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Ex1.xml" ContentType="application/vnd.ms-office.chartex+xml"/>
  <Override PartName="/xl/charts/style11.xml" ContentType="application/vnd.ms-office.chartstyle+xml"/>
  <Override PartName="/xl/charts/colors11.xml" ContentType="application/vnd.ms-office.chartcolorstyle+xml"/>
  <Override PartName="/xl/theme/themeOverride1.xml" ContentType="application/vnd.openxmlformats-officedocument.themeOverrid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2.xml" ContentType="application/vnd.openxmlformats-officedocument.themeOverrid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Ex2.xml" ContentType="application/vnd.ms-office.chartex+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Ex3.xml" ContentType="application/vnd.ms-office.chartex+xml"/>
  <Override PartName="/xl/charts/style19.xml" ContentType="application/vnd.ms-office.chartstyle+xml"/>
  <Override PartName="/xl/charts/colors19.xml" ContentType="application/vnd.ms-office.chartcolorstyle+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charts/chart2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1.xml" ContentType="application/vnd.openxmlformats-officedocument.drawingml.chartshapes+xml"/>
  <Override PartName="/xl/charts/chart2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2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3.xml" ContentType="application/vnd.openxmlformats-officedocument.drawing+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4.xml" ContentType="application/vnd.openxmlformats-officedocument.drawing+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26.xml" ContentType="application/vnd.openxmlformats-officedocument.drawingml.chart+xml"/>
  <Override PartName="/xl/charts/style27.xml" ContentType="application/vnd.ms-office.chartstyle+xml"/>
  <Override PartName="/xl/charts/colors27.xml" ContentType="application/vnd.ms-office.chartcolorstyle+xml"/>
  <Override PartName="/xl/charts/chart2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0.xml" ContentType="application/vnd.openxmlformats-officedocument.drawing+xml"/>
  <Override PartName="/xl/charts/chart28.xml" ContentType="application/vnd.openxmlformats-officedocument.drawingml.chart+xml"/>
  <Override PartName="/xl/charts/style29.xml" ContentType="application/vnd.ms-office.chartstyle+xml"/>
  <Override PartName="/xl/charts/colors29.xml" ContentType="application/vnd.ms-office.chartcolorstyle+xml"/>
  <Override PartName="/xl/charts/chart29.xml" ContentType="application/vnd.openxmlformats-officedocument.drawingml.chart+xml"/>
  <Override PartName="/xl/charts/style30.xml" ContentType="application/vnd.ms-office.chartstyle+xml"/>
  <Override PartName="/xl/charts/colors30.xml" ContentType="application/vnd.ms-office.chartcolorstyle+xml"/>
  <Override PartName="/xl/charts/chart30.xml" ContentType="application/vnd.openxmlformats-officedocument.drawingml.chart+xml"/>
  <Override PartName="/xl/charts/style31.xml" ContentType="application/vnd.ms-office.chartstyle+xml"/>
  <Override PartName="/xl/charts/colors31.xml" ContentType="application/vnd.ms-office.chartcolorstyle+xml"/>
  <Override PartName="/xl/charts/chart31.xml" ContentType="application/vnd.openxmlformats-officedocument.drawingml.chart+xml"/>
  <Override PartName="/xl/charts/style32.xml" ContentType="application/vnd.ms-office.chartstyle+xml"/>
  <Override PartName="/xl/charts/colors32.xml" ContentType="application/vnd.ms-office.chartcolorstyle+xml"/>
  <Override PartName="/xl/charts/chart3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33.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34.xml" ContentType="application/vnd.openxmlformats-officedocument.drawingml.chart+xml"/>
  <Override PartName="/xl/charts/style35.xml" ContentType="application/vnd.ms-office.chartstyle+xml"/>
  <Override PartName="/xl/charts/colors35.xml" ContentType="application/vnd.ms-office.chartcolorstyle+xml"/>
  <Override PartName="/xl/charts/chart3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6.xml" ContentType="application/vnd.openxmlformats-officedocument.drawing+xml"/>
  <Override PartName="/xl/charts/chart3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7.xml" ContentType="application/vnd.openxmlformats-officedocument.drawing+xml"/>
  <Override PartName="/xl/charts/chart3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8.xml" ContentType="application/vnd.openxmlformats-officedocument.drawing+xml"/>
  <Override PartName="/xl/charts/chart3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omments2.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Q:\DATA\FP\Fiscal Monitor\2021-10-October Monitor\Chapter 1\Figures&amp;Tables\"/>
    </mc:Choice>
  </mc:AlternateContent>
  <xr:revisionPtr revIDLastSave="0" documentId="8_{9BFDB367-FB30-4575-B344-21098346D434}" xr6:coauthVersionLast="46" xr6:coauthVersionMax="46" xr10:uidLastSave="{00000000-0000-0000-0000-000000000000}"/>
  <bookViews>
    <workbookView xWindow="-110" yWindow="-110" windowWidth="19420" windowHeight="10420" tabRatio="860" activeTab="1" xr2:uid="{00000000-000D-0000-FFFF-FFFF00000000}"/>
  </bookViews>
  <sheets>
    <sheet name="FM Database Oct. 2021" sheetId="956" r:id="rId1"/>
    <sheet name="Table of Contents" sheetId="955" r:id="rId2"/>
    <sheet name="Table 1.1" sheetId="894" r:id="rId3"/>
    <sheet name="Table 1.2" sheetId="895" r:id="rId4"/>
    <sheet name="Figure 1.1" sheetId="896" r:id="rId5"/>
    <sheet name="Figure 1.2." sheetId="897" r:id="rId6"/>
    <sheet name="Figure 1.3." sheetId="898" r:id="rId7"/>
    <sheet name="Figure 1.4" sheetId="899" r:id="rId8"/>
    <sheet name="Figure 1.5" sheetId="900" r:id="rId9"/>
    <sheet name="Figure 1.6." sheetId="902" r:id="rId10"/>
    <sheet name="Figure 1.7." sheetId="903" r:id="rId11"/>
    <sheet name="Box Figure 1.2.1." sheetId="904" r:id="rId12"/>
    <sheet name="Box Figure 1.2.2" sheetId="954" r:id="rId13"/>
    <sheet name="Figure 2.1" sheetId="905" r:id="rId14"/>
    <sheet name="Figure 2.2" sheetId="906" r:id="rId15"/>
    <sheet name="Figure 2.3" sheetId="907" r:id="rId16"/>
    <sheet name="Figure 2.4" sheetId="908" r:id="rId17"/>
    <sheet name="Figure 2.5." sheetId="909" r:id="rId18"/>
    <sheet name="Figure 2.6." sheetId="910" r:id="rId19"/>
    <sheet name="Figure 2.7." sheetId="911" r:id="rId20"/>
    <sheet name="Figure 2.8." sheetId="912" r:id="rId21"/>
    <sheet name="Figure 2.9." sheetId="913" r:id="rId22"/>
    <sheet name="Figure 2.10." sheetId="914" r:id="rId23"/>
    <sheet name="Figure 2.11." sheetId="915" r:id="rId24"/>
    <sheet name="Figure 2.12." sheetId="916" r:id="rId25"/>
    <sheet name="Figure 2.13." sheetId="917" r:id="rId26"/>
    <sheet name="Figure 2.14." sheetId="918" r:id="rId27"/>
    <sheet name="Box Figure 2.1.1" sheetId="920" r:id="rId28"/>
    <sheet name="Box Figure 2.2.1." sheetId="922" r:id="rId29"/>
    <sheet name="Table B." sheetId="951" r:id="rId30"/>
    <sheet name="Table C." sheetId="952" r:id="rId31"/>
    <sheet name="Table D." sheetId="953" r:id="rId32"/>
    <sheet name="Table A1." sheetId="923" r:id="rId33"/>
    <sheet name="Table A2." sheetId="924" r:id="rId34"/>
    <sheet name="Table A3." sheetId="925" r:id="rId35"/>
    <sheet name="Table A4." sheetId="926" r:id="rId36"/>
    <sheet name="Table A5." sheetId="927" r:id="rId37"/>
    <sheet name="Table A6." sheetId="928" r:id="rId38"/>
    <sheet name="Table A7." sheetId="929" r:id="rId39"/>
    <sheet name="Table A8." sheetId="930" r:id="rId40"/>
    <sheet name="Table A9." sheetId="931" r:id="rId41"/>
    <sheet name="Table A10." sheetId="932" r:id="rId42"/>
    <sheet name="Table A11." sheetId="933" r:id="rId43"/>
    <sheet name="Table A12." sheetId="934" r:id="rId44"/>
    <sheet name="Table A13." sheetId="935" r:id="rId45"/>
    <sheet name="Table A14." sheetId="936" r:id="rId46"/>
    <sheet name="Table A15." sheetId="937" r:id="rId47"/>
    <sheet name="Table A16." sheetId="938" r:id="rId48"/>
    <sheet name="Table A17." sheetId="939" r:id="rId49"/>
    <sheet name="Table A18." sheetId="940" r:id="rId50"/>
    <sheet name="Table A19." sheetId="941" r:id="rId51"/>
    <sheet name="Table A20." sheetId="942" r:id="rId52"/>
    <sheet name="Table A21." sheetId="943" r:id="rId53"/>
    <sheet name="Table A22." sheetId="944" r:id="rId54"/>
    <sheet name="Table A23." sheetId="948" r:id="rId55"/>
    <sheet name="Table A24." sheetId="949" r:id="rId56"/>
    <sheet name="Table A25." sheetId="950"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s>
  <definedNames>
    <definedName name="\c">#N/A</definedName>
    <definedName name="_____" localSheetId="0" hidden="1">'[1]2'!#REF!</definedName>
    <definedName name="_____" localSheetId="1" hidden="1">'[1]2'!#REF!</definedName>
    <definedName name="_____" hidden="1">'[1]2'!#REF!</definedName>
    <definedName name="__________Ger2001" localSheetId="0" hidden="1">{#N/A,#N/A,FALSE,"B061196P";#N/A,#N/A,FALSE,"B061196";#N/A,#N/A,FALSE,"Relatório1";#N/A,#N/A,FALSE,"Relatório2";#N/A,#N/A,FALSE,"Relatório3";#N/A,#N/A,FALSE,"Relatório4 ";#N/A,#N/A,FALSE,"Relatório5";#N/A,#N/A,FALSE,"Relatório6";#N/A,#N/A,FALSE,"Relatório7";#N/A,#N/A,FALSE,"Relatório8"}</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0" hidden="1">{#N/A,#N/A,FALSE,"B061196P";#N/A,#N/A,FALSE,"B061196";#N/A,#N/A,FALSE,"Relatório1";#N/A,#N/A,FALSE,"Relatório2";#N/A,#N/A,FALSE,"Relatório3";#N/A,#N/A,FALSE,"Relatório4 ";#N/A,#N/A,FALSE,"Relatório5";#N/A,#N/A,FALSE,"Relatório6";#N/A,#N/A,FALSE,"Relatório7";#N/A,#N/A,FALSE,"Relatório8"}</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0" hidden="1">{#N/A,#N/A,FALSE,"B061196P";#N/A,#N/A,FALSE,"B061196";#N/A,#N/A,FALSE,"Relatório1";#N/A,#N/A,FALSE,"Relatório2";#N/A,#N/A,FALSE,"Relatório3";#N/A,#N/A,FALSE,"Relatório4 ";#N/A,#N/A,FALSE,"Relatório5";#N/A,#N/A,FALSE,"Relatório6";#N/A,#N/A,FALSE,"Relatório7";#N/A,#N/A,FALSE,"Relatório8"}</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0" hidden="1">{#N/A,#N/A,FALSE,"B061196P";#N/A,#N/A,FALSE,"B061196";#N/A,#N/A,FALSE,"Relatório1";#N/A,#N/A,FALSE,"Relatório2";#N/A,#N/A,FALSE,"Relatório3";#N/A,#N/A,FALSE,"Relatório4 ";#N/A,#N/A,FALSE,"Relatório5";#N/A,#N/A,FALSE,"Relatório6";#N/A,#N/A,FALSE,"Relatório7";#N/A,#N/A,FALSE,"Relatório8"}</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0" hidden="1">{#N/A,#N/A,FALSE,"B061196P";#N/A,#N/A,FALSE,"B061196";#N/A,#N/A,FALSE,"Relatório1";#N/A,#N/A,FALSE,"Relatório2";#N/A,#N/A,FALSE,"Relatório3";#N/A,#N/A,FALSE,"Relatório4 ";#N/A,#N/A,FALSE,"Relatório5";#N/A,#N/A,FALSE,"Relatório6";#N/A,#N/A,FALSE,"Relatório7";#N/A,#N/A,FALSE,"Relatório8"}</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0" hidden="1">{#N/A,#N/A,FALSE,"B061196P";#N/A,#N/A,FALSE,"B061196";#N/A,#N/A,FALSE,"Relatório1";#N/A,#N/A,FALSE,"Relatório2";#N/A,#N/A,FALSE,"Relatório3";#N/A,#N/A,FALSE,"Relatório4 ";#N/A,#N/A,FALSE,"Relatório5";#N/A,#N/A,FALSE,"Relatório6";#N/A,#N/A,FALSE,"Relatório7";#N/A,#N/A,FALSE,"Relatório8"}</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0"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0"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0"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0"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0" hidden="1">{#N/A,#N/A,FALSE,"B061196P";#N/A,#N/A,FALSE,"B061196";#N/A,#N/A,FALSE,"Relatório1";#N/A,#N/A,FALSE,"Relatório2";#N/A,#N/A,FALSE,"Relatório3";#N/A,#N/A,FALSE,"Relatório4 ";#N/A,#N/A,FALSE,"Relatório5";#N/A,#N/A,FALSE,"Relatório6";#N/A,#N/A,FALSE,"Relatório7";#N/A,#N/A,FALSE,"Relatório8"}</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0" hidden="1">{#N/A,#N/A,FALSE,"B061196P";#N/A,#N/A,FALSE,"B061196";#N/A,#N/A,FALSE,"Relatório1";#N/A,#N/A,FALSE,"Relatório2";#N/A,#N/A,FALSE,"Relatório3";#N/A,#N/A,FALSE,"Relatório4 ";#N/A,#N/A,FALSE,"Relatório5";#N/A,#N/A,FALSE,"Relatório6";#N/A,#N/A,FALSE,"Relatório7";#N/A,#N/A,FALSE,"Relatório8"}</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0"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0"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0"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0"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0"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0" hidden="1">{#N/A,#N/A,FALSE,"B061196P";#N/A,#N/A,FALSE,"B061196";#N/A,#N/A,FALSE,"Relatório1";#N/A,#N/A,FALSE,"Relatório2";#N/A,#N/A,FALSE,"Relatório3";#N/A,#N/A,FALSE,"Relatório4 ";#N/A,#N/A,FALSE,"Relatório5";#N/A,#N/A,FALSE,"Relatório6";#N/A,#N/A,FALSE,"Relatório7";#N/A,#N/A,FALSE,"Relatório8"}</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0" hidden="1">{#N/A,#N/A,FALSE,"B061196P";#N/A,#N/A,FALSE,"B061196";#N/A,#N/A,FALSE,"Relatório1";#N/A,#N/A,FALSE,"Relatório2";#N/A,#N/A,FALSE,"Relatório3";#N/A,#N/A,FALSE,"Relatório4 ";#N/A,#N/A,FALSE,"Relatório5";#N/A,#N/A,FALSE,"Relatório6";#N/A,#N/A,FALSE,"Relatório7";#N/A,#N/A,FALSE,"Relatório8"}</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0" hidden="1">{#N/A,#N/A,FALSE,"B061196P";#N/A,#N/A,FALSE,"B061196";#N/A,#N/A,FALSE,"Relatório1";#N/A,#N/A,FALSE,"Relatório2";#N/A,#N/A,FALSE,"Relatório3";#N/A,#N/A,FALSE,"Relatório4 ";#N/A,#N/A,FALSE,"Relatório5";#N/A,#N/A,FALSE,"Relatório6";#N/A,#N/A,FALSE,"Relatório7";#N/A,#N/A,FALSE,"Relatório8"}</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0"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0"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0"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0"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lo2">#N/A</definedName>
    <definedName name="_____loi3">#N/A</definedName>
    <definedName name="_____new1">#N/A</definedName>
    <definedName name="_____YR90">'[2]Imp:DSA output'!$D$9:$D$464</definedName>
    <definedName name="_____YR91">'[2]Imp:DSA output'!$E$9:$E$464</definedName>
    <definedName name="_____YR92">'[2]Imp:DSA output'!$F$9:$F$464</definedName>
    <definedName name="_____YR93">'[2]Imp:DSA output'!$G$9:$G$464</definedName>
    <definedName name="_____YR94">'[2]Imp:DSA output'!$H$9:$H$464</definedName>
    <definedName name="_____YR95">'[2]Imp:DSA output'!$I$9:$I$464</definedName>
    <definedName name="____Ger2001" localSheetId="0" hidden="1">{#N/A,#N/A,FALSE,"B061196P";#N/A,#N/A,FALSE,"B061196";#N/A,#N/A,FALSE,"Relatório1";#N/A,#N/A,FALSE,"Relatório2";#N/A,#N/A,FALSE,"Relatório3";#N/A,#N/A,FALSE,"Relatório4 ";#N/A,#N/A,FALSE,"Relatório5";#N/A,#N/A,FALSE,"Relatório6";#N/A,#N/A,FALSE,"Relatório7";#N/A,#N/A,FALSE,"Relatório8"}</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YR90">'[2]Imp:DSA output'!$D$9:$D$464</definedName>
    <definedName name="____YR91">'[2]Imp:DSA output'!$E$9:$E$464</definedName>
    <definedName name="____YR92">'[2]Imp:DSA output'!$F$9:$F$464</definedName>
    <definedName name="____YR93">'[2]Imp:DSA output'!$G$9:$G$464</definedName>
    <definedName name="____YR94">'[2]Imp:DSA output'!$H$9:$H$464</definedName>
    <definedName name="____YR95">'[2]Imp:DSA output'!$I$9:$I$464</definedName>
    <definedName name="___Ger2001" localSheetId="0" hidden="1">{#N/A,#N/A,FALSE,"B061196P";#N/A,#N/A,FALSE,"B061196";#N/A,#N/A,FALSE,"Relatório1";#N/A,#N/A,FALSE,"Relatório2";#N/A,#N/A,FALSE,"Relatório3";#N/A,#N/A,FALSE,"Relatório4 ";#N/A,#N/A,FALSE,"Relatório5";#N/A,#N/A,FALSE,"Relatório6";#N/A,#N/A,FALSE,"Relatório7";#N/A,#N/A,FALSE,"Relatório8"}</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0" hidden="1">{#N/A,#N/A,FALSE,"B061196P";#N/A,#N/A,FALSE,"B061196";#N/A,#N/A,FALSE,"Relatório1";#N/A,#N/A,FALSE,"Relatório2";#N/A,#N/A,FALSE,"Relatório3";#N/A,#N/A,FALSE,"Relatório4 ";#N/A,#N/A,FALSE,"Relatório5";#N/A,#N/A,FALSE,"Relatório6";#N/A,#N/A,FALSE,"Relatório7";#N/A,#N/A,FALSE,"Relatório8"}</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lo2">#N/A</definedName>
    <definedName name="___loi3">#N/A</definedName>
    <definedName name="___new1">#N/A</definedName>
    <definedName name="___RED3">"Check Box 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YR90">'[2]Imp:DSA output'!$D$9:$D$464</definedName>
    <definedName name="___YR91">'[2]Imp:DSA output'!$E$9:$E$464</definedName>
    <definedName name="___YR92">'[2]Imp:DSA output'!$F$9:$F$464</definedName>
    <definedName name="___YR93">'[2]Imp:DSA output'!$G$9:$G$464</definedName>
    <definedName name="___YR94">'[2]Imp:DSA output'!$H$9:$H$464</definedName>
    <definedName name="___YR95">'[2]Imp:DSA output'!$I$9:$I$464</definedName>
    <definedName name="__123Graph_A" localSheetId="12" hidden="1">#REF!</definedName>
    <definedName name="__123Graph_A" localSheetId="0" hidden="1">#REF!</definedName>
    <definedName name="__123Graph_A" localSheetId="1" hidden="1">#REF!</definedName>
    <definedName name="__123Graph_A" hidden="1">#REF!</definedName>
    <definedName name="__123Graph_ABERLGRAP" localSheetId="12" hidden="1">'[3]Time series'!#REF!</definedName>
    <definedName name="__123Graph_ABERLGRAP" localSheetId="0" hidden="1">'[4]Time series'!#REF!</definedName>
    <definedName name="__123Graph_ABERLGRAP" localSheetId="1" hidden="1">'[4]Time series'!#REF!</definedName>
    <definedName name="__123Graph_ABERLGRAP" hidden="1">'[4]Time series'!#REF!</definedName>
    <definedName name="__123Graph_ABKSRESRV" localSheetId="0" hidden="1">[5]BOG!#REF!</definedName>
    <definedName name="__123Graph_ABKSRESRV" localSheetId="1" hidden="1">[5]BOG!#REF!</definedName>
    <definedName name="__123Graph_ABKSRESRV" hidden="1">[5]BOG!#REF!</definedName>
    <definedName name="__123Graph_ABSYSASST" localSheetId="12" hidden="1">[6]interv!$C$37:$K$37</definedName>
    <definedName name="__123Graph_ABSYSASST" hidden="1">[7]interv!$C$37:$K$37</definedName>
    <definedName name="__123Graph_ACATCH1" localSheetId="12" hidden="1">'[3]Time series'!#REF!</definedName>
    <definedName name="__123Graph_ACATCH1" localSheetId="0" hidden="1">'[4]Time series'!#REF!</definedName>
    <definedName name="__123Graph_ACATCH1" localSheetId="1" hidden="1">'[4]Time series'!#REF!</definedName>
    <definedName name="__123Graph_ACATCH1" hidden="1">'[4]Time series'!#REF!</definedName>
    <definedName name="__123Graph_ACBASSETS" localSheetId="12" hidden="1">[6]interv!$C$34:$K$34</definedName>
    <definedName name="__123Graph_ACBASSETS" hidden="1">[7]interv!$C$34:$K$34</definedName>
    <definedName name="__123Graph_ACBAWKLY" hidden="1">[6]interv!#REF!</definedName>
    <definedName name="__123Graph_AChart1" localSheetId="12" hidden="1">'[8]2'!#REF!</definedName>
    <definedName name="__123Graph_AChart1" localSheetId="0" hidden="1">'[9]2'!#REF!</definedName>
    <definedName name="__123Graph_AChart1" localSheetId="1" hidden="1">'[9]2'!#REF!</definedName>
    <definedName name="__123Graph_AChart1" hidden="1">'[9]2'!#REF!</definedName>
    <definedName name="__123Graph_AChart2" localSheetId="12" hidden="1">'[8]2'!#REF!</definedName>
    <definedName name="__123Graph_AChart2" localSheetId="0" hidden="1">'[9]2'!#REF!</definedName>
    <definedName name="__123Graph_AChart2" localSheetId="1" hidden="1">'[9]2'!#REF!</definedName>
    <definedName name="__123Graph_AChart2" hidden="1">'[9]2'!#REF!</definedName>
    <definedName name="__123Graph_AChart3" localSheetId="12" hidden="1">'[8]2'!#REF!</definedName>
    <definedName name="__123Graph_AChart3" localSheetId="0" hidden="1">'[9]2'!#REF!</definedName>
    <definedName name="__123Graph_AChart3" localSheetId="1" hidden="1">'[9]2'!#REF!</definedName>
    <definedName name="__123Graph_AChart3" hidden="1">'[9]2'!#REF!</definedName>
    <definedName name="__123Graph_ACONVERG1" localSheetId="12" hidden="1">'[3]Time series'!#REF!</definedName>
    <definedName name="__123Graph_ACONVERG1" localSheetId="0" hidden="1">'[4]Time series'!#REF!</definedName>
    <definedName name="__123Graph_ACONVERG1" localSheetId="1" hidden="1">'[4]Time series'!#REF!</definedName>
    <definedName name="__123Graph_ACONVERG1" hidden="1">'[4]Time series'!#REF!</definedName>
    <definedName name="__123Graph_ACurrent" localSheetId="12" hidden="1">'[10]Summary BOP'!#REF!</definedName>
    <definedName name="__123Graph_ACurrent" hidden="1">[11]CPIINDEX!$O$263:$O$310</definedName>
    <definedName name="__123Graph_ACURRISS" hidden="1">'[12]CBH old'!#REF!</definedName>
    <definedName name="__123Graph_AECTOT" localSheetId="12" hidden="1">#REF!</definedName>
    <definedName name="__123Graph_AECTOT" localSheetId="0" hidden="1">#REF!</definedName>
    <definedName name="__123Graph_AECTOT" localSheetId="1" hidden="1">#REF!</definedName>
    <definedName name="__123Graph_AECTOT" hidden="1">#REF!</definedName>
    <definedName name="__123Graph_AERDOLLAR" localSheetId="12" hidden="1">'[13]ex rate'!$F$30:$AM$30</definedName>
    <definedName name="__123Graph_AERDOLLAR" hidden="1">'[14]ex rate'!$F$30:$AM$30</definedName>
    <definedName name="__123Graph_AERRUBLE" localSheetId="12" hidden="1">'[13]ex rate'!$F$31:$AM$31</definedName>
    <definedName name="__123Graph_AERRUBLE" hidden="1">'[14]ex rate'!$F$31:$AM$31</definedName>
    <definedName name="__123Graph_AEXCH" hidden="1">'[12]CBH old'!#REF!</definedName>
    <definedName name="__123Graph_AGDP" hidden="1">[15]AQ!#REF!</definedName>
    <definedName name="__123Graph_AGFS.3" hidden="1">[16]GFS!$T$14:$V$14</definedName>
    <definedName name="__123Graph_AGraph1" localSheetId="12" hidden="1">[17]INFlevel!#REF!</definedName>
    <definedName name="__123Graph_AGRAPH1" hidden="1">[18]T17_T18_MSURC!$E$831:$I$831</definedName>
    <definedName name="__123Graph_AGRAPH2" localSheetId="12" hidden="1">'[3]Time series'!#REF!</definedName>
    <definedName name="__123Graph_AGRAPH2" localSheetId="0" hidden="1">'[4]Time series'!#REF!</definedName>
    <definedName name="__123Graph_AGRAPH2" localSheetId="1" hidden="1">'[4]Time series'!#REF!</definedName>
    <definedName name="__123Graph_AGRAPH2" hidden="1">'[4]Time series'!#REF!</definedName>
    <definedName name="__123Graph_AGRAPH41" localSheetId="12" hidden="1">'[3]Time series'!#REF!</definedName>
    <definedName name="__123Graph_AGRAPH41" localSheetId="0" hidden="1">'[4]Time series'!#REF!</definedName>
    <definedName name="__123Graph_AGRAPH41" localSheetId="1" hidden="1">'[4]Time series'!#REF!</definedName>
    <definedName name="__123Graph_AGRAPH41" hidden="1">'[4]Time series'!#REF!</definedName>
    <definedName name="__123Graph_AGRAPH42" localSheetId="12" hidden="1">'[3]Time series'!#REF!</definedName>
    <definedName name="__123Graph_AGRAPH42" localSheetId="0" hidden="1">'[4]Time series'!#REF!</definedName>
    <definedName name="__123Graph_AGRAPH42" localSheetId="1" hidden="1">'[4]Time series'!#REF!</definedName>
    <definedName name="__123Graph_AGRAPH42" hidden="1">'[4]Time series'!#REF!</definedName>
    <definedName name="__123Graph_AGRAPH44" localSheetId="12" hidden="1">'[3]Time series'!#REF!</definedName>
    <definedName name="__123Graph_AGRAPH44" localSheetId="0" hidden="1">'[4]Time series'!#REF!</definedName>
    <definedName name="__123Graph_AGRAPH44" localSheetId="1" hidden="1">'[4]Time series'!#REF!</definedName>
    <definedName name="__123Graph_AGRAPH44" hidden="1">'[4]Time series'!#REF!</definedName>
    <definedName name="__123Graph_AIBRD_LEND" hidden="1">[19]WB!$Q$13:$AK$13</definedName>
    <definedName name="__123Graph_AIMPORTS" hidden="1">'[20]CA input'!#REF!</definedName>
    <definedName name="__123Graph_AMIMPMAC" localSheetId="12" hidden="1">[21]monimp!$E$38:$N$38</definedName>
    <definedName name="__123Graph_AMIMPMAC" hidden="1">[22]monimp!$E$38:$N$38</definedName>
    <definedName name="__123Graph_AMONEY" hidden="1">'[23]MonSurv-BC'!#REF!</definedName>
    <definedName name="__123Graph_AMONIMP" localSheetId="12" hidden="1">[21]monimp!$E$31:$N$31</definedName>
    <definedName name="__123Graph_AMONIMP" hidden="1">[22]monimp!$E$31:$N$31</definedName>
    <definedName name="__123Graph_AMSWKLY" hidden="1">[21]interv!#REF!</definedName>
    <definedName name="__123Graph_AMULTVELO" localSheetId="12" hidden="1">[21]interv!$C$31:$K$31</definedName>
    <definedName name="__123Graph_AMULTVELO" hidden="1">[22]interv!$C$31:$K$31</definedName>
    <definedName name="__123Graph_APERIB" localSheetId="12" hidden="1">'[3]Time series'!#REF!</definedName>
    <definedName name="__123Graph_APERIB" localSheetId="0" hidden="1">'[4]Time series'!#REF!</definedName>
    <definedName name="__123Graph_APERIB" localSheetId="1" hidden="1">'[4]Time series'!#REF!</definedName>
    <definedName name="__123Graph_APERIB" hidden="1">'[4]Time series'!#REF!</definedName>
    <definedName name="__123Graph_APIPELINE" hidden="1">[19]BoP!$U$359:$AQ$359</definedName>
    <definedName name="__123Graph_APRODABSC" localSheetId="12" hidden="1">'[3]Time series'!#REF!</definedName>
    <definedName name="__123Graph_APRODABSC" localSheetId="0" hidden="1">'[4]Time series'!#REF!</definedName>
    <definedName name="__123Graph_APRODABSC" localSheetId="1" hidden="1">'[4]Time series'!#REF!</definedName>
    <definedName name="__123Graph_APRODABSC" hidden="1">'[4]Time series'!#REF!</definedName>
    <definedName name="__123Graph_APRODABSD" localSheetId="12" hidden="1">'[3]Time series'!#REF!</definedName>
    <definedName name="__123Graph_APRODABSD" localSheetId="0" hidden="1">'[4]Time series'!#REF!</definedName>
    <definedName name="__123Graph_APRODABSD" localSheetId="1" hidden="1">'[4]Time series'!#REF!</definedName>
    <definedName name="__123Graph_APRODABSD" hidden="1">'[4]Time series'!#REF!</definedName>
    <definedName name="__123Graph_APRODTRE2" localSheetId="12" hidden="1">'[3]Time series'!#REF!</definedName>
    <definedName name="__123Graph_APRODTRE2" localSheetId="0" hidden="1">'[4]Time series'!#REF!</definedName>
    <definedName name="__123Graph_APRODTRE2" localSheetId="1" hidden="1">'[4]Time series'!#REF!</definedName>
    <definedName name="__123Graph_APRODTRE2" hidden="1">'[4]Time series'!#REF!</definedName>
    <definedName name="__123Graph_APRODTRE3" localSheetId="12" hidden="1">'[3]Time series'!#REF!</definedName>
    <definedName name="__123Graph_APRODTRE3" localSheetId="0" hidden="1">'[4]Time series'!#REF!</definedName>
    <definedName name="__123Graph_APRODTRE3" localSheetId="1" hidden="1">'[4]Time series'!#REF!</definedName>
    <definedName name="__123Graph_APRODTRE3" hidden="1">'[4]Time series'!#REF!</definedName>
    <definedName name="__123Graph_APRODTRE4" localSheetId="12" hidden="1">'[3]Time series'!#REF!</definedName>
    <definedName name="__123Graph_APRODTRE4" localSheetId="0" hidden="1">'[4]Time series'!#REF!</definedName>
    <definedName name="__123Graph_APRODTRE4" localSheetId="1" hidden="1">'[4]Time series'!#REF!</definedName>
    <definedName name="__123Graph_APRODTRE4" hidden="1">'[4]Time series'!#REF!</definedName>
    <definedName name="__123Graph_APRODTREND" localSheetId="12" hidden="1">'[3]Time series'!#REF!</definedName>
    <definedName name="__123Graph_APRODTREND" hidden="1">'[4]Time series'!#REF!</definedName>
    <definedName name="__123Graph_AREALRATE" localSheetId="12" hidden="1">'[13]ex rate'!$F$36:$AU$36</definedName>
    <definedName name="__123Graph_AREALRATE" hidden="1">'[14]ex rate'!$F$36:$AU$36</definedName>
    <definedName name="__123Graph_AREER" localSheetId="12" hidden="1">[24]ER!#REF!</definedName>
    <definedName name="__123Graph_AREER" localSheetId="0" hidden="1">[19]ER!#REF!</definedName>
    <definedName name="__123Graph_AREER" localSheetId="1" hidden="1">[19]ER!#REF!</definedName>
    <definedName name="__123Graph_AREER" hidden="1">[19]ER!#REF!</definedName>
    <definedName name="__123Graph_ARER" hidden="1">#REF!</definedName>
    <definedName name="__123Graph_ARESCOV" localSheetId="12" hidden="1">[21]fiscout!$J$146:$J$166</definedName>
    <definedName name="__123Graph_ARESCOV" hidden="1">[22]fiscout!$J$146:$J$166</definedName>
    <definedName name="__123Graph_ARESERVES" hidden="1">[5]BOG!#REF!</definedName>
    <definedName name="__123Graph_ARUBRATE" localSheetId="12" hidden="1">'[13]ex rate'!$K$37:$AN$37</definedName>
    <definedName name="__123Graph_ARUBRATE" hidden="1">'[14]ex rate'!$K$37:$AN$37</definedName>
    <definedName name="__123Graph_ASEASON_CASH" hidden="1">'[23]MonSurv-BC'!#REF!</definedName>
    <definedName name="__123Graph_ASEASON_MONEY" hidden="1">'[23]MonSurv-BC'!#REF!</definedName>
    <definedName name="__123Graph_ASEASON_SIGHT" hidden="1">'[23]MonSurv-BC'!#REF!</definedName>
    <definedName name="__123Graph_ASEASON_TIME" hidden="1">'[23]MonSurv-BC'!#REF!</definedName>
    <definedName name="__123Graph_ASEIGNOR" hidden="1">[25]seignior!#REF!</definedName>
    <definedName name="__123Graph_ATAX1" hidden="1">[16]TAX!$V$21:$X$21</definedName>
    <definedName name="__123Graph_ATRADECPI" localSheetId="12" hidden="1">[26]CPI!#REF!</definedName>
    <definedName name="__123Graph_ATRADECPI" localSheetId="0" hidden="1">[27]CPI!#REF!</definedName>
    <definedName name="__123Graph_ATRADECPI" localSheetId="1" hidden="1">[27]CPI!#REF!</definedName>
    <definedName name="__123Graph_ATRADECPI" hidden="1">[27]CPI!#REF!</definedName>
    <definedName name="__123Graph_AUSRATE" localSheetId="12" hidden="1">'[13]ex rate'!$K$36:$AN$36</definedName>
    <definedName name="__123Graph_AUSRATE" hidden="1">'[14]ex rate'!$K$36:$AN$36</definedName>
    <definedName name="__123Graph_AUTRECHT" localSheetId="12" hidden="1">'[3]Time series'!#REF!</definedName>
    <definedName name="__123Graph_AUTRECHT" localSheetId="0" hidden="1">'[4]Time series'!#REF!</definedName>
    <definedName name="__123Graph_AUTRECHT" localSheetId="1" hidden="1">'[4]Time series'!#REF!</definedName>
    <definedName name="__123Graph_AUTRECHT" hidden="1">'[4]Time series'!#REF!</definedName>
    <definedName name="__123Graph_AWEEKLY" localSheetId="0" hidden="1">#REF!</definedName>
    <definedName name="__123Graph_AWEEKLY" localSheetId="1" hidden="1">#REF!</definedName>
    <definedName name="__123Graph_AWEEKLY" hidden="1">#REF!</definedName>
    <definedName name="__123Graph_AXRATE" hidden="1">[28]data!$K$125:$K$243</definedName>
    <definedName name="__123Graph_B" localSheetId="12" hidden="1">[29]T26!#REF!</definedName>
    <definedName name="__123Graph_B" hidden="1">'[30]Table 5'!$C$11:$C$11</definedName>
    <definedName name="__123Graph_BBERLGRAP" localSheetId="12" hidden="1">'[3]Time series'!#REF!</definedName>
    <definedName name="__123Graph_BBERLGRAP" localSheetId="0" hidden="1">'[4]Time series'!#REF!</definedName>
    <definedName name="__123Graph_BBERLGRAP" localSheetId="1" hidden="1">'[4]Time series'!#REF!</definedName>
    <definedName name="__123Graph_BBERLGRAP" hidden="1">'[4]Time series'!#REF!</definedName>
    <definedName name="__123Graph_BBKSRESRV" localSheetId="0" hidden="1">[5]BOG!#REF!</definedName>
    <definedName name="__123Graph_BBKSRESRV" localSheetId="1" hidden="1">[5]BOG!#REF!</definedName>
    <definedName name="__123Graph_BBKSRESRV" hidden="1">[5]BOG!#REF!</definedName>
    <definedName name="__123Graph_BBSYSASST" localSheetId="12" hidden="1">[21]interv!$C$38:$K$38</definedName>
    <definedName name="__123Graph_BBSYSASST" hidden="1">[22]interv!$C$38:$K$38</definedName>
    <definedName name="__123Graph_BCATCH1" localSheetId="12" hidden="1">'[3]Time series'!#REF!</definedName>
    <definedName name="__123Graph_BCATCH1" localSheetId="0" hidden="1">'[4]Time series'!#REF!</definedName>
    <definedName name="__123Graph_BCATCH1" localSheetId="1" hidden="1">'[4]Time series'!#REF!</definedName>
    <definedName name="__123Graph_BCATCH1" hidden="1">'[4]Time series'!#REF!</definedName>
    <definedName name="__123Graph_BCBASSETS" localSheetId="12" hidden="1">[21]interv!$C$35:$K$35</definedName>
    <definedName name="__123Graph_BCBASSETS" hidden="1">[22]interv!$C$35:$K$35</definedName>
    <definedName name="__123Graph_BCBAWKLY" hidden="1">[21]interv!#REF!</definedName>
    <definedName name="__123Graph_BChart1" localSheetId="12" hidden="1">'[8]2'!#REF!</definedName>
    <definedName name="__123Graph_BChart1" localSheetId="0" hidden="1">'[9]2'!#REF!</definedName>
    <definedName name="__123Graph_BChart1" localSheetId="1" hidden="1">'[9]2'!#REF!</definedName>
    <definedName name="__123Graph_BChart1" hidden="1">'[9]2'!#REF!</definedName>
    <definedName name="__123Graph_BChart2" localSheetId="12" hidden="1">'[8]2'!#REF!</definedName>
    <definedName name="__123Graph_BChart2" localSheetId="0" hidden="1">'[9]2'!#REF!</definedName>
    <definedName name="__123Graph_BChart2" localSheetId="1" hidden="1">'[9]2'!#REF!</definedName>
    <definedName name="__123Graph_BChart2" hidden="1">'[9]2'!#REF!</definedName>
    <definedName name="__123Graph_BChart3" localSheetId="12" hidden="1">'[8]2'!#REF!</definedName>
    <definedName name="__123Graph_BChart3" localSheetId="0" hidden="1">'[9]2'!#REF!</definedName>
    <definedName name="__123Graph_BChart3" localSheetId="1" hidden="1">'[9]2'!#REF!</definedName>
    <definedName name="__123Graph_BChart3" hidden="1">'[9]2'!#REF!</definedName>
    <definedName name="__123Graph_BCOMPEXP">#N/A</definedName>
    <definedName name="__123Graph_BCONVERG1" localSheetId="12" hidden="1">'[3]Time series'!#REF!</definedName>
    <definedName name="__123Graph_BCONVERG1" localSheetId="0" hidden="1">'[4]Time series'!#REF!</definedName>
    <definedName name="__123Graph_BCONVERG1" localSheetId="1" hidden="1">'[4]Time series'!#REF!</definedName>
    <definedName name="__123Graph_BCONVERG1" hidden="1">'[4]Time series'!#REF!</definedName>
    <definedName name="__123Graph_BCurrent" localSheetId="12" hidden="1">[31]G!#REF!</definedName>
    <definedName name="__123Graph_BCurrent" hidden="1">[32]G!#REF!</definedName>
    <definedName name="__123Graph_BECTOT" localSheetId="12" hidden="1">#REF!</definedName>
    <definedName name="__123Graph_BECTOT" localSheetId="0" hidden="1">#REF!</definedName>
    <definedName name="__123Graph_BECTOT" localSheetId="1" hidden="1">#REF!</definedName>
    <definedName name="__123Graph_BECTOT" hidden="1">#REF!</definedName>
    <definedName name="__123Graph_BERDOLLAR" localSheetId="12" hidden="1">'[13]ex rate'!$F$36:$AM$36</definedName>
    <definedName name="__123Graph_BERDOLLAR" hidden="1">'[14]ex rate'!$F$36:$AM$36</definedName>
    <definedName name="__123Graph_BERRUBLE" localSheetId="12" hidden="1">'[13]ex rate'!$F$37:$AM$37</definedName>
    <definedName name="__123Graph_BERRUBLE" hidden="1">'[14]ex rate'!$F$37:$AM$37</definedName>
    <definedName name="__123Graph_BEXCH" hidden="1">'[12]CBH old'!#REF!</definedName>
    <definedName name="__123Graph_BGFS.1" hidden="1">[16]GFS!$T$9:$V$9</definedName>
    <definedName name="__123Graph_BGFS.3" hidden="1">[16]GFS!$T$15:$V$15</definedName>
    <definedName name="__123Graph_BGraph1" localSheetId="12" hidden="1">[17]INFlevel!#REF!</definedName>
    <definedName name="__123Graph_BGRAPH1" hidden="1">[18]T17_T18_MSURC!$E$832:$I$832</definedName>
    <definedName name="__123Graph_BGRAPH2" localSheetId="12" hidden="1">'[3]Time series'!#REF!</definedName>
    <definedName name="__123Graph_BGRAPH2" localSheetId="0" hidden="1">'[4]Time series'!#REF!</definedName>
    <definedName name="__123Graph_BGRAPH2" localSheetId="1" hidden="1">'[4]Time series'!#REF!</definedName>
    <definedName name="__123Graph_BGRAPH2" hidden="1">'[4]Time series'!#REF!</definedName>
    <definedName name="__123Graph_BGRAPH41" localSheetId="12" hidden="1">'[3]Time series'!#REF!</definedName>
    <definedName name="__123Graph_BGRAPH41" localSheetId="0" hidden="1">'[4]Time series'!#REF!</definedName>
    <definedName name="__123Graph_BGRAPH41" localSheetId="1" hidden="1">'[4]Time series'!#REF!</definedName>
    <definedName name="__123Graph_BGRAPH41" hidden="1">'[4]Time series'!#REF!</definedName>
    <definedName name="__123Graph_BIBRD_LEND" hidden="1">[19]WB!$Q$61:$AK$61</definedName>
    <definedName name="__123Graph_BIMPORTS" hidden="1">'[20]CA input'!#REF!</definedName>
    <definedName name="__123Graph_BINVEST">#N/A</definedName>
    <definedName name="__123Graph_BKUWAIT6">#N/A</definedName>
    <definedName name="__123Graph_BMONEY" hidden="1">'[23]MonSurv-BC'!#REF!</definedName>
    <definedName name="__123Graph_BMONIMP" localSheetId="12" hidden="1">[21]monimp!$E$38:$N$38</definedName>
    <definedName name="__123Graph_BMONIMP" hidden="1">[22]monimp!$E$38:$N$38</definedName>
    <definedName name="__123Graph_BMSWKLY" hidden="1">[21]interv!#REF!</definedName>
    <definedName name="__123Graph_BMULTVELO" localSheetId="12" hidden="1">[21]interv!$C$32:$K$32</definedName>
    <definedName name="__123Graph_BMULTVELO" hidden="1">[22]interv!$C$32:$K$32</definedName>
    <definedName name="__123Graph_BPERIB" localSheetId="12" hidden="1">'[3]Time series'!#REF!</definedName>
    <definedName name="__123Graph_BPERIB" localSheetId="0" hidden="1">'[4]Time series'!#REF!</definedName>
    <definedName name="__123Graph_BPERIB" localSheetId="1" hidden="1">'[4]Time series'!#REF!</definedName>
    <definedName name="__123Graph_BPERIB" hidden="1">'[4]Time series'!#REF!</definedName>
    <definedName name="__123Graph_BPIPELINE" hidden="1">[19]BoP!$U$358:$AQ$358</definedName>
    <definedName name="__123Graph_BPRODABSC" localSheetId="12" hidden="1">'[3]Time series'!#REF!</definedName>
    <definedName name="__123Graph_BPRODABSC" localSheetId="0" hidden="1">'[4]Time series'!#REF!</definedName>
    <definedName name="__123Graph_BPRODABSC" localSheetId="1" hidden="1">'[4]Time series'!#REF!</definedName>
    <definedName name="__123Graph_BPRODABSC" hidden="1">'[4]Time series'!#REF!</definedName>
    <definedName name="__123Graph_BPRODABSD" localSheetId="12" hidden="1">'[3]Time series'!#REF!</definedName>
    <definedName name="__123Graph_BPRODABSD" localSheetId="0" hidden="1">'[4]Time series'!#REF!</definedName>
    <definedName name="__123Graph_BPRODABSD" localSheetId="1" hidden="1">'[4]Time series'!#REF!</definedName>
    <definedName name="__123Graph_BPRODABSD" hidden="1">'[4]Time series'!#REF!</definedName>
    <definedName name="__123Graph_BREALRATE" localSheetId="12" hidden="1">'[13]ex rate'!$F$37:$AU$37</definedName>
    <definedName name="__123Graph_BREALRATE" hidden="1">'[14]ex rate'!$F$37:$AU$37</definedName>
    <definedName name="__123Graph_BREER" localSheetId="12" hidden="1">[24]ER!#REF!</definedName>
    <definedName name="__123Graph_BREER" localSheetId="0" hidden="1">[19]ER!#REF!</definedName>
    <definedName name="__123Graph_BREER" localSheetId="1" hidden="1">[19]ER!#REF!</definedName>
    <definedName name="__123Graph_BREER" hidden="1">[19]ER!#REF!</definedName>
    <definedName name="__123Graph_BRER" hidden="1">#REF!</definedName>
    <definedName name="__123Graph_BRESCOV" localSheetId="12" hidden="1">[21]fiscout!$K$146:$K$166</definedName>
    <definedName name="__123Graph_BRESCOV" hidden="1">[22]fiscout!$K$146:$K$166</definedName>
    <definedName name="__123Graph_BRESERVES" hidden="1">[5]BOG!#REF!</definedName>
    <definedName name="__123Graph_BRUBRATE" localSheetId="12" hidden="1">'[13]ex rate'!$K$31:$AN$31</definedName>
    <definedName name="__123Graph_BRUBRATE" hidden="1">'[14]ex rate'!$K$31:$AN$31</definedName>
    <definedName name="__123Graph_BSEASON_CASH" hidden="1">'[23]MonSurv-BC'!#REF!</definedName>
    <definedName name="__123Graph_BSEASON_MONEY" hidden="1">'[23]MonSurv-BC'!#REF!</definedName>
    <definedName name="__123Graph_BSEASON_TIME" hidden="1">'[23]MonSurv-BC'!#REF!</definedName>
    <definedName name="__123Graph_BSEIGNOR" hidden="1">[25]seignior!#REF!</definedName>
    <definedName name="__123Graph_BTAX1" hidden="1">[16]TAX!$V$22:$X$22</definedName>
    <definedName name="__123Graph_BTRADECPI" localSheetId="12" hidden="1">[26]CPI!#REF!</definedName>
    <definedName name="__123Graph_BTRADECPI" localSheetId="0" hidden="1">[27]CPI!#REF!</definedName>
    <definedName name="__123Graph_BTRADECPI" localSheetId="1" hidden="1">[27]CPI!#REF!</definedName>
    <definedName name="__123Graph_BTRADECPI" hidden="1">[27]CPI!#REF!</definedName>
    <definedName name="__123Graph_BUSRATE" localSheetId="12" hidden="1">'[13]ex rate'!$K$30:$AN$30</definedName>
    <definedName name="__123Graph_BUSRATE" hidden="1">'[14]ex rate'!$K$30:$AN$30</definedName>
    <definedName name="__123Graph_C" localSheetId="12" hidden="1">[29]T26!#REF!</definedName>
    <definedName name="__123Graph_C" hidden="1">[16]GFS!$T$16:$V$16</definedName>
    <definedName name="__123Graph_CBERLGRAP" localSheetId="12" hidden="1">'[3]Time series'!#REF!</definedName>
    <definedName name="__123Graph_CBERLGRAP" localSheetId="0" hidden="1">'[4]Time series'!#REF!</definedName>
    <definedName name="__123Graph_CBERLGRAP" localSheetId="1" hidden="1">'[4]Time series'!#REF!</definedName>
    <definedName name="__123Graph_CBERLGRAP" hidden="1">'[4]Time series'!#REF!</definedName>
    <definedName name="__123Graph_CBKSRESRV" localSheetId="0" hidden="1">[5]BOG!#REF!</definedName>
    <definedName name="__123Graph_CBKSRESRV" localSheetId="1" hidden="1">[5]BOG!#REF!</definedName>
    <definedName name="__123Graph_CBKSRESRV" hidden="1">[5]BOG!#REF!</definedName>
    <definedName name="__123Graph_CBSYSASST" localSheetId="12" hidden="1">[21]interv!$C$39:$K$39</definedName>
    <definedName name="__123Graph_CBSYSASST" hidden="1">[22]interv!$C$39:$K$39</definedName>
    <definedName name="__123Graph_CCATCH1" localSheetId="12" hidden="1">'[3]Time series'!#REF!</definedName>
    <definedName name="__123Graph_CCATCH1" localSheetId="0" hidden="1">'[4]Time series'!#REF!</definedName>
    <definedName name="__123Graph_CCATCH1" localSheetId="1" hidden="1">'[4]Time series'!#REF!</definedName>
    <definedName name="__123Graph_CCATCH1" hidden="1">'[4]Time series'!#REF!</definedName>
    <definedName name="__123Graph_CCBAWKLY" hidden="1">[21]interv!#REF!</definedName>
    <definedName name="__123Graph_CChart1" localSheetId="12" hidden="1">'[8]2'!#REF!</definedName>
    <definedName name="__123Graph_CChart1" localSheetId="0" hidden="1">'[9]2'!#REF!</definedName>
    <definedName name="__123Graph_CChart1" localSheetId="1" hidden="1">'[9]2'!#REF!</definedName>
    <definedName name="__123Graph_CChart1" hidden="1">'[9]2'!#REF!</definedName>
    <definedName name="__123Graph_CChart2" localSheetId="12" hidden="1">'[8]2'!#REF!</definedName>
    <definedName name="__123Graph_CChart2" localSheetId="0" hidden="1">'[9]2'!#REF!</definedName>
    <definedName name="__123Graph_CChart2" localSheetId="1" hidden="1">'[9]2'!#REF!</definedName>
    <definedName name="__123Graph_CChart2" hidden="1">'[9]2'!#REF!</definedName>
    <definedName name="__123Graph_CChart3" localSheetId="12" hidden="1">'[8]2'!#REF!</definedName>
    <definedName name="__123Graph_CChart3" localSheetId="0" hidden="1">'[9]2'!#REF!</definedName>
    <definedName name="__123Graph_CChart3" localSheetId="1" hidden="1">'[9]2'!#REF!</definedName>
    <definedName name="__123Graph_CChart3" hidden="1">'[9]2'!#REF!</definedName>
    <definedName name="__123Graph_CCONVERG1" localSheetId="12" hidden="1">#REF!</definedName>
    <definedName name="__123Graph_CCONVERG1" localSheetId="0" hidden="1">#REF!</definedName>
    <definedName name="__123Graph_CCONVERG1" localSheetId="1" hidden="1">#REF!</definedName>
    <definedName name="__123Graph_CCONVERG1" hidden="1">#REF!</definedName>
    <definedName name="__123Graph_CCurrent" localSheetId="12" hidden="1">'[10]Summary BOP'!#REF!</definedName>
    <definedName name="__123Graph_CCURRENT" localSheetId="0" hidden="1">'[33]Dep fonct'!#REF!</definedName>
    <definedName name="__123Graph_CCURRENT" localSheetId="1" hidden="1">'[33]Dep fonct'!#REF!</definedName>
    <definedName name="__123Graph_CCURRENT" hidden="1">'[33]Dep fonct'!#REF!</definedName>
    <definedName name="__123Graph_CECTOT" localSheetId="12" hidden="1">#REF!</definedName>
    <definedName name="__123Graph_CECTOT" localSheetId="0" hidden="1">#REF!</definedName>
    <definedName name="__123Graph_CECTOT" localSheetId="1" hidden="1">#REF!</definedName>
    <definedName name="__123Graph_CECTOT" hidden="1">#REF!</definedName>
    <definedName name="__123Graph_CGFS.3" hidden="1">[16]GFS!$T$16:$V$16</definedName>
    <definedName name="__123Graph_CGRAPH1" hidden="1">[34]T17_T18_MSURC!$E$834:$I$834</definedName>
    <definedName name="__123Graph_CGRAPH41" localSheetId="12" hidden="1">'[3]Time series'!#REF!</definedName>
    <definedName name="__123Graph_CGRAPH41" localSheetId="0" hidden="1">'[4]Time series'!#REF!</definedName>
    <definedName name="__123Graph_CGRAPH41" localSheetId="1" hidden="1">'[4]Time series'!#REF!</definedName>
    <definedName name="__123Graph_CGRAPH41" hidden="1">'[4]Time series'!#REF!</definedName>
    <definedName name="__123Graph_CGRAPH44" localSheetId="12" hidden="1">'[3]Time series'!#REF!</definedName>
    <definedName name="__123Graph_CGRAPH44" localSheetId="0" hidden="1">'[4]Time series'!#REF!</definedName>
    <definedName name="__123Graph_CGRAPH44" localSheetId="1" hidden="1">'[4]Time series'!#REF!</definedName>
    <definedName name="__123Graph_CGRAPH44" hidden="1">'[4]Time series'!#REF!</definedName>
    <definedName name="__123Graph_CIMPORTS" localSheetId="0" hidden="1">#REF!</definedName>
    <definedName name="__123Graph_CIMPORTS" localSheetId="1" hidden="1">#REF!</definedName>
    <definedName name="__123Graph_CIMPORTS" hidden="1">#REF!</definedName>
    <definedName name="__123Graph_CMONEY" localSheetId="0" hidden="1">'[23]MonSurv-BC'!#REF!</definedName>
    <definedName name="__123Graph_CMONEY" localSheetId="1" hidden="1">'[23]MonSurv-BC'!#REF!</definedName>
    <definedName name="__123Graph_CMONEY" hidden="1">'[23]MonSurv-BC'!#REF!</definedName>
    <definedName name="__123Graph_CMONIMP" hidden="1">#REF!</definedName>
    <definedName name="__123Graph_CMSWKLY" hidden="1">#REF!</definedName>
    <definedName name="__123Graph_CPERIA" localSheetId="12" hidden="1">'[3]Time series'!#REF!</definedName>
    <definedName name="__123Graph_CPERIA" localSheetId="0" hidden="1">'[4]Time series'!#REF!</definedName>
    <definedName name="__123Graph_CPERIA" localSheetId="1" hidden="1">'[4]Time series'!#REF!</definedName>
    <definedName name="__123Graph_CPERIA" hidden="1">'[4]Time series'!#REF!</definedName>
    <definedName name="__123Graph_CPERIB" localSheetId="12" hidden="1">'[3]Time series'!#REF!</definedName>
    <definedName name="__123Graph_CPERIB" localSheetId="0" hidden="1">'[4]Time series'!#REF!</definedName>
    <definedName name="__123Graph_CPERIB" localSheetId="1" hidden="1">'[4]Time series'!#REF!</definedName>
    <definedName name="__123Graph_CPERIB" hidden="1">'[4]Time series'!#REF!</definedName>
    <definedName name="__123Graph_CPRODABSC" localSheetId="12" hidden="1">'[3]Time series'!#REF!</definedName>
    <definedName name="__123Graph_CPRODABSC" localSheetId="0" hidden="1">'[4]Time series'!#REF!</definedName>
    <definedName name="__123Graph_CPRODABSC" localSheetId="1" hidden="1">'[4]Time series'!#REF!</definedName>
    <definedName name="__123Graph_CPRODABSC" hidden="1">'[4]Time series'!#REF!</definedName>
    <definedName name="__123Graph_CPRODTRE2" localSheetId="12" hidden="1">'[3]Time series'!#REF!</definedName>
    <definedName name="__123Graph_CPRODTRE2" localSheetId="0" hidden="1">'[4]Time series'!#REF!</definedName>
    <definedName name="__123Graph_CPRODTRE2" localSheetId="1" hidden="1">'[4]Time series'!#REF!</definedName>
    <definedName name="__123Graph_CPRODTRE2" hidden="1">'[4]Time series'!#REF!</definedName>
    <definedName name="__123Graph_CPRODTREND" localSheetId="12" hidden="1">'[3]Time series'!#REF!</definedName>
    <definedName name="__123Graph_CPRODTREND" hidden="1">'[4]Time series'!#REF!</definedName>
    <definedName name="__123Graph_CREER" localSheetId="12" hidden="1">[24]ER!#REF!</definedName>
    <definedName name="__123Graph_CREER" hidden="1">[19]ER!#REF!</definedName>
    <definedName name="__123Graph_CRER" hidden="1">#REF!</definedName>
    <definedName name="__123Graph_CRESCOV" localSheetId="12" hidden="1">[21]fiscout!$I$146:$I$166</definedName>
    <definedName name="__123Graph_CRESCOV" hidden="1">[22]fiscout!$I$146:$I$166</definedName>
    <definedName name="__123Graph_CRESERVES" hidden="1">[5]BOG!#REF!</definedName>
    <definedName name="__123Graph_CSEASON_CASH" hidden="1">'[23]MonSurv-BC'!#REF!</definedName>
    <definedName name="__123Graph_CSEASON_MONEY" hidden="1">'[23]MonSurv-BC'!#REF!</definedName>
    <definedName name="__123Graph_CSEASON_SIGHT" hidden="1">'[23]MonSurv-BC'!#REF!</definedName>
    <definedName name="__123Graph_CSEASON_TIME" hidden="1">'[23]MonSurv-BC'!#REF!</definedName>
    <definedName name="__123Graph_CTAX1" hidden="1">[16]TAX!$V$23:$X$23</definedName>
    <definedName name="__123Graph_CUTRECHT" localSheetId="12" hidden="1">'[3]Time series'!#REF!</definedName>
    <definedName name="__123Graph_CUTRECHT" localSheetId="0" hidden="1">'[4]Time series'!#REF!</definedName>
    <definedName name="__123Graph_CUTRECHT" localSheetId="1" hidden="1">'[4]Time series'!#REF!</definedName>
    <definedName name="__123Graph_CUTRECHT" hidden="1">'[4]Time series'!#REF!</definedName>
    <definedName name="__123Graph_CXRATE" hidden="1">[28]data!$V$125:$V$243</definedName>
    <definedName name="__123Graph_D" localSheetId="12" hidden="1">[35]E!#REF!</definedName>
    <definedName name="__123Graph_D" localSheetId="0" hidden="1">#REF!</definedName>
    <definedName name="__123Graph_D" localSheetId="1" hidden="1">#REF!</definedName>
    <definedName name="__123Graph_D" hidden="1">#REF!</definedName>
    <definedName name="__123Graph_DBERLGRAP" localSheetId="12" hidden="1">'[3]Time series'!#REF!</definedName>
    <definedName name="__123Graph_DBERLGRAP" localSheetId="0" hidden="1">'[4]Time series'!#REF!</definedName>
    <definedName name="__123Graph_DBERLGRAP" localSheetId="1" hidden="1">'[4]Time series'!#REF!</definedName>
    <definedName name="__123Graph_DBERLGRAP" hidden="1">'[4]Time series'!#REF!</definedName>
    <definedName name="__123Graph_DCATCH1" localSheetId="12" hidden="1">'[3]Time series'!#REF!</definedName>
    <definedName name="__123Graph_DCATCH1" localSheetId="0" hidden="1">'[4]Time series'!#REF!</definedName>
    <definedName name="__123Graph_DCATCH1" localSheetId="1" hidden="1">'[4]Time series'!#REF!</definedName>
    <definedName name="__123Graph_DCATCH1" hidden="1">'[4]Time series'!#REF!</definedName>
    <definedName name="__123Graph_DChart1" localSheetId="12" hidden="1">'[8]2'!#REF!</definedName>
    <definedName name="__123Graph_DChart1" hidden="1">'[9]2'!#REF!</definedName>
    <definedName name="__123Graph_DChart2" localSheetId="12" hidden="1">'[8]2'!#REF!</definedName>
    <definedName name="__123Graph_DChart2" hidden="1">'[9]2'!#REF!</definedName>
    <definedName name="__123Graph_DChart3" localSheetId="12" hidden="1">'[8]2'!#REF!</definedName>
    <definedName name="__123Graph_DChart3" hidden="1">'[9]2'!#REF!</definedName>
    <definedName name="__123Graph_DCONVERG1" localSheetId="12" hidden="1">'[3]Time series'!#REF!</definedName>
    <definedName name="__123Graph_DCONVERG1" hidden="1">'[4]Time series'!#REF!</definedName>
    <definedName name="__123Graph_DCPI" localSheetId="12" hidden="1">[26]CPI!#REF!</definedName>
    <definedName name="__123Graph_DCPI" hidden="1">[27]CPI!#REF!</definedName>
    <definedName name="__123Graph_DCurrent" localSheetId="12" hidden="1">'[10]Summary BOP'!#REF!</definedName>
    <definedName name="__123Graph_DCURRENT" hidden="1">'[33]Dep fonct'!#REF!</definedName>
    <definedName name="__123Graph_DECTOT" localSheetId="12" hidden="1">#REF!</definedName>
    <definedName name="__123Graph_DECTOT" localSheetId="0" hidden="1">#REF!</definedName>
    <definedName name="__123Graph_DECTOT" localSheetId="1" hidden="1">#REF!</definedName>
    <definedName name="__123Graph_DECTOT" hidden="1">#REF!</definedName>
    <definedName name="__123Graph_DEXCH" hidden="1">'[12]CBH old'!#REF!</definedName>
    <definedName name="__123Graph_DFISCDEV1">#N/A</definedName>
    <definedName name="__123Graph_DGRAPH1" hidden="1">[34]T17_T18_MSURC!$E$835:$I$835</definedName>
    <definedName name="__123Graph_DGRAPH41" localSheetId="12" hidden="1">'[3]Time series'!#REF!</definedName>
    <definedName name="__123Graph_DGRAPH41" localSheetId="0" hidden="1">'[4]Time series'!#REF!</definedName>
    <definedName name="__123Graph_DGRAPH41" localSheetId="1" hidden="1">'[4]Time series'!#REF!</definedName>
    <definedName name="__123Graph_DGRAPH41" hidden="1">'[4]Time series'!#REF!</definedName>
    <definedName name="__123Graph_DINVEST">#N/A</definedName>
    <definedName name="__123Graph_DKUWAIT5">#N/A</definedName>
    <definedName name="__123Graph_DMIMPMAC" hidden="1">#REF!</definedName>
    <definedName name="__123Graph_DMONIMP" hidden="1">#REF!</definedName>
    <definedName name="__123Graph_DPERIA" localSheetId="12" hidden="1">'[3]Time series'!#REF!</definedName>
    <definedName name="__123Graph_DPERIA" localSheetId="0" hidden="1">'[4]Time series'!#REF!</definedName>
    <definedName name="__123Graph_DPERIA" localSheetId="1" hidden="1">'[4]Time series'!#REF!</definedName>
    <definedName name="__123Graph_DPERIA" hidden="1">'[4]Time series'!#REF!</definedName>
    <definedName name="__123Graph_DPERIB" localSheetId="12" hidden="1">'[3]Time series'!#REF!</definedName>
    <definedName name="__123Graph_DPERIB" localSheetId="0" hidden="1">'[4]Time series'!#REF!</definedName>
    <definedName name="__123Graph_DPERIB" localSheetId="1" hidden="1">'[4]Time series'!#REF!</definedName>
    <definedName name="__123Graph_DPERIB" hidden="1">'[4]Time series'!#REF!</definedName>
    <definedName name="__123Graph_DPRODABSC" localSheetId="12" hidden="1">'[3]Time series'!#REF!</definedName>
    <definedName name="__123Graph_DPRODABSC" localSheetId="0" hidden="1">'[4]Time series'!#REF!</definedName>
    <definedName name="__123Graph_DPRODABSC" localSheetId="1" hidden="1">'[4]Time series'!#REF!</definedName>
    <definedName name="__123Graph_DPRODABSC" hidden="1">'[4]Time series'!#REF!</definedName>
    <definedName name="__123Graph_DSEASON_MONEY" localSheetId="0" hidden="1">'[23]MonSurv-BC'!#REF!</definedName>
    <definedName name="__123Graph_DSEASON_MONEY" localSheetId="1" hidden="1">'[23]MonSurv-BC'!#REF!</definedName>
    <definedName name="__123Graph_DSEASON_MONEY" hidden="1">'[23]MonSurv-BC'!#REF!</definedName>
    <definedName name="__123Graph_DSEASON_SIGHT" hidden="1">'[23]MonSurv-BC'!#REF!</definedName>
    <definedName name="__123Graph_DSEASON_TIME" hidden="1">'[23]MonSurv-BC'!#REF!</definedName>
    <definedName name="__123Graph_DTAX1" hidden="1">[16]TAX!$V$24:$X$24</definedName>
    <definedName name="__123Graph_DTRADECPI" localSheetId="12" hidden="1">[26]CPI!#REF!</definedName>
    <definedName name="__123Graph_DTRADECPI" localSheetId="0" hidden="1">[27]CPI!#REF!</definedName>
    <definedName name="__123Graph_DTRADECPI" localSheetId="1" hidden="1">[27]CPI!#REF!</definedName>
    <definedName name="__123Graph_DTRADECPI" hidden="1">[27]CPI!#REF!</definedName>
    <definedName name="__123Graph_DUTRECHT" localSheetId="12" hidden="1">'[3]Time series'!#REF!</definedName>
    <definedName name="__123Graph_DUTRECHT" localSheetId="0" hidden="1">'[4]Time series'!#REF!</definedName>
    <definedName name="__123Graph_DUTRECHT" localSheetId="1" hidden="1">'[4]Time series'!#REF!</definedName>
    <definedName name="__123Graph_DUTRECHT" hidden="1">'[4]Time series'!#REF!</definedName>
    <definedName name="__123Graph_E" localSheetId="12" hidden="1">[29]T26!#REF!</definedName>
    <definedName name="__123Graph_E" hidden="1">[16]TAX!$V$26:$X$26</definedName>
    <definedName name="__123Graph_EBERLGRAP" localSheetId="12" hidden="1">'[3]Time series'!#REF!</definedName>
    <definedName name="__123Graph_EBERLGRAP" localSheetId="0" hidden="1">'[4]Time series'!#REF!</definedName>
    <definedName name="__123Graph_EBERLGRAP" localSheetId="1" hidden="1">'[4]Time series'!#REF!</definedName>
    <definedName name="__123Graph_EBERLGRAP" hidden="1">'[4]Time series'!#REF!</definedName>
    <definedName name="__123Graph_ECATCH1" localSheetId="12" hidden="1">#REF!</definedName>
    <definedName name="__123Graph_ECATCH1" localSheetId="0" hidden="1">#REF!</definedName>
    <definedName name="__123Graph_ECATCH1" localSheetId="1" hidden="1">#REF!</definedName>
    <definedName name="__123Graph_ECATCH1" hidden="1">#REF!</definedName>
    <definedName name="__123Graph_EChart1" localSheetId="12" hidden="1">'[8]2'!#REF!</definedName>
    <definedName name="__123Graph_EChart1" localSheetId="0" hidden="1">'[9]2'!#REF!</definedName>
    <definedName name="__123Graph_EChart1" localSheetId="1" hidden="1">'[9]2'!#REF!</definedName>
    <definedName name="__123Graph_EChart1" hidden="1">'[9]2'!#REF!</definedName>
    <definedName name="__123Graph_EChart2" localSheetId="12" hidden="1">'[8]2'!#REF!</definedName>
    <definedName name="__123Graph_EChart2" localSheetId="0" hidden="1">'[9]2'!#REF!</definedName>
    <definedName name="__123Graph_EChart2" localSheetId="1" hidden="1">'[9]2'!#REF!</definedName>
    <definedName name="__123Graph_EChart2" hidden="1">'[9]2'!#REF!</definedName>
    <definedName name="__123Graph_EChart3" localSheetId="12" hidden="1">'[8]2'!#REF!</definedName>
    <definedName name="__123Graph_EChart3" localSheetId="0" hidden="1">'[9]2'!#REF!</definedName>
    <definedName name="__123Graph_EChart3" localSheetId="1" hidden="1">'[9]2'!#REF!</definedName>
    <definedName name="__123Graph_EChart3" hidden="1">'[9]2'!#REF!</definedName>
    <definedName name="__123Graph_ECONVERG1" localSheetId="12" hidden="1">'[3]Time series'!#REF!</definedName>
    <definedName name="__123Graph_ECONVERG1" localSheetId="0" hidden="1">'[4]Time series'!#REF!</definedName>
    <definedName name="__123Graph_ECONVERG1" localSheetId="1" hidden="1">'[4]Time series'!#REF!</definedName>
    <definedName name="__123Graph_ECONVERG1" hidden="1">'[4]Time series'!#REF!</definedName>
    <definedName name="__123Graph_ECurrent" localSheetId="12" hidden="1">'[10]Summary BOP'!#REF!</definedName>
    <definedName name="__123Graph_ECURRENT" localSheetId="0" hidden="1">'[33]Dep fonct'!#REF!</definedName>
    <definedName name="__123Graph_ECURRENT" localSheetId="1" hidden="1">'[33]Dep fonct'!#REF!</definedName>
    <definedName name="__123Graph_ECURRENT" hidden="1">'[33]Dep fonct'!#REF!</definedName>
    <definedName name="__123Graph_EECTOT" localSheetId="12" hidden="1">#REF!</definedName>
    <definedName name="__123Graph_EECTOT" localSheetId="0" hidden="1">#REF!</definedName>
    <definedName name="__123Graph_EECTOT" localSheetId="1" hidden="1">#REF!</definedName>
    <definedName name="__123Graph_EECTOT" hidden="1">#REF!</definedName>
    <definedName name="__123Graph_EEXCH" hidden="1">'[12]CBH old'!#REF!</definedName>
    <definedName name="__123Graph_EFISCDEV1">#N/A</definedName>
    <definedName name="__123Graph_EGRAPH1" hidden="1">[34]T17_T18_MSURC!$E$837:$I$837</definedName>
    <definedName name="__123Graph_EGRAPH41" localSheetId="12" hidden="1">'[3]Time series'!#REF!</definedName>
    <definedName name="__123Graph_EGRAPH41" localSheetId="0" hidden="1">'[4]Time series'!#REF!</definedName>
    <definedName name="__123Graph_EGRAPH41" localSheetId="1" hidden="1">'[4]Time series'!#REF!</definedName>
    <definedName name="__123Graph_EGRAPH41" hidden="1">'[4]Time series'!#REF!</definedName>
    <definedName name="__123Graph_EINVEST">#N/A</definedName>
    <definedName name="__123Graph_EKUWAIT5">#N/A</definedName>
    <definedName name="__123Graph_EMIMPMAC" hidden="1">#REF!</definedName>
    <definedName name="__123Graph_EMONIMP" hidden="1">#REF!</definedName>
    <definedName name="__123Graph_EPERIA" localSheetId="12" hidden="1">'[3]Time series'!#REF!</definedName>
    <definedName name="__123Graph_EPERIA" localSheetId="0" hidden="1">'[4]Time series'!#REF!</definedName>
    <definedName name="__123Graph_EPERIA" localSheetId="1" hidden="1">'[4]Time series'!#REF!</definedName>
    <definedName name="__123Graph_EPERIA" hidden="1">'[4]Time series'!#REF!</definedName>
    <definedName name="__123Graph_EPRODABSC" localSheetId="12" hidden="1">'[3]Time series'!#REF!</definedName>
    <definedName name="__123Graph_EPRODABSC" localSheetId="0" hidden="1">'[4]Time series'!#REF!</definedName>
    <definedName name="__123Graph_EPRODABSC" localSheetId="1" hidden="1">'[4]Time series'!#REF!</definedName>
    <definedName name="__123Graph_EPRODABSC" hidden="1">'[4]Time series'!#REF!</definedName>
    <definedName name="__123Graph_ESEASON_CASH" localSheetId="0" hidden="1">'[23]MonSurv-BC'!#REF!</definedName>
    <definedName name="__123Graph_ESEASON_CASH" localSheetId="1" hidden="1">'[23]MonSurv-BC'!#REF!</definedName>
    <definedName name="__123Graph_ESEASON_CASH" hidden="1">'[23]MonSurv-BC'!#REF!</definedName>
    <definedName name="__123Graph_ESEASON_MONEY" localSheetId="0" hidden="1">'[23]MonSurv-BC'!#REF!</definedName>
    <definedName name="__123Graph_ESEASON_MONEY" localSheetId="1" hidden="1">'[23]MonSurv-BC'!#REF!</definedName>
    <definedName name="__123Graph_ESEASON_MONEY" hidden="1">'[23]MonSurv-BC'!#REF!</definedName>
    <definedName name="__123Graph_ESEASON_TIME" hidden="1">'[23]MonSurv-BC'!#REF!</definedName>
    <definedName name="__123Graph_ETAX1" hidden="1">[16]TAX!$V$26:$X$26</definedName>
    <definedName name="__123Graph_F" localSheetId="12" hidden="1">[29]T26!#REF!</definedName>
    <definedName name="__123Graph_F" localSheetId="0" hidden="1">'[36]Table SR'!#REF!</definedName>
    <definedName name="__123Graph_F" localSheetId="1" hidden="1">'[36]Table SR'!#REF!</definedName>
    <definedName name="__123Graph_F" hidden="1">'[36]Table SR'!#REF!</definedName>
    <definedName name="__123Graph_FBERLGRAP" localSheetId="12" hidden="1">'[3]Time series'!#REF!</definedName>
    <definedName name="__123Graph_FBERLGRAP" localSheetId="0" hidden="1">'[4]Time series'!#REF!</definedName>
    <definedName name="__123Graph_FBERLGRAP" localSheetId="1" hidden="1">'[4]Time series'!#REF!</definedName>
    <definedName name="__123Graph_FBERLGRAP" hidden="1">'[4]Time series'!#REF!</definedName>
    <definedName name="__123Graph_FChart1" localSheetId="12" hidden="1">'[8]2'!#REF!</definedName>
    <definedName name="__123Graph_FChart1" localSheetId="0" hidden="1">'[9]2'!#REF!</definedName>
    <definedName name="__123Graph_FChart1" localSheetId="1" hidden="1">'[9]2'!#REF!</definedName>
    <definedName name="__123Graph_FChart1" hidden="1">'[9]2'!#REF!</definedName>
    <definedName name="__123Graph_FChart2" localSheetId="12" hidden="1">'[8]2'!#REF!</definedName>
    <definedName name="__123Graph_FChart2" localSheetId="0" hidden="1">'[9]2'!#REF!</definedName>
    <definedName name="__123Graph_FChart2" localSheetId="1" hidden="1">'[9]2'!#REF!</definedName>
    <definedName name="__123Graph_FChart2" hidden="1">'[9]2'!#REF!</definedName>
    <definedName name="__123Graph_FChart3" localSheetId="12" hidden="1">'[8]2'!#REF!</definedName>
    <definedName name="__123Graph_FChart3" hidden="1">'[9]2'!#REF!</definedName>
    <definedName name="__123Graph_FCurrent" localSheetId="12" hidden="1">'[10]Summary BOP'!#REF!</definedName>
    <definedName name="__123Graph_FCurrent" hidden="1">'[9]2'!#REF!</definedName>
    <definedName name="__123Graph_FGRAPH1" hidden="1">[34]T17_T18_MSURC!$E$838:$I$838</definedName>
    <definedName name="__123Graph_FGRAPH41" localSheetId="12" hidden="1">'[3]Time series'!#REF!</definedName>
    <definedName name="__123Graph_FGRAPH41" localSheetId="0" hidden="1">'[4]Time series'!#REF!</definedName>
    <definedName name="__123Graph_FGRAPH41" localSheetId="1" hidden="1">'[4]Time series'!#REF!</definedName>
    <definedName name="__123Graph_FGRAPH41" hidden="1">'[4]Time series'!#REF!</definedName>
    <definedName name="__123Graph_FMONIMP" hidden="1">#REF!</definedName>
    <definedName name="__123Graph_FPRODABSC" localSheetId="12" hidden="1">'[3]Time series'!#REF!</definedName>
    <definedName name="__123Graph_FPRODABSC" hidden="1">'[4]Time series'!#REF!</definedName>
    <definedName name="__123Graph_X" localSheetId="12" hidden="1">[29]T26!#REF!</definedName>
    <definedName name="__123Graph_X" localSheetId="0" hidden="1">#REF!</definedName>
    <definedName name="__123Graph_X" localSheetId="1" hidden="1">#REF!</definedName>
    <definedName name="__123Graph_X" hidden="1">#REF!</definedName>
    <definedName name="__123Graph_XBKSRESRV" localSheetId="0" hidden="1">[5]BOG!#REF!</definedName>
    <definedName name="__123Graph_XBKSRESRV" localSheetId="1" hidden="1">[5]BOG!#REF!</definedName>
    <definedName name="__123Graph_XBKSRESRV" hidden="1">[5]BOG!#REF!</definedName>
    <definedName name="__123Graph_XBSYSASST" hidden="1">#REF!</definedName>
    <definedName name="__123Graph_XCBASSETS" hidden="1">#REF!</definedName>
    <definedName name="__123Graph_XCBAWKLY" hidden="1">#REF!</definedName>
    <definedName name="__123Graph_XChart1" localSheetId="12" hidden="1">'[10]Summary BOP'!#REF!</definedName>
    <definedName name="__123Graph_XChart1" localSheetId="0" hidden="1">'[37]Summary BOP'!#REF!</definedName>
    <definedName name="__123Graph_XChart1" localSheetId="1" hidden="1">'[37]Summary BOP'!#REF!</definedName>
    <definedName name="__123Graph_XChart1" hidden="1">'[37]Summary BOP'!#REF!</definedName>
    <definedName name="__123Graph_XCREDIT" localSheetId="0" hidden="1">'[23]MonSurv-BC'!#REF!</definedName>
    <definedName name="__123Graph_XCREDIT" localSheetId="1" hidden="1">'[23]MonSurv-BC'!#REF!</definedName>
    <definedName name="__123Graph_XCREDIT" hidden="1">'[23]MonSurv-BC'!#REF!</definedName>
    <definedName name="__123Graph_XCurrent" localSheetId="12" hidden="1">[38]CPIINDEX!$B$263:$B$310</definedName>
    <definedName name="__123Graph_XCurrent" hidden="1">[11]CPIINDEX!$B$263:$B$310</definedName>
    <definedName name="__123Graph_XECTOT" localSheetId="12" hidden="1">#REF!</definedName>
    <definedName name="__123Graph_XECTOT" localSheetId="0" hidden="1">#REF!</definedName>
    <definedName name="__123Graph_XECTOT" localSheetId="1" hidden="1">#REF!</definedName>
    <definedName name="__123Graph_XECTOT" hidden="1">#REF!</definedName>
    <definedName name="__123Graph_XERDOLLAR" localSheetId="12" hidden="1">'[13]ex rate'!$F$15:$AM$15</definedName>
    <definedName name="__123Graph_XERDOLLAR" hidden="1">'[14]ex rate'!$F$15:$AM$15</definedName>
    <definedName name="__123Graph_XERRUBLE" localSheetId="12" hidden="1">'[13]ex rate'!$F$15:$AM$15</definedName>
    <definedName name="__123Graph_XERRUBLE" hidden="1">'[14]ex rate'!$F$15:$AM$15</definedName>
    <definedName name="__123Graph_XFOODL" hidden="1">[39]MonS!#REF!</definedName>
    <definedName name="__123Graph_XGFS.1" hidden="1">[16]GFS!$T$6:$V$6</definedName>
    <definedName name="__123Graph_XGFS.3" hidden="1">[16]GFS!$T$6:$V$6</definedName>
    <definedName name="__123Graph_XGRAPH1" hidden="1">[34]T17_T18_MSURC!$E$829:$I$829</definedName>
    <definedName name="__123Graph_XIBRD_LEND" hidden="1">[19]WB!$Q$9:$AK$9</definedName>
    <definedName name="__123Graph_XIMPORTS" hidden="1">'[20]CA input'!#REF!</definedName>
    <definedName name="__123Graph_XMIMPMAC" hidden="1">#REF!</definedName>
    <definedName name="__123Graph_XMSWKLY" hidden="1">#REF!</definedName>
    <definedName name="__123Graph_XRUBRATE" localSheetId="12" hidden="1">'[13]ex rate'!$K$15:$AN$15</definedName>
    <definedName name="__123Graph_XRUBRATE" hidden="1">'[14]ex rate'!$K$15:$AN$15</definedName>
    <definedName name="__123Graph_XTAX1" hidden="1">[16]TAX!$V$4:$X$4</definedName>
    <definedName name="__123Graph_XUSRATE" localSheetId="12" hidden="1">'[13]ex rate'!$K$15:$AN$15</definedName>
    <definedName name="__123Graph_XUSRATE" hidden="1">'[14]ex rate'!$K$15:$AN$15</definedName>
    <definedName name="__123Graph_XXRATE" hidden="1">[28]data!$AE$124:$AE$242</definedName>
    <definedName name="__asq1" localSheetId="0" hidden="1">{#N/A,#N/A,FALSE,"B061196P";#N/A,#N/A,FALSE,"B061196";#N/A,#N/A,FALSE,"Relatório1";#N/A,#N/A,FALSE,"Relatório2";#N/A,#N/A,FALSE,"Relatório3";#N/A,#N/A,FALSE,"Relatório4 ";#N/A,#N/A,FALSE,"Relatório5";#N/A,#N/A,FALSE,"Relatório6";#N/A,#N/A,FALSE,"Relatório7";#N/A,#N/A,FALSE,"Relatório8"}</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hidden="1">'[40]Time series'!#REF!</definedName>
    <definedName name="__dez2" localSheetId="0" hidden="1">{#N/A,#N/A,FALSE,"B061196P";#N/A,#N/A,FALSE,"B061196";#N/A,#N/A,FALSE,"Relatório1";#N/A,#N/A,FALSE,"Relatório2";#N/A,#N/A,FALSE,"Relatório3";#N/A,#N/A,FALSE,"Relatório4 ";#N/A,#N/A,FALSE,"Relatório5";#N/A,#N/A,FALSE,"Relatório6";#N/A,#N/A,FALSE,"Relatório7";#N/A,#N/A,FALSE,"Relatório8"}</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0"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0"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0"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0"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0"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gfd2">{"mt1",#N/A,FALSE,"Debt";"mt2",#N/A,FALSE,"Debt";"mt3",#N/A,FALSE,"Debt";"mt4",#N/A,FALSE,"Debt";"mt5",#N/A,FALSE,"Debt";"mt6",#N/A,FALSE,"Debt";"mt7",#N/A,FALSE,"Debt"}</definedName>
    <definedName name="__gt4">{#N/A,#N/A,FALSE,"DOC";"TB_28",#N/A,FALSE,"FITB_28";"TB_91",#N/A,FALSE,"FITB_91";"TB_182",#N/A,FALSE,"FITB_182";"TB_273",#N/A,FALSE,"FITB_273";"TB_364",#N/A,FALSE,"FITB_364 ";"SUMMARY",#N/A,FALSE,"Summary"}</definedName>
    <definedName name="__key2" hidden="1">'[41]CROSS-BEAL'!#REF!</definedName>
    <definedName name="__lyf5">{#N/A,#N/A,FALSE,"PUBLEXP"}</definedName>
    <definedName name="__qqq1">{#N/A,#N/A,FALSE,"EXTRABUDGT"}</definedName>
    <definedName name="__RED3">"Check Box 8"</definedName>
    <definedName name="__xlnm._FilterDatabase">[42]C!$P$428:$T$428</definedName>
    <definedName name="__xlnm.Print_Titles">([43]SUMMARY!$B$1:$D$65536,[43]SUMMARY!$A$3:$IV$5)</definedName>
    <definedName name="__YR90">'[2]Imp:DSA output'!$D$9:$D$464</definedName>
    <definedName name="__YR91">'[2]Imp:DSA output'!$E$9:$E$464</definedName>
    <definedName name="__YR92">'[2]Imp:DSA output'!$F$9:$F$464</definedName>
    <definedName name="__YR93">'[2]Imp:DSA output'!$G$9:$G$464</definedName>
    <definedName name="__YR94">'[2]Imp:DSA output'!$H$9:$H$464</definedName>
    <definedName name="__YR95">'[2]Imp:DSA output'!$I$9:$I$464</definedName>
    <definedName name="_1___123Graph_AChart_1A" hidden="1">[11]CPIINDEX!$O$263:$O$310</definedName>
    <definedName name="_1__123Graph_ACHART_1" hidden="1">[44]A!$C$31:$AJ$31</definedName>
    <definedName name="_1__123Graph_AChart_1A" localSheetId="12" hidden="1">[38]CPIINDEX!$O$263:$O$310</definedName>
    <definedName name="_1__123Graph_AChart_1A" hidden="1">[45]CPIINDEX!$O$263:$O$310</definedName>
    <definedName name="_10___123Graph_XChart_3A" hidden="1">[11]CPIINDEX!$B$203:$B$310</definedName>
    <definedName name="_10__123Graph_BChart_1A" localSheetId="12" hidden="1">[38]CPIINDEX!$S$263:$S$310</definedName>
    <definedName name="_10__123Graph_BChart_1A" hidden="1">[46]CPIINDEX!$S$263:$S$310</definedName>
    <definedName name="_10__123Graph_BCHART_2" hidden="1">[47]A!$C$36:$AJ$36</definedName>
    <definedName name="_10__123Graph_CCHART_2" hidden="1">[47]A!$C$38:$AJ$38</definedName>
    <definedName name="_10__123Graph_CChart_2A" hidden="1">[48]ecpa!$O$6:$Z$6</definedName>
    <definedName name="_10__123Graph_XChart_1A" hidden="1">[49]CPIINDEX!$B$263:$B$310</definedName>
    <definedName name="_10__123Graph_XChart_2A" hidden="1">[38]CPIINDEX!$B$203:$B$310</definedName>
    <definedName name="_10__123Graph_XChart_3A" hidden="1">[38]CPIINDEX!$B$203:$B$310</definedName>
    <definedName name="_103__123Graph_BSEIGNOR" localSheetId="0" hidden="1">[25]seignior!#REF!</definedName>
    <definedName name="_103__123Graph_BSEIGNOR" localSheetId="1" hidden="1">[25]seignior!#REF!</definedName>
    <definedName name="_103__123Graph_BSEIGNOR" hidden="1">[25]seignior!#REF!</definedName>
    <definedName name="_104__123Graph_BWB_ADJ_PRJ" hidden="1">[19]WB!$Q$257:$AK$257</definedName>
    <definedName name="_105__123Graph_CMIMPMA_0" localSheetId="0" hidden="1">#REF!</definedName>
    <definedName name="_105__123Graph_CMIMPMA_0" localSheetId="1" hidden="1">#REF!</definedName>
    <definedName name="_105__123Graph_CMIMPMA_0" hidden="1">#REF!</definedName>
    <definedName name="_11___123Graph_XChart_4A" hidden="1">[11]CPIINDEX!$B$239:$B$298</definedName>
    <definedName name="_11__123Graph_AWB_ADJ_PRJ" hidden="1">[50]WB!$Q$255:$AK$255</definedName>
    <definedName name="_11__123Graph_CChart_3A" hidden="1">[48]ecpa!$AC$6:$AN$6</definedName>
    <definedName name="_11__123Graph_XCHART_1" hidden="1">[47]A!$C$5:$AJ$5</definedName>
    <definedName name="_11__123Graph_XChart_2A" hidden="1">[49]CPIINDEX!$B$203:$B$310</definedName>
    <definedName name="_11__123Graph_XChart_3A" hidden="1">[38]CPIINDEX!$B$203:$B$310</definedName>
    <definedName name="_11__123Graph_XChart_4A" hidden="1">[38]CPIINDEX!$B$239:$B$298</definedName>
    <definedName name="_11_0ju" localSheetId="0" hidden="1">#REF!</definedName>
    <definedName name="_11_0ju" localSheetId="1" hidden="1">#REF!</definedName>
    <definedName name="_11_0ju" hidden="1">#REF!</definedName>
    <definedName name="_116__123Graph_DGROWTH_CPI" localSheetId="0" hidden="1">[51]Data!#REF!</definedName>
    <definedName name="_116__123Graph_DGROWTH_CPI" localSheetId="1" hidden="1">[51]Data!#REF!</definedName>
    <definedName name="_116__123Graph_DGROWTH_CPI" hidden="1">[51]Data!#REF!</definedName>
    <definedName name="_117__123Graph_DMIMPMA_1" localSheetId="0" hidden="1">#REF!</definedName>
    <definedName name="_117__123Graph_DMIMPMA_1" localSheetId="1" hidden="1">#REF!</definedName>
    <definedName name="_117__123Graph_DMIMPMA_1" hidden="1">#REF!</definedName>
    <definedName name="_118__123Graph_EMIMPMA_0" localSheetId="0" hidden="1">#REF!</definedName>
    <definedName name="_118__123Graph_EMIMPMA_0" localSheetId="1" hidden="1">#REF!</definedName>
    <definedName name="_118__123Graph_EMIMPMA_0" hidden="1">#REF!</definedName>
    <definedName name="_119__123Graph_EMIMPMA_1" localSheetId="0" hidden="1">#REF!</definedName>
    <definedName name="_119__123Graph_EMIMPMA_1" localSheetId="1" hidden="1">#REF!</definedName>
    <definedName name="_119__123Graph_EMIMPMA_1" hidden="1">#REF!</definedName>
    <definedName name="_12__123Graph_AWB_ADJ_PRJ" hidden="1">[50]WB!$Q$255:$AK$255</definedName>
    <definedName name="_12__123Graph_BCHART_1" hidden="1">[47]A!$C$28:$AJ$28</definedName>
    <definedName name="_12__123Graph_CCHART_1" hidden="1">[47]A!$C$24:$AJ$24</definedName>
    <definedName name="_12__123Graph_DChart_1A" hidden="1">[48]ecpa!$B$7:$M$7</definedName>
    <definedName name="_12__123Graph_XChart_1A" hidden="1">[45]CPIINDEX!$B$263:$B$310</definedName>
    <definedName name="_12__123Graph_XCHART_2" hidden="1">[47]A!$C$39:$AJ$39</definedName>
    <definedName name="_12__123Graph_XChart_3A" hidden="1">[49]CPIINDEX!$B$203:$B$310</definedName>
    <definedName name="_12__123Graph_XChart_4A" hidden="1">[38]CPIINDEX!$B$239:$B$298</definedName>
    <definedName name="_120__123Graph_FMIMPMA_0" localSheetId="0" hidden="1">#REF!</definedName>
    <definedName name="_120__123Graph_FMIMPMA_0" localSheetId="1" hidden="1">#REF!</definedName>
    <definedName name="_120__123Graph_FMIMPMA_0" hidden="1">#REF!</definedName>
    <definedName name="_121__123Graph_XCHART_2" hidden="1">[52]IPC1988!$A$176:$A$182</definedName>
    <definedName name="_122__123Graph_XMIMPMA_0" localSheetId="0" hidden="1">#REF!</definedName>
    <definedName name="_122__123Graph_XMIMPMA_0" localSheetId="1" hidden="1">#REF!</definedName>
    <definedName name="_122__123Graph_XMIMPMA_0" hidden="1">#REF!</definedName>
    <definedName name="_123__123Graph_XR_BMONEY" localSheetId="0" hidden="1">#REF!</definedName>
    <definedName name="_123__123Graph_XR_BMONEY" localSheetId="1" hidden="1">#REF!</definedName>
    <definedName name="_123__123Graph_XR_BMONEY" hidden="1">#REF!</definedName>
    <definedName name="_1234graph_b" hidden="1">[53]GFS!$T$15:$V$15</definedName>
    <definedName name="_123Graph_A1" localSheetId="0" hidden="1">#REF!</definedName>
    <definedName name="_123Graph_A1" localSheetId="1" hidden="1">#REF!</definedName>
    <definedName name="_123Graph_A1" hidden="1">#REF!</definedName>
    <definedName name="_123graph_b" localSheetId="12">#N/A</definedName>
    <definedName name="_123graph_b" hidden="1">[54]A!#REF!</definedName>
    <definedName name="_123graph_bgfs.3" hidden="1">[53]GFS!$T$15:$V$15</definedName>
    <definedName name="_123Graph_BGFS.4" hidden="1">[53]GFS!$T$15:$V$15</definedName>
    <definedName name="_123GRAPH_BTAX1" hidden="1">[53]TAX!$V$22:$X$22</definedName>
    <definedName name="_123GRAPH_C" hidden="1">[53]GFS!$T$16:$V$16</definedName>
    <definedName name="_123GRAPH_CGFS.3" hidden="1">[53]GFS!$T$16:$V$16</definedName>
    <definedName name="_123Graph_CTAX1" hidden="1">[53]TAX!$V$23:$X$23</definedName>
    <definedName name="_123GRAPH_CTAX2" hidden="1">[53]TAX!$V$23:$X$23</definedName>
    <definedName name="_123GRAPH_D" hidden="1">[53]TAX!$V$24:$X$24</definedName>
    <definedName name="_123GRAPH_DTAX1" hidden="1">[53]TAX!$V$24:$X$24</definedName>
    <definedName name="_123Graph_E" hidden="1">[53]TAX!$V$26:$X$26</definedName>
    <definedName name="_123GRAPH_ETAX2" hidden="1">[53]TAX!$V$26:$X$26</definedName>
    <definedName name="_123GRAPH_F" hidden="1">[53]TAX!$V$26:$X$26</definedName>
    <definedName name="_123GRAPH_K" hidden="1">[53]TAX!$V$24:$X$24</definedName>
    <definedName name="_123GRAPH_X" hidden="1">[53]GFS!$T$6:$V$6</definedName>
    <definedName name="_123GRAPH_XGFS.1" hidden="1">[53]GFS!$T$6:$V$6</definedName>
    <definedName name="_123GRAPH_XGFS.3" hidden="1">[53]GFS!$T$6:$V$6</definedName>
    <definedName name="_123gRAPH_XTAX1" hidden="1">[53]TAX!$V$4:$X$4</definedName>
    <definedName name="_123GRAPH_XTAX2" hidden="1">[53]TAX!$V$4:$X$4</definedName>
    <definedName name="_12no" localSheetId="12">#N/A</definedName>
    <definedName name="_12no" hidden="1">'[33]Dep fonct'!#REF!</definedName>
    <definedName name="_13__123Graph_BCHART_1" hidden="1">[47]A!$C$28:$AJ$28</definedName>
    <definedName name="_13__123Graph_BCHART_2" hidden="1">[47]A!$C$36:$AJ$36</definedName>
    <definedName name="_13__123Graph_CCHART_2" hidden="1">[47]A!$C$38:$AJ$38</definedName>
    <definedName name="_13__123Graph_DChart_2A" hidden="1">[48]ecpa!$O$7:$Z$7</definedName>
    <definedName name="_13__123Graph_XChart_2A" hidden="1">[45]CPIINDEX!$B$203:$B$310</definedName>
    <definedName name="_13__123Graph_XChart_4A" hidden="1">[49]CPIINDEX!$B$239:$B$298</definedName>
    <definedName name="_134__123Graph_XREALEX_WAGE" localSheetId="0" hidden="1">[55]PRIVATE!#REF!</definedName>
    <definedName name="_134__123Graph_XREALEX_WAGE" localSheetId="1" hidden="1">[55]PRIVATE!#REF!</definedName>
    <definedName name="_134__123Graph_XREALEX_WAGE" hidden="1">[55]PRIVATE!#REF!</definedName>
    <definedName name="_14__123Graph_BCHART_2" hidden="1">[47]A!$C$36:$AJ$36</definedName>
    <definedName name="_14__123Graph_BWB_ADJ_PRJ" hidden="1">[50]WB!$Q$257:$AK$257</definedName>
    <definedName name="_14__123Graph_DChart_3A" hidden="1">[48]ecpa!$AC$7:$AN$7</definedName>
    <definedName name="_14__123Graph_XCHART_1" hidden="1">[47]A!$C$5:$AJ$5</definedName>
    <definedName name="_14__123Graph_XChart_1A" hidden="1">[45]CPIINDEX!$B$263:$B$310</definedName>
    <definedName name="_14__123Graph_XChart_3A" hidden="1">[45]CPIINDEX!$B$203:$B$310</definedName>
    <definedName name="_15__123Graph_CCHART_1" hidden="1">[47]A!$C$24:$AJ$24</definedName>
    <definedName name="_15__123Graph_EChart_1A" hidden="1">[48]ecpa!$B$8:$M$8</definedName>
    <definedName name="_15__123Graph_XCHART_2" hidden="1">[47]A!$C$39:$AJ$39</definedName>
    <definedName name="_15__123Graph_XChart_2A" hidden="1">[45]CPIINDEX!$B$203:$B$310</definedName>
    <definedName name="_15__123Graph_XChart_4A" hidden="1">[45]CPIINDEX!$B$239:$B$298</definedName>
    <definedName name="_16__123Graph_CCHART_2" hidden="1">[47]A!$C$38:$AJ$38</definedName>
    <definedName name="_16__123Graph_EChart_2A" hidden="1">[48]ecpa!$O$8:$Z$8</definedName>
    <definedName name="_16__123Graph_XChart_1A" hidden="1">[38]CPIINDEX!$B$263:$B$310</definedName>
    <definedName name="_16__123Graph_XChart_3A" hidden="1">[45]CPIINDEX!$B$203:$B$310</definedName>
    <definedName name="_165_0ju" localSheetId="0" hidden="1">#REF!</definedName>
    <definedName name="_165_0ju" localSheetId="1" hidden="1">#REF!</definedName>
    <definedName name="_165_0ju" hidden="1">#REF!</definedName>
    <definedName name="_17__123Graph_EChart_3A" hidden="1">[48]ecpa!$AC$8:$AN$8</definedName>
    <definedName name="_17__123Graph_XCHART_1" hidden="1">[47]A!$C$5:$AJ$5</definedName>
    <definedName name="_17__123Graph_XChart_4A" hidden="1">[45]CPIINDEX!$B$239:$B$298</definedName>
    <definedName name="_18__123Graph_FChart_1A" hidden="1">[48]ecpa!$B$9:$M$9</definedName>
    <definedName name="_18__123Graph_XChart_1A" hidden="1">[46]CPIINDEX!$B$263:$B$310</definedName>
    <definedName name="_18__123Graph_XCHART_2" hidden="1">[47]A!$C$39:$AJ$39</definedName>
    <definedName name="_18__123Graph_XChart_2A" hidden="1">[38]CPIINDEX!$B$203:$B$310</definedName>
    <definedName name="_19__123Graph_FChart_2A" hidden="1">[48]ecpa!$O$9:$Z$9</definedName>
    <definedName name="_1Macros_Import_.qbop">[56]!'[Macros Import].qbop'</definedName>
    <definedName name="_2___123Graph_AChart_2A" hidden="1">[11]CPIINDEX!$K$203:$K$304</definedName>
    <definedName name="_2__123Graph_AChart_1A" localSheetId="12" hidden="1">[38]CPIINDEX!$O$263:$O$310</definedName>
    <definedName name="_2__123Graph_AChart_1A" hidden="1">[46]CPIINDEX!$O$263:$O$310</definedName>
    <definedName name="_2__123Graph_ACHART_2" hidden="1">[44]A!$C$31:$AJ$31</definedName>
    <definedName name="_2__123Graph_AChart_2A" localSheetId="12" hidden="1">[38]CPIINDEX!$K$203:$K$304</definedName>
    <definedName name="_2__123Graph_AChart_2A" hidden="1">[45]CPIINDEX!$K$203:$K$304</definedName>
    <definedName name="_2__123Graph_ACHART_8" localSheetId="0" hidden="1">#REF!</definedName>
    <definedName name="_2__123Graph_ACHART_8" localSheetId="1" hidden="1">#REF!</definedName>
    <definedName name="_2__123Graph_ACHART_8" hidden="1">#REF!</definedName>
    <definedName name="_2__123Graph_BCHART_1A" hidden="1">[28]data!$K$13:$K$91</definedName>
    <definedName name="_20__123Graph_BWB_ADJ_PRJ" hidden="1">[50]WB!$Q$257:$AK$257</definedName>
    <definedName name="_20__123Graph_FChart_3A" hidden="1">[48]ecpa!$AC$9:$AN$9</definedName>
    <definedName name="_20__123Graph_XChart_2A" hidden="1">[46]CPIINDEX!$B$203:$B$310</definedName>
    <definedName name="_20__123Graph_XChart_3A" hidden="1">[38]CPIINDEX!$B$203:$B$310</definedName>
    <definedName name="_21__123Graph_BWB_ADJ_PRJ" hidden="1">[50]WB!$Q$257:$AK$257</definedName>
    <definedName name="_21__123Graph_CCHART_1" hidden="1">[47]A!$C$24:$AJ$24</definedName>
    <definedName name="_21__123Graph_XChart_1A" hidden="1">[48]ecpa!$B$3:$M$3</definedName>
    <definedName name="_22__123Graph_CCHART_1" hidden="1">[47]A!$C$24:$AJ$24</definedName>
    <definedName name="_22__123Graph_CCHART_2" hidden="1">[47]A!$C$38:$AJ$38</definedName>
    <definedName name="_22__123Graph_XChart_2A" hidden="1">[48]ecpa!$O$3:$W$3</definedName>
    <definedName name="_22__123Graph_XChart_3A" hidden="1">[46]CPIINDEX!$B$203:$B$310</definedName>
    <definedName name="_22__123Graph_XChart_4A" hidden="1">[38]CPIINDEX!$B$239:$B$298</definedName>
    <definedName name="_23__123Graph_CCHART_2" hidden="1">[47]A!$C$38:$AJ$38</definedName>
    <definedName name="_23__123Graph_XCHART_1" hidden="1">[47]A!$C$5:$AJ$5</definedName>
    <definedName name="_23__123Graph_XChart_3A" hidden="1">[48]ecpa!$AC$3:$AN$3</definedName>
    <definedName name="_24__123Graph_ACHART_1" hidden="1">[52]IPC1988!$C$176:$C$182</definedName>
    <definedName name="_24__123Graph_XCHART_1" hidden="1">[47]A!$C$5:$AJ$5</definedName>
    <definedName name="_24__123Graph_XCHART_2" hidden="1">[47]A!$C$39:$AJ$39</definedName>
    <definedName name="_24__123Graph_XChart_4A" hidden="1">[46]CPIINDEX!$B$239:$B$298</definedName>
    <definedName name="_25__123Graph_ACHART_2" hidden="1">[52]IPC1988!$B$176:$B$182</definedName>
    <definedName name="_25__123Graph_XCHART_2" hidden="1">[47]A!$C$39:$AJ$39</definedName>
    <definedName name="_3___123Graph_AChart_3A" hidden="1">[11]CPIINDEX!$O$203:$O$304</definedName>
    <definedName name="_3__123Graph_ACHART_1" hidden="1">[47]A!$C$31:$AJ$31</definedName>
    <definedName name="_3__123Graph_AChart_2A" hidden="1">[38]CPIINDEX!$K$203:$K$304</definedName>
    <definedName name="_3__123Graph_AChart_3A" localSheetId="12" hidden="1">[38]CPIINDEX!$O$203:$O$304</definedName>
    <definedName name="_3__123Graph_AChart_3A" hidden="1">[45]CPIINDEX!$O$203:$O$304</definedName>
    <definedName name="_3__123Graph_ACPI_ER_LOG" hidden="1">[56]ER!#REF!</definedName>
    <definedName name="_3__123Graph_AGROWTH_CPI" localSheetId="0" hidden="1">[57]Data!#REF!</definedName>
    <definedName name="_3__123Graph_AGROWTH_CPI" localSheetId="1" hidden="1">[57]Data!#REF!</definedName>
    <definedName name="_3__123Graph_AGROWTH_CPI" hidden="1">[57]Data!#REF!</definedName>
    <definedName name="_3__123Graph_BCHART_1" hidden="1">[44]A!$C$28:$AJ$28</definedName>
    <definedName name="_3__123Graph_BCHART_8" localSheetId="0" hidden="1">#REF!</definedName>
    <definedName name="_3__123Graph_BCHART_8" localSheetId="1" hidden="1">#REF!</definedName>
    <definedName name="_3__123Graph_BCHART_8" hidden="1">#REF!</definedName>
    <definedName name="_3__123Graph_XCHART_1A" hidden="1">[28]data!$B$13:$B$91</definedName>
    <definedName name="_3_to_6_months_Fixed_Account_1.1.2.2">'[58]9.2'!$A$10:$IV$10</definedName>
    <definedName name="_37__123Graph_ACPI_ER_LOG" localSheetId="0" hidden="1">[59]ER!#REF!</definedName>
    <definedName name="_37__123Graph_ACPI_ER_LOG" localSheetId="1" hidden="1">[59]ER!#REF!</definedName>
    <definedName name="_37__123Graph_ACPI_ER_LOG" hidden="1">[59]ER!#REF!</definedName>
    <definedName name="_4___123Graph_AChart_4A" hidden="1">[11]CPIINDEX!$O$239:$O$298</definedName>
    <definedName name="_4__123Graph_ACHART_1" hidden="1">[47]A!$C$31:$AJ$31</definedName>
    <definedName name="_4__123Graph_ACHART_2" hidden="1">[47]A!$C$31:$AJ$31</definedName>
    <definedName name="_4__123Graph_AChart_2A" localSheetId="12" hidden="1">[38]CPIINDEX!$K$203:$K$304</definedName>
    <definedName name="_4__123Graph_AChart_2A" hidden="1">[46]CPIINDEX!$K$203:$K$304</definedName>
    <definedName name="_4__123Graph_AChart_3A" hidden="1">[38]CPIINDEX!$O$203:$O$304</definedName>
    <definedName name="_4__123Graph_AChart_4A" localSheetId="12" hidden="1">[38]CPIINDEX!$O$239:$O$298</definedName>
    <definedName name="_4__123Graph_AChart_4A" hidden="1">[45]CPIINDEX!$O$239:$O$298</definedName>
    <definedName name="_4__123Graph_AChart_4B" hidden="1">[48]ecpa!$B$10:$B$14</definedName>
    <definedName name="_4__123Graph_BCHART_2" hidden="1">[44]A!$C$36:$AJ$36</definedName>
    <definedName name="_4__123Graph_BCPI_ER_LOG" hidden="1">[56]ER!#REF!</definedName>
    <definedName name="_4__123Graph_CCHART_8" localSheetId="0" hidden="1">#REF!</definedName>
    <definedName name="_4__123Graph_CCHART_8" localSheetId="1" hidden="1">#REF!</definedName>
    <definedName name="_4__123Graph_CCHART_8" hidden="1">#REF!</definedName>
    <definedName name="_48__123Graph_AGROWTH_CPI" localSheetId="0" hidden="1">[51]Data!#REF!</definedName>
    <definedName name="_48__123Graph_AGROWTH_CPI" localSheetId="1" hidden="1">[51]Data!#REF!</definedName>
    <definedName name="_48__123Graph_AGROWTH_CPI" hidden="1">[51]Data!#REF!</definedName>
    <definedName name="_49__123Graph_AIBA_IBRD" hidden="1">[19]WB!$Q$62:$AK$62</definedName>
    <definedName name="_5___123Graph_BChart_1A" hidden="1">[11]CPIINDEX!$S$263:$S$310</definedName>
    <definedName name="_5__123Graph_ACHART_2" hidden="1">[47]A!$C$31:$AJ$31</definedName>
    <definedName name="_5__123Graph_AChart_4A" hidden="1">[38]CPIINDEX!$O$239:$O$298</definedName>
    <definedName name="_5__123Graph_AChart_5H" hidden="1">[48]ecpa!$D$46:$D$50</definedName>
    <definedName name="_5__123Graph_BChart_1A" localSheetId="12" hidden="1">[38]CPIINDEX!$S$263:$S$310</definedName>
    <definedName name="_5__123Graph_BChart_1A" hidden="1">[45]CPIINDEX!$S$263:$S$310</definedName>
    <definedName name="_5__123Graph_BIBA_IBRD" hidden="1">[56]WB!#REF!</definedName>
    <definedName name="_5__123Graph_CCHART_1" hidden="1">[44]A!$C$24:$AJ$24</definedName>
    <definedName name="_5__123Graph_DCHART_8" localSheetId="0" hidden="1">#REF!</definedName>
    <definedName name="_5__123Graph_DCHART_8" localSheetId="1" hidden="1">#REF!</definedName>
    <definedName name="_5__123Graph_DCHART_8" hidden="1">#REF!</definedName>
    <definedName name="_50__123Graph_AINVENT_SALES" localSheetId="0" hidden="1">#REF!</definedName>
    <definedName name="_50__123Graph_AINVENT_SALES" localSheetId="1" hidden="1">#REF!</definedName>
    <definedName name="_50__123Graph_AINVENT_SALES" hidden="1">#REF!</definedName>
    <definedName name="_51__123Graph_AMIMPMA_1" localSheetId="0" hidden="1">#REF!</definedName>
    <definedName name="_51__123Graph_AMIMPMA_1" localSheetId="1" hidden="1">#REF!</definedName>
    <definedName name="_51__123Graph_AMIMPMA_1" hidden="1">#REF!</definedName>
    <definedName name="_52__123Graph_ANDA_OIN" localSheetId="0" hidden="1">#REF!</definedName>
    <definedName name="_52__123Graph_ANDA_OIN" localSheetId="1" hidden="1">#REF!</definedName>
    <definedName name="_52__123Graph_ANDA_OIN" hidden="1">#REF!</definedName>
    <definedName name="_53__123Graph_AR_BMONEY" localSheetId="0" hidden="1">#REF!</definedName>
    <definedName name="_53__123Graph_AR_BMONEY" localSheetId="1" hidden="1">#REF!</definedName>
    <definedName name="_53__123Graph_AR_BMONEY" hidden="1">#REF!</definedName>
    <definedName name="_6___123Graph_BChart_3A" localSheetId="0" hidden="1">[11]CPIINDEX!#REF!</definedName>
    <definedName name="_6___123Graph_BChart_3A" localSheetId="1" hidden="1">[11]CPIINDEX!#REF!</definedName>
    <definedName name="_6___123Graph_BChart_3A" hidden="1">[11]CPIINDEX!#REF!</definedName>
    <definedName name="_6__123Graph_AChart_3A" localSheetId="12" hidden="1">[38]CPIINDEX!$O$203:$O$304</definedName>
    <definedName name="_6__123Graph_AChart_3A" hidden="1">[46]CPIINDEX!$O$203:$O$304</definedName>
    <definedName name="_6__123Graph_AIBA_IBRD" hidden="1">[50]WB!$Q$62:$AK$62</definedName>
    <definedName name="_6__123Graph_BCHART_1" hidden="1">[47]A!$C$28:$AJ$28</definedName>
    <definedName name="_6__123Graph_BChart_1A" hidden="1">[38]CPIINDEX!$S$263:$S$310</definedName>
    <definedName name="_6__123Graph_BChart_3A" hidden="1">[60]CPIINDEX!#REF!</definedName>
    <definedName name="_6__123Graph_CCHART_2" hidden="1">[44]A!$C$38:$AJ$38</definedName>
    <definedName name="_6__123Graph_DGROWTH_CPI" localSheetId="0" hidden="1">[57]Data!#REF!</definedName>
    <definedName name="_6__123Graph_DGROWTH_CPI" localSheetId="1" hidden="1">[57]Data!#REF!</definedName>
    <definedName name="_6__123Graph_DGROWTH_CPI" hidden="1">[57]Data!#REF!</definedName>
    <definedName name="_6__123Graph_XCHART_8" localSheetId="0" hidden="1">#REF!</definedName>
    <definedName name="_6__123Graph_XCHART_8" localSheetId="1" hidden="1">#REF!</definedName>
    <definedName name="_6__123Graph_XCHART_8" hidden="1">#REF!</definedName>
    <definedName name="_6_months_to_1_year_Fixed_Account_1.1.2.3">'[58]9.2'!$A$11:$IV$11</definedName>
    <definedName name="_64__123Graph_ASEIGNOR" localSheetId="0" hidden="1">[25]seignior!#REF!</definedName>
    <definedName name="_64__123Graph_ASEIGNOR" localSheetId="1" hidden="1">[25]seignior!#REF!</definedName>
    <definedName name="_64__123Graph_ASEIGNOR" hidden="1">[25]seignior!#REF!</definedName>
    <definedName name="_65__123Graph_AWB_ADJ_PRJ" hidden="1">[19]WB!$Q$255:$AK$255</definedName>
    <definedName name="_66__123Graph_BCHART_1" hidden="1">[52]IPC1988!$E$176:$E$182</definedName>
    <definedName name="_67__123Graph_BCHART_2" hidden="1">[52]IPC1988!$D$176:$D$182</definedName>
    <definedName name="_6Macros_Import_.qbop">[56]!'[Macros Import].qbop'</definedName>
    <definedName name="_7___123Graph_BChart_4A" localSheetId="0" hidden="1">[11]CPIINDEX!#REF!</definedName>
    <definedName name="_7___123Graph_BChart_4A" localSheetId="1" hidden="1">[11]CPIINDEX!#REF!</definedName>
    <definedName name="_7___123Graph_BChart_4A" hidden="1">[11]CPIINDEX!#REF!</definedName>
    <definedName name="_7__123Graph_BCHART_2" hidden="1">[47]A!$C$36:$AJ$36</definedName>
    <definedName name="_7__123Graph_BChart_2A" hidden="1">[48]ecpa!$O$5:$Z$5</definedName>
    <definedName name="_7__123Graph_BChart_4A" hidden="1">[60]CPIINDEX!#REF!</definedName>
    <definedName name="_7__123Graph_XCHART_1" hidden="1">[44]A!$C$5:$AJ$5</definedName>
    <definedName name="_7__123Graph_XREALEX_WAGE" localSheetId="0" hidden="1">[61]PRIVATE!#REF!</definedName>
    <definedName name="_7__123Graph_XREALEX_WAGE" localSheetId="1" hidden="1">[61]PRIVATE!#REF!</definedName>
    <definedName name="_7__123Graph_XREALEX_WAGE" hidden="1">[61]PRIVATE!#REF!</definedName>
    <definedName name="_79__123Graph_BCPI_ER_LOG" localSheetId="0" hidden="1">[59]ER!#REF!</definedName>
    <definedName name="_79__123Graph_BCPI_ER_LOG" localSheetId="1" hidden="1">[59]ER!#REF!</definedName>
    <definedName name="_79__123Graph_BCPI_ER_LOG" hidden="1">[59]ER!#REF!</definedName>
    <definedName name="_8___123Graph_XChart_1A" hidden="1">[11]CPIINDEX!$B$263:$B$310</definedName>
    <definedName name="_8__123Graph_AChart_4A" localSheetId="12" hidden="1">[38]CPIINDEX!$O$239:$O$298</definedName>
    <definedName name="_8__123Graph_AChart_4A" hidden="1">[46]CPIINDEX!$O$239:$O$298</definedName>
    <definedName name="_8__123Graph_AIBA_IBRD" hidden="1">[50]WB!$Q$62:$AK$62</definedName>
    <definedName name="_8__123Graph_AWB_ADJ_PRJ" hidden="1">[50]WB!$Q$255:$AK$255</definedName>
    <definedName name="_8__123Graph_BCHART_1" hidden="1">[47]A!$C$28:$AJ$28</definedName>
    <definedName name="_8__123Graph_BChart_3A" hidden="1">[48]ecpa!$AC$5:$AN$5</definedName>
    <definedName name="_8__123Graph_XChart_1A" hidden="1">[38]CPIINDEX!$B$263:$B$310</definedName>
    <definedName name="_8__123Graph_XCHART_2" hidden="1">[44]A!$C$39:$AJ$39</definedName>
    <definedName name="_9___123Graph_XChart_2A" hidden="1">[11]CPIINDEX!$B$203:$B$310</definedName>
    <definedName name="_9__123Graph_BCHART_1" hidden="1">[47]A!$C$28:$AJ$28</definedName>
    <definedName name="_9__123Graph_BCHART_2" hidden="1">[47]A!$C$36:$AJ$36</definedName>
    <definedName name="_9__123Graph_CCHART_1" hidden="1">[47]A!$C$24:$AJ$24</definedName>
    <definedName name="_9__123Graph_CChart_1A" hidden="1">[48]ecpa!$B$6:$M$6</definedName>
    <definedName name="_9__123Graph_XChart_1A" hidden="1">[38]CPIINDEX!$B$263:$B$310</definedName>
    <definedName name="_9__123Graph_XChart_2A" hidden="1">[38]CPIINDEX!$B$203:$B$310</definedName>
    <definedName name="_90__123Graph_BIBA_IBRD" localSheetId="0" hidden="1">[59]WB!#REF!</definedName>
    <definedName name="_90__123Graph_BIBA_IBRD" localSheetId="1" hidden="1">[59]WB!#REF!</definedName>
    <definedName name="_90__123Graph_BIBA_IBRD" hidden="1">[59]WB!#REF!</definedName>
    <definedName name="_91__123Graph_BNDA_OIN" localSheetId="0" hidden="1">#REF!</definedName>
    <definedName name="_91__123Graph_BNDA_OIN" localSheetId="1" hidden="1">#REF!</definedName>
    <definedName name="_91__123Graph_BNDA_OIN" hidden="1">#REF!</definedName>
    <definedName name="_92__123Graph_BR_BMONEY" localSheetId="0" hidden="1">#REF!</definedName>
    <definedName name="_92__123Graph_BR_BMONEY" localSheetId="1"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12">"'4b059186-a8e6-49f6-a6e8-821d2a051407'"</definedName>
    <definedName name="_AMO_UniqueIdentifier" hidden="1">"'611f1fb8-c223-48c7-bca5-898713a7b5eb'"</definedName>
    <definedName name="_AMO_XmlVersion" hidden="1">"'1'"</definedName>
    <definedName name="_asq1" localSheetId="0" hidden="1">{#N/A,#N/A,FALSE,"B061196P";#N/A,#N/A,FALSE,"B061196";#N/A,#N/A,FALSE,"Relatório1";#N/A,#N/A,FALSE,"Relatório2";#N/A,#N/A,FALSE,"Relatório3";#N/A,#N/A,FALSE,"Relatório4 ";#N/A,#N/A,FALSE,"Relatório5";#N/A,#N/A,FALSE,"Relatório6";#N/A,#N/A,FALSE,"Relatório7";#N/A,#N/A,FALSE,"Relatório8"}</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0" hidden="1">{#N/A,#N/A,FALSE,"B061196P";#N/A,#N/A,FALSE,"B061196";#N/A,#N/A,FALSE,"Relatório1";#N/A,#N/A,FALSE,"Relatório2";#N/A,#N/A,FALSE,"Relatório3";#N/A,#N/A,FALSE,"Relatório4 ";#N/A,#N/A,FALSE,"Relatório5";#N/A,#N/A,FALSE,"Relatório6";#N/A,#N/A,FALSE,"Relatório7";#N/A,#N/A,FALSE,"Relatório8"}</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0" hidden="1">#REF!</definedName>
    <definedName name="_Dist_Values" localSheetId="1" hidden="1">#REF!</definedName>
    <definedName name="_Dist_Values" hidden="1">#REF!</definedName>
    <definedName name="_f2" localSheetId="0" hidden="1">{#N/A,#N/A,FALSE,"B061196P";#N/A,#N/A,FALSE,"B061196";#N/A,#N/A,FALSE,"Relatório1";#N/A,#N/A,FALSE,"Relatório2";#N/A,#N/A,FALSE,"Relatório3";#N/A,#N/A,FALSE,"Relatório4 ";#N/A,#N/A,FALSE,"Relatório5";#N/A,#N/A,FALSE,"Relatório6";#N/A,#N/A,FALSE,"Relatório7";#N/A,#N/A,FALSE,"Relatório8"}</definedName>
    <definedName name="_f2" localSheetId="1"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0"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2" hidden="1">#REF!</definedName>
    <definedName name="_Fill" localSheetId="0" hidden="1">#REF!</definedName>
    <definedName name="_Fill" localSheetId="1" hidden="1">#REF!</definedName>
    <definedName name="_Fill" hidden="1">#REF!</definedName>
    <definedName name="_Fill1" localSheetId="12" hidden="1">#REF!</definedName>
    <definedName name="_Fill1" localSheetId="0" hidden="1">#REF!</definedName>
    <definedName name="_Fill1" localSheetId="1" hidden="1">#REF!</definedName>
    <definedName name="_Fill1" hidden="1">#REF!</definedName>
    <definedName name="_Filler" hidden="1">[62]A!$A$43:$A$598</definedName>
    <definedName name="_FILLL" hidden="1">[63]Fund_Credit!#REF!</definedName>
    <definedName name="_filterd" localSheetId="12" hidden="1">[64]C!$P$428:$T$428</definedName>
    <definedName name="_filterd" hidden="1">[65]C!$P$428:$T$428</definedName>
    <definedName name="_xlnm._FilterDatabase" localSheetId="12" hidden="1">[66]C!$P$428:$T$428</definedName>
    <definedName name="_xlnm._FilterDatabase" hidden="1">[67]C!$P$428:$T$428</definedName>
    <definedName name="_GDP90">[68]UAE!$A$220:$L$245</definedName>
    <definedName name="_ger2" localSheetId="0" hidden="1">{#N/A,#N/A,FALSE,"B061196P";#N/A,#N/A,FALSE,"B061196";#N/A,#N/A,FALSE,"Relatório1";#N/A,#N/A,FALSE,"Relatório2";#N/A,#N/A,FALSE,"Relatório3";#N/A,#N/A,FALSE,"Relatório4 ";#N/A,#N/A,FALSE,"Relatório5";#N/A,#N/A,FALSE,"Relatório6";#N/A,#N/A,FALSE,"Relatório7";#N/A,#N/A,FALSE,"Relatório8"}</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0"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0"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0" hidden="1">{#N/A,#N/A,FALSE,"DOC";"TB_28",#N/A,FALSE,"FITB_28";"TB_91",#N/A,FALSE,"FITB_91";"TB_182",#N/A,FALSE,"FITB_182";"TB_273",#N/A,FALSE,"FITB_273";"TB_364",#N/A,FALSE,"FITB_364 ";"SUMMARY",#N/A,FALSE,"Summary"}</definedName>
    <definedName name="_gt4" localSheetId="1"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0" hidden="1">{#N/A,#N/A,FALSE,"B061196P";#N/A,#N/A,FALSE,"B061196";#N/A,#N/A,FALSE,"Relatório1";#N/A,#N/A,FALSE,"Relatório2";#N/A,#N/A,FALSE,"Relatório3";#N/A,#N/A,FALSE,"Relatório4 ";#N/A,#N/A,FALSE,"Relatório5";#N/A,#N/A,FALSE,"Relatório6";#N/A,#N/A,FALSE,"Relatório7";#N/A,#N/A,FALSE,"Relatório8"}</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12" hidden="1">#REF!</definedName>
    <definedName name="_Key1" localSheetId="0" hidden="1">#REF!</definedName>
    <definedName name="_Key1" localSheetId="1" hidden="1">#REF!</definedName>
    <definedName name="_Key1" hidden="1">#REF!</definedName>
    <definedName name="_Key2" localSheetId="12" hidden="1">[69]Contents!#REF!</definedName>
    <definedName name="_Key2" localSheetId="0" hidden="1">#REF!</definedName>
    <definedName name="_Key2" localSheetId="1" hidden="1">#REF!</definedName>
    <definedName name="_Key2" hidden="1">#REF!</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o2">{"Main Economic Indicators",#N/A,FALSE,"C"}</definedName>
    <definedName name="_loi3">{"Main Economic Indicators",#N/A,FALSE,"C"}</definedName>
    <definedName name="_Mai10" localSheetId="0" hidden="1">{#N/A,#N/A,FALSE,"B061196P";#N/A,#N/A,FALSE,"B061196";#N/A,#N/A,FALSE,"Relatório1";#N/A,#N/A,FALSE,"Relatório2";#N/A,#N/A,FALSE,"Relatório3";#N/A,#N/A,FALSE,"Relatório4 ";#N/A,#N/A,FALSE,"Relatório5";#N/A,#N/A,FALSE,"Relatório6";#N/A,#N/A,FALSE,"Relatório7";#N/A,#N/A,FALSE,"Relatório8"}</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[70]Contents!$C$20:$D$28</definedName>
    <definedName name="_MatMult_B">[70]Contents!$C$20:$D$28</definedName>
    <definedName name="_new1">#N/A</definedName>
    <definedName name="_NFA1">'[71]NFA-input'!$A$2:$AP$56</definedName>
    <definedName name="_Order1" localSheetId="12" hidden="1">255</definedName>
    <definedName name="_Order1" hidden="1">0</definedName>
    <definedName name="_Order2" localSheetId="12" hidden="1">255</definedName>
    <definedName name="_Order2" hidden="1">0</definedName>
    <definedName name="_Parse_In" localSheetId="12" hidden="1">#REF!</definedName>
    <definedName name="_Parse_In" localSheetId="0" hidden="1">#REF!</definedName>
    <definedName name="_Parse_In" localSheetId="1" hidden="1">#REF!</definedName>
    <definedName name="_Parse_In" hidden="1">#REF!</definedName>
    <definedName name="_Parse_Out" localSheetId="12" hidden="1">#REF!</definedName>
    <definedName name="_Parse_Out" localSheetId="0" hidden="1">#REF!</definedName>
    <definedName name="_Parse_Out" localSheetId="1" hidden="1">#REF!</definedName>
    <definedName name="_Parse_Out" hidden="1">#REF!</definedName>
    <definedName name="_PIB04">'[72]Quadro Macro'!$D$3</definedName>
    <definedName name="_PIB06">'[72]Quadro Macro'!$F$3</definedName>
    <definedName name="_PIB08">'[72]Quadro Macro'!$H$3</definedName>
    <definedName name="_prt1">[73]!_prt1</definedName>
    <definedName name="_prt2">[73]!_prt2</definedName>
    <definedName name="_prt3">[73]!_prt3</definedName>
    <definedName name="_prt4">[73]!_prt4</definedName>
    <definedName name="_prt5">[73]!_prt5</definedName>
    <definedName name="_prt6">[73]!_prt6</definedName>
    <definedName name="_prt7">[73]!_prt7</definedName>
    <definedName name="_prt8">[73]!_prt8</definedName>
    <definedName name="_RED3">"Check Box 8"</definedName>
    <definedName name="_Regression_Int" hidden="1">1</definedName>
    <definedName name="_Regression_Out" localSheetId="12" hidden="1">#REF!</definedName>
    <definedName name="_Regression_Out" hidden="1">[74]C!$AK$18:$AK$18</definedName>
    <definedName name="_Regression_X" localSheetId="12" hidden="1">#REF!</definedName>
    <definedName name="_Regression_X" hidden="1">[74]C!$AK$11:$AU$11</definedName>
    <definedName name="_Regression_Y" localSheetId="12" hidden="1">#REF!</definedName>
    <definedName name="_Regression_Y" hidden="1">[74]C!$AK$10:$AU$10</definedName>
    <definedName name="_Sort" localSheetId="12" hidden="1">'[71]Savings &amp; Invest.'!$M$5:$T$5</definedName>
    <definedName name="_Sort" localSheetId="0" hidden="1">#REF!</definedName>
    <definedName name="_Sort" localSheetId="1" hidden="1">#REF!</definedName>
    <definedName name="_Sort" hidden="1">#REF!</definedName>
    <definedName name="_SRT11" localSheetId="0" hidden="1">{"Minpmon",#N/A,FALSE,"Monthinput"}</definedName>
    <definedName name="_SRT11" localSheetId="1" hidden="1">{"Minpmon",#N/A,FALSE,"Monthinput"}</definedName>
    <definedName name="_SRT11" hidden="1">{"Minpmon",#N/A,FALSE,"Monthinput"}</definedName>
    <definedName name="_TAB21">[75]TC!#REF!</definedName>
    <definedName name="_TAB22">[75]TC!#REF!</definedName>
    <definedName name="_TAB3">[75]TC!#REF!</definedName>
    <definedName name="_ty" hidden="1">'[40]Time series'!#REF!</definedName>
    <definedName name="_xlchart.v1.0" hidden="1">([76]Projection!$E$13,[76]Projection!$E$18,[76]Projection!$E$19,[76]Projection!$E$21,[76]Projection!$E$35,[76]Projection!$E$39,[76]Projection!$E$43,[76]Projection!$E$44,[76]Projection!$E$46,[76]Projection!$E$62,[76]Projection!$E$63,[76]Projection!$E$66,[76]Projection!$E$69,[76]Projection!$E$72,[76]Projection!$E$75,[76]Projection!$E$79,[76]Projection!$E$83,[76]Projection!$E$94,[76]Projection!$E$96,[76]Projection!$E$104,[76]Projection!$E$108,[76]Projection!$E$109,[76]Projection!$E$110,[76]Projection!$E$120:$E$122)</definedName>
    <definedName name="_xlchart.v1.1" hidden="1">([76]Projection!$E$2:$E$4,[76]Projection!$E$7:$E$10,[76]Projection!$E$12,[76]Projection!$E$14:$E$17,[76]Projection!$E$20,[76]Projection!$E$23:$E$27,[76]Projection!$E$31,[76]Projection!$E$32,[76]Projection!$E$34,[76]Projection!$E$36,[76]Projection!$E$40,[76]Projection!$E$45,[76]Projection!$E$48,[76]Projection!$E$50:$E$53,[76]Projection!$E$57,[76]Projection!$E$59:$E$61,[76]Projection!$E$65,[76]Projection!$E$70,[76]Projection!$E$73,[76]Projection!$E$74,[76]Projection!$E$76:$E$78,[76]Projection!$E$80,[76]Projection!$E$85:$E$88,[76]Projection!$E$89,[76]Projection!$E$91:$E$93,[76]Projection!$E$95,[76]Projection!$E$97,[76]Projection!$E$98,[76]Projection!$E$101,[76]Projection!$E$103,[76]Projection!$E$105,[76]Projection!$E$111:$E$113,[76]Projection!$E$115,[76]Projection!$E$116,[76]Projection!$E$119)</definedName>
    <definedName name="_xlchart.v1.2" hidden="1">([76]Projection!$E$5:$E$6,[76]Projection!$E$11,[76]Projection!$E$22,[76]Projection!$E$28:$E$30,[76]Projection!$E$33,[76]Projection!$E$37,[76]Projection!$E$38,[76]Projection!$E$41:$E$42,[76]Projection!$E$47,[76]Projection!$E$49,[76]Projection!$E$54:$E$56,[76]Projection!$E$58,[76]Projection!$E$64,[76]Projection!$E$67,[76]Projection!$E$68,[76]Projection!$E$71,[76]Projection!$E$81,[76]Projection!$E$82,[76]Projection!$E$84,[76]Projection!$E$90,[76]Projection!$E$99,[76]Projection!$E$100,[76]Projection!$E$106,[76]Projection!$E$107,[76]Projection!$E$117,[76]Projection!$E$118)</definedName>
    <definedName name="_xlchart.v1.3" hidden="1">'[76]AE scatter'!$G$2:$G$31</definedName>
    <definedName name="_xlchart.v1.4" hidden="1">'[76]EM scatter'!$G$2:$G$59</definedName>
    <definedName name="_xlchart.v1.5" hidden="1">'[76]LIC scatter'!$G$2:$G$23</definedName>
    <definedName name="_YR0110">'[77]Imp:DSA output'!$O$9:$R$464</definedName>
    <definedName name="_YR89">'[77]Imp:DSA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a" localSheetId="12">{"CN",#N/A,FALSE,"SEFI"}</definedName>
    <definedName name="a" localSheetId="0" hidden="1">#REF!</definedName>
    <definedName name="a" localSheetId="1" hidden="1">#REF!</definedName>
    <definedName name="a" hidden="1">#REF!</definedName>
    <definedName name="aa" localSheetId="12">{"CN",#N/A,FALSE,"SEFI"}</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0" hidden="1">{FALSE,FALSE,-1.25,-15.5,484.5,276.75,FALSE,FALSE,TRUE,TRUE,0,12,#N/A,46,#N/A,2.93460490463215,15.35,1,FALSE,FALSE,3,TRUE,1,FALSE,100,"Swvu.PLA1.","ACwvu.PLA1.",#N/A,FALSE,FALSE,0,0,0,0,2,"","",TRUE,TRUE,FALSE,FALSE,1,60,#N/A,#N/A,FALSE,FALSE,FALSE,FALSE,FALSE,FALSE,FALSE,9,65532,65532,FALSE,FALSE,TRUE,TRUE,TRUE}</definedName>
    <definedName name="aaa" localSheetId="1"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{"Main Economic Indicators",#N/A,FALSE,"C"}</definedName>
    <definedName name="aaaaaa" localSheetId="12">{"CN",#N/A,FALSE,"SEFI"}</definedName>
    <definedName name="aaaaaa" localSheetId="0" hidden="1">{"Riqfin97",#N/A,FALSE,"Tran";"Riqfinpro",#N/A,FALSE,"Tran"}</definedName>
    <definedName name="aaaaaa" localSheetId="1" hidden="1">{"Riqfin97",#N/A,FALSE,"Tran";"Riqfinpro",#N/A,FALSE,"Tran"}</definedName>
    <definedName name="aaaaaa" hidden="1">{"Riqfin97",#N/A,FALSE,"Tran";"Riqfinpro",#N/A,FALSE,"Tran"}</definedName>
    <definedName name="aaaaaaa">{"Main Economic Indicators",#N/A,FALSE,"C"}</definedName>
    <definedName name="aad">{"Main Economic Indicators",#N/A,FALSE,"C"}</definedName>
    <definedName name="aas">{"Main Economic Indicators",#N/A,FALSE,"C"}</definedName>
    <definedName name="aax">{"Main Economic Indicators",#N/A,FALSE,"C"}</definedName>
    <definedName name="ab.dr">{"Main Economic Indicators",#N/A,FALSE,"C"}</definedName>
    <definedName name="Above_1_year_Fixed_Account_1.1.2.4">'[58]9.2'!$A$12:$IV$12</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localSheetId="12" hidden="1">"C:\Documents and Settings\Wagner Fernandes\Os meus documentos\PIP 2004 2.mdb"</definedName>
    <definedName name="AccessDatabase" hidden="1">"C:\ncux\bud\rms_inv.mdb"</definedName>
    <definedName name="ACwvu.PLA1." localSheetId="12" hidden="1">'[78]COP FED'!#REF!</definedName>
    <definedName name="ACwvu.PLA1." localSheetId="0" hidden="1">'[79]COP FED'!#REF!</definedName>
    <definedName name="ACwvu.PLA1." localSheetId="1" hidden="1">'[79]COP FED'!#REF!</definedName>
    <definedName name="ACwvu.PLA1." hidden="1">'[79]COP FED'!#REF!</definedName>
    <definedName name="ACwvu.PLA2." localSheetId="12" hidden="1">'[78]COP FED'!$A$1:$N$49</definedName>
    <definedName name="ACwvu.PLA2." hidden="1">'[79]COP FED'!$A$1:$N$49</definedName>
    <definedName name="ACwvu.Print." localSheetId="12">#N/A</definedName>
    <definedName name="ACwvu.Print." hidden="1">[80]Med!#REF!</definedName>
    <definedName name="ACwvu.snh." hidden="1">#REF!</definedName>
    <definedName name="Adb">[81]CIRRs!$C$59</definedName>
    <definedName name="Additional_Loan_Loss_Provision_7.1.3">'[58]9.2'!$A$43:$IV$43</definedName>
    <definedName name="Adf">[81]CIRRs!$C$60</definedName>
    <definedName name="adsadrr" hidden="1">#REF!</definedName>
    <definedName name="adssdd">{"Main Economic Indicators",#N/A,FALSE,"C"}</definedName>
    <definedName name="Advance_Payment_on_Tax_10.9">'[58]9.1'!#REF!</definedName>
    <definedName name="AFRBEN">#REF!</definedName>
    <definedName name="AFRBWA">#REF!</definedName>
    <definedName name="ag">#N/A</definedName>
    <definedName name="Against_Guarantee_33">'[58]9.4'!$A$37:$IV$37</definedName>
    <definedName name="Against_security_of_Bill_26">'[58]9.4'!$A$30:$IV$30</definedName>
    <definedName name="Agency_List">[82]Control!$H$17:$H$19</definedName>
    <definedName name="Agricultural_and_Forest_product_28">'[58]9.3'!$A$32:$IV$32</definedName>
    <definedName name="Agricultural_and_Forest_Related_1">'[58]9.3'!$A$5:$IV$5</definedName>
    <definedName name="Agricultural_Production_15">'[58]9.4'!$A$19:$IV$19</definedName>
    <definedName name="Agriculture__Forestry___Bevarage___Production_Related_26">'[58]9.3'!$A$30:$IV$30</definedName>
    <definedName name="AlgeriaCCS1" localSheetId="0" hidden="1">#REF!</definedName>
    <definedName name="AlgeriaCCS1" localSheetId="1" hidden="1">#REF!</definedName>
    <definedName name="AlgeriaCCS1" hidden="1">#REF!</definedName>
    <definedName name="ALL">'[77]Imp:DSA output'!$C$9:$R$464</definedName>
    <definedName name="AllCountries">'[82]countries &amp; codes'!$C$5:$H$212</definedName>
    <definedName name="amort_trim">[83]DespCoefs!$A$54:$IV$54</definedName>
    <definedName name="AMPO5">"Gráfico 8"</definedName>
    <definedName name="AnnualSRTable">#N/A</definedName>
    <definedName name="Anos">[84]PRESSUP!$A$5:$IV$5</definedName>
    <definedName name="anscount" hidden="1">1</definedName>
    <definedName name="ar_i_dag">2008</definedName>
    <definedName name="Argentina" localSheetId="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2">{"CN",#N/A,FALSE,"SEFI"}</definedName>
    <definedName name="as" localSheetId="0" hidden="1">{"TRADE_COMP",#N/A,FALSE,"TAB23APP";"BOP",#N/A,FALSE,"TAB6";"DOT",#N/A,FALSE,"TAB24APP";"EXTDEBT",#N/A,FALSE,"TAB25APP"}</definedName>
    <definedName name="as" localSheetId="1" hidden="1">{"TRADE_COMP",#N/A,FALSE,"TAB23APP";"BOP",#N/A,FALSE,"TAB6";"DOT",#N/A,FALSE,"TAB24APP";"EXTDEBT",#N/A,FALSE,"TAB25APP"}</definedName>
    <definedName name="as" hidden="1">{"TRADE_COMP",#N/A,FALSE,"TAB23APP";"BOP",#N/A,FALSE,"TAB6";"DOT",#N/A,FALSE,"TAB24APP";"EXTDEBT",#N/A,FALSE,"TAB25APP"}</definedName>
    <definedName name="asd" localSheetId="12">{"Main Economic Indicators",#N/A,FALSE,"C"}</definedName>
    <definedName name="asd" localSheetId="0" hidden="1">{"Riqfin97",#N/A,FALSE,"Tran";"Riqfinpro",#N/A,FALSE,"Tran"}</definedName>
    <definedName name="asd" localSheetId="1" hidden="1">{"Riqfin97",#N/A,FALSE,"Tran";"Riqfinpro",#N/A,FALSE,"Tran"}</definedName>
    <definedName name="asd" hidden="1">{"Riqfin97",#N/A,FALSE,"Tran";"Riqfinpro",#N/A,FALSE,"Tran"}</definedName>
    <definedName name="asdasd" localSheetId="0" hidden="1">{"Riqfin97",#N/A,FALSE,"Tran";"Riqfinpro",#N/A,FALSE,"Tran"}</definedName>
    <definedName name="asdasd" localSheetId="1" hidden="1">{"Riqfin97",#N/A,FALSE,"Tran";"Riqfinpro",#N/A,FALSE,"Tran"}</definedName>
    <definedName name="asdasd" hidden="1">{"Riqfin97",#N/A,FALSE,"Tran";"Riqfinpro",#N/A,FALSE,"Tran"}</definedName>
    <definedName name="asdasdad" localSheetId="0" hidden="1">{"Riqfin97",#N/A,FALSE,"Tran";"Riqfinpro",#N/A,FALSE,"Tran"}</definedName>
    <definedName name="asdasdad" localSheetId="1" hidden="1">{"Riqfin97",#N/A,FALSE,"Tran";"Riqfinpro",#N/A,FALSE,"Tran"}</definedName>
    <definedName name="asdasdad" hidden="1">{"Riqfin97",#N/A,FALSE,"Tran";"Riqfinpro",#N/A,FALSE,"Tran"}</definedName>
    <definedName name="asdasdadad" localSheetId="0" hidden="1">{"Riqfin97",#N/A,FALSE,"Tran";"Riqfinpro",#N/A,FALSE,"Tran"}</definedName>
    <definedName name="asdasdadad" localSheetId="1" hidden="1">{"Riqfin97",#N/A,FALSE,"Tran";"Riqfinpro",#N/A,FALSE,"Tran"}</definedName>
    <definedName name="asdasdadad" hidden="1">{"Riqfin97",#N/A,FALSE,"Tran";"Riqfinpro",#N/A,FALSE,"Tran"}</definedName>
    <definedName name="asdf" localSheetId="12">#REF!</definedName>
    <definedName name="asdf" localSheetId="0" hidden="1">{"BOP_TAB",#N/A,FALSE,"N";"MIDTERM_TAB",#N/A,FALSE,"O"}</definedName>
    <definedName name="asdf" localSheetId="1" hidden="1">{"BOP_TAB",#N/A,FALSE,"N";"MIDTERM_TAB",#N/A,FALSE,"O"}</definedName>
    <definedName name="asdf" hidden="1">{"BOP_TAB",#N/A,FALSE,"N";"MIDTERM_TAB",#N/A,FALSE,"O"}</definedName>
    <definedName name="asdfsd" hidden="1">[54]A!#REF!</definedName>
    <definedName name="asdrae" hidden="1">#REF!</definedName>
    <definedName name="ase" localSheetId="0" hidden="1">{"Minpmon",#N/A,FALSE,"Monthinput"}</definedName>
    <definedName name="ase" localSheetId="1" hidden="1">{"Minpmon",#N/A,FALSE,"Monthinput"}</definedName>
    <definedName name="ase" hidden="1">{"Minpmon",#N/A,FALSE,"Monthinput"}</definedName>
    <definedName name="asq" localSheetId="0" hidden="1">{#N/A,#N/A,FALSE,"B061196P";#N/A,#N/A,FALSE,"B061196";#N/A,#N/A,FALSE,"Relatório1";#N/A,#N/A,FALSE,"Relatório2";#N/A,#N/A,FALSE,"Relatório3";#N/A,#N/A,FALSE,"Relatório4 ";#N/A,#N/A,FALSE,"Relatório5";#N/A,#N/A,FALSE,"Relatório6";#N/A,#N/A,FALSE,"Relatório7";#N/A,#N/A,FALSE,"Relatório8"}</definedName>
    <definedName name="asq" localSheetId="1"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sessment">'[85]Output-INSTRUCTIONS'!$J$50</definedName>
    <definedName name="Assets_Total">'[58]9.1'!#REF!</definedName>
    <definedName name="Assistance">[86]Sheet1!$B$2:$T$56</definedName>
    <definedName name="ATable1A">#N/A</definedName>
    <definedName name="ATable1B">#N/A</definedName>
    <definedName name="atrade">[56]!atrade</definedName>
    <definedName name="AvWg">'[87] WAGES1'!$A$1</definedName>
    <definedName name="AvWg100">[87]WAGES2!$A$2</definedName>
    <definedName name="b" localSheetId="12">#REF!</definedName>
    <definedName name="b" localSheetId="0" hidden="1">{#N/A,#N/A,FALSE,"B061196P";#N/A,#N/A,FALSE,"B061196";#N/A,#N/A,FALSE,"Relatório1";#N/A,#N/A,FALSE,"Relatório2";#N/A,#N/A,FALSE,"Relatório3";#N/A,#N/A,FALSE,"Relatório4 ";#N/A,#N/A,FALSE,"Relatório5";#N/A,#N/A,FALSE,"Relatório6";#N/A,#N/A,FALSE,"Relatório7";#N/A,#N/A,FALSE,"Relatório8"}</definedName>
    <definedName name="b" localSheetId="1"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adea">[81]CIRRs!$C$67</definedName>
    <definedName name="Balance_of_Payments">'[88]DMX Metadata Values'!$F$4:$F$9</definedName>
    <definedName name="BaseYear">[89]Table1m!$A$4</definedName>
    <definedName name="bb" localSheetId="12">{"Riqfin97",#N/A,FALSE,"Tran";"Riqfinpro",#N/A,FALSE,"Tran"}</definedName>
    <definedName name="bb" localSheetId="0" hidden="1">{"Riqfin97",#N/A,FALSE,"Tran";"Riqfinpro",#N/A,FALSE,"Tran"}</definedName>
    <definedName name="bb" localSheetId="1" hidden="1">{"Riqfin97",#N/A,FALSE,"Tran";"Riqfinpro",#N/A,FALSE,"Tran"}</definedName>
    <definedName name="bb" hidden="1">{"Riqfin97",#N/A,FALSE,"Tran";"Riqfinpro",#N/A,FALSE,"Tran"}</definedName>
    <definedName name="bbbb" localSheetId="0" hidden="1">{"Minpmon",#N/A,FALSE,"Monthinput"}</definedName>
    <definedName name="bbbb" localSheetId="1" hidden="1">{"Minpmon",#N/A,FALSE,"Monthinput"}</definedName>
    <definedName name="bbbb" hidden="1">{"Minpmon",#N/A,FALSE,"Monthinput"}</definedName>
    <definedName name="bbbbb" localSheetId="0" hidden="1">{"Riqfin97",#N/A,FALSE,"Tran";"Riqfinpro",#N/A,FALSE,"Tran"}</definedName>
    <definedName name="bbbbb" localSheetId="1" hidden="1">{"Riqfin97",#N/A,FALSE,"Tran";"Riqfinpro",#N/A,FALSE,"Tran"}</definedName>
    <definedName name="bbbbb" hidden="1">{"Riqfin97",#N/A,FALSE,"Tran";"Riqfinpro",#N/A,FALSE,"Tran"}</definedName>
    <definedName name="bbbbbbg">{"Main Economic Indicators",#N/A,FALSE,"C"}</definedName>
    <definedName name="BDEAC">[81]CIRRs!$C$70</definedName>
    <definedName name="BEAIG">#N/A</definedName>
    <definedName name="BEAP">#N/A</definedName>
    <definedName name="BEAPB">#N/A</definedName>
    <definedName name="BEAPG">#N/A</definedName>
    <definedName name="BEF">[81]CIRRs!$C$79</definedName>
    <definedName name="bens">[83]DespCoefs!$C$15:$Q$15</definedName>
    <definedName name="BERIG">#N/A</definedName>
    <definedName name="BERP">#N/A</definedName>
    <definedName name="BERPB">#N/A</definedName>
    <definedName name="BERPG">#N/A</definedName>
    <definedName name="Beverages_Beer__Liquor__Soda_etc__33">'[58]9.3'!$A$37:$IV$37</definedName>
    <definedName name="BF">#N/A</definedName>
    <definedName name="bfftsy" localSheetId="0" hidden="1">[19]ER!#REF!</definedName>
    <definedName name="bfftsy" localSheetId="1" hidden="1">[19]ER!#REF!</definedName>
    <definedName name="bfftsy" hidden="1">[19]ER!#REF!</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sdhtr" localSheetId="0" hidden="1">[19]WB!#REF!</definedName>
    <definedName name="bfsdhtr" localSheetId="1" hidden="1">[19]WB!#REF!</definedName>
    <definedName name="bfsdhtr" hidden="1">[19]WB!#REF!</definedName>
    <definedName name="bg" localSheetId="0" hidden="1">{"Tab1",#N/A,FALSE,"P";"Tab2",#N/A,FALSE,"P"}</definedName>
    <definedName name="bg" localSheetId="1" hidden="1">{"Tab1",#N/A,FALSE,"P";"Tab2",#N/A,FALSE,"P"}</definedName>
    <definedName name="bg" hidden="1">{"Tab1",#N/A,FALSE,"P";"Tab2",#N/A,FALSE,"P"}</definedName>
    <definedName name="Bills_Payable_4.">'[58]9.1'!#REF!</definedName>
    <definedName name="Bills_Purchase_and_Discount_2.1">'[58]9.2'!$A$66:$IV$66</definedName>
    <definedName name="Bills_Purchased_39">'[58]9.3ka'!$A$43:$IV$43</definedName>
    <definedName name="Bills_Purchased_7.">'[58]9.1'!$A$437:$IV$437</definedName>
    <definedName name="BLPH1" localSheetId="12" hidden="1">#REF!</definedName>
    <definedName name="BLPH1" hidden="1">'[90]Ex rate bloom'!$A$4</definedName>
    <definedName name="BLPH10" localSheetId="12" hidden="1">#REF!</definedName>
    <definedName name="BLPH10" localSheetId="0" hidden="1">#REF!</definedName>
    <definedName name="BLPH10" localSheetId="1" hidden="1">#REF!</definedName>
    <definedName name="BLPH10" hidden="1">#REF!</definedName>
    <definedName name="BLPH100" localSheetId="12" hidden="1">[91]SpotExchangeRates!#REF!</definedName>
    <definedName name="BLPH100" localSheetId="0" hidden="1">[92]SpotExchangeRates!#REF!</definedName>
    <definedName name="BLPH100" localSheetId="1" hidden="1">[92]SpotExchangeRates!#REF!</definedName>
    <definedName name="BLPH100" hidden="1">[92]SpotExchangeRates!#REF!</definedName>
    <definedName name="BLPH101" localSheetId="12" hidden="1">[91]SpotExchangeRates!#REF!</definedName>
    <definedName name="BLPH101" hidden="1">[92]SpotExchangeRates!#REF!</definedName>
    <definedName name="BLPH102" localSheetId="12" hidden="1">[91]SpotExchangeRates!#REF!</definedName>
    <definedName name="BLPH102" hidden="1">[92]SpotExchangeRates!#REF!</definedName>
    <definedName name="BLPH103" localSheetId="12" hidden="1">[91]SpotExchangeRates!#REF!</definedName>
    <definedName name="BLPH103" hidden="1">[92]SpotExchangeRates!#REF!</definedName>
    <definedName name="BLPH104" localSheetId="12" hidden="1">[91]SpotExchangeRates!#REF!</definedName>
    <definedName name="BLPH104" hidden="1">[92]SpotExchangeRates!#REF!</definedName>
    <definedName name="BLPH105" localSheetId="12" hidden="1">[91]SpotExchangeRates!#REF!</definedName>
    <definedName name="BLPH105" hidden="1">[92]SpotExchangeRates!#REF!</definedName>
    <definedName name="BLPH106" localSheetId="12" hidden="1">[91]SpotExchangeRates!#REF!</definedName>
    <definedName name="BLPH106" hidden="1">[92]SpotExchangeRates!#REF!</definedName>
    <definedName name="BLPH107" localSheetId="12" hidden="1">[91]SpotExchangeRates!#REF!</definedName>
    <definedName name="BLPH107" hidden="1">[92]SpotExchangeRates!#REF!</definedName>
    <definedName name="BLPH108" localSheetId="12" hidden="1">[91]SpotExchangeRates!#REF!</definedName>
    <definedName name="BLPH108" hidden="1">[92]SpotExchangeRates!#REF!</definedName>
    <definedName name="BLPH109" localSheetId="12" hidden="1">[91]SpotExchangeRates!#REF!</definedName>
    <definedName name="BLPH109" hidden="1">[92]SpotExchangeRates!#REF!</definedName>
    <definedName name="BLPH110" localSheetId="12" hidden="1">[91]SpotExchangeRates!#REF!</definedName>
    <definedName name="BLPH110" hidden="1">[92]SpotExchangeRates!#REF!</definedName>
    <definedName name="BLPH111" localSheetId="12" hidden="1">[91]SpotExchangeRates!#REF!</definedName>
    <definedName name="BLPH111" hidden="1">[92]SpotExchangeRates!#REF!</definedName>
    <definedName name="BLPH112" localSheetId="12" hidden="1">[91]SpotExchangeRates!#REF!</definedName>
    <definedName name="BLPH112" hidden="1">[92]SpotExchangeRates!#REF!</definedName>
    <definedName name="BLPH113" localSheetId="12" hidden="1">[91]SpotExchangeRates!#REF!</definedName>
    <definedName name="BLPH113" hidden="1">[92]SpotExchangeRates!#REF!</definedName>
    <definedName name="BLPH114" localSheetId="12" hidden="1">[91]SpotExchangeRates!#REF!</definedName>
    <definedName name="BLPH114" hidden="1">[92]SpotExchangeRates!#REF!</definedName>
    <definedName name="BLPH115" localSheetId="12" hidden="1">[91]SpotExchangeRates!#REF!</definedName>
    <definedName name="BLPH115" hidden="1">[92]SpotExchangeRates!#REF!</definedName>
    <definedName name="BLPH116" localSheetId="12" hidden="1">[91]SpotExchangeRates!#REF!</definedName>
    <definedName name="BLPH116" hidden="1">[92]SpotExchangeRates!#REF!</definedName>
    <definedName name="BLPH117" localSheetId="12" hidden="1">[91]SpotExchangeRates!#REF!</definedName>
    <definedName name="BLPH117" hidden="1">[92]SpotExchangeRates!#REF!</definedName>
    <definedName name="BLPH118" localSheetId="12" hidden="1">[91]SpotExchangeRates!#REF!</definedName>
    <definedName name="BLPH118" hidden="1">[92]SpotExchangeRates!#REF!</definedName>
    <definedName name="BLPH119" localSheetId="12" hidden="1">[91]SpotExchangeRates!#REF!</definedName>
    <definedName name="BLPH119" hidden="1">[92]SpotExchangeRates!#REF!</definedName>
    <definedName name="BLPH12" localSheetId="12" hidden="1">#REF!</definedName>
    <definedName name="BLPH12" localSheetId="0" hidden="1">#REF!</definedName>
    <definedName name="BLPH12" localSheetId="1" hidden="1">#REF!</definedName>
    <definedName name="BLPH12" hidden="1">#REF!</definedName>
    <definedName name="BLPH120" localSheetId="12" hidden="1">[91]SpotExchangeRates!#REF!</definedName>
    <definedName name="BLPH120" localSheetId="0" hidden="1">[92]SpotExchangeRates!#REF!</definedName>
    <definedName name="BLPH120" localSheetId="1" hidden="1">[92]SpotExchangeRates!#REF!</definedName>
    <definedName name="BLPH120" hidden="1">[92]SpotExchangeRates!#REF!</definedName>
    <definedName name="BLPH121" localSheetId="12" hidden="1">[91]SpotExchangeRates!#REF!</definedName>
    <definedName name="BLPH121" hidden="1">[92]SpotExchangeRates!#REF!</definedName>
    <definedName name="BLPH122" localSheetId="12" hidden="1">[91]SpotExchangeRates!#REF!</definedName>
    <definedName name="BLPH122" hidden="1">[92]SpotExchangeRates!#REF!</definedName>
    <definedName name="BLPH123" localSheetId="12" hidden="1">[91]SpotExchangeRates!#REF!</definedName>
    <definedName name="BLPH123" hidden="1">[92]SpotExchangeRates!#REF!</definedName>
    <definedName name="BLPH124" localSheetId="12" hidden="1">[91]SpotExchangeRates!#REF!</definedName>
    <definedName name="BLPH124" hidden="1">[92]SpotExchangeRates!#REF!</definedName>
    <definedName name="BLPH125" localSheetId="12" hidden="1">[91]SpotExchangeRates!#REF!</definedName>
    <definedName name="BLPH125" hidden="1">[92]SpotExchangeRates!#REF!</definedName>
    <definedName name="BLPH126" localSheetId="12" hidden="1">[91]SpotExchangeRates!#REF!</definedName>
    <definedName name="BLPH126" hidden="1">[92]SpotExchangeRates!#REF!</definedName>
    <definedName name="BLPH127" localSheetId="12" hidden="1">[91]SpotExchangeRates!#REF!</definedName>
    <definedName name="BLPH127" hidden="1">[92]SpotExchangeRates!#REF!</definedName>
    <definedName name="BLPH128" localSheetId="12" hidden="1">[91]SpotExchangeRates!#REF!</definedName>
    <definedName name="BLPH128" hidden="1">[92]SpotExchangeRates!#REF!</definedName>
    <definedName name="BLPH129" localSheetId="12" hidden="1">[91]SpotExchangeRates!#REF!</definedName>
    <definedName name="BLPH129" hidden="1">[92]SpotExchangeRates!#REF!</definedName>
    <definedName name="BLPH13" localSheetId="12" hidden="1">#REF!</definedName>
    <definedName name="BLPH13" localSheetId="0" hidden="1">#REF!</definedName>
    <definedName name="BLPH13" localSheetId="1" hidden="1">#REF!</definedName>
    <definedName name="BLPH13" hidden="1">#REF!</definedName>
    <definedName name="BLPH130" localSheetId="12" hidden="1">[91]SpotExchangeRates!#REF!</definedName>
    <definedName name="BLPH130" localSheetId="0" hidden="1">[92]SpotExchangeRates!#REF!</definedName>
    <definedName name="BLPH130" localSheetId="1" hidden="1">[92]SpotExchangeRates!#REF!</definedName>
    <definedName name="BLPH130" hidden="1">[92]SpotExchangeRates!#REF!</definedName>
    <definedName name="BLPH131" localSheetId="12" hidden="1">[91]SpotExchangeRates!#REF!</definedName>
    <definedName name="BLPH131" hidden="1">[92]SpotExchangeRates!#REF!</definedName>
    <definedName name="BLPH132" localSheetId="12" hidden="1">[91]SpotExchangeRates!#REF!</definedName>
    <definedName name="BLPH132" hidden="1">[92]SpotExchangeRates!#REF!</definedName>
    <definedName name="BLPH133" localSheetId="12" hidden="1">[91]SpotExchangeRates!#REF!</definedName>
    <definedName name="BLPH133" hidden="1">[92]SpotExchangeRates!#REF!</definedName>
    <definedName name="BLPH134" localSheetId="12" hidden="1">[91]SpotExchangeRates!#REF!</definedName>
    <definedName name="BLPH134" hidden="1">[92]SpotExchangeRates!#REF!</definedName>
    <definedName name="BLPH135" localSheetId="12" hidden="1">[91]SpotExchangeRates!#REF!</definedName>
    <definedName name="BLPH135" hidden="1">[92]SpotExchangeRates!#REF!</definedName>
    <definedName name="BLPH136" localSheetId="12" hidden="1">[91]SpotExchangeRates!#REF!</definedName>
    <definedName name="BLPH136" hidden="1">[92]SpotExchangeRates!#REF!</definedName>
    <definedName name="BLPH137" localSheetId="12" hidden="1">[91]SpotExchangeRates!#REF!</definedName>
    <definedName name="BLPH137" hidden="1">[92]SpotExchangeRates!#REF!</definedName>
    <definedName name="BLPH138" localSheetId="12" hidden="1">[91]SpotExchangeRates!#REF!</definedName>
    <definedName name="BLPH138" hidden="1">[92]SpotExchangeRates!#REF!</definedName>
    <definedName name="BLPH139" localSheetId="12" hidden="1">[91]SpotExchangeRates!#REF!</definedName>
    <definedName name="BLPH139" hidden="1">[92]SpotExchangeRates!#REF!</definedName>
    <definedName name="BLPH14" localSheetId="12" hidden="1">#REF!</definedName>
    <definedName name="BLPH14" hidden="1">[93]Raw_1!#REF!</definedName>
    <definedName name="BLPH140" localSheetId="12" hidden="1">[91]SpotExchangeRates!#REF!</definedName>
    <definedName name="BLPH140" hidden="1">[92]SpotExchangeRates!#REF!</definedName>
    <definedName name="BLPH141" localSheetId="12" hidden="1">[91]SpotExchangeRates!#REF!</definedName>
    <definedName name="BLPH141" hidden="1">[92]SpotExchangeRates!#REF!</definedName>
    <definedName name="BLPH142" localSheetId="12" hidden="1">[91]SpotExchangeRates!#REF!</definedName>
    <definedName name="BLPH142" hidden="1">[92]SpotExchangeRates!#REF!</definedName>
    <definedName name="BLPH143" localSheetId="12" hidden="1">[91]SpotExchangeRates!#REF!</definedName>
    <definedName name="BLPH143" hidden="1">[92]SpotExchangeRates!#REF!</definedName>
    <definedName name="BLPH144" localSheetId="12" hidden="1">[91]SpotExchangeRates!#REF!</definedName>
    <definedName name="BLPH144" hidden="1">[92]SpotExchangeRates!#REF!</definedName>
    <definedName name="BLPH145" localSheetId="12" hidden="1">[91]SpotExchangeRates!#REF!</definedName>
    <definedName name="BLPH145" hidden="1">[92]SpotExchangeRates!#REF!</definedName>
    <definedName name="BLPH146" localSheetId="12" hidden="1">[91]SpotExchangeRates!#REF!</definedName>
    <definedName name="BLPH146" hidden="1">[92]SpotExchangeRates!#REF!</definedName>
    <definedName name="BLPH147" localSheetId="12" hidden="1">[91]SpotExchangeRates!#REF!</definedName>
    <definedName name="BLPH147" hidden="1">[92]SpotExchangeRates!#REF!</definedName>
    <definedName name="BLPH148" localSheetId="12" hidden="1">[91]SpotExchangeRates!#REF!</definedName>
    <definedName name="BLPH148" hidden="1">[92]SpotExchangeRates!#REF!</definedName>
    <definedName name="BLPH149" localSheetId="12" hidden="1">[91]SpotExchangeRates!#REF!</definedName>
    <definedName name="BLPH149" hidden="1">[92]SpotExchangeRates!#REF!</definedName>
    <definedName name="BLPH15" localSheetId="12" hidden="1">[91]SpotExchangeRates!#REF!</definedName>
    <definedName name="BLPH15" hidden="1">[92]SpotExchangeRates!#REF!</definedName>
    <definedName name="BLPH150" localSheetId="12" hidden="1">[91]SpotExchangeRates!#REF!</definedName>
    <definedName name="BLPH150" hidden="1">[92]SpotExchangeRates!#REF!</definedName>
    <definedName name="BLPH151" localSheetId="12" hidden="1">[91]SpotExchangeRates!#REF!</definedName>
    <definedName name="BLPH151" hidden="1">[92]SpotExchangeRates!#REF!</definedName>
    <definedName name="BLPH152" localSheetId="12" hidden="1">[91]SpotExchangeRates!#REF!</definedName>
    <definedName name="BLPH152" hidden="1">[92]SpotExchangeRates!#REF!</definedName>
    <definedName name="BLPH153" localSheetId="12" hidden="1">[91]SpotExchangeRates!#REF!</definedName>
    <definedName name="BLPH153" hidden="1">[92]SpotExchangeRates!#REF!</definedName>
    <definedName name="BLPH154" localSheetId="12" hidden="1">[91]SpotExchangeRates!#REF!</definedName>
    <definedName name="BLPH154" hidden="1">[92]SpotExchangeRates!#REF!</definedName>
    <definedName name="BLPH155" localSheetId="12" hidden="1">[91]SpotExchangeRates!#REF!</definedName>
    <definedName name="BLPH155" hidden="1">[92]SpotExchangeRates!#REF!</definedName>
    <definedName name="BLPH156" localSheetId="12" hidden="1">[91]SpotExchangeRates!#REF!</definedName>
    <definedName name="BLPH156" hidden="1">[92]SpotExchangeRates!#REF!</definedName>
    <definedName name="BLPH157" localSheetId="12" hidden="1">[91]SpotExchangeRates!#REF!</definedName>
    <definedName name="BLPH157" hidden="1">[92]SpotExchangeRates!#REF!</definedName>
    <definedName name="BLPH158" localSheetId="12" hidden="1">[91]SpotExchangeRates!#REF!</definedName>
    <definedName name="BLPH158" hidden="1">[92]SpotExchangeRates!#REF!</definedName>
    <definedName name="BLPH159" localSheetId="12" hidden="1">[91]SpotExchangeRates!#REF!</definedName>
    <definedName name="BLPH159" hidden="1">[92]SpotExchangeRates!#REF!</definedName>
    <definedName name="BLPH16" localSheetId="12" hidden="1">[91]SpotExchangeRates!#REF!</definedName>
    <definedName name="BLPH16" hidden="1">[92]SpotExchangeRates!#REF!</definedName>
    <definedName name="BLPH160" localSheetId="12" hidden="1">[91]SpotExchangeRates!#REF!</definedName>
    <definedName name="BLPH160" hidden="1">[92]SpotExchangeRates!#REF!</definedName>
    <definedName name="BLPH161" localSheetId="12" hidden="1">[91]SpotExchangeRates!#REF!</definedName>
    <definedName name="BLPH161" hidden="1">[92]SpotExchangeRates!#REF!</definedName>
    <definedName name="BLPH162" localSheetId="12" hidden="1">[91]SpotExchangeRates!#REF!</definedName>
    <definedName name="BLPH162" hidden="1">[92]SpotExchangeRates!#REF!</definedName>
    <definedName name="BLPH163" localSheetId="12" hidden="1">[91]SpotExchangeRates!#REF!</definedName>
    <definedName name="BLPH163" hidden="1">[92]SpotExchangeRates!#REF!</definedName>
    <definedName name="BLPH164" localSheetId="12" hidden="1">[91]StockMarketIndices!#REF!</definedName>
    <definedName name="BLPH164" hidden="1">[92]StockMarketIndices!#REF!</definedName>
    <definedName name="BLPH165" localSheetId="12" hidden="1">[91]StockMarketIndices!#REF!</definedName>
    <definedName name="BLPH165" hidden="1">[92]StockMarketIndices!#REF!</definedName>
    <definedName name="BLPH166" localSheetId="12" hidden="1">[94]StockMarketIndices!$J$7</definedName>
    <definedName name="BLPH166" hidden="1">[92]StockMarketIndices!$J$7</definedName>
    <definedName name="BLPH167" localSheetId="12" hidden="1">[94]StockMarketIndices!$I$7</definedName>
    <definedName name="BLPH167" hidden="1">[92]StockMarketIndices!$I$7</definedName>
    <definedName name="BLPH168" localSheetId="12" hidden="1">[94]StockMarketIndices!$H$7</definedName>
    <definedName name="BLPH168" hidden="1">[92]StockMarketIndices!$H$7</definedName>
    <definedName name="BLPH169" localSheetId="12" hidden="1">[91]StockMarketIndices!#REF!</definedName>
    <definedName name="BLPH169" localSheetId="0" hidden="1">[92]StockMarketIndices!#REF!</definedName>
    <definedName name="BLPH169" localSheetId="1" hidden="1">[92]StockMarketIndices!#REF!</definedName>
    <definedName name="BLPH169" hidden="1">[92]StockMarketIndices!#REF!</definedName>
    <definedName name="BLPH17" localSheetId="12" hidden="1">[91]SpotExchangeRates!#REF!</definedName>
    <definedName name="BLPH17" localSheetId="0" hidden="1">[92]SpotExchangeRates!#REF!</definedName>
    <definedName name="BLPH17" localSheetId="1" hidden="1">[92]SpotExchangeRates!#REF!</definedName>
    <definedName name="BLPH17" hidden="1">[92]SpotExchangeRates!#REF!</definedName>
    <definedName name="BLPH170" localSheetId="12" hidden="1">[91]StockMarketIndices!#REF!</definedName>
    <definedName name="BLPH170" localSheetId="0" hidden="1">[92]StockMarketIndices!#REF!</definedName>
    <definedName name="BLPH170" localSheetId="1" hidden="1">[92]StockMarketIndices!#REF!</definedName>
    <definedName name="BLPH170" hidden="1">[92]StockMarketIndices!#REF!</definedName>
    <definedName name="BLPH171" localSheetId="12" hidden="1">[94]StockMarketIndices!$G$7</definedName>
    <definedName name="BLPH171" hidden="1">[92]StockMarketIndices!$G$7</definedName>
    <definedName name="BLPH172" localSheetId="12" hidden="1">[94]StockMarketIndices!$F$7</definedName>
    <definedName name="BLPH172" hidden="1">[92]StockMarketIndices!$F$7</definedName>
    <definedName name="BLPH173" localSheetId="12" hidden="1">[91]StockMarketIndices!#REF!</definedName>
    <definedName name="BLPH173" localSheetId="0" hidden="1">[92]StockMarketIndices!#REF!</definedName>
    <definedName name="BLPH173" localSheetId="1" hidden="1">[92]StockMarketIndices!#REF!</definedName>
    <definedName name="BLPH173" hidden="1">[92]StockMarketIndices!#REF!</definedName>
    <definedName name="BLPH174" localSheetId="12" hidden="1">[94]StockMarketIndices!$E$7</definedName>
    <definedName name="BLPH174" hidden="1">[92]StockMarketIndices!$E$7</definedName>
    <definedName name="BLPH175" localSheetId="12" hidden="1">[91]StockMarketIndices!#REF!</definedName>
    <definedName name="BLPH175" localSheetId="0" hidden="1">[92]StockMarketIndices!#REF!</definedName>
    <definedName name="BLPH175" localSheetId="1" hidden="1">[92]StockMarketIndices!#REF!</definedName>
    <definedName name="BLPH175" hidden="1">[92]StockMarketIndices!#REF!</definedName>
    <definedName name="BLPH176" localSheetId="12" hidden="1">[94]StockMarketIndices!$D$7</definedName>
    <definedName name="BLPH176" hidden="1">[92]StockMarketIndices!$D$7</definedName>
    <definedName name="BLPH177" localSheetId="12" hidden="1">[94]StockMarketIndices!$B$7</definedName>
    <definedName name="BLPH177" hidden="1">[92]StockMarketIndices!$B$7</definedName>
    <definedName name="BLPH18" localSheetId="12" hidden="1">[91]SpotExchangeRates!#REF!</definedName>
    <definedName name="BLPH18" localSheetId="0" hidden="1">[92]SpotExchangeRates!#REF!</definedName>
    <definedName name="BLPH18" localSheetId="1" hidden="1">[92]SpotExchangeRates!#REF!</definedName>
    <definedName name="BLPH18" hidden="1">[92]SpotExchangeRates!#REF!</definedName>
    <definedName name="BLPH19" localSheetId="12" hidden="1">[91]SpotExchangeRates!#REF!</definedName>
    <definedName name="BLPH19" localSheetId="0" hidden="1">[92]SpotExchangeRates!#REF!</definedName>
    <definedName name="BLPH19" localSheetId="1" hidden="1">[92]SpotExchangeRates!#REF!</definedName>
    <definedName name="BLPH19" hidden="1">[92]SpotExchangeRates!#REF!</definedName>
    <definedName name="BLPH2" localSheetId="12" hidden="1">#REF!</definedName>
    <definedName name="BLPH2" hidden="1">'[90]Ex rate bloom'!$D$4</definedName>
    <definedName name="BLPH20" localSheetId="12" hidden="1">[91]SpotExchangeRates!#REF!</definedName>
    <definedName name="BLPH20" localSheetId="0" hidden="1">[92]SpotExchangeRates!#REF!</definedName>
    <definedName name="BLPH20" localSheetId="1" hidden="1">[92]SpotExchangeRates!#REF!</definedName>
    <definedName name="BLPH20" hidden="1">[92]SpotExchangeRates!#REF!</definedName>
    <definedName name="BLPH20023" localSheetId="0" hidden="1">#REF!</definedName>
    <definedName name="BLPH20023" localSheetId="1" hidden="1">#REF!</definedName>
    <definedName name="BLPH20023" hidden="1">#REF!</definedName>
    <definedName name="BLPH21" localSheetId="12" hidden="1">[91]SpotExchangeRates!#REF!</definedName>
    <definedName name="BLPH21" localSheetId="0" hidden="1">[92]SpotExchangeRates!#REF!</definedName>
    <definedName name="BLPH21" localSheetId="1" hidden="1">[92]SpotExchangeRates!#REF!</definedName>
    <definedName name="BLPH21" hidden="1">[92]SpotExchangeRates!#REF!</definedName>
    <definedName name="BLPH22" localSheetId="12" hidden="1">[91]SpotExchangeRates!#REF!</definedName>
    <definedName name="BLPH22" localSheetId="0" hidden="1">[92]SpotExchangeRates!#REF!</definedName>
    <definedName name="BLPH22" localSheetId="1" hidden="1">[92]SpotExchangeRates!#REF!</definedName>
    <definedName name="BLPH22" hidden="1">[92]SpotExchangeRates!#REF!</definedName>
    <definedName name="BLPH23" localSheetId="12" hidden="1">[91]SpotExchangeRates!#REF!</definedName>
    <definedName name="BLPH23" localSheetId="0" hidden="1">[92]SpotExchangeRates!#REF!</definedName>
    <definedName name="BLPH23" localSheetId="1" hidden="1">[92]SpotExchangeRates!#REF!</definedName>
    <definedName name="BLPH23" hidden="1">[92]SpotExchangeRates!#REF!</definedName>
    <definedName name="BLPH24" localSheetId="12" hidden="1">[91]SpotExchangeRates!#REF!</definedName>
    <definedName name="BLPH24" localSheetId="0" hidden="1">[92]SpotExchangeRates!#REF!</definedName>
    <definedName name="BLPH24" localSheetId="1" hidden="1">[92]SpotExchangeRates!#REF!</definedName>
    <definedName name="BLPH24" hidden="1">[92]SpotExchangeRates!#REF!</definedName>
    <definedName name="BLPH25" localSheetId="12" hidden="1">[91]SpotExchangeRates!#REF!</definedName>
    <definedName name="BLPH25" localSheetId="0" hidden="1">[92]SpotExchangeRates!#REF!</definedName>
    <definedName name="BLPH25" localSheetId="1" hidden="1">[92]SpotExchangeRates!#REF!</definedName>
    <definedName name="BLPH25" hidden="1">[92]SpotExchangeRates!#REF!</definedName>
    <definedName name="BLPH26" localSheetId="12" hidden="1">[91]SpotExchangeRates!#REF!</definedName>
    <definedName name="BLPH26" hidden="1">[92]SpotExchangeRates!#REF!</definedName>
    <definedName name="BLPH27" localSheetId="12" hidden="1">[91]SpotExchangeRates!#REF!</definedName>
    <definedName name="BLPH27" hidden="1">[92]SpotExchangeRates!#REF!</definedName>
    <definedName name="BLPH28" localSheetId="12" hidden="1">[91]SpotExchangeRates!#REF!</definedName>
    <definedName name="BLPH28" hidden="1">[92]SpotExchangeRates!#REF!</definedName>
    <definedName name="BLPH29" localSheetId="12" hidden="1">[91]SpotExchangeRates!#REF!</definedName>
    <definedName name="BLPH29" hidden="1">[92]SpotExchangeRates!#REF!</definedName>
    <definedName name="BLPH3" localSheetId="12" hidden="1">#REF!</definedName>
    <definedName name="BLPH3" hidden="1">'[90]Ex rate bloom'!$G$4</definedName>
    <definedName name="BLPH30" localSheetId="12" hidden="1">[91]SpotExchangeRates!#REF!</definedName>
    <definedName name="BLPH30" localSheetId="0" hidden="1">[92]SpotExchangeRates!#REF!</definedName>
    <definedName name="BLPH30" localSheetId="1" hidden="1">[92]SpotExchangeRates!#REF!</definedName>
    <definedName name="BLPH30" hidden="1">[92]SpotExchangeRates!#REF!</definedName>
    <definedName name="BLPH31" localSheetId="12" hidden="1">[91]SpotExchangeRates!#REF!</definedName>
    <definedName name="BLPH31" localSheetId="0" hidden="1">[92]SpotExchangeRates!#REF!</definedName>
    <definedName name="BLPH31" localSheetId="1" hidden="1">[92]SpotExchangeRates!#REF!</definedName>
    <definedName name="BLPH31" hidden="1">[92]SpotExchangeRates!#REF!</definedName>
    <definedName name="BLPH32" localSheetId="12" hidden="1">[91]SpotExchangeRates!#REF!</definedName>
    <definedName name="BLPH32" localSheetId="0" hidden="1">[92]SpotExchangeRates!#REF!</definedName>
    <definedName name="BLPH32" localSheetId="1" hidden="1">[92]SpotExchangeRates!#REF!</definedName>
    <definedName name="BLPH32" hidden="1">[92]SpotExchangeRates!#REF!</definedName>
    <definedName name="BLPH33" localSheetId="12" hidden="1">[91]SpotExchangeRates!#REF!</definedName>
    <definedName name="BLPH33" localSheetId="0" hidden="1">[92]SpotExchangeRates!#REF!</definedName>
    <definedName name="BLPH33" localSheetId="1" hidden="1">[92]SpotExchangeRates!#REF!</definedName>
    <definedName name="BLPH33" hidden="1">[92]SpotExchangeRates!#REF!</definedName>
    <definedName name="BLPH34" localSheetId="12" hidden="1">[91]SpotExchangeRates!#REF!</definedName>
    <definedName name="BLPH34" hidden="1">[92]SpotExchangeRates!#REF!</definedName>
    <definedName name="BLPH35" localSheetId="12" hidden="1">[91]SpotExchangeRates!#REF!</definedName>
    <definedName name="BLPH35" hidden="1">[92]SpotExchangeRates!#REF!</definedName>
    <definedName name="BLPH36" localSheetId="12" hidden="1">[91]SpotExchangeRates!#REF!</definedName>
    <definedName name="BLPH36" hidden="1">[92]SpotExchangeRates!#REF!</definedName>
    <definedName name="BLPH37" localSheetId="12" hidden="1">[91]SpotExchangeRates!#REF!</definedName>
    <definedName name="BLPH37" hidden="1">[92]SpotExchangeRates!#REF!</definedName>
    <definedName name="BLPH38" localSheetId="12" hidden="1">[91]SpotExchangeRates!#REF!</definedName>
    <definedName name="BLPH38" hidden="1">[92]SpotExchangeRates!#REF!</definedName>
    <definedName name="BLPH39" localSheetId="12" hidden="1">[91]SpotExchangeRates!#REF!</definedName>
    <definedName name="BLPH39" hidden="1">[92]SpotExchangeRates!#REF!</definedName>
    <definedName name="BLPH4" localSheetId="12" hidden="1">#REF!</definedName>
    <definedName name="BLPH4" hidden="1">'[90]Ex rate bloom'!$J$4</definedName>
    <definedName name="BLPH40" localSheetId="12" hidden="1">[91]SpotExchangeRates!#REF!</definedName>
    <definedName name="BLPH40" localSheetId="0" hidden="1">[92]SpotExchangeRates!#REF!</definedName>
    <definedName name="BLPH40" localSheetId="1" hidden="1">[92]SpotExchangeRates!#REF!</definedName>
    <definedName name="BLPH40" hidden="1">[92]SpotExchangeRates!#REF!</definedName>
    <definedName name="BLPH40000004" hidden="1">[95]SPOTS!$A$7</definedName>
    <definedName name="BLPH40000007" hidden="1">[95]SPOTS!$B$7</definedName>
    <definedName name="BLPH40000008" hidden="1">[95]SPOTS!$B$8</definedName>
    <definedName name="BLPH40000009" hidden="1">[95]SPOTS!$B$9</definedName>
    <definedName name="BLPH4000002" localSheetId="12" hidden="1">[96]embi_day!#REF!</definedName>
    <definedName name="BLPH4000002" localSheetId="0" hidden="1">[97]embi_day!#REF!</definedName>
    <definedName name="BLPH4000002" localSheetId="1" hidden="1">[97]embi_day!#REF!</definedName>
    <definedName name="BLPH4000002" hidden="1">[97]embi_day!#REF!</definedName>
    <definedName name="BLPH40000026" hidden="1">[95]FUTURES!$I$18</definedName>
    <definedName name="BLPH40000027" hidden="1">[95]FUTURES!$I$21</definedName>
    <definedName name="BLPH40000028" hidden="1">[95]FUTURES!$I$22</definedName>
    <definedName name="BLPH4000003" localSheetId="12" hidden="1">[96]embi_day!#REF!</definedName>
    <definedName name="BLPH4000003" localSheetId="0" hidden="1">[97]embi_day!#REF!</definedName>
    <definedName name="BLPH4000003" localSheetId="1" hidden="1">[97]embi_day!#REF!</definedName>
    <definedName name="BLPH4000003" hidden="1">[97]embi_day!#REF!</definedName>
    <definedName name="BLPH40000036" hidden="1">[95]FUTURES!$H$6</definedName>
    <definedName name="BLPH4000004" localSheetId="12" hidden="1">[96]embi_day!#REF!</definedName>
    <definedName name="BLPH4000004" localSheetId="0" hidden="1">[97]embi_day!#REF!</definedName>
    <definedName name="BLPH4000004" localSheetId="1" hidden="1">[97]embi_day!#REF!</definedName>
    <definedName name="BLPH4000004" hidden="1">[97]embi_day!#REF!</definedName>
    <definedName name="BLPH4000005" localSheetId="12" hidden="1">[96]embi_day!#REF!</definedName>
    <definedName name="BLPH4000005" localSheetId="0" hidden="1">[97]embi_day!#REF!</definedName>
    <definedName name="BLPH4000005" localSheetId="1" hidden="1">[97]embi_day!#REF!</definedName>
    <definedName name="BLPH4000005" hidden="1">[97]embi_day!#REF!</definedName>
    <definedName name="BLPH40000050" hidden="1">[95]FUTURES!$I$6</definedName>
    <definedName name="BLPH40000058" hidden="1">[95]FUTURES!$H$23</definedName>
    <definedName name="BLPH40000059" hidden="1">[95]SPOTS!$D$7</definedName>
    <definedName name="BLPH4000006" localSheetId="12" hidden="1">[96]embi_day!#REF!</definedName>
    <definedName name="BLPH4000006" localSheetId="0" hidden="1">[97]embi_day!#REF!</definedName>
    <definedName name="BLPH4000006" localSheetId="1" hidden="1">[97]embi_day!#REF!</definedName>
    <definedName name="BLPH4000006" hidden="1">[97]embi_day!#REF!</definedName>
    <definedName name="BLPH40000060" hidden="1">[95]SPOTS!$F$7</definedName>
    <definedName name="BLPH40000061" hidden="1">[95]SPOTS!$H$7</definedName>
    <definedName name="BLPH40000062" hidden="1">[95]FUTURES!$H$17</definedName>
    <definedName name="BLPH40000063" hidden="1">[95]FUTURES!$H$16</definedName>
    <definedName name="BLPH40000064" hidden="1">[95]FUTURES!$H$15</definedName>
    <definedName name="BLPH40000065" hidden="1">[95]FUTURES!$H$14</definedName>
    <definedName name="BLPH40000066" hidden="1">[95]FUTURES!$H$13</definedName>
    <definedName name="BLPH40000067" hidden="1">[95]FUTURES!$H$12</definedName>
    <definedName name="BLPH40000068" hidden="1">[95]FUTURES!$H$11</definedName>
    <definedName name="BLPH40000069" hidden="1">[95]FUTURES!$H$10</definedName>
    <definedName name="BLPH4000007" localSheetId="12" hidden="1">[96]embi_day!#REF!</definedName>
    <definedName name="BLPH4000007" localSheetId="0" hidden="1">[97]embi_day!#REF!</definedName>
    <definedName name="BLPH4000007" localSheetId="1" hidden="1">[97]embi_day!#REF!</definedName>
    <definedName name="BLPH4000007" hidden="1">[97]embi_day!#REF!</definedName>
    <definedName name="BLPH40000070" hidden="1">[95]FUTURES!$H$9</definedName>
    <definedName name="BLPH40000071" hidden="1">[95]FUTURES!$H$7</definedName>
    <definedName name="BLPH40000073" hidden="1">[95]FUTURES!$I$9</definedName>
    <definedName name="BLPH40000074" hidden="1">[95]FUTURES!$I$12</definedName>
    <definedName name="BLPH40000075" hidden="1">[95]FUTURES!$H$24</definedName>
    <definedName name="BLPH4000008" localSheetId="12" hidden="1">[96]embi_day!#REF!</definedName>
    <definedName name="BLPH4000008" localSheetId="0" hidden="1">[97]embi_day!#REF!</definedName>
    <definedName name="BLPH4000008" localSheetId="1" hidden="1">[97]embi_day!#REF!</definedName>
    <definedName name="BLPH4000008" hidden="1">[97]embi_day!#REF!</definedName>
    <definedName name="BLPH4000009" localSheetId="12" hidden="1">[96]embi_day!#REF!</definedName>
    <definedName name="BLPH4000009" localSheetId="0" hidden="1">[97]embi_day!#REF!</definedName>
    <definedName name="BLPH4000009" localSheetId="1" hidden="1">[97]embi_day!#REF!</definedName>
    <definedName name="BLPH4000009" hidden="1">[97]embi_day!#REF!</definedName>
    <definedName name="BLPH4000011" localSheetId="12" hidden="1">[96]embi_day!#REF!</definedName>
    <definedName name="BLPH4000011" localSheetId="0" hidden="1">[97]embi_day!#REF!</definedName>
    <definedName name="BLPH4000011" localSheetId="1" hidden="1">[97]embi_day!#REF!</definedName>
    <definedName name="BLPH4000011" hidden="1">[97]embi_day!#REF!</definedName>
    <definedName name="BLPH4000012" localSheetId="12" hidden="1">[96]embi_day!#REF!</definedName>
    <definedName name="BLPH4000012" localSheetId="0" hidden="1">[97]embi_day!#REF!</definedName>
    <definedName name="BLPH4000012" localSheetId="1" hidden="1">[97]embi_day!#REF!</definedName>
    <definedName name="BLPH4000012" hidden="1">[97]embi_day!#REF!</definedName>
    <definedName name="BLPH4000014" localSheetId="12" hidden="1">[96]embi_day!#REF!</definedName>
    <definedName name="BLPH4000014" hidden="1">[97]embi_day!#REF!</definedName>
    <definedName name="BLPH4000015" localSheetId="12" hidden="1">[96]embi_day!#REF!</definedName>
    <definedName name="BLPH4000015" hidden="1">[97]embi_day!#REF!</definedName>
    <definedName name="BLPH41" localSheetId="12" hidden="1">[91]SpotExchangeRates!#REF!</definedName>
    <definedName name="BLPH41" hidden="1">[92]SpotExchangeRates!#REF!</definedName>
    <definedName name="BLPH42" localSheetId="12" hidden="1">[91]SpotExchangeRates!#REF!</definedName>
    <definedName name="BLPH42" hidden="1">[92]SpotExchangeRates!#REF!</definedName>
    <definedName name="BLPH43" localSheetId="12" hidden="1">[91]SpotExchangeRates!#REF!</definedName>
    <definedName name="BLPH43" hidden="1">[92]SpotExchangeRates!#REF!</definedName>
    <definedName name="BLPH44" localSheetId="12" hidden="1">[91]SpotExchangeRates!#REF!</definedName>
    <definedName name="BLPH44" hidden="1">[92]SpotExchangeRates!#REF!</definedName>
    <definedName name="BLPH45" localSheetId="12" hidden="1">[91]SpotExchangeRates!#REF!</definedName>
    <definedName name="BLPH45" hidden="1">[92]SpotExchangeRates!#REF!</definedName>
    <definedName name="BLPH46" localSheetId="12" hidden="1">[91]SpotExchangeRates!#REF!</definedName>
    <definedName name="BLPH46" hidden="1">[92]SpotExchangeRates!#REF!</definedName>
    <definedName name="BLPH47" localSheetId="0" hidden="1">#REF!</definedName>
    <definedName name="BLPH47" localSheetId="1" hidden="1">#REF!</definedName>
    <definedName name="BLPH47" hidden="1">#REF!</definedName>
    <definedName name="BLPH5" localSheetId="12" hidden="1">#REF!</definedName>
    <definedName name="BLPH5" hidden="1">'[90]Ex rate bloom'!$M$4</definedName>
    <definedName name="BLPH56" localSheetId="12" hidden="1">[91]SpotExchangeRates!#REF!</definedName>
    <definedName name="BLPH56" localSheetId="0" hidden="1">[92]SpotExchangeRates!#REF!</definedName>
    <definedName name="BLPH56" localSheetId="1" hidden="1">[92]SpotExchangeRates!#REF!</definedName>
    <definedName name="BLPH56" hidden="1">[92]SpotExchangeRates!#REF!</definedName>
    <definedName name="BLPH57" localSheetId="12" hidden="1">[91]SpotExchangeRates!#REF!</definedName>
    <definedName name="BLPH57" localSheetId="0" hidden="1">[92]SpotExchangeRates!#REF!</definedName>
    <definedName name="BLPH57" localSheetId="1" hidden="1">[92]SpotExchangeRates!#REF!</definedName>
    <definedName name="BLPH57" hidden="1">[92]SpotExchangeRates!#REF!</definedName>
    <definedName name="BLPH58" localSheetId="12" hidden="1">[91]SpotExchangeRates!#REF!</definedName>
    <definedName name="BLPH58" localSheetId="0" hidden="1">[92]SpotExchangeRates!#REF!</definedName>
    <definedName name="BLPH58" localSheetId="1" hidden="1">[92]SpotExchangeRates!#REF!</definedName>
    <definedName name="BLPH58" hidden="1">[92]SpotExchangeRates!#REF!</definedName>
    <definedName name="BLPH6" localSheetId="12" hidden="1">#REF!</definedName>
    <definedName name="BLPH6" hidden="1">'[90]Ex rate bloom'!$P$4</definedName>
    <definedName name="BLPH7" localSheetId="12" hidden="1">[91]SpotExchangeRates!#REF!</definedName>
    <definedName name="BLPH7" hidden="1">'[90]Ex rate bloom'!$S$4</definedName>
    <definedName name="BLPH78" localSheetId="12" hidden="1">[96]GenericIR!#REF!</definedName>
    <definedName name="BLPH78" localSheetId="0" hidden="1">[97]GenericIR!#REF!</definedName>
    <definedName name="BLPH78" localSheetId="1" hidden="1">[97]GenericIR!#REF!</definedName>
    <definedName name="BLPH78" hidden="1">[97]GenericIR!#REF!</definedName>
    <definedName name="BLPH8" localSheetId="12" hidden="1">'[90]Ex rate bloom'!$V$4</definedName>
    <definedName name="BLPH8" hidden="1">'[98]Ex rate bloom'!$V$4</definedName>
    <definedName name="BLPH86" localSheetId="12" hidden="1">[91]SpotExchangeRates!#REF!</definedName>
    <definedName name="BLPH86" localSheetId="0" hidden="1">[92]SpotExchangeRates!#REF!</definedName>
    <definedName name="BLPH86" localSheetId="1" hidden="1">[92]SpotExchangeRates!#REF!</definedName>
    <definedName name="BLPH86" hidden="1">[92]SpotExchangeRates!#REF!</definedName>
    <definedName name="BLPH87" localSheetId="12" hidden="1">[91]SpotExchangeRates!#REF!</definedName>
    <definedName name="BLPH87" localSheetId="0" hidden="1">[92]SpotExchangeRates!#REF!</definedName>
    <definedName name="BLPH87" localSheetId="1" hidden="1">[92]SpotExchangeRates!#REF!</definedName>
    <definedName name="BLPH87" hidden="1">[92]SpotExchangeRates!#REF!</definedName>
    <definedName name="BLPH88" localSheetId="12" hidden="1">[94]SpotExchangeRates!$D$10</definedName>
    <definedName name="BLPH88" hidden="1">[92]SpotExchangeRates!$D$10</definedName>
    <definedName name="BLPH89" localSheetId="12" hidden="1">[91]SpotExchangeRates!#REF!</definedName>
    <definedName name="BLPH89" localSheetId="0" hidden="1">[92]SpotExchangeRates!#REF!</definedName>
    <definedName name="BLPH89" localSheetId="1" hidden="1">[92]SpotExchangeRates!#REF!</definedName>
    <definedName name="BLPH89" hidden="1">[92]SpotExchangeRates!#REF!</definedName>
    <definedName name="BLPH9" localSheetId="12" hidden="1">'[99]Excel History Wizard'!#REF!</definedName>
    <definedName name="BLPH9" localSheetId="0" hidden="1">'[100]Excel History Wizard'!#REF!</definedName>
    <definedName name="BLPH9" localSheetId="1" hidden="1">'[100]Excel History Wizard'!#REF!</definedName>
    <definedName name="BLPH9" hidden="1">'[100]Excel History Wizard'!#REF!</definedName>
    <definedName name="BLPH90" localSheetId="12" hidden="1">[94]SpotExchangeRates!$E$10</definedName>
    <definedName name="BLPH90" hidden="1">[92]SpotExchangeRates!$E$10</definedName>
    <definedName name="BLPH91" localSheetId="12" hidden="1">[94]SpotExchangeRates!$F$10</definedName>
    <definedName name="BLPH91" hidden="1">[92]SpotExchangeRates!$F$10</definedName>
    <definedName name="BLPH92" localSheetId="12" hidden="1">[91]SpotExchangeRates!#REF!</definedName>
    <definedName name="BLPH92" localSheetId="0" hidden="1">[92]SpotExchangeRates!#REF!</definedName>
    <definedName name="BLPH92" localSheetId="1" hidden="1">[92]SpotExchangeRates!#REF!</definedName>
    <definedName name="BLPH92" hidden="1">[92]SpotExchangeRates!#REF!</definedName>
    <definedName name="BLPH93" localSheetId="12" hidden="1">[91]SpotExchangeRates!#REF!</definedName>
    <definedName name="BLPH93" localSheetId="0" hidden="1">[92]SpotExchangeRates!#REF!</definedName>
    <definedName name="BLPH93" localSheetId="1" hidden="1">[92]SpotExchangeRates!#REF!</definedName>
    <definedName name="BLPH93" hidden="1">[92]SpotExchangeRates!#REF!</definedName>
    <definedName name="BLPH94" localSheetId="12" hidden="1">[94]SpotExchangeRates!$G$10</definedName>
    <definedName name="BLPH94" hidden="1">[92]SpotExchangeRates!$G$10</definedName>
    <definedName name="BLPH95" localSheetId="12" hidden="1">[94]SpotExchangeRates!$H$10</definedName>
    <definedName name="BLPH95" hidden="1">[92]SpotExchangeRates!$H$10</definedName>
    <definedName name="BLPH96" localSheetId="12" hidden="1">[94]SpotExchangeRates!$I$10</definedName>
    <definedName name="BLPH96" hidden="1">[92]SpotExchangeRates!$I$10</definedName>
    <definedName name="BLPH97" localSheetId="12" hidden="1">[91]SpotExchangeRates!#REF!</definedName>
    <definedName name="BLPH97" localSheetId="0" hidden="1">[92]SpotExchangeRates!#REF!</definedName>
    <definedName name="BLPH97" localSheetId="1" hidden="1">[92]SpotExchangeRates!#REF!</definedName>
    <definedName name="BLPH97" hidden="1">[92]SpotExchangeRates!#REF!</definedName>
    <definedName name="BLPH98" localSheetId="12" hidden="1">[91]SpotExchangeRates!#REF!</definedName>
    <definedName name="BLPH98" localSheetId="0" hidden="1">[92]SpotExchangeRates!#REF!</definedName>
    <definedName name="BLPH98" localSheetId="1" hidden="1">[92]SpotExchangeRates!#REF!</definedName>
    <definedName name="BLPH98" hidden="1">[92]SpotExchangeRates!#REF!</definedName>
    <definedName name="BLPH99" localSheetId="12" hidden="1">[91]SpotExchangeRates!#REF!</definedName>
    <definedName name="BLPH99" localSheetId="0" hidden="1">[92]SpotExchangeRates!#REF!</definedName>
    <definedName name="BLPH99" localSheetId="1" hidden="1">[92]SpotExchangeRates!#REF!</definedName>
    <definedName name="BLPH99" hidden="1">[92]SpotExchangeRates!#REF!</definedName>
    <definedName name="board" localSheetId="0" hidden="1">{FALSE,FALSE,-1.25,-15.5,484.5,276.75,FALSE,FALSE,TRUE,TRUE,0,12,#N/A,46,#N/A,2.93460490463215,15.35,1,FALSE,FALSE,3,TRUE,1,FALSE,100,"Swvu.PLA1.","ACwvu.PLA1.",#N/A,FALSE,FALSE,0,0,0,0,2,"","",TRUE,TRUE,FALSE,FALSE,1,60,#N/A,#N/A,FALSE,FALSE,FALSE,FALSE,FALSE,FALSE,FALSE,9,65532,65532,FALSE,FALSE,TRUE,TRUE,TRUE}</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_Date">'[85]Output - Submit'!$C$21</definedName>
    <definedName name="BOP_to_Fisc">[101]Out_sys!$L$108:$AH$131</definedName>
    <definedName name="BOP_to_REAL">[101]Out_sys!$J$19:$AH$90</definedName>
    <definedName name="Borderline">'[85]Output-INSTRUCTIONS'!$J$10</definedName>
    <definedName name="Borderline_Case">'[85]Output - Submit'!$C$12</definedName>
    <definedName name="Borrowing_from_Nepal_Rastra_Bank_2.1">'[58]9.1'!#REF!</definedName>
    <definedName name="brf" localSheetId="0" hidden="1">{"Tab1",#N/A,FALSE,"P";"Tab2",#N/A,FALSE,"P"}</definedName>
    <definedName name="brf" localSheetId="1" hidden="1">{"Tab1",#N/A,FALSE,"P";"Tab2",#N/A,FALSE,"P"}</definedName>
    <definedName name="brf" hidden="1">{"Tab1",#N/A,FALSE,"P";"Tab2",#N/A,FALSE,"P"}</definedName>
    <definedName name="brief">Sheet5</definedName>
    <definedName name="BUControlSheet_CurrencySelections">[102]Control!$A$19:$A$20</definedName>
    <definedName name="BUControlSheet_FormulaSelections">[102]Control!$A$16:$A$17</definedName>
    <definedName name="BUControlSheet_RevisionSelections">[102]Control!$A$21:$A$22</definedName>
    <definedName name="BUControlSheet_ScaleSelections">[102]Control!$J$35:$J$36</definedName>
    <definedName name="BundesländerAlt" localSheetId="0" hidden="1">{#N/A,#N/A,FALSE,"MZ GRV";#N/A,#N/A,FALSE,"MZ ArV";#N/A,#N/A,FALSE,"MZ AnV";#N/A,#N/A,FALSE,"MZ KnV"}</definedName>
    <definedName name="BundesländerAlt" localSheetId="1" hidden="1">{#N/A,#N/A,FALSE,"MZ GRV";#N/A,#N/A,FALSE,"MZ ArV";#N/A,#N/A,FALSE,"MZ AnV";#N/A,#N/A,FALSE,"MZ KnV"}</definedName>
    <definedName name="BundesländerAlt" hidden="1">{#N/A,#N/A,FALSE,"MZ GRV";#N/A,#N/A,FALSE,"MZ ArV";#N/A,#N/A,FALSE,"MZ AnV";#N/A,#N/A,FALSE,"MZ KnV"}</definedName>
    <definedName name="bv" localSheetId="0" hidden="1">{"Main Economic Indicators",#N/A,FALSE,"C"}</definedName>
    <definedName name="bv" localSheetId="1" hidden="1">{"Main Economic Indicators",#N/A,FALSE,"C"}</definedName>
    <definedName name="bv" hidden="1">{"Main Economic Indicators",#N/A,FALSE,"C"}</definedName>
    <definedName name="byCCode">'[88]DMX Metadata Values'!$Y$2:$Y$288</definedName>
    <definedName name="byCName">'[88]DMX Metadata Values'!$X$2:$X$288</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l_Deposit_1.1.3">'[58]9.2'!$A$13:$IV$13</definedName>
    <definedName name="Call_in_Advance_1.2">'[58]9.1'!#REF!</definedName>
    <definedName name="Cambio">[84]PRESSUP!$A$161:$IV$161</definedName>
    <definedName name="cambio2000">[103]Sheet3!#REF!</definedName>
    <definedName name="CAP">[104]GovCurrExp!#REF!</definedName>
    <definedName name="capa">'[105]Prioritários 2001'!$E$11:$G$210</definedName>
    <definedName name="Capital_Redemption_Reserve_1.8">'[58]9.1'!#REF!</definedName>
    <definedName name="Cash_in_Transit_10.7">'[58]9.1'!#REF!</definedName>
    <definedName name="Cashiers_Guarantee_3.7">'[58]9.1'!#REF!</definedName>
    <definedName name="cashplan">#N/A</definedName>
    <definedName name="CBK">'[71]CBK-input'!$A$1:$AQ$87</definedName>
    <definedName name="CBWorkbookPriority" hidden="1">-944898989</definedName>
    <definedName name="cc" localSheetId="12">{"Riqfin97",#N/A,FALSE,"Tran";"Riqfinpro",#N/A,FALSE,"Tran"}</definedName>
    <definedName name="cc" localSheetId="0" hidden="1">{"Riqfin97",#N/A,FALSE,"Tran";"Riqfinpro",#N/A,FALSE,"Tran"}</definedName>
    <definedName name="cc" localSheetId="1" hidden="1">{"Riqfin97",#N/A,FALSE,"Tran";"Riqfinpro",#N/A,FALSE,"Tran"}</definedName>
    <definedName name="cc" hidden="1">{"Riqfin97",#N/A,FALSE,"Tran";"Riqfinpro",#N/A,FALSE,"Tran"}</definedName>
    <definedName name="ccc" localSheetId="12">{"Riqfin97",#N/A,FALSE,"Tran";"Riqfinpro",#N/A,FALSE,"Tran"}</definedName>
    <definedName name="ccc" localSheetId="0" hidden="1">{"Riqfin97",#N/A,FALSE,"Tran";"Riqfinpro",#N/A,FALSE,"Tran"}</definedName>
    <definedName name="ccc" localSheetId="1" hidden="1">{"Riqfin97",#N/A,FALSE,"Tran";"Riqfinpro",#N/A,FALSE,"Tran"}</definedName>
    <definedName name="ccc" hidden="1">{"Riqfin97",#N/A,FALSE,"Tran";"Riqfinpro",#N/A,FALSE,"Tran"}</definedName>
    <definedName name="ccccc" localSheetId="0" hidden="1">{"Minpmon",#N/A,FALSE,"Monthinput"}</definedName>
    <definedName name="ccccc" localSheetId="1" hidden="1">{"Minpmon",#N/A,FALSE,"Monthinput"}</definedName>
    <definedName name="ccccc" hidden="1">{"Minpmon",#N/A,FALSE,"Monthinput"}</definedName>
    <definedName name="cccm" localSheetId="0" hidden="1">{"Riqfin97",#N/A,FALSE,"Tran";"Riqfinpro",#N/A,FALSE,"Tran"}</definedName>
    <definedName name="cccm" localSheetId="1" hidden="1">{"Riqfin97",#N/A,FALSE,"Tran";"Riqfinpro",#N/A,FALSE,"Tran"}</definedName>
    <definedName name="cccm" hidden="1">{"Riqfin97",#N/A,FALSE,"Tran";"Riqfinpro",#N/A,FALSE,"Tran"}</definedName>
    <definedName name="CCode">[106]Codes!$A$2</definedName>
    <definedName name="CD">[107]ReadMe!$B$29</definedName>
    <definedName name="cde" localSheetId="0" hidden="1">{"Riqfin97",#N/A,FALSE,"Tran";"Riqfinpro",#N/A,FALSE,"Tran"}</definedName>
    <definedName name="cde" localSheetId="1" hidden="1">{"Riqfin97",#N/A,FALSE,"Tran";"Riqfinpro",#N/A,FALSE,"Tran"}</definedName>
    <definedName name="cde" hidden="1">{"Riqfin97",#N/A,FALSE,"Tran";"Riqfinpro",#N/A,FALSE,"Tran"}</definedName>
    <definedName name="cdert" localSheetId="0" hidden="1">{"Minpmon",#N/A,FALSE,"Monthinput"}</definedName>
    <definedName name="cdert" localSheetId="1" hidden="1">{"Minpmon",#N/A,FALSE,"Monthinput"}</definedName>
    <definedName name="cdert" hidden="1">{"Minpmon",#N/A,FALSE,"Monthinput"}</definedName>
    <definedName name="Central_Government_6.1.1.8">'[58]9.1'!#REF!</definedName>
    <definedName name="Certificate_of_Deposit_1.1.4">'[58]9.2'!$A$14:$IV$14</definedName>
    <definedName name="Certificate_of_Deposits_3.5">'[58]9.1'!#REF!</definedName>
    <definedName name="CFA">[81]CIRRs!$C$81</definedName>
    <definedName name="change">'[108]New CPI'!$B$91</definedName>
    <definedName name="char20" hidden="1">'[109]Savings &amp; Invest.'!$M$5</definedName>
    <definedName name="chart19" hidden="1">[110]C!$P$428:$T$428</definedName>
    <definedName name="chart27" hidden="1">0</definedName>
    <definedName name="chart28" hidden="1">0</definedName>
    <definedName name="chart35" hidden="1">'[109]Savings &amp; Invest.'!$M$5:$T$5</definedName>
    <definedName name="chart4">{#N/A,#N/A,FALSE,"CB";#N/A,#N/A,FALSE,"CMB";#N/A,#N/A,FALSE,"NBFI"}</definedName>
    <definedName name="chart9" hidden="1">[111]CPIINDEX!$B$263:$B$310</definedName>
    <definedName name="ChartA">{#N/A,#N/A,FALSE,"CB";#N/A,#N/A,FALSE,"CMB";#N/A,#N/A,FALSE,"NBFI"}</definedName>
    <definedName name="Charts.Group1">#REF!</definedName>
    <definedName name="Charts.Group2">#REF!</definedName>
    <definedName name="Chartsik" hidden="1">[112]REER!$I$53:$AM$53</definedName>
    <definedName name="Chartvel">{#N/A,#N/A,FALSE,"CB";#N/A,#N/A,FALSE,"CMB";#N/A,#N/A,FALSE,"BSYS";#N/A,#N/A,FALSE,"NBFI";#N/A,#N/A,FALSE,"FSYS"}</definedName>
    <definedName name="CHK1.1">#REF!</definedName>
    <definedName name="CHK2.1">#REF!</definedName>
    <definedName name="CHK2.2">#REF!</definedName>
    <definedName name="CHK2.3">#REF!</definedName>
    <definedName name="CHK3.1">#REF!</definedName>
    <definedName name="ChkSI">'[87]MT-SCENA'!$A$1:$K$123</definedName>
    <definedName name="CIQWBGuid" hidden="1">"WDI_Healthcare_Confirmations.xlsx"</definedName>
    <definedName name="Clearing_Cheques_10.6">'[58]9.1'!#REF!</definedName>
    <definedName name="CName">'[88]DMX Metadata Values'!$V$2:$V$288</definedName>
    <definedName name="Code" localSheetId="12">'[85]Data-Input'!$C$5</definedName>
    <definedName name="Code" localSheetId="0" hidden="1">#REF!</definedName>
    <definedName name="Code" localSheetId="1" hidden="1">#REF!</definedName>
    <definedName name="Code" hidden="1">#REF!</definedName>
    <definedName name="Collateral_of_Properties_7">'[58]9.4'!$A$11:$IV$11</definedName>
    <definedName name="Collective_Guarantee_37">'[58]9.4'!$A$41:$IV$41</definedName>
    <definedName name="Commission_2.2">'[58]9.2'!$A$67:$IV$67</definedName>
    <definedName name="Commission_Expense_2.">'[58]9.2'!$A$19:$IV$19</definedName>
    <definedName name="COMP" localSheetId="0" hidden="1">{#N/A,#N/A,FALSE,"B061196P";#N/A,#N/A,FALSE,"B061196";#N/A,#N/A,FALSE,"Relatório1";#N/A,#N/A,FALSE,"Relatório2";#N/A,#N/A,FALSE,"Relatório3";#N/A,#N/A,FALSE,"Relatório4 ";#N/A,#N/A,FALSE,"Relatório5";#N/A,#N/A,FALSE,"Relatório6";#N/A,#N/A,FALSE,"Relatório7";#N/A,#N/A,FALSE,"Relatório8"}</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0"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0"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0"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0"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0"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osition">#N/A</definedName>
    <definedName name="conceptindex.DMX">OFFSET(#REF!,,,COUNTA(#REF!),)</definedName>
    <definedName name="conceptIndex.EcData">OFFSET(#REF!,,,COUNTA(#REF!),)</definedName>
    <definedName name="conceptIndex.Ecos">OFFSET(#REF!,,,COUNTA(#REF!),)</definedName>
    <definedName name="Conflict">{"Main Economic Indicators",#N/A,FALSE,"C"}</definedName>
    <definedName name="conper111">[88]ContactPersonList!$D$175:$AD$175</definedName>
    <definedName name="conper112">[88]ContactPersonList!$D$83:$S$83</definedName>
    <definedName name="conper122">[88]ContactPersonList!$D$68:$M$68</definedName>
    <definedName name="conper124">[88]ContactPersonList!$D$69:$N$69</definedName>
    <definedName name="conper128">[88]ContactPersonList!$D$77:$I$77</definedName>
    <definedName name="conper132">[88]ContactPersonList!$D$82:$N$82</definedName>
    <definedName name="conper134">[88]ContactPersonList!$D$76:$S$76</definedName>
    <definedName name="conper135">[88]ContactPersonList!$D$103:$H$103</definedName>
    <definedName name="conper136">[88]ContactPersonList!$D$90:$M$90</definedName>
    <definedName name="conper137">[88]ContactPersonList!$D$92:$N$92</definedName>
    <definedName name="conper138">[88]ContactPersonList!$D$98:$K$98</definedName>
    <definedName name="conper142">[88]ContactPersonList!$D$99:$I$99</definedName>
    <definedName name="conper144">[88]ContactPersonList!$D$107:$I$107</definedName>
    <definedName name="conper146">[88]ContactPersonList!$D$73:$K$73</definedName>
    <definedName name="conper156">[88]ContactPersonList!$D$152:$T$152</definedName>
    <definedName name="conper158">[88]ContactPersonList!$D$49:$O$49</definedName>
    <definedName name="conper163">[88]ContactPersonList!$D$43:$G$43</definedName>
    <definedName name="conper172">[88]ContactPersonList!$D$81:$M$81</definedName>
    <definedName name="conper174">[88]ContactPersonList!$D$84:$K$84</definedName>
    <definedName name="conper176">[88]ContactPersonList!$D$88:$Q$88</definedName>
    <definedName name="conper178">[88]ContactPersonList!$D$87:$M$87</definedName>
    <definedName name="conper181">[88]ContactPersonList!$D$96:$I$96</definedName>
    <definedName name="conper182">[88]ContactPersonList!$D$101:$J$101</definedName>
    <definedName name="conper184">[88]ContactPersonList!$D$78:$L$78</definedName>
    <definedName name="conper186">[88]ContactPersonList!$D$108:$S$108</definedName>
    <definedName name="conper199">[88]ContactPersonList!$D$44:$P$44</definedName>
    <definedName name="conper213">[88]ContactPersonList!$D$145:$L$145</definedName>
    <definedName name="conper218">[88]ContactPersonList!$D$149:$N$149</definedName>
    <definedName name="conper223">[88]ContactPersonList!$D$150:$N$150</definedName>
    <definedName name="conper228">[88]ContactPersonList!$D$153:$L$153</definedName>
    <definedName name="conper233">[88]ContactPersonList!$D$154:$N$154</definedName>
    <definedName name="conper238">[88]ContactPersonList!$D$155:$N$155</definedName>
    <definedName name="conper248">[88]ContactPersonList!$D$157:$K$157</definedName>
    <definedName name="conper253">[88]ContactPersonList!$D$171:$M$171</definedName>
    <definedName name="conper258">[88]ContactPersonList!$D$159:$M$159</definedName>
    <definedName name="conper263">[88]ContactPersonList!$D$162:$N$162</definedName>
    <definedName name="conper268">[88]ContactPersonList!$D$161:$O$161</definedName>
    <definedName name="conper273">[88]ContactPersonList!$D$166:$T$166</definedName>
    <definedName name="conper278">[88]ContactPersonList!$D$167:$M$167</definedName>
    <definedName name="conper283">[88]ContactPersonList!$D$168:$P$168</definedName>
    <definedName name="conper288">[88]ContactPersonList!$D$170:$Q$170</definedName>
    <definedName name="conper293">[88]ContactPersonList!$D$169:$L$169</definedName>
    <definedName name="conper298">[88]ContactPersonList!$D$174:$O$174</definedName>
    <definedName name="conper299">[88]ContactPersonList!$D$177:$M$177</definedName>
    <definedName name="conper311">[88]ContactPersonList!$D$146:$K$146</definedName>
    <definedName name="conper313">[88]ContactPersonList!$D$147:$K$147</definedName>
    <definedName name="conper314">[88]ContactPersonList!$D$65:$J$65</definedName>
    <definedName name="conper316">[88]ContactPersonList!$D$151:$K$151</definedName>
    <definedName name="conper321">[88]ContactPersonList!$D$156:$K$156</definedName>
    <definedName name="conper328">[88]ContactPersonList!$D$158:$K$158</definedName>
    <definedName name="conper336">[88]ContactPersonList!$D$160:$N$160</definedName>
    <definedName name="conper339">[88]ContactPersonList!$D$148:$L$148</definedName>
    <definedName name="conper343">[88]ContactPersonList!$D$163:$L$163</definedName>
    <definedName name="conper353">[88]ContactPersonList!$D$67:$K$67</definedName>
    <definedName name="conper361">[88]ContactPersonList!$D$164:$K$164</definedName>
    <definedName name="conper362">[88]ContactPersonList!$D$165:$L$165</definedName>
    <definedName name="conper363">[88]ContactPersonList!$D$135:$M$135</definedName>
    <definedName name="conper364">[88]ContactPersonList!$D$176:$M$176</definedName>
    <definedName name="conper366">[88]ContactPersonList!$D$172:$J$172</definedName>
    <definedName name="conper369">[88]ContactPersonList!$D$173:$K$173</definedName>
    <definedName name="conper419">[88]ContactPersonList!$D$114:$T$114</definedName>
    <definedName name="conper423">[88]ContactPersonList!$D$74:$I$74</definedName>
    <definedName name="conper429">[88]ContactPersonList!$D$119:$M$119</definedName>
    <definedName name="conper433">[88]ContactPersonList!$D$120:$O$120</definedName>
    <definedName name="conper436">[88]ContactPersonList!$D$89:$K$89</definedName>
    <definedName name="conper439">[88]ContactPersonList!$D$121:$M$121</definedName>
    <definedName name="conper443">[88]ContactPersonList!$D$124:$S$124</definedName>
    <definedName name="conper446">[88]ContactPersonList!$D$125:$Q$125</definedName>
    <definedName name="conper449">[88]ContactPersonList!$D$129:$T$129</definedName>
    <definedName name="conper453">[88]ContactPersonList!$D$131:$S$131</definedName>
    <definedName name="conper456">[88]ContactPersonList!$D$132:$U$132</definedName>
    <definedName name="conper463">[88]ContactPersonList!$D$136:$N$136</definedName>
    <definedName name="conper466">[88]ContactPersonList!$D$144:$S$144</definedName>
    <definedName name="conper469">[88]ContactPersonList!$D$117:$P$117</definedName>
    <definedName name="conper474">[88]ContactPersonList!$D$141:$M$141</definedName>
    <definedName name="conper512">[88]ContactPersonList!$D$111:$O$111</definedName>
    <definedName name="conper513">[88]ContactPersonList!$D$47:$M$47</definedName>
    <definedName name="conper518">[88]ContactPersonList!$D$55:$K$55</definedName>
    <definedName name="conper522">[88]ContactPersonList!$D$50:$M$50</definedName>
    <definedName name="conper524">[88]ContactPersonList!$D$53:$L$53</definedName>
    <definedName name="conper534">[88]ContactPersonList!$D$142:$F$142</definedName>
    <definedName name="conper536">[88]ContactPersonList!$D$48:$P$48</definedName>
    <definedName name="conper537">[88]ContactPersonList!$D$63:$K$63</definedName>
    <definedName name="conper542">[88]ContactPersonList!$D$51:$J$51</definedName>
    <definedName name="conper544">[88]ContactPersonList!$D$52:$J$52</definedName>
    <definedName name="conper556">[88]ContactPersonList!$D$54:$H$54</definedName>
    <definedName name="conper558">[88]ContactPersonList!$D$57:$L$57</definedName>
    <definedName name="conper564">[88]ContactPersonList!$D$130:$T$130</definedName>
    <definedName name="conper565">[88]ContactPersonList!$D$59:$J$59</definedName>
    <definedName name="conper566">[88]ContactPersonList!$D$58:$M$58</definedName>
    <definedName name="conper578">[88]ContactPersonList!$D$62:$N$62</definedName>
    <definedName name="conper579">[88]ContactPersonList!$D$143:$E$143</definedName>
    <definedName name="conper582">[88]ContactPersonList!$D$64:$M$64</definedName>
    <definedName name="conper611">[88]ContactPersonList!$D$115:$M$115</definedName>
    <definedName name="conper612">[88]ContactPersonList!$D$116:$K$116</definedName>
    <definedName name="conper614">[88]ContactPersonList!$D$2:$L$2</definedName>
    <definedName name="conper616">[88]ContactPersonList!$D$6:$K$6</definedName>
    <definedName name="conper618">[88]ContactPersonList!$D$3:$K$3</definedName>
    <definedName name="conper622">[88]ContactPersonList!$D$9:$M$9</definedName>
    <definedName name="conper624">[88]ContactPersonList!$D$13:$M$13</definedName>
    <definedName name="conper626">[88]ContactPersonList!$D$7:$L$7</definedName>
    <definedName name="conper628">[88]ContactPersonList!$D$39:$P$39</definedName>
    <definedName name="conper632">[88]ContactPersonList!$D$12:$L$12</definedName>
    <definedName name="conper634">[88]ContactPersonList!$D$11:$L$11</definedName>
    <definedName name="conper636">[88]ContactPersonList!$D$10:$J$10</definedName>
    <definedName name="conper638">[88]ContactPersonList!$D$4:$P$4</definedName>
    <definedName name="conper642">[88]ContactPersonList!$D$21:$K$21</definedName>
    <definedName name="conper643">[88]ContactPersonList!$D$14:$H$14</definedName>
    <definedName name="conper644">[88]ContactPersonList!$D$15:$L$15</definedName>
    <definedName name="conper646">[88]ContactPersonList!$D$16:$N$16</definedName>
    <definedName name="conper648">[88]ContactPersonList!$D$19:$M$19</definedName>
    <definedName name="conper652">[88]ContactPersonList!$D$17:$L$17</definedName>
    <definedName name="conper654">[88]ContactPersonList!$D$20:$M$20</definedName>
    <definedName name="conper656">[88]ContactPersonList!$D$18:$N$18</definedName>
    <definedName name="conper662">[88]ContactPersonList!$D$8:$P$8</definedName>
    <definedName name="conper664">[88]ContactPersonList!$D$22:$M$22</definedName>
    <definedName name="conper666">[88]ContactPersonList!$D$24:$K$24</definedName>
    <definedName name="conper668">[88]ContactPersonList!$D$23:$Q$23</definedName>
    <definedName name="conper672">[88]ContactPersonList!$D$126:$N$126</definedName>
    <definedName name="conper674">[88]ContactPersonList!$D$25:$M$25</definedName>
    <definedName name="conper676">[88]ContactPersonList!$D$29:$O$29</definedName>
    <definedName name="conper678">[88]ContactPersonList!$D$26:$L$26</definedName>
    <definedName name="conper682">[88]ContactPersonList!$D$128:$M$128</definedName>
    <definedName name="conper684">[88]ContactPersonList!$D$28:$L$28</definedName>
    <definedName name="conper686">[88]ContactPersonList!$D$127:$M$127</definedName>
    <definedName name="conper688">[88]ContactPersonList!$D$27:$P$27</definedName>
    <definedName name="conper692">[88]ContactPersonList!$D$31:$M$31</definedName>
    <definedName name="conper694">[88]ContactPersonList!$D$32:$O$32</definedName>
    <definedName name="conper696">[88]ContactPersonList!$D$80:$O$80</definedName>
    <definedName name="conper698">[88]ContactPersonList!$D$46:$M$46</definedName>
    <definedName name="conper714">[88]ContactPersonList!$D$33:$L$33</definedName>
    <definedName name="conper716">[88]ContactPersonList!$D$36:$K$36</definedName>
    <definedName name="conper718">[88]ContactPersonList!$D$38:$M$38</definedName>
    <definedName name="conper722">[88]ContactPersonList!$D$34:$M$34</definedName>
    <definedName name="conper724">[88]ContactPersonList!$D$35:$N$35</definedName>
    <definedName name="conper726">[88]ContactPersonList!$D$134:$J$134</definedName>
    <definedName name="conper728">[88]ContactPersonList!$D$30:$L$30</definedName>
    <definedName name="conper732">[88]ContactPersonList!$D$133:$O$133</definedName>
    <definedName name="conper734">[88]ContactPersonList!$D$37:$M$37</definedName>
    <definedName name="conper738">[88]ContactPersonList!$D$41:$O$41</definedName>
    <definedName name="conper742">[88]ContactPersonList!$D$40:$O$40</definedName>
    <definedName name="conper744">[88]ContactPersonList!$D$139:$K$139</definedName>
    <definedName name="conper746">[88]ContactPersonList!$D$42:$N$42</definedName>
    <definedName name="conper748">[88]ContactPersonList!$D$5:$L$5</definedName>
    <definedName name="conper754">[88]ContactPersonList!$D$45:$O$45</definedName>
    <definedName name="conper853">[88]ContactPersonList!$D$60:$K$60</definedName>
    <definedName name="conper911">[88]ContactPersonList!$D$112:$Q$112</definedName>
    <definedName name="conper912">[88]ContactPersonList!$D$113:$N$113</definedName>
    <definedName name="conper913">[88]ContactPersonList!$D$72:$O$72</definedName>
    <definedName name="conper914">[88]ContactPersonList!$D$66:$Q$66</definedName>
    <definedName name="conper915">[88]ContactPersonList!$D$118:$T$118</definedName>
    <definedName name="conper916">[88]ContactPersonList!$D$122:$N$122</definedName>
    <definedName name="conper917">[88]ContactPersonList!$D$123:$M$123</definedName>
    <definedName name="conper918">[88]ContactPersonList!$D$70:$S$70</definedName>
    <definedName name="conper921">[88]ContactPersonList!$D$94:$N$94</definedName>
    <definedName name="conper922">[88]ContactPersonList!$D$102:$O$102</definedName>
    <definedName name="conper923">[88]ContactPersonList!$D$137:$O$137</definedName>
    <definedName name="conper925">[88]ContactPersonList!$D$138:$O$138</definedName>
    <definedName name="conper926">[88]ContactPersonList!$D$109:$O$109</definedName>
    <definedName name="conper927">[88]ContactPersonList!$D$140:$J$140</definedName>
    <definedName name="conper935">[88]ContactPersonList!$D$75:$O$75</definedName>
    <definedName name="conper936">[88]ContactPersonList!$D$105:$L$105</definedName>
    <definedName name="conper939">[88]ContactPersonList!$D$79:$L$79</definedName>
    <definedName name="conper941">[88]ContactPersonList!$D$93:$M$93</definedName>
    <definedName name="conper942">[88]ContactPersonList!$D$104:$N$104</definedName>
    <definedName name="conper943">[88]ContactPersonList!$D$97:$N$97</definedName>
    <definedName name="conper944">[88]ContactPersonList!$D$86:$O$86</definedName>
    <definedName name="conper946">[88]ContactPersonList!$D$91:$M$91</definedName>
    <definedName name="conper948">[88]ContactPersonList!$D$56:$N$56</definedName>
    <definedName name="conper960">[88]ContactPersonList!$D$85:$N$85</definedName>
    <definedName name="conper961">[88]ContactPersonList!$D$106:$K$106</definedName>
    <definedName name="conper962">[88]ContactPersonList!$D$95:$L$95</definedName>
    <definedName name="conper963">[88]ContactPersonList!$D$71:$M$71</definedName>
    <definedName name="conper964">[88]ContactPersonList!$D$100:$T$100</definedName>
    <definedName name="conper965">[88]ContactPersonList!$D$110:$N$110</definedName>
    <definedName name="Consolidation_Method">'[88]DMX Metadata Values'!$A$2:$A$14</definedName>
    <definedName name="Construction_53">'[58]9.3'!$A$57:$IV$57</definedName>
    <definedName name="Consumption_Loans_115">'[58]9.3'!$A$119:$IV$119</definedName>
    <definedName name="contents2" localSheetId="12">#N/A</definedName>
    <definedName name="contents2" localSheetId="0" hidden="1">[113]MSRV!#REF!</definedName>
    <definedName name="contents2" localSheetId="1" hidden="1">[113]MSRV!#REF!</definedName>
    <definedName name="contents2" hidden="1">[113]MSRV!#REF!</definedName>
    <definedName name="Contra_Accounts_14.">'[58]9.1'!#REF!</definedName>
    <definedName name="Contra_Accounts_7.">'[58]9.1'!#REF!</definedName>
    <definedName name="Conversion_Factor_mill.BTU_per_mill_tons">52</definedName>
    <definedName name="Coordinator_List">[82]Control!$J$20:$J$21</definedName>
    <definedName name="copi" localSheetId="0" hidden="1">{#N/A,#N/A,FALSE,"B061196P";#N/A,#N/A,FALSE,"B061196";#N/A,#N/A,FALSE,"Relatório1";#N/A,#N/A,FALSE,"Relatório2";#N/A,#N/A,FALSE,"Relatório3";#N/A,#N/A,FALSE,"Relatório4 ";#N/A,#N/A,FALSE,"Relatório5";#N/A,#N/A,FALSE,"Relatório6";#N/A,#N/A,FALSE,"Relatório7";#N/A,#N/A,FALSE,"Relatório8"}</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0"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py">{"Main Economic Indicators",#N/A,FALSE,"C"}</definedName>
    <definedName name="corre">[114]Codigos!$K$3:$O$170</definedName>
    <definedName name="corrente">[83]DespCoefs!$C$7:$Q$7</definedName>
    <definedName name="CorrOgaPro">[115]Orgao!$HY$6:$IA$96</definedName>
    <definedName name="corrOrg">[115]Orgao!$ID$5:$IH$107</definedName>
    <definedName name="Country">'[85]Data-Input'!$C$4</definedName>
    <definedName name="Country_Code">'[116]Input 1 - Basics'!$C$8</definedName>
    <definedName name="COUNTRY_DROP_DOWN">OFFSET([116]lookup!$AY$4,0,0,COUNTIF([116]lookup!$AY:$AY,"?*")-1,1)</definedName>
    <definedName name="Country_list">[85]lookup!$C$4:$C$82</definedName>
    <definedName name="Country_list1">[117]lookup!$C$4:$C$82</definedName>
    <definedName name="COUNTRY_NON_EMPTY">IFERROR(INDEX([116]lookup!$C$4:$C$1000,MATCH(ROW()-ROW([116]lookup!$C$4),[116]lookup!$C$4:$C$1000,0)),"")</definedName>
    <definedName name="CountryCode">[118]Contents!$B$8</definedName>
    <definedName name="countrycount">OFFSET(#REF!,,,COUNTA(#REF!)-1,)</definedName>
    <definedName name="CountryName">[89]Table1m!$A$6</definedName>
    <definedName name="cp" localSheetId="12" hidden="1">'[119]C Summary'!#REF!</definedName>
    <definedName name="cp" hidden="1">'[119]C Summary'!#REF!</definedName>
    <definedName name="CPAData">OFFSET(#REF!,,,COUNTA(#REF!),COUNTA(#REF!)-1)</definedName>
    <definedName name="CPIA">'[85]Data-Input'!$E$5</definedName>
    <definedName name="CPIAValue">'[85]Output - Submit'!$C$10</definedName>
    <definedName name="Credit_Card_40">'[58]9.4'!$A$44:$IV$44</definedName>
    <definedName name="CRES">#N/A</definedName>
    <definedName name="csjsj">{"Main Economic Indicators",#N/A,FALSE,"C"}</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rDB">[120]CONTENTS!$D$3</definedName>
    <definedName name="Currency_Def">[82]Control!$BA$330:$BA$487</definedName>
    <definedName name="Currency_List">'[85]GE Calculation'!$B$41:$B$52</definedName>
    <definedName name="Current_Assets_14">'[58]9.4'!$A$18:$IV$18</definedName>
    <definedName name="CurrentVintage">'[121]A Current Data'!$D$60</definedName>
    <definedName name="CurrVintage">'[106]A Current Data'!$D$60</definedName>
    <definedName name="Cwvu.a." localSheetId="12" hidden="1">[120]BOP!$A$36:$IV$36,[120]BOP!$A$44:$IV$44,[120]BOP!$A$59:$IV$59,[120]BOP!#REF!,[120]BOP!#REF!,[120]BOP!$A$81:$IV$88</definedName>
    <definedName name="Cwvu.a." localSheetId="0" hidden="1">[120]BOP!$A$36:$IV$36,[120]BOP!$A$44:$IV$44,[120]BOP!$A$59:$IV$59,[120]BOP!#REF!,[120]BOP!#REF!,[120]BOP!$A$81:$IV$88</definedName>
    <definedName name="Cwvu.a." localSheetId="1" hidden="1">[120]BOP!$A$36:$IV$36,[120]BOP!$A$44:$IV$44,[120]BOP!$A$59:$IV$59,[120]BOP!#REF!,[120]BOP!#REF!,[120]BOP!$A$81:$IV$88</definedName>
    <definedName name="Cwvu.a." hidden="1">[120]BOP!$A$36:$IV$36,[120]BOP!$A$44:$IV$44,[120]BOP!$A$59:$IV$59,[120]BOP!#REF!,[120]BOP!#REF!,[120]BOP!$A$81:$IV$88</definedName>
    <definedName name="Cwvu.bop." localSheetId="12" hidden="1">[120]BOP!$A$36:$IV$36,[120]BOP!$A$44:$IV$44,[120]BOP!$A$59:$IV$59,[120]BOP!#REF!,[120]BOP!#REF!,[120]BOP!$A$81:$IV$88</definedName>
    <definedName name="Cwvu.bop." localSheetId="0" hidden="1">[120]BOP!$A$36:$IV$36,[120]BOP!$A$44:$IV$44,[120]BOP!$A$59:$IV$59,[120]BOP!#REF!,[120]BOP!#REF!,[120]BOP!$A$81:$IV$88</definedName>
    <definedName name="Cwvu.bop." localSheetId="1" hidden="1">[120]BOP!$A$36:$IV$36,[120]BOP!$A$44:$IV$44,[120]BOP!$A$59:$IV$59,[120]BOP!#REF!,[120]BOP!#REF!,[120]BOP!$A$81:$IV$88</definedName>
    <definedName name="Cwvu.bop." hidden="1">[120]BOP!$A$36:$IV$36,[120]BOP!$A$44:$IV$44,[120]BOP!$A$59:$IV$59,[120]BOP!#REF!,[120]BOP!#REF!,[120]BOP!$A$81:$IV$88</definedName>
    <definedName name="Cwvu.bop.sr." localSheetId="12" hidden="1">[120]BOP!$A$36:$IV$36,[120]BOP!$A$44:$IV$44,[120]BOP!$A$59:$IV$59,[120]BOP!#REF!,[120]BOP!#REF!,[120]BOP!$A$81:$IV$88</definedName>
    <definedName name="Cwvu.bop.sr." localSheetId="0" hidden="1">[120]BOP!$A$36:$IV$36,[120]BOP!$A$44:$IV$44,[120]BOP!$A$59:$IV$59,[120]BOP!#REF!,[120]BOP!#REF!,[120]BOP!$A$81:$IV$88</definedName>
    <definedName name="Cwvu.bop.sr." localSheetId="1" hidden="1">[120]BOP!$A$36:$IV$36,[120]BOP!$A$44:$IV$44,[120]BOP!$A$59:$IV$59,[120]BOP!#REF!,[120]BOP!#REF!,[120]BOP!$A$81:$IV$88</definedName>
    <definedName name="Cwvu.bop.sr." hidden="1">[120]BOP!$A$36:$IV$36,[120]BOP!$A$44:$IV$44,[120]BOP!$A$59:$IV$59,[120]BOP!#REF!,[120]BOP!#REF!,[120]BOP!$A$81:$IV$88</definedName>
    <definedName name="Cwvu.bopsdr.sr." localSheetId="12" hidden="1">[120]BOP!$A$36:$IV$36,[120]BOP!$A$44:$IV$44,[120]BOP!$A$59:$IV$59,[120]BOP!#REF!,[120]BOP!#REF!,[120]BOP!$A$81:$IV$88</definedName>
    <definedName name="Cwvu.bopsdr.sr." localSheetId="0" hidden="1">[120]BOP!$A$36:$IV$36,[120]BOP!$A$44:$IV$44,[120]BOP!$A$59:$IV$59,[120]BOP!#REF!,[120]BOP!#REF!,[120]BOP!$A$81:$IV$88</definedName>
    <definedName name="Cwvu.bopsdr.sr." localSheetId="1" hidden="1">[120]BOP!$A$36:$IV$36,[120]BOP!$A$44:$IV$44,[120]BOP!$A$59:$IV$59,[120]BOP!#REF!,[120]BOP!#REF!,[120]BOP!$A$81:$IV$88</definedName>
    <definedName name="Cwvu.bopsdr.sr." hidden="1">[120]BOP!$A$36:$IV$36,[120]BOP!$A$44:$IV$44,[120]BOP!$A$59:$IV$59,[120]BOP!#REF!,[120]BOP!#REF!,[120]BOP!$A$81:$IV$88</definedName>
    <definedName name="Cwvu.cotton." localSheetId="12" hidden="1">[120]BOP!$A$36:$IV$36,[120]BOP!$A$44:$IV$44,[120]BOP!$A$59:$IV$59,[120]BOP!#REF!,[120]BOP!#REF!,[120]BOP!$A$79:$IV$79,[120]BOP!$A$81:$IV$88,[120]BOP!#REF!</definedName>
    <definedName name="Cwvu.cotton." localSheetId="0" hidden="1">[120]BOP!$A$36:$IV$36,[120]BOP!$A$44:$IV$44,[120]BOP!$A$59:$IV$59,[120]BOP!#REF!,[120]BOP!#REF!,[120]BOP!$A$79:$IV$79,[120]BOP!$A$81:$IV$88,[120]BOP!#REF!</definedName>
    <definedName name="Cwvu.cotton." localSheetId="1" hidden="1">[120]BOP!$A$36:$IV$36,[120]BOP!$A$44:$IV$44,[120]BOP!$A$59:$IV$59,[120]BOP!#REF!,[120]BOP!#REF!,[120]BOP!$A$79:$IV$79,[120]BOP!$A$81:$IV$88,[120]BOP!#REF!</definedName>
    <definedName name="Cwvu.cotton." hidden="1">[120]BOP!$A$36:$IV$36,[120]BOP!$A$44:$IV$44,[120]BOP!$A$59:$IV$59,[120]BOP!#REF!,[120]BOP!#REF!,[120]BOP!$A$79:$IV$79,[120]BOP!$A$81:$IV$88,[120]BOP!#REF!</definedName>
    <definedName name="Cwvu.cottonall." localSheetId="12" hidden="1">[120]BOP!$A$36:$IV$36,[120]BOP!$A$44:$IV$44,[120]BOP!$A$59:$IV$59,[120]BOP!#REF!,[120]BOP!#REF!,[120]BOP!$A$79:$IV$79,[120]BOP!$A$81:$IV$88</definedName>
    <definedName name="Cwvu.cottonall." localSheetId="0" hidden="1">[120]BOP!$A$36:$IV$36,[120]BOP!$A$44:$IV$44,[120]BOP!$A$59:$IV$59,[120]BOP!#REF!,[120]BOP!#REF!,[120]BOP!$A$79:$IV$79,[120]BOP!$A$81:$IV$88</definedName>
    <definedName name="Cwvu.cottonall." localSheetId="1" hidden="1">[120]BOP!$A$36:$IV$36,[120]BOP!$A$44:$IV$44,[120]BOP!$A$59:$IV$59,[120]BOP!#REF!,[120]BOP!#REF!,[120]BOP!$A$79:$IV$79,[120]BOP!$A$81:$IV$88</definedName>
    <definedName name="Cwvu.cottonall." hidden="1">[120]BOP!$A$36:$IV$36,[120]BOP!$A$44:$IV$44,[120]BOP!$A$59:$IV$59,[120]BOP!#REF!,[120]BOP!#REF!,[120]BOP!$A$79:$IV$79,[120]BOP!$A$81:$IV$88</definedName>
    <definedName name="Cwvu.exportdetails." hidden="1">[120]BOP!$A$36:$IV$36,[120]BOP!$A$44:$IV$44,[120]BOP!$A$59:$IV$59,[120]BOP!#REF!,[120]BOP!#REF!,[120]BOP!$A$79:$IV$79,[120]BOP!#REF!</definedName>
    <definedName name="Cwvu.exports." localSheetId="12" hidden="1">[120]BOP!$A$36:$IV$36,[120]BOP!$A$44:$IV$44,[120]BOP!$A$59:$IV$59,[120]BOP!#REF!,[120]BOP!#REF!,[120]BOP!$A$79:$IV$79,[120]BOP!$A$81:$IV$88,[120]BOP!#REF!</definedName>
    <definedName name="Cwvu.exports." localSheetId="0" hidden="1">[120]BOP!$A$36:$IV$36,[120]BOP!$A$44:$IV$44,[120]BOP!$A$59:$IV$59,[120]BOP!#REF!,[120]BOP!#REF!,[120]BOP!$A$79:$IV$79,[120]BOP!$A$81:$IV$88,[120]BOP!#REF!</definedName>
    <definedName name="Cwvu.exports." localSheetId="1" hidden="1">[120]BOP!$A$36:$IV$36,[120]BOP!$A$44:$IV$44,[120]BOP!$A$59:$IV$59,[120]BOP!#REF!,[120]BOP!#REF!,[120]BOP!$A$79:$IV$79,[120]BOP!$A$81:$IV$88,[120]BOP!#REF!</definedName>
    <definedName name="Cwvu.exports." hidden="1">[120]BOP!$A$36:$IV$36,[120]BOP!$A$44:$IV$44,[120]BOP!$A$59:$IV$59,[120]BOP!#REF!,[120]BOP!#REF!,[120]BOP!$A$79:$IV$79,[120]BOP!$A$81:$IV$88,[120]BOP!#REF!</definedName>
    <definedName name="Cwvu.gold." localSheetId="12" hidden="1">[120]BOP!$A$36:$IV$36,[120]BOP!$A$44:$IV$44,[120]BOP!$A$59:$IV$59,[120]BOP!#REF!,[120]BOP!#REF!,[120]BOP!$A$79:$IV$79,[120]BOP!$A$81:$IV$88,[120]BOP!#REF!</definedName>
    <definedName name="Cwvu.gold." localSheetId="0" hidden="1">[120]BOP!$A$36:$IV$36,[120]BOP!$A$44:$IV$44,[120]BOP!$A$59:$IV$59,[120]BOP!#REF!,[120]BOP!#REF!,[120]BOP!$A$79:$IV$79,[120]BOP!$A$81:$IV$88,[120]BOP!#REF!</definedName>
    <definedName name="Cwvu.gold." localSheetId="1" hidden="1">[120]BOP!$A$36:$IV$36,[120]BOP!$A$44:$IV$44,[120]BOP!$A$59:$IV$59,[120]BOP!#REF!,[120]BOP!#REF!,[120]BOP!$A$79:$IV$79,[120]BOP!$A$81:$IV$88,[120]BOP!#REF!</definedName>
    <definedName name="Cwvu.gold." hidden="1">[120]BOP!$A$36:$IV$36,[120]BOP!$A$44:$IV$44,[120]BOP!$A$59:$IV$59,[120]BOP!#REF!,[120]BOP!#REF!,[120]BOP!$A$79:$IV$79,[120]BOP!$A$81:$IV$88,[120]BOP!#REF!</definedName>
    <definedName name="Cwvu.goldall." localSheetId="12" hidden="1">[120]BOP!$A$36:$IV$36,[120]BOP!$A$44:$IV$44,[120]BOP!$A$59:$IV$59,[120]BOP!#REF!,[120]BOP!#REF!,[120]BOP!$A$79:$IV$79,[120]BOP!$A$81:$IV$88,[120]BOP!#REF!</definedName>
    <definedName name="Cwvu.goldall." localSheetId="0" hidden="1">[120]BOP!$A$36:$IV$36,[120]BOP!$A$44:$IV$44,[120]BOP!$A$59:$IV$59,[120]BOP!#REF!,[120]BOP!#REF!,[120]BOP!$A$79:$IV$79,[120]BOP!$A$81:$IV$88,[120]BOP!#REF!</definedName>
    <definedName name="Cwvu.goldall." localSheetId="1" hidden="1">[120]BOP!$A$36:$IV$36,[120]BOP!$A$44:$IV$44,[120]BOP!$A$59:$IV$59,[120]BOP!#REF!,[120]BOP!#REF!,[120]BOP!$A$79:$IV$79,[120]BOP!$A$81:$IV$88,[120]BOP!#REF!</definedName>
    <definedName name="Cwvu.goldall." hidden="1">[120]BOP!$A$36:$IV$36,[120]BOP!$A$44:$IV$44,[120]BOP!$A$59:$IV$59,[120]BOP!#REF!,[120]BOP!#REF!,[120]BOP!$A$79:$IV$79,[120]BOP!$A$81:$IV$88,[120]BOP!#REF!</definedName>
    <definedName name="Cwvu.IMPORT." localSheetId="12">"#REF!"</definedName>
    <definedName name="Cwvu.IMPORT." localSheetId="0" hidden="1">#REF!</definedName>
    <definedName name="Cwvu.IMPORT." localSheetId="1" hidden="1">#REF!</definedName>
    <definedName name="Cwvu.IMPORT." hidden="1">#REF!</definedName>
    <definedName name="Cwvu.imports." localSheetId="12" hidden="1">[120]BOP!$A$36:$IV$36,[120]BOP!$A$44:$IV$44,[120]BOP!$A$59:$IV$59,[120]BOP!#REF!,[120]BOP!#REF!,[120]BOP!$A$79:$IV$79,[120]BOP!$A$81:$IV$88,[120]BOP!#REF!,[120]BOP!#REF!</definedName>
    <definedName name="Cwvu.imports." localSheetId="0" hidden="1">[120]BOP!$A$36:$IV$36,[120]BOP!$A$44:$IV$44,[120]BOP!$A$59:$IV$59,[120]BOP!#REF!,[120]BOP!#REF!,[120]BOP!$A$79:$IV$79,[120]BOP!$A$81:$IV$88,[120]BOP!#REF!,[120]BOP!#REF!</definedName>
    <definedName name="Cwvu.imports." localSheetId="1" hidden="1">[120]BOP!$A$36:$IV$36,[120]BOP!$A$44:$IV$44,[120]BOP!$A$59:$IV$59,[120]BOP!#REF!,[120]BOP!#REF!,[120]BOP!$A$79:$IV$79,[120]BOP!$A$81:$IV$88,[120]BOP!#REF!,[120]BOP!#REF!</definedName>
    <definedName name="Cwvu.imports." hidden="1">[120]BOP!$A$36:$IV$36,[120]BOP!$A$44:$IV$44,[120]BOP!$A$59:$IV$59,[120]BOP!#REF!,[120]BOP!#REF!,[120]BOP!$A$79:$IV$79,[120]BOP!$A$81:$IV$88,[120]BOP!#REF!,[120]BOP!#REF!</definedName>
    <definedName name="Cwvu.importsall." localSheetId="12" hidden="1">[120]BOP!$A$36:$IV$36,[120]BOP!$A$44:$IV$44,[120]BOP!$A$59:$IV$59,[120]BOP!#REF!,[120]BOP!#REF!,[120]BOP!$A$79:$IV$79,[120]BOP!$A$81:$IV$88,[120]BOP!#REF!,[120]BOP!#REF!</definedName>
    <definedName name="Cwvu.importsall." localSheetId="0" hidden="1">[120]BOP!$A$36:$IV$36,[120]BOP!$A$44:$IV$44,[120]BOP!$A$59:$IV$59,[120]BOP!#REF!,[120]BOP!#REF!,[120]BOP!$A$79:$IV$79,[120]BOP!$A$81:$IV$88,[120]BOP!#REF!,[120]BOP!#REF!</definedName>
    <definedName name="Cwvu.importsall." localSheetId="1" hidden="1">[120]BOP!$A$36:$IV$36,[120]BOP!$A$44:$IV$44,[120]BOP!$A$59:$IV$59,[120]BOP!#REF!,[120]BOP!#REF!,[120]BOP!$A$79:$IV$79,[120]BOP!$A$81:$IV$88,[120]BOP!#REF!,[120]BOP!#REF!</definedName>
    <definedName name="Cwvu.importsall." hidden="1">[120]BOP!$A$36:$IV$36,[120]BOP!$A$44:$IV$44,[120]BOP!$A$59:$IV$59,[120]BOP!#REF!,[120]BOP!#REF!,[120]BOP!$A$79:$IV$79,[120]BOP!$A$81:$IV$88,[120]BOP!#REF!,[120]BOP!#REF!</definedName>
    <definedName name="Cwvu.Print." localSheetId="12" hidden="1">[122]Indic!$A$109:$IV$109,[122]Indic!$A$196:$IV$197,[122]Indic!$A$208:$IV$209,[122]Indic!$A$217:$IV$218</definedName>
    <definedName name="Cwvu.Print." hidden="1">[123]Indic!$A$109:$IV$109,[123]Indic!$A$196:$IV$197,[123]Indic!$A$208:$IV$209,[123]Indic!$A$217:$IV$218</definedName>
    <definedName name="Cwvu.sa97." hidden="1">[124]Rev!$A$23:$IV$26,[124]Rev!$A$37:$IV$38</definedName>
    <definedName name="Cwvu.snh." hidden="1">#REF!,#REF!,#REF!,#REF!,#REF!,#REF!,#REF!</definedName>
    <definedName name="Cwvu.tot." localSheetId="12" hidden="1">[120]BOP!$A$36:$IV$36,[120]BOP!$A$44:$IV$44,[120]BOP!$A$59:$IV$59,[120]BOP!#REF!,[120]BOP!#REF!,[120]BOP!$A$79:$IV$79</definedName>
    <definedName name="Cwvu.tot." localSheetId="0" hidden="1">[120]BOP!$A$36:$IV$36,[120]BOP!$A$44:$IV$44,[120]BOP!$A$59:$IV$59,[120]BOP!#REF!,[120]BOP!#REF!,[120]BOP!$A$79:$IV$79</definedName>
    <definedName name="Cwvu.tot." localSheetId="1" hidden="1">[120]BOP!$A$36:$IV$36,[120]BOP!$A$44:$IV$44,[120]BOP!$A$59:$IV$59,[120]BOP!#REF!,[120]BOP!#REF!,[120]BOP!$A$79:$IV$79</definedName>
    <definedName name="Cwvu.tot." hidden="1">[120]BOP!$A$36:$IV$36,[120]BOP!$A$44:$IV$44,[120]BOP!$A$59:$IV$59,[120]BOP!#REF!,[120]BOP!#REF!,[120]BOP!$A$79:$IV$79</definedName>
    <definedName name="d" localSheetId="12">{"CN",#N/A,FALSE,"SEFI"}</definedName>
    <definedName name="D" localSheetId="0" hidden="1">{"Main Economic Indicators",#N/A,FALSE,"C"}</definedName>
    <definedName name="D" localSheetId="1" hidden="1">{"Main Economic Indicators",#N/A,FALSE,"C"}</definedName>
    <definedName name="D" hidden="1">{"Main Economic Indicators",#N/A,FALSE,"C"}</definedName>
    <definedName name="d._Other_Real_Estate__Including_Land_Purchase___Plotting__26">'[58]9.3ka'!$A$30:$IV$30</definedName>
    <definedName name="dada">[125]OrgaGlobal!$C$8:$R$145</definedName>
    <definedName name="dadi">[125]OrgaGlobal!$T$8:$W$97</definedName>
    <definedName name="dados">'[126]OC-Corrente2001 Revisao'!$AP$1:$AQ$105</definedName>
    <definedName name="DAproj">#N/A</definedName>
    <definedName name="DASD">#N/A</definedName>
    <definedName name="DASDB">#N/A</definedName>
    <definedName name="DASDG">#N/A</definedName>
    <definedName name="data">[127]Contents!$B$4</definedName>
    <definedName name="data1" localSheetId="0" hidden="1">#REF!</definedName>
    <definedName name="data1" localSheetId="1" hidden="1">#REF!</definedName>
    <definedName name="data1" hidden="1">#REF!</definedName>
    <definedName name="data2" localSheetId="0" hidden="1">#REF!</definedName>
    <definedName name="data2" localSheetId="1" hidden="1">#REF!</definedName>
    <definedName name="data2" hidden="1">#REF!</definedName>
    <definedName name="data3" localSheetId="0" hidden="1">#REF!</definedName>
    <definedName name="data3" localSheetId="1" hidden="1">#REF!</definedName>
    <definedName name="data3" hidden="1">#REF!</definedName>
    <definedName name="_xlnm.Database">#REF!</definedName>
    <definedName name="dataRange">"I13:I242"</definedName>
    <definedName name="Date">'[106]A Current Data'!$D$61</definedName>
    <definedName name="DATES">#REF!</definedName>
    <definedName name="DATES__________">[128]outsheet!$B$6:$H$6</definedName>
    <definedName name="DATES_Q">'[101]Complete Data Set (Quarterly)'!$E$4:$AV$4</definedName>
    <definedName name="DATES_THEN">'[101]Source Data (Previous)'!$E$8:$X$8</definedName>
    <definedName name="DB">[129]DMX_IN!$A$1</definedName>
    <definedName name="DBIEXT">Sheet5</definedName>
    <definedName name="DBIREAL">Sheet2</definedName>
    <definedName name="dd" localSheetId="12">{"Riqfin97",#N/A,FALSE,"Tran";"Riqfinpro",#N/A,FALSE,"Tran"}</definedName>
    <definedName name="dd" localSheetId="0" hidden="1">{"Riqfin97",#N/A,FALSE,"Tran";"Riqfinpro",#N/A,FALSE,"Tran"}</definedName>
    <definedName name="dd" localSheetId="1" hidden="1">{"Riqfin97",#N/A,FALSE,"Tran";"Riqfinpro",#N/A,FALSE,"Tran"}</definedName>
    <definedName name="dd" hidden="1">{"Riqfin97",#N/A,FALSE,"Tran";"Riqfinpro",#N/A,FALSE,"Tran"}</definedName>
    <definedName name="ddd" localSheetId="12" hidden="1">{"WEO",#N/A,FALSE,"Data";"PRI",#N/A,FALSE,"Data";"QUA",#N/A,FALSE,"Data"}</definedName>
    <definedName name="ddd" localSheetId="0" hidden="1">{"Riqfin97",#N/A,FALSE,"Tran";"Riqfinpro",#N/A,FALSE,"Tran"}</definedName>
    <definedName name="ddd" localSheetId="1" hidden="1">{"Riqfin97",#N/A,FALSE,"Tran";"Riqfinpro",#N/A,FALSE,"Tran"}</definedName>
    <definedName name="ddd" hidden="1">{"Riqfin97",#N/A,FALSE,"Tran";"Riqfinpro",#N/A,FALSE,"Tran"}</definedName>
    <definedName name="dddd" localSheetId="0" hidden="1">{"Minpmon",#N/A,FALSE,"Monthinput"}</definedName>
    <definedName name="dddd" localSheetId="1" hidden="1">{"Minpmon",#N/A,FALSE,"Monthinput"}</definedName>
    <definedName name="dddd" hidden="1">{"Minpmon",#N/A,FALSE,"Monthinput"}</definedName>
    <definedName name="ddddd" localSheetId="0" hidden="1">{"Riqfin97",#N/A,FALSE,"Tran";"Riqfinpro",#N/A,FALSE,"Tran"}</definedName>
    <definedName name="ddddd" localSheetId="1" hidden="1">{"Riqfin97",#N/A,FALSE,"Tran";"Riqfinpro",#N/A,FALSE,"Tran"}</definedName>
    <definedName name="ddddd" hidden="1">{"Riqfin97",#N/A,FALSE,"Tran";"Riqfinpro",#N/A,FALSE,"Tran"}</definedName>
    <definedName name="dddddd" localSheetId="0" hidden="1">{"Tab1",#N/A,FALSE,"P";"Tab2",#N/A,FALSE,"P"}</definedName>
    <definedName name="dddddd" localSheetId="1" hidden="1">{"Tab1",#N/A,FALSE,"P";"Tab2",#N/A,FALSE,"P"}</definedName>
    <definedName name="dddddd" hidden="1">{"Tab1",#N/A,FALSE,"P";"Tab2",#N/A,FALSE,"P"}</definedName>
    <definedName name="dddddddd">{"Main Economic Indicators",#N/A,FALSE,"C"}</definedName>
    <definedName name="ddddddr">{"Main Economic Indicators",#N/A,FALSE,"C"}</definedName>
    <definedName name="dddf">{"Main Economic Indicators",#N/A,FALSE,"C"}</definedName>
    <definedName name="dddg">{"Main Economic Indicators",#N/A,FALSE,"C"}</definedName>
    <definedName name="ddfghg">{"Main Economic Indicators",#N/A,FALSE,"C"}</definedName>
    <definedName name="Debenture___Bonds_1.2.4">'[58]9.2'!$A$61:$IV$61</definedName>
    <definedName name="Debenture___Bonds_2.4">'[58]9.1'!#REF!</definedName>
    <definedName name="Deflator_PIB">[84]PRESSUP!$A$12:$IV$12</definedName>
    <definedName name="DEM">[81]CIRRs!$C$84</definedName>
    <definedName name="Demand___Other_Working_Capital_Loan_16">'[58]9.3ka'!$A$20:$IV$20</definedName>
    <definedName name="Department">[89]Table1m!$B$2</definedName>
    <definedName name="Deprived_Sector_Loan_38">'[58]9.3ka'!$A$42:$IV$42</definedName>
    <definedName name="der" localSheetId="0" hidden="1">{"Tab1",#N/A,FALSE,"P";"Tab2",#N/A,FALSE,"P"}</definedName>
    <definedName name="der" localSheetId="1" hidden="1">{"Tab1",#N/A,FALSE,"P";"Tab2",#N/A,FALSE,"P"}</definedName>
    <definedName name="der" hidden="1">{"Tab1",#N/A,FALSE,"P";"Tab2",#N/A,FALSE,"P"}</definedName>
    <definedName name="DES">#REF!</definedName>
    <definedName name="Despesa_corrente">[84]DESPESA!$A$20:$IV$20</definedName>
    <definedName name="DEZ" localSheetId="0" hidden="1">{#N/A,#N/A,FALSE,"B061196P";#N/A,#N/A,FALSE,"B061196";#N/A,#N/A,FALSE,"Relatório1";#N/A,#N/A,FALSE,"Relatório2";#N/A,#N/A,FALSE,"Relatório3";#N/A,#N/A,FALSE,"Relatório4 ";#N/A,#N/A,FALSE,"Relatório5";#N/A,#N/A,FALSE,"Relatório6";#N/A,#N/A,FALSE,"Relatório7";#N/A,#N/A,FALSE,"Relatório8"}</definedName>
    <definedName name="DEZ" localSheetId="1"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#REF!</definedName>
    <definedName name="dfd" localSheetId="0"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0" hidden="1">{#N/A,#N/A,FALSE,"slvsrtb1";#N/A,#N/A,FALSE,"slvsrtb2";#N/A,#N/A,FALSE,"slvsrtb3";#N/A,#N/A,FALSE,"slvsrtb4";#N/A,#N/A,FALSE,"slvsrtb5";#N/A,#N/A,FALSE,"slvsrtb6";#N/A,#N/A,FALSE,"slvsrtb7";#N/A,#N/A,FALSE,"slvsrtb8";#N/A,#N/A,FALSE,"slvsrtb9";#N/A,#N/A,FALSE,"slvsrtb10";#N/A,#N/A,FALSE,"slvsrtb12"}</definedName>
    <definedName name="dfdf" localSheetId="1"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hg3">{"Main Economic Indicators",#N/A,FALSE,"C"}</definedName>
    <definedName name="dftyihiuh">{"macro",#N/A,FALSE,"Macro";"smq2",#N/A,FALSE,"Data";"smq3",#N/A,FALSE,"Data";"smq4",#N/A,FALSE,"Data";"smq5",#N/A,FALSE,"Data";"smq6",#N/A,FALSE,"Data";"smq7",#N/A,FALSE,"Data";"smq8",#N/A,FALSE,"Data";"smq9",#N/A,FALSE,"Data"}</definedName>
    <definedName name="dhd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0" hidden="1">{#N/A,#N/A,FALSE,"B061196P";#N/A,#N/A,FALSE,"B061196";#N/A,#N/A,FALSE,"Relatório1";#N/A,#N/A,FALSE,"Relatório2";#N/A,#N/A,FALSE,"Relatório3";#N/A,#N/A,FALSE,"Relatório4 ";#N/A,#N/A,FALSE,"Relatório5";#N/A,#N/A,FALSE,"Relatório6";#N/A,#N/A,FALSE,"Relatório7";#N/A,#N/A,FALSE,"Relatório8"}</definedName>
    <definedName name="DIR" localSheetId="1"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scr111">'[88]DMX Metadata Values'!$AB$551:$AB$554</definedName>
    <definedName name="dirscr112">'[88]DMX Metadata Values'!$AB$546:$AB$550</definedName>
    <definedName name="dirscr113">'[88]DMX Metadata Values'!$AB$228</definedName>
    <definedName name="dirscr117">'[88]DMX Metadata Values'!$AB$275</definedName>
    <definedName name="dirscr118">'[88]DMX Metadata Values'!$AB$261</definedName>
    <definedName name="dirscr122">'[88]DMX Metadata Values'!$AB$29:$AB$30</definedName>
    <definedName name="dirscr124">'[88]DMX Metadata Values'!$AB$49:$AB$52</definedName>
    <definedName name="dirscr128">'[88]DMX Metadata Values'!$AB$153:$AB$154</definedName>
    <definedName name="dirscr132">'[88]DMX Metadata Values'!$AB$193:$AB$198</definedName>
    <definedName name="dirscr134">'[88]DMX Metadata Values'!$AB$210:$AB$215</definedName>
    <definedName name="dirscr135">'[88]DMX Metadata Values'!$AB$436:$AB$438</definedName>
    <definedName name="dirscr136">'[88]DMX Metadata Values'!$AB$264:$AB$268</definedName>
    <definedName name="dirscr137">'[88]DMX Metadata Values'!$AB$320:$AB$321</definedName>
    <definedName name="dirscr138">'[88]DMX Metadata Values'!$AB$379:$AB$381</definedName>
    <definedName name="dirscr142">'[88]DMX Metadata Values'!$AB$394:$AB$395</definedName>
    <definedName name="dirscr144">'[88]DMX Metadata Values'!$AB$497:$AB$501</definedName>
    <definedName name="dirscr146">'[88]DMX Metadata Values'!$AB$502:$AB$505</definedName>
    <definedName name="dirscr147">'[88]DMX Metadata Values'!$AB$316</definedName>
    <definedName name="dirscr156">'[88]DMX Metadata Values'!$AB$99:$AB$100</definedName>
    <definedName name="dirscr158">'[88]DMX Metadata Values'!$AB$272:$AB$274</definedName>
    <definedName name="dirscr163">'[88]DMX Metadata Values'!$AB$181:$AB$182</definedName>
    <definedName name="dirscr172">'[88]DMX Metadata Values'!$AB$189:$AB$192</definedName>
    <definedName name="dirscr174">'[88]DMX Metadata Values'!$AB$219:$AB$221</definedName>
    <definedName name="dirscr176">'[88]DMX Metadata Values'!$AB$247:$AB$248</definedName>
    <definedName name="dirscr178">'[88]DMX Metadata Values'!$AB$257:$AB$260</definedName>
    <definedName name="dirscr181">'[88]DMX Metadata Values'!$AB$339:$AB$341</definedName>
    <definedName name="dirscr182">'[88]DMX Metadata Values'!$AB$417:$AB$419</definedName>
    <definedName name="dirscr184">'[88]DMX Metadata Values'!$AB$473:$AB$477</definedName>
    <definedName name="dirscr186">'[88]DMX Metadata Values'!$AB$531:$AB$533</definedName>
    <definedName name="dirscr193">'[88]DMX Metadata Values'!$AB$26:$AB$28</definedName>
    <definedName name="dirscr196">'[88]DMX Metadata Values'!$AB$384:$AB$385</definedName>
    <definedName name="dirscr199">'[88]DMX Metadata Values'!$AB$470:$AB$472</definedName>
    <definedName name="dirscr213">'[88]DMX Metadata Values'!$AB$18:$AB$20</definedName>
    <definedName name="dirscr218">'[88]DMX Metadata Values'!$AB$65:$AB$68</definedName>
    <definedName name="dirscr223">'[88]DMX Metadata Values'!$AB$76:$AB$79</definedName>
    <definedName name="dirscr228">'[88]DMX Metadata Values'!$AB$113:$AB$114</definedName>
    <definedName name="dirscr233">'[88]DMX Metadata Values'!$AB$127:$AB$129</definedName>
    <definedName name="dirscr238">'[88]DMX Metadata Values'!$AB$139:$AB$140</definedName>
    <definedName name="dirscr243">'[88]DMX Metadata Values'!$AB$162</definedName>
    <definedName name="dirscr248">'[88]DMX Metadata Values'!$AB$163:$AB$165</definedName>
    <definedName name="dirscr253">'[88]DMX Metadata Values'!$AB$169:$AB$170</definedName>
    <definedName name="dirscr258">'[88]DMX Metadata Values'!$AB$225:$AB$227</definedName>
    <definedName name="dirscr263">'[88]DMX Metadata Values'!$AB$238:$AB$240</definedName>
    <definedName name="dirscr268">'[88]DMX Metadata Values'!$AB$241:$AB$243</definedName>
    <definedName name="dirscr273">'[88]DMX Metadata Values'!$AB$350:$AB$352</definedName>
    <definedName name="dirscr278">'[88]DMX Metadata Values'!$AB$386:$AB$387</definedName>
    <definedName name="dirscr283">'[88]DMX Metadata Values'!$AB$401:$AB$404</definedName>
    <definedName name="dirscr288">'[88]DMX Metadata Values'!$AB$407:$AB$408</definedName>
    <definedName name="dirscr293">'[88]DMX Metadata Values'!$AB$409:$AB$410</definedName>
    <definedName name="dirscr298">'[88]DMX Metadata Values'!$AB$555:$AB$556</definedName>
    <definedName name="dirscr299">'[88]DMX Metadata Values'!$AB$563:$AB$564</definedName>
    <definedName name="dirscr311">'[88]DMX Metadata Values'!$AB$16:$AB$17</definedName>
    <definedName name="dirscr312">'[88]DMX Metadata Values'!$AB$14:$AB$15</definedName>
    <definedName name="dirscr313">'[88]DMX Metadata Values'!$AB$34:$AB$36</definedName>
    <definedName name="dirscr314">'[88]DMX Metadata Values'!$AB$24:$AB$25</definedName>
    <definedName name="dirscr316">'[88]DMX Metadata Values'!$AB$43:$AB$45</definedName>
    <definedName name="dirscr319">'[88]DMX Metadata Values'!$AB$60:$AB$61</definedName>
    <definedName name="dirscr321">'[88]DMX Metadata Values'!$AB$159:$AB$161</definedName>
    <definedName name="dirscr328">'[88]DMX Metadata Values'!$AB$222:$AB$223</definedName>
    <definedName name="dirscr329">'[88]DMX Metadata Values'!$AB$224</definedName>
    <definedName name="dirscr333">'[88]DMX Metadata Values'!$AB$229</definedName>
    <definedName name="dirscr336">'[88]DMX Metadata Values'!$AB$235:$AB$237</definedName>
    <definedName name="dirscr339">'[88]DMX Metadata Values'!$AB$53:$AB$56</definedName>
    <definedName name="dirscr343">'[88]DMX Metadata Values'!$AB$269:$AB$271</definedName>
    <definedName name="dirscr349">'[88]DMX Metadata Values'!$AB$343</definedName>
    <definedName name="dirscr353">'[88]DMX Metadata Values'!$AB$382:$AB$383</definedName>
    <definedName name="dirscr361">'[88]DMX Metadata Values'!$AB$479:$AB$481</definedName>
    <definedName name="dirscr362">'[88]DMX Metadata Values'!$AB$482:$AB$484</definedName>
    <definedName name="dirscr364">'[88]DMX Metadata Values'!$AB$485:$AB$487</definedName>
    <definedName name="dirscr366">'[88]DMX Metadata Values'!$AB$491:$AB$493</definedName>
    <definedName name="dirscr369">'[88]DMX Metadata Values'!$AB$525:$AB$527</definedName>
    <definedName name="dirscr377">'[88]DMX Metadata Values'!$AB$105:$AB$106</definedName>
    <definedName name="dirscr419">'[88]DMX Metadata Values'!$AB$37:$AB$39</definedName>
    <definedName name="dirscr423">'[88]DMX Metadata Values'!$AB$146:$AB$148</definedName>
    <definedName name="dirscr429">'[88]DMX Metadata Values'!$AB$254</definedName>
    <definedName name="dirscr433">'[88]DMX Metadata Values'!$AB$255:$AB$256</definedName>
    <definedName name="dirscr436">'[88]DMX Metadata Values'!$AB$262:$AB$263</definedName>
    <definedName name="dirscr439">'[88]DMX Metadata Values'!$AB$276:$AB$278</definedName>
    <definedName name="dirscr443">'[88]DMX Metadata Values'!$AB$291:$AB$293</definedName>
    <definedName name="dirscr446">'[88]DMX Metadata Values'!$AB$302:$AB$304</definedName>
    <definedName name="dirscr449">'[88]DMX Metadata Values'!$AB$396:$AB$397</definedName>
    <definedName name="dirscr453">'[88]DMX Metadata Values'!$AB$420:$AB$422</definedName>
    <definedName name="dirscr456">'[88]DMX Metadata Values'!$AB$441:$AB$443</definedName>
    <definedName name="dirscr463">'[88]DMX Metadata Values'!$AB$506:$AB$508</definedName>
    <definedName name="dirscr466">'[88]DMX Metadata Values'!$AB$543:$AB$545</definedName>
    <definedName name="dirscr469">'[88]DMX Metadata Values'!$AB$166:$AB$168</definedName>
    <definedName name="dirscr474">'[88]DMX Metadata Values'!$AB$569:$AB$571</definedName>
    <definedName name="dirscr487">'[88]DMX Metadata Values'!$AB$567:$AB$568</definedName>
    <definedName name="dirscr512">'[88]DMX Metadata Values'!$AB$3:$AB$4</definedName>
    <definedName name="dirscr513">'[88]DMX Metadata Values'!$AB$40:$AB$42</definedName>
    <definedName name="dirscr514">'[88]DMX Metadata Values'!$AB$62:$AB$64</definedName>
    <definedName name="dirscr516">'[88]DMX Metadata Values'!$AB$80:$AB$83</definedName>
    <definedName name="dirscr518">'[88]DMX Metadata Values'!$AB$370:$AB$372</definedName>
    <definedName name="dirscr522">'[88]DMX Metadata Values'!$AB$93:$AB$95</definedName>
    <definedName name="dirscr524">'[88]DMX Metadata Values'!$AB$478</definedName>
    <definedName name="dirscr528">'[88]DMX Metadata Values'!$AB$509</definedName>
    <definedName name="dirscr532">'[88]DMX Metadata Values'!$AB$115:$AB$117</definedName>
    <definedName name="dirscr534">'[88]DMX Metadata Values'!$AB$249:$AB$250</definedName>
    <definedName name="dirscr536">'[88]DMX Metadata Values'!$AB$251:$AB$253</definedName>
    <definedName name="dirscr542">'[88]DMX Metadata Values'!$AB$288:$AB$290</definedName>
    <definedName name="dirscr544">'[88]DMX Metadata Values'!$AB$297:$AB$298</definedName>
    <definedName name="dirscr546">'[88]DMX Metadata Values'!$AB$123:$AB$126</definedName>
    <definedName name="dirscr548">'[88]DMX Metadata Values'!$AB$331:$AB$332</definedName>
    <definedName name="dirscr556">'[88]DMX Metadata Values'!$AB$333:$AB$335</definedName>
    <definedName name="dirscr558">'[88]DMX Metadata Values'!$AB$376:$AB$378</definedName>
    <definedName name="dirscr564">'[88]DMX Metadata Values'!$AB$398:$AB$400</definedName>
    <definedName name="dirscr566">'[88]DMX Metadata Values'!$AB$411:$AB$413</definedName>
    <definedName name="dirscr576">'[88]DMX Metadata Values'!$AB$456:$AB$459</definedName>
    <definedName name="dirscr582">'[88]DMX Metadata Values'!$AB$565:$AB$566</definedName>
    <definedName name="dirscr611">'[88]DMX Metadata Values'!$AB$155:$AB$158</definedName>
    <definedName name="dirscr612">'[88]DMX Metadata Values'!$AB$8:$AB$10</definedName>
    <definedName name="dirscr614">'[88]DMX Metadata Values'!$AB$11:$AB$13</definedName>
    <definedName name="dirscr616">'[88]DMX Metadata Values'!$AB$72:$AB$75</definedName>
    <definedName name="dirscr618">'[88]DMX Metadata Values'!$AB$90:$AB$92</definedName>
    <definedName name="dirscr622">'[88]DMX Metadata Values'!$AB$96:$AB$98</definedName>
    <definedName name="dirscr624">'[88]DMX Metadata Values'!$AB$101:$AB$104</definedName>
    <definedName name="dirscr626">'[88]DMX Metadata Values'!$AB$107:$AB$109</definedName>
    <definedName name="dirscr628">'[88]DMX Metadata Values'!$AB$110:$AB$112</definedName>
    <definedName name="dirscr632">'[88]DMX Metadata Values'!$AB$130:$AB$131</definedName>
    <definedName name="dirscr634">'[88]DMX Metadata Values'!$AB$136:$AB$138</definedName>
    <definedName name="dirscr636">'[88]DMX Metadata Values'!$AB$132:$AB$135</definedName>
    <definedName name="dirscr638">'[88]DMX Metadata Values'!$AB$57:$AB$59</definedName>
    <definedName name="dirscr642">'[88]DMX Metadata Values'!$AB$171:$AB$172</definedName>
    <definedName name="dirscr643">'[88]DMX Metadata Values'!$AB$173:$AB$174</definedName>
    <definedName name="dirscr644">'[88]DMX Metadata Values'!$AB$178:$AB$180</definedName>
    <definedName name="dirscr646">'[88]DMX Metadata Values'!$AB$200:$AB$203</definedName>
    <definedName name="dirscr648">'[88]DMX Metadata Values'!$AB$204:$AB$206</definedName>
    <definedName name="dirscr652">'[88]DMX Metadata Values'!$AB$216:$AB$218</definedName>
    <definedName name="dirscr654">'[88]DMX Metadata Values'!$AB$233:$AB$234</definedName>
    <definedName name="dirscr656">'[88]DMX Metadata Values'!$AB$230:$AB$232</definedName>
    <definedName name="dirscr662">'[88]DMX Metadata Values'!$AB$141:$AB$142</definedName>
    <definedName name="dirscr664">'[88]DMX Metadata Values'!$AB$282:$AB$285</definedName>
    <definedName name="dirscr666">'[88]DMX Metadata Values'!$AB$305:$AB$307</definedName>
    <definedName name="dirscr668">'[88]DMX Metadata Values'!$AB$308:$AB$310</definedName>
    <definedName name="dirscr672">'[88]DMX Metadata Values'!$AB$311:$AB$315</definedName>
    <definedName name="dirscr674">'[88]DMX Metadata Values'!$AB$325:$AB$327</definedName>
    <definedName name="dirscr676">'[88]DMX Metadata Values'!$AB$328:$AB$330</definedName>
    <definedName name="dirscr678">'[88]DMX Metadata Values'!$AB$336:$AB$338</definedName>
    <definedName name="dirscr682">'[88]DMX Metadata Values'!$AB$344:$AB$347</definedName>
    <definedName name="dirscr684">'[88]DMX Metadata Values'!$AB$348:$AB$349</definedName>
    <definedName name="dirscr686">'[88]DMX Metadata Values'!$AB$363:$AB$366</definedName>
    <definedName name="dirscr688">'[88]DMX Metadata Values'!$AB$367:$AB$369</definedName>
    <definedName name="dirscr692">'[88]DMX Metadata Values'!$AB$388:$AB$390</definedName>
    <definedName name="dirscr694">'[88]DMX Metadata Values'!$AB$391:$AB$393</definedName>
    <definedName name="dirscr698">'[88]DMX Metadata Values'!$AB$574:$AB$576</definedName>
    <definedName name="dirscr714">'[88]DMX Metadata Values'!$AB$430:$AB$432</definedName>
    <definedName name="dirscr716">'[88]DMX Metadata Values'!$AB$439:$AB$440</definedName>
    <definedName name="dirscr718">'[88]DMX Metadata Values'!$AB$452:$AB$454</definedName>
    <definedName name="dirscr722">'[88]DMX Metadata Values'!$AB$444:$AB$446</definedName>
    <definedName name="dirscr724">'[88]DMX Metadata Values'!$AB$455</definedName>
    <definedName name="dirscr726">'[88]DMX Metadata Values'!$AB$469</definedName>
    <definedName name="dirscr728">'[88]DMX Metadata Values'!$AB$373:$AB$375</definedName>
    <definedName name="dirscr732">'[88]DMX Metadata Values'!$AB$488:$AB$490</definedName>
    <definedName name="dirscr734">'[88]DMX Metadata Values'!$AB$494:$AB$496</definedName>
    <definedName name="dirscr738">'[88]DMX Metadata Values'!$AB$513:$AB$515</definedName>
    <definedName name="dirscr742">'[88]DMX Metadata Values'!$AB$519:$AB$521</definedName>
    <definedName name="dirscr744">'[88]DMX Metadata Values'!$AB$528:$AB$530</definedName>
    <definedName name="dirscr746">'[88]DMX Metadata Values'!$AB$537:$AB$539</definedName>
    <definedName name="dirscr748">'[88]DMX Metadata Values'!$AB$88:$AB$89</definedName>
    <definedName name="dirscr754">'[88]DMX Metadata Values'!$AB$572:$AB$573</definedName>
    <definedName name="dirscr758">'[88]DMX Metadata Values'!$AB$516:$AB$518</definedName>
    <definedName name="dirscr813">'[88]DMX Metadata Values'!$AB$466:$AB$468</definedName>
    <definedName name="dirscr819">'[88]DMX Metadata Values'!$AB$186:$AB$188</definedName>
    <definedName name="dirscr826">'[88]DMX Metadata Values'!$AB$286:$AB$287</definedName>
    <definedName name="dirscr839">'[88]DMX Metadata Values'!$AB$199</definedName>
    <definedName name="dirscr846">'[88]DMX Metadata Values'!$AB$560:$AB$562</definedName>
    <definedName name="dirscr853">'[88]DMX Metadata Values'!$AB$405:$AB$406</definedName>
    <definedName name="dirscr862">'[88]DMX Metadata Values'!$AB$433:$AB$435</definedName>
    <definedName name="dirscr866">'[88]DMX Metadata Values'!$AB$522:$AB$524</definedName>
    <definedName name="dirscr867">'[88]DMX Metadata Values'!$AB$342</definedName>
    <definedName name="dirscr868">'[88]DMX Metadata Values'!$AB$353:$AB$354</definedName>
    <definedName name="dirscr911">'[88]DMX Metadata Values'!$AB$21:$AB$23</definedName>
    <definedName name="dirscr912">'[88]DMX Metadata Values'!$AB$31:$AB$33</definedName>
    <definedName name="dirscr913">'[88]DMX Metadata Values'!$AB$46:$AB$48</definedName>
    <definedName name="dirscr914">'[88]DMX Metadata Values'!$AB$5:$AB$7</definedName>
    <definedName name="dirscr915">'[88]DMX Metadata Values'!$AB$207:$AB$209</definedName>
    <definedName name="dirscr916">'[88]DMX Metadata Values'!$AB$279:$AB$281</definedName>
    <definedName name="dirscr917">'[88]DMX Metadata Values'!$AB$294:$AB$296</definedName>
    <definedName name="dirscr918">'[88]DMX Metadata Values'!$AB$84:$AB$87</definedName>
    <definedName name="dirscr921">'[88]DMX Metadata Values'!$AB$355:$AB$357</definedName>
    <definedName name="dirscr922">'[88]DMX Metadata Values'!$AB$426:$AB$429</definedName>
    <definedName name="dirscr923">'[88]DMX Metadata Values'!$AB$510:$AB$512</definedName>
    <definedName name="dirscr924">'[88]DMX Metadata Values'!$AB$118:$AB$122</definedName>
    <definedName name="dirscr925">'[88]DMX Metadata Values'!$AB$534:$AB$536</definedName>
    <definedName name="dirscr926">'[88]DMX Metadata Values'!$AB$540:$AB$542</definedName>
    <definedName name="dirscr927">'[88]DMX Metadata Values'!$AB$557:$AB$559</definedName>
    <definedName name="dirscr935">'[88]DMX Metadata Values'!$AB$149:$AB$152</definedName>
    <definedName name="dirscr936">'[88]DMX Metadata Values'!$AB$460:$AB$462</definedName>
    <definedName name="dirscr939">'[88]DMX Metadata Values'!$AB$175:$AB$177</definedName>
    <definedName name="dirscr941">'[88]DMX Metadata Values'!$AB$299:$AB$301</definedName>
    <definedName name="dirscr942">'[88]DMX Metadata Values'!$AB$450:$AB$451</definedName>
    <definedName name="dirscr943">'[88]DMX Metadata Values'!$AB$361:$AB$362</definedName>
    <definedName name="dirscr944">'[88]DMX Metadata Values'!$AB$244:$AB$246</definedName>
    <definedName name="dirscr946">'[88]DMX Metadata Values'!$AB$317:$AB$319</definedName>
    <definedName name="dirscr948">'[88]DMX Metadata Values'!$AB$358:$AB$360</definedName>
    <definedName name="dirscr960">'[88]DMX Metadata Values'!$AB$143:$AB$145</definedName>
    <definedName name="dirscr961">'[88]DMX Metadata Values'!$AB$463:$AB$465</definedName>
    <definedName name="dirscr962">'[88]DMX Metadata Values'!$AB$322:$AB$324</definedName>
    <definedName name="dirscr963">'[88]DMX Metadata Values'!$AB$69:$AB$71</definedName>
    <definedName name="dirscr964">'[88]DMX Metadata Values'!$AB$414:$AB$416</definedName>
    <definedName name="dirscr965">'[88]DMX Metadata Values'!$AB$447:$AB$449</definedName>
    <definedName name="dirscr968">'[88]DMX Metadata Values'!$AB$423:$AB$425</definedName>
    <definedName name="Discount" localSheetId="0" hidden="1">#REF!</definedName>
    <definedName name="Discount" localSheetId="1" hidden="1">#REF!</definedName>
    <definedName name="Discount" hidden="1">#REF!</definedName>
    <definedName name="Discount_IDA">[85]PV_Base!$B$25</definedName>
    <definedName name="Discount_NC">[101]Triangles!$H$742</definedName>
    <definedName name="Discount_Rate_GE">'[85]Data-Input'!$C$14</definedName>
    <definedName name="display_area_2" localSheetId="0" hidden="1">#REF!</definedName>
    <definedName name="display_area_2" localSheetId="1" hidden="1">#REF!</definedName>
    <definedName name="display_area_2" hidden="1">#REF!</definedName>
    <definedName name="djop">{"macro",#N/A,FALSE,"Macro";"smq2",#N/A,FALSE,"Data";"smq3",#N/A,FALSE,"Data";"smq4",#N/A,FALSE,"Data";"smq5",#N/A,FALSE,"Data";"smq6",#N/A,FALSE,"Data";"smq7",#N/A,FALSE,"Data";"smq8",#N/A,FALSE,"Data";"smq9",#N/A,FALSE,"Data"}</definedName>
    <definedName name="DME_BeforeCloseCompleted">"False"</definedName>
    <definedName name="DME_ByPass">"True"</definedName>
    <definedName name="DME_Dirty" hidden="1">"False"</definedName>
    <definedName name="DME_LocalFile" hidden="1">"True"</definedName>
    <definedName name="Document_ID">'[85]Output - Submit'!$C$17</definedName>
    <definedName name="Domestic_Bills_27">'[58]9.4'!$A$31:$IV$31</definedName>
    <definedName name="Domestic_Bills_Purchased_7.1">'[58]9.1'!#REF!</definedName>
    <definedName name="Domestic_Currency_3.1">'[58]9.1'!#REF!</definedName>
    <definedName name="Domestic_Currency_3.1.1">'[58]9.1'!#REF!</definedName>
    <definedName name="Domestic_Currency_3.2.1">'[58]9.1'!#REF!</definedName>
    <definedName name="Domestic_Currency_3.3.1">'[58]9.1'!#REF!</definedName>
    <definedName name="Domestic_Currency_3.4.1">'[58]9.1'!#REF!</definedName>
    <definedName name="Draft_Paid_Without_Notice_10.8">'[58]9.1'!#REF!</definedName>
    <definedName name="drth" localSheetId="0" hidden="1">{"Minpmon",#N/A,FALSE,"Monthinput"}</definedName>
    <definedName name="drth" localSheetId="1" hidden="1">{"Minpmon",#N/A,FALSE,"Monthinput"}</definedName>
    <definedName name="drth" hidden="1">{"Minpmon",#N/A,FALSE,"Monthinput"}</definedName>
    <definedName name="dsa" localSheetId="0" hidden="1">{"Tab1",#N/A,FALSE,"P";"Tab2",#N/A,FALSE,"P"}</definedName>
    <definedName name="dsa" localSheetId="1" hidden="1">{"Tab1",#N/A,FALSE,"P";"Tab2",#N/A,FALSE,"P"}</definedName>
    <definedName name="dsa" hidden="1">{"Tab1",#N/A,FALSE,"P";"Tab2",#N/A,FALSE,"P"}</definedName>
    <definedName name="DSDB">#N/A</definedName>
    <definedName name="DSDG">#N/A</definedName>
    <definedName name="DSF__CLASSIFICATION_BIG_TABLE">[116]Classification!$A$16:$DZ$18</definedName>
    <definedName name="DSF__CLASSIFICATION_PROJECTION_YEAR">[116]Classification!$W$17</definedName>
    <definedName name="DSF__COMMODITY_LATEST">[116]COM!$B$2</definedName>
    <definedName name="DSF__COMMODITY_TABLE">OFFSET([116]COM!$A$3,0,0,COUNTA([116]COM!$A:$A),7)</definedName>
    <definedName name="DSF__Country_Info">OFFSET([116]Country_Information!$A$1,0,0,COUNTA([116]Country_Information!$A:$A),COUNTA([116]Country_Information!$1:$1))</definedName>
    <definedName name="DSF__DATA_CPIA">OFFSET([116]CPIA!$A$1,0,0,COUNTA([116]CPIA!$A:$A)+5,COUNTA([116]CPIA!$1:$1)+5)</definedName>
    <definedName name="DSF__DATA_GDPUSD">OFFSET([116]data_GDPUSD!$A$1,0,0,COUNTA([116]data_GDPUSD!$A:$A)+5,COUNTA([116]data_GDPUSD!$1:$1)+5)</definedName>
    <definedName name="DSF__DATA_REMGDP">OFFSET([116]data_REM_FINAL!$A$1,0,0,COUNTA([116]data_REM_FINAL!$A:$A)+5,COUNTA([116]data_REM_FINAL!$1:$1)+5)</definedName>
    <definedName name="DSF__FAD_DATA">OFFSET([116]Data!$A$1,0,0,COUNTA([116]Data!$A:$A)+10,COUNTA([116]Data!$1:$1)+5)</definedName>
    <definedName name="DSF__LIST_DSA">OFFSET([116]LIST_DSA!$A$5,0,0,COUNTA([116]LIST_DSA!$A:$A)+5,COUNTA([116]LIST_DSA!$5:$5)+5)</definedName>
    <definedName name="DSF__PREV_DSA_DATA">OFFSET(DSF__PREV_DSA_START_CELL,0,0,COUNTA('[116]data all'!$A:$A)-1,COUNTA('[116]data all'!$2:$2))</definedName>
    <definedName name="DSF__PREV_DSA_START_CELL">'[116]data all'!$A$2</definedName>
    <definedName name="dsfsdfad" localSheetId="0" hidden="1">{#N/A,#N/A,FALSE,"B061196P";#N/A,#N/A,FALSE,"B061196";#N/A,#N/A,FALSE,"Relatório1";#N/A,#N/A,FALSE,"Relatório2";#N/A,#N/A,FALSE,"Relatório3";#N/A,#N/A,FALSE,"Relatório4 ";#N/A,#N/A,FALSE,"Relatório5";#N/A,#N/A,FALSE,"Relatório6";#N/A,#N/A,FALSE,"Relatório7";#N/A,#N/A,FALSE,"Relatório8"}</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proj">#N/A</definedName>
    <definedName name="DSISD">#N/A</definedName>
    <definedName name="DSISDB">#N/A</definedName>
    <definedName name="DSISDG">#N/A</definedName>
    <definedName name="DSPSD">#N/A</definedName>
    <definedName name="DSPSDB">#N/A</definedName>
    <definedName name="DSPSDG">#N/A</definedName>
    <definedName name="Due_to_Change_in_Exchange_Rate_3.1">'[58]9.2'!$A$70:$IV$70</definedName>
    <definedName name="Due_to_Change_in_Exchange_Rates_5.1">'[58]9.2'!$A$30:$IV$30</definedName>
    <definedName name="Due_to_Foreign_Currency_Transaction_3.2">'[58]9.2'!$A$71:$IV$71</definedName>
    <definedName name="Due_to_Foreign_Currency_Transaction_5.2">'[58]9.2'!$A$31:$IV$31</definedName>
    <definedName name="e">{"Main Economic Indicators",#N/A,FALSE,"C"}</definedName>
    <definedName name="E_2014">#REF!</definedName>
    <definedName name="ecyrt">{#N/A,#N/A,FALSE,"EXTDEBT"}</definedName>
    <definedName name="ed">'[130]Imp:DSA output'!$I$9:$I$464</definedName>
    <definedName name="edition">[131]arrtrsr!$AN$6</definedName>
    <definedName name="EDMS">'[85]Output - Submit'!$C$19</definedName>
    <definedName name="edr" localSheetId="0" hidden="1">{"Riqfin97",#N/A,FALSE,"Tran";"Riqfinpro",#N/A,FALSE,"Tran"}</definedName>
    <definedName name="edr" localSheetId="1" hidden="1">{"Riqfin97",#N/A,FALSE,"Tran";"Riqfinpro",#N/A,FALSE,"Tran"}</definedName>
    <definedName name="edr" hidden="1">{"Riqfin97",#N/A,FALSE,"Tran";"Riqfinpro",#N/A,FALSE,"Tran"}</definedName>
    <definedName name="ee" localSheetId="12">{"Tab1",#N/A,FALSE,"P";"Tab2",#N/A,FALSE,"P"}</definedName>
    <definedName name="ee" localSheetId="0" hidden="1">{"Tab1",#N/A,FALSE,"P";"Tab2",#N/A,FALSE,"P"}</definedName>
    <definedName name="ee" localSheetId="1" hidden="1">{"Tab1",#N/A,FALSE,"P";"Tab2",#N/A,FALSE,"P"}</definedName>
    <definedName name="ee" hidden="1">{"Tab1",#N/A,FALSE,"P";"Tab2",#N/A,FALSE,"P"}</definedName>
    <definedName name="eede" localSheetId="0" hidden="1">{#N/A,#N/A,FALSE,"B061196P";#N/A,#N/A,FALSE,"B061196";#N/A,#N/A,FALSE,"Relatório1";#N/A,#N/A,FALSE,"Relatório2";#N/A,#N/A,FALSE,"Relatório3";#N/A,#N/A,FALSE,"Relatório4 ";#N/A,#N/A,FALSE,"Relatório5";#N/A,#N/A,FALSE,"Relatório6";#N/A,#N/A,FALSE,"Relatório7";#N/A,#N/A,FALSE,"Relatório8"}</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2" hidden="1">{"Tab1",#N/A,FALSE,"P";"Tab2",#N/A,FALSE,"P"}</definedName>
    <definedName name="eee" localSheetId="0" hidden="1">{"Tab1",#N/A,FALSE,"P";"Tab2",#N/A,FALSE,"P"}</definedName>
    <definedName name="eee" localSheetId="1" hidden="1">{"Tab1",#N/A,FALSE,"P";"Tab2",#N/A,FALSE,"P"}</definedName>
    <definedName name="eee" hidden="1">{"Tab1",#N/A,FALSE,"P";"Tab2",#N/A,FALSE,"P"}</definedName>
    <definedName name="eee.rvbn">{"Main Economic Indicators",#N/A,FALSE,"C"}</definedName>
    <definedName name="eeee" localSheetId="0" hidden="1">{"Riqfin97",#N/A,FALSE,"Tran";"Riqfinpro",#N/A,FALSE,"Tran"}</definedName>
    <definedName name="eeee" localSheetId="1" hidden="1">{"Riqfin97",#N/A,FALSE,"Tran";"Riqfinpro",#N/A,FALSE,"Tran"}</definedName>
    <definedName name="eeee" hidden="1">{"Riqfin97",#N/A,FALSE,"Tran";"Riqfinpro",#N/A,FALSE,"Tran"}</definedName>
    <definedName name="eeeee" localSheetId="0" hidden="1">{"Riqfin97",#N/A,FALSE,"Tran";"Riqfinpro",#N/A,FALSE,"Tran"}</definedName>
    <definedName name="eeeee" localSheetId="1" hidden="1">{"Riqfin97",#N/A,FALSE,"Tran";"Riqfinpro",#N/A,FALSE,"Tran"}</definedName>
    <definedName name="eeeee" hidden="1">{"Riqfin97",#N/A,FALSE,"Tran";"Riqfinpro",#N/A,FALSE,"Tran"}</definedName>
    <definedName name="eeet">{"Main Economic Indicators",#N/A,FALSE,"C"}</definedName>
    <definedName name="EIB">[81]CIRRs!$C$61</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ricity_58">'[58]9.3'!$A$62:$IV$62</definedName>
    <definedName name="elemprices">'[108]New CPI'!$B$124</definedName>
    <definedName name="er">{"Main Economic Indicators",#N/A,FALSE,"C"}</definedName>
    <definedName name="er56gjh">{"TRADE_COMP",#N/A,FALSE,"TAB23APP";"BOP",#N/A,FALSE,"TAB6";"DOT",#N/A,FALSE,"TAB24APP";"EXTDEBT",#N/A,FALSE,"TAB25APP"}</definedName>
    <definedName name="erg">{"Main Economic Indicators",#N/A,FALSE,"C"}</definedName>
    <definedName name="ergf">{"Main Economic Indicators",#N/A,FALSE,"C"}</definedName>
    <definedName name="ergferes1">#N/A</definedName>
    <definedName name="ergferger" localSheetId="12">{"Main Economic Indicators",#N/A,FALSE,"C"}</definedName>
    <definedName name="ergferger" localSheetId="0" hidden="1">{"Main Economic Indicators",#N/A,FALSE,"C"}</definedName>
    <definedName name="ergferger" localSheetId="1" hidden="1">{"Main Economic Indicators",#N/A,FALSE,"C"}</definedName>
    <definedName name="ergferger" hidden="1">{"Main Economic Indicators",#N/A,FALSE,"C"}</definedName>
    <definedName name="ergferger1">#N/A</definedName>
    <definedName name="ergferger2">{"Main Economic Indicators",#N/A,FALSE,"C"}</definedName>
    <definedName name="ergferges">#N/A</definedName>
    <definedName name="ert" localSheetId="0" hidden="1">{"Minpmon",#N/A,FALSE,"Monthinput"}</definedName>
    <definedName name="ert" localSheetId="1" hidden="1">{"Minpmon",#N/A,FALSE,"Monthinput"}</definedName>
    <definedName name="ert" hidden="1">{"Minpmon",#N/A,FALSE,"Monthinput"}</definedName>
    <definedName name="erty" localSheetId="0" hidden="1">{"Riqfin97",#N/A,FALSE,"Tran";"Riqfinpro",#N/A,FALSE,"Tran"}</definedName>
    <definedName name="erty" localSheetId="1" hidden="1">{"Riqfin97",#N/A,FALSE,"Tran";"Riqfinpro",#N/A,FALSE,"Tran"}</definedName>
    <definedName name="erty" hidden="1">{"Riqfin97",#N/A,FALSE,"Tran";"Riqfinpro",#N/A,FALSE,"Tran"}</definedName>
    <definedName name="ertyyeawet" hidden="1">'[40]Time series'!#REF!</definedName>
    <definedName name="erwre" localSheetId="12" hidden="1">{"'Resources'!$A$1:$W$34","'Balance Sheet'!$A$1:$W$58","'SFD'!$A$1:$J$52"}</definedName>
    <definedName name="erwre" localSheetId="0" hidden="1">{"'Resources'!$A$1:$W$34","'Balance Sheet'!$A$1:$W$58","'SFD'!$A$1:$J$52"}</definedName>
    <definedName name="erwre" localSheetId="1" hidden="1">{"'Resources'!$A$1:$W$34","'Balance Sheet'!$A$1:$W$58","'SFD'!$A$1:$J$52"}</definedName>
    <definedName name="erwre" hidden="1">{"'Resources'!$A$1:$W$34","'Balance Sheet'!$A$1:$W$58","'SFD'!$A$1:$J$52"}</definedName>
    <definedName name="erwt">{"Main Economic Indicators",#N/A,FALSE,"C"}</definedName>
    <definedName name="es">'[130]Imp:DSA output'!$B$9:$F$464</definedName>
    <definedName name="EstGdpGr">[87]GDPprj!$A$1:$K$109</definedName>
    <definedName name="EU">[81]CIRRs!$C$62</definedName>
    <definedName name="EUR">[81]CIRRs!$C$87</definedName>
    <definedName name="ewqr" localSheetId="0" hidden="1">[51]Data!#REF!</definedName>
    <definedName name="ewqr" localSheetId="1" hidden="1">[51]Data!#REF!</definedName>
    <definedName name="ewqr" hidden="1">[51]Data!#REF!</definedName>
    <definedName name="ewrpoigagoiajflsidj">{"macroa",#N/A,FALSE,"Macro";"suma2",#N/A,FALSE,"Data";"suma3",#N/A,FALSE,"Data";"suma4",#N/A,FALSE,"Data";"suma5",#N/A,FALSE,"Data";"suma6",#N/A,FALSE,"Data";"suma7",#N/A,FALSE,"Data";"suma8",#N/A,FALSE,"Data";"suma9",#N/A,FALSE,"Data"}</definedName>
    <definedName name="Exchange_Fluctuation_Reserve_1.9">'[58]9.1'!#REF!</definedName>
    <definedName name="Exchange_rates">[101]assmpts!$A$131:$O$144</definedName>
    <definedName name="ExitWRS">[132]Main!$AB$25</definedName>
    <definedName name="exp">[133]exports!#REF!,[133]exports!#REF!,[133]exports!#REF!</definedName>
    <definedName name="Expenses_not_Written_off_11.">'[58]9.1'!#REF!</definedName>
    <definedName name="Expenses_Total">'[58]9.2'!$A$53:$IV$53</definedName>
    <definedName name="Export">#REF!</definedName>
    <definedName name="export2">#REF!</definedName>
    <definedName name="exports">[101]exports!$A$1:$X$66</definedName>
    <definedName name="expreal">[134]Contents!$A$280,[134]Contents!$S$324,[134]Contents!$A$280:$S$324</definedName>
    <definedName name="External_Debt_and_Debt_Service">'[88]DMX Metadata Values'!$H$4:$H$6</definedName>
    <definedName name="External_debt_indicators">#N/A</definedName>
    <definedName name="External_Trade">'[88]DMX Metadata Values'!$I$4</definedName>
    <definedName name="ExtIn">[87]IN!$A$1:$K$72</definedName>
    <definedName name="ExtOut">[87]OUT!$A$1:$K$25</definedName>
    <definedName name="Extraordinary_Expenses_9.">'[58]9.2'!$A$49:$IV$49</definedName>
    <definedName name="f" localSheetId="12">{"Main Economic Indicators",#N/A,FALSE,"C"}</definedName>
    <definedName name="f" localSheetId="0" hidden="1">{"Main Economic Indicators",#N/A,FALSE,"C"}</definedName>
    <definedName name="f" localSheetId="1" hidden="1">{"Main Economic Indicators",#N/A,FALSE,"C"}</definedName>
    <definedName name="f" hidden="1">{"Main Economic Indicators",#N/A,FALSE,"C"}</definedName>
    <definedName name="fabien">{"Main Economic Indicators",#N/A,FALSE,"C"}</definedName>
    <definedName name="FCode" hidden="1">#REF!</definedName>
    <definedName name="fds">#REF!</definedName>
    <definedName name="fed" localSheetId="0" hidden="1">{"Riqfin97",#N/A,FALSE,"Tran";"Riqfinpro",#N/A,FALSE,"Tran"}</definedName>
    <definedName name="fed" localSheetId="1" hidden="1">{"Riqfin97",#N/A,FALSE,"Tran";"Riqfinpro",#N/A,FALSE,"Tran"}</definedName>
    <definedName name="fed" hidden="1">{"Riqfin97",#N/A,FALSE,"Tran";"Riqfinpro",#N/A,FALSE,"Tran"}</definedName>
    <definedName name="fer" localSheetId="0" hidden="1">{"Riqfin97",#N/A,FALSE,"Tran";"Riqfinpro",#N/A,FALSE,"Tran"}</definedName>
    <definedName name="fer" localSheetId="1" hidden="1">{"Riqfin97",#N/A,FALSE,"Tran";"Riqfinpro",#N/A,FALSE,"Tran"}</definedName>
    <definedName name="fer" hidden="1">{"Riqfin97",#N/A,FALSE,"Tran";"Riqfinpro",#N/A,FALSE,"Tran"}</definedName>
    <definedName name="ff" localSheetId="12" hidden="1">{"Tab1",#N/A,FALSE,"P";"Tab2",#N/A,FALSE,"P"}</definedName>
    <definedName name="ff" localSheetId="0" hidden="1">{"Tab1",#N/A,FALSE,"P";"Tab2",#N/A,FALSE,"P"}</definedName>
    <definedName name="ff" localSheetId="1" hidden="1">{"Tab1",#N/A,FALSE,"P";"Tab2",#N/A,FALSE,"P"}</definedName>
    <definedName name="ff" hidden="1">{"Tab1",#N/A,FALSE,"P";"Tab2",#N/A,FALSE,"P"}</definedName>
    <definedName name="fff" localSheetId="12" hidden="1">{"Tab1",#N/A,FALSE,"P";"Tab2",#N/A,FALSE,"P"}</definedName>
    <definedName name="fff" localSheetId="0" hidden="1">{"Tab1",#N/A,FALSE,"P";"Tab2",#N/A,FALSE,"P"}</definedName>
    <definedName name="fff" localSheetId="1" hidden="1">{"Tab1",#N/A,FALSE,"P";"Tab2",#N/A,FALSE,"P"}</definedName>
    <definedName name="fff" hidden="1">{"Tab1",#N/A,FALSE,"P";"Tab2",#N/A,FALSE,"P"}</definedName>
    <definedName name="ffff" localSheetId="12" hidden="1">[135]ODB!#REF!</definedName>
    <definedName name="ffff" localSheetId="0" hidden="1">{"Riqfin97",#N/A,FALSE,"Tran";"Riqfinpro",#N/A,FALSE,"Tran"}</definedName>
    <definedName name="ffff" localSheetId="1" hidden="1">{"Riqfin97",#N/A,FALSE,"Tran";"Riqfinpro",#N/A,FALSE,"Tran"}</definedName>
    <definedName name="ffff" hidden="1">{"Riqfin97",#N/A,FALSE,"Tran";"Riqfinpro",#N/A,FALSE,"Tran"}</definedName>
    <definedName name="fffff" hidden="1">[136]G!#REF!</definedName>
    <definedName name="fffff4" hidden="1">#REF!</definedName>
    <definedName name="ffffff" localSheetId="0" hidden="1">{"Tab1",#N/A,FALSE,"P";"Tab2",#N/A,FALSE,"P"}</definedName>
    <definedName name="ffffff" localSheetId="1" hidden="1">{"Tab1",#N/A,FALSE,"P";"Tab2",#N/A,FALSE,"P"}</definedName>
    <definedName name="ffffff" hidden="1">{"Tab1",#N/A,FALSE,"P";"Tab2",#N/A,FALSE,"P"}</definedName>
    <definedName name="fffffff" localSheetId="0" hidden="1">{"Minpmon",#N/A,FALSE,"Monthinput"}</definedName>
    <definedName name="fffffff" localSheetId="1" hidden="1">{"Minpmon",#N/A,FALSE,"Monthinput"}</definedName>
    <definedName name="fffffff" hidden="1">{"Minpmon",#N/A,FALSE,"Monthinput"}</definedName>
    <definedName name="fffffft">{"Main Economic Indicators",#N/A,FALSE,"C"}</definedName>
    <definedName name="ffggg" localSheetId="0" hidden="1">{"Tab1",#N/A,FALSE,"P";"Tab2",#N/A,FALSE,"P"}</definedName>
    <definedName name="ffggg" localSheetId="1" hidden="1">{"Tab1",#N/A,FALSE,"P";"Tab2",#N/A,FALSE,"P"}</definedName>
    <definedName name="ffggg" hidden="1">{"Tab1",#N/A,FALSE,"P";"Tab2",#N/A,FALSE,"P"}</definedName>
    <definedName name="fgf" localSheetId="0" hidden="1">{"Riqfin97",#N/A,FALSE,"Tran";"Riqfinpro",#N/A,FALSE,"Tran"}</definedName>
    <definedName name="fgf" localSheetId="1" hidden="1">{"Riqfin97",#N/A,FALSE,"Tran";"Riqfinpro",#N/A,FALSE,"Tran"}</definedName>
    <definedName name="fgf" hidden="1">{"Riqfin97",#N/A,FALSE,"Tran";"Riqfinpro",#N/A,FALSE,"Tran"}</definedName>
    <definedName name="fghg" localSheetId="0" hidden="1">{#N/A,#N/A,FALSE,"B061196P";#N/A,#N/A,FALSE,"B061196";#N/A,#N/A,FALSE,"Relatório1";#N/A,#N/A,FALSE,"Relatório2";#N/A,#N/A,FALSE,"Relatório3";#N/A,#N/A,FALSE,"Relatório4 ";#N/A,#N/A,FALSE,"Relatório5";#N/A,#N/A,FALSE,"Relatório6";#N/A,#N/A,FALSE,"Relatório7";#N/A,#N/A,FALSE,"Relatório8"}</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0" hidden="1">{"Main Economic Indicators",#N/A,FALSE,"C"}</definedName>
    <definedName name="fhjekwf" localSheetId="1" hidden="1">{"Main Economic Indicators",#N/A,FALSE,"C"}</definedName>
    <definedName name="fhjekwf" hidden="1">{"Main Economic Indicators",#N/A,FALSE,"C"}</definedName>
    <definedName name="FIG2wp1" hidden="1">#REF!</definedName>
    <definedName name="Figure04">'[137]Figure 4'!$A$14:$DL$269</definedName>
    <definedName name="fill">'[138]Macroframework-Ver.1'!$A$1:$A$267</definedName>
    <definedName name="Filters">OFFSET(#REF!,,,COUNTA(#REF!),COUNTA(#REF!)-3)</definedName>
    <definedName name="Finance__Insurance_and_Real_Estate_93">'[58]9.3'!$A$97:$IV$97</definedName>
    <definedName name="Financial_Indicators">'[88]DMX Metadata Values'!$J$4:$J$15</definedName>
    <definedName name="Financial_sector">#REF!</definedName>
    <definedName name="Financing" localSheetId="12">{"Tab1",#N/A,FALSE,"P";"Tab2",#N/A,FALSE,"P"}</definedName>
    <definedName name="Financing" localSheetId="0" hidden="1">{"Tab1",#N/A,FALSE,"P";"Tab2",#N/A,FALSE,"P"}</definedName>
    <definedName name="Financing" localSheetId="1" hidden="1">{"Tab1",#N/A,FALSE,"P";"Tab2",#N/A,FALSE,"P"}</definedName>
    <definedName name="Financing" hidden="1">{"Tab1",#N/A,FALSE,"P";"Tab2",#N/A,FALSE,"P"}</definedName>
    <definedName name="find.this2">{"macroa",#N/A,FALSE,"Macro";"suma2",#N/A,FALSE,"Data";"suma3",#N/A,FALSE,"Data";"suma4",#N/A,FALSE,"Data";"suma5",#N/A,FALSE,"Data";"suma6",#N/A,FALSE,"Data";"suma7",#N/A,FALSE,"Data";"suma8",#N/A,FALSE,"Data";"suma9",#N/A,FALSE,"Data"}</definedName>
    <definedName name="findthis">{"mt1",#N/A,FALSE,"Debt";"mt2",#N/A,FALSE,"Debt";"mt3",#N/A,FALSE,"Debt";"mt4",#N/A,FALSE,"Debt";"mt5",#N/A,FALSE,"Debt";"mt6",#N/A,FALSE,"Debt";"mt7",#N/A,FALSE,"Debt"}</definedName>
    <definedName name="FirstYear_of_Projection">'[85]Output - Submit'!$C$9</definedName>
    <definedName name="Fisc_to_Bop">[101]In_sys!$Q$54:$AO$70</definedName>
    <definedName name="fiscal"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_Lead">'[88]DMX Metadata Values'!$B$2:$B$5</definedName>
    <definedName name="fishvol">[101]assmpts!$F$27:$M$28</definedName>
    <definedName name="Fixed_Assets_8">'[58]9.4'!$A$12:$IV$12</definedName>
    <definedName name="Fixed_Assets_9.">'[58]9.1'!#REF!</definedName>
    <definedName name="Fixed_Deposit_Receipts_4">'[58]9.4'!$A$8:$IV$8</definedName>
    <definedName name="flows_print_area" localSheetId="12">'[139]Balance Sheet'!$A$1:$N$1</definedName>
    <definedName name="flows_print_area">'[138]Balance Sheet'!$A$1:$N$1</definedName>
    <definedName name="Foreign_Banks___Fianncial_Instutions_2.3.2.2">'[58]9.1'!#REF!</definedName>
    <definedName name="Foreign_Bills_28">'[58]9.4'!$A$32:$IV$32</definedName>
    <definedName name="Foreign_Bills_Purchased_7.2">'[58]9.1'!#REF!</definedName>
    <definedName name="Foreign_Bonds_1.2.2">'[58]9.2'!$A$59:$IV$59</definedName>
    <definedName name="Foreign_Currency_1.2">'[58]9.1'!#REF!</definedName>
    <definedName name="Foreign_Currency_3.1.2">'[58]9.1'!#REF!</definedName>
    <definedName name="Foreign_Currency_3.2">'[58]9.1'!#REF!</definedName>
    <definedName name="Foreign_Currency_3.2.2">'[58]9.1'!#REF!</definedName>
    <definedName name="Foreign_Currency_3.3.2">'[58]9.1'!#REF!</definedName>
    <definedName name="Foreign_Currency_3.4.2">'[58]9.1'!#REF!</definedName>
    <definedName name="Foreign_Currency_3.6.2">'[58]9.1'!#REF!</definedName>
    <definedName name="Formatting">#REF!</definedName>
    <definedName name="fr">'[130]Imp:DSA output'!$S$9:$IG$464</definedName>
    <definedName name="FRAME">'[87]MT-SCENA'!$A$65:$N$123</definedName>
    <definedName name="fre" localSheetId="0" hidden="1">{"Tab1",#N/A,FALSE,"P";"Tab2",#N/A,FALSE,"P"}</definedName>
    <definedName name="fre" localSheetId="1" hidden="1">{"Tab1",#N/A,FALSE,"P";"Tab2",#N/A,FALSE,"P"}</definedName>
    <definedName name="fre" hidden="1">{"Tab1",#N/A,FALSE,"P";"Tab2",#N/A,FALSE,"P"}</definedName>
    <definedName name="fshrts" hidden="1">[19]WB!$Q$255:$AK$255</definedName>
    <definedName name="ftr" localSheetId="0" hidden="1">{"Riqfin97",#N/A,FALSE,"Tran";"Riqfinpro",#N/A,FALSE,"Tran"}</definedName>
    <definedName name="ftr" localSheetId="1" hidden="1">{"Riqfin97",#N/A,FALSE,"Tran";"Riqfinpro",#N/A,FALSE,"Tran"}</definedName>
    <definedName name="ftr" hidden="1">{"Riqfin97",#N/A,FALSE,"Tran";"Riqfinpro",#N/A,FALSE,"Tran"}</definedName>
    <definedName name="fty" localSheetId="0" hidden="1">{"Riqfin97",#N/A,FALSE,"Tran";"Riqfinpro",#N/A,FALSE,"Tran"}</definedName>
    <definedName name="fty" localSheetId="1" hidden="1">{"Riqfin97",#N/A,FALSE,"Tran";"Riqfinpro",#N/A,FALSE,"Tran"}</definedName>
    <definedName name="fty" hidden="1">{"Riqfin97",#N/A,FALSE,"Tran";"Riqfinpro",#N/A,FALSE,"Tran"}</definedName>
    <definedName name="fuck" hidden="1">#REF!</definedName>
    <definedName name="FULL">[71]Survey!$A$1:$BQ$151</definedName>
    <definedName name="GA__Class_License_Institutions_6.1.1.3">'[58]9.1'!#REF!</definedName>
    <definedName name="GA__Class_License_Institutions_6.1.2.3">'[58]9.1'!#REF!</definedName>
    <definedName name="gbnj" localSheetId="0" hidden="1">{"Tab1",#N/A,FALSE,"P";"Tab2",#N/A,FALSE,"P"}</definedName>
    <definedName name="gbnj" localSheetId="1" hidden="1">{"Tab1",#N/A,FALSE,"P";"Tab2",#N/A,FALSE,"P"}</definedName>
    <definedName name="gbnj" hidden="1">{"Tab1",#N/A,FALSE,"P";"Tab2",#N/A,FALSE,"P"}</definedName>
    <definedName name="GDE">'[87]GDE-cur'!$A$1:$K$92</definedName>
    <definedName name="GDP_R">[68]KWT!$F$1:$R$62</definedName>
    <definedName name="GDPCO">'[87]GDP-real'!$A$1:$M$107</definedName>
    <definedName name="GDPCU">'[87]GDP-curr'!$A$1:$J$74</definedName>
    <definedName name="gdpr">[68]OMN!$C$37:$Y$37</definedName>
    <definedName name="gdpredss">[68]KWT!$A$1:$S$69</definedName>
    <definedName name="ge">{"macro",#N/A,FALSE,"Macro";"smq2",#N/A,FALSE,"Data";"smq3",#N/A,FALSE,"Data";"smq4",#N/A,FALSE,"Data";"smq5",#N/A,FALSE,"Data";"smq6",#N/A,FALSE,"Data";"smq7",#N/A,FALSE,"Data";"smq8",#N/A,FALSE,"Data";"smq9",#N/A,FALSE,"Data"}</definedName>
    <definedName name="general">[101]assmpts!$A$1:$X$192</definedName>
    <definedName name="General_Loan_loss_Provision_7.1.1">'[58]9.2'!$A$35:$IV$35</definedName>
    <definedName name="General_Reserve_1.4">'[58]9.1'!#REF!</definedName>
    <definedName name="ger" localSheetId="0" hidden="1">{#N/A,#N/A,FALSE,"B061196P";#N/A,#N/A,FALSE,"B061196";#N/A,#N/A,FALSE,"Relatório1";#N/A,#N/A,FALSE,"Relatório2";#N/A,#N/A,FALSE,"Relatório3";#N/A,#N/A,FALSE,"Relatório4 ";#N/A,#N/A,FALSE,"Relatório5";#N/A,#N/A,FALSE,"Relatório6";#N/A,#N/A,FALSE,"Relatório7";#N/A,#N/A,FALSE,"Relatório8"}</definedName>
    <definedName name="ger" localSheetId="1"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0"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0"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d">{"mt1",#N/A,FALSE,"Debt";"mt2",#N/A,FALSE,"Debt";"mt3",#N/A,FALSE,"Debt";"mt4",#N/A,FALSE,"Debt";"mt5",#N/A,FALSE,"Debt";"mt6",#N/A,FALSE,"Debt";"mt7",#N/A,FALSE,"Debt"}</definedName>
    <definedName name="gffd" localSheetId="0" hidden="1">{"Riqfin97",#N/A,FALSE,"Tran";"Riqfinpro",#N/A,FALSE,"Tran"}</definedName>
    <definedName name="gffd" localSheetId="1" hidden="1">{"Riqfin97",#N/A,FALSE,"Tran";"Riqfinpro",#N/A,FALSE,"Tran"}</definedName>
    <definedName name="gffd" hidden="1">{"Riqfin97",#N/A,FALSE,"Tran";"Riqfinpro",#N/A,FALSE,"Tran"}</definedName>
    <definedName name="gg" localSheetId="0" hidden="1">{"TBILLS_ALL",#N/A,FALSE,"FITB_all"}</definedName>
    <definedName name="gg" localSheetId="1" hidden="1">{"TBILLS_ALL",#N/A,FALSE,"FITB_all"}</definedName>
    <definedName name="gg" hidden="1">{"TBILLS_ALL",#N/A,FALSE,"FITB_all"}</definedName>
    <definedName name="ggg" localSheetId="12">{"Riqfin97",#N/A,FALSE,"Tran";"Riqfinpro",#N/A,FALSE,"Tran"}</definedName>
    <definedName name="ggg" localSheetId="0" hidden="1">{"Riqfin97",#N/A,FALSE,"Tran";"Riqfinpro",#N/A,FALSE,"Tran"}</definedName>
    <definedName name="ggg" localSheetId="1" hidden="1">{"Riqfin97",#N/A,FALSE,"Tran";"Riqfinpro",#N/A,FALSE,"Tran"}</definedName>
    <definedName name="ggg" hidden="1">{"Riqfin97",#N/A,FALSE,"Tran";"Riqfinpro",#N/A,FALSE,"Tran"}</definedName>
    <definedName name="ggg.thj">{#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g" localSheetId="0" hidden="1">{"Minpmon",#N/A,FALSE,"Monthinput"}</definedName>
    <definedName name="gggg" localSheetId="1" hidden="1">{"Minpmon",#N/A,FALSE,"Monthinput"}</definedName>
    <definedName name="gggg" hidden="1">{"Minpmon",#N/A,FALSE,"Monthinput"}</definedName>
    <definedName name="ggggg" localSheetId="12" hidden="1">'[140]J(Priv.Cap)'!#REF!</definedName>
    <definedName name="ggggg" hidden="1">'[141]J(Priv.Cap)'!#REF!</definedName>
    <definedName name="gggggggg" localSheetId="0" hidden="1">{"Tab1",#N/A,FALSE,"P";"Tab2",#N/A,FALSE,"P"}</definedName>
    <definedName name="gggggggg" localSheetId="1" hidden="1">{"Tab1",#N/A,FALSE,"P";"Tab2",#N/A,FALSE,"P"}</definedName>
    <definedName name="gggggggg" hidden="1">{"Tab1",#N/A,FALSE,"P";"Tab2",#N/A,FALSE,"P"}</definedName>
    <definedName name="gggggw" hidden="1">{"'보고양식'!$A$58:$K$111"}</definedName>
    <definedName name="gh">{TRUE,TRUE,-0.5,-14.75,603,365.25,FALSE,TRUE,TRUE,TRUE,0,1,#N/A,1,#N/A,35.1857142857143,25.2777777777778,1,FALSE,FALSE,3,TRUE,1,FALSE,100,"Swvu.a.","ACwvu.a.",#N/A,FALSE,FALSE,0.75,0.5,0.5,0.75,1,"","",FALSE,FALSE,FALSE,FALSE,1,#N/A,1,1,"=R20C2:R127C52",FALSE,"Rwvu.a.","Cwvu.a.",FALSE,FALSE,FALSE,1,300,300,FALSE,FALSE,TRUE,TRUE,TRUE}</definedName>
    <definedName name="GHA__Class_License_Institutions__Bonds_4.3">'[58]9.1'!#REF!</definedName>
    <definedName name="GHA__Class_License_Institutions_10.1.2.1.1.1">'[58]9.1'!#REF!</definedName>
    <definedName name="GHA__Class_License_Institutions_6.1.1.4">'[58]9.1'!#REF!</definedName>
    <definedName name="GHANA">0.276816609</definedName>
    <definedName name="ght" localSheetId="0" hidden="1">{"Tab1",#N/A,FALSE,"P";"Tab2",#N/A,FALSE,"P"}</definedName>
    <definedName name="ght" localSheetId="1" hidden="1">{"Tab1",#N/A,FALSE,"P";"Tab2",#N/A,FALSE,"P"}</definedName>
    <definedName name="ght" hidden="1">{"Tab1",#N/A,FALSE,"P";"Tab2",#N/A,FALSE,"P"}</definedName>
    <definedName name="giuih">{"macroa",#N/A,FALSE,"Macro";"suma2",#N/A,FALSE,"Data";"suma3",#N/A,FALSE,"Data";"suma4",#N/A,FALSE,"Data";"suma5",#N/A,FALSE,"Data";"suma6",#N/A,FALSE,"Data";"suma7",#N/A,FALSE,"Data";"suma8",#N/A,FALSE,"Data";"suma9",#N/A,FALSE,"Data"}</definedName>
    <definedName name="GNPC">0.723183391</definedName>
    <definedName name="Gold_and_Silver_1">'[58]9.4'!$A$5:$IV$5</definedName>
    <definedName name="Goodwill_10.10">'[58]9.1'!#REF!</definedName>
    <definedName name="Government_and_Public_Sector_Finance">'[88]DMX Metadata Values'!$K$4:$K$20</definedName>
    <definedName name="Government_Bonds_1.2.1">'[58]9.2'!$A$58:$IV$58</definedName>
    <definedName name="Government_Guarantee_34">'[58]9.4'!$A$38:$IV$38</definedName>
    <definedName name="Government_Non_Financial_Corporations_6.1.1.10">'[58]9.1'!#REF!</definedName>
    <definedName name="Government_Non_Financial_institutions_6.1.2.5">'[58]9.1'!#REF!</definedName>
    <definedName name="Government_Securities_10.1.1.1">'[58]9.1'!#REF!</definedName>
    <definedName name="Government_Securities_2">'[58]9.4'!$A$6:$IV$6</definedName>
    <definedName name="Govt._Non_Financial_Institutions_10.1.2.1.1.6">'[58]9.1'!#REF!</definedName>
    <definedName name="Grace_IDA">[85]PV_Base!$B$22</definedName>
    <definedName name="Grace_NC">[101]Triangles!$H$739</definedName>
    <definedName name="graph" hidden="1">[142]Report1!$G$227:$G$243</definedName>
    <definedName name="gre" localSheetId="0" hidden="1">{"Riqfin97",#N/A,FALSE,"Tran";"Riqfinpro",#N/A,FALSE,"Tran"}</definedName>
    <definedName name="gre" localSheetId="1" hidden="1">{"Riqfin97",#N/A,FALSE,"Tran";"Riqfinpro",#N/A,FALSE,"Tran"}</definedName>
    <definedName name="gre" hidden="1">{"Riqfin97",#N/A,FALSE,"Tran";"Riqfinpro",#N/A,FALSE,"Tran"}</definedName>
    <definedName name="guyana1003" localSheetId="12">{"Main Economic Indicators",#N/A,FALSE,"C"}</definedName>
    <definedName name="guyana1003" localSheetId="0" hidden="1">{"Main Economic Indicators",#N/A,FALSE,"C"}</definedName>
    <definedName name="guyana1003" localSheetId="1" hidden="1">{"Main Economic Indicators",#N/A,FALSE,"C"}</definedName>
    <definedName name="guyana1003" hidden="1">{"Main Economic Indicators",#N/A,FALSE,"C"}</definedName>
    <definedName name="gy">{"macro",#N/A,FALSE,"Macro";"smq2",#N/A,FALSE,"Data";"smq3",#N/A,FALSE,"Data";"smq4",#N/A,FALSE,"Data";"smq5",#N/A,FALSE,"Data";"smq6",#N/A,FALSE,"Data";"smq7",#N/A,FALSE,"Data";"smq8",#N/A,FALSE,"Data";"smq9",#N/A,FALSE,"Data"}</definedName>
    <definedName name="gyu" localSheetId="0" hidden="1">{"Tab1",#N/A,FALSE,"P";"Tab2",#N/A,FALSE,"P"}</definedName>
    <definedName name="gyu" localSheetId="1" hidden="1">{"Tab1",#N/A,FALSE,"P";"Tab2",#N/A,FALSE,"P"}</definedName>
    <definedName name="gyu" hidden="1">{"Tab1",#N/A,FALSE,"P";"Tab2",#N/A,FALSE,"P"}</definedName>
    <definedName name="hello">{#N/A,#N/A,FALSE,"CB";#N/A,#N/A,FALSE,"CMB";#N/A,#N/A,FALSE,"BSYS";#N/A,#N/A,FALSE,"NBFI";#N/A,#N/A,FALSE,"FSYS"}</definedName>
    <definedName name="hfrstes" hidden="1">[19]ER!#REF!</definedName>
    <definedName name="hfshfrt" hidden="1">[19]WB!$Q$62:$AK$62</definedName>
    <definedName name="hgfd" localSheetId="0" hidden="1">{#N/A,#N/A,FALSE,"I";#N/A,#N/A,FALSE,"J";#N/A,#N/A,FALSE,"K";#N/A,#N/A,FALSE,"L";#N/A,#N/A,FALSE,"M";#N/A,#N/A,FALSE,"N";#N/A,#N/A,FALSE,"O"}</definedName>
    <definedName name="hgfd" localSheetId="1" hidden="1">{#N/A,#N/A,FALSE,"I";#N/A,#N/A,FALSE,"J";#N/A,#N/A,FALSE,"K";#N/A,#N/A,FALSE,"L";#N/A,#N/A,FALSE,"M";#N/A,#N/A,FALSE,"N";#N/A,#N/A,FALSE,"O"}</definedName>
    <definedName name="hgfd" hidden="1">{#N/A,#N/A,FALSE,"I";#N/A,#N/A,FALSE,"J";#N/A,#N/A,FALSE,"K";#N/A,#N/A,FALSE,"L";#N/A,#N/A,FALSE,"M";#N/A,#N/A,FALSE,"N";#N/A,#N/A,FALSE,"O"}</definedName>
    <definedName name="hghj">{#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hh" localSheetId="12" hidden="1">'[143]J(Priv.Cap)'!#REF!</definedName>
    <definedName name="hhh" hidden="1">'[144]J(Priv.Cap)'!#REF!</definedName>
    <definedName name="hhhhh" localSheetId="0" hidden="1">{"Tab1",#N/A,FALSE,"P";"Tab2",#N/A,FALSE,"P"}</definedName>
    <definedName name="hhhhh" localSheetId="1" hidden="1">{"Tab1",#N/A,FALSE,"P";"Tab2",#N/A,FALSE,"P"}</definedName>
    <definedName name="hhhhh" hidden="1">{"Tab1",#N/A,FALSE,"P";"Tab2",#N/A,FALSE,"P"}</definedName>
    <definedName name="HiddenRows" hidden="1">#REF!</definedName>
    <definedName name="hio" localSheetId="0" hidden="1">{"Tab1",#N/A,FALSE,"P";"Tab2",#N/A,FALSE,"P"}</definedName>
    <definedName name="hio" localSheetId="1" hidden="1">{"Tab1",#N/A,FALSE,"P";"Tab2",#N/A,FALSE,"P"}</definedName>
    <definedName name="hio" hidden="1">{"Tab1",#N/A,FALSE,"P";"Tab2",#N/A,FALSE,"P"}</definedName>
    <definedName name="HIPC">'[85]Data-Input'!$C$7</definedName>
    <definedName name="HIPC_Column">[116]lookup!$D:$D</definedName>
    <definedName name="HIPCStatus">'[85]Output - Submit'!$C$8</definedName>
    <definedName name="Hire_Purchase_Loan_35">'[58]9.3ka'!$A$39:$IV$39</definedName>
    <definedName name="Hist_DB">[145]Content!$K$2</definedName>
    <definedName name="HistDB">[146]DIR!$E$5</definedName>
    <definedName name="hjk" localSheetId="0" hidden="1">{"Riqfin97",#N/A,FALSE,"Tran";"Riqfinpro",#N/A,FALSE,"Tran"}</definedName>
    <definedName name="hjk" localSheetId="1" hidden="1">{"Riqfin97",#N/A,FALSE,"Tran";"Riqfinpro",#N/A,FALSE,"Tran"}</definedName>
    <definedName name="hjk" hidden="1">{"Riqfin97",#N/A,FALSE,"Tran";"Riqfinpro",#N/A,FALSE,"Tran"}</definedName>
    <definedName name="hn" localSheetId="12">'[130]Imp:DSA output'!$H$9:$H$464</definedName>
    <definedName name="hn" localSheetId="0" hidden="1">{"Riqfin97",#N/A,FALSE,"Tran";"Riqfinpro",#N/A,FALSE,"Tran"}</definedName>
    <definedName name="hn" localSheetId="1" hidden="1">{"Riqfin97",#N/A,FALSE,"Tran";"Riqfinpro",#N/A,FALSE,"Tran"}</definedName>
    <definedName name="hn" hidden="1">{"Riqfin97",#N/A,FALSE,"Tran";"Riqfinpro",#N/A,FALSE,"Tran"}</definedName>
    <definedName name="Hotel_or_Restaurant_105">'[58]9.3'!$A$109:$IV$109</definedName>
    <definedName name="hpu" localSheetId="0" hidden="1">{"Tab1",#N/A,FALSE,"P";"Tab2",#N/A,FALSE,"P"}</definedName>
    <definedName name="hpu" localSheetId="1" hidden="1">{"Tab1",#N/A,FALSE,"P";"Tab2",#N/A,FALSE,"P"}</definedName>
    <definedName name="hpu" hidden="1">{"Tab1",#N/A,FALSE,"P";"Tab2",#N/A,FALSE,"P"}</definedName>
    <definedName name="HTML_CodePage" localSheetId="12" hidden="1">949</definedName>
    <definedName name="HTML_CodePage" hidden="1">1252</definedName>
    <definedName name="HTML_Control" localSheetId="12" hidden="1">{"'보고양식'!$A$58:$K$111"}</definedName>
    <definedName name="HTML_Control" localSheetId="0" hidden="1">{"'Resources'!$A$1:$W$34","'Balance Sheet'!$A$1:$W$58","'SFD'!$A$1:$J$52"}</definedName>
    <definedName name="HTML_Control" localSheetId="1" hidden="1">{"'Resources'!$A$1:$W$34","'Balance Sheet'!$A$1:$W$58","'SFD'!$A$1:$J$52"}</definedName>
    <definedName name="HTML_Control" hidden="1">{"'Resources'!$A$1:$W$34","'Balance Sheet'!$A$1:$W$58","'SFD'!$A$1:$J$52"}</definedName>
    <definedName name="HTML_Control_2" localSheetId="0" hidden="1">{"'web page'!$A$1:$G$48"}</definedName>
    <definedName name="HTML_Control_2" localSheetId="1" hidden="1">{"'web page'!$A$1:$G$48"}</definedName>
    <definedName name="HTML_Control_2" hidden="1">{"'web page'!$A$1:$G$48"}</definedName>
    <definedName name="HTML_Description" hidden="1">""</definedName>
    <definedName name="HTML_Email" hidden="1">""</definedName>
    <definedName name="HTML_Header" localSheetId="12" hidden="1">""</definedName>
    <definedName name="HTML_Header" hidden="1">"Balance Sheet"</definedName>
    <definedName name="HTML_LastUpdate" localSheetId="12" hidden="1">""</definedName>
    <definedName name="HTML_LastUpdate" hidden="1">"11/14/97"</definedName>
    <definedName name="HTML_LineAfter" hidden="1">FALSE</definedName>
    <definedName name="HTML_LineBefore" hidden="1">FALSE</definedName>
    <definedName name="HTML_Name" localSheetId="12" hidden="1">""</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localSheetId="12" hidden="1">"C:\My Documents\98년\영업현황\2월 수주현황(2월 마감분).htm"</definedName>
    <definedName name="HTML_PathFile" hidden="1">"Q:\DATA\AR\98FYFS\SEPT97\ESAF\esafadmfsHL.htm"</definedName>
    <definedName name="HTML_PathTemplate" hidden="1">"C:\AsianDem\Database 98\Forecasts\HTMLTemp.htm"</definedName>
    <definedName name="HTML_Title" localSheetId="12" hidden="1">""</definedName>
    <definedName name="HTML_Title" hidden="1">"ADMFS97HTMLlinks"</definedName>
    <definedName name="HTML1_1" localSheetId="12" hidden="1">"[수주관리98.xls]회선현황!$A$5:$O$53"</definedName>
    <definedName name="HTML1_1" hidden="1">"[BOLE8097b.xls]Inflación!$C$3:$D$31"</definedName>
    <definedName name="HTML1_10" hidden="1">""</definedName>
    <definedName name="HTML1_11" hidden="1">1</definedName>
    <definedName name="HTML1_12" localSheetId="12" hidden="1">"C:\My Documents\98년\1월\영업현황\시험.htm"</definedName>
    <definedName name="HTML1_12" hidden="1">"k:\pim01.htm"</definedName>
    <definedName name="HTML1_2" hidden="1">1</definedName>
    <definedName name="HTML1_3" localSheetId="12" hidden="1">"수주관리98"</definedName>
    <definedName name="HTML1_3" hidden="1">""</definedName>
    <definedName name="HTML1_4" localSheetId="12" hidden="1">"회선현황"</definedName>
    <definedName name="HTML1_4" hidden="1">""</definedName>
    <definedName name="HTML1_5" hidden="1">""</definedName>
    <definedName name="HTML1_6" hidden="1">-4146</definedName>
    <definedName name="HTML1_7" hidden="1">-4146</definedName>
    <definedName name="HTML1_8" localSheetId="12" hidden="1">"98-01-21"</definedName>
    <definedName name="HTML1_8" hidden="1">""</definedName>
    <definedName name="HTML1_9" localSheetId="12" hidden="1">"김은광"</definedName>
    <definedName name="HTML1_9" hidden="1">""</definedName>
    <definedName name="HTML10_1" localSheetId="12" hidden="1">"'[수주관리98.xls]2월1주차'!$A$1:$P$31"</definedName>
    <definedName name="HTML10_1" hidden="1">"[BOLE8097b.xls]Bcambycomer!$B$8:$D$36"</definedName>
    <definedName name="HTML10_10" hidden="1">""</definedName>
    <definedName name="HTML10_11" hidden="1">1</definedName>
    <definedName name="HTML10_12" localSheetId="12" hidden="1">"C:\My Documents\98년\영업현황\일일현황-98.2.6.htm"</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localSheetId="12" hidden="1">""</definedName>
    <definedName name="HTML10_8" hidden="1">"13/05/98"</definedName>
    <definedName name="HTML10_9" localSheetId="12" hidden="1">""</definedName>
    <definedName name="HTML10_9" hidden="1">"Alfredo Hernandez"</definedName>
    <definedName name="HTML11_1" localSheetId="12" hidden="1">"'[수주관리98.xls]2월2주차'!$A$1:$P$21"</definedName>
    <definedName name="HTML11_1" hidden="1">"[BOLE8097b.xls]Ingresos!$B$5:$H$35"</definedName>
    <definedName name="HTML11_10" hidden="1">""</definedName>
    <definedName name="HTML11_11" hidden="1">1</definedName>
    <definedName name="HTML11_12" localSheetId="12" hidden="1">"C:\My Documents\98년\영업현황\일일현황-98.2.12.htm"</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localSheetId="12" hidden="1">""</definedName>
    <definedName name="HTML11_8" hidden="1">"21/05/98"</definedName>
    <definedName name="HTML11_9" localSheetId="12" hidden="1">""</definedName>
    <definedName name="HTML11_9" hidden="1">"Alfredo Hernandez"</definedName>
    <definedName name="HTML12_1" localSheetId="12" hidden="1">"'[수주관리98.xls]2월2주차'!$A$1:$P$34"</definedName>
    <definedName name="HTML12_1" hidden="1">"[BOLE8097b.xls]Egresos!$B$5:$H$35"</definedName>
    <definedName name="HTML12_10" hidden="1">""</definedName>
    <definedName name="HTML12_11" hidden="1">1</definedName>
    <definedName name="HTML12_12" localSheetId="12" hidden="1">"C:\My Documents\98년\영업현황\일일현황-98.2.13.htm"</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localSheetId="12" hidden="1">""</definedName>
    <definedName name="HTML12_8" hidden="1">"18/05/98"</definedName>
    <definedName name="HTML12_9" localSheetId="12" hidden="1">""</definedName>
    <definedName name="HTML12_9" hidden="1">"Alfredo Hernandez"</definedName>
    <definedName name="HTML13_1" localSheetId="12" hidden="1">"'[수주관리98.xls]2월2주차'!$A$1:$P$19"</definedName>
    <definedName name="HTML13_1" hidden="1">"[BOLE8097b.xls]Exfob!$B$5:$I$36"</definedName>
    <definedName name="HTML13_10" hidden="1">""</definedName>
    <definedName name="HTML13_11" hidden="1">1</definedName>
    <definedName name="HTML13_12" localSheetId="12" hidden="1">"C:\My Documents\98년\영업현황\일일현황-98.2.12.htm"</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localSheetId="12" hidden="1">""</definedName>
    <definedName name="HTML13_8" hidden="1">"18/05/98"</definedName>
    <definedName name="HTML13_9" localSheetId="12" hidden="1">""</definedName>
    <definedName name="HTML13_9" hidden="1">"Alfredo Hernandez"</definedName>
    <definedName name="HTML14_1" localSheetId="12" hidden="1">"'[수주관리98.xls]2월2주차'!$A$1:$P$17"</definedName>
    <definedName name="HTML14_1" hidden="1">"[BOLE8097b.xls]Impocif!$B$5:$I$35"</definedName>
    <definedName name="HTML14_10" hidden="1">""</definedName>
    <definedName name="HTML14_11" hidden="1">1</definedName>
    <definedName name="HTML14_12" localSheetId="12" hidden="1">"C:\My Documents\98년\영업현황\일일현황-98.2.9.htm"</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localSheetId="12" hidden="1">""</definedName>
    <definedName name="HTML14_8" hidden="1">"18/05/98"</definedName>
    <definedName name="HTML14_9" localSheetId="12" hidden="1">""</definedName>
    <definedName name="HTML14_9" hidden="1">"Alfredo Hernandez"</definedName>
    <definedName name="HTML15_1" localSheetId="12" hidden="1">"'[수주관리98.xls]2월3주차'!$A$1:$P$20"</definedName>
    <definedName name="HTML15_1" hidden="1">"[BOLE8097b.xls]Dpúbext!$C$3:$I$33"</definedName>
    <definedName name="HTML15_10" hidden="1">""</definedName>
    <definedName name="HTML15_11" hidden="1">1</definedName>
    <definedName name="HTML15_12" localSheetId="12" hidden="1">"C:\My Documents\98년\영업현황\일일현황-98.2.16.htm"</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localSheetId="12" hidden="1">""</definedName>
    <definedName name="HTML15_8" hidden="1">"18/05/98"</definedName>
    <definedName name="HTML15_9" localSheetId="12" hidden="1">""</definedName>
    <definedName name="HTML15_9" hidden="1">"Alfredo Hernandez"</definedName>
    <definedName name="HTML16_1" localSheetId="12" hidden="1">"'[수주통합관리98_2_21.xls]2월3주차'!$A$1:$I$89"</definedName>
    <definedName name="HTML16_1" hidden="1">"[BOLE8097b.xls]DpúintBdeG!$C$3:$F$33"</definedName>
    <definedName name="HTML16_10" hidden="1">""</definedName>
    <definedName name="HTML16_11" hidden="1">1</definedName>
    <definedName name="HTML16_12" localSheetId="12" hidden="1">"C:\My Documents\98년\영업현황\일일현황-98.2.25.htm"</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localSheetId="12" hidden="1">""</definedName>
    <definedName name="HTML16_8" hidden="1">"18/05/98"</definedName>
    <definedName name="HTML16_9" localSheetId="12" hidden="1">""</definedName>
    <definedName name="HTML16_9" hidden="1">"Alfredo Hernandez"</definedName>
    <definedName name="HTML17_1" localSheetId="12" hidden="1">"'[수주통합관리98_2_21.xls]2월3주차'!$A$4:$H$30"</definedName>
    <definedName name="HTML17_1" hidden="1">"[BOLE8097b.xls]Dpúintsecpú!$C$3:$H$33"</definedName>
    <definedName name="HTML17_10" hidden="1">""</definedName>
    <definedName name="HTML17_11" hidden="1">1</definedName>
    <definedName name="HTML17_12" localSheetId="12" hidden="1">"C:\My Documents\98년\영업현황\1월 수주현황.htm"</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localSheetId="12" hidden="1">""</definedName>
    <definedName name="HTML17_8" hidden="1">"18/05/98"</definedName>
    <definedName name="HTML17_9" localSheetId="12" hidden="1">""</definedName>
    <definedName name="HTML17_9" hidden="1">"Alfredo Hernandez"</definedName>
    <definedName name="HTML18_1" localSheetId="12" hidden="1">"'[수주통합관리98_2_21.xls]2월3주차'!$A$32:$I$58"</definedName>
    <definedName name="HTML18_1" hidden="1">"[BOLE8097b.xls]Bmonetaria!$C$3:$F$31"</definedName>
    <definedName name="HTML18_10" hidden="1">""</definedName>
    <definedName name="HTML18_11" hidden="1">1</definedName>
    <definedName name="HTML18_12" localSheetId="12" hidden="1">"C:\My Documents\98년\영업현황\2월 수주현황(2월25일 현재).htm"</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localSheetId="12" hidden="1">""</definedName>
    <definedName name="HTML18_8" hidden="1">"21/05/98"</definedName>
    <definedName name="HTML18_9" localSheetId="12" hidden="1">""</definedName>
    <definedName name="HTML18_9" hidden="1">"Alfredo Hernandez"</definedName>
    <definedName name="HTML19_1" localSheetId="12" hidden="1">"'[수주통합관리98_2_21.xls]2월3주차'!$A$63:$F$89"</definedName>
    <definedName name="HTML19_1" hidden="1">"[BOLE8097b.xls]Gcingre!$C$3:$H$31"</definedName>
    <definedName name="HTML19_10" hidden="1">""</definedName>
    <definedName name="HTML19_11" hidden="1">1</definedName>
    <definedName name="HTML19_12" localSheetId="12" hidden="1">"C:\My Documents\98년\영업현황\월별현황(2월25일 현재).htm"</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localSheetId="12" hidden="1">"[수주관리98.xls]일일현황!$A$1:$L$10"</definedName>
    <definedName name="HTML2_1" hidden="1">"[BOLE8097b.xls]Tinterés!$C$3:$E$33"</definedName>
    <definedName name="HTML2_10" hidden="1">""</definedName>
    <definedName name="HTML2_11" hidden="1">1</definedName>
    <definedName name="HTML2_12" localSheetId="12" hidden="1">"C:\My Documents\98년\1월\영업현황\일일현황-98.1.22.htm"</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localSheetId="12" hidden="1">1</definedName>
    <definedName name="HTML2_7" hidden="1">-4146</definedName>
    <definedName name="HTML2_8" localSheetId="12" hidden="1">"98-01-22"</definedName>
    <definedName name="HTML2_8" hidden="1">""</definedName>
    <definedName name="HTML2_9" hidden="1">""</definedName>
    <definedName name="HTML20_1" localSheetId="12" hidden="1">"'[수주통합관리98_2_25.xls]2월4주차'!$A$71:$F$97"</definedName>
    <definedName name="HTML20_1" hidden="1">"[BOLE8097b.xls]Gcgtosyresp!$C$3:$G$32"</definedName>
    <definedName name="HTML20_10" hidden="1">""</definedName>
    <definedName name="HTML20_11" hidden="1">1</definedName>
    <definedName name="HTML20_12" localSheetId="12" hidden="1">"C:\My Documents\98년\영업현황\월별현황(2월 마감분).htm"</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localSheetId="12" hidden="1">"'[수주통합관리98_2_25.xls]2월4주차'!$A$4:$H$29"</definedName>
    <definedName name="HTML21_1" hidden="1">"[BOLE8097b.xls]Pib!$C$3:$E$31"</definedName>
    <definedName name="HTML21_10" hidden="1">""</definedName>
    <definedName name="HTML21_11" hidden="1">1</definedName>
    <definedName name="HTML21_12" localSheetId="12" hidden="1">"C:\My Documents\98년\영업현황\1월 수주현황(1월 마감분).htm"</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localSheetId="12" hidden="1">"'[수주통합관리98_2_25.xls]2월4주차'!$A$31:$I$66"</definedName>
    <definedName name="HTML22_1" hidden="1">"[BOLE8097b.xls]Dpúintsecpú!$C$3:$H$32"</definedName>
    <definedName name="HTML22_10" hidden="1">""</definedName>
    <definedName name="HTML22_11" hidden="1">1</definedName>
    <definedName name="HTML22_12" localSheetId="12" hidden="1">"C:\My Documents\98년\영업현황\1월 수주현황(2월 마감분).htm"</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localSheetId="12" hidden="1">"[수주통합관리98_2_25.xls]보고양식!$A$32:$I$68"</definedName>
    <definedName name="HTML23_1" hidden="1">"'[ESTADISTICAS ANUALES.xls]TCambio'!$B$6:$F$31"</definedName>
    <definedName name="HTML23_10" hidden="1">""</definedName>
    <definedName name="HTML23_11" hidden="1">1</definedName>
    <definedName name="HTML23_12" localSheetId="12" hidden="1">"C:\My Documents\98년\영업현황\2월 수주현황(2월 마감분).htm"</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localSheetId="12" hidden="1">"[수주통합관리98_2_25.xls]보고양식!$A$73:$F$98"</definedName>
    <definedName name="HTML24_1" hidden="1">"'[ESTADISTICAS ANUALES.xls]Ainbdg'!$C$3:$F$32"</definedName>
    <definedName name="HTML24_10" hidden="1">""</definedName>
    <definedName name="HTML24_11" hidden="1">1</definedName>
    <definedName name="HTML24_12" localSheetId="12" hidden="1">"C:\My Documents\98년\영업현황\월별현황(2월 마감분).htm"</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localSheetId="12" hidden="1">"[수주통합관리98_2_25.xls]보고양식!$A$4:$I$29"</definedName>
    <definedName name="HTML25_1" hidden="1">"'[ESTADISTICAS ANUALES.xls]Crbancario'!$C$3:$F$28"</definedName>
    <definedName name="HTML25_10" hidden="1">""</definedName>
    <definedName name="HTML25_11" hidden="1">1</definedName>
    <definedName name="HTML25_12" localSheetId="12" hidden="1">"C:\My Documents\98년\영업현황\1월 수주현황(1월 마감분).htm"</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localSheetId="12" hidden="1">""</definedName>
    <definedName name="HTML25_8" hidden="1">"19/08/98"</definedName>
    <definedName name="HTML25_9" hidden="1">""</definedName>
    <definedName name="HTML26_1" localSheetId="12" hidden="1">"[수주통합관리98_2_25.xls]보고양식!$A$31:$K$80"</definedName>
    <definedName name="HTML26_1" hidden="1">"'[ESTADISTICAS ANUALES.xls]Amonetarios'!$C$3:$E$29"</definedName>
    <definedName name="HTML26_10" hidden="1">""</definedName>
    <definedName name="HTML26_11" hidden="1">1</definedName>
    <definedName name="HTML26_12" localSheetId="12" hidden="1">"C:\My Documents\98년\영업현황\2월 수주현황(2월 마감분).htm"</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localSheetId="12" hidden="1">"[수주통합관리98_2_25.xls]보고양식!$B$84:$G$109"</definedName>
    <definedName name="HTML27_1" hidden="1">"'[ESTADISTICAS ANUALES.xls]Rmin'!$C$3:$D$29"</definedName>
    <definedName name="HTML27_10" hidden="1">""</definedName>
    <definedName name="HTML27_11" hidden="1">1</definedName>
    <definedName name="HTML27_12" localSheetId="12" hidden="1">"C:\My Documents\98년\영업현황\월별현황(2월 마감분).htm"</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localSheetId="12" hidden="1">"[수주통합관리98_3_2.xls]보고양식!$B$92:$G$117"</definedName>
    <definedName name="HTML28_1" hidden="1">"'[ESTADISTICAS ANUALES.xls]Depbcos'!$C$3:$F$28"</definedName>
    <definedName name="HTML28_10" hidden="1">""</definedName>
    <definedName name="HTML28_11" hidden="1">1</definedName>
    <definedName name="HTML28_12" localSheetId="12" hidden="1">"C:\My Documents\98년\영업현황\월별현황(2월 마감분).htm"</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localSheetId="12" hidden="1">"[수주관리98.xls]일일현황!$A$1:$N$9"</definedName>
    <definedName name="HTML3_1" hidden="1">"[BOLE8097b.xls]TCambio!$B$6:$F$35"</definedName>
    <definedName name="HTML3_10" hidden="1">""</definedName>
    <definedName name="HTML3_11" hidden="1">1</definedName>
    <definedName name="HTML3_12" localSheetId="12" hidden="1">"C:\My Documents\98년\영업현황\일일현황-98.1.23.htm"</definedName>
    <definedName name="HTML3_12" hidden="1">"k:\pim02.htm"</definedName>
    <definedName name="HTML3_2" hidden="1">1</definedName>
    <definedName name="HTML3_3" hidden="1">""</definedName>
    <definedName name="HTML3_4" hidden="1">""</definedName>
    <definedName name="HTML3_5" hidden="1">""</definedName>
    <definedName name="HTML3_6" localSheetId="12" hidden="1">1</definedName>
    <definedName name="HTML3_6" hidden="1">-4146</definedName>
    <definedName name="HTML3_7" localSheetId="12" hidden="1">1</definedName>
    <definedName name="HTML3_7" hidden="1">-4146</definedName>
    <definedName name="HTML3_8" localSheetId="12" hidden="1">""</definedName>
    <definedName name="HTML3_8" hidden="1">"21/05/98"</definedName>
    <definedName name="HTML3_9" localSheetId="12" hidden="1">""</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localSheetId="12" hidden="1">"[수주관리98.xls]영업!$A$1:$N$15"</definedName>
    <definedName name="HTML4_1" hidden="1">"[BOLE8097b.xls]Rmin!$C$3:$D$32"</definedName>
    <definedName name="HTML4_10" hidden="1">""</definedName>
    <definedName name="HTML4_11" hidden="1">1</definedName>
    <definedName name="HTML4_12" localSheetId="12" hidden="1">"C:\My Documents\98년\영업현황\일일현황-98.1.31.htm"</definedName>
    <definedName name="HTML4_12" hidden="1">"K:\pim04.htm"</definedName>
    <definedName name="HTML4_2" hidden="1">1</definedName>
    <definedName name="HTML4_3" hidden="1">""</definedName>
    <definedName name="HTML4_4" hidden="1">""</definedName>
    <definedName name="HTML4_5" hidden="1">""</definedName>
    <definedName name="HTML4_6" localSheetId="12" hidden="1">1</definedName>
    <definedName name="HTML4_6" hidden="1">-4146</definedName>
    <definedName name="HTML4_7" localSheetId="12" hidden="1">1</definedName>
    <definedName name="HTML4_7" hidden="1">-4146</definedName>
    <definedName name="HTML4_8" localSheetId="12" hidden="1">"98-01-31"</definedName>
    <definedName name="HTML4_8" hidden="1">"21/05/98"</definedName>
    <definedName name="HTML4_9" localSheetId="12" hidden="1">""</definedName>
    <definedName name="HTML4_9" hidden="1">"Alfredo Hernandez"</definedName>
    <definedName name="HTML5_1" localSheetId="12" hidden="1">"[수주관리98.xls]영업!$A$1:$N$29"</definedName>
    <definedName name="HTML5_1" hidden="1">"[BOLE8097b.xls]Emoneta!$C$3:$D$30"</definedName>
    <definedName name="HTML5_10" hidden="1">""</definedName>
    <definedName name="HTML5_11" hidden="1">1</definedName>
    <definedName name="HTML5_12" localSheetId="12" hidden="1">"C:\My Documents\98년\영업현황\일일현황-98.1.31.v.htm"</definedName>
    <definedName name="HTML5_12" hidden="1">"k:\pim05.htm"</definedName>
    <definedName name="HTML5_2" hidden="1">1</definedName>
    <definedName name="HTML5_3" hidden="1">""</definedName>
    <definedName name="HTML5_4" hidden="1">""</definedName>
    <definedName name="HTML5_5" hidden="1">""</definedName>
    <definedName name="HTML5_6" localSheetId="12" hidden="1">1</definedName>
    <definedName name="HTML5_6" hidden="1">-4146</definedName>
    <definedName name="HTML5_7" localSheetId="12" hidden="1">1</definedName>
    <definedName name="HTML5_7" hidden="1">-4146</definedName>
    <definedName name="HTML5_8" localSheetId="12" hidden="1">""</definedName>
    <definedName name="HTML5_8" hidden="1">"11/05/98"</definedName>
    <definedName name="HTML5_9" localSheetId="12" hidden="1">""</definedName>
    <definedName name="HTML5_9" hidden="1">"Alfredo Hernandez"</definedName>
    <definedName name="HTML6_1" localSheetId="12" hidden="1">"'[수주관리98.xls]2월'!$A$1:$P$48"</definedName>
    <definedName name="HTML6_1" hidden="1">"[BOLE8097b.xls]Depbcos!$C$3:$F$31"</definedName>
    <definedName name="HTML6_10" hidden="1">""</definedName>
    <definedName name="HTML6_11" hidden="1">1</definedName>
    <definedName name="HTML6_12" localSheetId="12" hidden="1">"C:\My Documents\98년\영업현황\일일현황-98.1.31.htm"</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localSheetId="12" hidden="1">"'[수주관리98.xls]2월'!$A$3:$P$30"</definedName>
    <definedName name="HTML7_1" hidden="1">"[BOLE8097b.xls]Ainbdg!$C$3:$F$34"</definedName>
    <definedName name="HTML7_10" hidden="1">""</definedName>
    <definedName name="HTML7_11" hidden="1">1</definedName>
    <definedName name="HTML7_12" localSheetId="12" hidden="1">"C:\My Documents\98년\영업현황\일일현황-98.1.31.htm"</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localSheetId="12" hidden="1">""</definedName>
    <definedName name="HTML7_8" hidden="1">"21/05/98"</definedName>
    <definedName name="HTML7_9" localSheetId="12" hidden="1">""</definedName>
    <definedName name="HTML7_9" hidden="1">"Alfredo Hernandez"</definedName>
    <definedName name="HTML8_1" localSheetId="12" hidden="1">"'[수주관리98.xls]2월'!$A$1:$P$30"</definedName>
    <definedName name="HTML8_1" hidden="1">"[BOLE8097b.xls]Crbancario!$C$3:$F$31"</definedName>
    <definedName name="HTML8_10" hidden="1">""</definedName>
    <definedName name="HTML8_11" hidden="1">1</definedName>
    <definedName name="HTML8_12" localSheetId="12" hidden="1">"C:\My Documents\98년\영업현황\일일현황-98.1.31.htm"</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localSheetId="12" hidden="1">""</definedName>
    <definedName name="HTML8_8" hidden="1">"11/05/98"</definedName>
    <definedName name="HTML8_9" localSheetId="12" hidden="1">""</definedName>
    <definedName name="HTML8_9" hidden="1">"Alfredo Hernandez"</definedName>
    <definedName name="HTML9_1" localSheetId="12" hidden="1">"'[수주관리98.xls]2월'!$A$1:$P$19"</definedName>
    <definedName name="HTML9_1" hidden="1">"[BOLE8097b.xls]Amonetarios!$C$3:$E$32"</definedName>
    <definedName name="HTML9_10" hidden="1">""</definedName>
    <definedName name="HTML9_11" hidden="1">1</definedName>
    <definedName name="HTML9_12" localSheetId="12" hidden="1">"C:\My Documents\98년\영업현황\일일현황-98.2.10.htm"</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localSheetId="12" hidden="1">30</definedName>
    <definedName name="HTMLCount" hidden="1">28</definedName>
    <definedName name="huh" localSheetId="0" hidden="1">{"'Basic'!$A$1:$F$96"}</definedName>
    <definedName name="huh" localSheetId="1" hidden="1">{"'Basic'!$A$1:$F$96"}</definedName>
    <definedName name="huh" hidden="1">{"'Basic'!$A$1:$F$96"}</definedName>
    <definedName name="hui" localSheetId="0" hidden="1">{"Tab1",#N/A,FALSE,"P";"Tab2",#N/A,FALSE,"P"}</definedName>
    <definedName name="hui" localSheetId="1" hidden="1">{"Tab1",#N/A,FALSE,"P";"Tab2",#N/A,FALSE,"P"}</definedName>
    <definedName name="hui" hidden="1">{"Tab1",#N/A,FALSE,"P";"Tab2",#N/A,FALSE,"P"}</definedName>
    <definedName name="huo" localSheetId="0" hidden="1">{"Tab1",#N/A,FALSE,"P";"Tab2",#N/A,FALSE,"P"}</definedName>
    <definedName name="huo" localSheetId="1" hidden="1">{"Tab1",#N/A,FALSE,"P";"Tab2",#N/A,FALSE,"P"}</definedName>
    <definedName name="huo" hidden="1">{"Tab1",#N/A,FALSE,"P";"Tab2",#N/A,FALSE,"P"}</definedName>
    <definedName name="Ibrd">[81]CIRRs!$C$63</definedName>
    <definedName name="IDA">[116]lookup!$AD$4:$AD$7</definedName>
    <definedName name="IDA_assistance">'[147]tab 14'!$B$6:$U$25</definedName>
    <definedName name="IDS">#REF!</definedName>
    <definedName name="Ifad">[81]CIRRs!$C$65</definedName>
    <definedName name="IFSCode">'[85]Output - Submit'!$C$6</definedName>
    <definedName name="ii" localSheetId="12">{"Tab1",#N/A,FALSE,"P";"Tab2",#N/A,FALSE,"P"}</definedName>
    <definedName name="ii" localSheetId="0" hidden="1">{"Tab1",#N/A,FALSE,"P";"Tab2",#N/A,FALSE,"P"}</definedName>
    <definedName name="ii" localSheetId="1" hidden="1">{"Tab1",#N/A,FALSE,"P";"Tab2",#N/A,FALSE,"P"}</definedName>
    <definedName name="ii" hidden="1">{"Tab1",#N/A,FALSE,"P";"Tab2",#N/A,FALSE,"P"}</definedName>
    <definedName name="ijh">{"mt1",#N/A,FALSE,"Debt";"mt2",#N/A,FALSE,"Debt";"mt3",#N/A,FALSE,"Debt";"mt4",#N/A,FALSE,"Debt";"mt5",#N/A,FALSE,"Debt";"mt6",#N/A,FALSE,"Debt";"mt7",#N/A,FALSE,"Debt"}</definedName>
    <definedName name="ikjh" localSheetId="0" hidden="1">{"Riqfin97",#N/A,FALSE,"Tran";"Riqfinpro",#N/A,FALSE,"Tran"}</definedName>
    <definedName name="ikjh" localSheetId="1" hidden="1">{"Riqfin97",#N/A,FALSE,"Tran";"Riqfinpro",#N/A,FALSE,"Tran"}</definedName>
    <definedName name="ikjh" hidden="1">{"Riqfin97",#N/A,FALSE,"Tran";"Riqfinpro",#N/A,FALSE,"Tran"}</definedName>
    <definedName name="ilo" localSheetId="0" hidden="1">{"Riqfin97",#N/A,FALSE,"Tran";"Riqfinpro",#N/A,FALSE,"Tran"}</definedName>
    <definedName name="ilo" localSheetId="1" hidden="1">{"Riqfin97",#N/A,FALSE,"Tran";"Riqfinpro",#N/A,FALSE,"Tran"}</definedName>
    <definedName name="ilo" hidden="1">{"Riqfin97",#N/A,FALSE,"Tran";"Riqfinpro",#N/A,FALSE,"Tran"}</definedName>
    <definedName name="ilu" localSheetId="0" hidden="1">{"Riqfin97",#N/A,FALSE,"Tran";"Riqfinpro",#N/A,FALSE,"Tran"}</definedName>
    <definedName name="ilu" localSheetId="1" hidden="1">{"Riqfin97",#N/A,FALSE,"Tran";"Riqfinpro",#N/A,FALSE,"Tran"}</definedName>
    <definedName name="ilu" hidden="1">{"Riqfin97",#N/A,FALSE,"Tran";"Riqfinpro",#N/A,FALSE,"Tran"}</definedName>
    <definedName name="Imfmon">'[148]Input from HUB'!#REF!</definedName>
    <definedName name="Imfquartmon">'[148]Input from HUB'!#REF!</definedName>
    <definedName name="Import_Bills___Imports_7.3">'[58]9.1'!#REF!</definedName>
    <definedName name="IMPORTED_TRIGGER">'[116]Imported data'!$A$105:$D$200</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_GA__Class_License_Institutions_2.1.4">'[58]9.1'!#REF!</definedName>
    <definedName name="In__GA__Class_License_Institutions_2.2.4">'[58]9.1'!#REF!</definedName>
    <definedName name="In__KA__Class_License_Institutions_2.1.2">'[58]9.1'!#REF!</definedName>
    <definedName name="In__KA__Class_License_Institutions_2.2.2">'[58]9.1'!#REF!</definedName>
    <definedName name="In__KHA__Class_License_Institutions_2.1.3">'[58]9.1'!#REF!</definedName>
    <definedName name="In__KHA__Class_License_Institutions_2.2.3">'[58]9.1'!#REF!</definedName>
    <definedName name="In_Foreign_Banks_2.2.6">'[58]9.1'!#REF!</definedName>
    <definedName name="In_Nepal_Rastra_Bank_2.1.1">'[58]9.1'!#REF!</definedName>
    <definedName name="In_Nepal_Rastra_Bank_2.2.1">'[58]9.1'!#REF!</definedName>
    <definedName name="In_Other_Financial_Institutions_2.1.5">'[58]9.1'!#REF!</definedName>
    <definedName name="In_Other_Financial_Institutions_2.2.5">'[58]9.1'!#REF!</definedName>
    <definedName name="inclegend">[149]Legend!$G$2:$G$228</definedName>
    <definedName name="Income_from_Extra_Ordinary_transactions_8.">'[58]9.2'!$A$89:$IV$89</definedName>
    <definedName name="Income_Total">'[58]9.2'!$A$103:$IV$103</definedName>
    <definedName name="Index_Number">'[88]DMX Metadata Values'!$AE$2:$AE$22</definedName>
    <definedName name="indic.french">{"Main Economic Indicators",#N/A,FALSE,"C"}</definedName>
    <definedName name="indic.french1">{"Main Economic Indicators",#N/A,FALSE,"C"}</definedName>
    <definedName name="Indicators_of_Economic_Activity">'[88]DMX Metadata Values'!$L$4:$L$10</definedName>
    <definedName name="Individual_10.1.2.2">'[58]9.1'!#REF!</definedName>
    <definedName name="Individual_6.2">'[58]9.1'!#REF!</definedName>
    <definedName name="input_in" localSheetId="0" hidden="1">{"TRADE_COMP",#N/A,FALSE,"TAB23APP";"BOP",#N/A,FALSE,"TAB6";"DOT",#N/A,FALSE,"TAB24APP";"EXTDEBT",#N/A,FALSE,"TAB25APP"}</definedName>
    <definedName name="input_in" localSheetId="1" hidden="1">{"TRADE_COMP",#N/A,FALSE,"TAB23APP";"BOP",#N/A,FALSE,"TAB6";"DOT",#N/A,FALSE,"TAB24APP";"EXTDEBT",#N/A,FALSE,"TAB25APP"}</definedName>
    <definedName name="input_in" hidden="1">{"TRADE_COMP",#N/A,FALSE,"TAB23APP";"BOP",#N/A,FALSE,"TAB6";"DOT",#N/A,FALSE,"TAB24APP";"EXTDEBT",#N/A,FALSE,"TAB25APP"}</definedName>
    <definedName name="INS">[128]outsheet!$K$10</definedName>
    <definedName name="Institutional_Guarantee_35">'[58]9.4'!$A$39:$IV$39</definedName>
    <definedName name="Int_Ext">'[116]Input-INSTRUCTIONS'!$D$1</definedName>
    <definedName name="inter3">{"Main Economic Indicators",#N/A,FALSE,"C"}</definedName>
    <definedName name="Interbank_Borrowings_2.2">'[58]9.1'!#REF!</definedName>
    <definedName name="Interbank_Investment_5.2">'[58]9.1'!#REF!</definedName>
    <definedName name="Interest_IDA">#REF!</definedName>
    <definedName name="Interest_NC">[101]Triangles!$H$741</definedName>
    <definedName name="Interest_Suspense_Account_5.13">'[58]9.1'!#REF!</definedName>
    <definedName name="International_Investment_Position">'[88]DMX Metadata Values'!$M$4:$M$6</definedName>
    <definedName name="International_Rated_Foreign_Bank_s_Guarantee_38">'[58]9.4'!$A$42:$IV$42</definedName>
    <definedName name="International_Reserves">'[88]DMX Metadata Values'!$N$4</definedName>
    <definedName name="interrelations3">{"Main Economic Indicators",#N/A,FALSE,"C"}</definedName>
    <definedName name="inthalf">[150]Sheet4!$C$58:$G$112</definedName>
    <definedName name="Investment_Adjustment_Fund_1.10">'[58]9.1'!#REF!</definedName>
    <definedName name="Investment_adjustment_fund_7.4.">'[58]9.2'!$A$46:$IV$46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localSheetId="12" hidden="1">44048.6485532407</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B">[81]CIRRs!$C$68</definedName>
    <definedName name="ISO">[85]lookup!$H$2</definedName>
    <definedName name="isolegend">[149]Legend!$A$2:$A$228</definedName>
    <definedName name="ivh">{"macroa",#N/A,FALSE,"Macro";"suma2",#N/A,FALSE,"Data";"suma3",#N/A,FALSE,"Data";"suma4",#N/A,FALSE,"Data";"suma5",#N/A,FALSE,"Data";"suma6",#N/A,FALSE,"Data";"suma7",#N/A,FALSE,"Data";"suma8",#N/A,FALSE,"Data";"suma9",#N/A,FALSE,"Data"}</definedName>
    <definedName name="JAN" localSheetId="0" hidden="1">{#N/A,#N/A,FALSE,"B061196P";#N/A,#N/A,FALSE,"B061196";#N/A,#N/A,FALSE,"Relatório1";#N/A,#N/A,FALSE,"Relatório2";#N/A,#N/A,FALSE,"Relatório3";#N/A,#N/A,FALSE,"Relatório4 ";#N/A,#N/A,FALSE,"Relatório5";#N/A,#N/A,FALSE,"Relatório6";#N/A,#N/A,FALSE,"Relatório7";#N/A,#N/A,FALSE,"Relatório8"}</definedName>
    <definedName name="JAN" localSheetId="1"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hidden="1">'[151]Balance Sheet'!#REF!</definedName>
    <definedName name="jerryb" hidden="1">'[151]Balance Sheet'!#REF!</definedName>
    <definedName name="jgukg" localSheetId="0" hidden="1">{#N/A,#N/A,FALSE,"DOC";"TB_28",#N/A,FALSE,"FITB_28";"TB_91",#N/A,FALSE,"FITB_91";"TB_182",#N/A,FALSE,"FITB_182";"TB_273",#N/A,FALSE,"FITB_273";"TB_364",#N/A,FALSE,"FITB_364 ";"SUMMARY",#N/A,FALSE,"Summary"}</definedName>
    <definedName name="jgukg" localSheetId="1"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0" hidden="1">{"MONA",#N/A,FALSE,"S"}</definedName>
    <definedName name="jhgf" localSheetId="1" hidden="1">{"MONA",#N/A,FALSE,"S"}</definedName>
    <definedName name="jhgf" hidden="1">{"MONA",#N/A,FALSE,"S"}</definedName>
    <definedName name="JHI" localSheetId="0" hidden="1">{#N/A,#N/A,FALSE,"B061196P";#N/A,#N/A,FALSE,"B061196";#N/A,#N/A,FALSE,"Relatório1";#N/A,#N/A,FALSE,"Relatório2";#N/A,#N/A,FALSE,"Relatório3";#N/A,#N/A,FALSE,"Relatório4 ";#N/A,#N/A,FALSE,"Relatório5";#N/A,#N/A,FALSE,"Relatório6";#N/A,#N/A,FALSE,"Relatório7";#N/A,#N/A,FALSE,"Relatório8"}</definedName>
    <definedName name="JHI" localSheetId="1"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0"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2">{"Riqfin97",#N/A,FALSE,"Tran";"Riqfinpro",#N/A,FALSE,"Tran"}</definedName>
    <definedName name="jj" localSheetId="0" hidden="1">{"Riqfin97",#N/A,FALSE,"Tran";"Riqfinpro",#N/A,FALSE,"Tran"}</definedName>
    <definedName name="jj" localSheetId="1" hidden="1">{"Riqfin97",#N/A,FALSE,"Tran";"Riqfinpro",#N/A,FALSE,"Tran"}</definedName>
    <definedName name="jj" hidden="1">{"Riqfin97",#N/A,FALSE,"Tran";"Riqfinpro",#N/A,FALSE,"Tran"}</definedName>
    <definedName name="jjj" localSheetId="12" hidden="1">[152]M!#REF!</definedName>
    <definedName name="jjj" hidden="1">[153]M!#REF!</definedName>
    <definedName name="jjjj" localSheetId="0" hidden="1">{"Tab1",#N/A,FALSE,"P";"Tab2",#N/A,FALSE,"P"}</definedName>
    <definedName name="jjjj" localSheetId="1" hidden="1">{"Tab1",#N/A,FALSE,"P";"Tab2",#N/A,FALSE,"P"}</definedName>
    <definedName name="jjjj" hidden="1">{"Tab1",#N/A,FALSE,"P";"Tab2",#N/A,FALSE,"P"}</definedName>
    <definedName name="jjjjjj" localSheetId="12" hidden="1">'[140]J(Priv.Cap)'!#REF!</definedName>
    <definedName name="jjjjjj" hidden="1">'[141]J(Priv.Cap)'!#REF!</definedName>
    <definedName name="jkbjkb" localSheetId="0" hidden="1">{"DEPOSITS",#N/A,FALSE,"COMML_MON";"LOANS",#N/A,FALSE,"COMML_MON"}</definedName>
    <definedName name="jkbjkb" localSheetId="1" hidden="1">{"DEPOSITS",#N/A,FALSE,"COMML_MON";"LOANS",#N/A,FALSE,"COMML_MON"}</definedName>
    <definedName name="jkbjkb" hidden="1">{"DEPOSITS",#N/A,FALSE,"COMML_MON";"LOANS",#N/A,FALSE,"COMML_MON"}</definedName>
    <definedName name="ju" localSheetId="0" hidden="1">{#N/A,#N/A,FALSE,"slvsrtb1";#N/A,#N/A,FALSE,"slvsrtb2";#N/A,#N/A,FALSE,"slvsrtb3";#N/A,#N/A,FALSE,"slvsrtb4";#N/A,#N/A,FALSE,"slvsrtb5";#N/A,#N/A,FALSE,"slvsrtb6";#N/A,#N/A,FALSE,"slvsrtb7";#N/A,#N/A,FALSE,"slvsrtb8";#N/A,#N/A,FALSE,"slvsrtb9";#N/A,#N/A,FALSE,"slvsrtb10";#N/A,#N/A,FALSE,"slvsrtb12"}</definedName>
    <definedName name="ju" localSheetId="1"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0" hidden="1">{"Riqfin97",#N/A,FALSE,"Tran";"Riqfinpro",#N/A,FALSE,"Tran"}</definedName>
    <definedName name="jui" localSheetId="1" hidden="1">{"Riqfin97",#N/A,FALSE,"Tran";"Riqfinpro",#N/A,FALSE,"Tran"}</definedName>
    <definedName name="jui" hidden="1">{"Riqfin97",#N/A,FALSE,"Tran";"Riqfinpro",#N/A,FALSE,"Tran"}</definedName>
    <definedName name="junk" hidden="1">#REF!</definedName>
    <definedName name="junk1" hidden="1">#REF!</definedName>
    <definedName name="junk2" hidden="1">#REF!</definedName>
    <definedName name="junk3" hidden="1">#REF!</definedName>
    <definedName name="juy" localSheetId="0" hidden="1">{"Tab1",#N/A,FALSE,"P";"Tab2",#N/A,FALSE,"P"}</definedName>
    <definedName name="juy" localSheetId="1" hidden="1">{"Tab1",#N/A,FALSE,"P";"Tab2",#N/A,FALSE,"P"}</definedName>
    <definedName name="juy" hidden="1">{"Tab1",#N/A,FALSE,"P";"Tab2",#N/A,FALSE,"P"}</definedName>
    <definedName name="k" localSheetId="0" hidden="1">{"Riqfin97",#N/A,FALSE,"Tran";"Riqfinpro",#N/A,FALSE,"Tran"}</definedName>
    <definedName name="k" localSheetId="1" hidden="1">{"Riqfin97",#N/A,FALSE,"Tran";"Riqfinpro",#N/A,FALSE,"Tran"}</definedName>
    <definedName name="k" hidden="1">{"Riqfin97",#N/A,FALSE,"Tran";"Riqfinpro",#N/A,FALSE,"Tran"}</definedName>
    <definedName name="KA__Class_License_Institutions_6.1.1.1">'[58]9.1'!#REF!</definedName>
    <definedName name="KA__Class_License_Institutions_6.1.2.1">'[58]9.1'!#REF!</definedName>
    <definedName name="kama">{"Main Economic Indicators",#N/A,FALSE,"C"}</definedName>
    <definedName name="kb" localSheetId="0" hidden="1">{"Riqfin97",#N/A,FALSE,"Tran";"Riqfinpro",#N/A,FALSE,"Tran"}</definedName>
    <definedName name="kb" localSheetId="1" hidden="1">{"Riqfin97",#N/A,FALSE,"Tran";"Riqfinpro",#N/A,FALSE,"Tran"}</definedName>
    <definedName name="kb" hidden="1">{"Riqfin97",#N/A,FALSE,"Tran";"Riqfinpro",#N/A,FALSE,"Tran"}</definedName>
    <definedName name="KHA__Class_License_Institutions_6.1.1.2">'[58]9.1'!#REF!</definedName>
    <definedName name="KHA__Class_License_Institutions_6.1.2.2">'[58]9.1'!#REF!</definedName>
    <definedName name="kio" localSheetId="0" hidden="1">{"Tab1",#N/A,FALSE,"P";"Tab2",#N/A,FALSE,"P"}</definedName>
    <definedName name="kio" localSheetId="1" hidden="1">{"Tab1",#N/A,FALSE,"P";"Tab2",#N/A,FALSE,"P"}</definedName>
    <definedName name="kio" hidden="1">{"Tab1",#N/A,FALSE,"P";"Tab2",#N/A,FALSE,"P"}</definedName>
    <definedName name="kiu" localSheetId="0" hidden="1">{"Riqfin97",#N/A,FALSE,"Tran";"Riqfinpro",#N/A,FALSE,"Tran"}</definedName>
    <definedName name="kiu" localSheetId="1" hidden="1">{"Riqfin97",#N/A,FALSE,"Tran";"Riqfinpro",#N/A,FALSE,"Tran"}</definedName>
    <definedName name="kiu" hidden="1">{"Riqfin97",#N/A,FALSE,"Tran";"Riqfinpro",#N/A,FALSE,"Tran"}</definedName>
    <definedName name="kjas" localSheetId="0" hidden="1">{"Riqfin97",#N/A,FALSE,"Tran";"Riqfinpro",#N/A,FALSE,"Tran"}</definedName>
    <definedName name="kjas" localSheetId="1" hidden="1">{"Riqfin97",#N/A,FALSE,"Tran";"Riqfinpro",#N/A,FALSE,"Tran"}</definedName>
    <definedName name="kjas" hidden="1">{"Riqfin97",#N/A,FALSE,"Tran";"Riqfinpro",#N/A,FALSE,"Tran"}</definedName>
    <definedName name="kjg" localSheetId="0" hidden="1">{#N/A,#N/A,FALSE,"SimInp1";#N/A,#N/A,FALSE,"SimInp2";#N/A,#N/A,FALSE,"SimOut1";#N/A,#N/A,FALSE,"SimOut2";#N/A,#N/A,FALSE,"SimOut3";#N/A,#N/A,FALSE,"SimOut4";#N/A,#N/A,FALSE,"SimOut5"}</definedName>
    <definedName name="kjg" localSheetId="1"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0" hidden="1">{"BOP_TAB",#N/A,FALSE,"N";"MIDTERM_TAB",#N/A,FALSE,"O";"FUND_CRED",#N/A,FALSE,"P";"DEBT_TAB1",#N/A,FALSE,"Q";"DEBT_TAB2",#N/A,FALSE,"Q";"FORFIN_TAB1",#N/A,FALSE,"R";"FORFIN_TAB2",#N/A,FALSE,"R";"BOP_ANALY",#N/A,FALSE,"U"}</definedName>
    <definedName name="kjhg" localSheetId="1"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0" hidden="1">{"Main Economic Indicators",#N/A,FALSE,"C"}</definedName>
    <definedName name="kjkj" localSheetId="1" hidden="1">{"Main Economic Indicators",#N/A,FALSE,"C"}</definedName>
    <definedName name="kjkj" hidden="1">{"Main Economic Indicators",#N/A,FALSE,"C"}</definedName>
    <definedName name="kk" localSheetId="12">{"Tab1",#N/A,FALSE,"P";"Tab2",#N/A,FALSE,"P"}</definedName>
    <definedName name="kk" localSheetId="0" hidden="1">{"Tab1",#N/A,FALSE,"P";"Tab2",#N/A,FALSE,"P"}</definedName>
    <definedName name="kk" localSheetId="1" hidden="1">{"Tab1",#N/A,FALSE,"P";"Tab2",#N/A,FALSE,"P"}</definedName>
    <definedName name="kk" hidden="1">{"Tab1",#N/A,FALSE,"P";"Tab2",#N/A,FALSE,"P"}</definedName>
    <definedName name="kkk" localSheetId="12">{"Tab1",#N/A,FALSE,"P";"Tab2",#N/A,FALSE,"P"}</definedName>
    <definedName name="kkk" localSheetId="0" hidden="1">{"Tab1",#N/A,FALSE,"P";"Tab2",#N/A,FALSE,"P"}</definedName>
    <definedName name="kkk" localSheetId="1" hidden="1">{"Tab1",#N/A,FALSE,"P";"Tab2",#N/A,FALSE,"P"}</definedName>
    <definedName name="kkk" hidden="1">{"Tab1",#N/A,FALSE,"P";"Tab2",#N/A,FALSE,"P"}</definedName>
    <definedName name="kkkk" localSheetId="12" hidden="1">[154]M!#REF!</definedName>
    <definedName name="kkkk" hidden="1">[155]M!#REF!</definedName>
    <definedName name="kkkkk" hidden="1">'[156]J(Priv.Cap)'!#REF!</definedName>
    <definedName name="kl" localSheetId="12">{"mt1",#N/A,FALSE,"Debt";"mt2",#N/A,FALSE,"Debt";"mt3",#N/A,FALSE,"Debt";"mt4",#N/A,FALSE,"Debt";"mt5",#N/A,FALSE,"Debt";"mt6",#N/A,FALSE,"Debt";"mt7",#N/A,FALSE,"Debt"}</definedName>
    <definedName name="kl" localSheetId="0" hidden="1">{"Riqfin97",#N/A,FALSE,"Tran";"Riqfinpro",#N/A,FALSE,"Tran"}</definedName>
    <definedName name="kl" localSheetId="1" hidden="1">{"Riqfin97",#N/A,FALSE,"Tran";"Riqfinpro",#N/A,FALSE,"Tran"}</definedName>
    <definedName name="kl" hidden="1">{"Riqfin97",#N/A,FALSE,"Tran";"Riqfinpro",#N/A,FALSE,"Tran"}</definedName>
    <definedName name="kljlkh" localSheetId="0" hidden="1">{"TRADE_COMP",#N/A,FALSE,"TAB23APP";"BOP",#N/A,FALSE,"TAB6";"DOT",#N/A,FALSE,"TAB24APP";"EXTDEBT",#N/A,FALSE,"TAB25APP"}</definedName>
    <definedName name="kljlkh" localSheetId="1" hidden="1">{"TRADE_COMP",#N/A,FALSE,"TAB23APP";"BOP",#N/A,FALSE,"TAB6";"DOT",#N/A,FALSE,"TAB24APP";"EXTDEBT",#N/A,FALSE,"TAB25APP"}</definedName>
    <definedName name="kljlkh" hidden="1">{"TRADE_COMP",#N/A,FALSE,"TAB23APP";"BOP",#N/A,FALSE,"TAB6";"DOT",#N/A,FALSE,"TAB24APP";"EXTDEBT",#N/A,FALSE,"TAB25APP"}</definedName>
    <definedName name="km" localSheetId="0" hidden="1">{"Tab1",#N/A,FALSE,"P";"Tab2",#N/A,FALSE,"P"}</definedName>
    <definedName name="km" localSheetId="1" hidden="1">{"Tab1",#N/A,FALSE,"P";"Tab2",#N/A,FALSE,"P"}</definedName>
    <definedName name="km" hidden="1">{"Tab1",#N/A,FALSE,"P";"Tab2",#N/A,FALSE,"P"}</definedName>
    <definedName name="kol" localSheetId="12">"#REF!"</definedName>
    <definedName name="kol" localSheetId="0" hidden="1">#REF!</definedName>
    <definedName name="kol" localSheetId="1" hidden="1">#REF!</definedName>
    <definedName name="kol" hidden="1">#REF!</definedName>
    <definedName name="kossi" localSheetId="12">#N/A</definedName>
    <definedName name="kossi" localSheetId="0" hidden="1">'[33]Dep fonct'!#REF!</definedName>
    <definedName name="kossi" localSheetId="1" hidden="1">'[33]Dep fonct'!#REF!</definedName>
    <definedName name="kossi" hidden="1">'[33]Dep fonct'!#REF!</definedName>
    <definedName name="ku">{"macro",#N/A,FALSE,"Macro";"smq2",#N/A,FALSE,"Data";"smq3",#N/A,FALSE,"Data";"smq4",#N/A,FALSE,"Data";"smq5",#N/A,FALSE,"Data";"smq6",#N/A,FALSE,"Data";"smq7",#N/A,FALSE,"Data";"smq8",#N/A,FALSE,"Data";"smq9",#N/A,FALSE,"Data"}</definedName>
    <definedName name="kuy" localSheetId="0" hidden="1">{#N/A,#N/A,FALSE,"B061196P";#N/A,#N/A,FALSE,"B061196";#N/A,#N/A,FALSE,"Relatório1";#N/A,#N/A,FALSE,"Relatório2";#N/A,#N/A,FALSE,"Relatório3";#N/A,#N/A,FALSE,"Relatório4 ";#N/A,#N/A,FALSE,"Relatório5";#N/A,#N/A,FALSE,"Relatório6";#N/A,#N/A,FALSE,"Relatório7";#N/A,#N/A,FALSE,"Relatório8"}</definedName>
    <definedName name="kuy" localSheetId="1"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'[130]Imp:DSA output'!$C$9:$C$464</definedName>
    <definedName name="Labor_Markets">'[88]DMX Metadata Values'!$O$4:$O$6</definedName>
    <definedName name="LANG">[116]START!$M$10</definedName>
    <definedName name="LEDA" localSheetId="0" hidden="1">{#N/A,#N/A,FALSE,"B061196P";#N/A,#N/A,FALSE,"B061196";#N/A,#N/A,FALSE,"Relatório1";#N/A,#N/A,FALSE,"Relatório2";#N/A,#N/A,FALSE,"Relatório3";#N/A,#N/A,FALSE,"Relatório4 ";#N/A,#N/A,FALSE,"Relatório5";#N/A,#N/A,FALSE,"Relatório6";#N/A,#N/A,FALSE,"Relatório7";#N/A,#N/A,FALSE,"Relatório8"}</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abilities_Total">'[58]9.1'!#REF!</definedName>
    <definedName name="Licensed_Institutions_10.1.2.1.2.1">'[58]9.1'!#REF!</definedName>
    <definedName name="limcount" localSheetId="12" hidden="1">1</definedName>
    <definedName name="limcount" hidden="1">3</definedName>
    <definedName name="lkjh" localSheetId="0" hidden="1">{"Riqfin97",#N/A,FALSE,"Tran";"Riqfinpro",#N/A,FALSE,"Tran"}</definedName>
    <definedName name="lkjh" localSheetId="1" hidden="1">{"Riqfin97",#N/A,FALSE,"Tran";"Riqfinpro",#N/A,FALSE,"Tran"}</definedName>
    <definedName name="lkjh" hidden="1">{"Riqfin97",#N/A,FALSE,"Tran";"Riqfinpro",#N/A,FALSE,"Tran"}</definedName>
    <definedName name="ll" localSheetId="12">{"Tab1",#N/A,FALSE,"P";"Tab2",#N/A,FALSE,"P"}</definedName>
    <definedName name="ll" localSheetId="0" hidden="1">{"Tab1",#N/A,FALSE,"P";"Tab2",#N/A,FALSE,"P"}</definedName>
    <definedName name="ll" localSheetId="1" hidden="1">{"Tab1",#N/A,FALSE,"P";"Tab2",#N/A,FALSE,"P"}</definedName>
    <definedName name="ll" hidden="1">{"Tab1",#N/A,FALSE,"P";"Tab2",#N/A,FALSE,"P"}</definedName>
    <definedName name="lll" localSheetId="12">{"Riqfin97",#N/A,FALSE,"Tran";"Riqfinpro",#N/A,FALSE,"Tran"}</definedName>
    <definedName name="lll" localSheetId="0" hidden="1">{"Riqfin97",#N/A,FALSE,"Tran";"Riqfinpro",#N/A,FALSE,"Tran"}</definedName>
    <definedName name="lll" localSheetId="1" hidden="1">{"Riqfin97",#N/A,FALSE,"Tran";"Riqfinpro",#N/A,FALSE,"Tran"}</definedName>
    <definedName name="lll" hidden="1">{"Riqfin97",#N/A,FALSE,"Tran";"Riqfinpro",#N/A,FALSE,"Tran"}</definedName>
    <definedName name="llll" localSheetId="12" hidden="1">[152]M!#REF!</definedName>
    <definedName name="llll" hidden="1">[153]M!#REF!</definedName>
    <definedName name="lllll" localSheetId="12">{"CN",#N/A,FALSE,"SEFI"}</definedName>
    <definedName name="lllll" localSheetId="0" hidden="1">{"Tab1",#N/A,FALSE,"P";"Tab2",#N/A,FALSE,"P"}</definedName>
    <definedName name="lllll" localSheetId="1" hidden="1">{"Tab1",#N/A,FALSE,"P";"Tab2",#N/A,FALSE,"P"}</definedName>
    <definedName name="lllll" hidden="1">{"Tab1",#N/A,FALSE,"P";"Tab2",#N/A,FALSE,"P"}</definedName>
    <definedName name="llllll" localSheetId="0" hidden="1">{"Minpmon",#N/A,FALSE,"Monthinput"}</definedName>
    <definedName name="llllll" localSheetId="1" hidden="1">{"Minpmon",#N/A,FALSE,"Monthinput"}</definedName>
    <definedName name="llllll" hidden="1">{"Minpmon",#N/A,FALSE,"Monthinput"}</definedName>
    <definedName name="LNG_Oil_weight">6.4841</definedName>
    <definedName name="Load_Op">#N/A</definedName>
    <definedName name="Loan_Against_Domestic_Bills_8.1">'[58]9.1'!#REF!</definedName>
    <definedName name="Loan_Against_Foreign_Bills_8.2">'[58]9.1'!#REF!</definedName>
    <definedName name="Loan_Loss_Provision_5.9">'[58]9.1'!#REF!</definedName>
    <definedName name="Loan_Written_Off_8.">'[58]9.2'!$A$48:$IV$48</definedName>
    <definedName name="Loans___Advances_6.">'[58]9.1'!$A$409:$IV$409</definedName>
    <definedName name="Loans_Against_Collected_Bills_8.">'[58]9.1'!$A$449:$IV$449</definedName>
    <definedName name="Local_Government_121">'[58]9.3'!$A$125:$IV$125</definedName>
    <definedName name="Local_Government_6.1.1.9">'[58]9.1'!#REF!</definedName>
    <definedName name="LOCPRICE">[157]DeletedOld12!$A$27:$K$28</definedName>
    <definedName name="lta" localSheetId="0" hidden="1">{"Riqfin97",#N/A,FALSE,"Tran";"Riqfinpro",#N/A,FALSE,"Tran"}</definedName>
    <definedName name="lta" localSheetId="1" hidden="1">{"Riqfin97",#N/A,FALSE,"Tran";"Riqfinpro",#N/A,FALSE,"Tran"}</definedName>
    <definedName name="lta" hidden="1">{"Riqfin97",#N/A,FALSE,"Tran";"Riqfinpro",#N/A,FALSE,"Tran"}</definedName>
    <definedName name="Lyon">[86]Sheet3!$O$1</definedName>
    <definedName name="m">'[130]Imp:DSA output'!$G$9:$G$464</definedName>
    <definedName name="Machinery_Tools_66">'[58]9.3'!$A$70:$IV$70</definedName>
    <definedName name="MAI" localSheetId="0" hidden="1">{#N/A,#N/A,FALSE,"B061196P";#N/A,#N/A,FALSE,"B061196";#N/A,#N/A,FALSE,"Relatório1";#N/A,#N/A,FALSE,"Relatório2";#N/A,#N/A,FALSE,"Relatório3";#N/A,#N/A,FALSE,"Relatório4 ";#N/A,#N/A,FALSE,"Relatório5";#N/A,#N/A,FALSE,"Relatório6";#N/A,#N/A,FALSE,"Relatório7";#N/A,#N/A,FALSE,"Relatório8"}</definedName>
    <definedName name="MAI" localSheetId="1"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rgin_Accounts_3.6">'[58]9.1'!#REF!</definedName>
    <definedName name="Margin_Nature_Loan_30">'[58]9.3ka'!$A$34:$IV$34</definedName>
    <definedName name="Maturity_IDA">[85]PV_Base!$B$23</definedName>
    <definedName name="Maturity_NC">[101]Triangles!$H$740</definedName>
    <definedName name="MCV_B">[158]Q6!$E$210:$AH$210</definedName>
    <definedName name="MDRI_Column">[116]lookup!$E:$E</definedName>
    <definedName name="MDTab" localSheetId="0" hidden="1">{FALSE,FALSE,-1.25,-15.5,484.5,276.75,FALSE,FALSE,TRUE,TRUE,0,12,#N/A,46,#N/A,2.93460490463215,15.35,1,FALSE,FALSE,3,TRUE,1,FALSE,100,"Swvu.PLA1.","ACwvu.PLA1.",#N/A,FALSE,FALSE,0,0,0,0,2,"","",TRUE,TRUE,FALSE,FALSE,1,60,#N/A,#N/A,FALSE,FALSE,FALSE,FALSE,FALSE,FALSE,FALSE,9,65532,65532,FALSE,FALSE,TRUE,TRUE,TRUE}</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tal_Products__Machinary___Electronic_Equipment___Assemblage_64">'[58]9.3'!$A$68:$IV$68</definedName>
    <definedName name="MF__Assets_Total">'[58]MF_9.1'!#REF!</definedName>
    <definedName name="MF__Bank_Balance_2.">'[58]MF_9.1'!#REF!</definedName>
    <definedName name="MF__Borrowing_from_Nepal_Rastra_Bank_2.1">'[58]MF_9.1'!#REF!</definedName>
    <definedName name="MF__Borrowings_2.">'[58]MF_9.1'!#REF!</definedName>
    <definedName name="MF__Capital___Reserves_Fund_1.">'[58]MF_9.1'!#REF!</definedName>
    <definedName name="MF__Cash_Balance_1.">'[58]MF_9.1'!#REF!</definedName>
    <definedName name="MF__Deposits_3.">'[58]MF_9.1'!#REF!</definedName>
    <definedName name="MF__Expenses_not_Written_off_9.">'[58]MF_9.1'!#REF!</definedName>
    <definedName name="MF__Fixed_Assets_7.">'[58]MF_9.1'!#REF!</definedName>
    <definedName name="MF__General_Reserve_1.4">'[58]MF_9.1'!#REF!</definedName>
    <definedName name="MF__Individual_6.2">'[58]MF_9.1'!#REF!</definedName>
    <definedName name="MF__Institutional_6.1">'[58]MF_9.1'!#REF!</definedName>
    <definedName name="MF__Interest_Suspense_Account_5.14">'[58]MF_9.1'!#REF!</definedName>
    <definedName name="MF__Investment_on_Securities_Except_Shares_4.">'[58]MF_9.1'!#REF!</definedName>
    <definedName name="MF__Liabilities_Total">'[58]MF_9.1'!#REF!</definedName>
    <definedName name="MF__Loan_Loss_Provision_5.10">'[58]MF_9.1'!#REF!</definedName>
    <definedName name="MF__Loans___Advances_6.">'[58]MF_9.1'!#REF!</definedName>
    <definedName name="MF__Money_at_Call_3.">'[58]MF_9.1'!#REF!</definedName>
    <definedName name="MF__Non_Banking_Assets_10.">'[58]MF_9.1'!#REF!</definedName>
    <definedName name="MF__Other_Assets_8.">'[58]MF_9.1'!#REF!</definedName>
    <definedName name="MF__Other_Liabilities___Provisions_5.">'[58]MF_9.1'!#REF!</definedName>
    <definedName name="MF__Others_2.2">'[58]MF_9.1'!#REF!</definedName>
    <definedName name="MF__Paid_up_Capital_1.1">'[58]MF_9.1'!#REF!</definedName>
    <definedName name="MF__Profit___Loss_A_c_7.">'[58]MF_9.1'!#REF!</definedName>
    <definedName name="MF__Profit___Loss_Account_12.">'[58]MF_9.1'!#REF!</definedName>
    <definedName name="MF__Reconciliation_A_c_6.">'[58]MF_9.1'!#REF!</definedName>
    <definedName name="MF__Reconciliation_Account_11.">'[58]MF_9.1'!#REF!</definedName>
    <definedName name="MF__Retained_Earning_1.6">'[58]MF_9.1'!#REF!</definedName>
    <definedName name="MF__Shares___Other_Investments_5.">'[58]MF_9.1'!#REF!</definedName>
    <definedName name="MF_Additional_Loan_Loss_Provision_6.1.3">'[58]MF_9.2'!#REF!</definedName>
    <definedName name="MF_Bills_Purchase_and_Discount_2.1">'[58]MF_9.2'!#REF!</definedName>
    <definedName name="MF_Commission_2.2">'[58]MF_9.2'!#REF!</definedName>
    <definedName name="MF_Commission_and_Discount_2.">'[58]MF_9.2'!#REF!</definedName>
    <definedName name="MF_Commission_Expense_2.">'[58]MF_9.2'!#REF!</definedName>
    <definedName name="MF_Expenses_Total">'[58]MF_9.2'!#REF!</definedName>
    <definedName name="MF_General_Loan_loss_Provision_6.1.1">'[58]MF_9.2'!#REF!</definedName>
    <definedName name="MF_Income_from_Extra_Ordinary_transactions_7.">'[58]MF_9.2'!#REF!</definedName>
    <definedName name="MF_Income_Total">'[58]MF_9.2'!#REF!</definedName>
    <definedName name="MF_Interest_Expense_1.">'[58]MF_9.2'!#REF!</definedName>
    <definedName name="MF_Interest_Income_1.">'[58]MF_9.2'!#REF!</definedName>
    <definedName name="MF_Loan_loss_Provision_6.1">'[58]MF_9.2'!#REF!</definedName>
    <definedName name="MF_Loan_Written_Off_7.">'[58]MF_9.2'!#REF!</definedName>
    <definedName name="MF_Net_Loss_8.">'[58]MF_9.2'!#REF!</definedName>
    <definedName name="MF_Net_Profit_11.">'[58]MF_9.2'!#REF!</definedName>
    <definedName name="MF_Non_Operating_Expense_5.">'[58]MF_9.2'!#REF!</definedName>
    <definedName name="MF_Non_Operating_Income_4.">'[58]MF_9.2'!#REF!</definedName>
    <definedName name="MF_Office_Operating_Expenses_4.">'[58]MF_9.2'!#REF!</definedName>
    <definedName name="MF_On_Borrowing_1.2">'[58]MF_9.2'!#REF!</definedName>
    <definedName name="MF_On_Deposit_Liabilities_1.1">'[58]MF_9.2'!#REF!</definedName>
    <definedName name="MF_On_Investment_1.2">'[58]MF_9.2'!#REF!</definedName>
    <definedName name="MF_On_Loans_and_Advances_1.1">'[58]MF_9.2'!#REF!</definedName>
    <definedName name="MF_Other_Operating_Income_3.">'[58]MF_9.2'!#REF!</definedName>
    <definedName name="MF_Others_2.3">'[58]MF_9.2'!#REF!</definedName>
    <definedName name="MF_Provision_for_Income_Tax_10.">'[58]MF_9.2'!#REF!</definedName>
    <definedName name="MF_Provision_for_Loss_of_Other_Assets_6.4.">'[58]MF_9.2'!#REF!</definedName>
    <definedName name="MF_Provision_for_Loss_on_Investment_6.3.">'[58]MF_9.2'!#REF!</definedName>
    <definedName name="MF_Provision_for_Non_Banking_Assets_6.2.">'[58]MF_9.2'!#REF!</definedName>
    <definedName name="MF_Provision_for_Risk_6.">'[58]MF_9.2'!#REF!</definedName>
    <definedName name="MF_Provision_for_Staff_Bonus_9.">'[58]MF_9.2'!#REF!</definedName>
    <definedName name="MF_Recovery_of_written_off_Loan_6.">'[58]MF_9.2'!#REF!</definedName>
    <definedName name="MF_Special_Loan_Loss_Provision_6.1.2">'[58]MF_9.2'!#REF!</definedName>
    <definedName name="MF_Staff_Expense_3.">'[58]MF_9.2'!#REF!</definedName>
    <definedName name="MF_Write_Back_from_Provisions_for_loss_5.">'[58]MF_9.2'!#REF!</definedName>
    <definedName name="mflowsa">[56]!mflowsa</definedName>
    <definedName name="mflowsq">[56]!mflowsq</definedName>
    <definedName name="Mining_Related_18">'[58]9.3'!$A$22:$IV$22</definedName>
    <definedName name="Miscellaneous">'[88]DMX Metadata Values'!$P$4</definedName>
    <definedName name="MktFin">[116]Trigger!$AA$4:$AE$74</definedName>
    <definedName name="ml">{"macro",#N/A,FALSE,"Macro";"smq2",#N/A,FALSE,"Data";"smq3",#N/A,FALSE,"Data";"smq4",#N/A,FALSE,"Data";"smq5",#N/A,FALSE,"Data";"smq6",#N/A,FALSE,"Data";"smq7",#N/A,FALSE,"Data";"smq8",#N/A,FALSE,"Data";"smq9",#N/A,FALSE,"Data"}</definedName>
    <definedName name="mmm" localSheetId="12">{"Main Economic Indicators",#N/A,FALSE,"C"}</definedName>
    <definedName name="mmm" localSheetId="0" hidden="1">{"Riqfin97",#N/A,FALSE,"Tran";"Riqfinpro",#N/A,FALSE,"Tran"}</definedName>
    <definedName name="mmm" localSheetId="1" hidden="1">{"Riqfin97",#N/A,FALSE,"Tran";"Riqfinpro",#N/A,FALSE,"Tran"}</definedName>
    <definedName name="mmm" hidden="1">{"Riqfin97",#N/A,FALSE,"Tran";"Riqfinpro",#N/A,FALSE,"Tran"}</definedName>
    <definedName name="mmmm" localSheetId="12">{"Tab1",#N/A,FALSE,"P";"Tab2",#N/A,FALSE,"P"}</definedName>
    <definedName name="mmmm" localSheetId="0" hidden="1">{"Tab1",#N/A,FALSE,"P";"Tab2",#N/A,FALSE,"P"}</definedName>
    <definedName name="mmmm" localSheetId="1" hidden="1">{"Tab1",#N/A,FALSE,"P";"Tab2",#N/A,FALSE,"P"}</definedName>
    <definedName name="mmmm" hidden="1">{"Tab1",#N/A,FALSE,"P";"Tab2",#N/A,FALSE,"P"}</definedName>
    <definedName name="mmmmm" localSheetId="0" hidden="1">{"Riqfin97",#N/A,FALSE,"Tran";"Riqfinpro",#N/A,FALSE,"Tran"}</definedName>
    <definedName name="mmmmm" localSheetId="1" hidden="1">{"Riqfin97",#N/A,FALSE,"Tran";"Riqfinpro",#N/A,FALSE,"Tran"}</definedName>
    <definedName name="mmmmm" hidden="1">{"Riqfin97",#N/A,FALSE,"Tran";"Riqfinpro",#N/A,FALSE,"Tran"}</definedName>
    <definedName name="mn" localSheetId="0" hidden="1">{"Riqfin97",#N/A,FALSE,"Tran";"Riqfinpro",#N/A,FALSE,"Tran"}</definedName>
    <definedName name="mn" localSheetId="1" hidden="1">{"Riqfin97",#N/A,FALSE,"Tran";"Riqfinpro",#N/A,FALSE,"Tran"}</definedName>
    <definedName name="mn" hidden="1">{"Riqfin97",#N/A,FALSE,"Tran";"Riqfinpro",#N/A,FALSE,"Tran"}</definedName>
    <definedName name="MOR" localSheetId="0" hidden="1">{#N/A,#N/A,FALSE,"B061196P";#N/A,#N/A,FALSE,"B061196";#N/A,#N/A,FALSE,"Relatório1";#N/A,#N/A,FALSE,"Relatório2";#N/A,#N/A,FALSE,"Relatório3";#N/A,#N/A,FALSE,"Relatório4 ";#N/A,#N/A,FALSE,"Relatório5";#N/A,#N/A,FALSE,"Relatório6";#N/A,#N/A,FALSE,"Relatório7";#N/A,#N/A,FALSE,"Relatório8"}</definedName>
    <definedName name="MOR" localSheetId="1"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stocksa">[56]!mstocksa</definedName>
    <definedName name="mstocksq">[56]!mstocksq</definedName>
    <definedName name="MT">[107]ReadMe!$B$30</definedName>
    <definedName name="MT_DB">[159]Content!$I$7</definedName>
    <definedName name="MTDB">[160]DIR!$E$5</definedName>
    <definedName name="mte" localSheetId="0" hidden="1">{"Riqfin97",#N/A,FALSE,"Tran";"Riqfinpro",#N/A,FALSE,"Tran"}</definedName>
    <definedName name="mte" localSheetId="1" hidden="1">{"Riqfin97",#N/A,FALSE,"Tran";"Riqfinpro",#N/A,FALSE,"Tran"}</definedName>
    <definedName name="mte" hidden="1">{"Riqfin97",#N/A,FALSE,"Tran";"Riqfinpro",#N/A,FALSE,"Tran"}</definedName>
    <definedName name="n" localSheetId="0" hidden="1">{"Minpmon",#N/A,FALSE,"Monthinput"}</definedName>
    <definedName name="n" localSheetId="1" hidden="1">{"Minpmon",#N/A,FALSE,"Monthinput"}</definedName>
    <definedName name="n" hidden="1">{"Minpmon",#N/A,FALSE,"Monthinput"}</definedName>
    <definedName name="n.a.">[116]lookup!$AB$4</definedName>
    <definedName name="NAMES__________">[128]outsheet!$A$9:$A$45</definedName>
    <definedName name="NAMES_Q">'[101]Complete Data Set (Quarterly)'!$C$7:$C$196</definedName>
    <definedName name="NAMES_THEN">'[101]Source Data (Previous)'!$C$10:$C$119</definedName>
    <definedName name="NatCurr">'[88]DMX Metadata Values'!$W$2:$W$288</definedName>
    <definedName name="National_Accounts">'[88]DMX Metadata Values'!$Q$4:$Q$8</definedName>
    <definedName name="nbvnbvnbv">{"Main Economic Indicators",#N/A,FALSE,"C"}</definedName>
    <definedName name="NCP">#N/A</definedName>
    <definedName name="NCP_R">#N/A</definedName>
    <definedName name="Ndf">[81]CIRRs!$C$69</definedName>
    <definedName name="Nepal_Government_Securities_4.1">'[58]9.1'!#REF!</definedName>
    <definedName name="Nepalese_Notes___Coins_1.1">'[58]9.1'!#REF!</definedName>
    <definedName name="Net_Loss_9.">'[58]9.2'!$A$90:$IV$90</definedName>
    <definedName name="Net_Profit_12.">'[58]9.2'!$A$52:$IV$52</definedName>
    <definedName name="new" localSheetId="12">#N/A</definedName>
    <definedName name="new" localSheetId="0" hidden="1">{"TBILLS_ALL",#N/A,FALSE,"FITB_all"}</definedName>
    <definedName name="new" localSheetId="1" hidden="1">{"TBILLS_ALL",#N/A,FALSE,"FITB_all"}</definedName>
    <definedName name="new" hidden="1">{"TBILLS_ALL",#N/A,FALSE,"FITB_all"}</definedName>
    <definedName name="Newdate">'[121]A Current Data'!$D$61</definedName>
    <definedName name="newnew" localSheetId="0" hidden="1">{"TBILLS_ALL",#N/A,FALSE,"FITB_all"}</definedName>
    <definedName name="newnew" localSheetId="1" hidden="1">{"TBILLS_ALL",#N/A,FALSE,"FITB_all"}</definedName>
    <definedName name="newnew" hidden="1">{"TBILLS_ALL",#N/A,FALSE,"FITB_all"}</definedName>
    <definedName name="NewOld">[116]lookup!$AF$4:$AF$5</definedName>
    <definedName name="NEWPL">[161]NEWPL!$A$1:$E$692</definedName>
    <definedName name="NewVintage">'[121]A Current Data'!$D$60</definedName>
    <definedName name="nfrtrs" hidden="1">[19]WB!$Q$257:$AK$257</definedName>
    <definedName name="NGDP" localSheetId="12">#N/A</definedName>
    <definedName name="ngdp">#REF!</definedName>
    <definedName name="NGDP_DG">#N/A</definedName>
    <definedName name="NGDP_R">#N/A</definedName>
    <definedName name="NGDP_RG">#N/A</definedName>
    <definedName name="NGS_NGDP">#N/A</definedName>
    <definedName name="nhgnnfg">{"Main Economic Indicators",#N/A,FALSE,"C"}</definedName>
    <definedName name="NINV">#N/A</definedName>
    <definedName name="NINV_R">#N/A</definedName>
    <definedName name="NLG">[81]CIRRs!$C$99</definedName>
    <definedName name="NM">#N/A</definedName>
    <definedName name="NM_R">#N/A</definedName>
    <definedName name="NMG_RG">#N/A</definedName>
    <definedName name="nn" localSheetId="12">{"Riqfin97",#N/A,FALSE,"Tran";"Riqfinpro",#N/A,FALSE,"Tran"}</definedName>
    <definedName name="nn" localSheetId="0" hidden="1">{"Riqfin97",#N/A,FALSE,"Tran";"Riqfinpro",#N/A,FALSE,"Tran"}</definedName>
    <definedName name="nn" localSheetId="1" hidden="1">{"Riqfin97",#N/A,FALSE,"Tran";"Riqfinpro",#N/A,FALSE,"Tran"}</definedName>
    <definedName name="nn" hidden="1">{"Riqfin97",#N/A,FALSE,"Tran";"Riqfinpro",#N/A,FALSE,"Tran"}</definedName>
    <definedName name="nnga" hidden="1">#REF!</definedName>
    <definedName name="nnn" localSheetId="12">{"Main Economic Indicators",#N/A,FALSE,"C"}</definedName>
    <definedName name="nnn" localSheetId="0" hidden="1">{"Tab1",#N/A,FALSE,"P";"Tab2",#N/A,FALSE,"P"}</definedName>
    <definedName name="nnn" localSheetId="1" hidden="1">{"Tab1",#N/A,FALSE,"P";"Tab2",#N/A,FALSE,"P"}</definedName>
    <definedName name="nnn" hidden="1">{"Tab1",#N/A,FALSE,"P";"Tab2",#N/A,FALSE,"P"}</definedName>
    <definedName name="Non__Resident_6.3">'[58]9.1'!#REF!</definedName>
    <definedName name="Non_Banking_Assets_12.">'[58]9.1'!#REF!</definedName>
    <definedName name="Non_Financial_Govt._Institutions_4.4">'[58]9.1'!#REF!</definedName>
    <definedName name="Non_Financial_Private_Institutions_10.1.2.1.1.7">'[58]9.1'!#REF!</definedName>
    <definedName name="Non_Financial_Private_Institutions_10.1.2.1.2.3">'[58]9.1'!#REF!</definedName>
    <definedName name="Non_food_Production_Related_36">'[58]9.3'!$A$40:$IV$40</definedName>
    <definedName name="Non_Governmental_Securities_3">'[58]9.4'!$A$7:$IV$7</definedName>
    <definedName name="Non_oil_GDP_Investment_Sensitivity">0.5/100</definedName>
    <definedName name="Non_Operating_Expense_6.">'[58]9.2'!$A$32:$IV$32</definedName>
    <definedName name="Non_Operating_Income_5.">'[58]9.2'!$A$73:$IV$73</definedName>
    <definedName name="Non_Resident_10.1.2.3">'[58]9.1'!#REF!</definedName>
    <definedName name="Non_Resident_4.6">'[58]9.1'!#REF!</definedName>
    <definedName name="Non_Resident_5.1.11">'[58]9.1'!#REF!</definedName>
    <definedName name="not_specified">'[88]DMX Metadata Values'!$E$4:$E$66</definedName>
    <definedName name="notsure" hidden="1">'[162]Time series'!#REF!</definedName>
    <definedName name="NRB_Bonds_1.2.3">'[58]9.2'!$A$60:$IV$60</definedName>
    <definedName name="NRB_Bonds_4.2">'[58]9.1'!#REF!</definedName>
    <definedName name="NTDD_RG">[163]!NTDD_RG</definedName>
    <definedName name="NumRiskTable">'[116]Chart Data'!$Z$18:$AA$23</definedName>
    <definedName name="NX_R">#N/A</definedName>
    <definedName name="NXG_RG">#N/A</definedName>
    <definedName name="OBS">#REF!</definedName>
    <definedName name="OCEconomico">[72]Resumo_Âmbito!$Z$1:$AN$266</definedName>
    <definedName name="Office_Operating_Expenses_4.">'[58]9.2'!$A$23:$IV$23</definedName>
    <definedName name="OiOrgPro">[115]Provincial!$IQ$5:$IU$88</definedName>
    <definedName name="old" localSheetId="0" hidden="1">{"TBILLS_ALL",#N/A,FALSE,"FITB_all"}</definedName>
    <definedName name="old" localSheetId="1" hidden="1">{"TBILLS_ALL",#N/A,FALSE,"FITB_all"}</definedName>
    <definedName name="old" hidden="1">{"TBILLS_ALL",#N/A,FALSE,"FITB_all"}</definedName>
    <definedName name="Old_New_Scenario">'[116]Input 6(optional)-Standard Test'!$H$3</definedName>
    <definedName name="olicy">#REF!</definedName>
    <definedName name="oliu" localSheetId="0" hidden="1">{"WEO",#N/A,FALSE,"T"}</definedName>
    <definedName name="oliu" localSheetId="1" hidden="1">{"WEO",#N/A,FALSE,"T"}</definedName>
    <definedName name="oliu" hidden="1">{"WEO",#N/A,FALSE,"T"}</definedName>
    <definedName name="On_Agency_Balance_1.3">'[58]9.2'!$A$62:$IV$62</definedName>
    <definedName name="On_Borrowing_1.2">'[58]9.2'!$A$15:$IV$15</definedName>
    <definedName name="On_Call_Deposit_1.4">'[58]9.2'!$A$63:$IV$63</definedName>
    <definedName name="On_Deposit_Liabilities_1.1">'[58]9.2'!$A$6:$IV$6</definedName>
    <definedName name="On_Loans_and_Advances_1.1">'[58]9.2'!$A$56:$IV$56</definedName>
    <definedName name="On_Others_1.5">'[58]9.2'!$A$64:$IV$64</definedName>
    <definedName name="OnOff">[116]lookup!$AH$4:$AH$5</definedName>
    <definedName name="oo" localSheetId="12">{"Riqfin97",#N/A,FALSE,"Tran";"Riqfinpro",#N/A,FALSE,"Tran"}</definedName>
    <definedName name="oo" localSheetId="0" hidden="1">{"Riqfin97",#N/A,FALSE,"Tran";"Riqfinpro",#N/A,FALSE,"Tran"}</definedName>
    <definedName name="oo" localSheetId="1" hidden="1">{"Riqfin97",#N/A,FALSE,"Tran";"Riqfinpro",#N/A,FALSE,"Tran"}</definedName>
    <definedName name="oo" hidden="1">{"Riqfin97",#N/A,FALSE,"Tran";"Riqfinpro",#N/A,FALSE,"Tran"}</definedName>
    <definedName name="ooo" localSheetId="12">{"Main Economic Indicators",#N/A,FALSE,"C"}</definedName>
    <definedName name="ooo" localSheetId="0" hidden="1">{"Tab1",#N/A,FALSE,"P";"Tab2",#N/A,FALSE,"P"}</definedName>
    <definedName name="ooo" localSheetId="1" hidden="1">{"Tab1",#N/A,FALSE,"P";"Tab2",#N/A,FALSE,"P"}</definedName>
    <definedName name="ooo" hidden="1">{"Tab1",#N/A,FALSE,"P";"Tab2",#N/A,FALSE,"P"}</definedName>
    <definedName name="oooo" localSheetId="0" hidden="1">{"Tab1",#N/A,FALSE,"P";"Tab2",#N/A,FALSE,"P"}</definedName>
    <definedName name="oooo" localSheetId="1" hidden="1">{"Tab1",#N/A,FALSE,"P";"Tab2",#N/A,FALSE,"P"}</definedName>
    <definedName name="oooo" hidden="1">{"Tab1",#N/A,FALSE,"P";"Tab2",#N/A,FALSE,"P"}</definedName>
    <definedName name="op">'[130]Imp:DSA output'!$O$9:$R$464</definedName>
    <definedName name="Opec">[81]CIRRs!$C$66</definedName>
    <definedName name="opu" localSheetId="0" hidden="1">{"Riqfin97",#N/A,FALSE,"Tran";"Riqfinpro",#N/A,FALSE,"Tran"}</definedName>
    <definedName name="opu" localSheetId="1" hidden="1">{"Riqfin97",#N/A,FALSE,"Tran";"Riqfinpro",#N/A,FALSE,"Tran"}</definedName>
    <definedName name="opu" hidden="1">{"Riqfin97",#N/A,FALSE,"Tran";"Riqfinpro",#N/A,FALSE,"Tran"}</definedName>
    <definedName name="oqui89" localSheetId="0" hidden="1">[120]BOP!$A$36:$IV$36,[120]BOP!$A$44:$IV$44,[120]BOP!$A$59:$IV$59,[120]BOP!#REF!,[120]BOP!#REF!,[120]BOP!$A$79:$IV$79,[120]BOP!$A$81:$IV$88,[120]BOP!#REF!</definedName>
    <definedName name="oqui89" localSheetId="1" hidden="1">[120]BOP!$A$36:$IV$36,[120]BOP!$A$44:$IV$44,[120]BOP!$A$59:$IV$59,[120]BOP!#REF!,[120]BOP!#REF!,[120]BOP!$A$79:$IV$79,[120]BOP!$A$81:$IV$88,[120]BOP!#REF!</definedName>
    <definedName name="oqui89" hidden="1">[120]BOP!$A$36:$IV$36,[120]BOP!$A$44:$IV$44,[120]BOP!$A$59:$IV$59,[120]BOP!#REF!,[120]BOP!#REF!,[120]BOP!$A$79:$IV$79,[120]BOP!$A$81:$IV$88,[120]BOP!#REF!</definedName>
    <definedName name="OrderTable" localSheetId="0" hidden="1">#REF!</definedName>
    <definedName name="OrderTable" localSheetId="1" hidden="1">#REF!</definedName>
    <definedName name="OrderTable" hidden="1">#REF!</definedName>
    <definedName name="orga">[115]Orgao!$IJ$4:$IQ$124</definedName>
    <definedName name="orgao">[164]ClasOrg!$A$1:$B$132</definedName>
    <definedName name="Orig" hidden="1">#REF!</definedName>
    <definedName name="Other_10.1.1.2">'[58]9.1'!#REF!</definedName>
    <definedName name="Other_Borrowings_2.3">'[58]9.1'!#REF!</definedName>
    <definedName name="Other_Financial_Institutions_10.1.2.1.1.5">'[58]9.1'!#REF!</definedName>
    <definedName name="Other_Financial_Institutions_10.1.2.1.2.2">'[58]9.1'!#REF!</definedName>
    <definedName name="Other_Financial_Institutions_6.1.1.7">'[58]9.1'!#REF!</definedName>
    <definedName name="Other_Financial_Institutions_6.1.2.4">'[58]9.1'!#REF!</definedName>
    <definedName name="Other_Funds_2.8">'[58]9.1'!#REF!</definedName>
    <definedName name="Other_Guarantee_39">'[58]9.4'!$A$43:$IV$43</definedName>
    <definedName name="Other_Liabilities_5.">'[58]9.1'!#REF!</definedName>
    <definedName name="Other_Licences_Institutions_6">'[58]9.4'!$A$10:$IV$10</definedName>
    <definedName name="Other_License_Institutions_10.1.2.1.1.2">'[58]9.1'!#REF!</definedName>
    <definedName name="Other_Non_agricultural_Product_19">'[58]9.4'!$A$23:$IV$23</definedName>
    <definedName name="Other_Non_Financial_Institutions_4.5">'[58]9.1'!#REF!</definedName>
    <definedName name="Other_Operating_Income_4.">'[58]9.2'!$A$72:$IV$72</definedName>
    <definedName name="Other_Product_40">'[58]9.3ka'!$A$44:$IV$44</definedName>
    <definedName name="Other_Reserve___Funds_1.7">'[58]9.1'!#REF!</definedName>
    <definedName name="Other_Reserve_1.11">'[58]9.1'!#REF!</definedName>
    <definedName name="Other_Services_109">'[58]9.3'!$A$113:$IV$113</definedName>
    <definedName name="Others_10.1.3">'[58]9.1'!#REF!</definedName>
    <definedName name="Others_10.11">'[58]9.1'!#REF!</definedName>
    <definedName name="Others_2.3">'[58]9.2'!$A$68:$IV$68</definedName>
    <definedName name="Others_3.9">'[58]9.1'!#REF!</definedName>
    <definedName name="Others_Collateralwise_41">'[58]9.4'!$A$45:$IV$45</definedName>
    <definedName name="Others_sectorwise_122">'[58]9.3'!$A$126:$IV$126</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0" hidden="1">{#N/A,#N/A,FALSE,"B061196P";#N/A,#N/A,FALSE,"B061196";#N/A,#N/A,FALSE,"Relatório1";#N/A,#N/A,FALSE,"Relatório2";#N/A,#N/A,FALSE,"Relatório3";#N/A,#N/A,FALSE,"Relatório4 ";#N/A,#N/A,FALSE,"Relatório5";#N/A,#N/A,FALSE,"Relatório6";#N/A,#N/A,FALSE,"Relatório7";#N/A,#N/A,FALSE,"Relatório8"}</definedName>
    <definedName name="OUT" localSheetId="1"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ras">[83]DespCoefs!$C$42:$Q$42</definedName>
    <definedName name="Overall_Assessment">'[85]Output - Submit'!$C$15</definedName>
    <definedName name="Overdraft_6">'[58]9.3ka'!$A$10:$IV$10</definedName>
    <definedName name="Overdue_Fixed_Deposits_3.8">'[58]9.1'!#REF!</definedName>
    <definedName name="Own_5">'[58]9.4'!$A$9:$IV$9</definedName>
    <definedName name="p" localSheetId="12">{"Riqfin97",#N/A,FALSE,"Tran";"Riqfinpro",#N/A,FALSE,"Tran"}</definedName>
    <definedName name="p" localSheetId="0" hidden="1">{"Riqfin97",#N/A,FALSE,"Tran";"Riqfinpro",#N/A,FALSE,"Tran"}</definedName>
    <definedName name="p" localSheetId="1" hidden="1">{"Riqfin97",#N/A,FALSE,"Tran";"Riqfinpro",#N/A,FALSE,"Tran"}</definedName>
    <definedName name="p" hidden="1">{"Riqfin97",#N/A,FALSE,"Tran";"Riqfinpro",#N/A,FALSE,"Tran"}</definedName>
    <definedName name="Page_1">#REF!</definedName>
    <definedName name="Page_2">#REF!</definedName>
    <definedName name="Paid_up_Capital_1.1">'[58]9.1'!#REF!</definedName>
    <definedName name="Parmeshwar">[165]E!$AJ$98:$AX$115</definedName>
    <definedName name="PARPA_Investimento">#N/A</definedName>
    <definedName name="PastMTDB">[160]DIR!$E$7</definedName>
    <definedName name="PATH">[107]ReadMe!$B$16</definedName>
    <definedName name="PATH_HD">[107]ReadMe!$B$17</definedName>
    <definedName name="Pension_Fund___Insurance_10.1.2.1.1.4">'[58]9.1'!#REF!</definedName>
    <definedName name="Pension_Fund___Insurance_Companies_6.1.1.6">'[58]9.1'!#REF!</definedName>
    <definedName name="period">[166]IN!$D$1:$I$1</definedName>
    <definedName name="Personal_Guarantee_36">'[58]9.4'!$A$40:$IV$40</definedName>
    <definedName name="PIB">[84]PRESSUP!$A$10:$IV$10</definedName>
    <definedName name="PIBfTTcnT">[167]macro!$B$308:$AS$308</definedName>
    <definedName name="pit" localSheetId="0" hidden="1">{"Riqfin97",#N/A,FALSE,"Tran";"Riqfinpro",#N/A,FALSE,"Tran"}</definedName>
    <definedName name="pit" localSheetId="1" hidden="1">{"Riqfin97",#N/A,FALSE,"Tran";"Riqfinpro",#N/A,FALSE,"Tran"}</definedName>
    <definedName name="pit" hidden="1">{"Riqfin97",#N/A,FALSE,"Tran";"Riqfinpro",#N/A,FALSE,"Tran"}</definedName>
    <definedName name="pol" localSheetId="12">#N/A</definedName>
    <definedName name="pol" hidden="1">[54]A!#REF!</definedName>
    <definedName name="policy">#REF!</definedName>
    <definedName name="popl" localSheetId="12">"#REF!"</definedName>
    <definedName name="popl" localSheetId="0" hidden="1">#REF!</definedName>
    <definedName name="popl" localSheetId="1" hidden="1">#REF!</definedName>
    <definedName name="popl" hidden="1">#REF!</definedName>
    <definedName name="Poverty_Elimination_Fund_2.6">'[58]9.1'!#REF!</definedName>
    <definedName name="Power__Gas_and_Water_57">'[58]9.3'!$A$61:$IV$61</definedName>
    <definedName name="pp" localSheetId="12">{"Riqfin97",#N/A,FALSE,"Tran";"Riqfinpro",#N/A,FALSE,"Tran"}</definedName>
    <definedName name="pp" localSheetId="0" hidden="1">{"Riqfin97",#N/A,FALSE,"Tran";"Riqfinpro",#N/A,FALSE,"Tran"}</definedName>
    <definedName name="pp" localSheetId="1" hidden="1">{"Riqfin97",#N/A,FALSE,"Tran";"Riqfinpro",#N/A,FALSE,"Tran"}</definedName>
    <definedName name="pp" hidden="1">{"Riqfin97",#N/A,FALSE,"Tran";"Riqfinpro",#N/A,FALSE,"Tran"}</definedName>
    <definedName name="ppp" localSheetId="12">{"Riqfin97",#N/A,FALSE,"Tran";"Riqfinpro",#N/A,FALSE,"Tran"}</definedName>
    <definedName name="ppp" localSheetId="0" hidden="1">{"Riqfin97",#N/A,FALSE,"Tran";"Riqfinpro",#N/A,FALSE,"Tran"}</definedName>
    <definedName name="ppp" localSheetId="1" hidden="1">{"Riqfin97",#N/A,FALSE,"Tran";"Riqfinpro",#N/A,FALSE,"Tran"}</definedName>
    <definedName name="ppp" hidden="1">{"Riqfin97",#N/A,FALSE,"Tran";"Riqfinpro",#N/A,FALSE,"Tran"}</definedName>
    <definedName name="pppppp" localSheetId="0" hidden="1">{"Riqfin97",#N/A,FALSE,"Tran";"Riqfinpro",#N/A,FALSE,"Tran"}</definedName>
    <definedName name="pppppp" localSheetId="1" hidden="1">{"Riqfin97",#N/A,FALSE,"Tran";"Riqfinpro",#N/A,FALSE,"Tran"}</definedName>
    <definedName name="pppppp" hidden="1">{"Riqfin97",#N/A,FALSE,"Tran";"Riqfinpro",#N/A,FALSE,"Tran"}</definedName>
    <definedName name="Prepaid_Expenses_10.5">'[58]9.1'!#REF!</definedName>
    <definedName name="PrevVintage">'[106]A Previous Data'!$D$60</definedName>
    <definedName name="Prices">'[88]DMX Metadata Values'!$R$4:$R$9</definedName>
    <definedName name="Print">'[168]chart 1'!$W$11:$X$11</definedName>
    <definedName name="_xlnm.Print_Area" localSheetId="12">#REF!</definedName>
    <definedName name="_xlnm.Print_Area">#REF!</definedName>
    <definedName name="_xlnm.Print_Titles" localSheetId="12">#REF!,#REF!</definedName>
    <definedName name="_xlnm.Print_Titles">[169]Q5!$A$1:$C$65536,[169]Q5!$A$1:$IV$7</definedName>
    <definedName name="PRINTA">[87]Contents!$A$1:$J$28</definedName>
    <definedName name="PRINTB">[87]IN!$A$1:$N$23</definedName>
    <definedName name="PRINTC">[87]OUT!$A$1:$N$16</definedName>
    <definedName name="PRINTD">'[87]GDP-real'!$A$1:$G$107</definedName>
    <definedName name="PRINTE">'[87]GDP-curr'!$A$1:$G$72</definedName>
    <definedName name="PRINTF">'[87]GDE-cur'!$A$1:$H$92</definedName>
    <definedName name="PRINTG">[87]GDPprj!$A$1:$Z$109</definedName>
    <definedName name="PRINTG1">[87]GDPprj!$A$1:$Z$109</definedName>
    <definedName name="PRINTG11">[87]GDPprj!$A$1:$Z$109</definedName>
    <definedName name="PRINTH">'[87]MT-SCENA'!$A$1:$N$64</definedName>
    <definedName name="PRINTH11">'[87]MT-SCENA'!$A$1:$N$64</definedName>
    <definedName name="PRINTH2">'[87]MT-SCENA'!$A$1:$N$64</definedName>
    <definedName name="PRINTHP2">'[87]MT-SCENA'!$A$68:$N$113</definedName>
    <definedName name="PRINTI">'[87]Inv-Pub'!$A$1:$L$113</definedName>
    <definedName name="PRINTL">[87]CPI!$A$5:$B$66</definedName>
    <definedName name="PRINTL2">[87]CPI!$A$68:$B$99</definedName>
    <definedName name="PrintThis_Links">[132]Links!$A$1:$F$33</definedName>
    <definedName name="PriorOrigem">'[105]Prioritários 2002'!$Z$4:$AH$177</definedName>
    <definedName name="Private_Debt">'[85]Output - Submit'!$C$14</definedName>
    <definedName name="Private_Non_Financial_Corporations_6.1.1.11">'[58]9.1'!#REF!</definedName>
    <definedName name="Private_Non_Financial_Institutions_6.1.2.6">'[58]9.1'!#REF!</definedName>
    <definedName name="PrivateDebt">'[85]Output-INSTRUCTIONS'!$J$48</definedName>
    <definedName name="ProdForm" localSheetId="0" hidden="1">#REF!</definedName>
    <definedName name="ProdForm" localSheetId="1" hidden="1">#REF!</definedName>
    <definedName name="ProdForm" hidden="1">#REF!</definedName>
    <definedName name="Product" localSheetId="0" hidden="1">#REF!</definedName>
    <definedName name="Product" localSheetId="1" hidden="1">#REF!</definedName>
    <definedName name="Product" hidden="1">#REF!</definedName>
    <definedName name="Profit___Loss_A_c_8.">'[58]9.1'!#REF!</definedName>
    <definedName name="Profit___Loss_Account_15.">'[58]9.1'!#REF!</definedName>
    <definedName name="PROJA">#N/A</definedName>
    <definedName name="ProjectionYear">'[85]Data-Input'!$U$22</definedName>
    <definedName name="Proposed_Bonus_Share_1.3">'[58]9.1'!#REF!</definedName>
    <definedName name="Provision_for_Income_Tax_11.">'[58]9.2'!$A$51:$IV$51</definedName>
    <definedName name="Provision_for_Loss_of_Other_Assets_7.5.">'[58]9.2'!$A$47:$IV$47</definedName>
    <definedName name="Provision_for_Loss_on_Investment_7.3.">'[58]9.2'!$A$45:$IV$45</definedName>
    <definedName name="Provision_for_Non_Banking_Assets_7.2.">'[58]9.2'!$A$44:$IV$44</definedName>
    <definedName name="Provision_for_Staff_Bonus_10.">'[58]9.2'!$A$50:$IV$50</definedName>
    <definedName name="prphalf">[150]Sheet4!$C$3:$G$57</definedName>
    <definedName name="PRPINTSEPT">[170]STOCK!$D$4:$W$102</definedName>
    <definedName name="prueba">{"CN",#N/A,FALSE,"SEFI"}</definedName>
    <definedName name="PSI">'[87]Inv-Pub'!$A$3</definedName>
    <definedName name="Public">#N/A</definedName>
    <definedName name="Public_Debt">'[85]Output - Submit'!$C$13</definedName>
    <definedName name="publica">[83]DespCoefs!$C$26:$Q$26</definedName>
    <definedName name="Publication_Status">'[85]Output - Submit'!$C$25</definedName>
    <definedName name="PublicationStatus">[85]lookup!$N$4:$N$7</definedName>
    <definedName name="PublicDebt">'[85]Output-INSTRUCTIONS'!$J$47</definedName>
    <definedName name="PubSecI">'[87]Inv-Pub'!$A$3</definedName>
    <definedName name="q">'[130]Imp:DSA output'!$M$9:$IH$9</definedName>
    <definedName name="qaz" localSheetId="0" hidden="1">{"Tab1",#N/A,FALSE,"P";"Tab2",#N/A,FALSE,"P"}</definedName>
    <definedName name="qaz" localSheetId="1" hidden="1">{"Tab1",#N/A,FALSE,"P";"Tab2",#N/A,FALSE,"P"}</definedName>
    <definedName name="qaz" hidden="1">{"Tab1",#N/A,FALSE,"P";"Tab2",#N/A,FALSE,"P"}</definedName>
    <definedName name="QCNR2" localSheetId="0" hidden="1">{#N/A,#N/A,FALSE,"B061196P";#N/A,#N/A,FALSE,"B061196";#N/A,#N/A,FALSE,"Relatório1";#N/A,#N/A,FALSE,"Relatório2";#N/A,#N/A,FALSE,"Relatório3";#N/A,#N/A,FALSE,"Relatório4 ";#N/A,#N/A,FALSE,"Relatório5";#N/A,#N/A,FALSE,"Relatório6";#N/A,#N/A,FALSE,"Relatório7";#N/A,#N/A,FALSE,"Relatório8"}</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0" hidden="1">{"Tab1",#N/A,FALSE,"P";"Tab2",#N/A,FALSE,"P"}</definedName>
    <definedName name="qer" localSheetId="1" hidden="1">{"Tab1",#N/A,FALSE,"P";"Tab2",#N/A,FALSE,"P"}</definedName>
    <definedName name="qer" hidden="1">{"Tab1",#N/A,FALSE,"P";"Tab2",#N/A,FALSE,"P"}</definedName>
    <definedName name="qq" localSheetId="12">{"Main Economic Indicators",#N/A,FALSE,"C"}</definedName>
    <definedName name="qq" hidden="1">'[144]J(Priv.Cap)'!#REF!</definedName>
    <definedName name="qqq" localSheetId="12">{#N/A,#N/A,FALSE,"EXTRABUDGT"}</definedName>
    <definedName name="qqq" localSheetId="0" hidden="1">{"Minpmon",#N/A,FALSE,"Monthinput"}</definedName>
    <definedName name="qqq" localSheetId="1" hidden="1">{"Minpmon",#N/A,FALSE,"Monthinput"}</definedName>
    <definedName name="qqq" hidden="1">{"Minpmon",#N/A,FALSE,"Monthinput"}</definedName>
    <definedName name="qqqqq" localSheetId="0" hidden="1">{"Minpmon",#N/A,FALSE,"Monthinput"}</definedName>
    <definedName name="qqqqq" localSheetId="1" hidden="1">{"Minpmon",#N/A,FALSE,"Monthinput"}</definedName>
    <definedName name="qqqqq" hidden="1">{"Minpmon",#N/A,FALSE,"Monthinput"}</definedName>
    <definedName name="qqqqqq" localSheetId="0" hidden="1">{"Riqfin97",#N/A,FALSE,"Tran";"Riqfinpro",#N/A,FALSE,"Tran"}</definedName>
    <definedName name="qqqqqq" localSheetId="1" hidden="1">{"Riqfin97",#N/A,FALSE,"Tran";"Riqfinpro",#N/A,FALSE,"Tran"}</definedName>
    <definedName name="qqqqqq" hidden="1">{"Riqfin97",#N/A,FALSE,"Tran";"Riqfinpro",#N/A,FALSE,"Tran"}</definedName>
    <definedName name="qqqqqqqqqq" localSheetId="0" hidden="1">{"Riqfin97",#N/A,FALSE,"Tran";"Riqfinpro",#N/A,FALSE,"Tran"}</definedName>
    <definedName name="qqqqqqqqqq" localSheetId="1" hidden="1">{"Riqfin97",#N/A,FALSE,"Tran";"Riqfinpro",#N/A,FALSE,"Tran"}</definedName>
    <definedName name="qqqqqqqqqq" hidden="1">{"Riqfin97",#N/A,FALSE,"Tran";"Riqfinpro",#N/A,FALSE,"Tran"}</definedName>
    <definedName name="qwer" localSheetId="0" hidden="1">{"Tab1",#N/A,FALSE,"P";"Tab2",#N/A,FALSE,"P"}</definedName>
    <definedName name="qwer" localSheetId="1" hidden="1">{"Tab1",#N/A,FALSE,"P";"Tab2",#N/A,FALSE,"P"}</definedName>
    <definedName name="qwer" hidden="1">{"Tab1",#N/A,FALSE,"P";"Tab2",#N/A,FALSE,"P"}</definedName>
    <definedName name="Range_DownloadAnnual">[102]Control!$C$4</definedName>
    <definedName name="Range_DownloadMonth">[102]Control!$C$2</definedName>
    <definedName name="Range_DownloadQuarter">[171]Control!$C$3</definedName>
    <definedName name="RatingsLegend">#REF!</definedName>
    <definedName name="RCArea" localSheetId="0" hidden="1">#REF!</definedName>
    <definedName name="RCArea" localSheetId="1" hidden="1">#REF!</definedName>
    <definedName name="RCArea" hidden="1">#REF!</definedName>
    <definedName name="re" hidden="1">#N/A</definedName>
    <definedName name="Real_Estate_Loan_22">'[58]9.3ka'!$A$26:$IV$26</definedName>
    <definedName name="Real_to_BOP">[101]In_sys!$Q$10:$AO$38</definedName>
    <definedName name="REALSUM">#N/A</definedName>
    <definedName name="Receita_orçamental">[84]DESPESA!$A$7:$IV$7</definedName>
    <definedName name="Reconciliation_A_c_6.">'[58]9.1'!#REF!</definedName>
    <definedName name="Reconciliation_Account_13.">'[58]9.1'!#REF!</definedName>
    <definedName name="Recovery_of_written_off_Loan_7.">'[58]9.2'!$A$88:$IV$88</definedName>
    <definedName name="REDUC">[86]Sheet1!$I$1</definedName>
    <definedName name="ree">{"Main Economic Indicators",#N/A,FALSE,"C"}</definedName>
    <definedName name="relief17">[172]C!$U$1</definedName>
    <definedName name="Remittance">'[85]Output - Submit'!$C$11</definedName>
    <definedName name="Remittances">'[85]Data-Input'!$G$5</definedName>
    <definedName name="remu" localSheetId="0" hidden="1">{#N/A,#N/A,FALSE,"B061196P";#N/A,#N/A,FALSE,"B061196";#N/A,#N/A,FALSE,"Relatório1";#N/A,#N/A,FALSE,"Relatório2";#N/A,#N/A,FALSE,"Relatório3";#N/A,#N/A,FALSE,"Relatório4 ";#N/A,#N/A,FALSE,"Relatório5";#N/A,#N/A,FALSE,"Relatório6";#N/A,#N/A,FALSE,"Relatório7";#N/A,#N/A,FALSE,"Relatório8"}</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orting_Country">[82]Control!$C$1</definedName>
    <definedName name="Reporting_CountryCode">[102]Control!$B$28</definedName>
    <definedName name="Reporting_Currency">[82]Control!$C$5</definedName>
    <definedName name="Reporting_Frequency">[82]Control!$C$8</definedName>
    <definedName name="RES.BPAR" localSheetId="0" hidden="1">{#N/A,#N/A,FALSE,"B061196P";#N/A,#N/A,FALSE,"B061196";#N/A,#N/A,FALSE,"Relatório1";#N/A,#N/A,FALSE,"Relatório2";#N/A,#N/A,FALSE,"Relatório3";#N/A,#N/A,FALSE,"Relatório4 ";#N/A,#N/A,FALSE,"Relatório5";#N/A,#N/A,FALSE,"Relatório6";#N/A,#N/A,FALSE,"Relatório7";#N/A,#N/A,FALSE,"Relatório8"}</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S_CUR_BASED">'[116]Input 1 - Basics'!$C$33</definedName>
    <definedName name="Residential_Personal_Home_Loan__Up_to_Rs._10_million__21">'[58]9.3ka'!$A$25:$IV$25</definedName>
    <definedName name="Retained_Earning_1.6">'[58]9.1'!#REF!</definedName>
    <definedName name="rettttrr">{"Main Economic Indicators",#N/A,FALSE,"C"}</definedName>
    <definedName name="REV97M">[173]revagtrim!#REF!</definedName>
    <definedName name="REV97Q">[173]revagtrim!#REF!</definedName>
    <definedName name="revenue">[86]Sheet3!$A$747:$IV$747</definedName>
    <definedName name="Revisions">[86]Sheet1!$B$4:$M$46</definedName>
    <definedName name="rfr">{"Main Economic Indicators",#N/A,FALSE,"C"}</definedName>
    <definedName name="rft" localSheetId="0" hidden="1">{"Riqfin97",#N/A,FALSE,"Tran";"Riqfinpro",#N/A,FALSE,"Tran"}</definedName>
    <definedName name="rft" localSheetId="1" hidden="1">{"Riqfin97",#N/A,FALSE,"Tran";"Riqfinpro",#N/A,FALSE,"Tran"}</definedName>
    <definedName name="rft" hidden="1">{"Riqfin97",#N/A,FALSE,"Tran";"Riqfinpro",#N/A,FALSE,"Tran"}</definedName>
    <definedName name="rfv" localSheetId="0" hidden="1">{"Tab1",#N/A,FALSE,"P";"Tab2",#N/A,FALSE,"P"}</definedName>
    <definedName name="rfv" localSheetId="1" hidden="1">{"Tab1",#N/A,FALSE,"P";"Tab2",#N/A,FALSE,"P"}</definedName>
    <definedName name="rfv" hidden="1">{"Tab1",#N/A,FALSE,"P";"Tab2",#N/A,FALSE,"P"}</definedName>
    <definedName name="rg">{"Main Economic Indicators",#N/A,FALSE,"C"}</definedName>
    <definedName name="RGCountry1">'[85]Output - Submit'!$C$5</definedName>
    <definedName name="RGDP">[68]SAU!$A$1:$T$37</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ofDebtDistress">[85]lookup!$L$4:$L$9</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ngBefore">[132]Main!$AB$26</definedName>
    <definedName name="rngCTYN">'[88]DMX Metadata Values'!$U$2:$W$288</definedName>
    <definedName name="rngDepartmentDrive">[132]Main!$AB$23</definedName>
    <definedName name="rngEMailAddress">[132]Main!$AB$20</definedName>
    <definedName name="rngErrorSort">[132]ErrCheck!$A$4</definedName>
    <definedName name="rngLastSave">[132]Main!$G$19</definedName>
    <definedName name="rngLastSent">[174]Main!$G$18</definedName>
    <definedName name="rngLastUpdate">[174]Links!$D$2</definedName>
    <definedName name="rngNeedsUpdate">[174]Links!$E$2</definedName>
    <definedName name="rngNews">[132]Main!$AB$27</definedName>
    <definedName name="rngQuestChecked">[174]ErrCheck!$A$3</definedName>
    <definedName name="rngVTYN">'[88]DMX Metadata Values'!$W$2:$W$248</definedName>
    <definedName name="rr" localSheetId="12">{"Riqfin97",#N/A,FALSE,"Tran";"Riqfinpro",#N/A,FALSE,"Tran"}</definedName>
    <definedName name="rr" localSheetId="0" hidden="1">{"Riqfin97",#N/A,FALSE,"Tran";"Riqfinpro",#N/A,FALSE,"Tran"}</definedName>
    <definedName name="rr" localSheetId="1" hidden="1">{"Riqfin97",#N/A,FALSE,"Tran";"Riqfinpro",#N/A,FALSE,"Tran"}</definedName>
    <definedName name="rr" hidden="1">{"Riqfin97",#N/A,FALSE,"Tran";"Riqfinpro",#N/A,FALSE,"Tran"}</definedName>
    <definedName name="rrr" localSheetId="12">{#N/A,#N/A,FALSE,"EXTRABUDGT"}</definedName>
    <definedName name="rrr" localSheetId="0" hidden="1">{"Riqfin97",#N/A,FALSE,"Tran";"Riqfinpro",#N/A,FALSE,"Tran"}</definedName>
    <definedName name="rrr" localSheetId="1" hidden="1">{"Riqfin97",#N/A,FALSE,"Tran";"Riqfinpro",#N/A,FALSE,"Tran"}</definedName>
    <definedName name="rrr" hidden="1">{"Riqfin97",#N/A,FALSE,"Tran";"Riqfinpro",#N/A,FALSE,"Tran"}</definedName>
    <definedName name="rrrgg" localSheetId="0" hidden="1">{"Riqfin97",#N/A,FALSE,"Tran";"Riqfinpro",#N/A,FALSE,"Tran"}</definedName>
    <definedName name="rrrgg" localSheetId="1" hidden="1">{"Riqfin97",#N/A,FALSE,"Tran";"Riqfinpro",#N/A,FALSE,"Tran"}</definedName>
    <definedName name="rrrgg" hidden="1">{"Riqfin97",#N/A,FALSE,"Tran";"Riqfinpro",#N/A,FALSE,"Tran"}</definedName>
    <definedName name="rrrr" localSheetId="12">{#N/A,#N/A,FALSE,"EXTRABUDGT"}</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[175]Control!$A$19:$A$20</definedName>
    <definedName name="rrrrrr" localSheetId="0" hidden="1">{"Tab1",#N/A,FALSE,"P";"Tab2",#N/A,FALSE,"P"}</definedName>
    <definedName name="rrrrrr" localSheetId="1" hidden="1">{"Tab1",#N/A,FALSE,"P";"Tab2",#N/A,FALSE,"P"}</definedName>
    <definedName name="rrrrrr" hidden="1">{"Tab1",#N/A,FALSE,"P";"Tab2",#N/A,FALSE,"P"}</definedName>
    <definedName name="rrrrrrr" localSheetId="0" hidden="1">{"Tab1",#N/A,FALSE,"P";"Tab2",#N/A,FALSE,"P"}</definedName>
    <definedName name="rrrrrrr" localSheetId="1" hidden="1">{"Tab1",#N/A,FALSE,"P";"Tab2",#N/A,FALSE,"P"}</definedName>
    <definedName name="rrrrrrr" hidden="1">{"Tab1",#N/A,FALSE,"P";"Tab2",#N/A,FALSE,"P"}</definedName>
    <definedName name="rrrrrrrrrr">[175]Control!$C$4</definedName>
    <definedName name="rs">{"BOP_TAB",#N/A,FALSE,"N";"MIDTERM_TAB",#N/A,FALSE,"O";"FUND_CRED",#N/A,FALSE,"P";"DEBT_TAB1",#N/A,FALSE,"Q";"DEBT_TAB2",#N/A,FALSE,"Q";"FORFIN_TAB1",#N/A,FALSE,"R";"FORFIN_TAB2",#N/A,FALSE,"R";"BOP_ANALY",#N/A,FALSE,"U"}</definedName>
    <definedName name="rt" localSheetId="0" hidden="1">{"Minpmon",#N/A,FALSE,"Monthinput"}</definedName>
    <definedName name="rt" localSheetId="1" hidden="1">{"Minpmon",#N/A,FALSE,"Monthinput"}</definedName>
    <definedName name="rt" hidden="1">{"Minpmon",#N/A,FALSE,"Monthinput"}</definedName>
    <definedName name="rte" localSheetId="0" hidden="1">{"Riqfin97",#N/A,FALSE,"Tran";"Riqfinpro",#N/A,FALSE,"Tran"}</definedName>
    <definedName name="rte" localSheetId="1" hidden="1">{"Riqfin97",#N/A,FALSE,"Tran";"Riqfinpro",#N/A,FALSE,"Tran"}</definedName>
    <definedName name="rte" hidden="1">{"Riqfin97",#N/A,FALSE,"Tran";"Riqfinpro",#N/A,FALSE,"Tran"}</definedName>
    <definedName name="RTP" localSheetId="0" hidden="1">{#N/A,#N/A,FALSE,"B061196P";#N/A,#N/A,FALSE,"B061196";#N/A,#N/A,FALSE,"Relatório1";#N/A,#N/A,FALSE,"Relatório2";#N/A,#N/A,FALSE,"Relatório3";#N/A,#N/A,FALSE,"Relatório4 ";#N/A,#N/A,FALSE,"Relatório5";#N/A,#N/A,FALSE,"Relatório6";#N/A,#N/A,FALSE,"Relatório7";#N/A,#N/A,FALSE,"Relatório8"}</definedName>
    <definedName name="RTP" localSheetId="1"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{"Main Economic Indicators",#N/A,FALSE,"C"}</definedName>
    <definedName name="rtre" localSheetId="12">{"Main Economic Indicators",#N/A,FALSE,"C"}</definedName>
    <definedName name="rtre" localSheetId="0" hidden="1">{"Main Economic Indicators",#N/A,FALSE,"C"}</definedName>
    <definedName name="rtre" localSheetId="1" hidden="1">{"Main Economic Indicators",#N/A,FALSE,"C"}</definedName>
    <definedName name="rtre" hidden="1">{"Main Economic Indicators",#N/A,FALSE,"C"}</definedName>
    <definedName name="rty" localSheetId="0" hidden="1">{"Riqfin97",#N/A,FALSE,"Tran";"Riqfinpro",#N/A,FALSE,"Tran"}</definedName>
    <definedName name="rty" localSheetId="1" hidden="1">{"Riqfin97",#N/A,FALSE,"Tran";"Riqfinpro",#N/A,FALSE,"Tran"}</definedName>
    <definedName name="rty" hidden="1">{"Riqfin97",#N/A,FALSE,"Tran";"Riqfinpro",#N/A,FALSE,"Tran"}</definedName>
    <definedName name="rtyty" localSheetId="0" hidden="1">{#N/A,#N/A,FALSE,"B061196P";#N/A,#N/A,FALSE,"B061196";#N/A,#N/A,FALSE,"Relatório1";#N/A,#N/A,FALSE,"Relatório2";#N/A,#N/A,FALSE,"Relatório3";#N/A,#N/A,FALSE,"Relatório4 ";#N/A,#N/A,FALSE,"Relatório5";#N/A,#N/A,FALSE,"Relatório6";#N/A,#N/A,FALSE,"Relatório7";#N/A,#N/A,FALSE,"Relatório8"}</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0"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ral_Self_Reliance_Fund_2.7">'[58]9.1'!#REF!</definedName>
    <definedName name="Rwvu.Export." localSheetId="12">"#REF!,#REF!"</definedName>
    <definedName name="Rwvu.Export." localSheetId="0" hidden="1">#REF!,#REF!</definedName>
    <definedName name="Rwvu.Export." localSheetId="1" hidden="1">#REF!,#REF!</definedName>
    <definedName name="Rwvu.Export." hidden="1">#REF!,#REF!</definedName>
    <definedName name="Rwvu.IMPORT." localSheetId="12">"#REF!"</definedName>
    <definedName name="Rwvu.IMPORT." localSheetId="0" hidden="1">#REF!</definedName>
    <definedName name="Rwvu.IMPORT." localSheetId="1" hidden="1">#REF!</definedName>
    <definedName name="Rwvu.IMPORT." hidden="1">#REF!</definedName>
    <definedName name="Rwvu.PLA2." localSheetId="12" hidden="1">'[78]COP FED'!#REF!</definedName>
    <definedName name="Rwvu.PLA2." localSheetId="0" hidden="1">'[79]COP FED'!#REF!</definedName>
    <definedName name="Rwvu.PLA2." localSheetId="1" hidden="1">'[79]COP FED'!#REF!</definedName>
    <definedName name="Rwvu.PLA2." hidden="1">'[79]COP FED'!#REF!</definedName>
    <definedName name="Rwvu.Print." hidden="1">#N/A</definedName>
    <definedName name="Rwvu.sa97." hidden="1">[124]Rev!$B$1:$B$65536,[124]Rev!$C$1:$D$65536,[124]Rev!$AB$1:$AB$65536,[124]Rev!$L$1:$Q$65536</definedName>
    <definedName name="Rwvu.snh." hidden="1">#REF!,#REF!,#REF!,#REF!</definedName>
    <definedName name="rx" localSheetId="0" hidden="1">#REF!</definedName>
    <definedName name="rx" localSheetId="1" hidden="1">#REF!</definedName>
    <definedName name="rx" hidden="1">#REF!</definedName>
    <definedName name="rXDR">[81]CIRRs!$C$109</definedName>
    <definedName name="ry" localSheetId="0" hidden="1">#REF!</definedName>
    <definedName name="ry" localSheetId="1" hidden="1">#REF!</definedName>
    <definedName name="ry" hidden="1">#REF!</definedName>
    <definedName name="s" localSheetId="12">[175]Content!$B$25</definedName>
    <definedName name="s" localSheetId="0" hidden="1">#REF!</definedName>
    <definedName name="s" localSheetId="1" hidden="1">#REF!</definedName>
    <definedName name="s" hidden="1">#REF!</definedName>
    <definedName name="s_map">[145]Content!$B$78:$C$92</definedName>
    <definedName name="SA" localSheetId="12">{"Main Economic Indicators",#N/A,FALSE,"C"}</definedName>
    <definedName name="sa" localSheetId="0" hidden="1">{#N/A,#N/A,FALSE,"B061196P";#N/A,#N/A,FALSE,"B061196";#N/A,#N/A,FALSE,"Relatório1";#N/A,#N/A,FALSE,"Relatório2";#N/A,#N/A,FALSE,"Relatório3";#N/A,#N/A,FALSE,"Relatório4 ";#N/A,#N/A,FALSE,"Relatório5";#N/A,#N/A,FALSE,"Relatório6";#N/A,#N/A,FALSE,"Relatório7";#N/A,#N/A,FALSE,"Relatório8"}</definedName>
    <definedName name="sa" localSheetId="1"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aaaaaaa">{"Main Economic Indicators",#N/A,FALSE,"C"}</definedName>
    <definedName name="sad" localSheetId="0" hidden="1">{"Riqfin97",#N/A,FALSE,"Tran";"Riqfinpro",#N/A,FALSE,"Tran"}</definedName>
    <definedName name="sad" localSheetId="1"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UGDP.CT">[68]SAU!$A$1:$R$37</definedName>
    <definedName name="Save_Op">#N/A</definedName>
    <definedName name="Saving___Credit_Cooperatives_10.1.2.1.1.3">'[58]9.1'!#REF!</definedName>
    <definedName name="Saving___Credit_Cooperatives_6.1.1.5">'[58]9.1'!#REF!</definedName>
    <definedName name="Saving_Account_1.1.1">'[58]9.2'!$A$7:$IV$7</definedName>
    <definedName name="Scale">[85]lookup!$J$12:$J$13</definedName>
    <definedName name="Scale_Def">[82]Control!$V$42:$V$45</definedName>
    <definedName name="Scale1">'[176]DMX Metadata Values'!$C$2:$C$12</definedName>
    <definedName name="sddffd">{"Main Economic Indicators",#N/A,FALSE,"C"}</definedName>
    <definedName name="sdf" localSheetId="12">{"Main Economic Indicators",#N/A,FALSE,"C"}</definedName>
    <definedName name="sdf" localSheetId="0" hidden="1">{"Main Economic Indicators",#N/A,FALSE,"C"}</definedName>
    <definedName name="sdf" localSheetId="1" hidden="1">{"Main Economic Indicators",#N/A,FALSE,"C"}</definedName>
    <definedName name="sdf" hidden="1">{"Main Economic Indicators",#N/A,FALSE,"C"}</definedName>
    <definedName name="sdhighaoidfj">{"macro",#N/A,FALSE,"Macro";"smq2",#N/A,FALSE,"Data";"smq3",#N/A,FALSE,"Data";"smq4",#N/A,FALSE,"Data";"smq5",#N/A,FALSE,"Data";"smq6",#N/A,FALSE,"Data";"smq7",#N/A,FALSE,"Data";"smq8",#N/A,FALSE,"Data";"smq9",#N/A,FALSE,"Data"}</definedName>
    <definedName name="sdkljsdklf" localSheetId="0" hidden="1">{"Main Economic Indicators",#N/A,FALSE,"C"}</definedName>
    <definedName name="sdkljsdklf" localSheetId="1" hidden="1">{"Main Economic Indicators",#N/A,FALSE,"C"}</definedName>
    <definedName name="sdkljsdklf" hidden="1">{"Main Economic Indicators",#N/A,FALSE,"C"}</definedName>
    <definedName name="sdlifjwerf">{"macro",#N/A,FALSE,"Macro";"smq2",#N/A,FALSE,"Data";"smq3",#N/A,FALSE,"Data";"smq4",#N/A,FALSE,"Data";"smq5",#N/A,FALSE,"Data";"smq6",#N/A,FALSE,"Data";"smq7",#N/A,FALSE,"Data";"smq8",#N/A,FALSE,"Data";"smq9",#N/A,FALSE,"Data"}</definedName>
    <definedName name="sdr" localSheetId="0" hidden="1">{"Riqfin97",#N/A,FALSE,"Tran";"Riqfinpro",#N/A,FALSE,"Tran"}</definedName>
    <definedName name="sdr" localSheetId="1" hidden="1">{"Riqfin97",#N/A,FALSE,"Tran";"Riqfinpro",#N/A,FALSE,"Tran"}</definedName>
    <definedName name="sdr" hidden="1">{"Riqfin97",#N/A,FALSE,"Tran";"Riqfinpro",#N/A,FALSE,"Tran"}</definedName>
    <definedName name="sds.dr">{"Main Economic Indicators",#N/A,FALSE,"C"}</definedName>
    <definedName name="sdsd" localSheetId="0" hidden="1">{"Riqfin97",#N/A,FALSE,"Tran";"Riqfinpro",#N/A,FALSE,"Tran"}</definedName>
    <definedName name="sdsd" localSheetId="1" hidden="1">{"Riqfin97",#N/A,FALSE,"Tran";"Riqfinpro",#N/A,FALSE,"Tran"}</definedName>
    <definedName name="sdsd" hidden="1">{"Riqfin97",#N/A,FALSE,"Tran";"Riqfinpro",#N/A,FALSE,"Tran"}</definedName>
    <definedName name="SecDiPvSI">'[87]Inv-Pv'!$A$1</definedName>
    <definedName name="Sector">'[88]DMX Metadata Values'!$E$3:$S$3</definedName>
    <definedName name="sencount" localSheetId="12" hidden="1">1</definedName>
    <definedName name="sencount" hidden="1">2</definedName>
    <definedName name="ser" localSheetId="0" hidden="1">{"Riqfin97",#N/A,FALSE,"Tran";"Riqfinpro",#N/A,FALSE,"Tran"}</definedName>
    <definedName name="ser" localSheetId="1" hidden="1">{"Riqfin97",#N/A,FALSE,"Tran";"Riqfinpro",#N/A,FALSE,"Tran"}</definedName>
    <definedName name="ser" hidden="1">{"Riqfin97",#N/A,FALSE,"Tran";"Riqfinpro",#N/A,FALSE,"Tran"}</definedName>
    <definedName name="Share_Level">'[88]DMX Metadata Values'!$AD$2:$AD$5</definedName>
    <definedName name="Share_Premium_1.5">'[58]9.1'!#REF!</definedName>
    <definedName name="Shared">'[88]DMX Metadata Values'!$AC$2:$AC$3</definedName>
    <definedName name="Shares___Other_Investments_5.">'[58]9.1'!#REF!</definedName>
    <definedName name="SHEETS_TO_HIDE">OFFSET([116]lookup!$AX$4,0,0,COUNTA([116]lookup!$AX:$AX)-1,1)</definedName>
    <definedName name="SMINUSI">'[87]MT-SCENA'!$A$1:$L$60</definedName>
    <definedName name="Social_Indicators">'[88]DMX Metadata Values'!$S$4</definedName>
    <definedName name="solver_lin" hidden="1">0</definedName>
    <definedName name="solver_num" hidden="1">0</definedName>
    <definedName name="solver_typ" hidden="1">1</definedName>
    <definedName name="solver_val" hidden="1">0</definedName>
    <definedName name="Special_Loan_Loss_Provision_7.1.2">'[58]9.2'!$A$36:$IV$36</definedName>
    <definedName name="SpecialPrice" localSheetId="0" hidden="1">#REF!</definedName>
    <definedName name="SpecialPrice" localSheetId="1" hidden="1">#REF!</definedName>
    <definedName name="SpecialPrice" hidden="1">#REF!</definedName>
    <definedName name="SR" localSheetId="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0" hidden="1">{"CBA",#N/A,FALSE,"TAB4";"MS",#N/A,FALSE,"TAB5";"BANKLOANS",#N/A,FALSE,"TAB21APP ";"INTEREST",#N/A,FALSE,"TAB22APP"}</definedName>
    <definedName name="sraff" localSheetId="1" hidden="1">{"CBA",#N/A,FALSE,"TAB4";"MS",#N/A,FALSE,"TAB5";"BANKLOANS",#N/A,FALSE,"TAB21APP ";"INTEREST",#N/A,FALSE,"TAB22APP"}</definedName>
    <definedName name="sraff" hidden="1">{"CBA",#N/A,FALSE,"TAB4";"MS",#N/A,FALSE,"TAB5";"BANKLOANS",#N/A,FALSE,"TAB21APP ";"INTEREST",#N/A,FALSE,"TAB22APP"}</definedName>
    <definedName name="srv" localSheetId="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2">{"Main Economic Indicators",#N/A,FALSE,"C"}</definedName>
    <definedName name="ss" localSheetId="0" hidden="1">{#N/A,#N/A,FALSE,"B061196P";#N/A,#N/A,FALSE,"B061196";#N/A,#N/A,FALSE,"Relatório1";#N/A,#N/A,FALSE,"Relatório2";#N/A,#N/A,FALSE,"Relatório3";#N/A,#N/A,FALSE,"Relatório4 ";#N/A,#N/A,FALSE,"Relatório5";#N/A,#N/A,FALSE,"Relatório6";#N/A,#N/A,FALSE,"Relatório7";#N/A,#N/A,FALSE,"Relatório8"}</definedName>
    <definedName name="ss" localSheetId="1"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0" hidden="1">{"Riqfin97",#N/A,FALSE,"Tran";"Riqfinpro",#N/A,FALSE,"Tran"}</definedName>
    <definedName name="ssss" localSheetId="1" hidden="1">{"Riqfin97",#N/A,FALSE,"Tran";"Riqfinpro",#N/A,FALSE,"Tran"}</definedName>
    <definedName name="ssss" hidden="1">{"Riqfin97",#N/A,FALSE,"Tran";"Riqfinpro",#N/A,FALSE,"Tran"}</definedName>
    <definedName name="Staff_Expense_3.">'[58]9.2'!$A$20:$IV$20</definedName>
    <definedName name="Staff_Loan_Advance_10.3">'[58]9.1'!#REF!</definedName>
    <definedName name="Stationary_Stock_10.2">'[58]9.1'!#REF!</definedName>
    <definedName name="std">#REF!</definedName>
    <definedName name="stdk">#REF!</definedName>
    <definedName name="STOCK">[170]STOCK!$D$4:$K$69</definedName>
    <definedName name="Suffix">[177]Contents!$C$15</definedName>
    <definedName name="SUMMARY">[157]A!$A$1:$J$50</definedName>
    <definedName name="Sundry_Creditors_5.1">'[58]9.1'!#REF!</definedName>
    <definedName name="Sundry_Debtors_10.4">'[58]9.1'!#REF!</definedName>
    <definedName name="Supplement">#REF!</definedName>
    <definedName name="swe" localSheetId="0" hidden="1">{"Tab1",#N/A,FALSE,"P";"Tab2",#N/A,FALSE,"P"}</definedName>
    <definedName name="swe" localSheetId="1" hidden="1">{"Tab1",#N/A,FALSE,"P";"Tab2",#N/A,FALSE,"P"}</definedName>
    <definedName name="swe" hidden="1">{"Tab1",#N/A,FALSE,"P";"Tab2",#N/A,FALSE,"P"}</definedName>
    <definedName name="Swvu.PLA1." localSheetId="12" hidden="1">'[78]COP FED'!#REF!</definedName>
    <definedName name="Swvu.PLA1." hidden="1">'[79]COP FED'!#REF!</definedName>
    <definedName name="Swvu.PLA2." localSheetId="12" hidden="1">'[78]COP FED'!$A$1:$N$49</definedName>
    <definedName name="Swvu.PLA2." hidden="1">'[79]COP FED'!$A$1:$N$49</definedName>
    <definedName name="Swvu.Print." localSheetId="12">#N/A</definedName>
    <definedName name="Swvu.Print." hidden="1">[80]Med!#REF!</definedName>
    <definedName name="Swvu.snh." hidden="1">#REF!</definedName>
    <definedName name="sxc" localSheetId="0" hidden="1">{"Riqfin97",#N/A,FALSE,"Tran";"Riqfinpro",#N/A,FALSE,"Tran"}</definedName>
    <definedName name="sxc" localSheetId="1" hidden="1">{"Riqfin97",#N/A,FALSE,"Tran";"Riqfinpro",#N/A,FALSE,"Tran"}</definedName>
    <definedName name="sxc" hidden="1">{"Riqfin97",#N/A,FALSE,"Tran";"Riqfinpro",#N/A,FALSE,"Tran"}</definedName>
    <definedName name="sxe" localSheetId="0" hidden="1">{"Riqfin97",#N/A,FALSE,"Tran";"Riqfinpro",#N/A,FALSE,"Tran"}</definedName>
    <definedName name="sxe" localSheetId="1" hidden="1">{"Riqfin97",#N/A,FALSE,"Tran";"Riqfinpro",#N/A,FALSE,"Tran"}</definedName>
    <definedName name="sxe" hidden="1">{"Riqfin97",#N/A,FALSE,"Tran";"Riqfinpro",#N/A,FALSE,"Tran"}</definedName>
    <definedName name="t">#N/A</definedName>
    <definedName name="T0" localSheetId="12">{"Main Economic Indicators",#N/A,FALSE,"C"}</definedName>
    <definedName name="T0" localSheetId="0" hidden="1">{"Main Economic Indicators",#N/A,FALSE,"C"}</definedName>
    <definedName name="T0" localSheetId="1" hidden="1">{"Main Economic Indicators",#N/A,FALSE,"C"}</definedName>
    <definedName name="T0" hidden="1">{"Main Economic Indicators",#N/A,FALSE,"C"}</definedName>
    <definedName name="t4wh">{#N/A,#N/A,FALSE,"EMP_POP";#N/A,#N/A,FALSE,"UNEMPL"}</definedName>
    <definedName name="table">[145]Content!$B$6:$G$57</definedName>
    <definedName name="TABLE_1">'[178]150dp'!$A$3:$K$94</definedName>
    <definedName name="Table_10._Senegal__Millennium_Development_Goals__concluded">"#REF!,#REF!"</definedName>
    <definedName name="Table_2.__Oman___Gross_Domestic_Product_by_Sector_of_Origin_at_Constant_Prices">"GDPCO_00"</definedName>
    <definedName name="Table_4._Guinea___Monetary_Survey__1999_2001">[128]outsheet!$A$6:$AM$82</definedName>
    <definedName name="Table_5.__Senegal__Quarterly_Government_Financial_Operations__2005">[179]T5!$A$1:$AE$100</definedName>
    <definedName name="Table_7._Senegal___Monetary_Survey__2001_06">[180]T7!$A$1:$AX$70</definedName>
    <definedName name="TABLE19">[87]CPI!$A$5:$B$66</definedName>
    <definedName name="Table2">#REF!</definedName>
    <definedName name="TABLE20">'[87]Inv-Pub'!$A$1:$H$113</definedName>
    <definedName name="TABLE21">'[87]Inv-Pv'!$A$1:$H$30</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W">[87]GDPprj!$A$1:$Z$108</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xa_cambio_média_trimestral_2001">'[181]Orç Prog 2001'!$A$190:$IV$190</definedName>
    <definedName name="Tbl_1_Comparison" hidden="1">#REF!</definedName>
    <definedName name="tbl_ProdInfo" localSheetId="0" hidden="1">#REF!</definedName>
    <definedName name="tbl_ProdInfo" localSheetId="1" hidden="1">#REF!</definedName>
    <definedName name="tbl_ProdInfo" hidden="1">#REF!</definedName>
    <definedName name="tblChecks">[132]ErrCheck!$A$3:$E$5</definedName>
    <definedName name="tblLinks">[132]Links!$A$4:$F$33</definedName>
    <definedName name="TDao" hidden="1">#REF!</definedName>
    <definedName name="tenou" localSheetId="12">#N/A</definedName>
    <definedName name="tenou" localSheetId="0" hidden="1">'[33]Dep fonct'!#REF!</definedName>
    <definedName name="tenou" localSheetId="1" hidden="1">'[33]Dep fonct'!#REF!</definedName>
    <definedName name="tenou" hidden="1">'[33]Dep fonct'!#REF!</definedName>
    <definedName name="Term_Loan_1">'[58]9.3ka'!$A$5:$IV$5</definedName>
    <definedName name="teset">{#N/A,#N/A,FALSE,"SimInp1";#N/A,#N/A,FALSE,"SimInp2";#N/A,#N/A,FALSE,"SimOut1";#N/A,#N/A,FALSE,"SimOut2";#N/A,#N/A,FALSE,"SimOut3";#N/A,#N/A,FALSE,"SimOut4";#N/A,#N/A,FALSE,"SimOut5"}</definedName>
    <definedName name="test" localSheetId="0" hidden="1">{"Riqfin97",#N/A,FALSE,"Tran";"Riqfinpro",#N/A,FALSE,"Tran"}</definedName>
    <definedName name="test" localSheetId="1" hidden="1">{"Riqfin97",#N/A,FALSE,"Tran";"Riqfinpro",#N/A,FALSE,"Tran"}</definedName>
    <definedName name="test" hidden="1">{"Riqfin97",#N/A,FALSE,"Tran";"Riqfinpro",#N/A,FALSE,"Tran"}</definedName>
    <definedName name="TGSIECATS">#REF!</definedName>
    <definedName name="titi">([182]Petrol!$B$7:$C$7,[182]Petrol!$F$7:$G$7,[182]Petrol!$J$7:$K$7,[182]Petrol!$N$7)</definedName>
    <definedName name="tj" localSheetId="0" hidden="1">{"Riqfin97",#N/A,FALSE,"Tran";"Riqfinpro",#N/A,FALSE,"Tran"}</definedName>
    <definedName name="tj" localSheetId="1" hidden="1">{"Riqfin97",#N/A,FALSE,"Tran";"Riqfinpro",#N/A,FALSE,"Tran"}</definedName>
    <definedName name="tj" hidden="1">{"Riqfin97",#N/A,FALSE,"Tran";"Riqfinpro",#N/A,FALSE,"Tran"}</definedName>
    <definedName name="Total_Collateral_wise_42">'[58]9.4'!$A$46:$IV$46</definedName>
    <definedName name="TOTAL_Produwisec">'[58]9.3ka'!$A$55:$IV$55</definedName>
    <definedName name="TOTAL_sectorwise_123">'[58]9.3'!$A$127:$IV$127</definedName>
    <definedName name="toto">([182]Petrol!$D$101:$E$101,[182]Petrol!$H$101:$I$101,[182]Petrol!$L$103:$M$103)</definedName>
    <definedName name="tr">{"Main Economic Indicators",#N/A,FALSE,"C"}</definedName>
    <definedName name="TRANSFERTEST">[183]Gin:Din!$C$2:$O$2</definedName>
    <definedName name="Transport__Communication_and_Public_Utilities_78">'[58]9.3'!$A$82:$IV$82</definedName>
    <definedName name="tretry" localSheetId="0" hidden="1">[51]Data!#REF!</definedName>
    <definedName name="tretry" localSheetId="1" hidden="1">[51]Data!#REF!</definedName>
    <definedName name="tretry" hidden="1">[51]Data!#REF!</definedName>
    <definedName name="TRNR_1674c2746c284dc99e324ab4296103c3_18464_20" localSheetId="0" hidden="1">#REF!</definedName>
    <definedName name="TRNR_1674c2746c284dc99e324ab4296103c3_18464_20" localSheetId="1" hidden="1">#REF!</definedName>
    <definedName name="TRNR_1674c2746c284dc99e324ab4296103c3_18464_20" hidden="1">#REF!</definedName>
    <definedName name="TRNR_1ed4cf216e6c4f10b5d9ee45c435751b_528_145" localSheetId="0" hidden="1">#REF!</definedName>
    <definedName name="TRNR_1ed4cf216e6c4f10b5d9ee45c435751b_528_145" localSheetId="1" hidden="1">#REF!</definedName>
    <definedName name="TRNR_1ed4cf216e6c4f10b5d9ee45c435751b_528_145" hidden="1">#REF!</definedName>
    <definedName name="TRNR_20bb9561e9af4d78b049f7a671a84978_1_59" localSheetId="0" hidden="1">#REF!</definedName>
    <definedName name="TRNR_20bb9561e9af4d78b049f7a671a84978_1_59" localSheetId="1" hidden="1">#REF!</definedName>
    <definedName name="TRNR_20bb9561e9af4d78b049f7a671a84978_1_59" hidden="1">#REF!</definedName>
    <definedName name="TRNR_2cfdf4ce2eba4e428a6c4e2557454bf9_527_87" localSheetId="0" hidden="1">#REF!</definedName>
    <definedName name="TRNR_2cfdf4ce2eba4e428a6c4e2557454bf9_527_87" localSheetId="1" hidden="1">#REF!</definedName>
    <definedName name="TRNR_2cfdf4ce2eba4e428a6c4e2557454bf9_527_87" hidden="1">#REF!</definedName>
    <definedName name="TRNR_50e54095113145d3805111e7b51fce6f_10_73" localSheetId="0" hidden="1">#REF!</definedName>
    <definedName name="TRNR_50e54095113145d3805111e7b51fce6f_10_73" localSheetId="1" hidden="1">#REF!</definedName>
    <definedName name="TRNR_50e54095113145d3805111e7b51fce6f_10_73" hidden="1">#REF!</definedName>
    <definedName name="TRNR_51506c4bdd804cc590398787a25c4bb8_527_87" localSheetId="0" hidden="1">#REF!</definedName>
    <definedName name="TRNR_51506c4bdd804cc590398787a25c4bb8_527_87" localSheetId="1" hidden="1">#REF!</definedName>
    <definedName name="TRNR_51506c4bdd804cc590398787a25c4bb8_527_87" hidden="1">#REF!</definedName>
    <definedName name="TRNR_5202f69fc76f4480a506273bd75e1719_2395_61" localSheetId="0" hidden="1">#REF!</definedName>
    <definedName name="TRNR_5202f69fc76f4480a506273bd75e1719_2395_61" localSheetId="1" hidden="1">#REF!</definedName>
    <definedName name="TRNR_5202f69fc76f4480a506273bd75e1719_2395_61" hidden="1">#REF!</definedName>
    <definedName name="TRNR_58b0ab9cb84d437b8172b6c70c4e67d2_18535_59" localSheetId="0" hidden="1">#REF!</definedName>
    <definedName name="TRNR_58b0ab9cb84d437b8172b6c70c4e67d2_18535_59" localSheetId="1" hidden="1">#REF!</definedName>
    <definedName name="TRNR_58b0ab9cb84d437b8172b6c70c4e67d2_18535_59" hidden="1">#REF!</definedName>
    <definedName name="TRNR_5d221992b47f49c69113344b78eaa96d_75_59" localSheetId="0" hidden="1">#REF!</definedName>
    <definedName name="TRNR_5d221992b47f49c69113344b78eaa96d_75_59" localSheetId="1" hidden="1">#REF!</definedName>
    <definedName name="TRNR_5d221992b47f49c69113344b78eaa96d_75_59" hidden="1">#REF!</definedName>
    <definedName name="TRNR_6899dbc590554595a64c2153a84c5c1f_18435_59" localSheetId="0" hidden="1">#REF!</definedName>
    <definedName name="TRNR_6899dbc590554595a64c2153a84c5c1f_18435_59" localSheetId="1" hidden="1">#REF!</definedName>
    <definedName name="TRNR_6899dbc590554595a64c2153a84c5c1f_18435_59" hidden="1">#REF!</definedName>
    <definedName name="TRNR_6fa1cd25bb9142c5bd723ac8f316f085_30_73" localSheetId="0" hidden="1">#REF!</definedName>
    <definedName name="TRNR_6fa1cd25bb9142c5bd723ac8f316f085_30_73" localSheetId="1" hidden="1">#REF!</definedName>
    <definedName name="TRNR_6fa1cd25bb9142c5bd723ac8f316f085_30_73" hidden="1">#REF!</definedName>
    <definedName name="TRNR_8008595e1e724a2495ae3bc372af9e41_75_59" localSheetId="0" hidden="1">[184]Annual!#REF!</definedName>
    <definedName name="TRNR_8008595e1e724a2495ae3bc372af9e41_75_59" localSheetId="1" hidden="1">[184]Annual!#REF!</definedName>
    <definedName name="TRNR_8008595e1e724a2495ae3bc372af9e41_75_59" hidden="1">[184]Annual!#REF!</definedName>
    <definedName name="TRNR_960276ae62f043a2b7b172acbabf8d4c_25_15" localSheetId="0" hidden="1">#REF!</definedName>
    <definedName name="TRNR_960276ae62f043a2b7b172acbabf8d4c_25_15" localSheetId="1" hidden="1">#REF!</definedName>
    <definedName name="TRNR_960276ae62f043a2b7b172acbabf8d4c_25_15" hidden="1">#REF!</definedName>
    <definedName name="TRNR_9a169599cb2f4f038c42d45f9b03810b_288_59" localSheetId="0" hidden="1">#REF!</definedName>
    <definedName name="TRNR_9a169599cb2f4f038c42d45f9b03810b_288_59" localSheetId="1" hidden="1">#REF!</definedName>
    <definedName name="TRNR_9a169599cb2f4f038c42d45f9b03810b_288_59" hidden="1">#REF!</definedName>
    <definedName name="TRNR_ad92eddbcf27455bafb50a92f68785dc_527_87" localSheetId="0" hidden="1">#REF!</definedName>
    <definedName name="TRNR_ad92eddbcf27455bafb50a92f68785dc_527_87" localSheetId="1" hidden="1">#REF!</definedName>
    <definedName name="TRNR_ad92eddbcf27455bafb50a92f68785dc_527_87" hidden="1">#REF!</definedName>
    <definedName name="TRNR_bf9904c2324f4ffeb1c2aa2c14a79cc1_202_59" localSheetId="0" hidden="1">#REF!</definedName>
    <definedName name="TRNR_bf9904c2324f4ffeb1c2aa2c14a79cc1_202_59" localSheetId="1" hidden="1">#REF!</definedName>
    <definedName name="TRNR_bf9904c2324f4ffeb1c2aa2c14a79cc1_202_59" hidden="1">#REF!</definedName>
    <definedName name="TRNR_ca899009fd1a4e7c8d3c1687430adb01_1_1" localSheetId="0" hidden="1">#REF!</definedName>
    <definedName name="TRNR_ca899009fd1a4e7c8d3c1687430adb01_1_1" localSheetId="1" hidden="1">#REF!</definedName>
    <definedName name="TRNR_ca899009fd1a4e7c8d3c1687430adb01_1_1" hidden="1">#REF!</definedName>
    <definedName name="TRNR_d53a0f858f2843149102a2e320b2765c_1_59" localSheetId="0" hidden="1">#REF!</definedName>
    <definedName name="TRNR_d53a0f858f2843149102a2e320b2765c_1_59" localSheetId="1" hidden="1">#REF!</definedName>
    <definedName name="TRNR_d53a0f858f2843149102a2e320b2765c_1_59" hidden="1">#REF!</definedName>
    <definedName name="TRNR_f6ae9894de0742bbab59c73a2fb32af2_11_73" localSheetId="0" hidden="1">#REF!</definedName>
    <definedName name="TRNR_f6ae9894de0742bbab59c73a2fb32af2_11_73" localSheetId="1" hidden="1">#REF!</definedName>
    <definedName name="TRNR_f6ae9894de0742bbab59c73a2fb32af2_11_73" hidden="1">#REF!</definedName>
    <definedName name="TRNR_f8584c9a877845dab2e4debff4c84105_6832_79" localSheetId="0" hidden="1">#REF!</definedName>
    <definedName name="TRNR_f8584c9a877845dab2e4debff4c84105_6832_79" localSheetId="1" hidden="1">#REF!</definedName>
    <definedName name="TRNR_f8584c9a877845dab2e4debff4c84105_6832_79" hidden="1">#REF!</definedName>
    <definedName name="TRNR_fc209a7617734164b8e30858341d30a3_13055_6" hidden="1">'[185]Oil commodity'!$B$2</definedName>
    <definedName name="TROCATO43" localSheetId="0" hidden="1">{#N/A,#N/A,FALSE,"B061196P";#N/A,#N/A,FALSE,"B061196";#N/A,#N/A,FALSE,"Relatório1";#N/A,#N/A,FALSE,"Relatório2";#N/A,#N/A,FALSE,"Relatório3";#N/A,#N/A,FALSE,"Relatório4 ";#N/A,#N/A,FALSE,"Relatório5";#N/A,#N/A,FALSE,"Relatório6";#N/A,#N/A,FALSE,"Relatório7";#N/A,#N/A,FALSE,"Relatório8"}</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0"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ust_Receipt_Loan___Import_Loan_11">'[58]9.3ka'!$A$15:$IV$15</definedName>
    <definedName name="tt" localSheetId="12">{"Tab1",#N/A,FALSE,"P";"Tab2",#N/A,FALSE,"P"}</definedName>
    <definedName name="tt" localSheetId="0" hidden="1">{"Tab1",#N/A,FALSE,"P";"Tab2",#N/A,FALSE,"P"}</definedName>
    <definedName name="tt" localSheetId="1" hidden="1">{"Tab1",#N/A,FALSE,"P";"Tab2",#N/A,FALSE,"P"}</definedName>
    <definedName name="tt" hidden="1">{"Tab1",#N/A,FALSE,"P";"Tab2",#N/A,FALSE,"P"}</definedName>
    <definedName name="ttt" localSheetId="12">{"Tab1",#N/A,FALSE,"P";"Tab2",#N/A,FALSE,"P"}</definedName>
    <definedName name="ttt" localSheetId="0" hidden="1">{"Tab1",#N/A,FALSE,"P";"Tab2",#N/A,FALSE,"P"}</definedName>
    <definedName name="ttt" localSheetId="1" hidden="1">{"Tab1",#N/A,FALSE,"P";"Tab2",#N/A,FALSE,"P"}</definedName>
    <definedName name="ttt" hidden="1">{"Tab1",#N/A,FALSE,"P";"Tab2",#N/A,FALSE,"P"}</definedName>
    <definedName name="tttt" localSheetId="0" hidden="1">{"Tab1",#N/A,FALSE,"P";"Tab2",#N/A,FALSE,"P"}</definedName>
    <definedName name="tttt" localSheetId="1" hidden="1">{"Tab1",#N/A,FALSE,"P";"Tab2",#N/A,FALSE,"P"}</definedName>
    <definedName name="tttt" hidden="1">{"Tab1",#N/A,FALSE,"P";"Tab2",#N/A,FALSE,"P"}</definedName>
    <definedName name="ttttt" localSheetId="12" hidden="1">[152]M!#REF!</definedName>
    <definedName name="ttttt" hidden="1">[153]M!#REF!</definedName>
    <definedName name="ttttttttt" localSheetId="0" hidden="1">{"Minpmon",#N/A,FALSE,"Monthinput"}</definedName>
    <definedName name="ttttttttt" localSheetId="1" hidden="1">{"Minpmon",#N/A,FALSE,"Monthinput"}</definedName>
    <definedName name="ttttttttt" hidden="1">{"Minpmon",#N/A,FALSE,"Monthinput"}</definedName>
    <definedName name="ttyy" localSheetId="0" hidden="1">{"Riqfin97",#N/A,FALSE,"Tran";"Riqfinpro",#N/A,FALSE,"Tran"}</definedName>
    <definedName name="ttyy" localSheetId="1" hidden="1">{"Riqfin97",#N/A,FALSE,"Tran";"Riqfinpro",#N/A,FALSE,"Tran"}</definedName>
    <definedName name="ttyy" hidden="1">{"Riqfin97",#N/A,FALSE,"Tran";"Riqfinpro",#N/A,FALSE,"Tran"}</definedName>
    <definedName name="twryrwe" hidden="1">[55]PRIVATE!#REF!</definedName>
    <definedName name="tyi" localSheetId="12">#N/A</definedName>
    <definedName name="tyi" hidden="1">'[33]Dep fonct'!#REF!</definedName>
    <definedName name="tyui" localSheetId="0" hidden="1">{"Riqfin97",#N/A,FALSE,"Tran";"Riqfinpro",#N/A,FALSE,"Tran"}</definedName>
    <definedName name="tyui" localSheetId="1" hidden="1">{"Riqfin97",#N/A,FALSE,"Tran";"Riqfinpro",#N/A,FALSE,"Tran"}</definedName>
    <definedName name="tyui" hidden="1">{"Riqfin97",#N/A,FALSE,"Tran";"Riqfinpro",#N/A,FALSE,"Tran"}</definedName>
    <definedName name="tz" localSheetId="0" hidden="1">{#N/A,#N/A,FALSE,"MZ GRV";#N/A,#N/A,FALSE,"MZ ArV";#N/A,#N/A,FALSE,"MZ AnV";#N/A,#N/A,FALSE,"MZ KnV"}</definedName>
    <definedName name="tz" localSheetId="1" hidden="1">{#N/A,#N/A,FALSE,"MZ GRV";#N/A,#N/A,FALSE,"MZ ArV";#N/A,#N/A,FALSE,"MZ AnV";#N/A,#N/A,FALSE,"MZ KnV"}</definedName>
    <definedName name="tz" hidden="1">{#N/A,#N/A,FALSE,"MZ GRV";#N/A,#N/A,FALSE,"MZ ArV";#N/A,#N/A,FALSE,"MZ AnV";#N/A,#N/A,FALSE,"MZ KnV"}</definedName>
    <definedName name="uj">'[130]Imp:DSA output'!$F$9:$F$464</definedName>
    <definedName name="UNITS">#REF!</definedName>
    <definedName name="Up_to_3_months_Fixed_Account_1.1.2.1">'[58]9.2'!$A$9:$IV$9</definedName>
    <definedName name="Uploaded_Currency">[117]Control!$F$17</definedName>
    <definedName name="Uploaded_Scale">[117]Control!$F$18</definedName>
    <definedName name="USERNAME">[87]Contents!$B$57</definedName>
    <definedName name="uu" localSheetId="12">{"Riqfin97",#N/A,FALSE,"Tran";"Riqfinpro",#N/A,FALSE,"Tran"}</definedName>
    <definedName name="uu" localSheetId="0" hidden="1">{"Riqfin97",#N/A,FALSE,"Tran";"Riqfinpro",#N/A,FALSE,"Tran"}</definedName>
    <definedName name="uu" localSheetId="1" hidden="1">{"Riqfin97",#N/A,FALSE,"Tran";"Riqfinpro",#N/A,FALSE,"Tran"}</definedName>
    <definedName name="uu" hidden="1">{"Riqfin97",#N/A,FALSE,"Tran";"Riqfinpro",#N/A,FALSE,"Tran"}</definedName>
    <definedName name="uuu" localSheetId="12">{"Riqfin97",#N/A,FALSE,"Tran";"Riqfinpro",#N/A,FALSE,"Tran"}</definedName>
    <definedName name="uuu" localSheetId="0" hidden="1">{"Riqfin97",#N/A,FALSE,"Tran";"Riqfinpro",#N/A,FALSE,"Tran"}</definedName>
    <definedName name="uuu" localSheetId="1" hidden="1">{"Riqfin97",#N/A,FALSE,"Tran";"Riqfinpro",#N/A,FALSE,"Tran"}</definedName>
    <definedName name="uuu" hidden="1">{"Riqfin97",#N/A,FALSE,"Tran";"Riqfinpro",#N/A,FALSE,"Tran"}</definedName>
    <definedName name="uuuuuu" localSheetId="0" hidden="1">{"Riqfin97",#N/A,FALSE,"Tran";"Riqfinpro",#N/A,FALSE,"Tran"}</definedName>
    <definedName name="uuuuuu" localSheetId="1" hidden="1">{"Riqfin97",#N/A,FALSE,"Tran";"Riqfinpro",#N/A,FALSE,"Tran"}</definedName>
    <definedName name="uuuuuu" hidden="1">{"Riqfin97",#N/A,FALSE,"Tran";"Riqfinpro",#N/A,FALSE,"Tran"}</definedName>
    <definedName name="v" localSheetId="12">{"CN",#N/A,FALSE,"SEFI"}</definedName>
    <definedName name="v" localSheetId="0" hidden="1">#REF!</definedName>
    <definedName name="v" localSheetId="1" hidden="1">#REF!</definedName>
    <definedName name="v" hidden="1">#REF!</definedName>
    <definedName name="Vintage_display_lookup">[116]lookup!$AJ$3:$AK$15</definedName>
    <definedName name="vs">'[130]Imp:DSA output'!$A$1</definedName>
    <definedName name="vv" localSheetId="12">{"Tab1",#N/A,FALSE,"P";"Tab2",#N/A,FALSE,"P"}</definedName>
    <definedName name="vv" localSheetId="0" hidden="1">{"Tab1",#N/A,FALSE,"P";"Tab2",#N/A,FALSE,"P"}</definedName>
    <definedName name="vv" localSheetId="1" hidden="1">{"Tab1",#N/A,FALSE,"P";"Tab2",#N/A,FALSE,"P"}</definedName>
    <definedName name="vv" hidden="1">{"Tab1",#N/A,FALSE,"P";"Tab2",#N/A,FALSE,"P"}</definedName>
    <definedName name="vvv" localSheetId="12">{"Tab1",#N/A,FALSE,"P";"Tab2",#N/A,FALSE,"P"}</definedName>
    <definedName name="vvv" localSheetId="0" hidden="1">{"Tab1",#N/A,FALSE,"P";"Tab2",#N/A,FALSE,"P"}</definedName>
    <definedName name="vvv" localSheetId="1" hidden="1">{"Tab1",#N/A,FALSE,"P";"Tab2",#N/A,FALSE,"P"}</definedName>
    <definedName name="vvv" hidden="1">{"Tab1",#N/A,FALSE,"P";"Tab2",#N/A,FALSE,"P"}</definedName>
    <definedName name="vvvv" localSheetId="0" hidden="1">{"Minpmon",#N/A,FALSE,"Monthinput"}</definedName>
    <definedName name="vvvv" localSheetId="1" hidden="1">{"Minpmon",#N/A,FALSE,"Monthinput"}</definedName>
    <definedName name="vvvv" hidden="1">{"Minpmon",#N/A,FALSE,"Monthinput"}</definedName>
    <definedName name="w" localSheetId="12">{#N/A,#N/A,FALSE,"PUBLEXP"}</definedName>
    <definedName name="w" localSheetId="0" hidden="1">{"PRI",#N/A,FALSE,"Data";"QUA",#N/A,FALSE,"Data";"STR",#N/A,FALSE,"Data";"VAL",#N/A,FALSE,"Data";"WEO",#N/A,FALSE,"Data";"WGT",#N/A,FALSE,"Data"}</definedName>
    <definedName name="w" localSheetId="1" hidden="1">{"PRI",#N/A,FALSE,"Data";"QUA",#N/A,FALSE,"Data";"STR",#N/A,FALSE,"Data";"VAL",#N/A,FALSE,"Data";"WEO",#N/A,FALSE,"Data";"WGT",#N/A,FALSE,"Data"}</definedName>
    <definedName name="w" hidden="1">{"PRI",#N/A,FALSE,"Data";"QUA",#N/A,FALSE,"Data";"STR",#N/A,FALSE,"Data";"VAL",#N/A,FALSE,"Data";"WEO",#N/A,FALSE,"Data";"WGT",#N/A,FALSE,"Data"}</definedName>
    <definedName name="weo">[186]TOC!$B$10</definedName>
    <definedName name="weo_legend">[149]Legend!$D$2:$D$228</definedName>
    <definedName name="WEODB">[187]DIR!$C$26</definedName>
    <definedName name="weongdp">#REF!</definedName>
    <definedName name="wer" localSheetId="0" hidden="1">{"Riqfin97",#N/A,FALSE,"Tran";"Riqfinpro",#N/A,FALSE,"Tran"}</definedName>
    <definedName name="wer" localSheetId="1" hidden="1">{"Riqfin97",#N/A,FALSE,"Tran";"Riqfinpro",#N/A,FALSE,"Tran"}</definedName>
    <definedName name="wer" hidden="1">{"Riqfin97",#N/A,FALSE,"Tran";"Riqfinpro",#N/A,FALSE,"Tran"}</definedName>
    <definedName name="wer.main">{"Main Economic Indicators",#N/A,FALSE,"C"}</definedName>
    <definedName name="what" localSheetId="12" hidden="1">{"ca",#N/A,FALSE,"Detailed BOP";"ka",#N/A,FALSE,"Detailed BOP";"btl",#N/A,FALSE,"Detailed BOP";#N/A,#N/A,FALSE,"Debt  Stock TBL";"imfprint",#N/A,FALSE,"IMF";"imfdebtservice",#N/A,FALSE,"IMF";"tradeprint",#N/A,FALSE,"Trade"}</definedName>
    <definedName name="what" localSheetId="0" hidden="1">{"ca",#N/A,FALSE,"Detailed BOP";"ka",#N/A,FALSE,"Detailed BOP";"btl",#N/A,FALSE,"Detailed BOP";#N/A,#N/A,FALSE,"Debt  Stock TBL";"imfprint",#N/A,FALSE,"IMF";"imfdebtservice",#N/A,FALSE,"IMF";"tradeprint",#N/A,FALSE,"Trade"}</definedName>
    <definedName name="what" localSheetId="1"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olesaler___Retailer_86">'[58]9.3'!$A$90:$IV$90</definedName>
    <definedName name="wht?" localSheetId="0" hidden="1">{"'Basic'!$A$1:$F$96"}</definedName>
    <definedName name="wht?" localSheetId="1" hidden="1">{"'Basic'!$A$1:$F$96"}</definedName>
    <definedName name="wht?" hidden="1">{"'Basic'!$A$1:$F$96"}</definedName>
    <definedName name="wqeeer">{"Main Economic Indicators",#N/A,FALSE,"C"}</definedName>
    <definedName name="wr">{"macro",#N/A,FALSE,"Macro";"smq2",#N/A,FALSE,"Data";"smq3",#N/A,FALSE,"Data";"smq4",#N/A,FALSE,"Data";"smq5",#N/A,FALSE,"Data";"smq6",#N/A,FALSE,"Data";"smq7",#N/A,FALSE,"Data";"smq8",#N/A,FALSE,"Data";"smq9",#N/A,FALSE,"Data"}</definedName>
    <definedName name="Write_Back_from_Provisions_for_loss_6.">'[58]9.2'!$A$74:$IV$74</definedName>
    <definedName name="wrn.97REDBOP." localSheetId="12">{"TRADE_COMP",#N/A,FALSE,"TAB23APP";"BOP",#N/A,FALSE,"TAB6";"DOT",#N/A,FALSE,"TAB24APP";"EXTDEBT",#N/A,FALSE,"TAB25APP"}</definedName>
    <definedName name="wrn.97REDBOP." localSheetId="0" hidden="1">{"TRADE_COMP",#N/A,FALSE,"TAB23APP";"BOP",#N/A,FALSE,"TAB6";"DOT",#N/A,FALSE,"TAB24APP";"EXTDEBT",#N/A,FALSE,"TAB25APP"}</definedName>
    <definedName name="wrn.97REDBOP." localSheetId="1" hidden="1">{"TRADE_COMP",#N/A,FALSE,"TAB23APP";"BOP",#N/A,FALSE,"TAB6";"DOT",#N/A,FALSE,"TAB24APP";"EXTDEBT",#N/A,FALSE,"TAB25APP"}</definedName>
    <definedName name="wrn.97REDBOP." hidden="1">{"TRADE_COMP",#N/A,FALSE,"TAB23APP";"BOP",#N/A,FALSE,"TAB6";"DOT",#N/A,FALSE,"TAB24APP";"EXTDEBT",#N/A,FALSE,"TAB25APP"}</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0" hidden="1">{#N/A,#N/A,FALSE,"Prod Nac GN";#N/A,#N/A,FALSE,"Prod Nac GN";#N/A,#N/A,FALSE,"Base Dados mil m3";#N/A,#N/A,FALSE,"Prod Ter Est 3D";#N/A,#N/A,FALSE,"Prod Ter 3D";#N/A,#N/A,FALSE,"Prod Mar 3D"}</definedName>
    <definedName name="wrn.AE201." localSheetId="1"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0" hidden="1">{#N/A,#N/A,FALSE,"ajusteurs";#N/A,#N/A,FALSE,"Tab13";#N/A,#N/A,FALSE,"Tab12";#N/A,#N/A,FALSE,"Tab11";#N/A,#N/A,FALSE,"Tab8";#N/A,#N/A,FALSE,"Tab7";#N/A,#N/A,FALSE,"Tab5";#N/A,#N/A,FALSE,"Tab4";#N/A,#N/A,FALSE,"Tab3"}</definedName>
    <definedName name="wrn.ajusteurs." localSheetId="1"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hidden="1">{"arev",#N/A,FALSE,"arev";"aexp",#N/A,FALSE,"aexp";"sumcgo",#N/A,FALSE,"brf_sum";"afin",#N/A,FALSE,"afin"}</definedName>
    <definedName name="wrn.analysiss." hidden="1">{"arev",#N/A,FALSE,"arev";"aexp",#N/A,FALSE,"aexp";"sumcgo",#N/A,FALSE,"brf_sum";"afin",#N/A,FALSE,"afin"}</definedName>
    <definedName name="wrn.annual." localSheetId="0" hidden="1">{"annual-cbr",#N/A,FALSE,"CENTBANK";"annual(banks)",#N/A,FALSE,"COMBANKS"}</definedName>
    <definedName name="wrn.annual." localSheetId="1" hidden="1">{"annual-cbr",#N/A,FALSE,"CENTBANK";"annual(banks)",#N/A,FALSE,"COMBANKS"}</definedName>
    <definedName name="wrn.annual." hidden="1">{"annual-cbr",#N/A,FALSE,"CENTBANK";"annual(banks)",#N/A,FALSE,"COMBANKS"}</definedName>
    <definedName name="wrn.ANNUAL_TABLES_01." localSheetId="0" hidden="1">{"SCEN_A01",#N/A,FALSE,"Prog_BSyst";"SCEN_A01",#N/A,FALSE,"Prog_BCM";"SCEN_A01",#N/A,FALSE,"Prog_ComB";"SCEN_A01",#N/A,FALSE,"Prog_Gov";"SCEN_A01",#N/A,FALSE,"B_mrks99";"SCEN_A01",#N/A,FALSE,"IN";"SCEN_A01",#N/A,FALSE,"OUT"}</definedName>
    <definedName name="wrn.ANNUAL_TABLES_01." localSheetId="1"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0" hidden="1">{#N/A,#N/A,FALSE,"ZN6095SULEATNEU";#N/A,#N/A,FALSE,"BNZLBT95";#N/A,#N/A,FALSE,"Schich95";#N/A,#N/A,FALSE,"RTAQ8094";#N/A,#N/A,FALSE,"BNNEU";#N/A,#N/A,FALSE,"BNVERMW";#N/A,#N/A,FALSE,"BNVERMO";#N/A,#N/A,FALSE,"BNVERFW";#N/A,#N/A,FALSE,"BNVERFO";#N/A,#N/A,FALSE,"ZNAE6094";#N/A,#N/A,FALSE,"WFAEBZDAUE6094";#N/A,#N/A,FALSE,"RTZN wg. Todes"}</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0" hidden="1">{#N/A,#N/A,FALSE,"B061196P";#N/A,#N/A,FALSE,"B061196";#N/A,#N/A,FALSE,"Relatório1";#N/A,#N/A,FALSE,"Relatório2";#N/A,#N/A,FALSE,"Relatório3";#N/A,#N/A,FALSE,"Relatório4 ";#N/A,#N/A,FALSE,"Relatório5";#N/A,#N/A,FALSE,"Relatório6";#N/A,#N/A,FALSE,"Relatório7";#N/A,#N/A,FALSE,"Relatório8"}</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ank.1">{#N/A,#N/A,FALSE,"BANKS"}</definedName>
    <definedName name="wrn.BANKS.">{#N/A,#N/A,FALSE,"BANKS"}</definedName>
    <definedName name="wrn.BMA." localSheetId="0" hidden="1">{"3",#N/A,FALSE,"BASE MONETARIA";"4",#N/A,FALSE,"BASE MONETARIA"}</definedName>
    <definedName name="wrn.BMA." localSheetId="1" hidden="1">{"3",#N/A,FALSE,"BASE MONETARIA";"4",#N/A,FALSE,"BASE MONETARIA"}</definedName>
    <definedName name="wrn.BMA." hidden="1">{"3",#N/A,FALSE,"BASE MONETARIA";"4",#N/A,FALSE,"BASE MONETARIA"}</definedName>
    <definedName name="wrn.BOP.">{#N/A,#N/A,FALSE,"BOP"}</definedName>
    <definedName name="wrn.bop.1">{#N/A,#N/A,FALSE,"BOP"}</definedName>
    <definedName name="wrn.BOP_MIDTERM." localSheetId="12">{"BOP_TAB",#N/A,FALSE,"N";"MIDTERM_TAB",#N/A,FALSE,"O"}</definedName>
    <definedName name="wrn.BOP_MIDTERM." localSheetId="0" hidden="1">{"BOP_TAB",#N/A,FALSE,"N";"MIDTERM_TAB",#N/A,FALSE,"O"}</definedName>
    <definedName name="wrn.BOP_MIDTERM." localSheetId="1" hidden="1">{"BOP_TAB",#N/A,FALSE,"N";"MIDTERM_TAB",#N/A,FALSE,"O"}</definedName>
    <definedName name="wrn.BOP_MIDTERM." hidden="1">{"BOP_TAB",#N/A,FALSE,"N";"MIDTERM_TAB",#N/A,FALSE,"O"}</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n">{"CN",#N/A,FALSE,"SEFI"}</definedName>
    <definedName name="wrn.cn.">{"CN",#N/A,FALSE,"SEFI"}</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CREDIT.">{#N/A,#N/A,FALSE,"CREDIT"}</definedName>
    <definedName name="wrn.credit.1">{#N/A,#N/A,FALSE,"CREDIT"}</definedName>
    <definedName name="wrn.DEBTSVC.">{#N/A,#N/A,FALSE,"DEBTSVC"}</definedName>
    <definedName name="wrn.debtsvc1">{#N/A,#N/A,FALSE,"DEBTSVC"}</definedName>
    <definedName name="wrn.DEPO.">{#N/A,#N/A,FALSE,"DEPO"}</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XCISE.">{#N/A,#N/A,FALSE,"EXCISE"}</definedName>
    <definedName name="wrn.EXRATE.">{#N/A,#N/A,FALSE,"EXRATE"}</definedName>
    <definedName name="wrn.EXTDEBT.">{#N/A,#N/A,FALSE,"EXTDEBT"}</definedName>
    <definedName name="wrn.EXTRABUDGT.">{#N/A,#N/A,FALSE,"EXTRABUDGT"}</definedName>
    <definedName name="wrn.EXTRABUDGT2.">{#N/A,#N/A,FALSE,"EXTRABUDGT2"}</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DP.">{#N/A,#N/A,FALSE,"GDP_ORIGIN";#N/A,#N/A,FALSE,"EMP_POP"}</definedName>
    <definedName name="wrn.GGOVT.">{#N/A,#N/A,FALSE,"GGOVT"}</definedName>
    <definedName name="wrn.GGOVT2.">{#N/A,#N/A,FALSE,"GGOVT2"}</definedName>
    <definedName name="wrn.GGOVTPC.">{#N/A,#N/A,FALSE,"GGOVT%"}</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2" hidden="1">{"ca",#N/A,FALSE,"Detailed BOP";"ka",#N/A,FALSE,"Detailed BOP";"btl",#N/A,FALSE,"Detailed BOP";#N/A,#N/A,FALSE,"Debt  Stock TBL";"imfprint",#N/A,FALSE,"IMF";"imfdebtservice",#N/A,FALSE,"IMF";"tradeprint",#N/A,FALSE,"Trade"}</definedName>
    <definedName name="wrn.IMF._.RR._.Office." localSheetId="0" hidden="1">{"ca",#N/A,FALSE,"Detailed BOP";"ka",#N/A,FALSE,"Detailed BOP";"btl",#N/A,FALSE,"Detailed BOP";#N/A,#N/A,FALSE,"Debt  Stock TBL";"imfprint",#N/A,FALSE,"IMF";"imfdebtservice",#N/A,FALSE,"IMF";"tradeprint",#N/A,FALSE,"Trade"}</definedName>
    <definedName name="wrn.IMF._.RR._.Office." localSheetId="1"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COMETX.">{#N/A,#N/A,FALSE,"INCOMETX"}</definedName>
    <definedName name="wrn.INFLATION.">#N/A</definedName>
    <definedName name="wrn.Input._.and._.output._.tables." localSheetId="12">{#N/A,#N/A,FALSE,"SimInp1";#N/A,#N/A,FALSE,"SimInp2";#N/A,#N/A,FALSE,"SimOut1";#N/A,#N/A,FALSE,"SimOut2";#N/A,#N/A,FALSE,"SimOut3";#N/A,#N/A,FALSE,"SimOut4";#N/A,#N/A,FALSE,"SimOut5"}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{#N/A,#N/A,FALSE,"INTERST"}</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hidden="1">{"Rev",#N/A,FALSE,"Rev";"Exp",#N/A,FALSE,"Exp";"Finance",#N/A,FALSE,"Finance";"acgo",#N/A,FALSE,"acgo"}</definedName>
    <definedName name="wrn.MAIN.">{#N/A,#N/A,FALSE,"CB";#N/A,#N/A,FALSE,"CMB";#N/A,#N/A,FALSE,"BSYS";#N/A,#N/A,FALSE,"NBFI";#N/A,#N/A,FALSE,"FSYS"}</definedName>
    <definedName name="wrn.Main._.Economic._.Indicators." localSheetId="12">{"Main Economic Indicators",#N/A,FALSE,"C"}</definedName>
    <definedName name="wrn.Main._.Economic._.Indicators." localSheetId="0" hidden="1">{"Main Economic Indicators",#N/A,FALSE,"C"}</definedName>
    <definedName name="wrn.Main._.Economic._.Indicators." localSheetId="1" hidden="1">{"Main Economic Indicators",#N/A,FALSE,"C"}</definedName>
    <definedName name="wrn.Main._.Economic._.Indicators." hidden="1">{"Main Economic Indicators",#N/A,FALSE,"C"}</definedName>
    <definedName name="wrn.MDABOP." localSheetId="12">{"BOP_TAB",#N/A,FALSE,"N";"MIDTERM_TAB",#N/A,FALSE,"O";"FUND_CRED",#N/A,FALSE,"P";"DEBT_TAB1",#N/A,FALSE,"Q";"DEBT_TAB2",#N/A,FALSE,"Q";"FORFIN_TAB1",#N/A,FALSE,"R";"FORFIN_TAB2",#N/A,FALSE,"R";"BOP_ANALY",#N/A,FALSE,"U"}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hidden="1">{"BoP med term 1993-2002",#N/A,FALSE,"BoP"}</definedName>
    <definedName name="wrn.Mikrozensus." localSheetId="0" hidden="1">{#N/A,#N/A,FALSE,"MZ GRV";#N/A,#N/A,FALSE,"MZ ArV";#N/A,#N/A,FALSE,"MZ AnV";#N/A,#N/A,FALSE,"MZ KnV"}</definedName>
    <definedName name="wrn.Mikrozensus." localSheetId="1" hidden="1">{#N/A,#N/A,FALSE,"MZ GRV";#N/A,#N/A,FALSE,"MZ ArV";#N/A,#N/A,FALSE,"MZ AnV";#N/A,#N/A,FALSE,"MZ KnV"}</definedName>
    <definedName name="wrn.Mikrozensus." hidden="1">{#N/A,#N/A,FALSE,"MZ GRV";#N/A,#N/A,FALSE,"MZ ArV";#N/A,#N/A,FALSE,"MZ AnV";#N/A,#N/A,FALSE,"MZ KnV"}</definedName>
    <definedName name="wrn.MIT.">{#N/A,#N/A,FALSE,"CB";#N/A,#N/A,FALSE,"CMB";#N/A,#N/A,FALSE,"NBFI"}</definedName>
    <definedName name="wrn.MONA." localSheetId="12">{"MONA",#N/A,FALSE,"S"}</definedName>
    <definedName name="wrn.MONA." localSheetId="0" hidden="1">{"MONA",#N/A,FALSE,"S"}</definedName>
    <definedName name="wrn.MONA." localSheetId="1" hidden="1">{"MONA",#N/A,FALSE,"S"}</definedName>
    <definedName name="wrn.MONA." hidden="1">{"MONA",#N/A,FALSE,"S"}</definedName>
    <definedName name="wrn.Monthsheet." localSheetId="0" hidden="1">{"Minpmon",#N/A,FALSE,"Monthinput"}</definedName>
    <definedName name="wrn.Monthsheet." localSheetId="1" hidden="1">{"Minpmon",#N/A,FALSE,"Monthinput"}</definedName>
    <definedName name="wrn.Monthsheet." hidden="1">{"Minpmon",#N/A,FALSE,"Monthinput"}</definedName>
    <definedName name="wrn.MS.">{#N/A,#N/A,FALSE,"MS"}</definedName>
    <definedName name="wrn.mterm.">{"mt1",#N/A,FALSE,"Debt";"mt2",#N/A,FALSE,"Debt";"mt3",#N/A,FALSE,"Debt";"mt4",#N/A,FALSE,"Debt";"mt5",#N/A,FALSE,"Debt";"mt6",#N/A,FALSE,"Debt";"mt7",#N/A,FALSE,"Debt"}</definedName>
    <definedName name="wrn.NBG.">{#N/A,#N/A,FALSE,"NBG"}</definedName>
    <definedName name="wrn.OECD._.Tables.">{"Table 1",#N/A,FALSE,"Final Tables % GDP";"Table 2",#N/A,FALSE,"Final Tables % GDP"}</definedName>
    <definedName name="wrn.original." localSheetId="0" hidden="1">{"Original",#N/A,FALSE,"CENTBANK";"Original",#N/A,FALSE,"COMBANKS"}</definedName>
    <definedName name="wrn.original." localSheetId="1" hidden="1">{"Original",#N/A,FALSE,"CENTBANK";"Original",#N/A,FALSE,"COMBANKS"}</definedName>
    <definedName name="wrn.original." hidden="1">{"Original",#N/A,FALSE,"CENTBANK";"Original",#N/A,FALSE,"COMBANKS"}</definedName>
    <definedName name="wrn.Output._.tables." localSheetId="12">{#N/A,#N/A,FALSE,"I";#N/A,#N/A,FALSE,"J";#N/A,#N/A,FALSE,"K";#N/A,#N/A,FALSE,"L";#N/A,#N/A,FALSE,"M";#N/A,#N/A,FALSE,"N";#N/A,#N/A,FALSE,"O"}</definedName>
    <definedName name="wrn.Output._.tables." localSheetId="0" hidden="1">{#N/A,#N/A,FALSE,"I";#N/A,#N/A,FALSE,"J";#N/A,#N/A,FALSE,"K";#N/A,#N/A,FALSE,"L";#N/A,#N/A,FALSE,"M";#N/A,#N/A,FALSE,"N";#N/A,#N/A,FALSE,"O"}</definedName>
    <definedName name="wrn.Output._.tables." localSheetId="1" hidden="1">{#N/A,#N/A,FALSE,"I";#N/A,#N/A,FALSE,"J";#N/A,#N/A,FALSE,"K";#N/A,#N/A,FALSE,"L";#N/A,#N/A,FALSE,"M";#N/A,#N/A,FALSE,"N";#N/A,#N/A,FALSE,"O"}</definedName>
    <definedName name="wrn.Output._.tables." hidden="1">{#N/A,#N/A,FALSE,"I";#N/A,#N/A,FALSE,"J";#N/A,#N/A,FALSE,"K";#N/A,#N/A,FALSE,"L";#N/A,#N/A,FALSE,"M";#N/A,#N/A,FALSE,"N";#N/A,#N/A,FALSE,"O"}</definedName>
    <definedName name="wrn.OUTTURN_TABLES_00." localSheetId="0" hidden="1">{"REAL_00",#N/A,FALSE,"Prog_BSyst";"REAL_00",#N/A,FALSE,"Prog_BCM";"REAL_00",#N/A,FALSE,"Prog_ComB";"REAL_00",#N/A,FALSE,"Prog_Gov";"REAL_00",#N/A,FALSE,"IN";"REAL_00",#N/A,FALSE,"B_mrks99";"REAL_00",#N/A,FALSE,"B_mrks00"}</definedName>
    <definedName name="wrn.OUTTURN_TABLES_00." localSheetId="1"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0" hidden="1">{"REAL_99",#N/A,FALSE,"Prog_BSyst";"REAL_99",#N/A,FALSE,"Prog_BCM";"REAL_99",#N/A,FALSE,"Prog_ComB";"REAL_99",#N/A,FALSE,"Prog_Gov";"REAL_99",#N/A,FALSE,"B_mrks99"}</definedName>
    <definedName name="wrn.OUTTURN_TABLES_99." localSheetId="1"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0" hidden="1">{"1",#N/A,FALSE,"Pasivos Mon";"2",#N/A,FALSE,"Pasivos Mon"}</definedName>
    <definedName name="wrn.PASMON." localSheetId="1" hidden="1">{"1",#N/A,FALSE,"Pasivos Mon";"2",#N/A,FALSE,"Pasivos Mon"}</definedName>
    <definedName name="wrn.PASMON." hidden="1">{"1",#N/A,FALSE,"Pasivos Mon";"2",#N/A,FALSE,"Pasivos Mon"}</definedName>
    <definedName name="wrn.PCPI.">{#N/A,#N/A,FALSE,"PCPI"}</definedName>
    <definedName name="wrn.PENSION.">{#N/A,#N/A,FALSE,"PENSION"}</definedName>
    <definedName name="wrn.Per._.cri." localSheetId="0" hidden="1">{#N/A,#N/A,FALSE,"Per Cri"}</definedName>
    <definedName name="wrn.Per._.cri." localSheetId="1" hidden="1">{#N/A,#N/A,FALSE,"Per Cri"}</definedName>
    <definedName name="wrn.Per._.cri." hidden="1">{#N/A,#N/A,FALSE,"Per Cri"}</definedName>
    <definedName name="wrn.Print.">#N/A</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0" hidden="1">{"ca",#N/A,FALSE,"Detailed BOP";"ka",#N/A,FALSE,"Detailed BOP";"btl",#N/A,FALSE,"Detailed BOP";#N/A,#N/A,FALSE,"Debt  Stock TBL";"imfprint",#N/A,FALSE,"IMF";"nirprintview",#N/A,FALSE,"NIR";"tradeprint",#N/A,FALSE,"Trade";"imfdebtservice",#N/A,FALSE,"IMF"}</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int._.Tabelas.">#N/A</definedName>
    <definedName name="wrn.Program." localSheetId="12">{"Tab1",#N/A,FALSE,"P";"Tab2",#N/A,FALSE,"P"}</definedName>
    <definedName name="wrn.Program." localSheetId="0" hidden="1">{"Tab1",#N/A,FALSE,"P";"Tab2",#N/A,FALSE,"P"}</definedName>
    <definedName name="wrn.Program." localSheetId="1" hidden="1">{"Tab1",#N/A,FALSE,"P";"Tab2",#N/A,FALSE,"P"}</definedName>
    <definedName name="wrn.Program." hidden="1">{"Tab1",#N/A,FALSE,"P";"Tab2",#N/A,FALSE,"P"}</definedName>
    <definedName name="wrn.PRUDENT.">{#N/A,#N/A,FALSE,"PRUDENT"}</definedName>
    <definedName name="wrn.PUBLEXP.">{#N/A,#N/A,FALSE,"PUBLEXP"}</definedName>
    <definedName name="wrn.QUARTERLY_TABLES_00." localSheetId="0" hidden="1">{"SCEN_Q00",#N/A,FALSE,"Prog_BSyst";"SCEN_Q00",#N/A,FALSE,"Prog_BCM";"SCEN_Q00",#N/A,FALSE,"Prog_ComB";"SCEN_Q00",#N/A,FALSE,"Prog_Gov";"SCEN_Q00",#N/A,FALSE,"IN"}</definedName>
    <definedName name="wrn.QUARTERLY_TABLES_00." localSheetId="1"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hidden="1">{"RED table 27 (BoP)",#N/A,FALSE,"BoP"}</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hidden="1">{"red33",#N/A,FALSE,"Sheet1"}</definedName>
    <definedName name="wrn.RED97MON." localSheetId="12">{"CBA",#N/A,FALSE,"TAB4";"MS",#N/A,FALSE,"TAB5";"BANKLOANS",#N/A,FALSE,"TAB21APP ";"INTEREST",#N/A,FALSE,"TAB22APP"}</definedName>
    <definedName name="wrn.RED97MON." localSheetId="0" hidden="1">{"CBA",#N/A,FALSE,"TAB4";"MS",#N/A,FALSE,"TAB5";"BANKLOANS",#N/A,FALSE,"TAB21APP ";"INTEREST",#N/A,FALSE,"TAB22APP"}</definedName>
    <definedName name="wrn.RED97MON." localSheetId="1" hidden="1">{"CBA",#N/A,FALSE,"TAB4";"MS",#N/A,FALSE,"TAB5";"BANKLOANS",#N/A,FALSE,"TAB21APP ";"INTEREST",#N/A,FALSE,"TAB22APP"}</definedName>
    <definedName name="wrn.RED97MON." hidden="1">{"CBA",#N/A,FALSE,"TAB4";"MS",#N/A,FALSE,"TAB5";"BANKLOANS",#N/A,FALSE,"TAB21APP ";"INTEREST",#N/A,FALSE,"TAB22APP"}</definedName>
    <definedName name="wrn.REDTABS.">{#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{#N/A,#N/A,FALSE,"REVSHARE"}</definedName>
    <definedName name="wrn.Riqfin." localSheetId="12">{"Riqfin97",#N/A,FALSE,"Tran";"Riqfinpro",#N/A,FALSE,"Tran"}</definedName>
    <definedName name="wrn.Riqfin." localSheetId="0" hidden="1">{"Riqfin97",#N/A,FALSE,"Tran";"Riqfinpro",#N/A,FALSE,"Tran"}</definedName>
    <definedName name="wrn.Riqfin." localSheetId="1" hidden="1">{"Riqfin97",#N/A,FALSE,"Tran";"Riqfinpro",#N/A,FALSE,"Tran"}</definedName>
    <definedName name="wrn.Riqfin." hidden="1">{"Riqfin97",#N/A,FALSE,"Tran";"Riqfinpro",#N/A,FALSE,"Tran"}</definedName>
    <definedName name="wrn.RViZ96." localSheetId="0" hidden="1">{#N/A,#N/A,FALSE,"ZN6095SULEATNEU";#N/A,#N/A,FALSE,"BNZLBT95";#N/A,#N/A,FALSE,"Schich95";#N/A,#N/A,FALSE,"RTAQ8094";#N/A,#N/A,FALSE,"BNNEU";#N/A,#N/A,FALSE,"BNVERMW";#N/A,#N/A,FALSE,"BNVERMO";#N/A,#N/A,FALSE,"BNVERFW";#N/A,#N/A,FALSE,"BNVERFO";#N/A,#N/A,FALSE,"ZNAE6094";#N/A,#N/A,FALSE,"WFAEBZDAUE6094";#N/A,#N/A,FALSE,"RTZN wg. Todes"}</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0" hidden="1">{#N/A,#N/A,FALSE,"Sel Ind"}</definedName>
    <definedName name="wrn.Sel._.Ind." localSheetId="1" hidden="1">{#N/A,#N/A,FALSE,"Sel Ind"}</definedName>
    <definedName name="wrn.Sel._.Ind." hidden="1">{#N/A,#N/A,FALSE,"Sel Ind"}</definedName>
    <definedName name="wrn.SET_OF_TABLES." localSheetId="0" hidden="1">{#N/A,#N/A,TRUE,"Tab1";#N/A,#N/A,TRUE,"Tab2";#N/A,#N/A,TRUE,"Tab3";#N/A,#N/A,TRUE,"Tab4";#N/A,#N/A,TRUE,"Tab5";#N/A,#N/A,TRUE,"Tab6";#N/A,#N/A,TRUE,"Tab7";#N/A,#N/A,TRUE,"Tab8";#N/A,#N/A,TRUE,"Tab9";#N/A,#N/A,TRUE,"Tab10";#N/A,#N/A,TRUE,"Tab11";#N/A,#N/A,TRUE,"Tab12";#N/A,#N/A,TRUE,"Tab13";#N/A,#N/A,TRUE,"tab14";#N/A,#N/A,TRUE,"tab14fr"}</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hidden="1">{"ST1",#N/A,FALSE,"SOURCE"}</definedName>
    <definedName name="wrn.Staff._.report._.Table._.4." hidden="1">{"Staff Report table 4 -- BoP",#N/A,FALSE,"BoP"}</definedName>
    <definedName name="wrn.Staff._.Report._.Tables.">{#N/A,#N/A,FALSE,"SRFSYS";#N/A,#N/A,FALSE,"SRBSYS"}</definedName>
    <definedName name="wrn.STAFF_REPORT_TABLES." localSheetId="12">{"SR_tbs",#N/A,FALSE,"MGSSEI";"SR_tbs",#N/A,FALSE,"MGSBOX";"SR_tbs",#N/A,FALSE,"MGSOCIND"}</definedName>
    <definedName name="wrn.STAFF_REPORT_TABLES." localSheetId="0" hidden="1">{"SR_tbs",#N/A,FALSE,"MGSSEI";"SR_tbs",#N/A,FALSE,"MGSBOX";"SR_tbs",#N/A,FALSE,"MGSOCIND"}</definedName>
    <definedName name="wrn.STAFF_REPORT_TABLES." localSheetId="1" hidden="1">{"SR_tbs",#N/A,FALSE,"MGSSEI";"SR_tbs",#N/A,FALSE,"MGSBOX";"SR_tbs",#N/A,FALSE,"MGSOCIND"}</definedName>
    <definedName name="wrn.STAFF_REPORT_TABLES." hidden="1">{"SR_tbs",#N/A,FALSE,"MGSSEI";"SR_tbs",#N/A,FALSE,"MGSBOX";"SR_tbs",#N/A,FALSE,"MGSOCIND"}</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_.Annex._.02.">#N/A</definedName>
    <definedName name="wrn.STATE.">{#N/A,#N/A,FALSE,"STATE"}</definedName>
    <definedName name="wrn.suma.">{"macroa",#N/A,FALSE,"Macro";"suma2",#N/A,FALSE,"Data";"suma3",#N/A,FALSE,"Data";"suma4",#N/A,FALSE,"Data";"suma5",#N/A,FALSE,"Data";"suma6",#N/A,FALSE,"Data";"suma7",#N/A,FALSE,"Data";"suma8",#N/A,FALSE,"Data";"suma9",#N/A,FALSE,"Data"}</definedName>
    <definedName name="wrn.sumq.">{"macro",#N/A,FALSE,"Macro";"smq2",#N/A,FALSE,"Data";"smq3",#N/A,FALSE,"Data";"smq4",#N/A,FALSE,"Data";"smq5",#N/A,FALSE,"Data";"smq6",#N/A,FALSE,"Data";"smq7",#N/A,FALSE,"Data";"smq8",#N/A,FALSE,"Data";"smq9",#N/A,FALSE,"Data"}</definedName>
    <definedName name="wrn.Super." localSheetId="0" hidden="1">{#N/A,#N/A,FALSE,"Fórmulas";#N/A,#N/A,FALSE,"Proj100";#N/A,#N/A,FALSE,"Proj50";#N/A,#N/A,FALSE,"Proj25";#N/A,#N/A,FALSE,"Proj0";#N/A,#N/A,FALSE,"ProjLib";#N/A,#N/A,FALSE,"Aux"}</definedName>
    <definedName name="wrn.Super." localSheetId="1"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0" hidden="1">{"Page1",#N/A,FALSE,"ARA M&amp;F&amp;T";"Page2",#N/A,FALSE,"ARA M&amp;F&amp;T";"Page3",#N/A,FALSE,"ARA M&amp;F&amp;T"}</definedName>
    <definedName name="wrn.TabARA." localSheetId="1" hidden="1">{"Page1",#N/A,FALSE,"ARA M&amp;F&amp;T";"Page2",#N/A,FALSE,"ARA M&amp;F&amp;T";"Page3",#N/A,FALSE,"ARA M&amp;F&amp;T"}</definedName>
    <definedName name="wrn.TabARA." hidden="1">{"Page1",#N/A,FALSE,"ARA M&amp;F&amp;T";"Page2",#N/A,FALSE,"ARA M&amp;F&amp;T";"Page3",#N/A,FALSE,"ARA M&amp;F&amp;T"}</definedName>
    <definedName name="wrn.Tabellen." localSheetId="0" hidden="1">{#N/A,#N/A,FALSE,"G RV Männer W";#N/A,#N/A,FALSE,"G RV Frauen W";#N/A,#N/A,FALSE,"G RV Männer O";#N/A,#N/A,FALSE,"G RV Frauen O";#N/A,#N/A,FALSE,"RTZahlbetrag"}</definedName>
    <definedName name="wrn.Tabellen." localSheetId="1"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able1a.">{"table1a",#N/A,FALSE,"C"}</definedName>
    <definedName name="wrn.table1aa.">{"table1a",#N/A,FALSE,"C"}</definedName>
    <definedName name="wrn.table1aaa.">{"table1a",#N/A,FALSE,"C"}</definedName>
    <definedName name="wrn.table1b">{"table1a",#N/A,FALSE,"C"}</definedName>
    <definedName name="wrn.table1q.">{"table1q",#N/A,FALSE,"C"}</definedName>
    <definedName name="wrn.table1qq">{"table1q",#N/A,FALSE,"C"}</definedName>
    <definedName name="wrn.table1qqq.">{"table1q",#N/A,FALSE,"C"}</definedName>
    <definedName name="wrn.TAXARREARS.">{#N/A,#N/A,FALSE,"TAXARREARS"}</definedName>
    <definedName name="wrn.TAXPAYRS.">{#N/A,#N/A,FALSE,"TAXPAYRS"}</definedName>
    <definedName name="wrn.Tb._.1._.Mc._.Flows." localSheetId="0" hidden="1">{#N/A,#N/A,FALSE,"Tb 1 Mc Flows"}</definedName>
    <definedName name="wrn.Tb._.1._.Mc._.Flows." localSheetId="1" hidden="1">{#N/A,#N/A,FALSE,"Tb 1 Mc Flows"}</definedName>
    <definedName name="wrn.Tb._.1._.Mc._.Flows." hidden="1">{#N/A,#N/A,FALSE,"Tb 1 Mc Flows"}</definedName>
    <definedName name="wrn.Tb._.2._.NFPS." localSheetId="0" hidden="1">{#N/A,#N/A,FALSE,"Tb 2 NFPS"}</definedName>
    <definedName name="wrn.Tb._.2._.NFPS." localSheetId="1" hidden="1">{#N/A,#N/A,FALSE,"Tb 2 NFPS"}</definedName>
    <definedName name="wrn.Tb._.2._.NFPS." hidden="1">{#N/A,#N/A,FALSE,"Tb 2 NFPS"}</definedName>
    <definedName name="wrn.Tb._.3._.C._.Gov." localSheetId="0" hidden="1">{#N/A,#N/A,FALSE,"tb 3 C Gov"}</definedName>
    <definedName name="wrn.Tb._.3._.C._.Gov." localSheetId="1" hidden="1">{#N/A,#N/A,FALSE,"tb 3 C Gov"}</definedName>
    <definedName name="wrn.Tb._.3._.C._.Gov." hidden="1">{#N/A,#N/A,FALSE,"tb 3 C Gov"}</definedName>
    <definedName name="wrn.Tb._.4._.MT._.Fiscal." localSheetId="0" hidden="1">{#N/A,#N/A,FALSE,"Tb 4 MT Fiscal"}</definedName>
    <definedName name="wrn.Tb._.4._.MT._.Fiscal." localSheetId="1" hidden="1">{#N/A,#N/A,FALSE,"Tb 4 MT Fiscal"}</definedName>
    <definedName name="wrn.Tb._.4._.MT._.Fiscal." hidden="1">{#N/A,#N/A,FALSE,"Tb 4 MT Fiscal"}</definedName>
    <definedName name="wrn.test." hidden="1">{"srtot",#N/A,FALSE,"SR";"b2.9095",#N/A,FALSE,"SR"}</definedName>
    <definedName name="wrn.TRADE.">{#N/A,#N/A,FALSE,"TRADE"}</definedName>
    <definedName name="wrn.Trade._.Output._.All." localSheetId="12" hidden="1">{"PRI",#N/A,FALSE,"Data";"QUA",#N/A,FALSE,"Data";"STR",#N/A,FALSE,"Data";"VAL",#N/A,FALSE,"Data";"WEO",#N/A,FALSE,"Data";"WGT",#N/A,FALSE,"Data"}</definedName>
    <definedName name="wrn.Trade._.Output._.All." localSheetId="0" hidden="1">{"PRI",#N/A,FALSE,"Data";"QUA",#N/A,FALSE,"Data";"STR",#N/A,FALSE,"Data";"VAL",#N/A,FALSE,"Data";"WEO",#N/A,FALSE,"Data";"WGT",#N/A,FALSE,"Data"}</definedName>
    <definedName name="wrn.Trade._.Output._.All." localSheetId="1"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2" hidden="1">{"WEO",#N/A,FALSE,"Data";"PRI",#N/A,FALSE,"Data";"QUA",#N/A,FALSE,"Data"}</definedName>
    <definedName name="wrn.Trade._.Table._.Core." localSheetId="0" hidden="1">{"WEO",#N/A,FALSE,"Data";"PRI",#N/A,FALSE,"Data";"QUA",#N/A,FALSE,"Data"}</definedName>
    <definedName name="wrn.Trade._.Table._.Core." localSheetId="1" hidden="1">{"WEO",#N/A,FALSE,"Data";"PRI",#N/A,FALSE,"Data";"QUA",#N/A,FALSE,"Data"}</definedName>
    <definedName name="wrn.Trade._.Table._.Core." hidden="1">{"WEO",#N/A,FALSE,"Data";"PRI",#N/A,FALSE,"Data";"QUA",#N/A,FALSE,"Data"}</definedName>
    <definedName name="wrn.TRANSPORT.">{#N/A,#N/A,FALSE,"TRANPORT"}</definedName>
    <definedName name="wrn.UNEMPL.">{#N/A,#N/A,FALSE,"EMP_POP";#N/A,#N/A,FALSE,"UNEMPL"}</definedName>
    <definedName name="wrn.WAGES.">{#N/A,#N/A,FALSE,"WAGES"}</definedName>
    <definedName name="wrn.WEO." localSheetId="12">{"WEO",#N/A,FALSE,"T"}</definedName>
    <definedName name="wrn.WEO." localSheetId="0" hidden="1">{"WEO",#N/A,FALSE,"T"}</definedName>
    <definedName name="wrn.WEO." localSheetId="1" hidden="1">{"WEO",#N/A,FALSE,"T"}</definedName>
    <definedName name="wrn.WEO." hidden="1">{"WEO",#N/A,FALSE,"T"}</definedName>
    <definedName name="wrn1.analysis" hidden="1">{"arev",#N/A,FALSE,"arev";"aexp",#N/A,FALSE,"aexp";"sumcgo",#N/A,FALSE,"brf_sum";"afin",#N/A,FALSE,"afin"}</definedName>
    <definedName name="ws">'[130]Imp:DSA output'!$B$9:$B$464</definedName>
    <definedName name="Wt_d">[81]CIRRs!$C$59</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#N/A</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#N/A</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snh.">{TRUE,TRUE,-1.25,-15.5,604.5,345.75,FALSE,TRUE,TRUE,TRUE,0,2,#N/A,93,#N/A,21.0338983050847,23.7058823529412,1,FALSE,FALSE,3,TRUE,1,FALSE,100,"Swvu.snh.","ACwvu.snh.",#N/A,FALSE,FALSE,0.5,0.5,0.75,0.5,1,"&amp;L&amp;D&amp;R&amp;T","",TRUE,FALSE,FALSE,FALSE,1,#N/A,1,1,FALSE,FALSE,"Rwvu.snh.","Cwvu.snh.",FALSE,FALSE,FALSE,1,300,300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2">{"CN",#N/A,FALSE,"SEFI"}</definedName>
    <definedName name="ww" hidden="1">[153]M!#REF!</definedName>
    <definedName name="wwff">{"Main Economic Indicators",#N/A,FALSE,"C"}</definedName>
    <definedName name="www" localSheetId="12">{"Riqfin97",#N/A,FALSE,"Tran";"Riqfinpro",#N/A,FALSE,"Tran"}</definedName>
    <definedName name="www" localSheetId="0" hidden="1">{"Riqfin97",#N/A,FALSE,"Tran";"Riqfinpro",#N/A,FALSE,"Tran"}</definedName>
    <definedName name="www" localSheetId="1" hidden="1">{"Riqfin97",#N/A,FALSE,"Tran";"Riqfinpro",#N/A,FALSE,"Tran"}</definedName>
    <definedName name="www" hidden="1">{"Riqfin97",#N/A,FALSE,"Tran";"Riqfinpro",#N/A,FALSE,"Tran"}</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[188]M!#REF!</definedName>
    <definedName name="wwwww" localSheetId="0" hidden="1">{"Minpmon",#N/A,FALSE,"Monthinput"}</definedName>
    <definedName name="wwwww" localSheetId="1" hidden="1">{"Minpmon",#N/A,FALSE,"Monthinput"}</definedName>
    <definedName name="wwwww" hidden="1">{"Minpmon",#N/A,FALSE,"Monthinput"}</definedName>
    <definedName name="wwwwwww" localSheetId="0" hidden="1">{"Riqfin97",#N/A,FALSE,"Tran";"Riqfinpro",#N/A,FALSE,"Tran"}</definedName>
    <definedName name="wwwwwww" localSheetId="1" hidden="1">{"Riqfin97",#N/A,FALSE,"Tran";"Riqfinpro",#N/A,FALSE,"Tran"}</definedName>
    <definedName name="wwwwwww" hidden="1">{"Riqfin97",#N/A,FALSE,"Tran";"Riqfinpro",#N/A,FALSE,"Tran"}</definedName>
    <definedName name="x">{"Main Economic Indicators",#N/A,FALSE,"C"}</definedName>
    <definedName name="XandRev">'[147]tab 3'!$F$63:$Z$65</definedName>
    <definedName name="xx" localSheetId="12">{"Riqfin97",#N/A,FALSE,"Tran";"Riqfinpro",#N/A,FALSE,"Tran"}</definedName>
    <definedName name="xx" localSheetId="0" hidden="1">{"Riqfin97",#N/A,FALSE,"Tran";"Riqfinpro",#N/A,FALSE,"Tran"}</definedName>
    <definedName name="xx" localSheetId="1" hidden="1">{"Riqfin97",#N/A,FALSE,"Tran";"Riqfinpro",#N/A,FALSE,"Tran"}</definedName>
    <definedName name="xx" hidden="1">{"Riqfin97",#N/A,FALSE,"Tran";"Riqfinpro",#N/A,FALSE,"Tran"}</definedName>
    <definedName name="xxcccghaaaaaaaaaaaaa">{"Main Economic Indicators",#N/A,FALSE,"C"}</definedName>
    <definedName name="xxWRS_6">[64]Q7!$A$1:$A$59</definedName>
    <definedName name="xxWRS_7">[64]Q5!$A$1:$A$109</definedName>
    <definedName name="xxWRS_8">[64]Q6!$A$1:$A$162</definedName>
    <definedName name="xxWRS_9">[64]Q7!$A$1:$A$61</definedName>
    <definedName name="xxx" localSheetId="12">{#N/A,#N/A,FALSE,"CB";#N/A,#N/A,FALSE,"CMB";#N/A,#N/A,FALSE,"NBFI"}</definedName>
    <definedName name="xxx" hidden="1">[189]E!#REF!</definedName>
    <definedName name="xxxx" localSheetId="12">{"Riqfin97",#N/A,FALSE,"Tran";"Riqfinpro",#N/A,FALSE,"Tran"}</definedName>
    <definedName name="xxxx" localSheetId="0" hidden="1">{"Riqfin97",#N/A,FALSE,"Tran";"Riqfinpro",#N/A,FALSE,"Tran"}</definedName>
    <definedName name="xxxx" localSheetId="1" hidden="1">{"Riqfin97",#N/A,FALSE,"Tran";"Riqfinpro",#N/A,FALSE,"Tran"}</definedName>
    <definedName name="xxxx" hidden="1">{"Riqfin97",#N/A,FALSE,"Tran";"Riqfinpro",#N/A,FALSE,"Tran"}</definedName>
    <definedName name="y">#N/A</definedName>
    <definedName name="Y_N_dropdown">[85]lookup!$Z$4:$Z$5</definedName>
    <definedName name="yearpub">[190]ProjErrorRaw!$E$2:$M$2</definedName>
    <definedName name="yh" localSheetId="0" hidden="1">{"Riqfin97",#N/A,FALSE,"Tran";"Riqfinpro",#N/A,FALSE,"Tran"}</definedName>
    <definedName name="yh" localSheetId="1" hidden="1">{"Riqfin97",#N/A,FALSE,"Tran";"Riqfinpro",#N/A,FALSE,"Tran"}</definedName>
    <definedName name="yh" hidden="1">{"Riqfin97",#N/A,FALSE,"Tran";"Riqfinpro",#N/A,FALSE,"Tran"}</definedName>
    <definedName name="yidjhlkfdj" localSheetId="0" hidden="1">{#N/A,#N/A,FALSE,"ZN6095SULEATNEU";#N/A,#N/A,FALSE,"BNZLBT95";#N/A,#N/A,FALSE,"Schich95";#N/A,#N/A,FALSE,"RTAQ8094";#N/A,#N/A,FALSE,"BNNEU";#N/A,#N/A,FALSE,"BNVERMW";#N/A,#N/A,FALSE,"BNVERMO";#N/A,#N/A,FALSE,"BNVERFW";#N/A,#N/A,FALSE,"BNVERFO";#N/A,#N/A,FALSE,"ZNAE6094";#N/A,#N/A,FALSE,"WFAEBZDAUE6094";#N/A,#N/A,FALSE,"RTZN wg. Todes"}</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0" hidden="1">{"Riqfin97",#N/A,FALSE,"Tran";"Riqfinpro",#N/A,FALSE,"Tran"}</definedName>
    <definedName name="yiop" localSheetId="1" hidden="1">{"Riqfin97",#N/A,FALSE,"Tran";"Riqfinpro",#N/A,FALSE,"Tran"}</definedName>
    <definedName name="yiop" hidden="1">{"Riqfin97",#N/A,FALSE,"Tran";"Riqfinpro",#N/A,FALSE,"Tran"}</definedName>
    <definedName name="Youth_Selfemployment_Fund_10.1.2.4">'[58]9.1'!#REF!</definedName>
    <definedName name="Youth_Selfemployment_Fund_2.5">'[58]9.1'!#REF!</definedName>
    <definedName name="Youth_Selfemployment_Fund_6.4">'[58]9.1'!#REF!</definedName>
    <definedName name="YRA">[191]Assump:Last!$A$13:$A$13:#REF!</definedName>
    <definedName name="YRB">'[77]Imp:DSA output'!$B$9:$B$464</definedName>
    <definedName name="YRHIDE">'[77]Imp:DSA output'!$C$9:$G$464</definedName>
    <definedName name="YRPOST">'[2]Imp:DSA output'!$M$9:$IH$9</definedName>
    <definedName name="YRPOSTT">[191]Assump:Last!$Q$13:$Q$13:#REF!</definedName>
    <definedName name="YRPOSTV">[191]Assump:Last!$AI$13:$AI$13:#REF!</definedName>
    <definedName name="YRPRE">'[2]Imp:DSA output'!$B$9:$F$464</definedName>
    <definedName name="YRPRET">[191]Assump:Last!$H$13:$H$13:#REF!</definedName>
    <definedName name="YRPROG">[191]Assump:Last!$V$13:$V$13:#REF!</definedName>
    <definedName name="YRTITLES">'[2]Imp:DSA output'!$A$1</definedName>
    <definedName name="YRX">'[2]Imp:DSA output'!$S$9:$IG$464</definedName>
    <definedName name="yu" localSheetId="0" hidden="1">{"Tab1",#N/A,FALSE,"P";"Tab2",#N/A,FALSE,"P"}</definedName>
    <definedName name="yu" localSheetId="1" hidden="1">{"Tab1",#N/A,FALSE,"P";"Tab2",#N/A,FALSE,"P"}</definedName>
    <definedName name="yu" hidden="1">{"Tab1",#N/A,FALSE,"P";"Tab2",#N/A,FALSE,"P"}</definedName>
    <definedName name="yy" localSheetId="12">{"Tab1",#N/A,FALSE,"P";"Tab2",#N/A,FALSE,"P"}</definedName>
    <definedName name="yy" localSheetId="0" hidden="1">{"Tab1",#N/A,FALSE,"P";"Tab2",#N/A,FALSE,"P"}</definedName>
    <definedName name="yy" localSheetId="1" hidden="1">{"Tab1",#N/A,FALSE,"P";"Tab2",#N/A,FALSE,"P"}</definedName>
    <definedName name="yy" hidden="1">{"Tab1",#N/A,FALSE,"P";"Tab2",#N/A,FALSE,"P"}</definedName>
    <definedName name="yyuu" localSheetId="0" hidden="1">{"Riqfin97",#N/A,FALSE,"Tran";"Riqfinpro",#N/A,FALSE,"Tran"}</definedName>
    <definedName name="yyuu" localSheetId="1" hidden="1">{"Riqfin97",#N/A,FALSE,"Tran";"Riqfinpro",#N/A,FALSE,"Tran"}</definedName>
    <definedName name="yyuu" hidden="1">{"Riqfin97",#N/A,FALSE,"Tran";"Riqfinpro",#N/A,FALSE,"Tran"}</definedName>
    <definedName name="yyy" localSheetId="12">{"DEPOSITS",#N/A,FALSE,"COMML_MON";"LOANS",#N/A,FALSE,"COMML_MON"}</definedName>
    <definedName name="yyy" localSheetId="0" hidden="1">{"Tab1",#N/A,FALSE,"P";"Tab2",#N/A,FALSE,"P"}</definedName>
    <definedName name="yyy" localSheetId="1" hidden="1">{"Tab1",#N/A,FALSE,"P";"Tab2",#N/A,FALSE,"P"}</definedName>
    <definedName name="yyy" hidden="1">{"Tab1",#N/A,FALSE,"P";"Tab2",#N/A,FALSE,"P"}</definedName>
    <definedName name="yyyy" localSheetId="12">{"Riqfin97",#N/A,FALSE,"Tran";"Riqfinpro",#N/A,FALSE,"Tran"}</definedName>
    <definedName name="yyyy" localSheetId="0" hidden="1">{"Riqfin97",#N/A,FALSE,"Tran";"Riqfinpro",#N/A,FALSE,"Tran"}</definedName>
    <definedName name="yyyy" localSheetId="1" hidden="1">{"Riqfin97",#N/A,FALSE,"Tran";"Riqfinpro",#N/A,FALSE,"Tran"}</definedName>
    <definedName name="yyyy" hidden="1">{"Riqfin97",#N/A,FALSE,"Tran";"Riqfinpro",#N/A,FALSE,"Tran"}</definedName>
    <definedName name="yyyyyy" localSheetId="0" hidden="1">{"Minpmon",#N/A,FALSE,"Monthinput"}</definedName>
    <definedName name="yyyyyy" localSheetId="1" hidden="1">{"Minpmon",#N/A,FALSE,"Monthinput"}</definedName>
    <definedName name="yyyyyy" hidden="1">{"Minpmon",#N/A,FALSE,"Monthinput"}</definedName>
    <definedName name="Z_00C67BFA_FEDD_11D1_98B3_00C04FC96ABD_.wvu.Rows" localSheetId="12" hidden="1">[120]BOP!$A$36:$IV$36,[120]BOP!$A$44:$IV$44,[120]BOP!$A$59:$IV$59,[120]BOP!#REF!,[120]BOP!#REF!,[120]BOP!$A$81:$IV$88</definedName>
    <definedName name="Z_00C67BFA_FEDD_11D1_98B3_00C04FC96ABD_.wvu.Rows" localSheetId="0" hidden="1">[120]BOP!$A$36:$IV$36,[120]BOP!$A$44:$IV$44,[120]BOP!$A$59:$IV$59,[120]BOP!#REF!,[120]BOP!#REF!,[120]BOP!$A$81:$IV$88</definedName>
    <definedName name="Z_00C67BFA_FEDD_11D1_98B3_00C04FC96ABD_.wvu.Rows" localSheetId="1" hidden="1">[120]BOP!$A$36:$IV$36,[120]BOP!$A$44:$IV$44,[120]BOP!$A$59:$IV$59,[120]BOP!#REF!,[120]BOP!#REF!,[120]BOP!$A$81:$IV$88</definedName>
    <definedName name="Z_00C67BFA_FEDD_11D1_98B3_00C04FC96ABD_.wvu.Rows" hidden="1">[120]BOP!$A$36:$IV$36,[120]BOP!$A$44:$IV$44,[120]BOP!$A$59:$IV$59,[120]BOP!#REF!,[120]BOP!#REF!,[120]BOP!$A$81:$IV$88</definedName>
    <definedName name="Z_00C67BFB_FEDD_11D1_98B3_00C04FC96ABD_.wvu.Rows" localSheetId="12" hidden="1">[120]BOP!$A$36:$IV$36,[120]BOP!$A$44:$IV$44,[120]BOP!$A$59:$IV$59,[120]BOP!#REF!,[120]BOP!#REF!,[120]BOP!$A$81:$IV$88</definedName>
    <definedName name="Z_00C67BFB_FEDD_11D1_98B3_00C04FC96ABD_.wvu.Rows" localSheetId="0" hidden="1">[120]BOP!$A$36:$IV$36,[120]BOP!$A$44:$IV$44,[120]BOP!$A$59:$IV$59,[120]BOP!#REF!,[120]BOP!#REF!,[120]BOP!$A$81:$IV$88</definedName>
    <definedName name="Z_00C67BFB_FEDD_11D1_98B3_00C04FC96ABD_.wvu.Rows" localSheetId="1" hidden="1">[120]BOP!$A$36:$IV$36,[120]BOP!$A$44:$IV$44,[120]BOP!$A$59:$IV$59,[120]BOP!#REF!,[120]BOP!#REF!,[120]BOP!$A$81:$IV$88</definedName>
    <definedName name="Z_00C67BFB_FEDD_11D1_98B3_00C04FC96ABD_.wvu.Rows" hidden="1">[120]BOP!$A$36:$IV$36,[120]BOP!$A$44:$IV$44,[120]BOP!$A$59:$IV$59,[120]BOP!#REF!,[120]BOP!#REF!,[120]BOP!$A$81:$IV$88</definedName>
    <definedName name="Z_00C67BFC_FEDD_11D1_98B3_00C04FC96ABD_.wvu.Rows" localSheetId="12" hidden="1">[120]BOP!$A$36:$IV$36,[120]BOP!$A$44:$IV$44,[120]BOP!$A$59:$IV$59,[120]BOP!#REF!,[120]BOP!#REF!,[120]BOP!$A$81:$IV$88</definedName>
    <definedName name="Z_00C67BFC_FEDD_11D1_98B3_00C04FC96ABD_.wvu.Rows" localSheetId="0" hidden="1">[120]BOP!$A$36:$IV$36,[120]BOP!$A$44:$IV$44,[120]BOP!$A$59:$IV$59,[120]BOP!#REF!,[120]BOP!#REF!,[120]BOP!$A$81:$IV$88</definedName>
    <definedName name="Z_00C67BFC_FEDD_11D1_98B3_00C04FC96ABD_.wvu.Rows" localSheetId="1" hidden="1">[120]BOP!$A$36:$IV$36,[120]BOP!$A$44:$IV$44,[120]BOP!$A$59:$IV$59,[120]BOP!#REF!,[120]BOP!#REF!,[120]BOP!$A$81:$IV$88</definedName>
    <definedName name="Z_00C67BFC_FEDD_11D1_98B3_00C04FC96ABD_.wvu.Rows" hidden="1">[120]BOP!$A$36:$IV$36,[120]BOP!$A$44:$IV$44,[120]BOP!$A$59:$IV$59,[120]BOP!#REF!,[120]BOP!#REF!,[120]BOP!$A$81:$IV$88</definedName>
    <definedName name="Z_00C67BFD_FEDD_11D1_98B3_00C04FC96ABD_.wvu.Rows" localSheetId="12" hidden="1">[120]BOP!$A$36:$IV$36,[120]BOP!$A$44:$IV$44,[120]BOP!$A$59:$IV$59,[120]BOP!#REF!,[120]BOP!#REF!,[120]BOP!$A$81:$IV$88</definedName>
    <definedName name="Z_00C67BFD_FEDD_11D1_98B3_00C04FC96ABD_.wvu.Rows" localSheetId="0" hidden="1">[120]BOP!$A$36:$IV$36,[120]BOP!$A$44:$IV$44,[120]BOP!$A$59:$IV$59,[120]BOP!#REF!,[120]BOP!#REF!,[120]BOP!$A$81:$IV$88</definedName>
    <definedName name="Z_00C67BFD_FEDD_11D1_98B3_00C04FC96ABD_.wvu.Rows" localSheetId="1" hidden="1">[120]BOP!$A$36:$IV$36,[120]BOP!$A$44:$IV$44,[120]BOP!$A$59:$IV$59,[120]BOP!#REF!,[120]BOP!#REF!,[120]BOP!$A$81:$IV$88</definedName>
    <definedName name="Z_00C67BFD_FEDD_11D1_98B3_00C04FC96ABD_.wvu.Rows" hidden="1">[120]BOP!$A$36:$IV$36,[120]BOP!$A$44:$IV$44,[120]BOP!$A$59:$IV$59,[120]BOP!#REF!,[120]BOP!#REF!,[120]BOP!$A$81:$IV$88</definedName>
    <definedName name="Z_00C67BFE_FEDD_11D1_98B3_00C04FC96ABD_.wvu.Rows" localSheetId="12" hidden="1">[120]BOP!$A$36:$IV$36,[120]BOP!$A$44:$IV$44,[120]BOP!$A$59:$IV$59,[120]BOP!#REF!,[120]BOP!#REF!,[120]BOP!$A$79:$IV$79,[120]BOP!$A$81:$IV$88,[120]BOP!#REF!</definedName>
    <definedName name="Z_00C67BFE_FEDD_11D1_98B3_00C04FC96ABD_.wvu.Rows" localSheetId="0" hidden="1">[120]BOP!$A$36:$IV$36,[120]BOP!$A$44:$IV$44,[120]BOP!$A$59:$IV$59,[120]BOP!#REF!,[120]BOP!#REF!,[120]BOP!$A$79:$IV$79,[120]BOP!$A$81:$IV$88,[120]BOP!#REF!</definedName>
    <definedName name="Z_00C67BFE_FEDD_11D1_98B3_00C04FC96ABD_.wvu.Rows" localSheetId="1" hidden="1">[120]BOP!$A$36:$IV$36,[120]BOP!$A$44:$IV$44,[120]BOP!$A$59:$IV$59,[120]BOP!#REF!,[120]BOP!#REF!,[120]BOP!$A$79:$IV$79,[120]BOP!$A$81:$IV$88,[120]BOP!#REF!</definedName>
    <definedName name="Z_00C67BFE_FEDD_11D1_98B3_00C04FC96ABD_.wvu.Rows" hidden="1">[120]BOP!$A$36:$IV$36,[120]BOP!$A$44:$IV$44,[120]BOP!$A$59:$IV$59,[120]BOP!#REF!,[120]BOP!#REF!,[120]BOP!$A$79:$IV$79,[120]BOP!$A$81:$IV$88,[120]BOP!#REF!</definedName>
    <definedName name="Z_00C67BFF_FEDD_11D1_98B3_00C04FC96ABD_.wvu.Rows" localSheetId="12" hidden="1">[120]BOP!$A$36:$IV$36,[120]BOP!$A$44:$IV$44,[120]BOP!$A$59:$IV$59,[120]BOP!#REF!,[120]BOP!#REF!,[120]BOP!$A$79:$IV$79,[120]BOP!$A$81:$IV$88</definedName>
    <definedName name="Z_00C67BFF_FEDD_11D1_98B3_00C04FC96ABD_.wvu.Rows" localSheetId="0" hidden="1">[120]BOP!$A$36:$IV$36,[120]BOP!$A$44:$IV$44,[120]BOP!$A$59:$IV$59,[120]BOP!#REF!,[120]BOP!#REF!,[120]BOP!$A$79:$IV$79,[120]BOP!$A$81:$IV$88</definedName>
    <definedName name="Z_00C67BFF_FEDD_11D1_98B3_00C04FC96ABD_.wvu.Rows" localSheetId="1" hidden="1">[120]BOP!$A$36:$IV$36,[120]BOP!$A$44:$IV$44,[120]BOP!$A$59:$IV$59,[120]BOP!#REF!,[120]BOP!#REF!,[120]BOP!$A$79:$IV$79,[120]BOP!$A$81:$IV$88</definedName>
    <definedName name="Z_00C67BFF_FEDD_11D1_98B3_00C04FC96ABD_.wvu.Rows" hidden="1">[120]BOP!$A$36:$IV$36,[120]BOP!$A$44:$IV$44,[120]BOP!$A$59:$IV$59,[120]BOP!#REF!,[120]BOP!#REF!,[120]BOP!$A$79:$IV$79,[120]BOP!$A$81:$IV$88</definedName>
    <definedName name="Z_00C67C00_FEDD_11D1_98B3_00C04FC96ABD_.wvu.Rows" hidden="1">[120]BOP!$A$36:$IV$36,[120]BOP!$A$44:$IV$44,[120]BOP!$A$59:$IV$59,[120]BOP!#REF!,[120]BOP!#REF!,[120]BOP!$A$79:$IV$79,[120]BOP!#REF!</definedName>
    <definedName name="Z_00C67C01_FEDD_11D1_98B3_00C04FC96ABD_.wvu.Rows" hidden="1">[120]BOP!$A$36:$IV$36,[120]BOP!$A$44:$IV$44,[120]BOP!$A$59:$IV$59,[120]BOP!#REF!,[120]BOP!#REF!,[120]BOP!$A$79:$IV$79,[120]BOP!$A$81:$IV$88,[120]BOP!#REF!</definedName>
    <definedName name="Z_00C67C02_FEDD_11D1_98B3_00C04FC96ABD_.wvu.Rows" hidden="1">[120]BOP!$A$36:$IV$36,[120]BOP!$A$44:$IV$44,[120]BOP!$A$59:$IV$59,[120]BOP!#REF!,[120]BOP!#REF!,[120]BOP!$A$79:$IV$79,[120]BOP!$A$81:$IV$88,[120]BOP!#REF!</definedName>
    <definedName name="Z_00C67C03_FEDD_11D1_98B3_00C04FC96ABD_.wvu.Rows" hidden="1">[120]BOP!$A$36:$IV$36,[120]BOP!$A$44:$IV$44,[120]BOP!$A$59:$IV$59,[120]BOP!#REF!,[120]BOP!#REF!,[120]BOP!$A$79:$IV$79,[120]BOP!$A$81:$IV$88,[120]BOP!#REF!</definedName>
    <definedName name="Z_00C67C05_FEDD_11D1_98B3_00C04FC96ABD_.wvu.Rows" localSheetId="12" hidden="1">[120]BOP!$A$36:$IV$36,[120]BOP!$A$44:$IV$44,[120]BOP!$A$59:$IV$59,[120]BOP!#REF!,[120]BOP!#REF!,[120]BOP!$A$79:$IV$79,[120]BOP!$A$81:$IV$88,[120]BOP!#REF!,[120]BOP!#REF!</definedName>
    <definedName name="Z_00C67C05_FEDD_11D1_98B3_00C04FC96ABD_.wvu.Rows" localSheetId="0" hidden="1">[120]BOP!$A$36:$IV$36,[120]BOP!$A$44:$IV$44,[120]BOP!$A$59:$IV$59,[120]BOP!#REF!,[120]BOP!#REF!,[120]BOP!$A$79:$IV$79,[120]BOP!$A$81:$IV$88,[120]BOP!#REF!,[120]BOP!#REF!</definedName>
    <definedName name="Z_00C67C05_FEDD_11D1_98B3_00C04FC96ABD_.wvu.Rows" localSheetId="1" hidden="1">[120]BOP!$A$36:$IV$36,[120]BOP!$A$44:$IV$44,[120]BOP!$A$59:$IV$59,[120]BOP!#REF!,[120]BOP!#REF!,[120]BOP!$A$79:$IV$79,[120]BOP!$A$81:$IV$88,[120]BOP!#REF!,[120]BOP!#REF!</definedName>
    <definedName name="Z_00C67C05_FEDD_11D1_98B3_00C04FC96ABD_.wvu.Rows" hidden="1">[120]BOP!$A$36:$IV$36,[120]BOP!$A$44:$IV$44,[120]BOP!$A$59:$IV$59,[120]BOP!#REF!,[120]BOP!#REF!,[120]BOP!$A$79:$IV$79,[120]BOP!$A$81:$IV$88,[120]BOP!#REF!,[120]BOP!#REF!</definedName>
    <definedName name="Z_00C67C06_FEDD_11D1_98B3_00C04FC96ABD_.wvu.Rows" localSheetId="12" hidden="1">[120]BOP!$A$36:$IV$36,[120]BOP!$A$44:$IV$44,[120]BOP!$A$59:$IV$59,[120]BOP!#REF!,[120]BOP!#REF!,[120]BOP!$A$79:$IV$79,[120]BOP!$A$81:$IV$88,[120]BOP!#REF!,[120]BOP!#REF!</definedName>
    <definedName name="Z_00C67C06_FEDD_11D1_98B3_00C04FC96ABD_.wvu.Rows" localSheetId="0" hidden="1">[120]BOP!$A$36:$IV$36,[120]BOP!$A$44:$IV$44,[120]BOP!$A$59:$IV$59,[120]BOP!#REF!,[120]BOP!#REF!,[120]BOP!$A$79:$IV$79,[120]BOP!$A$81:$IV$88,[120]BOP!#REF!,[120]BOP!#REF!</definedName>
    <definedName name="Z_00C67C06_FEDD_11D1_98B3_00C04FC96ABD_.wvu.Rows" localSheetId="1" hidden="1">[120]BOP!$A$36:$IV$36,[120]BOP!$A$44:$IV$44,[120]BOP!$A$59:$IV$59,[120]BOP!#REF!,[120]BOP!#REF!,[120]BOP!$A$79:$IV$79,[120]BOP!$A$81:$IV$88,[120]BOP!#REF!,[120]BOP!#REF!</definedName>
    <definedName name="Z_00C67C06_FEDD_11D1_98B3_00C04FC96ABD_.wvu.Rows" hidden="1">[120]BOP!$A$36:$IV$36,[120]BOP!$A$44:$IV$44,[120]BOP!$A$59:$IV$59,[120]BOP!#REF!,[120]BOP!#REF!,[120]BOP!$A$79:$IV$79,[120]BOP!$A$81:$IV$88,[120]BOP!#REF!,[120]BOP!#REF!</definedName>
    <definedName name="Z_00C67C07_FEDD_11D1_98B3_00C04FC96ABD_.wvu.Rows" hidden="1">[120]BOP!$A$36:$IV$36,[120]BOP!$A$44:$IV$44,[120]BOP!$A$59:$IV$59,[120]BOP!#REF!,[120]BOP!#REF!,[120]BOP!$A$79:$IV$79</definedName>
    <definedName name="Z_041FA3A7_30CF_11D1_A8EA_00A02466B35E_.wvu.Cols" hidden="1">[124]Rev!$B$1:$B$65536,[124]Rev!$C$1:$D$65536,[124]Rev!$AB$1:$AB$65536,[124]Rev!$L$1:$Q$65536</definedName>
    <definedName name="Z_041FA3A7_30CF_11D1_A8EA_00A02466B35E_.wvu.Rows" hidden="1">[124]Rev!$A$23:$IV$26,[124]Rev!$A$37:$IV$38</definedName>
    <definedName name="Z_112039D0_FF0B_11D1_98B3_00C04FC96ABD_.wvu.Rows" localSheetId="12" hidden="1">[120]BOP!$A$36:$IV$36,[120]BOP!$A$44:$IV$44,[120]BOP!$A$59:$IV$59,[120]BOP!#REF!,[120]BOP!#REF!,[120]BOP!$A$81:$IV$88</definedName>
    <definedName name="Z_112039D0_FF0B_11D1_98B3_00C04FC96ABD_.wvu.Rows" localSheetId="0" hidden="1">[120]BOP!$A$36:$IV$36,[120]BOP!$A$44:$IV$44,[120]BOP!$A$59:$IV$59,[120]BOP!#REF!,[120]BOP!#REF!,[120]BOP!$A$81:$IV$88</definedName>
    <definedName name="Z_112039D0_FF0B_11D1_98B3_00C04FC96ABD_.wvu.Rows" localSheetId="1" hidden="1">[120]BOP!$A$36:$IV$36,[120]BOP!$A$44:$IV$44,[120]BOP!$A$59:$IV$59,[120]BOP!#REF!,[120]BOP!#REF!,[120]BOP!$A$81:$IV$88</definedName>
    <definedName name="Z_112039D0_FF0B_11D1_98B3_00C04FC96ABD_.wvu.Rows" hidden="1">[120]BOP!$A$36:$IV$36,[120]BOP!$A$44:$IV$44,[120]BOP!$A$59:$IV$59,[120]BOP!#REF!,[120]BOP!#REF!,[120]BOP!$A$81:$IV$88</definedName>
    <definedName name="Z_112039D1_FF0B_11D1_98B3_00C04FC96ABD_.wvu.Rows" localSheetId="12" hidden="1">[120]BOP!$A$36:$IV$36,[120]BOP!$A$44:$IV$44,[120]BOP!$A$59:$IV$59,[120]BOP!#REF!,[120]BOP!#REF!,[120]BOP!$A$81:$IV$88</definedName>
    <definedName name="Z_112039D1_FF0B_11D1_98B3_00C04FC96ABD_.wvu.Rows" localSheetId="0" hidden="1">[120]BOP!$A$36:$IV$36,[120]BOP!$A$44:$IV$44,[120]BOP!$A$59:$IV$59,[120]BOP!#REF!,[120]BOP!#REF!,[120]BOP!$A$81:$IV$88</definedName>
    <definedName name="Z_112039D1_FF0B_11D1_98B3_00C04FC96ABD_.wvu.Rows" localSheetId="1" hidden="1">[120]BOP!$A$36:$IV$36,[120]BOP!$A$44:$IV$44,[120]BOP!$A$59:$IV$59,[120]BOP!#REF!,[120]BOP!#REF!,[120]BOP!$A$81:$IV$88</definedName>
    <definedName name="Z_112039D1_FF0B_11D1_98B3_00C04FC96ABD_.wvu.Rows" hidden="1">[120]BOP!$A$36:$IV$36,[120]BOP!$A$44:$IV$44,[120]BOP!$A$59:$IV$59,[120]BOP!#REF!,[120]BOP!#REF!,[120]BOP!$A$81:$IV$88</definedName>
    <definedName name="Z_112039D2_FF0B_11D1_98B3_00C04FC96ABD_.wvu.Rows" localSheetId="12" hidden="1">[120]BOP!$A$36:$IV$36,[120]BOP!$A$44:$IV$44,[120]BOP!$A$59:$IV$59,[120]BOP!#REF!,[120]BOP!#REF!,[120]BOP!$A$81:$IV$88</definedName>
    <definedName name="Z_112039D2_FF0B_11D1_98B3_00C04FC96ABD_.wvu.Rows" localSheetId="0" hidden="1">[120]BOP!$A$36:$IV$36,[120]BOP!$A$44:$IV$44,[120]BOP!$A$59:$IV$59,[120]BOP!#REF!,[120]BOP!#REF!,[120]BOP!$A$81:$IV$88</definedName>
    <definedName name="Z_112039D2_FF0B_11D1_98B3_00C04FC96ABD_.wvu.Rows" localSheetId="1" hidden="1">[120]BOP!$A$36:$IV$36,[120]BOP!$A$44:$IV$44,[120]BOP!$A$59:$IV$59,[120]BOP!#REF!,[120]BOP!#REF!,[120]BOP!$A$81:$IV$88</definedName>
    <definedName name="Z_112039D2_FF0B_11D1_98B3_00C04FC96ABD_.wvu.Rows" hidden="1">[120]BOP!$A$36:$IV$36,[120]BOP!$A$44:$IV$44,[120]BOP!$A$59:$IV$59,[120]BOP!#REF!,[120]BOP!#REF!,[120]BOP!$A$81:$IV$88</definedName>
    <definedName name="Z_112039D3_FF0B_11D1_98B3_00C04FC96ABD_.wvu.Rows" localSheetId="12" hidden="1">[120]BOP!$A$36:$IV$36,[120]BOP!$A$44:$IV$44,[120]BOP!$A$59:$IV$59,[120]BOP!#REF!,[120]BOP!#REF!,[120]BOP!$A$81:$IV$88</definedName>
    <definedName name="Z_112039D3_FF0B_11D1_98B3_00C04FC96ABD_.wvu.Rows" localSheetId="0" hidden="1">[120]BOP!$A$36:$IV$36,[120]BOP!$A$44:$IV$44,[120]BOP!$A$59:$IV$59,[120]BOP!#REF!,[120]BOP!#REF!,[120]BOP!$A$81:$IV$88</definedName>
    <definedName name="Z_112039D3_FF0B_11D1_98B3_00C04FC96ABD_.wvu.Rows" localSheetId="1" hidden="1">[120]BOP!$A$36:$IV$36,[120]BOP!$A$44:$IV$44,[120]BOP!$A$59:$IV$59,[120]BOP!#REF!,[120]BOP!#REF!,[120]BOP!$A$81:$IV$88</definedName>
    <definedName name="Z_112039D3_FF0B_11D1_98B3_00C04FC96ABD_.wvu.Rows" hidden="1">[120]BOP!$A$36:$IV$36,[120]BOP!$A$44:$IV$44,[120]BOP!$A$59:$IV$59,[120]BOP!#REF!,[120]BOP!#REF!,[120]BOP!$A$81:$IV$88</definedName>
    <definedName name="Z_112039D4_FF0B_11D1_98B3_00C04FC96ABD_.wvu.Rows" localSheetId="12" hidden="1">[120]BOP!$A$36:$IV$36,[120]BOP!$A$44:$IV$44,[120]BOP!$A$59:$IV$59,[120]BOP!#REF!,[120]BOP!#REF!,[120]BOP!$A$79:$IV$79,[120]BOP!$A$81:$IV$88,[120]BOP!#REF!</definedName>
    <definedName name="Z_112039D4_FF0B_11D1_98B3_00C04FC96ABD_.wvu.Rows" localSheetId="0" hidden="1">[120]BOP!$A$36:$IV$36,[120]BOP!$A$44:$IV$44,[120]BOP!$A$59:$IV$59,[120]BOP!#REF!,[120]BOP!#REF!,[120]BOP!$A$79:$IV$79,[120]BOP!$A$81:$IV$88,[120]BOP!#REF!</definedName>
    <definedName name="Z_112039D4_FF0B_11D1_98B3_00C04FC96ABD_.wvu.Rows" localSheetId="1" hidden="1">[120]BOP!$A$36:$IV$36,[120]BOP!$A$44:$IV$44,[120]BOP!$A$59:$IV$59,[120]BOP!#REF!,[120]BOP!#REF!,[120]BOP!$A$79:$IV$79,[120]BOP!$A$81:$IV$88,[120]BOP!#REF!</definedName>
    <definedName name="Z_112039D4_FF0B_11D1_98B3_00C04FC96ABD_.wvu.Rows" hidden="1">[120]BOP!$A$36:$IV$36,[120]BOP!$A$44:$IV$44,[120]BOP!$A$59:$IV$59,[120]BOP!#REF!,[120]BOP!#REF!,[120]BOP!$A$79:$IV$79,[120]BOP!$A$81:$IV$88,[120]BOP!#REF!</definedName>
    <definedName name="Z_112039D5_FF0B_11D1_98B3_00C04FC96ABD_.wvu.Rows" localSheetId="12" hidden="1">[120]BOP!$A$36:$IV$36,[120]BOP!$A$44:$IV$44,[120]BOP!$A$59:$IV$59,[120]BOP!#REF!,[120]BOP!#REF!,[120]BOP!$A$79:$IV$79,[120]BOP!$A$81:$IV$88</definedName>
    <definedName name="Z_112039D5_FF0B_11D1_98B3_00C04FC96ABD_.wvu.Rows" localSheetId="0" hidden="1">[120]BOP!$A$36:$IV$36,[120]BOP!$A$44:$IV$44,[120]BOP!$A$59:$IV$59,[120]BOP!#REF!,[120]BOP!#REF!,[120]BOP!$A$79:$IV$79,[120]BOP!$A$81:$IV$88</definedName>
    <definedName name="Z_112039D5_FF0B_11D1_98B3_00C04FC96ABD_.wvu.Rows" localSheetId="1" hidden="1">[120]BOP!$A$36:$IV$36,[120]BOP!$A$44:$IV$44,[120]BOP!$A$59:$IV$59,[120]BOP!#REF!,[120]BOP!#REF!,[120]BOP!$A$79:$IV$79,[120]BOP!$A$81:$IV$88</definedName>
    <definedName name="Z_112039D5_FF0B_11D1_98B3_00C04FC96ABD_.wvu.Rows" hidden="1">[120]BOP!$A$36:$IV$36,[120]BOP!$A$44:$IV$44,[120]BOP!$A$59:$IV$59,[120]BOP!#REF!,[120]BOP!#REF!,[120]BOP!$A$79:$IV$79,[120]BOP!$A$81:$IV$88</definedName>
    <definedName name="Z_112039D6_FF0B_11D1_98B3_00C04FC96ABD_.wvu.Rows" hidden="1">[120]BOP!$A$36:$IV$36,[120]BOP!$A$44:$IV$44,[120]BOP!$A$59:$IV$59,[120]BOP!#REF!,[120]BOP!#REF!,[120]BOP!$A$79:$IV$79,[120]BOP!#REF!</definedName>
    <definedName name="Z_112039D7_FF0B_11D1_98B3_00C04FC96ABD_.wvu.Rows" hidden="1">[120]BOP!$A$36:$IV$36,[120]BOP!$A$44:$IV$44,[120]BOP!$A$59:$IV$59,[120]BOP!#REF!,[120]BOP!#REF!,[120]BOP!$A$79:$IV$79,[120]BOP!$A$81:$IV$88,[120]BOP!#REF!</definedName>
    <definedName name="Z_112039D8_FF0B_11D1_98B3_00C04FC96ABD_.wvu.Rows" hidden="1">[120]BOP!$A$36:$IV$36,[120]BOP!$A$44:$IV$44,[120]BOP!$A$59:$IV$59,[120]BOP!#REF!,[120]BOP!#REF!,[120]BOP!$A$79:$IV$79,[120]BOP!$A$81:$IV$88,[120]BOP!#REF!</definedName>
    <definedName name="Z_112039D9_FF0B_11D1_98B3_00C04FC96ABD_.wvu.Rows" hidden="1">[120]BOP!$A$36:$IV$36,[120]BOP!$A$44:$IV$44,[120]BOP!$A$59:$IV$59,[120]BOP!#REF!,[120]BOP!#REF!,[120]BOP!$A$79:$IV$79,[120]BOP!$A$81:$IV$88,[120]BOP!#REF!</definedName>
    <definedName name="Z_112039DB_FF0B_11D1_98B3_00C04FC96ABD_.wvu.Rows" localSheetId="12" hidden="1">[120]BOP!$A$36:$IV$36,[120]BOP!$A$44:$IV$44,[120]BOP!$A$59:$IV$59,[120]BOP!#REF!,[120]BOP!#REF!,[120]BOP!$A$79:$IV$79,[120]BOP!$A$81:$IV$88,[120]BOP!#REF!,[120]BOP!#REF!</definedName>
    <definedName name="Z_112039DB_FF0B_11D1_98B3_00C04FC96ABD_.wvu.Rows" localSheetId="0" hidden="1">[120]BOP!$A$36:$IV$36,[120]BOP!$A$44:$IV$44,[120]BOP!$A$59:$IV$59,[120]BOP!#REF!,[120]BOP!#REF!,[120]BOP!$A$79:$IV$79,[120]BOP!$A$81:$IV$88,[120]BOP!#REF!,[120]BOP!#REF!</definedName>
    <definedName name="Z_112039DB_FF0B_11D1_98B3_00C04FC96ABD_.wvu.Rows" localSheetId="1" hidden="1">[120]BOP!$A$36:$IV$36,[120]BOP!$A$44:$IV$44,[120]BOP!$A$59:$IV$59,[120]BOP!#REF!,[120]BOP!#REF!,[120]BOP!$A$79:$IV$79,[120]BOP!$A$81:$IV$88,[120]BOP!#REF!,[120]BOP!#REF!</definedName>
    <definedName name="Z_112039DB_FF0B_11D1_98B3_00C04FC96ABD_.wvu.Rows" hidden="1">[120]BOP!$A$36:$IV$36,[120]BOP!$A$44:$IV$44,[120]BOP!$A$59:$IV$59,[120]BOP!#REF!,[120]BOP!#REF!,[120]BOP!$A$79:$IV$79,[120]BOP!$A$81:$IV$88,[120]BOP!#REF!,[120]BOP!#REF!</definedName>
    <definedName name="Z_112039DC_FF0B_11D1_98B3_00C04FC96ABD_.wvu.Rows" localSheetId="12" hidden="1">[120]BOP!$A$36:$IV$36,[120]BOP!$A$44:$IV$44,[120]BOP!$A$59:$IV$59,[120]BOP!#REF!,[120]BOP!#REF!,[120]BOP!$A$79:$IV$79,[120]BOP!$A$81:$IV$88,[120]BOP!#REF!,[120]BOP!#REF!</definedName>
    <definedName name="Z_112039DC_FF0B_11D1_98B3_00C04FC96ABD_.wvu.Rows" localSheetId="0" hidden="1">[120]BOP!$A$36:$IV$36,[120]BOP!$A$44:$IV$44,[120]BOP!$A$59:$IV$59,[120]BOP!#REF!,[120]BOP!#REF!,[120]BOP!$A$79:$IV$79,[120]BOP!$A$81:$IV$88,[120]BOP!#REF!,[120]BOP!#REF!</definedName>
    <definedName name="Z_112039DC_FF0B_11D1_98B3_00C04FC96ABD_.wvu.Rows" localSheetId="1" hidden="1">[120]BOP!$A$36:$IV$36,[120]BOP!$A$44:$IV$44,[120]BOP!$A$59:$IV$59,[120]BOP!#REF!,[120]BOP!#REF!,[120]BOP!$A$79:$IV$79,[120]BOP!$A$81:$IV$88,[120]BOP!#REF!,[120]BOP!#REF!</definedName>
    <definedName name="Z_112039DC_FF0B_11D1_98B3_00C04FC96ABD_.wvu.Rows" hidden="1">[120]BOP!$A$36:$IV$36,[120]BOP!$A$44:$IV$44,[120]BOP!$A$59:$IV$59,[120]BOP!#REF!,[120]BOP!#REF!,[120]BOP!$A$79:$IV$79,[120]BOP!$A$81:$IV$88,[120]BOP!#REF!,[120]BOP!#REF!</definedName>
    <definedName name="Z_112039DD_FF0B_11D1_98B3_00C04FC96ABD_.wvu.Rows" hidden="1">[120]BOP!$A$36:$IV$36,[120]BOP!$A$44:$IV$44,[120]BOP!$A$59:$IV$59,[120]BOP!#REF!,[120]BOP!#REF!,[120]BOP!$A$79:$IV$79</definedName>
    <definedName name="Z_112B8339_2081_11D2_BFD2_00A02466506E_.wvu.PrintTitles" localSheetId="12">([43]SUMMARY!$B$1:$D$65536,[43]SUMMARY!$A$3:$IV$5)</definedName>
    <definedName name="Z_112B8339_2081_11D2_BFD2_00A02466506E_.wvu.PrintTitles" hidden="1">[43]SUMMARY!$B$1:$D$65536,[43]SUMMARY!$A$3:$IV$5</definedName>
    <definedName name="Z_112B833B_2081_11D2_BFD2_00A02466506E_.wvu.PrintTitles" localSheetId="12">([43]SUMMARY!$B$1:$D$65536,[43]SUMMARY!$A$3:$IV$5)</definedName>
    <definedName name="Z_112B833B_2081_11D2_BFD2_00A02466506E_.wvu.PrintTitles" hidden="1">[43]SUMMARY!$B$1:$D$65536,[43]SUMMARY!$A$3:$IV$5</definedName>
    <definedName name="Z_1A87067C_7102_4E77_BC8D_D9D9112AA17F_.wvu.Cols" localSheetId="12" hidden="1">#REF!</definedName>
    <definedName name="Z_1A87067C_7102_4E77_BC8D_D9D9112AA17F_.wvu.Cols" localSheetId="0" hidden="1">#REF!</definedName>
    <definedName name="Z_1A87067C_7102_4E77_BC8D_D9D9112AA17F_.wvu.Cols" localSheetId="1" hidden="1">#REF!</definedName>
    <definedName name="Z_1A87067C_7102_4E77_BC8D_D9D9112AA17F_.wvu.Cols" hidden="1">#REF!</definedName>
    <definedName name="Z_1A87067C_7102_4E77_BC8D_D9D9112AA17F_.wvu.PrintArea" localSheetId="12" hidden="1">#REF!</definedName>
    <definedName name="Z_1A87067C_7102_4E77_BC8D_D9D9112AA17F_.wvu.PrintArea" localSheetId="0" hidden="1">#REF!</definedName>
    <definedName name="Z_1A87067C_7102_4E77_BC8D_D9D9112AA17F_.wvu.PrintArea" localSheetId="1" hidden="1">#REF!</definedName>
    <definedName name="Z_1A87067C_7102_4E77_BC8D_D9D9112AA17F_.wvu.PrintArea" hidden="1">#REF!</definedName>
    <definedName name="Z_1A87067C_7102_4E77_BC8D_D9D9112AA17F_.wvu.PrintTitles" localSheetId="12" hidden="1">#REF!</definedName>
    <definedName name="Z_1A87067C_7102_4E77_BC8D_D9D9112AA17F_.wvu.PrintTitles" localSheetId="0" hidden="1">#REF!</definedName>
    <definedName name="Z_1A87067C_7102_4E77_BC8D_D9D9112AA17F_.wvu.PrintTitles" localSheetId="1" hidden="1">#REF!</definedName>
    <definedName name="Z_1A87067C_7102_4E77_BC8D_D9D9112AA17F_.wvu.PrintTitles" hidden="1">#REF!</definedName>
    <definedName name="Z_1A87067C_7102_4E77_BC8D_D9D9112AA17F_.wvu.Rows" localSheetId="12" hidden="1">#REF!</definedName>
    <definedName name="Z_1A87067C_7102_4E77_BC8D_D9D9112AA17F_.wvu.Rows" localSheetId="0" hidden="1">#REF!</definedName>
    <definedName name="Z_1A87067C_7102_4E77_BC8D_D9D9112AA17F_.wvu.Rows" localSheetId="1" hidden="1">#REF!</definedName>
    <definedName name="Z_1A87067C_7102_4E77_BC8D_D9D9112AA17F_.wvu.Rows" hidden="1">#REF!</definedName>
    <definedName name="Z_1A8C061B_2301_11D3_BFD1_000039E37209_.wvu.Cols" localSheetId="12" hidden="1">#REF!,#REF!,#REF!</definedName>
    <definedName name="Z_1A8C061B_2301_11D3_BFD1_000039E37209_.wvu.Cols" hidden="1">'[192]IDA-tab7'!$K$1:$T$65536,'[192]IDA-tab7'!$V$1:$AE$65536,'[192]IDA-tab7'!$AG$1:$AP$65536</definedName>
    <definedName name="Z_1A8C061B_2301_11D3_BFD1_000039E37209_.wvu.Rows" localSheetId="12" hidden="1">#REF!,#REF!,#REF!</definedName>
    <definedName name="Z_1A8C061B_2301_11D3_BFD1_000039E37209_.wvu.Rows" hidden="1">'[192]IDA-tab7'!$A$10:$IV$11,'[192]IDA-tab7'!$A$14:$IV$14,'[192]IDA-tab7'!$A$18:$IV$18</definedName>
    <definedName name="Z_1A8C061C_2301_11D3_BFD1_000039E37209_.wvu.Cols" localSheetId="12" hidden="1">#REF!,#REF!,#REF!</definedName>
    <definedName name="Z_1A8C061C_2301_11D3_BFD1_000039E37209_.wvu.Cols" hidden="1">'[192]IDA-tab7'!$K$1:$T$65536,'[192]IDA-tab7'!$V$1:$AE$65536,'[192]IDA-tab7'!$AG$1:$AP$65536</definedName>
    <definedName name="Z_1A8C061C_2301_11D3_BFD1_000039E37209_.wvu.Rows" localSheetId="12" hidden="1">#REF!,#REF!,#REF!</definedName>
    <definedName name="Z_1A8C061C_2301_11D3_BFD1_000039E37209_.wvu.Rows" hidden="1">'[192]IDA-tab7'!$A$10:$IV$11,'[192]IDA-tab7'!$A$14:$IV$14,'[192]IDA-tab7'!$A$18:$IV$18</definedName>
    <definedName name="Z_1A8C061E_2301_11D3_BFD1_000039E37209_.wvu.Cols" localSheetId="12" hidden="1">#REF!,#REF!,#REF!</definedName>
    <definedName name="Z_1A8C061E_2301_11D3_BFD1_000039E37209_.wvu.Cols" hidden="1">'[192]IDA-tab7'!$K$1:$T$65536,'[192]IDA-tab7'!$V$1:$AE$65536,'[192]IDA-tab7'!$AG$1:$AP$65536</definedName>
    <definedName name="Z_1A8C061E_2301_11D3_BFD1_000039E37209_.wvu.Rows" localSheetId="12" hidden="1">#REF!,#REF!,#REF!</definedName>
    <definedName name="Z_1A8C061E_2301_11D3_BFD1_000039E37209_.wvu.Rows" hidden="1">'[192]IDA-tab7'!$A$10:$IV$11,'[192]IDA-tab7'!$A$14:$IV$14,'[192]IDA-tab7'!$A$18:$IV$18</definedName>
    <definedName name="Z_1A8C061F_2301_11D3_BFD1_000039E37209_.wvu.Cols" localSheetId="12" hidden="1">#REF!,#REF!,#REF!</definedName>
    <definedName name="Z_1A8C061F_2301_11D3_BFD1_000039E37209_.wvu.Cols" hidden="1">'[192]IDA-tab7'!$K$1:$T$65536,'[192]IDA-tab7'!$V$1:$AE$65536,'[192]IDA-tab7'!$AG$1:$AP$65536</definedName>
    <definedName name="Z_1A8C061F_2301_11D3_BFD1_000039E37209_.wvu.Rows" localSheetId="12" hidden="1">#REF!,#REF!,#REF!</definedName>
    <definedName name="Z_1A8C061F_2301_11D3_BFD1_000039E37209_.wvu.Rows" hidden="1">'[192]IDA-tab7'!$A$10:$IV$11,'[192]IDA-tab7'!$A$14:$IV$14,'[192]IDA-tab7'!$A$18:$IV$18</definedName>
    <definedName name="Z_1F4C2007_FFA7_11D1_98B6_00C04FC96ABD_.wvu.Rows" hidden="1">[120]BOP!$A$36:$IV$36,[120]BOP!$A$44:$IV$44,[120]BOP!$A$59:$IV$59,[120]BOP!#REF!,[120]BOP!#REF!,[120]BOP!$A$81:$IV$88</definedName>
    <definedName name="Z_1F4C2008_FFA7_11D1_98B6_00C04FC96ABD_.wvu.Rows" hidden="1">[120]BOP!$A$36:$IV$36,[120]BOP!$A$44:$IV$44,[120]BOP!$A$59:$IV$59,[120]BOP!#REF!,[120]BOP!#REF!,[120]BOP!$A$81:$IV$88</definedName>
    <definedName name="Z_1F4C2009_FFA7_11D1_98B6_00C04FC96ABD_.wvu.Rows" hidden="1">[120]BOP!$A$36:$IV$36,[120]BOP!$A$44:$IV$44,[120]BOP!$A$59:$IV$59,[120]BOP!#REF!,[120]BOP!#REF!,[120]BOP!$A$81:$IV$88</definedName>
    <definedName name="Z_1F4C200A_FFA7_11D1_98B6_00C04FC96ABD_.wvu.Rows" hidden="1">[120]BOP!$A$36:$IV$36,[120]BOP!$A$44:$IV$44,[120]BOP!$A$59:$IV$59,[120]BOP!#REF!,[120]BOP!#REF!,[120]BOP!$A$81:$IV$88</definedName>
    <definedName name="Z_1F4C200B_FFA7_11D1_98B6_00C04FC96ABD_.wvu.Rows" hidden="1">[120]BOP!$A$36:$IV$36,[120]BOP!$A$44:$IV$44,[120]BOP!$A$59:$IV$59,[120]BOP!#REF!,[120]BOP!#REF!,[120]BOP!$A$79:$IV$79,[120]BOP!$A$81:$IV$88,[120]BOP!#REF!</definedName>
    <definedName name="Z_1F4C200C_FFA7_11D1_98B6_00C04FC96ABD_.wvu.Rows" hidden="1">[120]BOP!$A$36:$IV$36,[120]BOP!$A$44:$IV$44,[120]BOP!$A$59:$IV$59,[120]BOP!#REF!,[120]BOP!#REF!,[120]BOP!$A$79:$IV$79,[120]BOP!$A$81:$IV$88</definedName>
    <definedName name="Z_1F4C200D_FFA7_11D1_98B6_00C04FC96ABD_.wvu.Rows" hidden="1">[120]BOP!$A$36:$IV$36,[120]BOP!$A$44:$IV$44,[120]BOP!$A$59:$IV$59,[120]BOP!#REF!,[120]BOP!#REF!,[120]BOP!$A$79:$IV$79,[120]BOP!#REF!</definedName>
    <definedName name="Z_1F4C200E_FFA7_11D1_98B6_00C04FC96ABD_.wvu.Rows" hidden="1">[120]BOP!$A$36:$IV$36,[120]BOP!$A$44:$IV$44,[120]BOP!$A$59:$IV$59,[120]BOP!#REF!,[120]BOP!#REF!,[120]BOP!$A$79:$IV$79,[120]BOP!$A$81:$IV$88,[120]BOP!#REF!</definedName>
    <definedName name="Z_1F4C200F_FFA7_11D1_98B6_00C04FC96ABD_.wvu.Rows" hidden="1">[120]BOP!$A$36:$IV$36,[120]BOP!$A$44:$IV$44,[120]BOP!$A$59:$IV$59,[120]BOP!#REF!,[120]BOP!#REF!,[120]BOP!$A$79:$IV$79,[120]BOP!$A$81:$IV$88,[120]BOP!#REF!</definedName>
    <definedName name="Z_1F4C2010_FFA7_11D1_98B6_00C04FC96ABD_.wvu.Rows" hidden="1">[120]BOP!$A$36:$IV$36,[120]BOP!$A$44:$IV$44,[120]BOP!$A$59:$IV$59,[120]BOP!#REF!,[120]BOP!#REF!,[120]BOP!$A$79:$IV$79,[120]BOP!$A$81:$IV$88,[120]BOP!#REF!</definedName>
    <definedName name="Z_1F4C2012_FFA7_11D1_98B6_00C04FC96ABD_.wvu.Rows" hidden="1">[120]BOP!$A$36:$IV$36,[120]BOP!$A$44:$IV$44,[120]BOP!$A$59:$IV$59,[120]BOP!#REF!,[120]BOP!#REF!,[120]BOP!$A$79:$IV$79,[120]BOP!$A$81:$IV$88,[120]BOP!#REF!,[120]BOP!#REF!</definedName>
    <definedName name="Z_1F4C2013_FFA7_11D1_98B6_00C04FC96ABD_.wvu.Rows" hidden="1">[120]BOP!$A$36:$IV$36,[120]BOP!$A$44:$IV$44,[120]BOP!$A$59:$IV$59,[120]BOP!#REF!,[120]BOP!#REF!,[120]BOP!$A$79:$IV$79,[120]BOP!$A$81:$IV$88,[120]BOP!#REF!,[120]BOP!#REF!</definedName>
    <definedName name="Z_1F4C2014_FFA7_11D1_98B6_00C04FC96ABD_.wvu.Rows" hidden="1">[120]BOP!$A$36:$IV$36,[120]BOP!$A$44:$IV$44,[120]BOP!$A$59:$IV$59,[120]BOP!#REF!,[120]BOP!#REF!,[120]BOP!$A$79:$IV$79</definedName>
    <definedName name="Z_315808AF_2093_11D2_BFD2_00A02466B458_.wvu.PrintArea" hidden="1">#REF!</definedName>
    <definedName name="Z_49B0A4B0_963B_11D1_BFD1_00A02466B680_.wvu.Rows" hidden="1">[120]BOP!$A$36:$IV$36,[120]BOP!$A$44:$IV$44,[120]BOP!$A$59:$IV$59,[120]BOP!#REF!,[120]BOP!#REF!,[120]BOP!$A$81:$IV$88</definedName>
    <definedName name="Z_49B0A4B1_963B_11D1_BFD1_00A02466B680_.wvu.Rows" hidden="1">[120]BOP!$A$36:$IV$36,[120]BOP!$A$44:$IV$44,[120]BOP!$A$59:$IV$59,[120]BOP!#REF!,[120]BOP!#REF!,[120]BOP!$A$81:$IV$88</definedName>
    <definedName name="Z_49B0A4B4_963B_11D1_BFD1_00A02466B680_.wvu.Rows" hidden="1">[120]BOP!$A$36:$IV$36,[120]BOP!$A$44:$IV$44,[120]BOP!$A$59:$IV$59,[120]BOP!#REF!,[120]BOP!#REF!,[120]BOP!$A$79:$IV$79,[120]BOP!$A$81:$IV$88,[120]BOP!#REF!</definedName>
    <definedName name="Z_49B0A4B5_963B_11D1_BFD1_00A02466B680_.wvu.Rows" hidden="1">[120]BOP!$A$36:$IV$36,[120]BOP!$A$44:$IV$44,[120]BOP!$A$59:$IV$59,[120]BOP!#REF!,[120]BOP!#REF!,[120]BOP!$A$79:$IV$79,[120]BOP!$A$81:$IV$88</definedName>
    <definedName name="Z_49B0A4B6_963B_11D1_BFD1_00A02466B680_.wvu.Rows" hidden="1">[120]BOP!$A$36:$IV$36,[120]BOP!$A$44:$IV$44,[120]BOP!$A$59:$IV$59,[120]BOP!#REF!,[120]BOP!#REF!,[120]BOP!$A$79:$IV$79,[120]BOP!#REF!</definedName>
    <definedName name="Z_49B0A4B7_963B_11D1_BFD1_00A02466B680_.wvu.Rows" hidden="1">[120]BOP!$A$36:$IV$36,[120]BOP!$A$44:$IV$44,[120]BOP!$A$59:$IV$59,[120]BOP!#REF!,[120]BOP!#REF!,[120]BOP!$A$79:$IV$79,[120]BOP!$A$81:$IV$88,[120]BOP!#REF!</definedName>
    <definedName name="Z_49B0A4B8_963B_11D1_BFD1_00A02466B680_.wvu.Rows" hidden="1">[120]BOP!$A$36:$IV$36,[120]BOP!$A$44:$IV$44,[120]BOP!$A$59:$IV$59,[120]BOP!#REF!,[120]BOP!#REF!,[120]BOP!$A$79:$IV$79,[120]BOP!$A$81:$IV$88,[120]BOP!#REF!</definedName>
    <definedName name="Z_49B0A4B9_963B_11D1_BFD1_00A02466B680_.wvu.Rows" hidden="1">[120]BOP!$A$36:$IV$36,[120]BOP!$A$44:$IV$44,[120]BOP!$A$59:$IV$59,[120]BOP!#REF!,[120]BOP!#REF!,[120]BOP!$A$79:$IV$79,[120]BOP!$A$81:$IV$88,[120]BOP!#REF!</definedName>
    <definedName name="Z_49B0A4BB_963B_11D1_BFD1_00A02466B680_.wvu.Rows" hidden="1">[120]BOP!$A$36:$IV$36,[120]BOP!$A$44:$IV$44,[120]BOP!$A$59:$IV$59,[120]BOP!#REF!,[120]BOP!#REF!,[120]BOP!$A$79:$IV$79,[120]BOP!$A$81:$IV$88,[120]BOP!#REF!,[120]BOP!#REF!</definedName>
    <definedName name="Z_49B0A4BC_963B_11D1_BFD1_00A02466B680_.wvu.Rows" hidden="1">[120]BOP!$A$36:$IV$36,[120]BOP!$A$44:$IV$44,[120]BOP!$A$59:$IV$59,[120]BOP!#REF!,[120]BOP!#REF!,[120]BOP!$A$79:$IV$79,[120]BOP!$A$81:$IV$88,[120]BOP!#REF!,[120]BOP!#REF!</definedName>
    <definedName name="Z_49B0A4BD_963B_11D1_BFD1_00A02466B680_.wvu.Rows" hidden="1">[120]BOP!$A$36:$IV$36,[120]BOP!$A$44:$IV$44,[120]BOP!$A$59:$IV$59,[120]BOP!#REF!,[120]BOP!#REF!,[120]BOP!$A$79:$IV$79</definedName>
    <definedName name="Z_5F3A46A2_1A22_4FA5_A3C5_1DEBD8BB3B53_.wvu.Cols" localSheetId="12" hidden="1">#REF!</definedName>
    <definedName name="Z_5F3A46A2_1A22_4FA5_A3C5_1DEBD8BB3B53_.wvu.Cols" localSheetId="0" hidden="1">#REF!</definedName>
    <definedName name="Z_5F3A46A2_1A22_4FA5_A3C5_1DEBD8BB3B53_.wvu.Cols" localSheetId="1" hidden="1">#REF!</definedName>
    <definedName name="Z_5F3A46A2_1A22_4FA5_A3C5_1DEBD8BB3B53_.wvu.Cols" hidden="1">#REF!</definedName>
    <definedName name="Z_5F3A46A2_1A22_4FA5_A3C5_1DEBD8BB3B53_.wvu.PrintArea" localSheetId="12" hidden="1">#REF!</definedName>
    <definedName name="Z_5F3A46A2_1A22_4FA5_A3C5_1DEBD8BB3B53_.wvu.PrintArea" localSheetId="0" hidden="1">#REF!</definedName>
    <definedName name="Z_5F3A46A2_1A22_4FA5_A3C5_1DEBD8BB3B53_.wvu.PrintArea" localSheetId="1" hidden="1">#REF!</definedName>
    <definedName name="Z_5F3A46A2_1A22_4FA5_A3C5_1DEBD8BB3B53_.wvu.PrintArea" hidden="1">#REF!</definedName>
    <definedName name="Z_5F3A46A2_1A22_4FA5_A3C5_1DEBD8BB3B53_.wvu.PrintTitles" localSheetId="12" hidden="1">#REF!</definedName>
    <definedName name="Z_5F3A46A2_1A22_4FA5_A3C5_1DEBD8BB3B53_.wvu.PrintTitles" localSheetId="0" hidden="1">#REF!</definedName>
    <definedName name="Z_5F3A46A2_1A22_4FA5_A3C5_1DEBD8BB3B53_.wvu.PrintTitles" localSheetId="1" hidden="1">#REF!</definedName>
    <definedName name="Z_5F3A46A2_1A22_4FA5_A3C5_1DEBD8BB3B53_.wvu.PrintTitles" hidden="1">#REF!</definedName>
    <definedName name="Z_5F3A46A2_1A22_4FA5_A3C5_1DEBD8BB3B53_.wvu.Rows" localSheetId="12" hidden="1">#REF!</definedName>
    <definedName name="Z_5F3A46A2_1A22_4FA5_A3C5_1DEBD8BB3B53_.wvu.Rows" localSheetId="0" hidden="1">#REF!</definedName>
    <definedName name="Z_5F3A46A2_1A22_4FA5_A3C5_1DEBD8BB3B53_.wvu.Rows" localSheetId="1" hidden="1">#REF!</definedName>
    <definedName name="Z_5F3A46A2_1A22_4FA5_A3C5_1DEBD8BB3B53_.wvu.Rows" hidden="1">#REF!</definedName>
    <definedName name="Z_65976840_70A2_11D2_BFD1_C1F7123CE332_.wvu.PrintTitles" localSheetId="12">([43]SUMMARY!$B$1:$D$65536,[43]SUMMARY!$A$3:$IV$5)</definedName>
    <definedName name="Z_65976840_70A2_11D2_BFD1_C1F7123CE332_.wvu.PrintTitles" hidden="1">[43]SUMMARY!$B$1:$D$65536,[43]SUMMARY!$A$3:$IV$5</definedName>
    <definedName name="Z_95224721_0485_11D4_BFD1_00508B5F4DA4_.wvu.Cols" localSheetId="12" hidden="1">#REF!</definedName>
    <definedName name="Z_95224721_0485_11D4_BFD1_00508B5F4DA4_.wvu.Cols" localSheetId="0" hidden="1">#REF!</definedName>
    <definedName name="Z_95224721_0485_11D4_BFD1_00508B5F4DA4_.wvu.Cols" localSheetId="1" hidden="1">#REF!</definedName>
    <definedName name="Z_95224721_0485_11D4_BFD1_00508B5F4DA4_.wvu.Cols" hidden="1">#REF!</definedName>
    <definedName name="Z_9E0C48F8_FFCC_11D1_98BA_00C04FC96ABD_.wvu.Rows" hidden="1">[120]BOP!$A$36:$IV$36,[120]BOP!$A$44:$IV$44,[120]BOP!$A$59:$IV$59,[120]BOP!#REF!,[120]BOP!#REF!,[120]BOP!$A$81:$IV$88</definedName>
    <definedName name="Z_9E0C48F9_FFCC_11D1_98BA_00C04FC96ABD_.wvu.Rows" hidden="1">[120]BOP!$A$36:$IV$36,[120]BOP!$A$44:$IV$44,[120]BOP!$A$59:$IV$59,[120]BOP!#REF!,[120]BOP!#REF!,[120]BOP!$A$81:$IV$88</definedName>
    <definedName name="Z_9E0C48FA_FFCC_11D1_98BA_00C04FC96ABD_.wvu.Rows" hidden="1">[120]BOP!$A$36:$IV$36,[120]BOP!$A$44:$IV$44,[120]BOP!$A$59:$IV$59,[120]BOP!#REF!,[120]BOP!#REF!,[120]BOP!$A$81:$IV$88</definedName>
    <definedName name="Z_9E0C48FB_FFCC_11D1_98BA_00C04FC96ABD_.wvu.Rows" hidden="1">[120]BOP!$A$36:$IV$36,[120]BOP!$A$44:$IV$44,[120]BOP!$A$59:$IV$59,[120]BOP!#REF!,[120]BOP!#REF!,[120]BOP!$A$81:$IV$88</definedName>
    <definedName name="Z_9E0C48FC_FFCC_11D1_98BA_00C04FC96ABD_.wvu.Rows" hidden="1">[120]BOP!$A$36:$IV$36,[120]BOP!$A$44:$IV$44,[120]BOP!$A$59:$IV$59,[120]BOP!#REF!,[120]BOP!#REF!,[120]BOP!$A$79:$IV$79,[120]BOP!$A$81:$IV$88,[120]BOP!#REF!</definedName>
    <definedName name="Z_9E0C48FD_FFCC_11D1_98BA_00C04FC96ABD_.wvu.Rows" hidden="1">[120]BOP!$A$36:$IV$36,[120]BOP!$A$44:$IV$44,[120]BOP!$A$59:$IV$59,[120]BOP!#REF!,[120]BOP!#REF!,[120]BOP!$A$79:$IV$79,[120]BOP!$A$81:$IV$88</definedName>
    <definedName name="Z_9E0C48FE_FFCC_11D1_98BA_00C04FC96ABD_.wvu.Rows" hidden="1">[120]BOP!$A$36:$IV$36,[120]BOP!$A$44:$IV$44,[120]BOP!$A$59:$IV$59,[120]BOP!#REF!,[120]BOP!#REF!,[120]BOP!$A$79:$IV$79,[120]BOP!#REF!</definedName>
    <definedName name="Z_9E0C48FF_FFCC_11D1_98BA_00C04FC96ABD_.wvu.Rows" hidden="1">[120]BOP!$A$36:$IV$36,[120]BOP!$A$44:$IV$44,[120]BOP!$A$59:$IV$59,[120]BOP!#REF!,[120]BOP!#REF!,[120]BOP!$A$79:$IV$79,[120]BOP!$A$81:$IV$88,[120]BOP!#REF!</definedName>
    <definedName name="Z_9E0C4900_FFCC_11D1_98BA_00C04FC96ABD_.wvu.Rows" hidden="1">[120]BOP!$A$36:$IV$36,[120]BOP!$A$44:$IV$44,[120]BOP!$A$59:$IV$59,[120]BOP!#REF!,[120]BOP!#REF!,[120]BOP!$A$79:$IV$79,[120]BOP!$A$81:$IV$88,[120]BOP!#REF!</definedName>
    <definedName name="Z_9E0C4901_FFCC_11D1_98BA_00C04FC96ABD_.wvu.Rows" hidden="1">[120]BOP!$A$36:$IV$36,[120]BOP!$A$44:$IV$44,[120]BOP!$A$59:$IV$59,[120]BOP!#REF!,[120]BOP!#REF!,[120]BOP!$A$79:$IV$79,[120]BOP!$A$81:$IV$88,[120]BOP!#REF!</definedName>
    <definedName name="Z_9E0C4903_FFCC_11D1_98BA_00C04FC96ABD_.wvu.Rows" hidden="1">[120]BOP!$A$36:$IV$36,[120]BOP!$A$44:$IV$44,[120]BOP!$A$59:$IV$59,[120]BOP!#REF!,[120]BOP!#REF!,[120]BOP!$A$79:$IV$79,[120]BOP!$A$81:$IV$88,[120]BOP!#REF!,[120]BOP!#REF!</definedName>
    <definedName name="Z_9E0C4904_FFCC_11D1_98BA_00C04FC96ABD_.wvu.Rows" hidden="1">[120]BOP!$A$36:$IV$36,[120]BOP!$A$44:$IV$44,[120]BOP!$A$59:$IV$59,[120]BOP!#REF!,[120]BOP!#REF!,[120]BOP!$A$79:$IV$79,[120]BOP!$A$81:$IV$88,[120]BOP!#REF!,[120]BOP!#REF!</definedName>
    <definedName name="Z_9E0C4905_FFCC_11D1_98BA_00C04FC96ABD_.wvu.Rows" hidden="1">[120]BOP!$A$36:$IV$36,[120]BOP!$A$44:$IV$44,[120]BOP!$A$59:$IV$59,[120]BOP!#REF!,[120]BOP!#REF!,[120]BOP!$A$79:$IV$79</definedName>
    <definedName name="Z_B424DD41_AAD0_11D2_BFD1_00A02466506E_.wvu.PrintTitles" localSheetId="12">([43]SUMMARY!$B$1:$D$65536,[43]SUMMARY!$A$3:$IV$5)</definedName>
    <definedName name="Z_B424DD41_AAD0_11D2_BFD1_00A02466506E_.wvu.PrintTitles" hidden="1">[43]SUMMARY!$B$1:$D$65536,[43]SUMMARY!$A$3:$IV$5</definedName>
    <definedName name="Z_BC2BFA12_1C91_11D2_BFD2_00A02466506E_.wvu.PrintTitles" localSheetId="12">([43]SUMMARY!$B$1:$D$65536,[43]SUMMARY!$A$3:$IV$5)</definedName>
    <definedName name="Z_BC2BFA12_1C91_11D2_BFD2_00A02466506E_.wvu.PrintTitles" hidden="1">[43]SUMMARY!$B$1:$D$65536,[43]SUMMARY!$A$3:$IV$5</definedName>
    <definedName name="Z_C21FAE85_013A_11D2_98BD_00C04FC96ABD_.wvu.Rows" hidden="1">[120]BOP!$A$36:$IV$36,[120]BOP!$A$44:$IV$44,[120]BOP!$A$59:$IV$59,[120]BOP!#REF!,[120]BOP!#REF!,[120]BOP!$A$81:$IV$88</definedName>
    <definedName name="Z_C21FAE86_013A_11D2_98BD_00C04FC96ABD_.wvu.Rows" hidden="1">[120]BOP!$A$36:$IV$36,[120]BOP!$A$44:$IV$44,[120]BOP!$A$59:$IV$59,[120]BOP!#REF!,[120]BOP!#REF!,[120]BOP!$A$81:$IV$88</definedName>
    <definedName name="Z_C21FAE87_013A_11D2_98BD_00C04FC96ABD_.wvu.Rows" hidden="1">[120]BOP!$A$36:$IV$36,[120]BOP!$A$44:$IV$44,[120]BOP!$A$59:$IV$59,[120]BOP!#REF!,[120]BOP!#REF!,[120]BOP!$A$81:$IV$88</definedName>
    <definedName name="Z_C21FAE88_013A_11D2_98BD_00C04FC96ABD_.wvu.Rows" hidden="1">[120]BOP!$A$36:$IV$36,[120]BOP!$A$44:$IV$44,[120]BOP!$A$59:$IV$59,[120]BOP!#REF!,[120]BOP!#REF!,[120]BOP!$A$81:$IV$88</definedName>
    <definedName name="Z_C21FAE89_013A_11D2_98BD_00C04FC96ABD_.wvu.Rows" hidden="1">[120]BOP!$A$36:$IV$36,[120]BOP!$A$44:$IV$44,[120]BOP!$A$59:$IV$59,[120]BOP!#REF!,[120]BOP!#REF!,[120]BOP!$A$79:$IV$79,[120]BOP!$A$81:$IV$88,[120]BOP!#REF!</definedName>
    <definedName name="Z_C21FAE8A_013A_11D2_98BD_00C04FC96ABD_.wvu.Rows" hidden="1">[120]BOP!$A$36:$IV$36,[120]BOP!$A$44:$IV$44,[120]BOP!$A$59:$IV$59,[120]BOP!#REF!,[120]BOP!#REF!,[120]BOP!$A$79:$IV$79,[120]BOP!$A$81:$IV$88</definedName>
    <definedName name="Z_C21FAE8B_013A_11D2_98BD_00C04FC96ABD_.wvu.Rows" hidden="1">[120]BOP!$A$36:$IV$36,[120]BOP!$A$44:$IV$44,[120]BOP!$A$59:$IV$59,[120]BOP!#REF!,[120]BOP!#REF!,[120]BOP!$A$79:$IV$79,[120]BOP!#REF!</definedName>
    <definedName name="Z_C21FAE8C_013A_11D2_98BD_00C04FC96ABD_.wvu.Rows" hidden="1">[120]BOP!$A$36:$IV$36,[120]BOP!$A$44:$IV$44,[120]BOP!$A$59:$IV$59,[120]BOP!#REF!,[120]BOP!#REF!,[120]BOP!$A$79:$IV$79,[120]BOP!$A$81:$IV$88,[120]BOP!#REF!</definedName>
    <definedName name="Z_C21FAE8D_013A_11D2_98BD_00C04FC96ABD_.wvu.Rows" hidden="1">[120]BOP!$A$36:$IV$36,[120]BOP!$A$44:$IV$44,[120]BOP!$A$59:$IV$59,[120]BOP!#REF!,[120]BOP!#REF!,[120]BOP!$A$79:$IV$79,[120]BOP!$A$81:$IV$88,[120]BOP!#REF!</definedName>
    <definedName name="Z_C21FAE8E_013A_11D2_98BD_00C04FC96ABD_.wvu.Rows" hidden="1">[120]BOP!$A$36:$IV$36,[120]BOP!$A$44:$IV$44,[120]BOP!$A$59:$IV$59,[120]BOP!#REF!,[120]BOP!#REF!,[120]BOP!$A$79:$IV$79,[120]BOP!$A$81:$IV$88,[120]BOP!#REF!</definedName>
    <definedName name="Z_C21FAE90_013A_11D2_98BD_00C04FC96ABD_.wvu.Rows" hidden="1">[120]BOP!$A$36:$IV$36,[120]BOP!$A$44:$IV$44,[120]BOP!$A$59:$IV$59,[120]BOP!#REF!,[120]BOP!#REF!,[120]BOP!$A$79:$IV$79,[120]BOP!$A$81:$IV$88,[120]BOP!#REF!,[120]BOP!#REF!</definedName>
    <definedName name="Z_C21FAE91_013A_11D2_98BD_00C04FC96ABD_.wvu.Rows" hidden="1">[120]BOP!$A$36:$IV$36,[120]BOP!$A$44:$IV$44,[120]BOP!$A$59:$IV$59,[120]BOP!#REF!,[120]BOP!#REF!,[120]BOP!$A$79:$IV$79,[120]BOP!$A$81:$IV$88,[120]BOP!#REF!,[120]BOP!#REF!</definedName>
    <definedName name="Z_C21FAE92_013A_11D2_98BD_00C04FC96ABD_.wvu.Rows" hidden="1">[120]BOP!$A$36:$IV$36,[120]BOP!$A$44:$IV$44,[120]BOP!$A$59:$IV$59,[120]BOP!#REF!,[120]BOP!#REF!,[120]BOP!$A$79:$IV$79</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[120]BOP!$A$36:$IV$36,[120]BOP!$A$44:$IV$44,[120]BOP!$A$59:$IV$59,[120]BOP!#REF!,[120]BOP!#REF!,[120]BOP!$A$81:$IV$88</definedName>
    <definedName name="Z_CF25EF4B_FFAB_11D1_98B7_00C04FC96ABD_.wvu.Rows" hidden="1">[120]BOP!$A$36:$IV$36,[120]BOP!$A$44:$IV$44,[120]BOP!$A$59:$IV$59,[120]BOP!#REF!,[120]BOP!#REF!,[120]BOP!$A$81:$IV$88</definedName>
    <definedName name="Z_CF25EF4C_FFAB_11D1_98B7_00C04FC96ABD_.wvu.Rows" hidden="1">[120]BOP!$A$36:$IV$36,[120]BOP!$A$44:$IV$44,[120]BOP!$A$59:$IV$59,[120]BOP!#REF!,[120]BOP!#REF!,[120]BOP!$A$81:$IV$88</definedName>
    <definedName name="Z_CF25EF4D_FFAB_11D1_98B7_00C04FC96ABD_.wvu.Rows" hidden="1">[120]BOP!$A$36:$IV$36,[120]BOP!$A$44:$IV$44,[120]BOP!$A$59:$IV$59,[120]BOP!#REF!,[120]BOP!#REF!,[120]BOP!$A$81:$IV$88</definedName>
    <definedName name="Z_CF25EF4E_FFAB_11D1_98B7_00C04FC96ABD_.wvu.Rows" hidden="1">[120]BOP!$A$36:$IV$36,[120]BOP!$A$44:$IV$44,[120]BOP!$A$59:$IV$59,[120]BOP!#REF!,[120]BOP!#REF!,[120]BOP!$A$79:$IV$79,[120]BOP!$A$81:$IV$88,[120]BOP!#REF!</definedName>
    <definedName name="Z_CF25EF4F_FFAB_11D1_98B7_00C04FC96ABD_.wvu.Rows" hidden="1">[120]BOP!$A$36:$IV$36,[120]BOP!$A$44:$IV$44,[120]BOP!$A$59:$IV$59,[120]BOP!#REF!,[120]BOP!#REF!,[120]BOP!$A$79:$IV$79,[120]BOP!$A$81:$IV$88</definedName>
    <definedName name="Z_CF25EF50_FFAB_11D1_98B7_00C04FC96ABD_.wvu.Rows" hidden="1">[120]BOP!$A$36:$IV$36,[120]BOP!$A$44:$IV$44,[120]BOP!$A$59:$IV$59,[120]BOP!#REF!,[120]BOP!#REF!,[120]BOP!$A$79:$IV$79,[120]BOP!#REF!</definedName>
    <definedName name="Z_CF25EF51_FFAB_11D1_98B7_00C04FC96ABD_.wvu.Rows" hidden="1">[120]BOP!$A$36:$IV$36,[120]BOP!$A$44:$IV$44,[120]BOP!$A$59:$IV$59,[120]BOP!#REF!,[120]BOP!#REF!,[120]BOP!$A$79:$IV$79,[120]BOP!$A$81:$IV$88,[120]BOP!#REF!</definedName>
    <definedName name="Z_CF25EF52_FFAB_11D1_98B7_00C04FC96ABD_.wvu.Rows" hidden="1">[120]BOP!$A$36:$IV$36,[120]BOP!$A$44:$IV$44,[120]BOP!$A$59:$IV$59,[120]BOP!#REF!,[120]BOP!#REF!,[120]BOP!$A$79:$IV$79,[120]BOP!$A$81:$IV$88,[120]BOP!#REF!</definedName>
    <definedName name="Z_CF25EF53_FFAB_11D1_98B7_00C04FC96ABD_.wvu.Rows" hidden="1">[120]BOP!$A$36:$IV$36,[120]BOP!$A$44:$IV$44,[120]BOP!$A$59:$IV$59,[120]BOP!#REF!,[120]BOP!#REF!,[120]BOP!$A$79:$IV$79,[120]BOP!$A$81:$IV$88,[120]BOP!#REF!</definedName>
    <definedName name="Z_CF25EF55_FFAB_11D1_98B7_00C04FC96ABD_.wvu.Rows" hidden="1">[120]BOP!$A$36:$IV$36,[120]BOP!$A$44:$IV$44,[120]BOP!$A$59:$IV$59,[120]BOP!#REF!,[120]BOP!#REF!,[120]BOP!$A$79:$IV$79,[120]BOP!$A$81:$IV$88,[120]BOP!#REF!,[120]BOP!#REF!</definedName>
    <definedName name="Z_CF25EF56_FFAB_11D1_98B7_00C04FC96ABD_.wvu.Rows" hidden="1">[120]BOP!$A$36:$IV$36,[120]BOP!$A$44:$IV$44,[120]BOP!$A$59:$IV$59,[120]BOP!#REF!,[120]BOP!#REF!,[120]BOP!$A$79:$IV$79,[120]BOP!$A$81:$IV$88,[120]BOP!#REF!,[120]BOP!#REF!</definedName>
    <definedName name="Z_CF25EF57_FFAB_11D1_98B7_00C04FC96ABD_.wvu.Rows" hidden="1">[120]BOP!$A$36:$IV$36,[120]BOP!$A$44:$IV$44,[120]BOP!$A$59:$IV$59,[120]BOP!#REF!,[120]BOP!#REF!,[120]BOP!$A$79:$IV$79</definedName>
    <definedName name="Z_D11C16A0_9E7B_11D1_BFD2_00A0246650E9_.wvu.PrintArea" hidden="1">#REF!</definedName>
    <definedName name="Z_E6B74681_BCE1_11D2_BFD1_00A02466506E_.wvu.PrintTitles" localSheetId="12">([43]SUMMARY!$B$1:$D$65536,[43]SUMMARY!$A$3:$IV$5)</definedName>
    <definedName name="Z_E6B74681_BCE1_11D2_BFD1_00A02466506E_.wvu.PrintTitles" hidden="1">[43]SUMMARY!$B$1:$D$65536,[43]SUMMARY!$A$3:$IV$5</definedName>
    <definedName name="Z_EA8011E5_017A_11D2_98BD_00C04FC96ABD_.wvu.Rows" hidden="1">[120]BOP!$A$36:$IV$36,[120]BOP!$A$44:$IV$44,[120]BOP!$A$59:$IV$59,[120]BOP!#REF!,[120]BOP!#REF!,[120]BOP!$A$79:$IV$79,[120]BOP!$A$81:$IV$88</definedName>
    <definedName name="Z_EA8011E6_017A_11D2_98BD_00C04FC96ABD_.wvu.Rows" hidden="1">[120]BOP!$A$36:$IV$36,[120]BOP!$A$44:$IV$44,[120]BOP!$A$59:$IV$59,[120]BOP!#REF!,[120]BOP!#REF!,[120]BOP!$A$79:$IV$79,[120]BOP!#REF!</definedName>
    <definedName name="Z_EA8011E9_017A_11D2_98BD_00C04FC96ABD_.wvu.Rows" hidden="1">[120]BOP!$A$36:$IV$36,[120]BOP!$A$44:$IV$44,[120]BOP!$A$59:$IV$59,[120]BOP!#REF!,[120]BOP!#REF!,[120]BOP!$A$79:$IV$79,[120]BOP!$A$81:$IV$88,[120]BOP!#REF!</definedName>
    <definedName name="Z_EA8011EC_017A_11D2_98BD_00C04FC96ABD_.wvu.Rows" hidden="1">[120]BOP!$A$36:$IV$36,[120]BOP!$A$44:$IV$44,[120]BOP!$A$59:$IV$59,[120]BOP!#REF!,[120]BOP!#REF!,[120]BOP!$A$79:$IV$79,[120]BOP!$A$81:$IV$88,[120]BOP!#REF!,[120]BOP!#REF!</definedName>
    <definedName name="Z_EA86CE3A_00A2_11D2_98BC_00C04FC96ABD_.wvu.Rows" hidden="1">[120]BOP!$A$36:$IV$36,[120]BOP!$A$44:$IV$44,[120]BOP!$A$59:$IV$59,[120]BOP!#REF!,[120]BOP!#REF!,[120]BOP!$A$81:$IV$88</definedName>
    <definedName name="Z_EA86CE3B_00A2_11D2_98BC_00C04FC96ABD_.wvu.Rows" hidden="1">[120]BOP!$A$36:$IV$36,[120]BOP!$A$44:$IV$44,[120]BOP!$A$59:$IV$59,[120]BOP!#REF!,[120]BOP!#REF!,[120]BOP!$A$81:$IV$88</definedName>
    <definedName name="Z_EA86CE3C_00A2_11D2_98BC_00C04FC96ABD_.wvu.Rows" hidden="1">[120]BOP!$A$36:$IV$36,[120]BOP!$A$44:$IV$44,[120]BOP!$A$59:$IV$59,[120]BOP!#REF!,[120]BOP!#REF!,[120]BOP!$A$81:$IV$88</definedName>
    <definedName name="Z_EA86CE3D_00A2_11D2_98BC_00C04FC96ABD_.wvu.Rows" hidden="1">[120]BOP!$A$36:$IV$36,[120]BOP!$A$44:$IV$44,[120]BOP!$A$59:$IV$59,[120]BOP!#REF!,[120]BOP!#REF!,[120]BOP!$A$81:$IV$88</definedName>
    <definedName name="Z_EA86CE3E_00A2_11D2_98BC_00C04FC96ABD_.wvu.Rows" hidden="1">[120]BOP!$A$36:$IV$36,[120]BOP!$A$44:$IV$44,[120]BOP!$A$59:$IV$59,[120]BOP!#REF!,[120]BOP!#REF!,[120]BOP!$A$79:$IV$79,[120]BOP!$A$81:$IV$88,[120]BOP!#REF!</definedName>
    <definedName name="Z_EA86CE3F_00A2_11D2_98BC_00C04FC96ABD_.wvu.Rows" hidden="1">[120]BOP!$A$36:$IV$36,[120]BOP!$A$44:$IV$44,[120]BOP!$A$59:$IV$59,[120]BOP!#REF!,[120]BOP!#REF!,[120]BOP!$A$79:$IV$79,[120]BOP!$A$81:$IV$88</definedName>
    <definedName name="Z_EA86CE40_00A2_11D2_98BC_00C04FC96ABD_.wvu.Rows" hidden="1">[120]BOP!$A$36:$IV$36,[120]BOP!$A$44:$IV$44,[120]BOP!$A$59:$IV$59,[120]BOP!#REF!,[120]BOP!#REF!,[120]BOP!$A$79:$IV$79,[120]BOP!#REF!</definedName>
    <definedName name="Z_EA86CE41_00A2_11D2_98BC_00C04FC96ABD_.wvu.Rows" hidden="1">[120]BOP!$A$36:$IV$36,[120]BOP!$A$44:$IV$44,[120]BOP!$A$59:$IV$59,[120]BOP!#REF!,[120]BOP!#REF!,[120]BOP!$A$79:$IV$79,[120]BOP!$A$81:$IV$88,[120]BOP!#REF!</definedName>
    <definedName name="Z_EA86CE42_00A2_11D2_98BC_00C04FC96ABD_.wvu.Rows" hidden="1">[120]BOP!$A$36:$IV$36,[120]BOP!$A$44:$IV$44,[120]BOP!$A$59:$IV$59,[120]BOP!#REF!,[120]BOP!#REF!,[120]BOP!$A$79:$IV$79,[120]BOP!$A$81:$IV$88,[120]BOP!#REF!</definedName>
    <definedName name="Z_EA86CE43_00A2_11D2_98BC_00C04FC96ABD_.wvu.Rows" hidden="1">[120]BOP!$A$36:$IV$36,[120]BOP!$A$44:$IV$44,[120]BOP!$A$59:$IV$59,[120]BOP!#REF!,[120]BOP!#REF!,[120]BOP!$A$79:$IV$79,[120]BOP!$A$81:$IV$88,[120]BOP!#REF!</definedName>
    <definedName name="Z_EA86CE45_00A2_11D2_98BC_00C04FC96ABD_.wvu.Rows" hidden="1">[120]BOP!$A$36:$IV$36,[120]BOP!$A$44:$IV$44,[120]BOP!$A$59:$IV$59,[120]BOP!#REF!,[120]BOP!#REF!,[120]BOP!$A$79:$IV$79,[120]BOP!$A$81:$IV$88,[120]BOP!#REF!,[120]BOP!#REF!</definedName>
    <definedName name="Z_EA86CE46_00A2_11D2_98BC_00C04FC96ABD_.wvu.Rows" hidden="1">[120]BOP!$A$36:$IV$36,[120]BOP!$A$44:$IV$44,[120]BOP!$A$59:$IV$59,[120]BOP!#REF!,[120]BOP!#REF!,[120]BOP!$A$79:$IV$79,[120]BOP!$A$81:$IV$88,[120]BOP!#REF!,[120]BOP!#REF!</definedName>
    <definedName name="Z_EA86CE47_00A2_11D2_98BC_00C04FC96ABD_.wvu.Rows" hidden="1">[120]BOP!$A$36:$IV$36,[120]BOP!$A$44:$IV$44,[120]BOP!$A$59:$IV$59,[120]BOP!#REF!,[120]BOP!#REF!,[120]BOP!$A$79:$IV$79</definedName>
    <definedName name="zb" localSheetId="0" hidden="1">{"WEO",#N/A,FALSE,"T"}</definedName>
    <definedName name="zb" localSheetId="1" hidden="1">{"WEO",#N/A,FALSE,"T"}</definedName>
    <definedName name="zb" hidden="1">{"WEO",#N/A,FALSE,"T"}</definedName>
    <definedName name="zc" localSheetId="0" hidden="1">{"Tab1",#N/A,FALSE,"P";"Tab2",#N/A,FALSE,"P"}</definedName>
    <definedName name="zc" localSheetId="1" hidden="1">{"Tab1",#N/A,FALSE,"P";"Tab2",#N/A,FALSE,"P"}</definedName>
    <definedName name="zc" hidden="1">{"Tab1",#N/A,FALSE,"P";"Tab2",#N/A,FALSE,"P"}</definedName>
    <definedName name="zczxcz" localSheetId="0" hidden="1">{"Tab1",#N/A,FALSE,"P";"Tab2",#N/A,FALSE,"P"}</definedName>
    <definedName name="zczxcz" localSheetId="1" hidden="1">{"Tab1",#N/A,FALSE,"P";"Tab2",#N/A,FALSE,"P"}</definedName>
    <definedName name="zczxcz" hidden="1">{"Tab1",#N/A,FALSE,"P";"Tab2",#N/A,FALSE,"P"}</definedName>
    <definedName name="zio" localSheetId="0" hidden="1">{"Tab1",#N/A,FALSE,"P";"Tab2",#N/A,FALSE,"P"}</definedName>
    <definedName name="zio" localSheetId="1" hidden="1">{"Tab1",#N/A,FALSE,"P";"Tab2",#N/A,FALSE,"P"}</definedName>
    <definedName name="zio" hidden="1">{"Tab1",#N/A,FALSE,"P";"Tab2",#N/A,FALSE,"P"}</definedName>
    <definedName name="zj" localSheetId="0" hidden="1">{TRUE,TRUE,-0.5,-14.75,603,387,FALSE,TRUE,TRUE,TRUE,0,1,2,1,2,1,1,4,TRUE,TRUE,3,TRUE,1,TRUE,75,"Swvu.Print.","ACwvu.Print.",#N/A,FALSE,FALSE,1,0.75,0.6,0.5,1,"","",TRUE,FALSE,TRUE,FALSE,1,#N/A,1,1,#DIV/0!,FALSE,"Rwvu.Print.",#N/A,FALSE,FALSE,FALSE,1,65532,300,FALSE,FALSE,TRUE,TRUE,TRUE}</definedName>
    <definedName name="zj" localSheetId="1"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0" hidden="1">{"Minpmon",#N/A,FALSE,"Monthinput"}</definedName>
    <definedName name="zv" localSheetId="1" hidden="1">{"Minpmon",#N/A,FALSE,"Monthinput"}</definedName>
    <definedName name="zv" hidden="1">{"Minpmon",#N/A,FALSE,"Monthinput"}</definedName>
    <definedName name="zx" localSheetId="0" hidden="1">{"Tab1",#N/A,FALSE,"P";"Tab2",#N/A,FALSE,"P"}</definedName>
    <definedName name="zx" localSheetId="1" hidden="1">{"Tab1",#N/A,FALSE,"P";"Tab2",#N/A,FALSE,"P"}</definedName>
    <definedName name="zx" hidden="1">{"Tab1",#N/A,FALSE,"P";"Tab2",#N/A,FALSE,"P"}</definedName>
    <definedName name="zxc" localSheetId="0" hidden="1">{"Tab1",#N/A,FALSE,"P";"Tab2",#N/A,FALSE,"P"}</definedName>
    <definedName name="zxc" localSheetId="1" hidden="1">{"Tab1",#N/A,FALSE,"P";"Tab2",#N/A,FALSE,"P"}</definedName>
    <definedName name="zxc" hidden="1">{"Tab1",#N/A,FALSE,"P";"Tab2",#N/A,FALSE,"P"}</definedName>
    <definedName name="zxcv" localSheetId="0" hidden="1">{"Tab1",#N/A,FALSE,"P";"Tab2",#N/A,FALSE,"P"}</definedName>
    <definedName name="zxcv" localSheetId="1" hidden="1">{"Tab1",#N/A,FALSE,"P";"Tab2",#N/A,FALSE,"P"}</definedName>
    <definedName name="zxcv" hidden="1">{"Tab1",#N/A,FALSE,"P";"Tab2",#N/A,FALSE,"P"}</definedName>
    <definedName name="zz" localSheetId="12">{"Tab1",#N/A,FALSE,"P";"Tab2",#N/A,FALSE,"P"}</definedName>
    <definedName name="zz" localSheetId="0" hidden="1">{"Tab1",#N/A,FALSE,"P";"Tab2",#N/A,FALSE,"P"}</definedName>
    <definedName name="zz" localSheetId="1" hidden="1">{"Tab1",#N/A,FALSE,"P";"Tab2",#N/A,FALSE,"P"}</definedName>
    <definedName name="zz" hidden="1">{"Tab1",#N/A,FALSE,"P";"Tab2",#N/A,FALSE,"P"}</definedName>
    <definedName name="zzz" localSheetId="12">{"TBILLS_ALL",#N/A,FALSE,"FITB_all"}</definedName>
    <definedName name="zzz" localSheetId="0" hidden="1">{"Minpmon",#N/A,FALSE,"Monthinput"}</definedName>
    <definedName name="zzz" localSheetId="1" hidden="1">{"Minpmon",#N/A,FALSE,"Monthinput"}</definedName>
    <definedName name="zzz" hidden="1">{"Minpmon",#N/A,FALSE,"Monthinput"}</definedName>
    <definedName name="zzzz" localSheetId="0" hidden="1">{"Tab1",#N/A,FALSE,"P";"Tab2",#N/A,FALSE,"P"}</definedName>
    <definedName name="zzzz" localSheetId="1" hidden="1">{"Tab1",#N/A,FALSE,"P";"Tab2",#N/A,FALSE,"P"}</definedName>
    <definedName name="zzzz" hidden="1">{"Tab1",#N/A,FALSE,"P";"Tab2",#N/A,FALSE,"P"}</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47" i="953" l="1"/>
  <c r="Z47" i="953"/>
  <c r="Y47" i="953"/>
  <c r="V47" i="953"/>
  <c r="P47" i="953"/>
  <c r="I47" i="953"/>
  <c r="G47" i="953"/>
  <c r="AA46" i="953"/>
  <c r="Z46" i="953"/>
  <c r="Y46" i="953"/>
  <c r="V46" i="953"/>
  <c r="P46" i="953"/>
  <c r="I46" i="953"/>
  <c r="G46" i="953"/>
  <c r="AA45" i="953"/>
  <c r="Z45" i="953"/>
  <c r="Y45" i="953"/>
  <c r="U45" i="953"/>
  <c r="Q45" i="953"/>
  <c r="P45" i="953"/>
  <c r="I45" i="953"/>
  <c r="V45" i="953" s="1"/>
  <c r="G45" i="953"/>
  <c r="AA44" i="953"/>
  <c r="Z44" i="953"/>
  <c r="Y44" i="953"/>
  <c r="P44" i="953"/>
  <c r="K44" i="953"/>
  <c r="G44" i="953"/>
  <c r="I44" i="953"/>
  <c r="V44" i="953" s="1"/>
  <c r="AA43" i="953"/>
  <c r="Z43" i="953"/>
  <c r="Y43" i="953"/>
  <c r="P43" i="953"/>
  <c r="G43" i="953"/>
  <c r="I43" i="953"/>
  <c r="V43" i="953" s="1"/>
  <c r="AA42" i="953"/>
  <c r="Z42" i="953"/>
  <c r="Y42" i="953"/>
  <c r="P42" i="953"/>
  <c r="G42" i="953"/>
  <c r="I42" i="953"/>
  <c r="V42" i="953" s="1"/>
  <c r="AA41" i="953"/>
  <c r="Z41" i="953"/>
  <c r="Y41" i="953"/>
  <c r="Q41" i="953"/>
  <c r="P41" i="953"/>
  <c r="I41" i="953"/>
  <c r="V41" i="953" s="1"/>
  <c r="G41" i="953"/>
  <c r="U41" i="953" s="1"/>
  <c r="AA40" i="953"/>
  <c r="Z40" i="953"/>
  <c r="Y40" i="953"/>
  <c r="Q40" i="953"/>
  <c r="P40" i="953"/>
  <c r="I40" i="953"/>
  <c r="V40" i="953" s="1"/>
  <c r="G40" i="953"/>
  <c r="U40" i="953" s="1"/>
  <c r="AA39" i="953"/>
  <c r="Z39" i="953"/>
  <c r="Y39" i="953"/>
  <c r="Q39" i="953"/>
  <c r="P39" i="953"/>
  <c r="I39" i="953"/>
  <c r="V39" i="953" s="1"/>
  <c r="G39" i="953"/>
  <c r="U39" i="953" s="1"/>
  <c r="AA38" i="953"/>
  <c r="Z38" i="953"/>
  <c r="Y38" i="953"/>
  <c r="G38" i="953"/>
  <c r="U38" i="953" s="1"/>
  <c r="V38" i="953"/>
  <c r="AA37" i="953"/>
  <c r="Z37" i="953"/>
  <c r="Y37" i="953"/>
  <c r="P37" i="953"/>
  <c r="G37" i="953"/>
  <c r="I37" i="953"/>
  <c r="V37" i="953" s="1"/>
  <c r="AA36" i="953"/>
  <c r="Z36" i="953"/>
  <c r="Y36" i="953"/>
  <c r="P36" i="953"/>
  <c r="G36" i="953"/>
  <c r="I36" i="953"/>
  <c r="V36" i="953" s="1"/>
  <c r="AA35" i="953"/>
  <c r="Z35" i="953"/>
  <c r="Y35" i="953"/>
  <c r="P35" i="953"/>
  <c r="G35" i="953"/>
  <c r="I35" i="953"/>
  <c r="V35" i="953" s="1"/>
  <c r="AA34" i="953"/>
  <c r="Z34" i="953"/>
  <c r="Y34" i="953"/>
  <c r="P34" i="953"/>
  <c r="G34" i="953"/>
  <c r="I34" i="953"/>
  <c r="V34" i="953" s="1"/>
  <c r="AA33" i="953"/>
  <c r="Z33" i="953"/>
  <c r="Y33" i="953"/>
  <c r="P33" i="953"/>
  <c r="L33" i="953"/>
  <c r="K33" i="953"/>
  <c r="I33" i="953"/>
  <c r="G33" i="953"/>
  <c r="AA32" i="953"/>
  <c r="Z32" i="953"/>
  <c r="Y32" i="953"/>
  <c r="Q32" i="953"/>
  <c r="P32" i="953"/>
  <c r="K32" i="953"/>
  <c r="I32" i="953"/>
  <c r="V32" i="953" s="1"/>
  <c r="G32" i="953"/>
  <c r="AA31" i="953"/>
  <c r="Z31" i="953"/>
  <c r="Y31" i="953"/>
  <c r="V31" i="953"/>
  <c r="P31" i="953"/>
  <c r="I31" i="953"/>
  <c r="G31" i="953"/>
  <c r="AA30" i="953"/>
  <c r="Z30" i="953"/>
  <c r="Y30" i="953"/>
  <c r="P30" i="953"/>
  <c r="K30" i="953"/>
  <c r="I30" i="953"/>
  <c r="N30" i="953" s="1"/>
  <c r="G30" i="953"/>
  <c r="AA29" i="953"/>
  <c r="Z29" i="953"/>
  <c r="Y29" i="953"/>
  <c r="U29" i="953"/>
  <c r="P29" i="953"/>
  <c r="K29" i="953"/>
  <c r="G29" i="953"/>
  <c r="I29" i="953"/>
  <c r="AA28" i="953"/>
  <c r="Z28" i="953"/>
  <c r="Y28" i="953"/>
  <c r="P28" i="953"/>
  <c r="G28" i="953"/>
  <c r="I28" i="953"/>
  <c r="V28" i="953" s="1"/>
  <c r="P27" i="953"/>
  <c r="AA26" i="953"/>
  <c r="Z26" i="953"/>
  <c r="Y26" i="953"/>
  <c r="V26" i="953"/>
  <c r="U26" i="953"/>
  <c r="AA25" i="953"/>
  <c r="Z25" i="953"/>
  <c r="Y25" i="953"/>
  <c r="U25" i="953"/>
  <c r="P25" i="953"/>
  <c r="L25" i="953"/>
  <c r="K25" i="953"/>
  <c r="I25" i="953"/>
  <c r="G25" i="953"/>
  <c r="Q25" i="953" s="1"/>
  <c r="AA24" i="953"/>
  <c r="Z24" i="953"/>
  <c r="Y24" i="953"/>
  <c r="Q24" i="953"/>
  <c r="P24" i="953"/>
  <c r="I24" i="953"/>
  <c r="V24" i="953" s="1"/>
  <c r="G24" i="953"/>
  <c r="U24" i="953" s="1"/>
  <c r="AA23" i="953"/>
  <c r="Z23" i="953"/>
  <c r="Y23" i="953"/>
  <c r="Q23" i="953"/>
  <c r="P23" i="953"/>
  <c r="G23" i="953"/>
  <c r="U23" i="953" s="1"/>
  <c r="I23" i="953"/>
  <c r="V23" i="953" s="1"/>
  <c r="AA22" i="953"/>
  <c r="Z22" i="953"/>
  <c r="Y22" i="953"/>
  <c r="P22" i="953"/>
  <c r="K22" i="953"/>
  <c r="I22" i="953"/>
  <c r="G22" i="953"/>
  <c r="AA21" i="953"/>
  <c r="Z21" i="953"/>
  <c r="Y21" i="953"/>
  <c r="P21" i="953"/>
  <c r="I21" i="953"/>
  <c r="V21" i="953" s="1"/>
  <c r="G21" i="953"/>
  <c r="AA20" i="953"/>
  <c r="Z20" i="953"/>
  <c r="Y20" i="953"/>
  <c r="P20" i="953"/>
  <c r="I20" i="953"/>
  <c r="V20" i="953" s="1"/>
  <c r="G20" i="953"/>
  <c r="AA19" i="953"/>
  <c r="Z19" i="953"/>
  <c r="Y19" i="953"/>
  <c r="P19" i="953"/>
  <c r="I19" i="953"/>
  <c r="V19" i="953" s="1"/>
  <c r="G19" i="953"/>
  <c r="AA18" i="953"/>
  <c r="Z18" i="953"/>
  <c r="Y18" i="953"/>
  <c r="V18" i="953"/>
  <c r="Q18" i="953"/>
  <c r="I18" i="953"/>
  <c r="U18" i="953"/>
  <c r="AA17" i="953"/>
  <c r="Z17" i="953"/>
  <c r="Y17" i="953"/>
  <c r="P17" i="953"/>
  <c r="I17" i="953"/>
  <c r="V17" i="953" s="1"/>
  <c r="G17" i="953"/>
  <c r="U17" i="953" s="1"/>
  <c r="AA16" i="953"/>
  <c r="Z16" i="953"/>
  <c r="Y16" i="953"/>
  <c r="U16" i="953"/>
  <c r="Q16" i="953"/>
  <c r="P16" i="953"/>
  <c r="I16" i="953"/>
  <c r="V16" i="953" s="1"/>
  <c r="AA15" i="953"/>
  <c r="Z15" i="953"/>
  <c r="Y15" i="953"/>
  <c r="P15" i="953"/>
  <c r="I15" i="953"/>
  <c r="V15" i="953" s="1"/>
  <c r="G15" i="953"/>
  <c r="U15" i="953" s="1"/>
  <c r="AA14" i="953"/>
  <c r="Z14" i="953"/>
  <c r="Y14" i="953"/>
  <c r="P14" i="953"/>
  <c r="I14" i="953"/>
  <c r="V14" i="953" s="1"/>
  <c r="G14" i="953"/>
  <c r="AA13" i="953"/>
  <c r="Z13" i="953"/>
  <c r="Y13" i="953"/>
  <c r="P13" i="953"/>
  <c r="I13" i="953"/>
  <c r="V13" i="953" s="1"/>
  <c r="G13" i="953"/>
  <c r="AA12" i="953"/>
  <c r="Z12" i="953"/>
  <c r="Y12" i="953"/>
  <c r="P12" i="953"/>
  <c r="N12" i="953"/>
  <c r="K12" i="953"/>
  <c r="I12" i="953"/>
  <c r="V12" i="953" s="1"/>
  <c r="G12" i="953"/>
  <c r="U12" i="953" s="1"/>
  <c r="AA11" i="953"/>
  <c r="Z11" i="953"/>
  <c r="Y11" i="953"/>
  <c r="V11" i="953"/>
  <c r="P11" i="953"/>
  <c r="I11" i="953"/>
  <c r="G11" i="953"/>
  <c r="AA10" i="953"/>
  <c r="Z10" i="953"/>
  <c r="Y10" i="953"/>
  <c r="V10" i="953"/>
  <c r="P10" i="953"/>
  <c r="I10" i="953"/>
  <c r="G10" i="953"/>
  <c r="AA9" i="953"/>
  <c r="Z9" i="953"/>
  <c r="Y9" i="953"/>
  <c r="P9" i="953"/>
  <c r="L9" i="953"/>
  <c r="K9" i="953"/>
  <c r="G9" i="953"/>
  <c r="Q9" i="953" s="1"/>
  <c r="I9" i="953"/>
  <c r="AE47" i="952"/>
  <c r="AD47" i="952"/>
  <c r="AC47" i="952"/>
  <c r="W47" i="952"/>
  <c r="P47" i="952"/>
  <c r="N47" i="952"/>
  <c r="K47" i="952"/>
  <c r="AE46" i="952"/>
  <c r="AD46" i="952"/>
  <c r="AC46" i="952"/>
  <c r="W46" i="952"/>
  <c r="G46" i="952"/>
  <c r="Q46" i="952" s="1"/>
  <c r="AE45" i="952"/>
  <c r="AD45" i="952"/>
  <c r="AC45" i="952"/>
  <c r="P45" i="952"/>
  <c r="G45" i="952"/>
  <c r="Q45" i="952" s="1"/>
  <c r="W45" i="952"/>
  <c r="AE44" i="952"/>
  <c r="AD44" i="952"/>
  <c r="AC44" i="952"/>
  <c r="Q44" i="952"/>
  <c r="P44" i="952"/>
  <c r="N44" i="952"/>
  <c r="L44" i="952"/>
  <c r="K44" i="952"/>
  <c r="W44" i="952"/>
  <c r="V44" i="952"/>
  <c r="AE43" i="952"/>
  <c r="AD43" i="952"/>
  <c r="AC43" i="952"/>
  <c r="W43" i="952"/>
  <c r="P43" i="952"/>
  <c r="N43" i="952"/>
  <c r="K43" i="952"/>
  <c r="AE42" i="952"/>
  <c r="AD42" i="952"/>
  <c r="AC42" i="952"/>
  <c r="W42" i="952"/>
  <c r="P42" i="952"/>
  <c r="N42" i="952"/>
  <c r="K42" i="952"/>
  <c r="G42" i="952"/>
  <c r="AE41" i="952"/>
  <c r="AD41" i="952"/>
  <c r="AC41" i="952"/>
  <c r="P41" i="952"/>
  <c r="G41" i="952"/>
  <c r="Q41" i="952" s="1"/>
  <c r="W41" i="952"/>
  <c r="AE40" i="952"/>
  <c r="AD40" i="952"/>
  <c r="AC40" i="952"/>
  <c r="P40" i="952"/>
  <c r="N40" i="952"/>
  <c r="K40" i="952"/>
  <c r="W40" i="952"/>
  <c r="G40" i="952"/>
  <c r="AE39" i="952"/>
  <c r="AD39" i="952"/>
  <c r="AC39" i="952"/>
  <c r="V39" i="952"/>
  <c r="Q39" i="952"/>
  <c r="G39" i="952"/>
  <c r="W39" i="952"/>
  <c r="AE38" i="952"/>
  <c r="AD38" i="952"/>
  <c r="AC38" i="952"/>
  <c r="Q38" i="952"/>
  <c r="P38" i="952"/>
  <c r="N38" i="952"/>
  <c r="K38" i="952"/>
  <c r="W38" i="952"/>
  <c r="G38" i="952"/>
  <c r="AE37" i="952"/>
  <c r="AD37" i="952"/>
  <c r="AC37" i="952"/>
  <c r="V37" i="952"/>
  <c r="Q37" i="952"/>
  <c r="P37" i="952"/>
  <c r="N37" i="952"/>
  <c r="K37" i="952"/>
  <c r="G37" i="952"/>
  <c r="L37" i="952" s="1"/>
  <c r="W37" i="952"/>
  <c r="AE36" i="952"/>
  <c r="AD36" i="952"/>
  <c r="AC36" i="952"/>
  <c r="P36" i="952"/>
  <c r="W36" i="952"/>
  <c r="AE35" i="952"/>
  <c r="AD35" i="952"/>
  <c r="AC35" i="952"/>
  <c r="W35" i="952"/>
  <c r="P35" i="952"/>
  <c r="N35" i="952"/>
  <c r="K35" i="952"/>
  <c r="G35" i="952"/>
  <c r="AE34" i="952"/>
  <c r="AD34" i="952"/>
  <c r="AC34" i="952"/>
  <c r="W34" i="952"/>
  <c r="P34" i="952"/>
  <c r="N34" i="952"/>
  <c r="K34" i="952"/>
  <c r="AE33" i="952"/>
  <c r="AD33" i="952"/>
  <c r="AC33" i="952"/>
  <c r="W33" i="952"/>
  <c r="N33" i="952"/>
  <c r="K33" i="952"/>
  <c r="AE32" i="952"/>
  <c r="AD32" i="952"/>
  <c r="AC32" i="952"/>
  <c r="W32" i="952"/>
  <c r="P32" i="952"/>
  <c r="AE31" i="952"/>
  <c r="AD31" i="952"/>
  <c r="AC31" i="952"/>
  <c r="W31" i="952"/>
  <c r="V31" i="952"/>
  <c r="P31" i="952"/>
  <c r="G31" i="952"/>
  <c r="Q31" i="952" s="1"/>
  <c r="AE30" i="952"/>
  <c r="AD30" i="952"/>
  <c r="AC30" i="952"/>
  <c r="P30" i="952"/>
  <c r="G30" i="952"/>
  <c r="Q30" i="952" s="1"/>
  <c r="W30" i="952"/>
  <c r="AE29" i="952"/>
  <c r="AD29" i="952"/>
  <c r="AC29" i="952"/>
  <c r="P29" i="952"/>
  <c r="N29" i="952"/>
  <c r="K29" i="952"/>
  <c r="W29" i="952"/>
  <c r="G29" i="952"/>
  <c r="AE28" i="952"/>
  <c r="AD28" i="952"/>
  <c r="AC28" i="952"/>
  <c r="V28" i="952"/>
  <c r="Q28" i="952"/>
  <c r="P28" i="952"/>
  <c r="N28" i="952"/>
  <c r="K28" i="952"/>
  <c r="G28" i="952"/>
  <c r="L28" i="952" s="1"/>
  <c r="W28" i="952"/>
  <c r="P27" i="952"/>
  <c r="AE26" i="952"/>
  <c r="AD26" i="952"/>
  <c r="AC26" i="952"/>
  <c r="W26" i="952"/>
  <c r="P26" i="952"/>
  <c r="AE25" i="952"/>
  <c r="AD25" i="952"/>
  <c r="AC25" i="952"/>
  <c r="P25" i="952"/>
  <c r="G25" i="952"/>
  <c r="Q25" i="952" s="1"/>
  <c r="W25" i="952"/>
  <c r="AE24" i="952"/>
  <c r="AD24" i="952"/>
  <c r="AC24" i="952"/>
  <c r="P24" i="952"/>
  <c r="W24" i="952"/>
  <c r="AE23" i="952"/>
  <c r="AD23" i="952"/>
  <c r="AC23" i="952"/>
  <c r="W23" i="952"/>
  <c r="P23" i="952"/>
  <c r="N23" i="952"/>
  <c r="K23" i="952"/>
  <c r="AE22" i="952"/>
  <c r="AD22" i="952"/>
  <c r="AC22" i="952"/>
  <c r="W22" i="952"/>
  <c r="P22" i="952"/>
  <c r="N22" i="952"/>
  <c r="K22" i="952"/>
  <c r="AE21" i="952"/>
  <c r="AD21" i="952"/>
  <c r="AC21" i="952"/>
  <c r="W21" i="952"/>
  <c r="P21" i="952"/>
  <c r="N21" i="952"/>
  <c r="K21" i="952"/>
  <c r="AE20" i="952"/>
  <c r="AD20" i="952"/>
  <c r="AC20" i="952"/>
  <c r="W20" i="952"/>
  <c r="P20" i="952"/>
  <c r="N20" i="952"/>
  <c r="K20" i="952"/>
  <c r="AE19" i="952"/>
  <c r="AD19" i="952"/>
  <c r="AC19" i="952"/>
  <c r="W19" i="952"/>
  <c r="Q19" i="952"/>
  <c r="P19" i="952"/>
  <c r="N19" i="952"/>
  <c r="K19" i="952"/>
  <c r="G19" i="952"/>
  <c r="L19" i="952" s="1"/>
  <c r="V19" i="952"/>
  <c r="AE18" i="952"/>
  <c r="AD18" i="952"/>
  <c r="AC18" i="952"/>
  <c r="V18" i="952"/>
  <c r="Q18" i="952"/>
  <c r="N18" i="952"/>
  <c r="L18" i="952"/>
  <c r="G18" i="952"/>
  <c r="W18" i="952"/>
  <c r="AE17" i="952"/>
  <c r="AD17" i="952"/>
  <c r="AC17" i="952"/>
  <c r="Q17" i="952"/>
  <c r="P17" i="952"/>
  <c r="N17" i="952"/>
  <c r="K17" i="952"/>
  <c r="W17" i="952"/>
  <c r="G17" i="952"/>
  <c r="L17" i="952" s="1"/>
  <c r="AE16" i="952"/>
  <c r="AD16" i="952"/>
  <c r="AC16" i="952"/>
  <c r="P16" i="952"/>
  <c r="N16" i="952"/>
  <c r="K16" i="952"/>
  <c r="G16" i="952"/>
  <c r="W16" i="952"/>
  <c r="AE15" i="952"/>
  <c r="AD15" i="952"/>
  <c r="AC15" i="952"/>
  <c r="Q15" i="952"/>
  <c r="P15" i="952"/>
  <c r="N15" i="952"/>
  <c r="L15" i="952"/>
  <c r="K15" i="952"/>
  <c r="W15" i="952"/>
  <c r="G15" i="952"/>
  <c r="AE14" i="952"/>
  <c r="AD14" i="952"/>
  <c r="AC14" i="952"/>
  <c r="V14" i="952"/>
  <c r="P14" i="952"/>
  <c r="N14" i="952"/>
  <c r="W14" i="952"/>
  <c r="G14" i="952"/>
  <c r="Q14" i="952" s="1"/>
  <c r="Q13" i="952"/>
  <c r="P13" i="952"/>
  <c r="AE12" i="952"/>
  <c r="AD12" i="952"/>
  <c r="AC12" i="952"/>
  <c r="P12" i="952"/>
  <c r="N12" i="952"/>
  <c r="K12" i="952"/>
  <c r="G12" i="952"/>
  <c r="Q12" i="952" s="1"/>
  <c r="W12" i="952"/>
  <c r="V12" i="952"/>
  <c r="AE11" i="952"/>
  <c r="AD11" i="952"/>
  <c r="AC11" i="952"/>
  <c r="P11" i="952"/>
  <c r="W11" i="952"/>
  <c r="AE10" i="952"/>
  <c r="AD10" i="952"/>
  <c r="AC10" i="952"/>
  <c r="W10" i="952"/>
  <c r="G10" i="952"/>
  <c r="AE9" i="952"/>
  <c r="AD9" i="952"/>
  <c r="AC9" i="952"/>
  <c r="P9" i="952"/>
  <c r="G9" i="952"/>
  <c r="Q9" i="952" s="1"/>
  <c r="W9" i="952"/>
  <c r="AE8" i="952"/>
  <c r="AD8" i="952"/>
  <c r="AC8" i="952"/>
  <c r="W8" i="952"/>
  <c r="P8" i="952"/>
  <c r="G8" i="952"/>
  <c r="Q8" i="952" s="1"/>
  <c r="AB42" i="951"/>
  <c r="AA42" i="951"/>
  <c r="Z42" i="951"/>
  <c r="Y42" i="951"/>
  <c r="P42" i="951"/>
  <c r="N42" i="951"/>
  <c r="K42" i="951"/>
  <c r="G42" i="951"/>
  <c r="C42" i="951"/>
  <c r="U42" i="951"/>
  <c r="AB41" i="951"/>
  <c r="AA41" i="951"/>
  <c r="Z41" i="951"/>
  <c r="Y41" i="951"/>
  <c r="P41" i="951"/>
  <c r="N41" i="951"/>
  <c r="K41" i="951"/>
  <c r="G41" i="951"/>
  <c r="C41" i="951"/>
  <c r="U41" i="951"/>
  <c r="AB40" i="951"/>
  <c r="AA40" i="951"/>
  <c r="Z40" i="951"/>
  <c r="Y40" i="951"/>
  <c r="P40" i="951"/>
  <c r="N40" i="951"/>
  <c r="K40" i="951"/>
  <c r="G40" i="951"/>
  <c r="C40" i="951"/>
  <c r="AB39" i="951"/>
  <c r="AA39" i="951"/>
  <c r="Z39" i="951"/>
  <c r="Y39" i="951"/>
  <c r="P39" i="951"/>
  <c r="N39" i="951"/>
  <c r="K39" i="951"/>
  <c r="G39" i="951"/>
  <c r="C39" i="951"/>
  <c r="U39" i="951"/>
  <c r="AB38" i="951"/>
  <c r="AA38" i="951"/>
  <c r="Z38" i="951"/>
  <c r="Y38" i="951"/>
  <c r="P38" i="951"/>
  <c r="N38" i="951"/>
  <c r="K38" i="951"/>
  <c r="G38" i="951"/>
  <c r="C38" i="951"/>
  <c r="U38" i="951"/>
  <c r="AB37" i="951"/>
  <c r="AA37" i="951"/>
  <c r="Z37" i="951"/>
  <c r="Y37" i="951"/>
  <c r="P37" i="951"/>
  <c r="N37" i="951"/>
  <c r="K37" i="951"/>
  <c r="C37" i="951"/>
  <c r="AB36" i="951"/>
  <c r="AA36" i="951"/>
  <c r="Z36" i="951"/>
  <c r="Y36" i="951"/>
  <c r="P36" i="951"/>
  <c r="N36" i="951"/>
  <c r="K36" i="951"/>
  <c r="C36" i="951"/>
  <c r="AB35" i="951"/>
  <c r="AA35" i="951"/>
  <c r="Z35" i="951"/>
  <c r="Y35" i="951"/>
  <c r="P35" i="951"/>
  <c r="N35" i="951"/>
  <c r="K35" i="951"/>
  <c r="C35" i="951"/>
  <c r="AB34" i="951"/>
  <c r="AA34" i="951"/>
  <c r="Z34" i="951"/>
  <c r="Y34" i="951"/>
  <c r="P34" i="951"/>
  <c r="N34" i="951"/>
  <c r="K34" i="951"/>
  <c r="C34" i="951"/>
  <c r="AB33" i="951"/>
  <c r="AA33" i="951"/>
  <c r="Z33" i="951"/>
  <c r="Y33" i="951"/>
  <c r="P33" i="951"/>
  <c r="N33" i="951"/>
  <c r="K33" i="951"/>
  <c r="C33" i="951"/>
  <c r="AB32" i="951"/>
  <c r="AA32" i="951"/>
  <c r="Z32" i="951"/>
  <c r="Y32" i="951"/>
  <c r="P32" i="951"/>
  <c r="N32" i="951"/>
  <c r="K32" i="951"/>
  <c r="G32" i="951"/>
  <c r="C32" i="951"/>
  <c r="AB31" i="951"/>
  <c r="AA31" i="951"/>
  <c r="Z31" i="951"/>
  <c r="Y31" i="951"/>
  <c r="V31" i="951"/>
  <c r="P31" i="951"/>
  <c r="N31" i="951"/>
  <c r="K31" i="951"/>
  <c r="G31" i="951"/>
  <c r="AB30" i="951"/>
  <c r="AA30" i="951"/>
  <c r="Z30" i="951"/>
  <c r="Y30" i="951"/>
  <c r="P30" i="951"/>
  <c r="N30" i="951"/>
  <c r="K30" i="951"/>
  <c r="C30" i="951"/>
  <c r="G30" i="951" s="1"/>
  <c r="Q30" i="951" s="1"/>
  <c r="V30" i="951"/>
  <c r="AB29" i="951"/>
  <c r="AA29" i="951"/>
  <c r="Z29" i="951"/>
  <c r="Y29" i="951"/>
  <c r="P29" i="951"/>
  <c r="N29" i="951"/>
  <c r="K29" i="951"/>
  <c r="C29" i="951"/>
  <c r="G29" i="951" s="1"/>
  <c r="Q29" i="951" s="1"/>
  <c r="V29" i="951"/>
  <c r="AB28" i="951"/>
  <c r="AA28" i="951"/>
  <c r="Z28" i="951"/>
  <c r="Y28" i="951"/>
  <c r="P28" i="951"/>
  <c r="N28" i="951"/>
  <c r="K28" i="951"/>
  <c r="C28" i="951"/>
  <c r="G28" i="951" s="1"/>
  <c r="Q28" i="951" s="1"/>
  <c r="V28" i="951"/>
  <c r="AB27" i="951"/>
  <c r="AA27" i="951"/>
  <c r="Z27" i="951"/>
  <c r="Y27" i="951"/>
  <c r="P27" i="951"/>
  <c r="N27" i="951"/>
  <c r="K27" i="951"/>
  <c r="C27" i="951"/>
  <c r="G27" i="951" s="1"/>
  <c r="Q27" i="951" s="1"/>
  <c r="V27" i="951"/>
  <c r="AB26" i="951"/>
  <c r="AA26" i="951"/>
  <c r="Z26" i="951"/>
  <c r="Y26" i="951"/>
  <c r="P26" i="951"/>
  <c r="N26" i="951"/>
  <c r="K26" i="951"/>
  <c r="C26" i="951"/>
  <c r="G26" i="951" s="1"/>
  <c r="Q26" i="951" s="1"/>
  <c r="V26" i="951"/>
  <c r="AB25" i="951"/>
  <c r="AA25" i="951"/>
  <c r="Z25" i="951"/>
  <c r="Y25" i="951"/>
  <c r="Q25" i="951"/>
  <c r="P25" i="951"/>
  <c r="N25" i="951"/>
  <c r="K25" i="951"/>
  <c r="C25" i="951"/>
  <c r="V25" i="951"/>
  <c r="G25" i="951"/>
  <c r="L25" i="951" s="1"/>
  <c r="AB24" i="951"/>
  <c r="AA24" i="951"/>
  <c r="Z24" i="951"/>
  <c r="Y24" i="951"/>
  <c r="P24" i="951"/>
  <c r="N24" i="951"/>
  <c r="K24" i="951"/>
  <c r="C24" i="951"/>
  <c r="V24" i="951"/>
  <c r="AB23" i="951"/>
  <c r="AA23" i="951"/>
  <c r="Z23" i="951"/>
  <c r="Y23" i="951"/>
  <c r="P23" i="951"/>
  <c r="N23" i="951"/>
  <c r="K23" i="951"/>
  <c r="C23" i="951"/>
  <c r="V23" i="951"/>
  <c r="AB22" i="951"/>
  <c r="AA22" i="951"/>
  <c r="Z22" i="951"/>
  <c r="Y22" i="951"/>
  <c r="P22" i="951"/>
  <c r="N22" i="951"/>
  <c r="K22" i="951"/>
  <c r="C22" i="951"/>
  <c r="V22" i="951"/>
  <c r="AB21" i="951"/>
  <c r="AA21" i="951"/>
  <c r="Z21" i="951"/>
  <c r="Y21" i="951"/>
  <c r="P21" i="951"/>
  <c r="N21" i="951"/>
  <c r="K21" i="951"/>
  <c r="C21" i="951"/>
  <c r="V21" i="951"/>
  <c r="AB20" i="951"/>
  <c r="AA20" i="951"/>
  <c r="Z20" i="951"/>
  <c r="Y20" i="951"/>
  <c r="P20" i="951"/>
  <c r="N20" i="951"/>
  <c r="K20" i="951"/>
  <c r="C20" i="951"/>
  <c r="V20" i="951"/>
  <c r="AB19" i="951"/>
  <c r="AA19" i="951"/>
  <c r="Z19" i="951"/>
  <c r="Y19" i="951"/>
  <c r="P19" i="951"/>
  <c r="N19" i="951"/>
  <c r="L19" i="951"/>
  <c r="K19" i="951"/>
  <c r="G19" i="951"/>
  <c r="Q19" i="951" s="1"/>
  <c r="C19" i="951"/>
  <c r="V19" i="951"/>
  <c r="AB18" i="951"/>
  <c r="AA18" i="951"/>
  <c r="Z18" i="951"/>
  <c r="Y18" i="951"/>
  <c r="P18" i="951"/>
  <c r="N18" i="951"/>
  <c r="K18" i="951"/>
  <c r="C18" i="951"/>
  <c r="V18" i="951"/>
  <c r="AB17" i="951"/>
  <c r="AA17" i="951"/>
  <c r="Z17" i="951"/>
  <c r="Y17" i="951"/>
  <c r="P17" i="951"/>
  <c r="N17" i="951"/>
  <c r="K17" i="951"/>
  <c r="G17" i="951"/>
  <c r="L17" i="951" s="1"/>
  <c r="C17" i="951"/>
  <c r="V17" i="951"/>
  <c r="AB16" i="951"/>
  <c r="AA16" i="951"/>
  <c r="Z16" i="951"/>
  <c r="Y16" i="951"/>
  <c r="V16" i="951"/>
  <c r="P16" i="951"/>
  <c r="N16" i="951"/>
  <c r="K16" i="951"/>
  <c r="C16" i="951"/>
  <c r="AB15" i="951"/>
  <c r="AA15" i="951"/>
  <c r="Z15" i="951"/>
  <c r="Y15" i="951"/>
  <c r="V15" i="951"/>
  <c r="P15" i="951"/>
  <c r="G15" i="951"/>
  <c r="Q15" i="951" s="1"/>
  <c r="C15" i="951"/>
  <c r="U15" i="951"/>
  <c r="AB14" i="951"/>
  <c r="AA14" i="951"/>
  <c r="Z14" i="951"/>
  <c r="Y14" i="951"/>
  <c r="V14" i="951"/>
  <c r="P14" i="951"/>
  <c r="N14" i="951"/>
  <c r="K14" i="951"/>
  <c r="C14" i="951"/>
  <c r="AB13" i="951"/>
  <c r="AA13" i="951"/>
  <c r="Z13" i="951"/>
  <c r="Y13" i="951"/>
  <c r="P13" i="951"/>
  <c r="N13" i="951"/>
  <c r="K13" i="951"/>
  <c r="C13" i="951"/>
  <c r="AB12" i="951"/>
  <c r="AA12" i="951"/>
  <c r="Z12" i="951"/>
  <c r="Y12" i="951"/>
  <c r="P12" i="951"/>
  <c r="N12" i="951"/>
  <c r="K12" i="951"/>
  <c r="G12" i="951"/>
  <c r="L12" i="951" s="1"/>
  <c r="V12" i="951"/>
  <c r="AB11" i="951"/>
  <c r="AA11" i="951"/>
  <c r="Z11" i="951"/>
  <c r="Y11" i="951"/>
  <c r="P11" i="951"/>
  <c r="N11" i="951"/>
  <c r="K11" i="951"/>
  <c r="C11" i="951"/>
  <c r="G11" i="951" s="1"/>
  <c r="V11" i="951"/>
  <c r="AB10" i="951"/>
  <c r="AA10" i="951"/>
  <c r="Z10" i="951"/>
  <c r="Y10" i="951"/>
  <c r="P10" i="951"/>
  <c r="N10" i="951"/>
  <c r="K10" i="951"/>
  <c r="G10" i="951"/>
  <c r="Q10" i="951" s="1"/>
  <c r="C10" i="951"/>
  <c r="V10" i="951"/>
  <c r="AB9" i="951"/>
  <c r="AA9" i="951"/>
  <c r="Z9" i="951"/>
  <c r="Y9" i="951"/>
  <c r="P9" i="951"/>
  <c r="N9" i="951"/>
  <c r="K9" i="951"/>
  <c r="C9" i="951"/>
  <c r="V9" i="951"/>
  <c r="AB8" i="951"/>
  <c r="AA8" i="951"/>
  <c r="Z8" i="951"/>
  <c r="Y8" i="951"/>
  <c r="P8" i="951"/>
  <c r="N8" i="951"/>
  <c r="K8" i="951"/>
  <c r="C8" i="951"/>
  <c r="V8" i="951"/>
  <c r="G8" i="951"/>
  <c r="Q11" i="951" l="1"/>
  <c r="U11" i="951"/>
  <c r="L11" i="951"/>
  <c r="Q8" i="951"/>
  <c r="L8" i="951"/>
  <c r="Q12" i="951"/>
  <c r="U18" i="951"/>
  <c r="G22" i="951"/>
  <c r="U22" i="951" s="1"/>
  <c r="V26" i="952"/>
  <c r="G26" i="952"/>
  <c r="Q26" i="952" s="1"/>
  <c r="L35" i="952"/>
  <c r="Q35" i="952"/>
  <c r="U46" i="953"/>
  <c r="Q46" i="953"/>
  <c r="L39" i="951"/>
  <c r="Q39" i="951"/>
  <c r="U33" i="951"/>
  <c r="L40" i="951"/>
  <c r="Q40" i="951"/>
  <c r="V40" i="952"/>
  <c r="L40" i="952"/>
  <c r="Q40" i="952"/>
  <c r="V22" i="953"/>
  <c r="N22" i="953"/>
  <c r="U17" i="951"/>
  <c r="Q17" i="951"/>
  <c r="U10" i="951"/>
  <c r="G24" i="951"/>
  <c r="U24" i="951"/>
  <c r="L42" i="951"/>
  <c r="Q42" i="951"/>
  <c r="V9" i="953"/>
  <c r="N9" i="953"/>
  <c r="V30" i="953"/>
  <c r="U31" i="953"/>
  <c r="Q31" i="953"/>
  <c r="V33" i="953"/>
  <c r="N33" i="953"/>
  <c r="Q42" i="953"/>
  <c r="U42" i="953"/>
  <c r="Q43" i="953"/>
  <c r="U43" i="953"/>
  <c r="L44" i="953"/>
  <c r="Q44" i="953"/>
  <c r="U44" i="953"/>
  <c r="U47" i="953"/>
  <c r="Q47" i="953"/>
  <c r="U8" i="951"/>
  <c r="V13" i="951"/>
  <c r="G23" i="951"/>
  <c r="L10" i="951"/>
  <c r="U12" i="951"/>
  <c r="G13" i="951"/>
  <c r="G20" i="951"/>
  <c r="U20" i="951"/>
  <c r="L31" i="951"/>
  <c r="Q31" i="951"/>
  <c r="U32" i="951"/>
  <c r="L32" i="951"/>
  <c r="Q32" i="951"/>
  <c r="G33" i="951"/>
  <c r="G34" i="951"/>
  <c r="G35" i="951"/>
  <c r="G36" i="951"/>
  <c r="U36" i="951" s="1"/>
  <c r="G37" i="951"/>
  <c r="U37" i="951" s="1"/>
  <c r="L38" i="951"/>
  <c r="Q38" i="951"/>
  <c r="U40" i="951"/>
  <c r="G14" i="951"/>
  <c r="G16" i="951"/>
  <c r="U16" i="951" s="1"/>
  <c r="G18" i="951"/>
  <c r="U19" i="951"/>
  <c r="G21" i="951"/>
  <c r="U21" i="951"/>
  <c r="U25" i="951"/>
  <c r="L26" i="951"/>
  <c r="U26" i="951"/>
  <c r="L27" i="951"/>
  <c r="U27" i="951"/>
  <c r="L28" i="951"/>
  <c r="U28" i="951"/>
  <c r="L29" i="951"/>
  <c r="U29" i="951"/>
  <c r="L30" i="951"/>
  <c r="U30" i="951"/>
  <c r="U31" i="951"/>
  <c r="L41" i="951"/>
  <c r="Q41" i="951"/>
  <c r="L16" i="952"/>
  <c r="V16" i="952"/>
  <c r="Q16" i="952"/>
  <c r="L42" i="952"/>
  <c r="Q42" i="952"/>
  <c r="V29" i="953"/>
  <c r="N29" i="953"/>
  <c r="V10" i="952"/>
  <c r="V21" i="952"/>
  <c r="V29" i="952"/>
  <c r="L29" i="952"/>
  <c r="G33" i="952"/>
  <c r="L33" i="952" s="1"/>
  <c r="V36" i="952"/>
  <c r="G36" i="952"/>
  <c r="Q36" i="952" s="1"/>
  <c r="V38" i="952"/>
  <c r="L38" i="952"/>
  <c r="G43" i="952"/>
  <c r="Q11" i="953"/>
  <c r="U11" i="953"/>
  <c r="U13" i="953"/>
  <c r="Q13" i="953"/>
  <c r="U14" i="953"/>
  <c r="Q14" i="953"/>
  <c r="Q28" i="953"/>
  <c r="U28" i="953"/>
  <c r="L29" i="953"/>
  <c r="Q29" i="953"/>
  <c r="U32" i="953"/>
  <c r="L32" i="953"/>
  <c r="V32" i="951"/>
  <c r="V33" i="951"/>
  <c r="V34" i="951"/>
  <c r="V35" i="951"/>
  <c r="V36" i="951"/>
  <c r="V37" i="951"/>
  <c r="V38" i="951"/>
  <c r="V39" i="951"/>
  <c r="V40" i="951"/>
  <c r="V41" i="951"/>
  <c r="V42" i="951"/>
  <c r="V8" i="952"/>
  <c r="G11" i="952"/>
  <c r="Q11" i="952" s="1"/>
  <c r="V15" i="952"/>
  <c r="Q29" i="952"/>
  <c r="V35" i="952"/>
  <c r="V42" i="952"/>
  <c r="V25" i="953"/>
  <c r="N25" i="953"/>
  <c r="U30" i="953"/>
  <c r="L30" i="953"/>
  <c r="Q30" i="953"/>
  <c r="Q34" i="953"/>
  <c r="U34" i="953"/>
  <c r="Q35" i="953"/>
  <c r="U35" i="953"/>
  <c r="Q36" i="953"/>
  <c r="U36" i="953"/>
  <c r="Q37" i="953"/>
  <c r="U37" i="953"/>
  <c r="N44" i="953"/>
  <c r="V9" i="952"/>
  <c r="L12" i="952"/>
  <c r="V17" i="952"/>
  <c r="G20" i="952"/>
  <c r="V20" i="952" s="1"/>
  <c r="G21" i="952"/>
  <c r="G22" i="952"/>
  <c r="G23" i="952"/>
  <c r="V23" i="952" s="1"/>
  <c r="G24" i="952"/>
  <c r="Q24" i="952" s="1"/>
  <c r="G34" i="952"/>
  <c r="V34" i="952"/>
  <c r="V46" i="952"/>
  <c r="G47" i="952"/>
  <c r="V47" i="952"/>
  <c r="Q10" i="953"/>
  <c r="U10" i="953"/>
  <c r="L12" i="953"/>
  <c r="Q12" i="953"/>
  <c r="U19" i="953"/>
  <c r="Q19" i="953"/>
  <c r="U20" i="953"/>
  <c r="Q20" i="953"/>
  <c r="U21" i="953"/>
  <c r="Q21" i="953"/>
  <c r="U22" i="953"/>
  <c r="L22" i="953"/>
  <c r="Q22" i="953"/>
  <c r="Q33" i="953"/>
  <c r="U33" i="953"/>
  <c r="V25" i="952"/>
  <c r="V30" i="952"/>
  <c r="V41" i="952"/>
  <c r="V45" i="952"/>
  <c r="U9" i="953"/>
  <c r="Q17" i="953"/>
  <c r="N32" i="953"/>
  <c r="G32" i="952"/>
  <c r="Q32" i="952" s="1"/>
  <c r="L13" i="951" l="1"/>
  <c r="Q13" i="951"/>
  <c r="L21" i="951"/>
  <c r="Q21" i="951"/>
  <c r="L14" i="951"/>
  <c r="Q14" i="951"/>
  <c r="L35" i="951"/>
  <c r="Q35" i="951"/>
  <c r="L24" i="951"/>
  <c r="Q24" i="951"/>
  <c r="V24" i="952"/>
  <c r="Q43" i="952"/>
  <c r="L43" i="952"/>
  <c r="L16" i="951"/>
  <c r="Q16" i="951"/>
  <c r="L23" i="951"/>
  <c r="Q23" i="951"/>
  <c r="Q22" i="952"/>
  <c r="L22" i="952"/>
  <c r="Q21" i="952"/>
  <c r="L21" i="952"/>
  <c r="V33" i="952"/>
  <c r="L34" i="951"/>
  <c r="Q34" i="951"/>
  <c r="U14" i="951"/>
  <c r="Q23" i="952"/>
  <c r="L23" i="952"/>
  <c r="L36" i="951"/>
  <c r="Q36" i="951"/>
  <c r="Q34" i="952"/>
  <c r="L34" i="952"/>
  <c r="V11" i="952"/>
  <c r="Q47" i="952"/>
  <c r="L47" i="952"/>
  <c r="Q20" i="952"/>
  <c r="L20" i="952"/>
  <c r="V43" i="952"/>
  <c r="V32" i="952"/>
  <c r="V22" i="952"/>
  <c r="L18" i="951"/>
  <c r="Q18" i="951"/>
  <c r="G9" i="951"/>
  <c r="U9" i="951" s="1"/>
  <c r="L37" i="951"/>
  <c r="Q37" i="951"/>
  <c r="L33" i="951"/>
  <c r="Q33" i="951"/>
  <c r="L20" i="951"/>
  <c r="Q20" i="951"/>
  <c r="U23" i="951"/>
  <c r="U35" i="951"/>
  <c r="U34" i="951"/>
  <c r="Q22" i="951"/>
  <c r="L22" i="951"/>
  <c r="U13" i="951"/>
  <c r="Q9" i="951" l="1"/>
  <c r="L9" i="951"/>
  <c r="D4" i="944" l="1"/>
  <c r="D4" i="943"/>
  <c r="E4" i="942"/>
  <c r="D4" i="942"/>
  <c r="F4" i="941"/>
  <c r="E4" i="941"/>
  <c r="D4" i="941"/>
  <c r="D4" i="940"/>
  <c r="D4" i="939"/>
  <c r="D4" i="938"/>
  <c r="E4" i="937"/>
  <c r="D4" i="937"/>
  <c r="D4" i="936"/>
  <c r="E4" i="935"/>
  <c r="D4" i="935"/>
  <c r="D4" i="934"/>
  <c r="D4" i="933"/>
  <c r="D4" i="932"/>
  <c r="D4" i="931"/>
  <c r="E4" i="930"/>
  <c r="D4" i="930"/>
  <c r="F4" i="929"/>
  <c r="E4" i="929"/>
  <c r="D4" i="929"/>
  <c r="D4" i="928"/>
  <c r="D4" i="927"/>
  <c r="D4" i="926"/>
  <c r="G4" i="925"/>
  <c r="F4" i="925"/>
  <c r="E4" i="925"/>
  <c r="D4" i="925"/>
  <c r="D4" i="924"/>
  <c r="E4" i="923"/>
  <c r="E4" i="926" l="1"/>
  <c r="H4" i="925"/>
  <c r="E4" i="931"/>
  <c r="F4" i="930"/>
  <c r="E4" i="932"/>
  <c r="E4" i="934"/>
  <c r="F4" i="935"/>
  <c r="F4" i="923"/>
  <c r="E4" i="924"/>
  <c r="E4" i="927"/>
  <c r="E4" i="928"/>
  <c r="G4" i="929"/>
  <c r="E4" i="933"/>
  <c r="E4" i="936"/>
  <c r="F4" i="937"/>
  <c r="E4" i="939"/>
  <c r="E4" i="938"/>
  <c r="E4" i="940"/>
  <c r="G4" i="941"/>
  <c r="F4" i="942"/>
  <c r="E4" i="943"/>
  <c r="E4" i="944"/>
  <c r="F4" i="938" l="1"/>
  <c r="G4" i="937"/>
  <c r="F4" i="936"/>
  <c r="H4" i="929"/>
  <c r="F4" i="928"/>
  <c r="F4" i="932"/>
  <c r="F4" i="926"/>
  <c r="G4" i="935"/>
  <c r="F4" i="944"/>
  <c r="G4" i="942"/>
  <c r="F4" i="940"/>
  <c r="F4" i="939"/>
  <c r="G4" i="923"/>
  <c r="F4" i="934"/>
  <c r="F4" i="931"/>
  <c r="H4" i="941"/>
  <c r="F4" i="933"/>
  <c r="F4" i="927"/>
  <c r="F4" i="924"/>
  <c r="G4" i="930"/>
  <c r="I4" i="925"/>
  <c r="F4" i="943"/>
  <c r="J4" i="925" l="1"/>
  <c r="G4" i="934"/>
  <c r="G4" i="940"/>
  <c r="H4" i="942"/>
  <c r="G4" i="928"/>
  <c r="H4" i="937"/>
  <c r="H4" i="930"/>
  <c r="G4" i="924"/>
  <c r="G4" i="927"/>
  <c r="G4" i="939"/>
  <c r="H4" i="935"/>
  <c r="G4" i="938"/>
  <c r="G4" i="943"/>
  <c r="G4" i="933"/>
  <c r="H4" i="923"/>
  <c r="G4" i="944"/>
  <c r="G4" i="926"/>
  <c r="I4" i="929"/>
  <c r="I4" i="941"/>
  <c r="G4" i="931"/>
  <c r="G4" i="932"/>
  <c r="G4" i="936"/>
  <c r="H4" i="932" l="1"/>
  <c r="H4" i="931"/>
  <c r="J4" i="929"/>
  <c r="H4" i="940"/>
  <c r="H4" i="936"/>
  <c r="H4" i="944"/>
  <c r="I4" i="923"/>
  <c r="H4" i="938"/>
  <c r="I4" i="935"/>
  <c r="H4" i="924"/>
  <c r="I4" i="942"/>
  <c r="J4" i="941"/>
  <c r="H4" i="926"/>
  <c r="H4" i="927"/>
  <c r="I4" i="930"/>
  <c r="H4" i="934"/>
  <c r="H4" i="933"/>
  <c r="H4" i="943"/>
  <c r="H4" i="939"/>
  <c r="I4" i="937"/>
  <c r="H4" i="928"/>
  <c r="K4" i="925"/>
  <c r="J4" i="937" l="1"/>
  <c r="I4" i="933"/>
  <c r="J4" i="935"/>
  <c r="I4" i="932"/>
  <c r="I4" i="924"/>
  <c r="I4" i="931"/>
  <c r="I4" i="939"/>
  <c r="J4" i="930"/>
  <c r="J4" i="923"/>
  <c r="I4" i="936"/>
  <c r="K4" i="929"/>
  <c r="L4" i="925"/>
  <c r="I4" i="928"/>
  <c r="I4" i="943"/>
  <c r="I4" i="934"/>
  <c r="I4" i="927"/>
  <c r="I4" i="926"/>
  <c r="K4" i="941"/>
  <c r="J4" i="942"/>
  <c r="I4" i="938"/>
  <c r="I4" i="944"/>
  <c r="I4" i="940"/>
  <c r="J4" i="940" l="1"/>
  <c r="K4" i="942"/>
  <c r="J4" i="934"/>
  <c r="J4" i="943"/>
  <c r="L4" i="929"/>
  <c r="K4" i="923"/>
  <c r="J4" i="932"/>
  <c r="J4" i="933"/>
  <c r="K4" i="937"/>
  <c r="J4" i="938"/>
  <c r="L4" i="941"/>
  <c r="M4" i="925"/>
  <c r="K4" i="930"/>
  <c r="J4" i="939"/>
  <c r="J4" i="926"/>
  <c r="J4" i="927"/>
  <c r="J4" i="936"/>
  <c r="J4" i="924"/>
  <c r="J4" i="944"/>
  <c r="J4" i="928"/>
  <c r="J4" i="931"/>
  <c r="K4" i="935"/>
  <c r="M4" i="929" l="1"/>
  <c r="K4" i="934"/>
  <c r="L4" i="935"/>
  <c r="K4" i="924"/>
  <c r="K4" i="939"/>
  <c r="K4" i="933"/>
  <c r="K4" i="932"/>
  <c r="L4" i="923"/>
  <c r="K4" i="943"/>
  <c r="K4" i="931"/>
  <c r="K4" i="928"/>
  <c r="K4" i="936"/>
  <c r="L4" i="930"/>
  <c r="N4" i="925"/>
  <c r="M4" i="941"/>
  <c r="K4" i="938"/>
  <c r="L4" i="937"/>
  <c r="L4" i="942"/>
  <c r="K4" i="944"/>
  <c r="K4" i="927"/>
  <c r="K4" i="926"/>
  <c r="K4" i="940"/>
  <c r="L4" i="938" l="1"/>
  <c r="O4" i="925"/>
  <c r="L4" i="931"/>
  <c r="L4" i="943"/>
  <c r="L4" i="926"/>
  <c r="M4" i="923"/>
  <c r="L4" i="932"/>
  <c r="L4" i="939"/>
  <c r="L4" i="924"/>
  <c r="N4" i="929"/>
  <c r="L4" i="940"/>
  <c r="M4" i="942"/>
  <c r="L4" i="936"/>
  <c r="L4" i="933"/>
  <c r="L4" i="927"/>
  <c r="L4" i="944"/>
  <c r="M4" i="937"/>
  <c r="N4" i="941"/>
  <c r="M4" i="930"/>
  <c r="L4" i="928"/>
  <c r="M4" i="935"/>
  <c r="L4" i="934"/>
  <c r="N4" i="937" l="1"/>
  <c r="M4" i="933"/>
  <c r="M4" i="936"/>
  <c r="N4" i="942"/>
  <c r="M4" i="940"/>
  <c r="N4" i="923"/>
  <c r="P4" i="925"/>
  <c r="M4" i="934"/>
  <c r="N4" i="935"/>
  <c r="M4" i="924"/>
  <c r="M4" i="939"/>
  <c r="M4" i="926"/>
  <c r="N4" i="930"/>
  <c r="M4" i="944"/>
  <c r="M4" i="932"/>
  <c r="M4" i="931"/>
  <c r="M4" i="928"/>
  <c r="O4" i="941"/>
  <c r="M4" i="927"/>
  <c r="O4" i="929"/>
  <c r="M4" i="943"/>
  <c r="M4" i="938"/>
  <c r="N4" i="938" l="1"/>
  <c r="P4" i="941"/>
  <c r="O4" i="930"/>
  <c r="N4" i="924"/>
  <c r="O4" i="935"/>
  <c r="N4" i="936"/>
  <c r="N4" i="943"/>
  <c r="P4" i="929"/>
  <c r="N4" i="928"/>
  <c r="N4" i="931"/>
  <c r="N4" i="939"/>
  <c r="N4" i="934"/>
  <c r="N4" i="940"/>
  <c r="O4" i="937"/>
  <c r="N4" i="944"/>
  <c r="Q4" i="925"/>
  <c r="O4" i="923"/>
  <c r="O4" i="942"/>
  <c r="N4" i="933"/>
  <c r="N4" i="927"/>
  <c r="N4" i="932"/>
  <c r="N4" i="926"/>
  <c r="O4" i="940" l="1"/>
  <c r="O4" i="939"/>
  <c r="Q4" i="929"/>
  <c r="O4" i="938"/>
  <c r="P4" i="937"/>
  <c r="O4" i="943"/>
  <c r="P4" i="930"/>
  <c r="O4" i="926"/>
  <c r="O4" i="927"/>
  <c r="P4" i="923"/>
  <c r="O4" i="932"/>
  <c r="O4" i="933"/>
  <c r="O4" i="928"/>
  <c r="O4" i="924"/>
  <c r="Q4" i="941"/>
  <c r="P4" i="942"/>
  <c r="R4" i="925"/>
  <c r="O4" i="944"/>
  <c r="O4" i="934"/>
  <c r="O4" i="931"/>
  <c r="O4" i="936"/>
  <c r="P4" i="935"/>
  <c r="Q4" i="935" l="1"/>
  <c r="P4" i="931"/>
  <c r="R4" i="941"/>
  <c r="P4" i="932"/>
  <c r="P4" i="939"/>
  <c r="P4" i="927"/>
  <c r="Q4" i="930"/>
  <c r="P4" i="934"/>
  <c r="B2" i="925"/>
  <c r="Q4" i="942"/>
  <c r="Q4" i="937"/>
  <c r="P4" i="938"/>
  <c r="P4" i="936"/>
  <c r="P4" i="944"/>
  <c r="P4" i="924"/>
  <c r="P4" i="928"/>
  <c r="P4" i="933"/>
  <c r="Q4" i="923"/>
  <c r="P4" i="926"/>
  <c r="P4" i="943"/>
  <c r="R4" i="929"/>
  <c r="P4" i="940"/>
  <c r="Q4" i="924" l="1"/>
  <c r="Q4" i="944"/>
  <c r="R4" i="935"/>
  <c r="B2" i="929"/>
  <c r="Q4" i="943"/>
  <c r="R4" i="923"/>
  <c r="Q4" i="933"/>
  <c r="R4" i="937"/>
  <c r="R4" i="930"/>
  <c r="Q4" i="939"/>
  <c r="Q4" i="932"/>
  <c r="Q4" i="926"/>
  <c r="Q4" i="928"/>
  <c r="Q4" i="936"/>
  <c r="R4" i="942"/>
  <c r="Q4" i="927"/>
  <c r="Q4" i="931"/>
  <c r="Q4" i="940"/>
  <c r="Q4" i="938"/>
  <c r="Q4" i="934"/>
  <c r="B2" i="941"/>
  <c r="R4" i="936" l="1"/>
  <c r="R4" i="933"/>
  <c r="R4" i="944"/>
  <c r="R4" i="934"/>
  <c r="R4" i="940"/>
  <c r="B2" i="942"/>
  <c r="R4" i="926"/>
  <c r="B2" i="923"/>
  <c r="R4" i="943"/>
  <c r="B2" i="935"/>
  <c r="R4" i="924"/>
  <c r="R4" i="938"/>
  <c r="R4" i="931"/>
  <c r="R4" i="927"/>
  <c r="R4" i="928"/>
  <c r="R4" i="939"/>
  <c r="B2" i="930"/>
  <c r="R4" i="932"/>
  <c r="B2" i="937"/>
  <c r="B2" i="932" l="1"/>
  <c r="B2" i="927"/>
  <c r="B2" i="943"/>
  <c r="B2" i="944"/>
  <c r="B2" i="939"/>
  <c r="B2" i="940"/>
  <c r="B2" i="928"/>
  <c r="B2" i="924"/>
  <c r="B2" i="926"/>
  <c r="B2" i="934"/>
  <c r="B2" i="936"/>
  <c r="B2" i="931"/>
  <c r="B2" i="938"/>
  <c r="B2" i="933"/>
  <c r="AO13" i="920" l="1"/>
  <c r="AO14" i="920" s="1"/>
  <c r="AO15" i="920" s="1"/>
  <c r="AO16" i="920" s="1"/>
  <c r="AO17" i="920" s="1"/>
  <c r="AN13" i="920"/>
  <c r="AN14" i="920" s="1"/>
  <c r="AN15" i="920" s="1"/>
  <c r="AN16" i="920" s="1"/>
  <c r="AN17" i="920" s="1"/>
  <c r="AO12" i="920"/>
  <c r="AN12" i="920"/>
  <c r="AO11" i="920"/>
  <c r="AN11" i="920"/>
  <c r="R8" i="922" l="1"/>
  <c r="L6" i="913" l="1"/>
  <c r="K6" i="913"/>
  <c r="F166" i="906"/>
  <c r="F165" i="906"/>
  <c r="F164" i="906"/>
  <c r="F163" i="906"/>
  <c r="F162" i="906"/>
  <c r="F161" i="906"/>
  <c r="F160" i="906"/>
  <c r="F159" i="906"/>
  <c r="F158" i="906"/>
  <c r="F157" i="906"/>
  <c r="F156" i="906"/>
  <c r="F155" i="906"/>
  <c r="F154" i="906"/>
  <c r="F153" i="906"/>
  <c r="F152" i="906"/>
  <c r="F151" i="906"/>
  <c r="F150" i="906"/>
  <c r="F149" i="906"/>
  <c r="F148" i="906"/>
  <c r="F147" i="906"/>
  <c r="F146" i="906"/>
  <c r="F145" i="906"/>
  <c r="F144" i="906"/>
  <c r="F143" i="906"/>
  <c r="F142" i="906"/>
  <c r="F141" i="906"/>
  <c r="F140" i="906"/>
  <c r="F139" i="906"/>
  <c r="F138" i="906"/>
  <c r="F137" i="906"/>
  <c r="F136" i="906"/>
  <c r="F135" i="906"/>
  <c r="F134" i="906"/>
  <c r="F133" i="906"/>
  <c r="F132" i="906"/>
  <c r="F131" i="906"/>
  <c r="F130" i="906"/>
  <c r="F129" i="906"/>
  <c r="F128" i="906"/>
  <c r="F127" i="906"/>
  <c r="F126" i="906"/>
  <c r="F125" i="906"/>
  <c r="F124" i="906"/>
  <c r="F123" i="906"/>
  <c r="F122" i="906"/>
  <c r="F121" i="906"/>
  <c r="F120" i="906"/>
  <c r="F119" i="906"/>
  <c r="F118" i="906"/>
  <c r="F117" i="906"/>
  <c r="F116" i="906"/>
  <c r="F115" i="906"/>
  <c r="F114" i="906"/>
  <c r="F113" i="906"/>
  <c r="F112" i="906"/>
  <c r="F111" i="906"/>
  <c r="F110" i="906"/>
  <c r="F109" i="906"/>
  <c r="F108" i="906"/>
  <c r="F107" i="906"/>
  <c r="F106" i="906"/>
  <c r="F105" i="906"/>
  <c r="F104" i="906"/>
  <c r="F103" i="906"/>
  <c r="F102" i="906"/>
  <c r="F101" i="906"/>
  <c r="F100" i="906"/>
  <c r="F99" i="906"/>
  <c r="F98" i="906"/>
  <c r="F97" i="906"/>
  <c r="F96" i="906"/>
  <c r="F95" i="906"/>
  <c r="F94" i="906"/>
  <c r="F93" i="906"/>
  <c r="F92" i="906"/>
  <c r="F91" i="906"/>
  <c r="F90" i="906"/>
  <c r="F89" i="906"/>
  <c r="F88" i="906"/>
  <c r="F87" i="906"/>
  <c r="F86" i="906"/>
  <c r="F85" i="906"/>
  <c r="F84" i="906"/>
  <c r="F83" i="906"/>
  <c r="F82" i="906"/>
  <c r="F81" i="906"/>
  <c r="F80" i="906"/>
  <c r="F79" i="906"/>
  <c r="F78" i="906"/>
  <c r="F77" i="906"/>
  <c r="F76" i="906"/>
  <c r="F75" i="906"/>
  <c r="F74" i="906"/>
  <c r="F73" i="906"/>
  <c r="F72" i="906"/>
  <c r="F71" i="906"/>
  <c r="F70" i="906"/>
  <c r="F69" i="906"/>
  <c r="F68" i="906"/>
  <c r="F67" i="906"/>
  <c r="F66" i="906"/>
  <c r="F65" i="906"/>
  <c r="F64" i="906"/>
  <c r="F63" i="906"/>
  <c r="F62" i="906"/>
  <c r="F61" i="906"/>
  <c r="F60" i="906"/>
  <c r="F59" i="906"/>
  <c r="F58" i="906"/>
  <c r="F57" i="906"/>
  <c r="F56" i="906"/>
  <c r="F55" i="906"/>
  <c r="F54" i="906"/>
  <c r="F53" i="906"/>
  <c r="F52" i="906"/>
  <c r="F51" i="906"/>
  <c r="F50" i="906"/>
  <c r="F49" i="906"/>
  <c r="F48" i="906"/>
  <c r="F47" i="906"/>
  <c r="F46" i="906"/>
  <c r="F45" i="906"/>
  <c r="F44" i="906"/>
  <c r="F43" i="906"/>
  <c r="F42" i="906"/>
  <c r="F41" i="906"/>
  <c r="F40" i="906"/>
  <c r="F39" i="906"/>
  <c r="F38" i="906"/>
  <c r="F37" i="906"/>
  <c r="F36" i="906"/>
  <c r="F35" i="906"/>
  <c r="F34" i="906"/>
  <c r="F33" i="906"/>
  <c r="F32" i="906"/>
  <c r="F31" i="906"/>
  <c r="F30" i="906"/>
  <c r="F29" i="906"/>
  <c r="F28" i="906"/>
  <c r="F27" i="906"/>
  <c r="F26" i="906"/>
  <c r="F25" i="906"/>
  <c r="F24" i="906"/>
  <c r="F23" i="906"/>
  <c r="F22" i="906"/>
  <c r="F21" i="906"/>
  <c r="F20" i="906"/>
  <c r="F19" i="906"/>
  <c r="F18" i="906"/>
  <c r="F17" i="906"/>
  <c r="F16" i="906"/>
  <c r="F15" i="906"/>
  <c r="F14" i="906"/>
  <c r="F13" i="906"/>
  <c r="F12" i="906"/>
  <c r="F11" i="906"/>
  <c r="F9" i="906"/>
  <c r="F8" i="906"/>
  <c r="F7" i="906"/>
  <c r="F6" i="906"/>
  <c r="F5" i="906"/>
  <c r="F4" i="906"/>
  <c r="F3" i="906"/>
  <c r="F2" i="906"/>
  <c r="Z145" i="902" l="1"/>
  <c r="Y145" i="902"/>
  <c r="X145" i="902"/>
  <c r="W145" i="902"/>
  <c r="Z144" i="902"/>
  <c r="Y144" i="902"/>
  <c r="X144" i="902"/>
  <c r="W144" i="902"/>
  <c r="Z143" i="902"/>
  <c r="Y143" i="902"/>
  <c r="X143" i="902"/>
  <c r="W143" i="902"/>
  <c r="D123" i="902"/>
  <c r="D122" i="902"/>
  <c r="D121" i="902"/>
  <c r="B10" i="900" l="1"/>
  <c r="B7" i="900"/>
  <c r="E2" i="900"/>
  <c r="F2" i="900" s="1"/>
  <c r="G2" i="900" s="1"/>
  <c r="H2" i="900" s="1"/>
  <c r="I2" i="900" s="1"/>
  <c r="J2" i="900" s="1"/>
  <c r="K2" i="900" s="1"/>
  <c r="L2" i="900" s="1"/>
  <c r="M2" i="900" s="1"/>
  <c r="N2" i="900" s="1"/>
  <c r="O2" i="900" s="1"/>
  <c r="P2" i="900" s="1"/>
  <c r="Q2" i="900" s="1"/>
  <c r="R2" i="900" s="1"/>
  <c r="S2" i="900" s="1"/>
  <c r="T2" i="900" s="1"/>
  <c r="U2" i="900" s="1"/>
  <c r="X14" i="898" l="1"/>
  <c r="Y14" i="898" s="1"/>
  <c r="Z14" i="898" s="1"/>
  <c r="AA14" i="898" s="1"/>
  <c r="E14" i="898"/>
  <c r="F14" i="898" s="1"/>
  <c r="G14" i="898" s="1"/>
  <c r="H14" i="898" s="1"/>
  <c r="U11" i="898"/>
  <c r="B11" i="898"/>
  <c r="AA17" i="898"/>
  <c r="Z17" i="898"/>
  <c r="Y17" i="898"/>
  <c r="X17" i="898"/>
  <c r="W17" i="898"/>
  <c r="W11" i="898"/>
  <c r="V11" i="898"/>
  <c r="U10" i="898"/>
  <c r="H17" i="898"/>
  <c r="G17" i="898"/>
  <c r="F17" i="898"/>
  <c r="E17" i="898"/>
  <c r="D17" i="898"/>
  <c r="D11" i="898"/>
  <c r="C11" i="898"/>
  <c r="B10" i="898"/>
  <c r="U7" i="898"/>
  <c r="B7" i="898"/>
  <c r="AA16" i="898"/>
  <c r="Z16" i="898"/>
  <c r="Y16" i="898"/>
  <c r="X16" i="898"/>
  <c r="W7" i="898"/>
  <c r="V7" i="898"/>
  <c r="U6" i="898"/>
  <c r="G16" i="898"/>
  <c r="F16" i="898"/>
  <c r="E16" i="898"/>
  <c r="E7" i="898"/>
  <c r="D7" i="898"/>
  <c r="C7" i="898"/>
  <c r="B6" i="898"/>
  <c r="AA15" i="898"/>
  <c r="Y15" i="898"/>
  <c r="X15" i="898"/>
  <c r="W15" i="898"/>
  <c r="W3" i="898"/>
  <c r="V3" i="898"/>
  <c r="H15" i="898"/>
  <c r="G15" i="898"/>
  <c r="F15" i="898"/>
  <c r="E15" i="898"/>
  <c r="D15" i="898"/>
  <c r="C15" i="898"/>
  <c r="X1" i="898"/>
  <c r="Y1" i="898" s="1"/>
  <c r="Z1" i="898" s="1"/>
  <c r="AA1" i="898" s="1"/>
  <c r="AB1" i="898" s="1"/>
  <c r="AC1" i="898" s="1"/>
  <c r="M1" i="898"/>
  <c r="L1" i="898"/>
  <c r="E1" i="898"/>
  <c r="F1" i="898" s="1"/>
  <c r="G1" i="898" l="1"/>
  <c r="O1" i="898"/>
  <c r="W16" i="898"/>
  <c r="E11" i="898"/>
  <c r="C17" i="898" s="1"/>
  <c r="X11" i="898"/>
  <c r="V17" i="898" s="1"/>
  <c r="Z15" i="898"/>
  <c r="D16" i="898"/>
  <c r="H16" i="898"/>
  <c r="X7" i="898"/>
  <c r="V16" i="898" s="1"/>
  <c r="C16" i="898"/>
  <c r="X3" i="898"/>
  <c r="V15" i="898" s="1"/>
  <c r="N1" i="898"/>
  <c r="H1" i="898" l="1"/>
  <c r="P1" i="898"/>
  <c r="Q1" i="898" l="1"/>
  <c r="I1" i="898"/>
  <c r="R1" i="898" l="1"/>
  <c r="J1" i="898"/>
  <c r="S1" i="898" s="1"/>
  <c r="O583" i="897" l="1"/>
  <c r="O582" i="897"/>
  <c r="O581" i="897"/>
  <c r="O580" i="897"/>
  <c r="O579" i="897"/>
  <c r="O578" i="897"/>
  <c r="O577" i="897"/>
  <c r="O576" i="897"/>
  <c r="O575" i="897"/>
  <c r="O574" i="897"/>
  <c r="O573" i="897"/>
  <c r="O572" i="897"/>
  <c r="O571" i="897"/>
  <c r="O570" i="897"/>
  <c r="O569" i="897"/>
  <c r="O568" i="897"/>
  <c r="O567" i="897"/>
  <c r="O566" i="897"/>
  <c r="O565" i="897"/>
  <c r="O564" i="897"/>
  <c r="O563" i="897"/>
  <c r="O562" i="897"/>
  <c r="O561" i="897"/>
  <c r="O560" i="897"/>
  <c r="O559" i="897"/>
  <c r="O558" i="897"/>
  <c r="O557" i="897"/>
  <c r="O556" i="897"/>
  <c r="O555" i="897"/>
  <c r="O554" i="897"/>
  <c r="O553" i="897"/>
  <c r="O552" i="897"/>
  <c r="O551" i="897"/>
  <c r="O550" i="897"/>
  <c r="O549" i="897"/>
  <c r="O548" i="897"/>
  <c r="O547" i="897"/>
  <c r="O546" i="897"/>
  <c r="O545" i="897"/>
  <c r="O544" i="897"/>
  <c r="O543" i="897"/>
  <c r="O542" i="897"/>
  <c r="O541" i="897"/>
  <c r="O540" i="897"/>
  <c r="O539" i="897"/>
  <c r="O538" i="897"/>
  <c r="O537" i="897"/>
  <c r="O536" i="897"/>
  <c r="O535" i="897"/>
  <c r="O534" i="897"/>
  <c r="O533" i="897"/>
  <c r="O532" i="897"/>
  <c r="O531" i="897"/>
  <c r="O530" i="897"/>
  <c r="O529" i="897"/>
  <c r="O528" i="897"/>
  <c r="O527" i="897"/>
  <c r="O526" i="897"/>
  <c r="O525" i="897"/>
  <c r="O524" i="897"/>
  <c r="O523" i="897"/>
  <c r="O522" i="897"/>
  <c r="O521" i="897"/>
  <c r="O520" i="897"/>
  <c r="O519" i="897"/>
  <c r="O518" i="897"/>
  <c r="O517" i="897"/>
  <c r="O516" i="897"/>
  <c r="O515" i="897"/>
  <c r="O514" i="897"/>
  <c r="O513" i="897"/>
  <c r="O512" i="897"/>
  <c r="O511" i="897"/>
  <c r="O510" i="897"/>
  <c r="O509" i="897"/>
  <c r="O508" i="897"/>
  <c r="O507" i="897"/>
  <c r="O506" i="897"/>
  <c r="O505" i="897"/>
  <c r="O504" i="897"/>
  <c r="O503" i="897"/>
  <c r="O502" i="897"/>
  <c r="O501" i="897"/>
  <c r="O500" i="897"/>
  <c r="O499" i="897"/>
  <c r="O498" i="897"/>
  <c r="O497" i="897"/>
  <c r="O496" i="897"/>
  <c r="O495" i="897"/>
  <c r="O494" i="897"/>
  <c r="O493" i="897"/>
  <c r="O492" i="897"/>
  <c r="O491" i="897"/>
  <c r="O490" i="897"/>
  <c r="O489" i="897"/>
  <c r="O488" i="897"/>
  <c r="O487" i="897"/>
  <c r="O486" i="897"/>
  <c r="O485" i="897"/>
  <c r="O484" i="897"/>
  <c r="O483" i="897"/>
  <c r="O482" i="897"/>
  <c r="O481" i="897"/>
  <c r="O480" i="897"/>
  <c r="O479" i="897"/>
  <c r="O478" i="897"/>
  <c r="O477" i="897"/>
  <c r="O476" i="897"/>
  <c r="O475" i="897"/>
  <c r="O474" i="897"/>
  <c r="O473" i="897"/>
  <c r="O472" i="897"/>
  <c r="O471" i="897"/>
  <c r="O470" i="897"/>
  <c r="O469" i="897"/>
  <c r="O468" i="897"/>
  <c r="O467" i="897"/>
  <c r="O466" i="897"/>
  <c r="O465" i="897"/>
  <c r="O464" i="897"/>
  <c r="O463" i="897"/>
  <c r="O462" i="897"/>
  <c r="O461" i="897"/>
  <c r="O460" i="897"/>
  <c r="O459" i="897"/>
  <c r="O458" i="897"/>
  <c r="O457" i="897"/>
  <c r="O456" i="897"/>
  <c r="O455" i="897"/>
  <c r="O454" i="897"/>
  <c r="O453" i="897"/>
  <c r="O452" i="897"/>
  <c r="O451" i="897"/>
  <c r="O450" i="897"/>
  <c r="O449" i="897"/>
  <c r="O448" i="897"/>
  <c r="O447" i="897"/>
  <c r="O446" i="897"/>
  <c r="O445" i="897"/>
  <c r="O444" i="897"/>
  <c r="O443" i="897"/>
  <c r="O442" i="897"/>
  <c r="O441" i="897"/>
  <c r="O440" i="897"/>
  <c r="O439" i="897"/>
  <c r="O438" i="897"/>
  <c r="O437" i="897"/>
  <c r="O436" i="897"/>
  <c r="O435" i="897"/>
  <c r="O434" i="897"/>
  <c r="O433" i="897"/>
  <c r="O432" i="897"/>
  <c r="O431" i="897"/>
  <c r="O430" i="897"/>
  <c r="O429" i="897"/>
  <c r="O428" i="897"/>
  <c r="O427" i="897"/>
  <c r="O426" i="897"/>
  <c r="O425" i="897"/>
  <c r="O424" i="897"/>
  <c r="O423" i="897"/>
  <c r="O422" i="897"/>
  <c r="O421" i="897"/>
  <c r="O420" i="897"/>
  <c r="O419" i="897"/>
  <c r="O418" i="897"/>
  <c r="O417" i="897"/>
  <c r="O416" i="897"/>
  <c r="O415" i="897"/>
  <c r="O414" i="897"/>
  <c r="O413" i="897"/>
  <c r="O412" i="897"/>
  <c r="O411" i="897"/>
  <c r="O410" i="897"/>
  <c r="O409" i="897"/>
  <c r="O408" i="897"/>
  <c r="O407" i="897"/>
  <c r="O406" i="897"/>
  <c r="O405" i="897"/>
  <c r="O404" i="897"/>
  <c r="O403" i="897"/>
  <c r="O402" i="897"/>
  <c r="O401" i="897"/>
  <c r="O400" i="897"/>
  <c r="O399" i="897"/>
  <c r="O398" i="897"/>
  <c r="O397" i="897"/>
  <c r="O396" i="897"/>
  <c r="O395" i="897"/>
  <c r="O394" i="897"/>
  <c r="O393" i="897"/>
  <c r="O392" i="897"/>
  <c r="O391" i="897"/>
  <c r="O390" i="897"/>
  <c r="O389" i="897"/>
  <c r="O388" i="897"/>
  <c r="O387" i="897"/>
  <c r="O386" i="897"/>
  <c r="O385" i="897"/>
  <c r="O384" i="897"/>
  <c r="O383" i="897"/>
  <c r="O382" i="897"/>
  <c r="O381" i="897"/>
  <c r="O380" i="897"/>
  <c r="O379" i="897"/>
  <c r="O378" i="897"/>
  <c r="O377" i="897"/>
  <c r="O376" i="897"/>
  <c r="O375" i="897"/>
  <c r="O374" i="897"/>
  <c r="O373" i="897"/>
  <c r="O372" i="897"/>
  <c r="O371" i="897"/>
  <c r="O370" i="897"/>
  <c r="O369" i="897"/>
  <c r="O368" i="897"/>
  <c r="O367" i="897"/>
  <c r="O366" i="897"/>
  <c r="O365" i="897"/>
  <c r="O364" i="897"/>
  <c r="O363" i="897"/>
  <c r="O362" i="897"/>
  <c r="O361" i="897"/>
  <c r="O360" i="897"/>
  <c r="O359" i="897"/>
  <c r="O358" i="897"/>
  <c r="O357" i="897"/>
  <c r="O356" i="897"/>
  <c r="O355" i="897"/>
  <c r="O354" i="897"/>
  <c r="O353" i="897"/>
  <c r="O352" i="897"/>
  <c r="O351" i="897"/>
  <c r="O350" i="897"/>
  <c r="O349" i="897"/>
  <c r="O348" i="897"/>
  <c r="O347" i="897"/>
  <c r="O346" i="897"/>
  <c r="O345" i="897"/>
  <c r="O344" i="897"/>
  <c r="O343" i="897"/>
  <c r="O342" i="897"/>
  <c r="O341" i="897"/>
  <c r="O340" i="897"/>
  <c r="O339" i="897"/>
  <c r="O338" i="897"/>
  <c r="O337" i="897"/>
  <c r="O336" i="897"/>
  <c r="O335" i="897"/>
  <c r="O334" i="897"/>
  <c r="O333" i="897"/>
  <c r="O332" i="897"/>
  <c r="O331" i="897"/>
  <c r="O330" i="897"/>
  <c r="O329" i="897"/>
  <c r="O328" i="897"/>
  <c r="O327" i="897"/>
  <c r="O326" i="897"/>
  <c r="O325" i="897"/>
  <c r="O324" i="897"/>
  <c r="O323" i="897"/>
  <c r="O322" i="897"/>
  <c r="O321" i="897"/>
  <c r="O320" i="897"/>
  <c r="O319" i="897"/>
  <c r="O318" i="897"/>
  <c r="O317" i="897"/>
  <c r="O316" i="897"/>
  <c r="O315" i="897"/>
  <c r="O314" i="897"/>
  <c r="O313" i="897"/>
  <c r="O312" i="897"/>
  <c r="O311" i="897"/>
  <c r="O310" i="897"/>
  <c r="O309" i="897"/>
  <c r="O308" i="897"/>
  <c r="O307" i="897"/>
  <c r="O306" i="897"/>
  <c r="O305" i="897"/>
  <c r="O304" i="897"/>
  <c r="O303" i="897"/>
  <c r="O302" i="897"/>
  <c r="O301" i="897"/>
  <c r="O300" i="897"/>
  <c r="O299" i="897"/>
  <c r="O298" i="897"/>
  <c r="O297" i="897"/>
  <c r="O296" i="897"/>
  <c r="O295" i="897"/>
  <c r="O294" i="897"/>
  <c r="O293" i="897"/>
  <c r="O292" i="897"/>
  <c r="O291" i="897"/>
  <c r="O290" i="897"/>
  <c r="O289" i="897"/>
  <c r="O288" i="897"/>
  <c r="O287" i="897"/>
  <c r="O286" i="897"/>
  <c r="O285" i="897"/>
  <c r="O284" i="897"/>
  <c r="O283" i="897"/>
  <c r="O282" i="897"/>
  <c r="O281" i="897"/>
  <c r="O280" i="897"/>
  <c r="O279" i="897"/>
  <c r="O278" i="897"/>
  <c r="O277" i="897"/>
  <c r="O276" i="897"/>
  <c r="O275" i="897"/>
  <c r="O274" i="897"/>
  <c r="O273" i="897"/>
  <c r="O272" i="897"/>
  <c r="O271" i="897"/>
  <c r="O270" i="897"/>
  <c r="O269" i="897"/>
  <c r="O268" i="897"/>
  <c r="O267" i="897"/>
  <c r="O266" i="897"/>
  <c r="O265" i="897"/>
  <c r="O264" i="897"/>
  <c r="O263" i="897"/>
  <c r="O262" i="897"/>
  <c r="O261" i="897"/>
  <c r="O260" i="897"/>
  <c r="O259" i="897"/>
  <c r="O258" i="897"/>
  <c r="O257" i="897"/>
  <c r="O256" i="897"/>
  <c r="O255" i="897"/>
  <c r="O254" i="897"/>
  <c r="O253" i="897"/>
  <c r="O252" i="897"/>
  <c r="O251" i="897"/>
  <c r="O250" i="897"/>
  <c r="O249" i="897"/>
  <c r="O248" i="897"/>
  <c r="O247" i="897"/>
  <c r="O246" i="897"/>
  <c r="O245" i="897"/>
  <c r="O244" i="897"/>
  <c r="O243" i="897"/>
  <c r="O242" i="897"/>
  <c r="O241" i="897"/>
  <c r="O240" i="897"/>
  <c r="O239" i="897"/>
  <c r="O238" i="897"/>
  <c r="O237" i="897"/>
  <c r="O236" i="897"/>
  <c r="O235" i="897"/>
  <c r="O234" i="897"/>
  <c r="O233" i="897"/>
  <c r="O232" i="897"/>
  <c r="O231" i="897"/>
  <c r="O230" i="897"/>
  <c r="O229" i="897"/>
  <c r="O228" i="897"/>
  <c r="O227" i="897"/>
  <c r="O226" i="897"/>
  <c r="O225" i="897"/>
  <c r="O224" i="897"/>
  <c r="O223" i="897"/>
  <c r="O222" i="897"/>
  <c r="O221" i="897"/>
  <c r="O220" i="897"/>
  <c r="O219" i="897"/>
  <c r="O218" i="897"/>
  <c r="O217" i="897"/>
  <c r="O216" i="897"/>
  <c r="O215" i="897"/>
  <c r="O214" i="897"/>
  <c r="O213" i="897"/>
  <c r="O212" i="897"/>
  <c r="O211" i="897"/>
  <c r="O210" i="897"/>
  <c r="O209" i="897"/>
  <c r="O208" i="897"/>
  <c r="O207" i="897"/>
  <c r="O206" i="897"/>
  <c r="O205" i="897"/>
  <c r="O204" i="897"/>
  <c r="O203" i="897"/>
  <c r="O202" i="897"/>
  <c r="O201" i="897"/>
  <c r="O200" i="897"/>
  <c r="O199" i="897"/>
  <c r="O198" i="897"/>
  <c r="O197" i="897"/>
  <c r="O196" i="897"/>
  <c r="O195" i="897"/>
  <c r="O194" i="897"/>
  <c r="O193" i="897"/>
  <c r="O192" i="897"/>
  <c r="O191" i="897"/>
  <c r="O190" i="897"/>
  <c r="O189" i="897"/>
  <c r="O188" i="897"/>
  <c r="O187" i="897"/>
  <c r="O186" i="897"/>
  <c r="O185" i="897"/>
  <c r="O184" i="897"/>
  <c r="O183" i="897"/>
  <c r="O182" i="897"/>
  <c r="O181" i="897"/>
  <c r="O180" i="897"/>
  <c r="O179" i="897"/>
  <c r="O178" i="897"/>
  <c r="O177" i="897"/>
  <c r="O176" i="897"/>
  <c r="O175" i="897"/>
  <c r="O174" i="897"/>
  <c r="O173" i="897"/>
  <c r="O172" i="897"/>
  <c r="O171" i="897"/>
  <c r="O170" i="897"/>
  <c r="O169" i="897"/>
  <c r="O168" i="897"/>
  <c r="O167" i="897"/>
  <c r="O166" i="897"/>
  <c r="O165" i="897"/>
  <c r="O164" i="897"/>
  <c r="O163" i="897"/>
  <c r="O162" i="897"/>
  <c r="O161" i="897"/>
  <c r="O160" i="897"/>
  <c r="O159" i="897"/>
  <c r="O158" i="897"/>
  <c r="O157" i="897"/>
  <c r="O156" i="897"/>
  <c r="O155" i="897"/>
  <c r="O154" i="897"/>
  <c r="O153" i="897"/>
  <c r="O152" i="897"/>
  <c r="O151" i="897"/>
  <c r="O150" i="897"/>
  <c r="O149" i="897"/>
  <c r="O148" i="897"/>
  <c r="O147" i="897"/>
  <c r="O146" i="897"/>
  <c r="O145" i="897"/>
  <c r="O144" i="897"/>
  <c r="O143" i="897"/>
  <c r="O142" i="897"/>
  <c r="O141" i="897"/>
  <c r="O140" i="897"/>
  <c r="O139" i="897"/>
  <c r="O138" i="897"/>
  <c r="O137" i="897"/>
  <c r="O136" i="897"/>
  <c r="O135" i="897"/>
  <c r="O134" i="897"/>
  <c r="O133" i="897"/>
  <c r="O132" i="897"/>
  <c r="O131" i="897"/>
  <c r="O130" i="897"/>
  <c r="O129" i="897"/>
  <c r="O128" i="897"/>
  <c r="O127" i="897"/>
  <c r="O126" i="897"/>
  <c r="O125" i="897"/>
  <c r="O124" i="897"/>
  <c r="O123" i="897"/>
  <c r="O122" i="897"/>
  <c r="O121" i="897"/>
  <c r="O120" i="897"/>
  <c r="O119" i="897"/>
  <c r="O118" i="897"/>
  <c r="O117" i="897"/>
  <c r="O116" i="897"/>
  <c r="O115" i="897"/>
  <c r="O114" i="897"/>
  <c r="O113" i="897"/>
  <c r="O112" i="897"/>
  <c r="O111" i="897"/>
  <c r="O110" i="897"/>
  <c r="O109" i="897"/>
  <c r="O108" i="897"/>
  <c r="O107" i="897"/>
  <c r="O106" i="897"/>
  <c r="O105" i="897"/>
  <c r="O104" i="897"/>
  <c r="O103" i="897"/>
  <c r="O102" i="897"/>
  <c r="O101" i="897"/>
  <c r="O100" i="897"/>
  <c r="O99" i="897"/>
  <c r="O98" i="897"/>
  <c r="O97" i="897"/>
  <c r="O96" i="897"/>
  <c r="O95" i="897"/>
  <c r="O94" i="897"/>
  <c r="O93" i="897"/>
  <c r="O92" i="897"/>
  <c r="O91" i="897"/>
  <c r="O90" i="897"/>
  <c r="O89" i="897"/>
  <c r="O88" i="897"/>
  <c r="O87" i="897"/>
  <c r="O86" i="897"/>
  <c r="O85" i="897"/>
  <c r="O84" i="897"/>
  <c r="O83" i="897"/>
  <c r="O82" i="897"/>
  <c r="O81" i="897"/>
  <c r="O80" i="897"/>
  <c r="O79" i="897"/>
  <c r="O78" i="897"/>
  <c r="O77" i="897"/>
  <c r="O76" i="897"/>
  <c r="O75" i="897"/>
  <c r="O74" i="897"/>
  <c r="O73" i="897"/>
  <c r="O72" i="897"/>
  <c r="O71" i="897"/>
  <c r="O70" i="897"/>
  <c r="O69" i="897"/>
  <c r="O68" i="897"/>
  <c r="O67" i="897"/>
  <c r="O66" i="897"/>
  <c r="O65" i="897"/>
  <c r="O64" i="897"/>
  <c r="O63" i="897"/>
  <c r="O62" i="897"/>
  <c r="O61" i="897"/>
  <c r="O60" i="897"/>
  <c r="O59" i="897"/>
  <c r="O58" i="897"/>
  <c r="O57" i="897"/>
  <c r="O56" i="897"/>
  <c r="O55" i="897"/>
  <c r="O54" i="897"/>
  <c r="O53" i="897"/>
  <c r="O52" i="897"/>
  <c r="O51" i="897"/>
  <c r="O50" i="897"/>
  <c r="O49" i="897"/>
  <c r="O48" i="897"/>
  <c r="O47" i="897"/>
  <c r="O46" i="897"/>
  <c r="O45" i="897"/>
  <c r="O44" i="897"/>
  <c r="O43" i="897"/>
  <c r="O42" i="897"/>
  <c r="O41" i="897"/>
  <c r="O40" i="897"/>
  <c r="O39" i="897"/>
  <c r="O38" i="897"/>
  <c r="O37" i="897"/>
  <c r="O36" i="897"/>
  <c r="O35" i="897"/>
  <c r="O34" i="897"/>
  <c r="O33" i="897"/>
  <c r="O32" i="897"/>
  <c r="O31" i="897"/>
  <c r="O30" i="897"/>
  <c r="O29" i="897"/>
  <c r="O28" i="897"/>
  <c r="O27" i="897"/>
  <c r="O26" i="897"/>
  <c r="O25" i="897"/>
  <c r="O24" i="897"/>
  <c r="O23" i="897"/>
  <c r="O22" i="897"/>
  <c r="O21" i="897"/>
  <c r="O20" i="897"/>
  <c r="O19" i="897"/>
  <c r="O18" i="897"/>
  <c r="O17" i="897"/>
  <c r="O16" i="897"/>
  <c r="O15" i="897"/>
  <c r="O14" i="897"/>
  <c r="O13" i="897"/>
  <c r="O12" i="897"/>
  <c r="O11" i="897"/>
  <c r="O10" i="897"/>
  <c r="O9" i="897"/>
  <c r="O8" i="897"/>
  <c r="O7" i="897"/>
  <c r="O6" i="897"/>
  <c r="O5" i="897"/>
  <c r="O4" i="897"/>
  <c r="O3" i="897"/>
  <c r="O2" i="897"/>
  <c r="AF19" i="896" l="1"/>
  <c r="AE19" i="896"/>
  <c r="AD19" i="896"/>
  <c r="AC19" i="896"/>
  <c r="AF18" i="896"/>
  <c r="AE18" i="896"/>
  <c r="AD18" i="896"/>
  <c r="AC18" i="896"/>
  <c r="AF17" i="896"/>
  <c r="AE17" i="896"/>
  <c r="AD17" i="896"/>
  <c r="AC17" i="896"/>
  <c r="AF16" i="896"/>
  <c r="AE16" i="896"/>
  <c r="AD16" i="896"/>
  <c r="AC16" i="896"/>
  <c r="AF15" i="896"/>
  <c r="AE15" i="896"/>
  <c r="AD15" i="896"/>
  <c r="AC15" i="896"/>
  <c r="AF14" i="896"/>
  <c r="AE14" i="896"/>
  <c r="AD14" i="896"/>
  <c r="AC14" i="896"/>
  <c r="AF13" i="896"/>
  <c r="AE13" i="896"/>
  <c r="AD13" i="896"/>
  <c r="AC13" i="896"/>
  <c r="AF12" i="896"/>
  <c r="AE12" i="896"/>
  <c r="AD12" i="896"/>
  <c r="AC12" i="896"/>
  <c r="AF11" i="896"/>
  <c r="AE11" i="896"/>
  <c r="AD11" i="896"/>
  <c r="AC11" i="896"/>
  <c r="AF10" i="896"/>
  <c r="AE10" i="896"/>
  <c r="AD10" i="896"/>
  <c r="AC10" i="896"/>
  <c r="AF9" i="896"/>
  <c r="AE9" i="896"/>
  <c r="AD9" i="896"/>
  <c r="AC9" i="896"/>
  <c r="AF8" i="896"/>
  <c r="AE8" i="896"/>
  <c r="AD8" i="896"/>
  <c r="AC8" i="896"/>
  <c r="AF7" i="896"/>
  <c r="AE7" i="896"/>
  <c r="AD7" i="896"/>
  <c r="AC7" i="896"/>
  <c r="AF6" i="896"/>
  <c r="AE6" i="896"/>
  <c r="AD6" i="896"/>
  <c r="AC6" i="896"/>
  <c r="AF5" i="896"/>
  <c r="AE5" i="896"/>
  <c r="AD5" i="896"/>
  <c r="AC5" i="896"/>
  <c r="AF4" i="896"/>
  <c r="AE4" i="896"/>
  <c r="AD4" i="896"/>
  <c r="AC4" i="896"/>
  <c r="AF3" i="896"/>
  <c r="AE3" i="896"/>
  <c r="AD3" i="896"/>
  <c r="AC3" i="896"/>
  <c r="AF2" i="896"/>
  <c r="AE2" i="896"/>
  <c r="AD2" i="896"/>
  <c r="AC2" i="896"/>
  <c r="E6" i="895"/>
  <c r="F6" i="895"/>
  <c r="G6" i="895"/>
  <c r="B2" i="895" s="1"/>
  <c r="H6" i="895" l="1"/>
  <c r="I6" i="895" l="1"/>
  <c r="J6" i="895" l="1"/>
  <c r="K6" i="895" l="1"/>
  <c r="L6" i="895" l="1"/>
  <c r="M6" i="895" l="1"/>
  <c r="N6" i="895" l="1"/>
  <c r="F6" i="894" l="1"/>
  <c r="G6" i="894" l="1"/>
  <c r="H6" i="894" l="1"/>
  <c r="I6" i="894" l="1"/>
  <c r="B2" i="894"/>
  <c r="J6" i="894" l="1"/>
  <c r="K6" i="894" l="1"/>
  <c r="L6" i="894" l="1"/>
  <c r="M6" i="894" l="1"/>
  <c r="N6" i="894" l="1"/>
  <c r="O6" i="89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tc={0B603852-B48E-45AB-B164-FFD0E2B8D9EE}</author>
    <author>tc={B06445A7-4637-47C2-9356-B7F6092A17C7}</author>
    <author>tc={3A6834D3-E355-448A-91FA-2DBAF088ECBA}</author>
  </authors>
  <commentList>
    <comment ref="C1" authorId="0" shapeId="0" xr:uid="{0B603852-B48E-45AB-B164-FFD0E2B8D9EE}">
      <text>
        <t>[Threaded comment]
Your version of Excel allows you to read this threaded comment; however, any edits to it will get removed if the file is opened in a newer version of Excel. Learn more: https://go.microsoft.com/fwlink/?linkid=870924
Comment:
    Re-check the share with July dataset when published</t>
      </text>
    </comment>
    <comment ref="F1" authorId="1" shapeId="0" xr:uid="{B06445A7-4637-47C2-9356-B7F6092A17C7}">
      <text>
        <t>[Threaded comment]
Your version of Excel allows you to read this threaded comment; however, any edits to it will get removed if the file is opened in a newer version of Excel. Learn more: https://go.microsoft.com/fwlink/?linkid=870924
Comment:
    The estimate of default is 6% by bank of France and the guarantee fee of France is between 0.5% and 1% for SME first year and second year (implied default rate is 0.5% and 1%)</t>
      </text>
    </comment>
    <comment ref="G1" authorId="2" shapeId="0" xr:uid="{3A6834D3-E355-448A-91FA-2DBAF088ECBA}">
      <text>
        <t>[Threaded comment]
Your version of Excel allows you to read this threaded comment; however, any edits to it will get removed if the file is opened in a newer version of Excel. Learn more: https://go.microsoft.com/fwlink/?linkid=870924
Comment:
    The estimate of default is 40% by office of Budget UK for BBLG and the guarantee fee  is zero and payback year is 6 years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2" authorId="0" shapeId="0" xr:uid="{C7593A23-6054-4857-A46F-82D866F56F1F}">
      <text>
        <r>
          <rPr>
            <b/>
            <sz val="9"/>
            <color indexed="81"/>
            <rFont val="Tahoma"/>
            <family val="2"/>
          </rPr>
          <t>Author:</t>
        </r>
        <r>
          <rPr>
            <sz val="9"/>
            <color indexed="81"/>
            <rFont val="Tahoma"/>
            <family val="2"/>
          </rPr>
          <t xml:space="preserve">
confirmed from desk that SS is included.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ykim6</author>
  </authors>
  <commentList>
    <comment ref="A1" authorId="0" shapeId="0" xr:uid="{657C5CC4-AB59-4A7E-897E-9CD3B432D3DD}">
      <text>
        <r>
          <rPr>
            <b/>
            <sz val="9"/>
            <color indexed="81"/>
            <rFont val="Tahoma"/>
            <family val="2"/>
          </rPr>
          <t>ykim6:</t>
        </r>
        <r>
          <rPr>
            <sz val="9"/>
            <color indexed="81"/>
            <rFont val="Tahoma"/>
            <family val="2"/>
          </rPr>
          <t xml:space="preserve">
</t>
        </r>
      </text>
    </comment>
  </commentList>
</comments>
</file>

<file path=xl/sharedStrings.xml><?xml version="1.0" encoding="utf-8"?>
<sst xmlns="http://schemas.openxmlformats.org/spreadsheetml/2006/main" count="25701" uniqueCount="1355">
  <si>
    <t>International Monetary Fund</t>
  </si>
  <si>
    <t>Australia</t>
  </si>
  <si>
    <t>Austria</t>
  </si>
  <si>
    <t>Belgium</t>
  </si>
  <si>
    <t>Canada</t>
  </si>
  <si>
    <t>Czech Republic</t>
  </si>
  <si>
    <t>Denmark</t>
  </si>
  <si>
    <t>Estonia</t>
  </si>
  <si>
    <t>Finland</t>
  </si>
  <si>
    <t>France</t>
  </si>
  <si>
    <t>Germany</t>
  </si>
  <si>
    <t>Greece</t>
  </si>
  <si>
    <t>Ireland</t>
  </si>
  <si>
    <t>Israel</t>
  </si>
  <si>
    <t>Italy</t>
  </si>
  <si>
    <t>Japan</t>
  </si>
  <si>
    <t>Korea</t>
  </si>
  <si>
    <t>Luxembourg</t>
  </si>
  <si>
    <t>Netherlands</t>
  </si>
  <si>
    <t>New Zealand</t>
  </si>
  <si>
    <t>Norway</t>
  </si>
  <si>
    <t>Portugal</t>
  </si>
  <si>
    <t>Slovak Republic</t>
  </si>
  <si>
    <t>Slovenia</t>
  </si>
  <si>
    <t>Spain</t>
  </si>
  <si>
    <t>Sweden</t>
  </si>
  <si>
    <t>Switzerland</t>
  </si>
  <si>
    <t>United Kingdom</t>
  </si>
  <si>
    <t>United States</t>
  </si>
  <si>
    <t>Sub-Saharan Africa</t>
  </si>
  <si>
    <t>United Arab Emirates</t>
  </si>
  <si>
    <t>Saudi Arabia</t>
  </si>
  <si>
    <t>Qatar</t>
  </si>
  <si>
    <t>Oman</t>
  </si>
  <si>
    <t>Libya</t>
  </si>
  <si>
    <t>Kuwait</t>
  </si>
  <si>
    <t>Kazakhstan</t>
  </si>
  <si>
    <t>Azerbaijan</t>
  </si>
  <si>
    <t>Algeria</t>
  </si>
  <si>
    <t>Euro Area</t>
  </si>
  <si>
    <t>Guinea</t>
  </si>
  <si>
    <t>…</t>
  </si>
  <si>
    <r>
      <t>United States</t>
    </r>
    <r>
      <rPr>
        <vertAlign val="superscript"/>
        <sz val="9"/>
        <rFont val="Arial"/>
        <family val="2"/>
      </rPr>
      <t>1</t>
    </r>
  </si>
  <si>
    <t>Others</t>
  </si>
  <si>
    <t>Asia</t>
  </si>
  <si>
    <t>China</t>
  </si>
  <si>
    <t>India</t>
  </si>
  <si>
    <t>Europe</t>
  </si>
  <si>
    <t>Russia</t>
  </si>
  <si>
    <t>Turkey</t>
  </si>
  <si>
    <t>Latin America</t>
  </si>
  <si>
    <t>Brazil</t>
  </si>
  <si>
    <t>Mexico</t>
  </si>
  <si>
    <t>South Africa</t>
  </si>
  <si>
    <t>...</t>
  </si>
  <si>
    <t>Oil Producers</t>
  </si>
  <si>
    <t>Gross Debt</t>
  </si>
  <si>
    <r>
      <t>Canada</t>
    </r>
    <r>
      <rPr>
        <vertAlign val="superscript"/>
        <sz val="9"/>
        <rFont val="Arial"/>
        <family val="2"/>
      </rPr>
      <t>1</t>
    </r>
  </si>
  <si>
    <t>Iceland</t>
  </si>
  <si>
    <t>Lithuania</t>
  </si>
  <si>
    <t>Malta</t>
  </si>
  <si>
    <t>Argentina</t>
  </si>
  <si>
    <t>Chile</t>
  </si>
  <si>
    <t>Colombia</t>
  </si>
  <si>
    <t>Croatia</t>
  </si>
  <si>
    <t>Dominican Republic</t>
  </si>
  <si>
    <t>Ecuador</t>
  </si>
  <si>
    <r>
      <t>Egypt</t>
    </r>
    <r>
      <rPr>
        <vertAlign val="superscript"/>
        <sz val="9"/>
        <rFont val="Arial"/>
        <family val="2"/>
      </rPr>
      <t>1</t>
    </r>
  </si>
  <si>
    <t>Hungary</t>
  </si>
  <si>
    <t>Indonesia</t>
  </si>
  <si>
    <t>Malaysia</t>
  </si>
  <si>
    <t>Morocco</t>
  </si>
  <si>
    <t>Pakistan</t>
  </si>
  <si>
    <t>Peru</t>
  </si>
  <si>
    <t>Philippines</t>
  </si>
  <si>
    <t>Poland</t>
  </si>
  <si>
    <t>Romania</t>
  </si>
  <si>
    <t>Sri Lanka</t>
  </si>
  <si>
    <t>Thailand</t>
  </si>
  <si>
    <t>Ukraine</t>
  </si>
  <si>
    <t>Uruguay</t>
  </si>
  <si>
    <t>Average</t>
  </si>
  <si>
    <t>Cyprus</t>
  </si>
  <si>
    <t>Hong Kong SAR</t>
  </si>
  <si>
    <t>Latvia</t>
  </si>
  <si>
    <t>Singapore</t>
  </si>
  <si>
    <t>Bangladesh</t>
  </si>
  <si>
    <t>Benin</t>
  </si>
  <si>
    <t>Burkina Faso</t>
  </si>
  <si>
    <t>Cambodia</t>
  </si>
  <si>
    <t>Chad</t>
  </si>
  <si>
    <t>Democratic Republic of the Congo</t>
  </si>
  <si>
    <t>Republic of Congo</t>
  </si>
  <si>
    <t>Côte d'Ivoire</t>
  </si>
  <si>
    <t>Ethiopia</t>
  </si>
  <si>
    <t>Ghana</t>
  </si>
  <si>
    <t>Haiti</t>
  </si>
  <si>
    <t>Iran</t>
  </si>
  <si>
    <t>Kenya</t>
  </si>
  <si>
    <t>Madagascar</t>
  </si>
  <si>
    <t>Moldova</t>
  </si>
  <si>
    <t>Mozambique</t>
  </si>
  <si>
    <t>Niger</t>
  </si>
  <si>
    <t>Papua New Guinea</t>
  </si>
  <si>
    <t>Rwanda</t>
  </si>
  <si>
    <t>Sudan</t>
  </si>
  <si>
    <t>Tanzania</t>
  </si>
  <si>
    <t>Uganda</t>
  </si>
  <si>
    <t>Uzbekistan</t>
  </si>
  <si>
    <t>Venezuela</t>
  </si>
  <si>
    <t>Yemen</t>
  </si>
  <si>
    <r>
      <t>Ireland</t>
    </r>
    <r>
      <rPr>
        <vertAlign val="superscript"/>
        <sz val="9"/>
        <rFont val="Arial"/>
        <family val="2"/>
      </rPr>
      <t>1</t>
    </r>
  </si>
  <si>
    <r>
      <t>Spain</t>
    </r>
    <r>
      <rPr>
        <vertAlign val="superscript"/>
        <sz val="9"/>
        <rFont val="Arial"/>
        <family val="2"/>
      </rPr>
      <t>1</t>
    </r>
  </si>
  <si>
    <t>G7</t>
  </si>
  <si>
    <t>G20 Advanced</t>
  </si>
  <si>
    <r>
      <t>Hong Kong SAR</t>
    </r>
    <r>
      <rPr>
        <vertAlign val="superscript"/>
        <sz val="9"/>
        <rFont val="Arial"/>
        <family val="2"/>
      </rPr>
      <t>1</t>
    </r>
  </si>
  <si>
    <r>
      <t>Australia</t>
    </r>
    <r>
      <rPr>
        <vertAlign val="superscript"/>
        <sz val="9"/>
        <rFont val="Arial"/>
        <family val="2"/>
      </rPr>
      <t>1</t>
    </r>
  </si>
  <si>
    <t>Angola</t>
  </si>
  <si>
    <t>Belarus</t>
  </si>
  <si>
    <t>G20 Emerging</t>
  </si>
  <si>
    <t>Cameroon</t>
  </si>
  <si>
    <t>Honduras</t>
  </si>
  <si>
    <t>Kyrgyz Republic</t>
  </si>
  <si>
    <t>Lao P.D.R.</t>
  </si>
  <si>
    <t>Mali</t>
  </si>
  <si>
    <t>Myanmar</t>
  </si>
  <si>
    <t>Nepal</t>
  </si>
  <si>
    <t>Nicaragua</t>
  </si>
  <si>
    <t>Nigeria</t>
  </si>
  <si>
    <t>Senegal</t>
  </si>
  <si>
    <t>Tajikistan</t>
  </si>
  <si>
    <t>Vietnam</t>
  </si>
  <si>
    <t>Zambia</t>
  </si>
  <si>
    <t>Zimbabwe</t>
  </si>
  <si>
    <t>Cyclically Adjusted Balance</t>
  </si>
  <si>
    <t>Coverage</t>
  </si>
  <si>
    <t>Accounting 
Practice</t>
  </si>
  <si>
    <t>Aggregate</t>
  </si>
  <si>
    <t>Subsectors</t>
  </si>
  <si>
    <t>CG</t>
  </si>
  <si>
    <t>C</t>
  </si>
  <si>
    <t>GG</t>
  </si>
  <si>
    <t>NFPS</t>
  </si>
  <si>
    <t>PS</t>
  </si>
  <si>
    <t>Egypt</t>
  </si>
  <si>
    <t>CG,LG,SS</t>
  </si>
  <si>
    <t>CG,SG,LG,SS</t>
  </si>
  <si>
    <t>Accounting Practice</t>
  </si>
  <si>
    <t>Congo, Republic of</t>
  </si>
  <si>
    <t>USA</t>
  </si>
  <si>
    <t>Emerging Market and Middle-Income Economies</t>
  </si>
  <si>
    <t>Low-Income Developing Countries</t>
  </si>
  <si>
    <t>(Percent of GDP)</t>
  </si>
  <si>
    <t>Advanced Economies</t>
  </si>
  <si>
    <t>(Percent of potential GDP)</t>
  </si>
  <si>
    <t>Emerging G-20</t>
  </si>
  <si>
    <t>Congo, Democratic Republic of the</t>
  </si>
  <si>
    <r>
      <t>Norway</t>
    </r>
    <r>
      <rPr>
        <vertAlign val="superscript"/>
        <sz val="9"/>
        <rFont val="Arial"/>
        <family val="2"/>
      </rPr>
      <t>1</t>
    </r>
  </si>
  <si>
    <r>
      <t>Sweden</t>
    </r>
    <r>
      <rPr>
        <vertAlign val="superscript"/>
        <sz val="9"/>
        <rFont val="Arial"/>
        <family val="2"/>
      </rPr>
      <t>1</t>
    </r>
  </si>
  <si>
    <r>
      <t>Switzerland</t>
    </r>
    <r>
      <rPr>
        <vertAlign val="superscript"/>
        <sz val="9"/>
        <rFont val="Arial"/>
        <family val="2"/>
      </rPr>
      <t>1</t>
    </r>
  </si>
  <si>
    <r>
      <t>United Kingdom</t>
    </r>
    <r>
      <rPr>
        <vertAlign val="superscript"/>
        <sz val="9"/>
        <rFont val="Arial"/>
        <family val="2"/>
      </rPr>
      <t>1</t>
    </r>
  </si>
  <si>
    <t/>
  </si>
  <si>
    <t>World</t>
  </si>
  <si>
    <t>Nominal</t>
  </si>
  <si>
    <r>
      <t>Belarus</t>
    </r>
    <r>
      <rPr>
        <vertAlign val="superscript"/>
        <sz val="9"/>
        <rFont val="Arial"/>
        <family val="2"/>
      </rPr>
      <t>3</t>
    </r>
  </si>
  <si>
    <t>Face</t>
  </si>
  <si>
    <r>
      <t>South Africa</t>
    </r>
    <r>
      <rPr>
        <vertAlign val="superscript"/>
        <sz val="9"/>
        <rFont val="Arial"/>
        <family val="2"/>
      </rPr>
      <t>6</t>
    </r>
  </si>
  <si>
    <t>Current market</t>
  </si>
  <si>
    <r>
      <t>Ecuador</t>
    </r>
    <r>
      <rPr>
        <vertAlign val="superscript"/>
        <sz val="9"/>
        <rFont val="Arial"/>
        <family val="2"/>
      </rPr>
      <t>2</t>
    </r>
  </si>
  <si>
    <r>
      <t>Egypt</t>
    </r>
    <r>
      <rPr>
        <vertAlign val="superscript"/>
        <sz val="9"/>
        <rFont val="Arial"/>
        <family val="2"/>
      </rPr>
      <t>3</t>
    </r>
  </si>
  <si>
    <t>A</t>
  </si>
  <si>
    <t>Table A23. Advanced Economies: Structural Fiscal Indicators</t>
  </si>
  <si>
    <t>Table A24. Emerging Market and Middle-Income Economies: Structural Fiscal Indicators</t>
  </si>
  <si>
    <t>Table A25. Low-Income Developing Countries: Structural Fiscal Indicators</t>
  </si>
  <si>
    <t>CG,SG,LG,TG</t>
  </si>
  <si>
    <t>CG,SG,SS</t>
  </si>
  <si>
    <t>CG,SS</t>
  </si>
  <si>
    <t>CG,LG</t>
  </si>
  <si>
    <t>CG,SG,LG</t>
  </si>
  <si>
    <t>Mixed</t>
  </si>
  <si>
    <t>CG,SG,LG,SS, NFPC</t>
  </si>
  <si>
    <t>CG,LG,SS,NMPC</t>
  </si>
  <si>
    <t>CG,SG</t>
  </si>
  <si>
    <t>CG,SS,NMPC,NFPC</t>
  </si>
  <si>
    <t>CG,BCG,LG,SS</t>
  </si>
  <si>
    <t>CG,BCG,SG,SS</t>
  </si>
  <si>
    <t>BCG,NFPC</t>
  </si>
  <si>
    <t>CB</t>
  </si>
  <si>
    <t>CG,NFPC</t>
  </si>
  <si>
    <t>CG,SG,LG,NFPC</t>
  </si>
  <si>
    <t>Somalia</t>
  </si>
  <si>
    <t>Timor-Leste</t>
  </si>
  <si>
    <r>
      <t>Cyprus</t>
    </r>
    <r>
      <rPr>
        <vertAlign val="superscript"/>
        <sz val="9"/>
        <rFont val="Arial"/>
        <family val="2"/>
      </rPr>
      <t>1</t>
    </r>
  </si>
  <si>
    <r>
      <t>United States</t>
    </r>
    <r>
      <rPr>
        <vertAlign val="superscript"/>
        <sz val="9"/>
        <rFont val="Arial"/>
        <family val="2"/>
      </rPr>
      <t>2</t>
    </r>
  </si>
  <si>
    <r>
      <t>United States</t>
    </r>
    <r>
      <rPr>
        <vertAlign val="superscript"/>
        <sz val="9"/>
        <rFont val="Arial"/>
        <family val="2"/>
      </rPr>
      <t>1, 2</t>
    </r>
  </si>
  <si>
    <r>
      <t>Belgium</t>
    </r>
    <r>
      <rPr>
        <vertAlign val="superscript"/>
        <sz val="9"/>
        <rFont val="Arial"/>
        <family val="2"/>
      </rPr>
      <t>2</t>
    </r>
  </si>
  <si>
    <r>
      <t>Finland</t>
    </r>
    <r>
      <rPr>
        <vertAlign val="superscript"/>
        <sz val="9"/>
        <rFont val="Arial"/>
        <family val="2"/>
      </rPr>
      <t>3</t>
    </r>
  </si>
  <si>
    <r>
      <t>Iceland</t>
    </r>
    <r>
      <rPr>
        <vertAlign val="superscript"/>
        <sz val="9"/>
        <rFont val="Arial"/>
        <family val="2"/>
      </rPr>
      <t>4</t>
    </r>
  </si>
  <si>
    <r>
      <t>Ireland</t>
    </r>
    <r>
      <rPr>
        <vertAlign val="superscript"/>
        <sz val="9"/>
        <rFont val="Arial"/>
        <family val="2"/>
      </rPr>
      <t>5</t>
    </r>
  </si>
  <si>
    <r>
      <t>Norway</t>
    </r>
    <r>
      <rPr>
        <vertAlign val="superscript"/>
        <sz val="9"/>
        <rFont val="Arial"/>
        <family val="2"/>
      </rPr>
      <t>6</t>
    </r>
  </si>
  <si>
    <r>
      <rPr>
        <vertAlign val="superscript"/>
        <sz val="9"/>
        <rFont val="Arial"/>
        <family val="2"/>
      </rPr>
      <t xml:space="preserve">1 </t>
    </r>
    <r>
      <rPr>
        <sz val="9"/>
        <rFont val="Arial"/>
        <family val="2"/>
      </rPr>
      <t>The data for these economies include adjustments beyond the output cycle.</t>
    </r>
  </si>
  <si>
    <r>
      <t>Uruguay</t>
    </r>
    <r>
      <rPr>
        <vertAlign val="superscript"/>
        <sz val="9"/>
        <rFont val="Arial"/>
        <family val="2"/>
      </rPr>
      <t>2</t>
    </r>
  </si>
  <si>
    <r>
      <t>Uruguay</t>
    </r>
    <r>
      <rPr>
        <vertAlign val="superscript"/>
        <sz val="9"/>
        <rFont val="Arial"/>
        <family val="2"/>
      </rPr>
      <t>4</t>
    </r>
  </si>
  <si>
    <t>Note: For economy-specific details, see "Data and Conventions" in text, and Table B.</t>
  </si>
  <si>
    <t>CG, LG</t>
  </si>
  <si>
    <r>
      <t>Haiti</t>
    </r>
    <r>
      <rPr>
        <vertAlign val="superscript"/>
        <sz val="9"/>
        <rFont val="Arial"/>
        <family val="2"/>
      </rPr>
      <t>3</t>
    </r>
  </si>
  <si>
    <r>
      <t>Lao P.D.R.</t>
    </r>
    <r>
      <rPr>
        <vertAlign val="superscript"/>
        <sz val="9"/>
        <rFont val="Arial"/>
        <family val="2"/>
      </rPr>
      <t>4</t>
    </r>
  </si>
  <si>
    <r>
      <t>Myanmar</t>
    </r>
    <r>
      <rPr>
        <vertAlign val="superscript"/>
        <sz val="10"/>
        <rFont val="Arial"/>
        <family val="2"/>
      </rPr>
      <t>5</t>
    </r>
  </si>
  <si>
    <r>
      <t>Uzbekistan</t>
    </r>
    <r>
      <rPr>
        <vertAlign val="superscript"/>
        <sz val="9"/>
        <rFont val="Arial"/>
        <family val="2"/>
      </rPr>
      <t>6</t>
    </r>
  </si>
  <si>
    <r>
      <t>United Arab Emirates</t>
    </r>
    <r>
      <rPr>
        <vertAlign val="superscript"/>
        <sz val="9"/>
        <rFont val="Arial"/>
        <family val="2"/>
      </rPr>
      <t>8</t>
    </r>
  </si>
  <si>
    <r>
      <t>Venezuela</t>
    </r>
    <r>
      <rPr>
        <vertAlign val="superscript"/>
        <sz val="9"/>
        <rFont val="Arial"/>
        <family val="2"/>
      </rPr>
      <t>9</t>
    </r>
  </si>
  <si>
    <r>
      <t>Nigeria</t>
    </r>
    <r>
      <rPr>
        <vertAlign val="superscript"/>
        <sz val="9"/>
        <rFont val="Arial"/>
        <family val="2"/>
      </rPr>
      <t>1</t>
    </r>
  </si>
  <si>
    <r>
      <rPr>
        <vertAlign val="superscript"/>
        <sz val="9"/>
        <rFont val="Arial"/>
        <family val="2"/>
      </rPr>
      <t xml:space="preserve">1 </t>
    </r>
    <r>
      <rPr>
        <sz val="9"/>
        <rFont val="Arial"/>
        <family val="2"/>
      </rPr>
      <t>Debt includes overdrafts from the Central Bank of Nigeria and liabilities of the Asset Management Corporation of Nigeria.</t>
    </r>
  </si>
  <si>
    <r>
      <t xml:space="preserve">Table B. Advanced Economies: Definition and Coverage of </t>
    </r>
    <r>
      <rPr>
        <b/>
        <i/>
        <sz val="11"/>
        <color rgb="FF522872"/>
        <rFont val="Arial"/>
        <family val="2"/>
      </rPr>
      <t>Fiscal Monitor</t>
    </r>
    <r>
      <rPr>
        <b/>
        <sz val="11"/>
        <color rgb="FF522872"/>
        <rFont val="Arial"/>
        <family val="2"/>
      </rPr>
      <t xml:space="preserve"> Data</t>
    </r>
  </si>
  <si>
    <r>
      <t xml:space="preserve">Table C. Emerging Market and Middle-Income Economies: Definition and Coverage of </t>
    </r>
    <r>
      <rPr>
        <b/>
        <i/>
        <sz val="11"/>
        <color rgb="FF522872"/>
        <rFont val="Arial"/>
        <family val="2"/>
      </rPr>
      <t>Fiscal Monitor</t>
    </r>
    <r>
      <rPr>
        <b/>
        <sz val="11"/>
        <color rgb="FF522872"/>
        <rFont val="Arial"/>
        <family val="2"/>
      </rPr>
      <t xml:space="preserve"> Data</t>
    </r>
  </si>
  <si>
    <r>
      <t>Brazil</t>
    </r>
    <r>
      <rPr>
        <vertAlign val="superscript"/>
        <sz val="10"/>
        <rFont val="Arial"/>
        <family val="2"/>
      </rPr>
      <t>4</t>
    </r>
  </si>
  <si>
    <r>
      <t>Colombia</t>
    </r>
    <r>
      <rPr>
        <vertAlign val="superscript"/>
        <sz val="10"/>
        <rFont val="Arial"/>
        <family val="2"/>
      </rPr>
      <t>5</t>
    </r>
  </si>
  <si>
    <r>
      <t>Thailand</t>
    </r>
    <r>
      <rPr>
        <vertAlign val="superscript"/>
        <sz val="10"/>
        <rFont val="Arial"/>
        <family val="2"/>
      </rPr>
      <t>7</t>
    </r>
  </si>
  <si>
    <r>
      <t xml:space="preserve">Table D. Low-Income Developing Countries: Definition and Coverage of </t>
    </r>
    <r>
      <rPr>
        <b/>
        <i/>
        <sz val="11"/>
        <color rgb="FF522872"/>
        <rFont val="Arial"/>
        <family val="2"/>
      </rPr>
      <t>Fiscal Monitor</t>
    </r>
    <r>
      <rPr>
        <b/>
        <sz val="11"/>
        <color rgb="FF522872"/>
        <rFont val="Arial"/>
        <family val="2"/>
      </rPr>
      <t xml:space="preserve"> Data</t>
    </r>
  </si>
  <si>
    <r>
      <t xml:space="preserve">3 </t>
    </r>
    <r>
      <rPr>
        <sz val="9"/>
        <rFont val="Arial"/>
        <family val="2"/>
      </rPr>
      <t>Haiti’s fiscal balance and debt data cover the central government, special funds and programs (Fonds d’Entretien Routier and Programme de Scolarisation Universelle, Gratuite, et Obligatoire), and the state-owned electricity company EDH.</t>
    </r>
  </si>
  <si>
    <t>CG,LG,SS, NMPC</t>
  </si>
  <si>
    <t>CG,LG,SS, NMPC, NFPC</t>
  </si>
  <si>
    <t>IND</t>
  </si>
  <si>
    <t>CHN</t>
  </si>
  <si>
    <t>BRA</t>
  </si>
  <si>
    <t>ARG</t>
  </si>
  <si>
    <t>TUR</t>
  </si>
  <si>
    <t>MEX</t>
  </si>
  <si>
    <t>ZAF</t>
  </si>
  <si>
    <t>VNM</t>
  </si>
  <si>
    <t>GHA</t>
  </si>
  <si>
    <t>TZA</t>
  </si>
  <si>
    <t>KEN</t>
  </si>
  <si>
    <t>NGA</t>
  </si>
  <si>
    <t>DEU</t>
  </si>
  <si>
    <t>NLD</t>
  </si>
  <si>
    <t>KOR</t>
  </si>
  <si>
    <t>GBR</t>
  </si>
  <si>
    <t>FRA</t>
  </si>
  <si>
    <t>ESP</t>
  </si>
  <si>
    <t>AUS</t>
  </si>
  <si>
    <t>CAN</t>
  </si>
  <si>
    <t>ITA</t>
  </si>
  <si>
    <t>AEs</t>
  </si>
  <si>
    <t>AE</t>
  </si>
  <si>
    <t>NOR</t>
  </si>
  <si>
    <t>GEO</t>
  </si>
  <si>
    <t>DNK</t>
  </si>
  <si>
    <t>SWE</t>
  </si>
  <si>
    <t>JPN</t>
  </si>
  <si>
    <t>FIN</t>
  </si>
  <si>
    <t>BEL</t>
  </si>
  <si>
    <t>NZL</t>
  </si>
  <si>
    <t>AUT</t>
  </si>
  <si>
    <t>CZE</t>
  </si>
  <si>
    <t>COL</t>
  </si>
  <si>
    <t>IRL</t>
  </si>
  <si>
    <t>CHL</t>
  </si>
  <si>
    <t>PER</t>
  </si>
  <si>
    <t>EGY</t>
  </si>
  <si>
    <t>TUN</t>
  </si>
  <si>
    <t>MOZ</t>
  </si>
  <si>
    <t>LIDCs</t>
  </si>
  <si>
    <t>CHE</t>
  </si>
  <si>
    <t>PHL</t>
  </si>
  <si>
    <t>CMR</t>
  </si>
  <si>
    <t>COG</t>
  </si>
  <si>
    <t>CIV</t>
  </si>
  <si>
    <t>PNG</t>
  </si>
  <si>
    <t>COD</t>
  </si>
  <si>
    <t>MLI</t>
  </si>
  <si>
    <t>NER</t>
  </si>
  <si>
    <t>HND</t>
  </si>
  <si>
    <t>ZMB</t>
  </si>
  <si>
    <t>NIC</t>
  </si>
  <si>
    <t>PAK</t>
  </si>
  <si>
    <t>BEN</t>
  </si>
  <si>
    <t>MDG</t>
  </si>
  <si>
    <t>MUS</t>
  </si>
  <si>
    <t>ZWE</t>
  </si>
  <si>
    <t>RWA</t>
  </si>
  <si>
    <t>SEN</t>
  </si>
  <si>
    <t>UGA</t>
  </si>
  <si>
    <t>BFA</t>
  </si>
  <si>
    <t>ALB</t>
  </si>
  <si>
    <t>KGZ</t>
  </si>
  <si>
    <t>MDA</t>
  </si>
  <si>
    <t>TJK</t>
  </si>
  <si>
    <t>Projections</t>
  </si>
  <si>
    <t xml:space="preserve">Japan </t>
  </si>
  <si>
    <t>Memorandum</t>
  </si>
  <si>
    <t>World Output (percent)</t>
  </si>
  <si>
    <t>Source: IMF staff estimates and projections.</t>
  </si>
  <si>
    <r>
      <t>Brazil</t>
    </r>
    <r>
      <rPr>
        <vertAlign val="superscript"/>
        <sz val="9"/>
        <rFont val="Arial"/>
        <family val="2"/>
      </rPr>
      <t>2</t>
    </r>
  </si>
  <si>
    <r>
      <t>Net Debt</t>
    </r>
    <r>
      <rPr>
        <sz val="9"/>
        <rFont val="Arial"/>
        <family val="2"/>
      </rPr>
      <t/>
    </r>
  </si>
  <si>
    <r>
      <rPr>
        <vertAlign val="superscript"/>
        <sz val="8"/>
        <color theme="1"/>
        <rFont val="Arial"/>
        <family val="2"/>
      </rPr>
      <t>2</t>
    </r>
    <r>
      <rPr>
        <sz val="8"/>
        <color theme="1"/>
        <rFont val="Arial"/>
        <family val="2"/>
      </rPr>
      <t xml:space="preserve"> Gross debt refers to the nonfinancial public sector, excluding Eletrobras and Petrobras, and includes sovereign debt held on the balance sheet of the central bank.
</t>
    </r>
  </si>
  <si>
    <t>The Netherlands</t>
  </si>
  <si>
    <r>
      <t>1</t>
    </r>
    <r>
      <rPr>
        <sz val="9"/>
        <rFont val="Arial"/>
        <family val="2"/>
      </rPr>
      <t xml:space="preserve"> Data include financial sector support. For Cyprus, 2014 and 2015 balances exclude financial sector support.</t>
    </r>
  </si>
  <si>
    <r>
      <rPr>
        <vertAlign val="superscript"/>
        <sz val="9"/>
        <rFont val="Arial"/>
        <family val="2"/>
      </rPr>
      <t xml:space="preserve">1 </t>
    </r>
    <r>
      <rPr>
        <sz val="9"/>
        <rFont val="Arial"/>
        <family val="2"/>
      </rPr>
      <t>Data for these economies include adjustments beyond the output cycle.</t>
    </r>
  </si>
  <si>
    <r>
      <t>Senegal</t>
    </r>
    <r>
      <rPr>
        <vertAlign val="superscript"/>
        <sz val="9"/>
        <rFont val="Arial"/>
        <family val="2"/>
      </rPr>
      <t>2</t>
    </r>
  </si>
  <si>
    <t>(Percent of GDP, except when indicated otherwise)</t>
  </si>
  <si>
    <r>
      <rPr>
        <vertAlign val="superscript"/>
        <sz val="9"/>
        <rFont val="Arial"/>
        <family val="2"/>
      </rPr>
      <t>3</t>
    </r>
    <r>
      <rPr>
        <sz val="9"/>
        <rFont val="Arial"/>
        <family val="2"/>
      </rPr>
      <t xml:space="preserve"> Gross debt refers to general government public debt, including publicly guaranteed debt.
</t>
    </r>
  </si>
  <si>
    <r>
      <rPr>
        <vertAlign val="superscript"/>
        <sz val="9"/>
        <rFont val="Arial"/>
        <family val="2"/>
      </rPr>
      <t xml:space="preserve">5 </t>
    </r>
    <r>
      <rPr>
        <sz val="9"/>
        <rFont val="Arial"/>
        <family val="2"/>
      </rPr>
      <t>Revenue is recorded on a cash basis and expenditure on an accrual basis.</t>
    </r>
  </si>
  <si>
    <r>
      <rPr>
        <vertAlign val="superscript"/>
        <sz val="9"/>
        <rFont val="Arial"/>
        <family val="2"/>
      </rPr>
      <t>8</t>
    </r>
    <r>
      <rPr>
        <sz val="9"/>
        <rFont val="Arial"/>
        <family val="2"/>
      </rPr>
      <t xml:space="preserve"> Gross debt covers banking system claims only.</t>
    </r>
  </si>
  <si>
    <r>
      <t xml:space="preserve">4 </t>
    </r>
    <r>
      <rPr>
        <sz val="9"/>
        <rFont val="Arial"/>
        <family val="2"/>
      </rPr>
      <t xml:space="preserve">Lao P.D.R.'s fiscal spending includes capital spending by local governments financed by loans provided by the central bank. </t>
    </r>
  </si>
  <si>
    <r>
      <t xml:space="preserve">5 </t>
    </r>
    <r>
      <rPr>
        <sz val="9"/>
        <rFont val="Arial"/>
        <family val="2"/>
      </rPr>
      <t>Overall and primary balances in 2012 are based on monetary statistics and are different from the balances calculated from expenditure and revenue data.</t>
    </r>
  </si>
  <si>
    <r>
      <t xml:space="preserve">6 </t>
    </r>
    <r>
      <rPr>
        <sz val="9"/>
        <rFont val="Arial"/>
        <family val="2"/>
      </rPr>
      <t>Uzbekistan's listing includes the Fund for Reconstruction and Development.</t>
    </r>
  </si>
  <si>
    <t>CG, SS</t>
  </si>
  <si>
    <t>Revenue</t>
  </si>
  <si>
    <t>Bahrain</t>
  </si>
  <si>
    <t>Bolivia</t>
  </si>
  <si>
    <t>Brunei Darussalam</t>
  </si>
  <si>
    <t>Bulgaria</t>
  </si>
  <si>
    <t>Cabo Verde</t>
  </si>
  <si>
    <t>Equatorial Guinea</t>
  </si>
  <si>
    <t>Gabon</t>
  </si>
  <si>
    <t>Iraq</t>
  </si>
  <si>
    <t>Jamaica</t>
  </si>
  <si>
    <t>Kosovo</t>
  </si>
  <si>
    <t>Namibia</t>
  </si>
  <si>
    <t>Panama</t>
  </si>
  <si>
    <t>Serbia</t>
  </si>
  <si>
    <t>Suriname</t>
  </si>
  <si>
    <t>Trinidad and Tobago</t>
  </si>
  <si>
    <t>Tunisia</t>
  </si>
  <si>
    <t>Turkmenistan</t>
  </si>
  <si>
    <t>Liberia</t>
  </si>
  <si>
    <t>South Sudan</t>
  </si>
  <si>
    <t>Albania</t>
  </si>
  <si>
    <t>Georgia</t>
  </si>
  <si>
    <t>Mauritius</t>
  </si>
  <si>
    <t>Guinea-Bissau</t>
  </si>
  <si>
    <t>country</t>
  </si>
  <si>
    <t>EMEs</t>
  </si>
  <si>
    <t>Antigua and Barbuda</t>
  </si>
  <si>
    <t>Armenia</t>
  </si>
  <si>
    <t>Bahamas, The</t>
  </si>
  <si>
    <t>Barbados</t>
  </si>
  <si>
    <t>Belize</t>
  </si>
  <si>
    <t>Bosnia and Herzegovina</t>
  </si>
  <si>
    <t>Botswana</t>
  </si>
  <si>
    <t>Costa Rica</t>
  </si>
  <si>
    <t>Dominica</t>
  </si>
  <si>
    <t>El Salvador</t>
  </si>
  <si>
    <t>Fiji</t>
  </si>
  <si>
    <t>Grenada</t>
  </si>
  <si>
    <t>Guatemala</t>
  </si>
  <si>
    <t>Jordan</t>
  </si>
  <si>
    <t>Lebanon</t>
  </si>
  <si>
    <t>Maldives</t>
  </si>
  <si>
    <t>Marshall Islands</t>
  </si>
  <si>
    <t>Micronesia</t>
  </si>
  <si>
    <t>Montenegro, Rep. of</t>
  </si>
  <si>
    <t>Paraguay</t>
  </si>
  <si>
    <t>Samoa</t>
  </si>
  <si>
    <t>Seychelles</t>
  </si>
  <si>
    <t>St. Kitts and Nevis</t>
  </si>
  <si>
    <t>St. Lucia</t>
  </si>
  <si>
    <t>St. Vincent and the Grenadines</t>
  </si>
  <si>
    <t>Tuvalu</t>
  </si>
  <si>
    <t>Vanuatu</t>
  </si>
  <si>
    <t>Afghanistan</t>
  </si>
  <si>
    <t>Bhutan</t>
  </si>
  <si>
    <t>Burundi</t>
  </si>
  <si>
    <t>Central African Republic</t>
  </si>
  <si>
    <t>Comoros</t>
  </si>
  <si>
    <t>Djibouti</t>
  </si>
  <si>
    <t>Eritrea</t>
  </si>
  <si>
    <t>Gambia, The</t>
  </si>
  <si>
    <t>Kiribati</t>
  </si>
  <si>
    <t>Lesotho</t>
  </si>
  <si>
    <t>Malawi</t>
  </si>
  <si>
    <t>Mauritania</t>
  </si>
  <si>
    <t>São Tomé and Príncipe</t>
  </si>
  <si>
    <t>Sierra Leone</t>
  </si>
  <si>
    <t>Solomon Islands</t>
  </si>
  <si>
    <t>Togo</t>
  </si>
  <si>
    <t>San Marino</t>
  </si>
  <si>
    <t>Taiwan Province of China</t>
  </si>
  <si>
    <t>MENA</t>
  </si>
  <si>
    <t>EME</t>
  </si>
  <si>
    <t>LIDC</t>
  </si>
  <si>
    <t>Advanced economies</t>
  </si>
  <si>
    <t>HU</t>
  </si>
  <si>
    <t>HR</t>
  </si>
  <si>
    <t>Country</t>
  </si>
  <si>
    <t>Guyana</t>
  </si>
  <si>
    <t>Mongolia</t>
  </si>
  <si>
    <t>Palau</t>
  </si>
  <si>
    <t>Russian Federation</t>
  </si>
  <si>
    <t>BDI</t>
  </si>
  <si>
    <t>GMB</t>
  </si>
  <si>
    <t>LBR</t>
  </si>
  <si>
    <t>MWI</t>
  </si>
  <si>
    <t>SLE</t>
  </si>
  <si>
    <t>TGO</t>
  </si>
  <si>
    <t>AGO</t>
  </si>
  <si>
    <t>CPV</t>
  </si>
  <si>
    <t>COM</t>
  </si>
  <si>
    <t>NAM</t>
  </si>
  <si>
    <t>SYC</t>
  </si>
  <si>
    <t>Swaziland</t>
  </si>
  <si>
    <t>SWZ</t>
  </si>
  <si>
    <t>Tonga</t>
  </si>
  <si>
    <t>BLR</t>
  </si>
  <si>
    <t>BIH</t>
  </si>
  <si>
    <t>GRC</t>
  </si>
  <si>
    <t>HUN</t>
  </si>
  <si>
    <t>ISR</t>
  </si>
  <si>
    <t>SRB</t>
  </si>
  <si>
    <t>SVK</t>
  </si>
  <si>
    <t>UKR</t>
  </si>
  <si>
    <t>ARM</t>
  </si>
  <si>
    <t>DJI</t>
  </si>
  <si>
    <t>LBN</t>
  </si>
  <si>
    <t>MAR</t>
  </si>
  <si>
    <t>Syria</t>
  </si>
  <si>
    <t>BOL</t>
  </si>
  <si>
    <t>CRI</t>
  </si>
  <si>
    <t>DOM</t>
  </si>
  <si>
    <t>GTM</t>
  </si>
  <si>
    <t>PAN</t>
  </si>
  <si>
    <t>PRY</t>
  </si>
  <si>
    <t>TTO</t>
  </si>
  <si>
    <t>URY</t>
  </si>
  <si>
    <t>year</t>
  </si>
  <si>
    <t>Eswatini</t>
  </si>
  <si>
    <t>North Macedonia</t>
  </si>
  <si>
    <t>Low-income developing countries</t>
  </si>
  <si>
    <r>
      <t>Overall Fiscal Balance</t>
    </r>
    <r>
      <rPr>
        <b/>
        <vertAlign val="superscript"/>
        <sz val="10"/>
        <rFont val="Arial"/>
        <family val="2"/>
      </rPr>
      <t>1</t>
    </r>
  </si>
  <si>
    <r>
      <t>Valuation of Debt</t>
    </r>
    <r>
      <rPr>
        <b/>
        <vertAlign val="superscript"/>
        <sz val="10"/>
        <rFont val="Arial"/>
        <family val="2"/>
      </rPr>
      <t>2</t>
    </r>
  </si>
  <si>
    <r>
      <rPr>
        <vertAlign val="superscript"/>
        <sz val="9"/>
        <rFont val="Arial"/>
        <family val="2"/>
      </rPr>
      <t>2</t>
    </r>
    <r>
      <rPr>
        <sz val="9"/>
        <rFont val="Arial"/>
        <family val="2"/>
      </rPr>
      <t xml:space="preserve"> "Nominal" refers to debt securities that are valued at their nominal values, that is, the nominal value of a debt instrument at any moment in time is the amount that the debtor owes to the creditor. "Face" refers to the undiscounted amount of principal to be repaid at (or before) maturity. The use of face value as a proxy for nominal value in measuring the gross debt position can result in an inconsistent approach across all instruments and is not recommended, unless nominal and market values are not available. "Current market" refers to debt securities that are valued at market prices; insurance, pension, and standardized guarantee schemes are valued according to principles that are equivalent to market valuation; and all other debt instruments are valued at nominal prices, which are considered to be the best generally available proxies for their market prices.</t>
    </r>
  </si>
  <si>
    <t>CG,SG,LG,SS,NFPC</t>
  </si>
  <si>
    <r>
      <rPr>
        <vertAlign val="superscript"/>
        <sz val="9"/>
        <rFont val="Arial"/>
        <family val="2"/>
      </rPr>
      <t>2</t>
    </r>
    <r>
      <rPr>
        <sz val="9"/>
        <rFont val="Arial"/>
        <family val="2"/>
      </rPr>
      <t xml:space="preserve"> "Nominal" refers to debt securities that are valued at their nominal values, that is, the nominal value of a debt instrument at any moment in time is the amount that the debtor owes to the creditor. "Face" refers to the undiscounted amount of principal to be repaid at (or before) maturity. The use of face value as a proxy for nominal value in measuring the gross debt position can result in an inconsistent approach across all instruments and is not recommended, unless nominal and market values are not available. "Current market" refers to debt securities that are valued at market prices; insurance, pension, and standardized guarantee schemes are valued according to principles that are equivalent to market valuation; and all other debt instruments are valued at nominal prices, which are considered to be the best generally available proxies of their market prices.</t>
    </r>
  </si>
  <si>
    <t>CG, LG, NFPC</t>
  </si>
  <si>
    <t>G-7</t>
  </si>
  <si>
    <t>Advanced G-20</t>
  </si>
  <si>
    <t>Source: IMF staff estimates and projections. Projections are based on staff assessments of current policies (see "Fiscal Policy Assumptions" in text).</t>
  </si>
  <si>
    <t>Footnote 1 changed 09/22/15</t>
  </si>
  <si>
    <r>
      <rPr>
        <vertAlign val="superscript"/>
        <sz val="9"/>
        <rFont val="Arial"/>
        <family val="2"/>
      </rPr>
      <t>4</t>
    </r>
    <r>
      <rPr>
        <sz val="9"/>
        <rFont val="Arial"/>
        <family val="2"/>
      </rPr>
      <t xml:space="preserve"> "Net debt" for Iceland is defined as gross debt minus currency and deposits.</t>
    </r>
  </si>
  <si>
    <t>*Dropped Libya from Table per Desk request (03/16/2017)</t>
  </si>
  <si>
    <t>Emerging and Middle-Income Asia</t>
  </si>
  <si>
    <t>Emerging and Middle-Income Europe</t>
  </si>
  <si>
    <t>Emerging and Middle-Income Latin America</t>
  </si>
  <si>
    <t>Low-Income Developing Oil Producers</t>
  </si>
  <si>
    <t>Low-Income Developing Asia</t>
  </si>
  <si>
    <t>Low-Income Developing Latin America</t>
  </si>
  <si>
    <t>Low-Income Developing Sub-Saharan Africa</t>
  </si>
  <si>
    <t>Low-Income Developing Others</t>
  </si>
  <si>
    <r>
      <rPr>
        <vertAlign val="superscript"/>
        <sz val="9"/>
        <rFont val="Arial"/>
        <family val="2"/>
      </rPr>
      <t>2</t>
    </r>
    <r>
      <rPr>
        <sz val="9"/>
        <rFont val="Arial"/>
        <family val="2"/>
      </rPr>
      <t xml:space="preserve"> From 2017 onward, Senegal data include the whole of the public sector, whereas before 2017, only central government debt stock was taken into account.</t>
    </r>
  </si>
  <si>
    <t>&lt;= same as gross debt deleted from the list</t>
  </si>
  <si>
    <t>Pre-Pandemic Overall Balance, 
2012–19</t>
  </si>
  <si>
    <t>Greece Removed (Desk 03/16/16)</t>
  </si>
  <si>
    <t>Cyprus: number added in GFN 2016 request by the Desk (Desk 03/31/16)</t>
  </si>
  <si>
    <t>&lt;= China GFN and othe rdebt data not shown. (desk request 02/27/16)</t>
  </si>
  <si>
    <t>*Libya excluded per desk request (3/2/17)</t>
  </si>
  <si>
    <t>*Venezuela excluded</t>
  </si>
  <si>
    <r>
      <t>Gross financing needs, 2015</t>
    </r>
    <r>
      <rPr>
        <vertAlign val="superscript"/>
        <sz val="10"/>
        <rFont val="Arial"/>
        <family val="2"/>
      </rPr>
      <t>3</t>
    </r>
  </si>
  <si>
    <t>Emerging Market Economies</t>
  </si>
  <si>
    <t>Advanced Economies (weighted average by GDP in USD)</t>
  </si>
  <si>
    <t>Emerging Economies (weighted average by GDP in USD)</t>
  </si>
  <si>
    <t>Low-Income Developing Countries (weighted average by GDP in USD)</t>
  </si>
  <si>
    <t>ccode</t>
  </si>
  <si>
    <t>Change in debt/GDP</t>
  </si>
  <si>
    <t>Interest rate contribution</t>
  </si>
  <si>
    <t>Implied policy measures</t>
  </si>
  <si>
    <t>period (for chart)</t>
  </si>
  <si>
    <t>Stock-flow residual</t>
  </si>
  <si>
    <t>Traditional growth contribution</t>
  </si>
  <si>
    <t>Additional growth contribution</t>
  </si>
  <si>
    <t>2019-2020</t>
  </si>
  <si>
    <t>2019–20</t>
  </si>
  <si>
    <t>2020-2021</t>
  </si>
  <si>
    <t>2020–21</t>
  </si>
  <si>
    <t>Aruba</t>
  </si>
  <si>
    <t>Macao SAR</t>
  </si>
  <si>
    <t>Nauru</t>
  </si>
  <si>
    <t>Puerto Rico</t>
  </si>
  <si>
    <t>Primary Expenditure</t>
  </si>
  <si>
    <t>EMs</t>
  </si>
  <si>
    <r>
      <rPr>
        <vertAlign val="superscript"/>
        <sz val="8"/>
        <rFont val="Arial"/>
        <family val="2"/>
      </rPr>
      <t>1</t>
    </r>
    <r>
      <rPr>
        <sz val="8"/>
        <rFont val="Arial"/>
        <family val="2"/>
      </rPr>
      <t xml:space="preserve"> For cross-economy comparability, gross and net debt levels reported by national statistical agencies for economies that have adopted the 2008 System of National Accounts (</t>
    </r>
    <r>
      <rPr>
        <i/>
        <sz val="8"/>
        <rFont val="Arial"/>
        <family val="2"/>
      </rPr>
      <t>Australia, Canada, Hong Kong SAR, United States</t>
    </r>
    <r>
      <rPr>
        <sz val="8"/>
        <rFont val="Arial"/>
        <family val="2"/>
      </rPr>
      <t>) are adjusted to exclude unfunded pension liabilities of government employees’ defined-benefit pension plans.</t>
    </r>
  </si>
  <si>
    <t>Baseline</t>
  </si>
  <si>
    <t>Source</t>
  </si>
  <si>
    <t>Weo latest metadata</t>
  </si>
  <si>
    <t>WEO Oct 2018</t>
  </si>
  <si>
    <t>E16 Basis of recording</t>
  </si>
  <si>
    <t>E18 General government composition</t>
  </si>
  <si>
    <t>E18 General government composition.Government Entity</t>
  </si>
  <si>
    <t>E19 General government composition comments</t>
  </si>
  <si>
    <t>DESK/Australian ED</t>
  </si>
  <si>
    <t>Central Government</t>
  </si>
  <si>
    <t>State Government</t>
  </si>
  <si>
    <t>Local Government</t>
  </si>
  <si>
    <t>Other</t>
  </si>
  <si>
    <t>Social Security Funds</t>
  </si>
  <si>
    <t>DESK</t>
  </si>
  <si>
    <t>cyprus</t>
  </si>
  <si>
    <t>Benoit suggestion Accounting Practice</t>
  </si>
  <si>
    <t>Nonfinancial Public Corporation</t>
  </si>
  <si>
    <t>iiii</t>
  </si>
  <si>
    <t>WEO Apr 2019</t>
  </si>
  <si>
    <t>2/14/17 - Souissi, Moez</t>
  </si>
  <si>
    <t>WEO/April2012FM</t>
  </si>
  <si>
    <t>WEO - 12/29/17 (LG removed??)</t>
  </si>
  <si>
    <t>WEO - 3/1/17 (NFPC -&gt; NMPC)</t>
  </si>
  <si>
    <t>2/14/17 - Robles Villamil, Adrian.</t>
  </si>
  <si>
    <t>Nonmonetary Financial Public Corporations</t>
  </si>
  <si>
    <t>WEO - 3/1/17 (C -&gt; NC)</t>
  </si>
  <si>
    <t>WEO (Hong Ava Yeabin) - 1/3/2018</t>
  </si>
  <si>
    <t>WEO - 3/1/17</t>
  </si>
  <si>
    <t>Monetary Public Corporations, incl. central bank</t>
  </si>
  <si>
    <r>
      <rPr>
        <vertAlign val="superscript"/>
        <sz val="9"/>
        <rFont val="Arial"/>
        <family val="2"/>
      </rPr>
      <t>7</t>
    </r>
    <r>
      <rPr>
        <sz val="9"/>
        <rFont val="Arial"/>
        <family val="2"/>
      </rPr>
      <t xml:space="preserve"> Data for Thailand do not include the debt of specialized financial institutions (SFIs/NMPC) without a government guarantee.</t>
    </r>
  </si>
  <si>
    <r>
      <t>9</t>
    </r>
    <r>
      <rPr>
        <sz val="9"/>
        <rFont val="Arial"/>
        <family val="2"/>
      </rPr>
      <t xml:space="preserve"> The fiscal accounts include the budgetary central government, social security, FOGADE (an insurance deposit institution), and a sample of public enterprises, including Petróleos de Venezuela, S.A. (PDVSA). Data for 2018–19 are IMF staff estimates. </t>
    </r>
  </si>
  <si>
    <t>DESK/WEO</t>
  </si>
  <si>
    <t>2/14/2017 - Zhuang, Lusha.</t>
  </si>
  <si>
    <t>2/14/2017 - Carvalho, Naly</t>
  </si>
  <si>
    <r>
      <rPr>
        <vertAlign val="superscript"/>
        <sz val="9"/>
        <rFont val="Arial"/>
        <family val="2"/>
      </rPr>
      <t>1</t>
    </r>
    <r>
      <rPr>
        <sz val="9"/>
        <rFont val="Arial"/>
        <family val="2"/>
      </rPr>
      <t xml:space="preserve"> For cross-economy comparison, gross debt levels reported by national statistical agencies for economies that have adopted the 2008 System of National Accounts (Australia, Canada, Hong Kong SAR, United States) are adjusted to exclude unfunded pension liabilities of government employees’ defined-benefit pension plans.</t>
    </r>
  </si>
  <si>
    <r>
      <rPr>
        <vertAlign val="superscript"/>
        <sz val="9"/>
        <rFont val="Arial"/>
        <family val="2"/>
      </rPr>
      <t xml:space="preserve">3 </t>
    </r>
    <r>
      <rPr>
        <sz val="9"/>
        <rFont val="Arial"/>
        <family val="2"/>
      </rPr>
      <t>These numbers are based on the nominal GDP series before the recent revision; therefore, data in the tables are not comparable to the authorities’ numbers.</t>
    </r>
  </si>
  <si>
    <r>
      <rPr>
        <vertAlign val="superscript"/>
        <sz val="9"/>
        <rFont val="Arial"/>
        <family val="2"/>
      </rPr>
      <t xml:space="preserve">1 </t>
    </r>
    <r>
      <rPr>
        <sz val="9"/>
        <rFont val="Arial"/>
        <family val="2"/>
      </rPr>
      <t>These numbers are based on the nominal GDP series before the recent revision; therefore, data in the tables are not comparable to the authorities’ numbers.</t>
    </r>
  </si>
  <si>
    <r>
      <rPr>
        <vertAlign val="superscript"/>
        <sz val="9"/>
        <rFont val="Arial"/>
        <family val="2"/>
      </rPr>
      <t xml:space="preserve">2 </t>
    </r>
    <r>
      <rPr>
        <sz val="9"/>
        <rFont val="Arial"/>
        <family val="2"/>
      </rPr>
      <t xml:space="preserve">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t>
    </r>
  </si>
  <si>
    <r>
      <t>Pension Spending Change, 2020–30</t>
    </r>
    <r>
      <rPr>
        <vertAlign val="superscript"/>
        <sz val="10"/>
        <rFont val="Arial"/>
        <family val="2"/>
      </rPr>
      <t>1</t>
    </r>
    <r>
      <rPr>
        <sz val="10"/>
        <rFont val="Arial"/>
        <family val="2"/>
      </rPr>
      <t xml:space="preserve">
</t>
    </r>
  </si>
  <si>
    <r>
      <t>Net Present Value of Pension Spending Change, 2020–50</t>
    </r>
    <r>
      <rPr>
        <vertAlign val="superscript"/>
        <sz val="10"/>
        <rFont val="Arial"/>
        <family val="2"/>
      </rPr>
      <t>2</t>
    </r>
  </si>
  <si>
    <r>
      <t>Health Care Spending Change, 2020–30</t>
    </r>
    <r>
      <rPr>
        <vertAlign val="superscript"/>
        <sz val="10"/>
        <rFont val="Arial"/>
        <family val="2"/>
      </rPr>
      <t>3</t>
    </r>
  </si>
  <si>
    <r>
      <t>Net Present Value of Health Care Spending Change, 2020–50</t>
    </r>
    <r>
      <rPr>
        <vertAlign val="superscript"/>
        <sz val="10"/>
        <rFont val="Arial"/>
        <family val="2"/>
      </rPr>
      <t>2</t>
    </r>
  </si>
  <si>
    <r>
      <t>Gross Financing Need, 2021</t>
    </r>
    <r>
      <rPr>
        <vertAlign val="superscript"/>
        <sz val="10"/>
        <rFont val="Arial"/>
        <family val="2"/>
      </rPr>
      <t>4</t>
    </r>
  </si>
  <si>
    <r>
      <t>Average Term to Maturity, 2021 (years)</t>
    </r>
    <r>
      <rPr>
        <vertAlign val="superscript"/>
        <sz val="10"/>
        <rFont val="Arial"/>
        <family val="2"/>
      </rPr>
      <t>5</t>
    </r>
  </si>
  <si>
    <t>Debt to Average Maturity, 2021</t>
  </si>
  <si>
    <t>Projected Interest Rate–Growth Differential, 
2021–26
(percent)</t>
  </si>
  <si>
    <t>Projected Overall Balance, 
2020–26</t>
  </si>
  <si>
    <r>
      <t>Nonresident Holding of General Government Debt,  2020 
(percent of total)</t>
    </r>
    <r>
      <rPr>
        <vertAlign val="superscript"/>
        <sz val="10"/>
        <rFont val="Arial"/>
        <family val="2"/>
      </rPr>
      <t>6</t>
    </r>
  </si>
  <si>
    <r>
      <t>Italy</t>
    </r>
    <r>
      <rPr>
        <vertAlign val="superscript"/>
        <sz val="9"/>
        <rFont val="Arial"/>
        <family val="2"/>
      </rPr>
      <t>7</t>
    </r>
  </si>
  <si>
    <r>
      <t>Brazil</t>
    </r>
    <r>
      <rPr>
        <vertAlign val="superscript"/>
        <sz val="9"/>
        <rFont val="Arial"/>
        <family val="2"/>
      </rPr>
      <t>7</t>
    </r>
  </si>
  <si>
    <r>
      <t>Turkey</t>
    </r>
    <r>
      <rPr>
        <vertAlign val="superscript"/>
        <sz val="9"/>
        <rFont val="Arial"/>
        <family val="2"/>
      </rPr>
      <t>8</t>
    </r>
  </si>
  <si>
    <r>
      <t>Uruguay</t>
    </r>
    <r>
      <rPr>
        <vertAlign val="superscript"/>
        <sz val="9"/>
        <rFont val="Arial"/>
        <family val="2"/>
      </rPr>
      <t>9</t>
    </r>
  </si>
  <si>
    <r>
      <t>Average Term to Maturity, 2021 (years)</t>
    </r>
    <r>
      <rPr>
        <vertAlign val="superscript"/>
        <sz val="10"/>
        <rFont val="Arial"/>
        <family val="2"/>
      </rPr>
      <t>4</t>
    </r>
  </si>
  <si>
    <t>Projected Interest Rate–Growth Differential, 
2021–26 (percent)</t>
  </si>
  <si>
    <r>
      <t>Nonresident Holding of General Government Debt, 2020 
(percent of total)</t>
    </r>
    <r>
      <rPr>
        <vertAlign val="superscript"/>
        <sz val="10"/>
        <rFont val="Arial"/>
        <family val="2"/>
      </rPr>
      <t>5</t>
    </r>
  </si>
  <si>
    <t>income</t>
  </si>
  <si>
    <t>CL</t>
  </si>
  <si>
    <t>West Bank and Gaza</t>
  </si>
  <si>
    <t>RU</t>
  </si>
  <si>
    <t>Income group</t>
  </si>
  <si>
    <r>
      <rPr>
        <vertAlign val="superscript"/>
        <sz val="8"/>
        <rFont val="Arial"/>
        <family val="2"/>
      </rPr>
      <t>1</t>
    </r>
    <r>
      <rPr>
        <sz val="8"/>
        <rFont val="Arial"/>
        <family val="2"/>
      </rPr>
      <t xml:space="preserve"> Including financial sector support.</t>
    </r>
  </si>
  <si>
    <r>
      <rPr>
        <vertAlign val="superscript"/>
        <sz val="8"/>
        <rFont val="Arial"/>
        <family val="2"/>
      </rPr>
      <t xml:space="preserve">2 </t>
    </r>
    <r>
      <rPr>
        <sz val="8"/>
        <rFont val="Arial"/>
        <family val="2"/>
      </rPr>
      <t>For cross-economy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countries that have not yet adopted the 2008 SNA. Data for the United States in this table may thus differ from data published by the US Bureau of Economic Analysis.</t>
    </r>
  </si>
  <si>
    <t>Euro area</t>
  </si>
  <si>
    <t>Other Advanced (excl. Euro Area, Canada, Japan, US, and UK)</t>
  </si>
  <si>
    <t>Excluding MENA Oil Producers</t>
  </si>
  <si>
    <t>EME exc MENA oil producers</t>
  </si>
  <si>
    <t>Emerging and Middle-Income Middle East and North Africa</t>
  </si>
  <si>
    <t>Note: All country averages are weighted by nominal GDP converted to US dollars (adjusted by purchasing power parity only for world output) at average market exchange rates in the years indicated and based on data availability.  Projections are based on IMF staff assessments of current policies. In many countries, 2021 data are still preliminary. For country-specific details, see "Data and Conventions" and Tables A, B, C, and D in the Methodological and Statistical Appendix. MENA = Middle East and North Africa.</t>
  </si>
  <si>
    <t>Interest Expense</t>
  </si>
  <si>
    <t>Nominal GDP (right scale)</t>
  </si>
  <si>
    <t>EM</t>
  </si>
  <si>
    <t>LIC</t>
  </si>
  <si>
    <t>GDP (right scale)</t>
  </si>
  <si>
    <t>sfr</t>
  </si>
  <si>
    <t>Traditional growt contribution</t>
  </si>
  <si>
    <t xml:space="preserve">-e(2019)* erosion through growth </t>
  </si>
  <si>
    <t>Initial Primary Deficit</t>
  </si>
  <si>
    <t>NGDPD</t>
  </si>
  <si>
    <t>Availability</t>
  </si>
  <si>
    <t>Weighted Average</t>
  </si>
  <si>
    <t>Data for Chart</t>
  </si>
  <si>
    <t>Growth contribution</t>
  </si>
  <si>
    <t>Policy measures</t>
  </si>
  <si>
    <t>Cumulative</t>
  </si>
  <si>
    <t>Emerging markets</t>
  </si>
  <si>
    <t>Current projection: Debt/GDP</t>
  </si>
  <si>
    <t>Pre-pandemic projection: Debt/GDP</t>
  </si>
  <si>
    <t>Note: EMEs and LIDCs 2017-19 values in October 2019 vintage is not the same as current vintage due to historic revisions, debt restructuring etc. Here we set it to the latest vintage</t>
  </si>
  <si>
    <t>Data Figure 1.4.</t>
  </si>
  <si>
    <t>GDP</t>
  </si>
  <si>
    <t>Consumption</t>
  </si>
  <si>
    <t xml:space="preserve">Investment </t>
  </si>
  <si>
    <t>Exports</t>
  </si>
  <si>
    <t>Data Figure 1.5.</t>
  </si>
  <si>
    <t>Real interest rate</t>
  </si>
  <si>
    <t>Oil price (right scale)</t>
  </si>
  <si>
    <t>Food prices</t>
  </si>
  <si>
    <t>CPI Inflation</t>
  </si>
  <si>
    <t>Debt-to-Revenue</t>
  </si>
  <si>
    <t>Inc</t>
  </si>
  <si>
    <t>Time</t>
  </si>
  <si>
    <t>Panel 4</t>
  </si>
  <si>
    <t>Panel 3</t>
  </si>
  <si>
    <t>Panel 2</t>
  </si>
  <si>
    <t>Panel 1</t>
  </si>
  <si>
    <t>Figure 1.5. The Evolution and Outlook for Fiscal Space for Advanced Economies, Emerging Markets, and Developing Countries</t>
  </si>
  <si>
    <t>Stock-flow residuals</t>
  </si>
  <si>
    <t>Initial primary balance</t>
  </si>
  <si>
    <t>All</t>
  </si>
  <si>
    <t>median proj f</t>
  </si>
  <si>
    <t>median dev f</t>
  </si>
  <si>
    <t>median dev p0</t>
  </si>
  <si>
    <t>correlation dev p0 vs dev f</t>
  </si>
  <si>
    <t>LICs</t>
  </si>
  <si>
    <t>decompose projected debt determinants</t>
  </si>
  <si>
    <t xml:space="preserve">d </t>
  </si>
  <si>
    <t>r</t>
  </si>
  <si>
    <t>g</t>
  </si>
  <si>
    <t>m</t>
  </si>
  <si>
    <t>f</t>
  </si>
  <si>
    <t>p0</t>
  </si>
  <si>
    <t>g.trad</t>
  </si>
  <si>
    <t>g.add</t>
  </si>
  <si>
    <t>decompose correlation m_ex vs d</t>
  </si>
  <si>
    <t>m_ex</t>
  </si>
  <si>
    <t>beta_r</t>
  </si>
  <si>
    <t>beta_g</t>
  </si>
  <si>
    <t>d</t>
  </si>
  <si>
    <t>a</t>
  </si>
  <si>
    <t>For Chart</t>
  </si>
  <si>
    <t>variance in m explained by m_ex</t>
  </si>
  <si>
    <t>Figure 1.6.</t>
  </si>
  <si>
    <t>iso3</t>
  </si>
  <si>
    <t>Government Guarantee Announced</t>
  </si>
  <si>
    <t>Contracted</t>
  </si>
  <si>
    <t>Contracted Share</t>
  </si>
  <si>
    <t>Contingent liabilities - Lower Bound (RHS Axis)</t>
  </si>
  <si>
    <t>Contingent liabilities - Upper Bound (RHS Axis)</t>
  </si>
  <si>
    <t>Announced but not contracted (or no contracted data)</t>
  </si>
  <si>
    <t>Czech republic</t>
  </si>
  <si>
    <t>2019Q4</t>
  </si>
  <si>
    <t>2021Q2</t>
  </si>
  <si>
    <t>BRB</t>
  </si>
  <si>
    <t>ifscode</t>
  </si>
  <si>
    <t>Debt/GDP</t>
  </si>
  <si>
    <t>Interest Expense_GDP</t>
  </si>
  <si>
    <t>gfn_gdp_2021</t>
  </si>
  <si>
    <t>gfn_gdp_2019</t>
  </si>
  <si>
    <t>Africa</t>
  </si>
  <si>
    <t>Anguilla</t>
  </si>
  <si>
    <t>C�te d'Ivoire</t>
  </si>
  <si>
    <t>S�o Tom� and Pr�ncipe</t>
  </si>
  <si>
    <t>Sub-Sahara Africa</t>
  </si>
  <si>
    <t>iso3c</t>
  </si>
  <si>
    <t>decade</t>
  </si>
  <si>
    <t>AEc</t>
  </si>
  <si>
    <t>years</t>
  </si>
  <si>
    <t>rg</t>
  </si>
  <si>
    <t>iso_decade</t>
  </si>
  <si>
    <t>pb0</t>
  </si>
  <si>
    <t>rg_times_d</t>
  </si>
  <si>
    <t>group</t>
  </si>
  <si>
    <t>line</t>
  </si>
  <si>
    <t>2010-</t>
  </si>
  <si>
    <t>AUT10</t>
  </si>
  <si>
    <t>2000-2009</t>
  </si>
  <si>
    <t>BEL00</t>
  </si>
  <si>
    <t>BEL10</t>
  </si>
  <si>
    <t>1990-1999</t>
  </si>
  <si>
    <t>ISR90</t>
  </si>
  <si>
    <t>SWE10</t>
  </si>
  <si>
    <t>IRL10</t>
  </si>
  <si>
    <t>USA10</t>
  </si>
  <si>
    <t>CAN10</t>
  </si>
  <si>
    <t>DEU00</t>
  </si>
  <si>
    <t>DNK00</t>
  </si>
  <si>
    <t>GRC00</t>
  </si>
  <si>
    <t>NOR00</t>
  </si>
  <si>
    <t>ISR10</t>
  </si>
  <si>
    <t>FRA10</t>
  </si>
  <si>
    <t>CRI10</t>
  </si>
  <si>
    <t>DEU10</t>
  </si>
  <si>
    <t>DNK10</t>
  </si>
  <si>
    <t>ESP00</t>
  </si>
  <si>
    <t>ESP10</t>
  </si>
  <si>
    <t>FIN00</t>
  </si>
  <si>
    <t>FIN10</t>
  </si>
  <si>
    <t>AUS10</t>
  </si>
  <si>
    <t>ZAF10</t>
  </si>
  <si>
    <t>CHN10</t>
  </si>
  <si>
    <t>NLD10</t>
  </si>
  <si>
    <t>NOR10</t>
  </si>
  <si>
    <t>NZL10</t>
  </si>
  <si>
    <t>PAK10</t>
  </si>
  <si>
    <t>PHL10</t>
  </si>
  <si>
    <t>HUN10</t>
  </si>
  <si>
    <t>1970-1979</t>
  </si>
  <si>
    <t>ITA70</t>
  </si>
  <si>
    <t>KOR00</t>
  </si>
  <si>
    <t>CHE00</t>
  </si>
  <si>
    <t>GBR10</t>
  </si>
  <si>
    <t>IRL00</t>
  </si>
  <si>
    <t>CHE10</t>
  </si>
  <si>
    <t>AUS00</t>
  </si>
  <si>
    <t>GBR00</t>
  </si>
  <si>
    <t>FRA00</t>
  </si>
  <si>
    <t>AUT00</t>
  </si>
  <si>
    <t>NZL00</t>
  </si>
  <si>
    <t>CAN00</t>
  </si>
  <si>
    <t>ISR00</t>
  </si>
  <si>
    <t>ITA00</t>
  </si>
  <si>
    <t>ITA10</t>
  </si>
  <si>
    <t>JPN00</t>
  </si>
  <si>
    <t>NZL90</t>
  </si>
  <si>
    <t>GRC10</t>
  </si>
  <si>
    <t>NLD00</t>
  </si>
  <si>
    <t>USA00</t>
  </si>
  <si>
    <t>AUS90</t>
  </si>
  <si>
    <t>AUT90</t>
  </si>
  <si>
    <t>BEL90</t>
  </si>
  <si>
    <t>CAN90</t>
  </si>
  <si>
    <t>MEX10</t>
  </si>
  <si>
    <t>CHE90</t>
  </si>
  <si>
    <t>KOR10</t>
  </si>
  <si>
    <t>DEU90</t>
  </si>
  <si>
    <t>DNK90</t>
  </si>
  <si>
    <t>ESP90</t>
  </si>
  <si>
    <t>FIN90</t>
  </si>
  <si>
    <t>FRA90</t>
  </si>
  <si>
    <t>GBR90</t>
  </si>
  <si>
    <t>GRC90</t>
  </si>
  <si>
    <t>IRL90</t>
  </si>
  <si>
    <t>ITA90</t>
  </si>
  <si>
    <t>JPN90</t>
  </si>
  <si>
    <t>KOR90</t>
  </si>
  <si>
    <t>NLD90</t>
  </si>
  <si>
    <t>NOR90</t>
  </si>
  <si>
    <t>SWE00</t>
  </si>
  <si>
    <t>SWE90</t>
  </si>
  <si>
    <t>USA90</t>
  </si>
  <si>
    <t>1980-1989</t>
  </si>
  <si>
    <t>ISR80</t>
  </si>
  <si>
    <t>AUS80</t>
  </si>
  <si>
    <t>AUT80</t>
  </si>
  <si>
    <t>BEL80</t>
  </si>
  <si>
    <t>CAN80</t>
  </si>
  <si>
    <t>CHE80</t>
  </si>
  <si>
    <t>DEU80</t>
  </si>
  <si>
    <t>DNK80</t>
  </si>
  <si>
    <t>ESP80</t>
  </si>
  <si>
    <t>FIN80</t>
  </si>
  <si>
    <t>FRA80</t>
  </si>
  <si>
    <t>GBR80</t>
  </si>
  <si>
    <t>GRC80</t>
  </si>
  <si>
    <t>IRL80</t>
  </si>
  <si>
    <t>ITA80</t>
  </si>
  <si>
    <t>JPN80</t>
  </si>
  <si>
    <t>KOR80</t>
  </si>
  <si>
    <t>NLD80</t>
  </si>
  <si>
    <t>NOR80</t>
  </si>
  <si>
    <t>NZL80</t>
  </si>
  <si>
    <t>SWE80</t>
  </si>
  <si>
    <t>USA80</t>
  </si>
  <si>
    <t>AUS70</t>
  </si>
  <si>
    <t>AUT70</t>
  </si>
  <si>
    <t>BEL70</t>
  </si>
  <si>
    <t>CAN70</t>
  </si>
  <si>
    <t>CHE70</t>
  </si>
  <si>
    <t>DEU70</t>
  </si>
  <si>
    <t>DNK70</t>
  </si>
  <si>
    <t>ESP70</t>
  </si>
  <si>
    <t>FIN70</t>
  </si>
  <si>
    <t>FRA70</t>
  </si>
  <si>
    <t>GBR70</t>
  </si>
  <si>
    <t>GRC70</t>
  </si>
  <si>
    <t>IRL70</t>
  </si>
  <si>
    <t>JPN70</t>
  </si>
  <si>
    <t>KOR70</t>
  </si>
  <si>
    <t>NOR70</t>
  </si>
  <si>
    <t>NZL70</t>
  </si>
  <si>
    <t>SWE70</t>
  </si>
  <si>
    <t>USA70</t>
  </si>
  <si>
    <t>BRA00</t>
  </si>
  <si>
    <t>CHL70</t>
  </si>
  <si>
    <t>BRA80</t>
  </si>
  <si>
    <t>BRA10</t>
  </si>
  <si>
    <t>CRI80</t>
  </si>
  <si>
    <t>MEX80</t>
  </si>
  <si>
    <t>TUR90</t>
  </si>
  <si>
    <t>HUN90</t>
  </si>
  <si>
    <t>PAK70</t>
  </si>
  <si>
    <t>IND10</t>
  </si>
  <si>
    <t>PAK00</t>
  </si>
  <si>
    <t>IND00</t>
  </si>
  <si>
    <t>TUR00</t>
  </si>
  <si>
    <t>CHN00</t>
  </si>
  <si>
    <t>TUR10</t>
  </si>
  <si>
    <t>PHL00</t>
  </si>
  <si>
    <t>CRI00</t>
  </si>
  <si>
    <t>CHL10</t>
  </si>
  <si>
    <t>HUN00</t>
  </si>
  <si>
    <t>ZAF00</t>
  </si>
  <si>
    <t>COL00</t>
  </si>
  <si>
    <t>MEX00</t>
  </si>
  <si>
    <t>COL10</t>
  </si>
  <si>
    <t>CHL00</t>
  </si>
  <si>
    <t>BRA90</t>
  </si>
  <si>
    <t>CHL90</t>
  </si>
  <si>
    <t>CHN90</t>
  </si>
  <si>
    <t>COL90</t>
  </si>
  <si>
    <t>CRI90</t>
  </si>
  <si>
    <t>IND90</t>
  </si>
  <si>
    <t>MEX90</t>
  </si>
  <si>
    <t>PAK90</t>
  </si>
  <si>
    <t>PHL90</t>
  </si>
  <si>
    <t>ZAF90</t>
  </si>
  <si>
    <t>CHL80</t>
  </si>
  <si>
    <t>CHN80</t>
  </si>
  <si>
    <t>COL80</t>
  </si>
  <si>
    <t>IND80</t>
  </si>
  <si>
    <t>PAK80</t>
  </si>
  <si>
    <t>PHL80</t>
  </si>
  <si>
    <t>TUR80</t>
  </si>
  <si>
    <t>ZAF80</t>
  </si>
  <si>
    <t>BRA70</t>
  </si>
  <si>
    <t>COL70</t>
  </si>
  <si>
    <t>CRI70</t>
  </si>
  <si>
    <t>IND70</t>
  </si>
  <si>
    <t>MEX70</t>
  </si>
  <si>
    <t>PHL70</t>
  </si>
  <si>
    <t>TUR70</t>
  </si>
  <si>
    <t>ZAF70</t>
  </si>
  <si>
    <t>Primary Balance</t>
  </si>
  <si>
    <t>Spreads</t>
  </si>
  <si>
    <t>Lower Initial Level of Debt</t>
  </si>
  <si>
    <t>Less Persistent Recession</t>
  </si>
  <si>
    <t>Lower Multiplier</t>
  </si>
  <si>
    <t>Current spending cut</t>
  </si>
  <si>
    <t>Promised non-state contingent spending cut</t>
  </si>
  <si>
    <t>Promised state contingent spending cut</t>
  </si>
  <si>
    <t>Government Spending</t>
  </si>
  <si>
    <t>Welfare Gain (rhs)</t>
  </si>
  <si>
    <t>Debt</t>
  </si>
  <si>
    <t>Unemployment (rhs)</t>
  </si>
  <si>
    <t>Consolidation in the Present</t>
  </si>
  <si>
    <t>Support in the Present + Consolidation in the Future</t>
  </si>
  <si>
    <t>Support in the Present + Selective Consolidation in the Future</t>
  </si>
  <si>
    <t>Employment (rhs)</t>
  </si>
  <si>
    <t>EMBI_spreads</t>
  </si>
  <si>
    <t>EM_yields</t>
  </si>
  <si>
    <t>AE_yields</t>
  </si>
  <si>
    <t>EMBI_err_lower</t>
  </si>
  <si>
    <t>EMBI_err_upper</t>
  </si>
  <si>
    <t>EM_err_lower</t>
  </si>
  <si>
    <t>EM_err_upper</t>
  </si>
  <si>
    <t>AE_err_lower</t>
  </si>
  <si>
    <t>AE_err_upper</t>
  </si>
  <si>
    <t>curryear</t>
  </si>
  <si>
    <t>GroupName</t>
  </si>
  <si>
    <t>Debt_change</t>
  </si>
  <si>
    <t>Interest_rate</t>
  </si>
  <si>
    <t>Exchange rate effect</t>
  </si>
  <si>
    <t>Other SFAs</t>
  </si>
  <si>
    <t>Growth (inclu. automatic stabilizers)</t>
  </si>
  <si>
    <t>Cyclically adjusted primary deficit</t>
  </si>
  <si>
    <t>Lao People's Democratic Republic</t>
  </si>
  <si>
    <t>Cape Verde</t>
  </si>
  <si>
    <t>Macedonia, FYR</t>
  </si>
  <si>
    <t>beta_interest_growth</t>
  </si>
  <si>
    <t>beta_debt_growth</t>
  </si>
  <si>
    <t>Countries without debt rules</t>
  </si>
  <si>
    <t>Countries with debt rules</t>
  </si>
  <si>
    <t>Countries without budget balance rules</t>
  </si>
  <si>
    <t>Countries with budget balance rules</t>
  </si>
  <si>
    <t>year=0</t>
  </si>
  <si>
    <t>Without a debt rule</t>
  </si>
  <si>
    <t>With debt rule</t>
  </si>
  <si>
    <t>dr_lower</t>
  </si>
  <si>
    <t>dr_higher</t>
  </si>
  <si>
    <t>one sd. error band</t>
  </si>
  <si>
    <t>WEO Code</t>
  </si>
  <si>
    <t>ISOCode</t>
  </si>
  <si>
    <t>IncomeClassification</t>
  </si>
  <si>
    <t>ProjectionError</t>
  </si>
  <si>
    <t>TADATCluster</t>
  </si>
  <si>
    <t>ATG</t>
  </si>
  <si>
    <t>GUY</t>
  </si>
  <si>
    <t>ROM</t>
  </si>
  <si>
    <t>Debt Rule</t>
  </si>
  <si>
    <t xml:space="preserve">Typical gap (official projection for budget balance minus private forecast) </t>
  </si>
  <si>
    <t>With Fiscal Council</t>
  </si>
  <si>
    <t>With Debt Rule</t>
  </si>
  <si>
    <t>With debt rule and enforcement body</t>
  </si>
  <si>
    <t>With budget balance rule</t>
  </si>
  <si>
    <t>Debt rule with enforcement Body</t>
  </si>
  <si>
    <t>**</t>
  </si>
  <si>
    <t>***</t>
  </si>
  <si>
    <t>gov_adj_t1</t>
  </si>
  <si>
    <t>discrepancy2</t>
  </si>
  <si>
    <t>sovereign_yield_10yr</t>
  </si>
  <si>
    <t>primary_balance_t-1 (%GDP)</t>
  </si>
  <si>
    <t>public_debt_ratio_t-1 (%GDP)</t>
  </si>
  <si>
    <t>priv_growth_forecast_t1</t>
  </si>
  <si>
    <t>Difference between private and official forecasts (t-1)</t>
  </si>
  <si>
    <t>edate</t>
  </si>
  <si>
    <t>high_cred</t>
  </si>
  <si>
    <t>ave_t</t>
  </si>
  <si>
    <t>ave_cds5y</t>
  </si>
  <si>
    <t>ave_10y</t>
  </si>
  <si>
    <t>dcred</t>
  </si>
  <si>
    <t>dcds5y</t>
  </si>
  <si>
    <t>d10y</t>
  </si>
  <si>
    <t>tag</t>
  </si>
  <si>
    <t>T-3</t>
  </si>
  <si>
    <t>T-2</t>
  </si>
  <si>
    <t>T-1</t>
  </si>
  <si>
    <t>T</t>
  </si>
  <si>
    <t>T+1</t>
  </si>
  <si>
    <t>T+2</t>
  </si>
  <si>
    <t>T+3</t>
  </si>
  <si>
    <t>Short Term Weighted</t>
  </si>
  <si>
    <t>MAC</t>
  </si>
  <si>
    <t>EC</t>
  </si>
  <si>
    <t>Growth</t>
  </si>
  <si>
    <t>Real Interest Rate</t>
  </si>
  <si>
    <t>Exchange Rate</t>
  </si>
  <si>
    <t>Contingent Liabilities</t>
  </si>
  <si>
    <t>Combined</t>
  </si>
  <si>
    <t>Threshold 1</t>
  </si>
  <si>
    <t>Threshold 2</t>
  </si>
  <si>
    <t>NA</t>
  </si>
  <si>
    <t>European Commission</t>
  </si>
  <si>
    <t>Market Access Countries</t>
  </si>
  <si>
    <t>Low Income Countries</t>
  </si>
  <si>
    <t>Short Term</t>
  </si>
  <si>
    <t>Medium Term</t>
  </si>
  <si>
    <t>Enhanced</t>
  </si>
  <si>
    <t>Permanent</t>
  </si>
  <si>
    <t>ST</t>
  </si>
  <si>
    <t>MT</t>
  </si>
  <si>
    <t>Weighted</t>
  </si>
  <si>
    <t>Medium Term Weighted</t>
  </si>
  <si>
    <t>Rating</t>
  </si>
  <si>
    <t>Rating Agency</t>
  </si>
  <si>
    <t>Credibility</t>
  </si>
  <si>
    <t>Sustainability</t>
  </si>
  <si>
    <t>Debt Sustainability</t>
  </si>
  <si>
    <t>Investors</t>
  </si>
  <si>
    <t>Expenditure</t>
  </si>
  <si>
    <t>Tax</t>
  </si>
  <si>
    <t>KW_rating</t>
  </si>
  <si>
    <t>KW_agency</t>
  </si>
  <si>
    <t>KW_medterm</t>
  </si>
  <si>
    <t>KW_credibi</t>
  </si>
  <si>
    <t>KW_sustain</t>
  </si>
  <si>
    <t>KW_debtsus</t>
  </si>
  <si>
    <t>KW_investo</t>
  </si>
  <si>
    <t>KW_expendi</t>
  </si>
  <si>
    <t>KW_taxes</t>
  </si>
  <si>
    <t>KW_debt</t>
  </si>
  <si>
    <t>MKW_rating</t>
  </si>
  <si>
    <t>MKW_agency</t>
  </si>
  <si>
    <t>MKW_medterm</t>
  </si>
  <si>
    <t>MKW_credibi</t>
  </si>
  <si>
    <t>MKW_sustain</t>
  </si>
  <si>
    <t>MKW_debtsus</t>
  </si>
  <si>
    <t>MKW_investo</t>
  </si>
  <si>
    <t>MKW_expendi</t>
  </si>
  <si>
    <t>MKW_taxes</t>
  </si>
  <si>
    <t>MKW_debt</t>
  </si>
  <si>
    <t>KW_bond</t>
  </si>
  <si>
    <t>KW_debtonly</t>
  </si>
  <si>
    <t>KW_corona</t>
  </si>
  <si>
    <t>BF</t>
  </si>
  <si>
    <t>BJ</t>
  </si>
  <si>
    <t>CountryCode</t>
  </si>
  <si>
    <t>CountryISO</t>
  </si>
  <si>
    <t>country_name</t>
  </si>
  <si>
    <t>article_body</t>
  </si>
  <si>
    <t>translation</t>
  </si>
  <si>
    <t>cleaned_text</t>
  </si>
  <si>
    <t>burkina</t>
  </si>
  <si>
    <t>(Agence Ecofin) - Alors qu’il n’est entré dans sa phase de stabilité que le 1er janvier 2020, le pacte de convergence, de stabilité, de croissance et de solidarité de l’Uemoa, vient d’être suspendu. La décision a été prise, lundi 27 avril, lors d’une visioconférence entre les Chefs d’Etat. Il s’agit d’un assouplissement des règles budgétaires visant à permettre aux pays membres d’avoir les coudées franches pour mener efficacement la bataille contre le coronavirus. Concrètement, ce sont les critères de convergence qui seront mis en veilleuse, alors que la situation macroéconomique de l’Union devrait connaître une dégradation sensible, avec notamment un taux de croissance moyen qui ressortirait à 2,7%, soit une réduction de près de quatre points de pourcentage par rapport à la prévision initiale de 6,6%. Mis en place depuis 2015 pour parvenir à une harmonisation des indicateurs macroéconomiques, fin 2019, ce pacte impose un taux d’inflation annuel moyen à 3%, et des plafonnements, dès le 1er janvier 2020, du déficit budgétaire de chaque Etat à 3% de son PIB et du ratio d’endettement à 70%. A ces critères de convergence de premier rang s’ajoutent une masse salariale contrainte de rester sous la barre des 35% des recettes fiscales et un ratio de pression fiscale supérieur à 20%, alors que, frappée par le nouveau coronavirus, l’activité économique tourne au ralenti dans le monde entier. Selon les Chefs d’Etat, les ressources financières nécessaires pour faire face aux besoins en équipements sanitaires, assurer une mise en œuvre effective des mesures sociales et relancer l’activité économique sont évaluées à 5 284,9 milliards FCFA. Un montant dont la mobilisation pourrait creuser le déficit budgétaire, dons compris, de la zone, à 5,5% du PIB contre une prévision initiale de 2,7%. Cependant, plusieurs observateurs craignent qu’à travers cette mesure qui n’impose aucune autre limitation que les Chefs d’Etat n’aient octroyé aux gouvernements des chèques en blanc.</t>
  </si>
  <si>
    <t>(Ecofin Agency) - While it only entered its phase of stability on January 1, 2020, the WAEMU convergence, stability, growth and solidarity pact has just been suspended. The decision was taken on Monday, April 27, during a video conference between the Heads of State. This is a relaxation of fiscal rules aimed at giving member countries free rein to effectively lead the battle against the coronavirus. Concretely, it is the convergence criteria that will be put on hold, while the macroeconomic situation of the Union is expected to deteriorate significantly, with in particular an average growth rate of 2.7%, i.e. a reduction of nearly four percentage points from the initial forecast of 6.6%. Set up since 2015 to achieve a harmonization of macroeconomic indicators, at the end of 2019, this pact imposes an average annual inflation rate of 3%, and caps, as of January 1, 2020, of the budget deficit of each State at 3% of its GDP and debt ratio at 70%. In addition to these first-rank convergence criteria, there is a wage bill constrained to remain below 35% of tax revenue and a tax pressure ratio greater than 20%, while, hit by the new coronavirus, economic activity idling around the world. According to the Heads of State, the financial resources necessary to meet the needs for sanitary equipment, ensure effective implementation of social measures and revive economic activity are estimated at 5,284.9 billion FCFA. An amount whose mobilization could widen the budget deficit, including grants, of the zone, to 5.5% of GDP against an initial forecast of 2.7%. However, several observers fear that through this measure which imposes no other limitation that the Heads of State have granted governments blank checks.</t>
  </si>
  <si>
    <t>['(ecofin', 'agency)', 'enter', 'phase', 'stability', 'january', '1,', '2020,', 'waemu', 'convergence,', 'stability,', 'growth', 'solidarity', 'pact', 'suspended.', 'decision', 'take', 'monday,', 'april', '27,', 'video', 'conference', 'heads', 'state.', 'relaxation', 'fiscal', 'rule', 'aim', 'give', 'member', 'country', 'free', 'rein', 'effectively', 'lead', 'battle', 'coronavirus.', 'concretely,', 'convergence', 'criterion', 'put', 'hold,', 'macroeconomic', 'situation', 'union', 'expect', 'deteriorate', 'significantly,', 'particular', 'average', 'growth', 'rate', '2.7%,', 'i.e.', 'reduction', 'nearly', 'four', 'percentage', 'point', 'initial', 'forecast', '6.6%.', 'set', 'since', '2015', 'achieve', 'harmonization', 'macroeconomic', 'indicators,', 'end', '2019,', 'pact', 'impose', 'average', 'annual', 'inflation', 'rate', '3%,', 'caps,', 'january', '1,', '2020,', 'budget', 'deficit', 'state', '3%', 'gdp', 'debt', 'ratio', '70%.', 'addition', 'first-rank', 'convergence', 'criteria,', 'wage', 'bill', 'constrain', 'remain', '35%', 'tax', 'revenue', 'tax', 'pressure', 'ratio', 'great', '20%,', 'while,', 'hit', 'new', 'coronavirus,', 'economic', 'activity', 'idle', 'around', 'world.', 'according', 'heads', 'state,', 'financial', 'resource', 'necessary', 'meet', 'need', 'sanitary', 'equipment,', 'ensure', 'effective', 'implementation', 'social', 'measure', 'revive', 'economic', 'activity', 'estimate', '5,284.9', 'billion', 'fcfa.', 'amount', 'whose', 'mobilization', 'could', 'widen', 'budget', 'deficit,', 'include', 'grants,', 'zone,', '5.5%', 'gdp', 'initial', 'forecast', '2.7%.', 'however,', 'several', 'observer', 'fear', 'measure', 'impose', 'limitation', 'heads', 'state', 'grant', 'government', 'blank', 'checks.']</t>
  </si>
  <si>
    <t>Page 3 of 4 Coronavirus: L’UEMOA suspend son plan de convergence pour faire face à la crise http://www.uemoa.int/fr/l-uemoa-suspend-son-plan-de-convergence-pour-faire-face-la-crise-due-au-coronavirus Coronavirus: L’UEMOA suspend son plan de convergence pour faire face à la crisePosté le 28/04/2020 Les huit pays de l’Union Economique et Monétaire Ouest Africaine (UEMOA) ont décidé de suspendre leur pacte de convergence lors d’un sommet extraordinaire afin de faire face à la crise du coronavirus. “La suspension du pacte de convergence a été actée”, a affirmé à l’AFP une source de la présidence nigérienne.”Le monde va devoir faire face à une crise économique sans précédent depuis celle de 1929. Les pays de notre union (…) ne seront pas épargnés. En agissant unis et solidaires nous renforcerons notre résilience face à cette crise. Voilà pourquoi je salue la mise en place d’une stratégie communautaire” dont “la suspension temporaire du pacte de convergence, de stabilité, de croissance et de solidarité, a affirmé le président Issoufou lors du sommet par visioconférence.Le pacte comprenait notamment la limitation de la dette, de l’inflation ou d’arriérés de paiement. Le président, qui avait déjà appelé il y a quelques semaines à un plan Marshall pour l’Afrique, a aussi soutenu “le recours à court terme aux avances statutaires de la BCEAO ou toute autre solution pour appuyer les Etats membres” ainsi que “la production d’un document de plaidoyer en vue de l’annulation de la dette”.Le président français Emmanuel Macron avait appelé à “aider” l’Afrique en “annulant massivement sa dette” mais pour le moment il n’est question que d’un moratoire. Les budgets des pays de l’UEMOA sont très sollicités dans cette crise. Le total des plans de riposte au coronavirus des huit pays représente 5.285 milliards de F CFA, soit 8 milliards d’euros, a indiqué lundi le président ivoirien Alassane Ouattara, lors d’un sommet extraordinaire de l’organisation sur le Covid-19. Les “mesures urgentes et les plans de riposte” sont évalués aujourd’hui à “environ 5.285 milliards de F CFA (8 milliards d’euros) pour l’ensemble des pays membres de l’UEMOA, en vue de limiter l’impact de cette crise sanitaire sur les populations, l’emploi et le secteur productif”, selon un communiqué de la présidence ivoirienne qui assure la présidence de l’UEMOA.Sur le plan sanitaire, la zone (Bénin, Burkina Faso, Côte d’Ivoire, Guinée-Bissau, Mali, Niger, Sénégal et Togo) a enregistré 3200 cas confirmés, 105 décès et un taux de létalité de 3,3%, selon le communiqué de la présidence ivoirienne.</t>
  </si>
  <si>
    <t>Page 3 of 4 Coronavirus: UEMOA suspends its convergence plan to face the crisis http://www.uemoa.int/fr/l-uemoa-suspend-son-plan-de-convergence-pour-faire- facing-the-crisis-due-to-the-coronavirus Coronavirus: UEMOA suspends its convergence plan to face the crisis Posted on 04/28/2020 The eight countries of the West African Economic and Monetary Union (UEMOA) have decided to suspend their convergence pact at an extraordinary summit in order to deal with the coronavirus crisis. “The suspension of the Convergence Pact has been finalized,” a source in the Nigerien presidency told AFP. “The world will have to face an economic crisis unprecedented since that of 1929. The countries of our union (…) will not be spared. By acting united and in solidarity, we will strengthen our resilience in the face of this crisis. This is why I welcome the establishment of a community strategy ”including“ the temporary suspension of the convergence, stability, growth and solidarity pact, affirmed President Issoufou during the summit by videoconference. The pact included in particular the limitation debt, inflation or payment arrears. The president, who had already called a few weeks ago for a Marshall Plan for Africa, also supported “the short-term recourse to the statutory advances of the BCEAO or any other solution to support the member states” as well as “the production of an advocacy document for debt cancellation. ”French President Emmanuel Macron had called for“ helping ”Africa by“ massively canceling its debt ”but for the moment it is only a question of 'a moratorium. The budgets of WAEMU countries are very strained in this crisis. The total coronavirus response plans of the eight countries represent 5,285 billion CFA francs, or 8 billion euros, Ivorian President Alassane Ouattara said on Monday during an extraordinary summit of the organization on Covid-19. “Urgent measures and response plans” are estimated today at “around 5.285 billion CFA francs (8 billion euros) for all UEMOA member countries, in order to limit the impact of this health crisis affecting populations, employment and the productive sector ”, according to a press release from the Ivorian presidency which holds the presidency of UEMOA. On the health plan, the area (Benin, Burkina Faso, Côte d'Ivoire, Guinea-Bissau, Mali, Niger, Senegal and Togo) recorded 3,200 confirmed cases, 105 deaths and a case fatality rate of 3.3%, according to the statement from the Ivorian presidency.</t>
  </si>
  <si>
    <t>['page', '3', '4', 'coronavirus:', 'uemoa', 'suspend', 'convergence', 'plan', 'face', 'crisis', 'facing-the-crisis-due-to-the-coronavirus', 'coronavirus:', 'uemoa', 'suspend', 'convergence', 'plan', 'face', 'crisis', 'posted', '04/28/2020', 'eight', 'country', 'west', 'african', 'economic', 'monetary', 'union', '(uemoa)', 'decide', 'suspend', 'convergence', 'pact', 'extraordinary', 'summit', 'order', 'deal', 'coronavirus', 'crisis.', '“the', 'suspension', 'convergence', 'pact', 'finalized,”', 'source', 'nigerien', 'presidency', 'tell', 'afp.', '“the', 'world', 'face', 'economic', 'crisis', 'unprecedented', 'since', '1929.', 'country', 'union', '(…)', 'spared.', 'act', 'united', 'solidarity,', 'strengthen', 'resilience', 'face', 'crisis.', 'welcome', 'establishment', 'community', 'strategy', '”including“', 'temporary', 'suspension', 'convergence,', 'stability,', 'growth', 'solidarity', 'pact,', 'affirm', 'president', 'issoufou', 'summit', 'videoconference.', 'pact', 'include', 'particular', 'limitation', 'debt,', 'inflation', 'payment', 'arrears.', 'president,', 'already', 'call', 'week', 'ago', 'marshall', 'plan', 'africa,', 'also', 'support', '“the', 'short-term', 'recourse', 'statutory', 'advance', 'bceao', 'solution', 'support', 'member', 'states”', 'well', '“the', 'production', 'advocacy', 'document', 'debt', 'cancellation.', '”french', 'president', 'emmanuel', 'macron', 'call', 'for“', 'help', '”africa', 'by“', 'massively', 'cancel', 'debt', '”but', 'moment', 'question', "'a", 'moratorium.', 'budget', 'waemu', 'country', 'strain', 'crisis.', 'total', 'coronavirus', 'response', 'plan', 'eight', 'country', 'represent', '5,285', 'billion', 'cfa', 'francs,', '8', 'billion', 'euros,', 'ivorian', 'president', 'alassane', 'ouattara', 'say', 'monday', 'extraordinary', 'summit', 'organization', 'covid-19.', '“urgent', 'measure', 'response', 'plans”', 'estimate', 'today', '“around', '5.285', 'billion', 'cfa', 'franc', '(8', 'billion', 'euros)', 'uemoa', 'member', 'countries,', 'order', 'limit', 'impact', 'health', 'crisis', 'affect', 'populations,', 'employment', 'productive', 'sector', '”,', 'accord', 'press', 'release', 'ivorian', 'presidency', 'hold', 'presidency', 'uemoa.', 'health', 'plan,', 'area', '(benin,', 'burkina', 'faso,', 'côte', "d'ivoire,", 'guinea-bissau,', 'mali,', 'niger,', 'senegal', 'togo)', 'record', '3,200', 'confirm', 'cases,', '105', 'death', 'case', 'fatality', 'rate', '3.3%,', 'accord', 'statement', 'ivorian', 'presidency.']</t>
  </si>
  <si>
    <t>CI</t>
  </si>
  <si>
    <t>Le président du Faso, Roch Marc Christian Kaboré, a participé, par visioconférence, le lundi 27 avril 2020, à une session extraordinaire de la Conférence des chefs d’Etat et de gouvernement de l’Union économique et monétaire Ouest-africaine (UEMOA) sur le COVID-19. Au regard des conséquences sociales et économiques dues à la maladie à coronavirus (COVID-19) au sein de l’Union économique et monétaire Ouest-africaine (UEMOA), les chefs d’Etat et de gouvernement de l’espace ont décidé de l’émission de bonds COVID-19 et de la suspension du Pacte de convergence. Ces deux décisions ont été prises, hier lundi 27 avril 2020, lors d’une session extraordinaire de la conférence des chefs d’Etat de l’UEMOA, organisée en visioconférence à laquelle le président du Faso, Roch Marc Christian Kaboré a pris part. Selon le président du Faso qui en a fait le point, les 8 pays de l’UEMOA enregistrent au total, plus 3 500 cas déclarés de COVID-19 dont 117 décès. Les efforts de chaque pays sur le plan sanitaire, a signifié le chef de l’Etat, ont été salués et l’ensemble des programmes agrégés s’élèvent à plus de 5 000 milliards F CFA mobilisés de façon interne et à travers les institutions de l’UEMOA et les partenaires extérieurs. « Des mesures ont été déjà prises au niveau de la Banque centrale des Etats de l’Afrique de l’Ouest pour qu’il y ait de la liquidité afin de faire face au financement des secteurs privé et public. Il s’agit notamment de la possibilité du report d’échéance de 3 mois et celle pour les banques primaires d’être refinancées en liquidité par la banque centrale », a-t-il relevé. La mise en place de bonds COVID-19, d’une durée de maturité de 3 mois renouvelable une fois, a estimé le président Kaboré, vise à permettre aux Etats de mobiliser des ressources. « Les réflexions se poursuivent pour voir si ces bonds peuvent être renouvelables à souhait », a-t-il dit, avant d’ajouter que des orientations ont été données aux institutions de l’UEMOA, afin de mener la réflexion sur une longue durée. En effet, a-t-il expliqué, la réflexion actuelle s’est faite sur la base d’une fin de la pandémie d’ici au mois de juin. « Cette hypothèse nous amène déjà à un taux de croissance à 2,7% alors qu’il devait être de 6,6%. Sur la même période, nous aurons un taux d’inflation qui va évoluer jusqu’à 2% alors qu’il était prévu à 1,1%. Si la maladie se prolonge, nous serons dans une récession », a-t-il fait savoir. Quant au Pacte de convergence UEMOA, il doit être en phase avec celui de la CEDEAO, permettant le contrôle multilatéral des économies avec des règles qui veulent par exemple que le déficit budgétaire n’excède pas 3%. « Au regard de la situation actuelle, la conférence a décidé de suspendre ce pacte en attendant qu’il puisse être rediscuté lors du prochain sommet en juillet 2020 à Yamoussoukro en Côte d’Ivoire », a noté le président du Faso. Au titre des aspects sanitaires, les chefs d’Etat ont décidé d’une coordination des actions avec la CEDEAO à travers l’Organisation ouest africaine de la santé (OOAS) pour avoir une vision globale de la situation. Ils ont souhaité une coopération entre les ministères en charge de la santé, des transports et de la sécurité des différents pays, d’une part, la solidarité et la coopération entre les scientifiques, d’autre part, en vue du développement de l’industrie pharmaceutique et de l’amélioration des soins de santé en lien avec la pharmacopée traditionnelle. Jean-Marie TOE</t>
  </si>
  <si>
    <t>The President of Faso, Roch Marc Christian Kaboré, participated, by videoconference, on Monday, April 27, 2020, in an extraordinary session of the Conference of Heads of State and Government of the West African Economic and Monetary Union (UEMOA) on COVID-19. In view of the social and economic consequences due to the coronavirus disease (COVID-19) within the West African Economic and Monetary Union (UEMOA), the heads of state and government of the space have decided to l issuance of COVID-19 bonds and suspension of the Convergence Pact. These two decisions were taken yesterday, Monday, April 27, 2020, during an extraordinary session of the UEMOA Heads of State Conference, organized by videoconference in which the President of Faso, Roch Marc Christian Kaboré took part. According to the President of Faso, who gave an update, the 8 WAEMU countries have recorded a total of more than 3,500 declared cases of COVID-19, including 117 deaths. The efforts of each country in the health plan, the Head of State indicated, were praised and all the aggregated programs amount to more than 5,000 billion CFA francs mobilized internally and through the institutions of UEMOA and external partners. “Measures have already been taken at the level of the Central Bank of West African States to ensure that there is liquidity in order to cope with the financing of the private and public sectors. This concerns in particular the possibility of the extension of the maturity of 3 months and that for the primary banks to be refinanced in liquidity by the central bank ", he noted. The implementation of COVID-19 bonds, with a maturity of 3 months renewable once, said President Kaboré, aims to allow States to mobilize resources. "Discussions are continuing to see if these leaps can be renewable at will," he said, before adding that guidelines have been given to UEMOA institutions, in order to conduct the reflection over a long period. . Indeed, he explained, the current thinking has been done on the basis of an end of the pandemic by June. “This assumption already brings us to a growth rate of 2.7% when it should have been 6.6%. Over the same period, we will have an inflation rate that will move up to 2% when it was forecast at 1.1%. If the disease continues, we will be in a recession, ”he said. As for the UEMOA Convergence Pact, it must be in phase with that of ECOWAS, allowing multilateral control of economies with rules that require, for example, that the budget deficit does not exceed 3%. "In view of the current situation, the conference decided to suspend this pact until it can be discussed again at the next summit in July 2020 in Yamoussoukro in Côte d'Ivoire," noted the president of Faso. In terms of health aspects, the Heads of State decided to coordinate actions with ECOWAS through the West African Health Organization (WAHO) in order to have a comprehensive view of the situation. They called for cooperation between the ministries in charge of health, transport and security in different countries, on the one hand, solidarity and cooperation between scientists, on the other hand, with a view to the development of pharmaceutical industry and the improvement of health care in connection with the traditional pharmacopoeia. Jean-Marie TOE</t>
  </si>
  <si>
    <t>['president', 'faso,', 'roch', 'marc', 'christian', 'kaboré,', 'participated,', 'videoconference,', 'monday,', 'april', '27,', '2020,', 'extraordinary', 'session', 'conference', 'heads', 'state', 'government', 'west', 'african', 'economic', 'monetary', 'union', '(uemoa)', 'covid-19.', 'view', 'social', 'economic', 'consequence', 'due', 'coronavirus', 'disease', '(covid-19)', 'within', 'west', 'african', 'economic', 'monetary', 'union', '(uemoa),', 'head', 'state', 'government', 'space', 'decide', 'l', 'issuance', 'covid-19', 'bond', 'suspension', 'convergence', 'pact.', 'two', 'decision', 'take', 'yesterday,', 'monday,', 'april', '27,', '2020,', 'extraordinary', 'session', 'uemoa', 'heads', 'state', 'conference,', 'organize', 'videoconference', 'president', 'faso,', 'roch', 'marc', 'christian', 'kaboré', 'take', 'part.', 'according', 'president', 'faso,', 'give', 'update,', '8', 'waemu', 'country', 'record', 'total', '3,500', 'declared', 'case', 'covid-19,', 'include', '117', 'deaths.', 'effort', 'country', 'health', 'plan,', 'head', 'state', 'indicated,', 'praise', 'aggregated', 'program', 'amount', '5,000', 'billion', 'cfa', 'franc', 'mobilize', 'internally', 'institution', 'uemoa', 'external', 'partners.', '“measures', 'already', 'take', 'level', 'central', 'bank', 'west', 'african', 'states', 'ensure', 'liquidity', 'order', 'cope', 'financing', 'private', 'public', 'sectors.', 'concern', 'particular', 'possibility', 'extension', 'maturity', '3', 'month', 'primary', 'bank', 'refinance', 'liquidity', 'central', 'bank', '",', 'noted.', 'implementation', 'covid-19', 'bonds,', 'maturity', '3', 'month', 'renewable', 'once,', 'say', 'president', 'kaboré,', 'aim', 'allow', 'states', 'mobilize', 'resources.', '"discussions', 'continue', 'see', 'leap', 'renewable', 'will,"', 'said,', 'add', 'guideline', 'give', 'uemoa', 'institutions,', 'order', 'conduct', 'reflection', 'long', 'period.', 'indeed,', 'explained,', 'current', 'thinking', 'basis', 'end', 'pandemic', 'june.', '“this', 'assumption', 'already', 'bring', 'us', 'growth', 'rate', '2.7%', '6.6%.', 'period,', 'inflation', 'rate', 'move', '2%', 'forecast', '1.1%.', 'disease', 'continues,', 'recession,', '”he', 'said.', 'uemoa', 'convergence', 'pact,', 'must', 'phase', 'ecowas,', 'allow', 'multilateral', 'control', 'economy', 'rule', 'require,', 'example,', 'budget', 'deficit', 'exceed', '3%.', '"in', 'view', 'current', 'situation,', 'conference', 'decide', 'suspend', 'pact', 'discuss', 'next', 'summit', 'july', '2020', 'yamoussoukro', 'côte', 'd\'ivoire,"', 'note', 'president', 'faso.', 'term', 'health', 'aspects,', 'heads', 'state', 'decide', 'coordinate', 'action', 'ecowas', 'west', 'african', 'health', 'organization', '(waho)', 'order', 'comprehensive', 'view', 'situation.', 'call', 'cooperation', 'ministry', 'charge', 'health,', 'transport', 'security', 'different', 'countries,', 'one', 'hand,', 'solidarity', 'cooperation', 'scientists,', 'hand,', 'view', 'development', 'pharmaceutical', 'industry', 'improvement', 'health', 'care', 'connection', 'traditional', 'pharmacopoeia.', 'jean-marie', 'toe']</t>
  </si>
  <si>
    <t>Lors d’un sommet organisé ce lundi, les huit pays (Bénin, Burkina Faso, Côte d’Ivoire, Guinée-Bissau, Mali, Niger, Sénégal et Togo) membres de l’Union économique et monétaire ouest-africaine (UEMOA) ont décidé de suspendre leur pacte de convergence, qui permet un contrôle multilatéral des économies, afin de faire face à l’épidémie de coronavirus. Le pacte comprenait la limitation de la dette, de l’inflation ou d’arriérés de paiement notamment. Selon un communiqué de la présidence ivoirienne, qui assure la présidence de l’UEMOA, les « mesures urgentes et les plans de riposte » sont estimés à huit milliards d’euros « pour l’ensemble des pays membres, en vue de limiter l’impact de cette crise sanitaire sur les populations, l’emploi et le secteur productif ». Depuis ce lundi, les chefs d’Etat peuvent également émettre des « bons sociaux Covid-19 » pour faciliter les dépenses immédiates liées à l’épidémie. La Côte d’Ivoire est le premier pays à avoir émis lundi ces bons du Trésor, pour une valeur de 180 milliards de FCFA (environ 275 millions d’euros). Le Sénégal a suivi aujourd’hui, avec une émission de bons d’une valeur de 100 milliards de FCFA (environ 153 millions d’euros).</t>
  </si>
  <si>
    <t>During a summit organized on Monday, the eight countries (Benin, Burkina Faso, Côte d'Ivoire, Guinea-Bissau, Mali, Niger, Senegal and Togo) members of the West African Economic and Monetary Union (UEMOA) have decided to suspend their convergence pact, which allows multilateral control of economies, in order to deal with the coronavirus epidemic. The pact included the limitation of debt, inflation or arrears of payments in particular. According to a press release from the Ivorian presidency, which holds the presidency of UEMOA, "urgent measures and response plans" are estimated at eight billion euros "for all member countries, in order to limit the impact of this health crisis on populations, employment and the productive sector ”. As of Monday, heads of state can also issue "Covid-19 social bonds" to facilitate immediate spending related to the epidemic. The Ivory Coast is the first country to have issued these Treasury bills on Monday, worth FCFA 180 billion (around 275 million euros). Senegal followed suit today, issuing vouchers worth 100 billion FCFA (about 153 million euros).</t>
  </si>
  <si>
    <t>['summit', 'organize', 'monday,', 'eight', 'country', '(benin,', 'burkina', 'faso,', 'côte', "d'ivoire,", 'guinea-bissau,', 'mali,', 'niger,', 'senegal', 'togo)', 'member', 'west', 'african', 'economic', 'monetary', 'union', '(uemoa)', 'decide', 'suspend', 'convergence', 'pact,', 'allow', 'multilateral', 'control', 'economies,', 'order', 'deal', 'coronavirus', 'epidemic.', 'pact', 'include', 'limitation', 'debt,', 'inflation', 'arrears', 'payment', 'particular.', 'according', 'press', 'release', 'ivorian', 'presidency,', 'hold', 'presidency', 'uemoa,', '"urgent', 'measure', 'response', 'plans"', 'estimate', 'eight', 'billion', 'euro', '"for', 'member', 'countries,', 'order', 'limit', 'impact', 'health', 'crisis', 'populations,', 'employment', 'productive', 'sector', '”.', 'monday,', 'head', 'state', 'also', 'issue', '"covid-19', 'social', 'bonds"', 'facilitate', 'immediate', 'spending', 'relate', 'epidemic.', 'ivory', 'coast', 'first', 'country', 'issue', 'treasury', 'bill', 'monday,', 'worth', 'fcfa', '180', 'billion', '(around', '275', 'million', 'euros).', 'senegal', 'follow', 'suit', 'today,', 'issue', 'voucher', 'worth', '100', 'billion', 'fcfa', '(about', '153', 'million', 'euros).']</t>
  </si>
  <si>
    <t>Auregard des conséquences sociales et économiques dues à la maladie à coronavirus (COVID-19) ausein de l'Union économique et monétaire Ouest-africaine (UEMOA), les chefs d'Etat et de gouvernementde l'espace ont décidé de l'émission de bonds COVID-19et de la suspensiondu Pacte de convergence. Ces deux décisions ont été prises, hier lundi 27 avril 2020, lorsd'une sessionextraordinaire de la conférence des chefs d'Etat de l'UEMOA, organisée en visioconférence à laquelle le président du Faso,Roch Marc Christian Kaboré a pris part. Selon le présidentdu Faso qui en a fait le point, les 8 pays de l'UEMOA enregistrent au total, plus3 500 casdéclarés de COVID-19dont 117 décès. Les efforts de chaque pays sur le plan sanitaire, a signifiéle chef del'Etat, ont été salués et l'ensemble des programmes agrégés s'élèvent àplus de 5 000milliards F CFA mobilisés de façon interneet à travers les institutions de l'UEMOA et les partenaires extérieurs. « Des mesures ont été déjà prises au niveau de la Banque centrale des Etats de l'Afriquede l'Ouestpour qu'il y ait de laliquiditéafin de faire faceau financement des secteurs privé etpublic. Il s'agit notammentde la possibilité du report d'échéance de 3 mois et celle pour les banques primairesd'êtrerefinancées en liquidité par la banque centrale », a-t-il relevé. La miseen place de bonds COVID-19,d'une durée de maturité de 3mois renouvelable une fois, aestimé le président Kaboré, vise à permettre aux Etats demobiliser des ressources. « Les réflexions se poursuivent pour voir si ces bonds peuvent être renouvelables à souhait », a-t-il dit, avant d'ajouterquedes orientations ont été données aux institutions del'UEMOA, afinde mener la réflexionsurune longue durée. Eneffet, a-t-ilexpliqué, laréflexion actuelle s'estfaite sur la based'unefin de la pandémie d'iciau mois de juin.« Cette hypothèse nous amène déjà àun taux decroissance à 2,7% alors qu'il devait être de 6,6%. Sur la même période, nous aurons un taux d'inflation qui va évoluer jusqu'à 2% alorsqu'il était prévu à 1,1%. Sila maladie se prolonge,nous serons dans une récession », a-t-il faitsavoir. Quant au Pacte de convergence UEMOA, il doitêtreen phase avec celui de laCEDEAO,permettant le contrôle multilatéral des économiesavec desrèglesqui veulent par exempleque ledéficit budgétaire n'excède pas 3%. « Au regard de la situation actuelle, la conférence adécidé desuspendre ce pacte en attendantqu'il puisse être rediscuté lors du prochainsommet en juillet 2020 à Yamoussoukro en Côte d'Ivoire », a noté le président du Faso. Autitre des aspects sanitaires, les chefs d'Etat ont décidé d'une coordination des actions avec la CEDEAO à travers l'Organisation ouest africaine dela santé (OOAS) pour avoir une vision globale de la situation. Ils ont souhaité une coopération entre les ministères en charge de lasanté,des transports et de la sécurité des différents pays, d'une part, la solidarité et la coopération entre les scientifiques,d'autre part, en vue du développement de l'industrie pharmaceutiqueet de l'amélioration des soins de santé en lien avec la pharmacopéetraditionnelle.</t>
  </si>
  <si>
    <t>With regard to the social and economic consequences due to the coronavirus disease (COVID-19) within the West African Economic and Monetary Union (UEMOA), the heads of state and government of the space have decided to issue COVID-19 bonds and the suspension of the Convergence Pact. These two decisions were taken yesterday, Monday, April 27, 2020, during an extraordinary session of the UEMOA Heads of State Conference, organized by videoconference in which the President of Faso, Roch Marc Christian Kaboré took part. According to the president of Faso, who gave an update, the 8 WAEMU countries have recorded a total of more than 3,500 declared cases of COVID-19, including 117 deaths. The efforts of each country in the health plan, indicated the Head of State, were praised and all the aggregated programs amount to more than 5,000 billion CFA francs mobilized internally and through UEMOA institutions and external partners. “Measures have already been taken at the level of the Central Bank of West African States so that there is liquidity in order to finance the private and public sectors. These include the possibility of a 3-month extension and that for primary banks to be refinanced in liquidity by the central bank, ”he noted. The implementation of COVID-19 bonds, with a maturity of 3 months renewable once, estimated President Kaboré, aims to allow States to mobilize resources. "Discussions are continuing to see if these leaps can be renewable at will," he said, before adding that guidelines have been given to the institutions of UEMOA, in order to carry out the reflection over a long period. Indeed, he explained, the current thinking is based on the end of the pandemic here in June. “This hypothesis already brings us to a growth rate of 2.7% whereas it should have been 6. , 6%. Over the same period, we will have an inflation rate which will evolve up to 2% whereas it was forecast at 1.1%. If the disease continues, we will be in a recession, ”he said. As for the UEMOA Convergence Pact, it must be in phase with that of ECOWAS, allowing multilateral control of economies with rules that require, for example, that the budget deficit does not exceed 3%. "In view of the current situation, the conference decided to suspend this pact until it can be discussed again at the next summit in July 2020 in Yamoussoukro in Côte d'Ivoire," noted the president of Faso. In terms of health aspects, the Heads of State decided to coordinate actions with ECOWAS through the West African Health Organization (WAHO) to have a global vision of the situation. They called for cooperation between the ministries in charge of health, transport and security in different countries, on the one hand, solidarity and cooperation between scientists, on the other hand, with a view to the development of the industry. pharmaceutical and the improvement of health care in connection with traditional pharmacopoeia.</t>
  </si>
  <si>
    <t>['regard', 'social', 'economic', 'consequence', 'due', 'coronavirus', 'disease', '(covid-19)', 'within', 'west', 'african', 'economic', 'monetary', 'union', '(uemoa),', 'head', 'state', 'government', 'space', 'decide', 'issue', 'covid-19', 'bond', 'suspension', 'convergence', 'pact.', 'two', 'decision', 'take', 'yesterday,', 'monday,', 'april', '27,', '2020,', 'extraordinary', 'session', 'uemoa', 'heads', 'state', 'conference,', 'organize', 'videoconference', 'president', 'faso,', 'roch', 'marc', 'christian', 'kaboré', 'take', 'part.', 'according', 'president', 'faso,', 'give', 'update,', '8', 'waemu', 'country', 'record', 'total', '3,500', 'declared', 'case', 'covid-19,', 'include', '117', 'deaths.', 'effort', 'country', 'health', 'plan,', 'indicate', 'head', 'state,', 'praise', 'aggregated', 'program', 'amount', '5,000', 'billion', 'cfa', 'franc', 'mobilize', 'internally', 'uemoa', 'institution', 'external', 'partners.', '“measures', 'already', 'take', 'level', 'central', 'bank', 'west', 'african', 'states', 'liquidity', 'order', 'finance', 'private', 'public', 'sectors.', 'include', 'possibility', '3-month', 'extension', 'primary', 'bank', 'refinance', 'liquidity', 'central', 'bank,', '”he', 'noted.', 'implementation', 'covid-19', 'bonds,', 'maturity', '3', 'month', 'renewable', 'once,', 'estimate', 'president', 'kaboré,', 'aim', 'allow', 'states', 'mobilize', 'resources.', '"discussions', 'continue', 'see', 'leap', 'renewable', 'will,"', 'said,', 'add', 'guideline', 'give', 'institution', 'uemoa,', 'order', 'carry', 'reflection', 'long', 'period.', 'indeed,', 'explained,', 'current', 'thinking', 'base', 'end', 'pandemic', 'june.', '“this', 'hypothesis', 'already', 'bring', 'us', 'growth', 'rate', '2.7%', 'whereas', '6.', '6%.', 'period,', 'inflation', 'rate', 'evolve', '2%', 'whereas', 'forecast', '1.1%.', 'disease', 'continues,', 'recession,', '”he', 'said.', 'uemoa', 'convergence', 'pact,', 'must', 'phase', 'ecowas,', 'allow', 'multilateral', 'control', 'economy', 'rule', 'require,', 'example,', 'budget', 'deficit', 'exceed', '3%.', '"in', 'view', 'current', 'situation,', 'conference', 'decide', 'suspend', 'pact', 'discuss', 'next', 'summit', 'july', '2020', 'yamoussoukro', 'côte', 'd\'ivoire,"', 'note', 'president', 'faso.', 'term', 'health', 'aspects,', 'heads', 'state', 'decide', 'coordinate', 'action', 'ecowas', 'west', 'african', 'health', 'organization', '(waho)', 'global', 'vision', 'situation.', 'call', 'cooperation', 'ministry', 'charge', 'health,', 'transport', 'security', 'different', 'countries,', 'one', 'hand,', 'solidarity', 'cooperation', 'scientists,', 'hand,', 'view', 'development', 'industry.', 'pharmaceutical', 'improvement', 'health', 'care', 'connection', 'traditional', 'pharmacopoeia.']</t>
  </si>
  <si>
    <t>Unerencontre àlaquelle a pris part le chef de l'Etat burkinabè, Roch Marc Christian Kaboré, avec ses collaborateurs, à l'image du ministre de l'Intégration africaine et des Burkinabè del'extérieur, Paul Robert Tiendrébéogo, au Palaisde Kosyamà Ouagadougou. Du point fait par le présidentdu Faso, il ressort que les chefs d'Etat ont décidéde suspendre le Pacte de convergence et ce, jusqu'auprochain sommet qui devrait se tenir au mois de juillet, dans la capitaleivoirienne. Dans un espace qui compte déjà 3500cas de personnes qui ont contracté lamaladie à coronavirus avec 117 décès liés à ce virus, leschefsd'Etatde l'Union économique et monétaire ouestafricaine (UEMOA) ont tenu une conférence en visioconférence à l'effet de se pencher sur cette maladie et sesconséquences socio-économiques dansleur espace. Le président duFaso y a prispart. A la sortie de cette rencontre avecses pairs, il a faitle point à la presse,en relevant les décisions prises afin de permettre auxEtats-membres defaire face à la crise. Lesquels Etats connaîtrontune récession au cas où la crisesanitaire se prolongeraitjusqu'au mois dejuin 2020. Il a révélé le fait que l'espace UEMOA est le plus touché parla maladie, dans legrand espace de la CEDEAO. Et poury faireface, lesEtats avaientdéjà pris desmesures. Celles-ci ont été agréées et ont un coût global de 5 000 milliards de F CFA. Pour aider ces Etats et le secteur privé dans cette riposte, le président du Faso a indiqué que la Banquecentrale des Etats del'Afrique de l'Ouest (BCEAO) a décidé d'émettre des « bons Covid-19» avec une maturation de3 mois renouvelables une fois. Mais les chefs d'Etat ont émis le souhait que ces bons soientrenouvelables tout court, afin de permettre aux Etats de mobiliser des ressources pour lutter contrela pandémie. A cette décision de laBCEAO pouraccompagner les pays de l'UEMOA dans la luttecontre le Covid-19,il a été décidé, aux dires du chefde l'Etat burkinabè,« de lasuspension du Pacte de convergence et ce, jusqu'au prochainsommet des chefs d'Etat,qui se tiendraà Yamoussoukro, en Côte d'Ivoire, au mois dejuillet prochain ». Mais ce sommet se tiendra soit enprésentiel, soit en visioconférence selon l'évolutionde la maladie à coronavirus. Les chefs d'Etat ont aussi souhaité que ce pacte de convergence, qui estle contrôle multilatéraldes économies, avec des règles telles que le maintien des déficits budgétaires à unniveau inférieur à 3%, soit mis enphase avec celui de laCEDEAO. Autre fait,autre lieu,les chefs d'Etat del'UEMOA ont aussi voulu une coordination avec laCEDEAO à travers l'OOAS afin d'avoir une vision globale dela situation au lieuque« chacun, de son côté, se mette àprendre des mesuressanitaires différentes », a ajouté Roch Marc Christian Kaboré. Dans sa déclarationliminaire, leprésident du Fasoa rappelé le souhait deschefsd'Etat, d'avoirunecoopération entre lesministères de la Sécurité, de la Santé et duTransport ainsi que la solidarité et lacoopération entre les scientifiques des différents paysmembres de l'UEMOA. Et ce,dans la perspective dedévelopper l'industriepharmaceutique ainsi que l'offre de la pharmacopée traditionnelle.</t>
  </si>
  <si>
    <t>A meeting attended by the Burkinabè Head of State, Roch Marc Christian Kaboré, with his collaborators, like the Minister of African Integration and Burkinabè Abroad, Paul Robert Tiendrébéogo, at the Palais de Kosyam in Ouagadougou. From the point made by the president of Faso, it emerges that the heads of state have decided to suspend the Convergence Pact until the next summit which should be held in July, in the Ivorian capital. In a space that already has 3,500 cases of people who have contracted the coronavirus disease with 117 deaths linked to this virus, the Heads of State of the West African Economic and Monetary Union (UEMOA) held a videoconference conference to look into this disease and its socio-economic consequences in their space. The president ofFaso took part. At the end of this meeting with his peers, he briefed the press, noting the decisions taken in order to allow Member States to cope with the crisis. Which states will experience a recession if the health crisis continues until June 2020. He revealed the fact that the UEMOA area is the most affected by disease, in the larger ECOWAS area. And to face it, the States had already taken measures. These have been approved and have an overall cost of 5,000 billion CFA francs. To help these States and the private sector in this response, the President of Faso indicated that the Central Bank of West African States (BCEAO) has decided to issue "Covid-19 vouchers" with a maturity of 3 months renewable once. But the Heads of State expressed the wish that these vouchers be renewable, in order to allow States to mobilize resources to fight against the pandemic. At this decision of the BCEAO to support the UEMOA countries in the fight against Covid-19, it was decided, according to the Burkinabè Head of State, "to suspend the Convergence Pact until the next summit of chiefs. State, which will be held in Yamoussoukro, Ivory Coast, next July ”. But this summit will be held either in person or by videoconference depending on the evolution of the coronavirus disease. The Heads of State also wanted this convergence pact, which is the multilateral control of economies, with rules such as maintaining budget deficits at a level below 3%, to be put in phase with that of ECOWAS. Another fact, another place, the heads of state of the UEMOA also wanted coordination with the ECOWAS through WAHO in order to have a global vision of the situation instead of "each, on his side, begins to take different health measures. », Added Roch Marc Christian Kaboré. In his opening statement, the President of Fasoa recalled the wish of the Heads of State to have cooperation between the Ministries of Security, Health and Transport as well as solidarity and cooperation between scientists from the various member countries of the WAEMU. And this, with a view to developing the pharmaceutical industry as well as the traditional pharmacopoeia offer.</t>
  </si>
  <si>
    <t>['meeting', 'attend', 'burkinabè', 'head', 'state,', 'roch', 'marc', 'christian', 'kaboré,', 'collaborators,', 'like', 'minister', 'african', 'integration', 'burkinabè', 'abroad,', 'paul', 'robert', 'tiendrébéogo,', 'palais', 'de', 'kosyam', 'ouagadougou.', 'point', 'make', 'president', 'faso,', 'emerge', 'head', 'state', 'decide', 'suspend', 'convergence', 'pact', 'next', 'summit', 'hold', 'july,', 'ivorian', 'capital.', 'space', 'already', '3,500', 'case', 'people', 'contract', 'coronavirus', 'disease', '117', 'death', 'link', 'virus,', 'heads', 'state', 'west', 'african', 'economic', 'monetary', 'union', '(uemoa)', 'hold', 'videoconference', 'conference', 'look', 'disease', 'socio-economic', 'consequence', 'space.', 'president', 'offaso', 'take', 'part.', 'end', 'meeting', 'peers,', 'brief', 'press,', 'note', 'decision', 'take', 'order', 'allow', 'member', 'states', 'cope', 'crisis.', 'state', 'experience', 'recession', 'health', 'crisis', 'continue', 'june', '2020.', 'reveal', 'fact', 'uemoa', 'area', 'affected', 'disease,', 'large', 'ecowas', 'area.', 'face', 'it,', 'states', 'already', 'take', 'measures.', 'approve', 'overall', 'cost', '5,000', 'billion', 'cfa', 'francs.', 'help', 'states', 'private', 'sector', 'response,', 'president', 'faso', 'indicate', 'central', 'bank', 'west', 'african', 'states', '(bceao)', 'decide', 'issue', '"covid-19', 'vouchers"', 'maturity', '3', 'month', 'renewable', 'once.', 'heads', 'state', 'express', 'wish', 'voucher', 'renewable,', 'order', 'allow', 'states', 'mobilize', 'resource', 'fight', 'pandemic.', 'decision', 'bceao', 'support', 'uemoa', 'country', 'fight', 'covid-19,', 'decided,', 'accord', 'burkinabè', 'head', 'state,', '"to', 'suspend', 'convergence', 'pact', 'next', 'summit', 'chiefs.', 'state,', 'hold', 'yamoussoukro,', 'ivory', 'coast,', 'next', 'july', '”.', 'summit', 'hold', 'either', 'person', 'videoconference', 'depend', 'evolution', 'coronavirus', 'disease.', 'heads', 'state', 'also', 'want', 'convergence', 'pact,', 'multilateral', 'control', 'economies,', 'rule', 'maintain', 'budget', 'deficit', 'level', '3%,', 'put', 'phase', 'ecowas.', 'another', 'fact,', 'another', 'place,', 'head', 'state', 'uemoa', 'also', 'want', 'coordination', 'ecowas', 'waho', 'order', 'global', 'vision', 'situation', 'instead', '"each,', 'side,', 'begin', 'take', 'different', 'health', 'measures.', '»,', 'added', 'roch', 'marc', 'christian', 'kaboré.', 'opening', 'statement,', 'president', 'fasoa', 'recall', 'wish', 'heads', 'state', 'cooperation', 'ministries', 'security,', 'health', 'transport', 'well', 'solidarity', 'cooperation', 'scientist', 'various', 'member', 'country', 'waemu.', 'this,', 'view', 'develop', 'pharmaceutical', 'industry', 'well', 'traditional', 'pharmacopoeia', 'offer.']</t>
  </si>
  <si>
    <t>benin</t>
  </si>
  <si>
    <t>Par Cheikh Mbacké Sène il y a 1 an (populaire) Commenter Les USA négocient avec le Bénin un pacte de protection de l’enfance (CPC)Les USA négocient avec le Bénin un pacte de protection de l’enfance (CPC) « Je n’entends pas me rendre » : Djènontin parle après l'arrestation de son fils« Je n’entends pas me rendre » : Djènontin parle après l'arrestation de son fils Pour les réalistes, l’UEMOA a déjà un pas dans la récession. A ce jour, à la considération de l’ensemble des paramètres (prolongement de la pandémique, crise socio-économique, forte baisse de la production industrielle et de l’activité commerciale, des recettes fiscales et douanières respectives des pays…), il est évident que la sous région ne peut faire exception d’une récession qui a déjà frappé les plus grandes puissances, considérées comme des Etats-Continents. Si l’UEMOA décide de suspende son pacte de convergence parce qu’impossible à maintenir par ses temps, c’est parce qu’il est loin d’être cet instrument à effet de levier qu’il devait être. Que de surprise, à ce stade de la crise, d’entendre les responsables de l’UEMOA suspendre la récession à la “conditionnalité” du prolongement de la pandémie du Covid-19. Alors que le mix de paramètres précités confirme l’entrée en récession. L’UEMOA est dans le déni et la contradiction en refusant officiellement de confirmer une récession installée déjà dans ses entrailles. Non sans pourtant faire substantiellement son aveu sur la détérioration économique de la sous région au point de ne pouvoir maintenir le “pacte de convergence”. Ce dernier devait être un instrument de stabilité capable de permettre aux différents pays de la communauté de pouvoir faire face à une telle situation. L’UEMOA est à un pas de la récession L’UEMOA comme la plus part des régions du monde et même des grandes puissances vivent les prémices d’une récession. Disons le sans ambages. On considère naturellement qu’un pays est en récession après deux trimestres consécutifs de baisse du PIB. Or l’UEMOA et chacun des pays qui la compose, ont connu, lors de ce premier trimestre bouclé un contexte particulier, une altération de la dynamique de croissance au profit d’une décroissance inquiétante. Il faut se rendre à l’évidence que ce n’est pas demain que la tendance sera renversée et que le deuxième trimestre ne changera probablement pas encore la donne. La marge de manoeuvre assez petite et illusoire pour une résistance et une relance économique convenable. A l’échelle étatique comme communautaire, le choc fait perdre l’équilibre dévoilant la fragilité logistique, financière et économique de l’Espace paradoxalement à ses immenses ressources. Aujourd’hui aucun des pays de l’UEMOA ne peut se tenir droit dans ses bottes en ce qui concerne la maitrise parfaite de la pandémie et de la situation socio-économique inhérente. Ce qui sous entendant la chute du PIB respectif des pays, les désengageant involontairement du pacte de convergence économique, levier de stabilité sous régionale. La fermeture des frontières intérieures, la cessation temporaires des interconnexions commerciales entre pays membres et aussi le reste du monde sont venus s’engoncer dans ce terrain meuble et facilitent la chute du PIB sous régional de 2 à 4 points. Les croissances respectives des différents pays de l’union 2020 devront se situer entre 1,5 et 2,7%. Le pacte de convergence de l’UEMOA : Un instrument pas résilient et inefficace Si l’UEMOA a suspendu le pacte de convergence, c’est parce que l’instrument en lui-même n’est pas bien efficace. Il devait être un instrument géo politico-économique et financer donnant des moyens et pouvoirs de résilience et stabilisateurs aussi bien aux différents pays qu’à la communauté. Si l’idée du pacte en lui même a été salutaire dans une Afrique divisée avec des économies poussives, la structuration et les paradigmes du pacte de convergence n’épousent pas assez les réalités géopolitiques, socio-économiques et financiers de la sous région pour être cet instrument “anticipateur” et ce levier stabilisateur. Le pacte de convergence doit le premier instrument dont l’organe sous régional se dote pour coordonner leurs politiques budgétaires nationales et éviter l’apparition de déficits publics excessifs. Il comporte alors deux types de dispositions : des dispositions préventives et des dispositions correctrices. Dans les deux dispositions, le pacte a montré ses limites et surtout son inadéquation et son inefficacité face à des situations exogènes complexes. Au lieu d’être une moyen d’allègement, de résilience et de dépassement. Le Pacte devient même aux yeux des régisseurs de la communauté comme un “boulet” dont il faut se séparer momentanément, le temps de la crise. Une sorte de prise de conscience qu’il ne peut être en son état actuel un instrument à impact positif dans la stratégie de riposte économique de la crise actuelle. Le pacte, tel qu’il est aujourd’hui conçu, n’a pas d’aptitudes lui permettant de s’adapter à des circonstances changeantes, de surcroît face à une crise sanitaire qu’il ne pouvait prendre en considération (disposition coercitive) lors de sa conception. Comme chaque crise est une opportunité, cette pandémie offre ainsi à la communauté l’opportunité de se rendre compte de la défaillance ou insuffisances de ses systèmes et instruments d’intégration multidimensionnelle mettant ainsi en lumières les chantiers futurs de l’UEMOA. Elle indique une rupture qui engendre de nouveaux besoins. La vie de nos sociétés devra changer et il faut entrer dans une nouvelle ère de pensée et d’être. Au moins trois chantiers majeurs pour le jour d’après Covid-19 Dans un contexte d’économies liées et ou la notion d’économie accorde (ou devra accorder) une place prépondérante à l’humain (la nouvelle économie du lendemain de la crise de 2009), la communauté a sans doute pris conscience des relations corrélatives entre la santé publique et l’économie, entre les économies nationales et celle communautaire. L’absence d’un cadre sanitaire concerté dynamique et innovant a laissé entrevoir des défaillances qui ont un impact direct et dévastateur sur l’économie sous régionale. Il est important lors du dégel du pacte de convergence, d’enclencher une nouvelle phase de réflexion pour repenser le modèle économique communautaire, lequel placera non seulement l’humain au centre, mais devra doter à la communauté d’un instrument capable d’endiguer l’affaiblissement des capacités nationales, locales et maintenir les économies des Etats à des niveaux de performance et de résilience à toute épreuve. Il s’agira de s’atteler aux déficits structurels et de migrer vers un nouveau pacte de convergence qui travaille à intégrer des fondamentaux et paradigmes innovants, propices à l’anticipation, stabilisateurs, résiliants, performants et efficaces.Le troisième défi est relatif au renforcement du système financier ouest-africain qui traine encore des lacunes structurelles et organisationnelles. Il faut réfléchir à aller vers un système qui peut absorber avec la plus grande résilience les chocs tendant à devenir récurrents comme les impacts liés à la baisse des cours des actions, la montée en flèche des écarts de risque sur les prêts et la chute des prix du pétrole, la fuite vers la qualité, le défaut de liquidité sur des marchés traditionnellement, les tensions liées à la lourdeur de l’endettement … L’UEMOA ne aujourd’hui peut échapper à la récession. N’étant pas suffisamment outillée pour déployer ses capacités d’absorption et de résilience des chocs économiques liés à la pandémie, l’organe communautaire de l’Afrique de l’Ouest subit de plein fouet la crise. Avec des budgets faibles, conçus sur endettement et très sollicités durant la crise, les pays membres de l’UEMOA subissent déjà un impact direct négatif qui les confine à la recherche de solutions de ripostes d’urgence. Tout, dans le regret d’un vide et/ou d’une inefficacité structurelle. Et dans l’impréparation, l’efficacité n’est jamais au bout. L’affaissement structurel et institutionnel sont des réalités qu’il faut appréhender sans faux-semblants. La communauté a été édifiée sur la nécessité d’apporter des correctifs profonds sinon procéder à la refonte collective même du pacte de convergence, lequel devra coordonner les politiques économiques des pays membres et surtout leur conférer un pouvoir d’anticipation des chocs exogènes et endogènes, de quelque nature que ce soit. Une contribution de Cheikh Mbacké Sène, Expert en Intelligence économique, Président de la Commission préparatoire du Centre International d’Analyse économique (CIAE)</t>
  </si>
  <si>
    <t>By Cheikh Mbacké Sène 1 year ago (popular) Comment The US is negotiating a child protection pact (CPC) with Benin The US is negotiating a child protection pact (CPC) with Benin. 'do not hear me surrender ": Djènontin speaks after the arrest of his son" I do not intend to surrender ": Djènontin speaks after the arrest of his son For realists, UEMOA is already one step into recession. To date, taking into account all the parameters (prolongation of the pandemic, socio-economic crisis, sharp drop in industrial production and commercial activity, in the respective tax and customs revenues of the countries, etc.), it is It is obvious that the sub-region cannot be an exception from a recession which has already hit the greatest powers, considered as Continent States. If UEMOA decides to suspend its convergence pact because it is impossible to sustain in the times, it is because it is far from being the leveraged instrument it should be. What a surprise, at this stage of the crisis, to hear WAEMU officials suspend the recession on the “conditionality” of the extension of the Covid-19 pandemic. While the aforementioned mix of parameters confirms the entry into recession. The WAEMU is in denial and contradiction by officially refusing to confirm a recession already installed in its bowels. Not without however making a substantial admission on the economic deterioration of the sub-region to the point of not being able to maintain the “convergence pact”. The latter was to be an instrument of stability capable of enabling the various countries of the community to be able to face such a situation. WAEMU is one step away from recession WAEMU, like most regions of the world and even major powers, are experiencing the beginnings of a recession. Let's say it bluntly. A country is naturally considered to be in recession after two consecutive quarters of declining GDP. However, the WAEMU and each of the countries that make it up, experienced, during this first quarter of the year, a particular context, a deterioration in the growth dynamic in favor of a worrying decrease. We have to realize that it is not tomorrow that the trend will be reversed and that the second quarter will probably not be a game-changer yet. The rather small and illusory room for maneuver for a resistance and a suitable economic recovery. At the state and community level, the shock causes a loss of balance, revealing the logistical, financial and economic fragility of Space, paradoxically to its immense resources. Today none of the WAEMU countries can stand up straight in their boots when it comes to fully mastering the pandemic and the inherent socio-economic situation. This implies the fall in the respective GDP of the countries, involuntarily disengaging them from the economic convergence pact, a lever of sub-regional stability. The closing of internal borders, the temporary cessation of commercial interconnections between member countries and also the rest of the world have entered this soft ground and are facilitating the fall in sub-regional GDP by 2 to 4 points. The respective growth of the various countries of the 2020 union should be between 1.5 and 2.7%. The UEMOA Convergence Pact: A Not Resilient and Ineffective Instrument If UEMOA suspended the convergence pact, it is because the instrument itself is not very effective. It was to be a geo-politico-economic instrument and to finance giving resilience and stabilizing means and powers to the different countries as well as to the community. If the idea of ​​the pact in itself has been beneficial in a divided Africa with sluggish economies, the structuring and paradigms of the convergence pact do not sufficiently embrace the geopolitical, socio-economic and financial realities of the sub-region to be this “anticipatory” instrument and this stabilizing lever. The convergence pact should be the first instrument which the sub-regional body adopts to coordinate their national budgetary policies and prevent the emergence of excessive public deficits. It therefore comprises two types of provisions: preventive provisions and corrective provisions. In both provisions, the pact has shown its limits and especially its inadequacy and ineffectiveness in the face of complex exogenous situations. Instead of being a means of relief, resilience and overcoming. In the eyes of the managers of the community, the Pact even becomes like a “ball” from which it is necessary to separate temporarily, the time of the crisis. A kind of realization that in its current state it cannot be an instrument with a positive impact in the strategy of economic response to the current crisis. The pact, as it is today conceived, does not have the skills allowing it to adapt to changing circumstances, moreover in the face of a health crisis that it could not take into account (coercive provision) during its conception. As each crisis is an opportunity, this pandemic thus offers the community the opportunity to realize the failure or inadequacies of its multidimensional integration systems and instruments, thus highlighting the future work of UEMOA. It indicates a rupture which generates new needs. The life of our societies will have to change and we must enter a new era of thinking and being. At least three major projects for the day after Covid-19 In a context of related economies and where the notion of economy grants (or will have to grant) a preponderant place to people (the new economy of the day after the crisis of 2009), the community has undoubtedly become aware of the correlative relationships between public health and the economy, between national and community economies. The absence of a dynamic and innovative concerted health framework has suggested failures that have a direct and devastating impact on the sub-regional economy. When the convergence pact thaws, it is important to initiate a new phase of reflection to rethink the community economic model, which will not only place people at the center, but will have to provide the community with an instrument capable of containing weakening national and local capacities and maintaining state economies at levels of foolproof performance and resilience. This will involve tackling structural deficits and migrating to a new convergence pact that works to integrate innovative fundamentals and paradigms, conducive to anticipation, stabilizers, resilient, efficient and effective. The third challenge relates to the strengthening of the West African financial system which still has structural and organizational shortcomings. We must think about moving towards a system that can absorb with the greatest resilience the shocks tending to become recurrent such as the impacts related to the fall in stock prices, the skyrocketing risk spreads on loans and the fall in prices. of oil, the flight to quality, the lack of liquidity on traditional markets, the tensions linked to the heavy debt ... WAEMU today cannot escape recession. Not being sufficiently equipped to deploy its capacities for absorption and resilience to economic shocks linked to the pandemic, the community organ of West Africa is suffering the brunt of the crisis. With weak budgets, designed on debt and very strained during the crisis, the member countries of the WAEMU are already suffering a direct negative impact which confines them to the search for emergency response solutions. All in regret for a vacuum and / or structural inefficiency. And in unpreparedness, efficiency never ends. Structural and institutional collapse are realities that must be understood without pretense. The community was built on the need to bring in-depth corrective measures, if not to proceed with the collective overhaul of the convergence pact, which should coordinate the economic policies of member countries and above all give them the power to anticipate exogenous and endogenous shocks, of any kind. A contribution by Cheikh Mbacké Sène, Expert in Economic Intelligence, President of the Preparatory Commission of the International Center for Economic Analysis (CIAE)</t>
  </si>
  <si>
    <t>['cheikh', 'mbacké', 'sène', '1', 'year', 'ago', '(popular)', 'comment', 'us', 'negotiate', 'child', 'protection', 'pact', '(cpc)', 'benin', 'us', 'negotiate', 'child', 'protection', 'pact', '(cpc)', 'benin.', "'do", 'hear', 'surrender', '":', 'djènontin', 'speak', 'arrest', 'son"', 'intend', 'surrender', '":', 'djènontin', 'speak', 'arrest', 'son', 'realists,', 'uemoa', 'already', 'one', 'step', 'recession.', 'date,', 'take', 'account', 'parameter', '(prolongation', 'pandemic,', 'socio-economic', 'crisis,', 'sharp', 'drop', 'industrial', 'production', 'commercial', 'activity,', 'respective', 'tax', 'custom', 'revenue', 'countries,', 'etc.),', 'obvious', 'sub-region', 'cannot', 'exception', 'recession', 'already', 'hit', 'great', 'powers,', 'consider', 'continent', 'states.', 'uemoa', 'decide', 'suspend', 'convergence', 'pact', 'impossible', 'sustain', 'times,', 'far', 'leveraged', 'instrument', 'be.', 'surprise,', 'stage', 'crisis,', 'hear', 'waemu', 'official', 'suspend', 'recession', '“conditionality”', 'extension', 'covid-19', 'pandemic.', 'aforementioned', 'mix', 'parameter', 'confirm', 'entry', 'recession.', 'waemu', 'denial', 'contradiction', 'officially', 'refuse', 'confirm', 'recession', 'already', 'instal', 'bowels.', 'without', 'however', 'make', 'substantial', 'admission', 'economic', 'deterioration', 'sub-region', 'point', 'able', 'maintain', '“convergence', 'pact”.', 'latter', 'instrument', 'stability', 'capable', 'enable', 'various', 'country', 'community', 'able', 'face', 'situation.', 'waemu', 'one', 'step', 'away', 'recession', 'waemu,', 'like', 'region', 'world', 'even', 'major', 'powers,', 'experience', 'beginning', 'recession.', "let's", 'say', 'bluntly.', 'country', 'naturally', 'consider', 'recession', 'two', 'consecutive', 'quarter', 'decline', 'gdp.', 'however,', 'waemu', 'country', 'make', 'up,', 'experienced,', 'first', 'quarter', 'year,', 'particular', 'context,', 'deterioration', 'growth', 'dynamic', 'favor', 'worrying', 'decrease.', 'realize', 'tomorrow', 'trend', 'reverse', 'second', 'quarter', 'probably', 'game-changer', 'yet.', 'rather', 'small', 'illusory', 'room', 'maneuver', 'resistance', 'suitable', 'economic', 'recovery.', 'state', 'community', 'level,', 'shock', 'cause', 'loss', 'balance,', 'reveal', 'logistical,', 'financial', 'economic', 'fragility', 'space,', 'paradoxically', 'immense', 'resources.', 'today', 'none', 'waemu', 'country', 'stand', 'straight', 'boot', 'come', 'fully', 'master', 'pandemic', 'inherent', 'socio-economic', 'situation.', 'imply', 'fall', 'respective', 'gdp', 'countries,', 'involuntarily', 'disengage', 'economic', 'convergence', 'pact,', 'lever', 'sub-regional', 'stability.', 'closing', 'internal', 'borders,', 'temporary', 'cessation', 'commercial', 'interconnection', 'member', 'country', 'also', 'rest', 'world', 'enter', 'soft', 'ground', 'facilitate', 'fall', 'sub-regional', 'gdp', '2', '4', 'points.', 'respective', 'growth', 'various', 'country', '2020', 'union', '1.5', '2.7%.', 'uemoa', 'convergence', 'pact:', 'resilient', 'ineffective', 'instrument', 'uemoa', 'suspend', 'convergence', 'pact,', 'instrument', 'effective.', 'geo-politico-economic', 'instrument', 'finance', 'give', 'resilience', 'stabilizing', 'mean', 'power', 'different', 'country', 'well', 'community.', 'idea', '\u200b\u200bthe', 'pact', 'beneficial', 'divided', 'africa', 'sluggish', 'economies,', 'structuring', 'paradigm', 'convergence', 'pact', 'sufficiently', 'embrace', 'geopolitical,', 'socio-economic', 'financial', 'reality', 'sub-region', '“anticipatory”', 'instrument', 'stabilizing', 'lever.', 'convergence', 'pact', 'first', 'instrument', 'sub-regional', 'body', 'adopts', 'coordinate', 'national', 'budgetary', 'policy', 'prevent', 'emergence', 'excessive', 'public', 'deficits.', 'therefore', 'comprise', 'two', 'type', 'provisions:', 'preventive', 'provision', 'corrective', 'provisions.', 'provisions,', 'pact', 'show', 'limit', 'especially', 'inadequacy', 'ineffectiveness', 'face', 'complex', 'exogenous', 'situations.', 'instead', 'mean', 'relief,', 'resilience', 'overcoming.', 'eye', 'manager', 'community,', 'pact', 'even', 'become', 'like', '“ball”', 'necessary', 'separate', 'temporarily,', 'time', 'crisis.', 'kind', 'realization', 'current', 'state', 'cannot', 'instrument', 'positive', 'impact', 'strategy', 'economic', 'response', 'current', 'crisis.', 'pact,', 'today', 'conceived,', 'skill', 'allow', 'adapt', 'change', 'circumstances,', 'moreover', 'face', 'health', 'crisis', 'could', 'take', 'account', '(coercive', 'provision)', 'conception.', 'crisis', 'opportunity,', 'pandemic', 'thus', 'offer', 'community', 'opportunity', 'realize', 'failure', 'inadequacy', 'multidimensional', 'integration', 'system', 'instruments,', 'thus', 'highlight', 'future', 'work', 'uemoa.', 'indicate', 'rupture', 'generate', 'new', 'needs.', 'life', 'society', 'change', 'must', 'enter', 'new', 'era', 'thinking', 'being.', 'least', 'three', 'major', 'project', 'day', 'covid-19', 'context', 'related', 'economy', 'notion', 'economy', 'grant', '(or', 'grant)', 'preponderant', 'place', 'people', '(the', 'new', 'economy', 'day', 'crisis', '2009),', 'community', 'undoubtedly', 'become', 'aware', 'correlative', 'relationship', 'public', 'health', 'economy,', 'national', 'community', 'economies.', 'absence', 'dynamic', 'innovative', 'concert', 'health', 'framework', 'suggest', 'failure', 'direct', 'devastating', 'impact', 'sub-regional', 'economy.', 'convergence', 'pact', 'thaws,', 'important', 'initiate', 'new', 'phase', 'reflection', 'rethink', 'community', 'economic', 'model,', 'place', 'people', 'center,', 'provide', 'community', 'instrument', 'capable', 'contain', 'weaken', 'national', 'local', 'capacity', 'maintain', 'state', 'economy', 'level', 'foolproof', 'performance', 'resilience.', 'involve', 'tackle', 'structural', 'deficit', 'migrate', 'new', 'convergence', 'pact', 'work', 'integrate', 'innovative', 'fundamental', 'paradigms,', 'conducive', 'anticipation,', 'stabilizers,', 'resilient,', 'efficient', 'effective.', 'third', 'challenge', 'relate', 'strengthening', 'west', 'african', 'financial', 'system', 'still', 'structural', 'organizational', 'shortcomings.', 'must', 'think', 'move', 'towards', 'system', 'absorb', 'great', 'resilience', 'shock', 'tend', 'become', 'recurrent', 'impact', 'relate', 'fall', 'stock', 'prices,', 'skyrocketing', 'risk', 'spread', 'loan', 'fall', 'prices.', 'oil,', 'flight', 'quality,', 'lack', 'liquidity', 'traditional', 'markets,', 'tension', 'link', 'heavy', 'debt', '...', 'waemu', 'today', 'cannot', 'escape', 'recession.', 'sufficiently', 'equip', 'deploy', 'capacity', 'absorption', 'resilience', 'economic', 'shock', 'link', 'pandemic,', 'community', 'organ', 'west', 'africa', 'suffer', 'brunt', 'crisis.', 'weak', 'budgets,', 'design', 'debt', 'strained', 'crisis,', 'member', 'country', 'waemu', 'already', 'suffer', 'direct', 'negative', 'impact', 'confine', 'search', 'emergency', 'response', 'solutions.', 'regret', 'vacuum', 'structural', 'inefficiency.', 'unpreparedness,', 'efficiency', 'never', 'ends.', 'structural', 'institutional', 'collapse', 'reality', 'must', 'understand', 'without', 'pretense.', 'community', 'build', 'need', 'bring', 'in-depth', 'corrective', 'measures,', 'proceed', 'collective', 'overhaul', 'convergence', 'pact,', 'coordinate', 'economic', 'policy', 'member', 'country', 'give', 'power', 'anticipate', 'exogenous', 'endogenous', 'shocks,', 'kind.', 'contribution', 'cheikh', 'mbacké', 'sène,', 'expert', 'economic', 'intelligence,', 'president', 'preparatory', 'commission', 'international', 'center', 'economic', 'analysis', '(ciae)']</t>
  </si>
  <si>
    <t>Page 2 of 66 UEMOA : La monnaie unique Eco retardée par le Coronavirus ? Par Amos Traoré il y a 1 an (très populaire) 3 Commentaires En se basant sur les chiffres, on constate que le continent africain est un peu plus épargné par la pandémie du Coronavirus que le reste du monde. Il n’en reste pas moins que le continent doit faire face à de multiples défis face à la crise sanitaire provoquée par le Coronavirus. Il faut dire que le système sanitaire de la majeure partie des pays africains est obsolète. C’est souvent avec les moyens du bord que le personnel soignant, en première ligne dans plusieurs pays africains, mène une lutte acharnée contre la maladie. Le Covid-19 a également de lourdes répercussions sur l’ensemble de l’économie africaine. Les pays de la zone ouest-africaine sont notamment très exposés car leurs économies devaient déjà faire face à de multiples défis bien avant l’avènement du Covid-19. Les différentes mesures draconiennes qui ont été prises pour enrayer la propagation de la pandémie ont des répercussions sur l’économie de ces pays. C’est dans ce contexte inédit, que les chefs d’État de l’Union économique et monétaire ouest-africaine (UEMOA) se sont rencontrés par visioconférence pour mettre en place des stratégies communautaires afin d’amortir les différents chocs de cette crise sanitaire. Un sommet extraordinaire pour des mesures urgentes Les présidents du Bénin, du Burkina Faso, de la Côte d’Ivoire, de la Guinée-Bissau, du Mali, du Niger, du Sénégal et du Togo veulent ainsi mettre en place des stratégies communes pour limiter les effets du Covid-19 sur l’économie des pays membres. Pour cela, les chefs d’État ont dû procéder à des réaménagements qui vont bouleverser la feuille de route de l’UEMOA notamment en ce qui concerne la création d’une nouvelle monnaie. Au cours de la rencontre, les présidents ont décidé de suspendre le pacte de convergence qui était l’élément moteur vers le projet de création d’une nouvelle monnaie. Sauver l’économie La priorité est de permettre la survie des économies des pays de l’UEMOA pendant et après le Coronavirus. Suspendre le plan de Convergence qui avait été enclenché va ralentir la processus de création de la monnaie unique qui devait s’appuyer sur ce critère. Pour rappel, la création d’une monnaie unique avait été plusieurs fois reportée par les chefs d’états de la sous région. Ces dernières années le dossier est revenu sur la table et l’année 2020 devait connaître la naissance de la monnaie dont le nom avait été dévoilé récemment. Nul ne sait quand est ce que la pandémie sera maîtrisée totalement. Se dirige t-on vers un scénario où l’UEMOA va mobiliser toutes les ressources afin de soutenir les Etats Membres dans la lutte contre le Coronavirus? Durant la visioconférence, les chefs d’Etats ont indiqué que les mesures urgentes et les plans de riposte sont évalués à environ 5 285 milliards de francs CFA (8 milliards d’euros) pour l’ensemble des 08 pays membres de l’UEMOA. Selon les représentants de la partie ivoirienne, ce fond d’urgence est destiné à limiter l’impact de la crise sanitaire sur les populations, l’emploi et le secteur productif.</t>
  </si>
  <si>
    <t>Page 2 of 66 UEMOA: The single Eco currency delayed by the Coronavirus? By Amos Traoré 1 year ago (very popular) 3 Comments Based on the figures, we see that the African continent is a little more spared from the Coronavirus pandemic than the rest of the world. The fact remains that the continent must face multiple challenges in the face of the health crisis caused by the Coronavirus. It must be said that the health system of most African countries is obsolete. It is often with the means at hand that healthcare workers, on the front lines in several African countries, wage a fierce fight against the disease. Covid-19 is also having a severe impact on the entire African economy. Countries in the West African zone are particularly at risk because their economies were already facing multiple challenges long before the advent of Covid-19. The various draconian measures that have been taken to stem the spread of the pandemic are having repercussions on the economies of these countries. It is in this unprecedented context that the Heads of State of the West African Economic and Monetary Union (UEMOA) met by videoconference to set up community strategies to cushion the various shocks of this health crisis. . An extraordinary summit for urgent measures The presidents of Benin, Burkina Faso, Côte d'Ivoire, Guinea-Bissau, Mali, Niger, Senegal and Togo want to put in place common strategies to limit the effects of Covid-19 on the economies of member countries. To do this, the heads of state had to make changes that will upset the WAEMU roadmap, particularly with regard to the creation of a new currency. During the meeting, the presidents decided to suspend the convergence pact which was the driving force behind the project to create a new currency. Saving the economy The priority is to allow the survival of the economies of the WAEMU countries during and after the Coronavirus. Suspending the Convergence plan that had been initiated will slow down the process of creating the single currency, which was to be based on this criterion. As a reminder, the creation of a single currency had been postponed several times by the heads of state of the sub region. In recent years the file has returned to the table and the year 2020 was to see the birth of the currency whose name had been recently unveiled. No one knows when the pandemic will be fully under control. Are we heading towards a scenario where UEMOA will mobilize all resources to support Member States in the fight against the Coronavirus? During the videoconference, the heads of state indicated that urgent measures and response plans are estimated at around 5,285 billion CFA francs (8 billion euros) for all 08 WAEMU member countries. According to representatives of the Ivorian side, this emergency fund is intended to limit the impact of the health crisis on populations, employment and the productive sector.</t>
  </si>
  <si>
    <t>['page', '2', '66', 'uemoa:', 'single', 'eco', 'currency', 'delay', 'coronavirus?', 'amos', 'traoré', '1', 'year', 'ago', '(very', 'popular)', '3', 'comments', 'based', 'figures,', 'see', 'african', 'continent', 'little', 'spared', 'coronavirus', 'pandemic', 'rest', 'world.', 'fact', 'remain', 'continent', 'must', 'face', 'multiple', 'challenge', 'face', 'health', 'crisis', 'cause', 'coronavirus.', 'must', 'say', 'health', 'system', 'african', 'country', 'obsolete.', 'often', 'mean', 'hand', 'healthcare', 'workers,', 'front', 'line', 'several', 'african', 'countries,', 'wage', 'fierce', 'fight', 'disease.', 'covid-19', 'also', 'severe', 'impact', 'entire', 'african', 'economy.', 'countries', 'west', 'african', 'zone', 'particularly', 'risk', 'economy', 'already', 'face', 'multiple', 'challenge', 'long', 'advent', 'covid-19.', 'various', 'draconian', 'measure', 'take', 'stem', 'spread', 'pandemic', 'repercussion', 'economy', 'countries.', 'unprecedented', 'context', 'heads', 'state', 'west', 'african', 'economic', 'monetary', 'union', '(uemoa)', 'meet', 'videoconference', 'set', 'community', 'strategy', 'cushion', 'various', 'shock', 'health', 'crisis.', 'extraordinary', 'summit', 'urgent', 'measure', 'president', 'benin,', 'burkina', 'faso,', 'côte', "d'ivoire,", 'guinea-bissau,', 'mali,', 'niger,', 'senegal', 'togo', 'want', 'put', 'place', 'common', 'strategy', 'limit', 'effect', 'covid-19', 'economy', 'member', 'countries.', 'this,', 'head', 'state', 'make', 'change', 'upset', 'waemu', 'roadmap,', 'particularly', 'regard', 'creation', 'new', 'currency.', 'meeting,', 'president', 'decide', 'suspend', 'convergence', 'pact', 'driving', 'force', 'behind', 'project', 'create', 'new', 'currency.', 'saving', 'economy', 'priority', 'allow', 'survival', 'economy', 'waemu', 'country', 'coronavirus.', 'suspending', 'convergence', 'plan', 'initiate', 'slow', 'process', 'create', 'single', 'currency,', 'base', 'criterion.', 'reminder,', 'creation', 'single', 'currency', 'postpone', 'several', 'time', 'head', 'state', 'sub', 'region.', 'recent', 'year', 'file', 'return', 'table', 'year', '2020', 'see', 'birth', 'currency', 'whose', 'name', 'recently', 'unveiled.', 'one', 'know', 'pandemic', 'fully', 'control.', 'head', 'towards', 'scenario', 'uemoa', 'mobilize', 'resource', 'support', 'member', 'states', 'fight', 'coronavirus?', 'videoconference,', 'head', 'state', 'indicate', 'urgent', 'measure', 'response', 'plan', 'estimate', 'around', '5,285', 'billion', 'cfa', 'franc', '(8', 'billion', 'euros)', '08', 'waemu', 'member', 'countries.', 'according', 'representative', 'ivorian', 'side,', 'emergency', 'fund', 'intend', 'limit', 'impact', 'health', 'crisis', 'populations,', 'employment', 'productive', 'sector.']</t>
  </si>
  <si>
    <t>Page 2 of 66 L’UEMOA suspend son Pacte de convergence La Conférence des Chefs d’Etat et de Gouvernement de l’Union Economique et Monétaire Ouest Africaine (UEMOA) s’est réunie en session extraordinaire en visioconférence, le 27 avril 2020 pour se pencher sur la crise sanitaire qui sévit dans les pays de l’UEMOA. Au terme de cette réunion, la Conférence a décidé de suspendre temporairement l’application du Pacte de convergence, de stabilité, de croissance et de solidarité. Selon la déclaration signée du président de la Conférence des Chefs d’Etat et de Gouvernement de l’UEMOA, S.E Monsieur Alassane Ouattara, cette décision est prise dans le but de faire face à la pandémie du coronavirus qui s’est déclenchée en décembre 2019 et propagée dans la quasi-totalité des pays du monde. Les Etats membres de l’UEMOA étant aussi touchés, les effets économiques et financiers de cette crise sanitaire s’ajoutent à ceux de la crise sécuritaire qui sévit dans la région. Les Etats ont pris des mesures d’urgences pour limiter les impacts et conséquences de la pandémie aux plans humain, économique et social. La Conférence des Chefs d’Etat et de Gouvernement de l’UEMOA note que l’économie mondiale connaîtrait une récession en 2020. Elle constate également que les économies des Etats membres sont durement affectées par la crise sanitaire mondiale et connaîtront une baisse sensible de leurs taux de croissance économique. L’Acte additionnel n°01/2015/CCEG/UEMOA du 19 janvier 2015 instituant un Pacte de convergence, de stabilité, de croissance et de solidarité entre les Etats membres de l’Union, met l’accent sur le respect des critères de convergence par les Etats membres. La mise en œuvre du Pacte de convergence a permis de consolider le cadre macroéconomique et a conduit à un respect des conditions de convergence en 2019. L’article 22 de l’Acte additionnel susvisé, prévoit aussi en ses dispositions des circonstances exceptionnelles pouvant empêcher les Etats membres de respecter les critères de convergence, notamment le critère clé relatif au déficit budgétaire. Soucieuse de préserver un environnement favorable à une reprise de l’activité économique après la crise sanitaire et sur recommandation du Conseil des Ministres, en sa session extraordinaire tenue par visioconférence, le 20 avril 2020 ; la Conférence a décidé de suspendre temporairement l’application du Pacte de convergence, de stabilité, de croissance et de solidarité. Elle exhorte les Etats membres à poursuivre la mise en œuvre de politiques budgétaires permettant un retour à la consolidation budgétaire après la crise. En conséquence, la Conférence engage le Conseil des Ministres à suivre la mise en œuvre de la Déclaration et l’instruit à lui rendre compte, au cours de ses prochaines sessions, de l’état d’évolution de l’impact de la pandémie du Covid-19 sur les économies des Etats membres de l’Union.</t>
  </si>
  <si>
    <t>Page 2 of 66 UEMOA suspends its Convergence Pact The Conference of Heads of State and Government of the West African Economic and Monetary Union (UEMOA) met in an extraordinary session by videoconference on April 27, 2020 to meet look into the health crisis raging in the WAEMU countries. At the end of this meeting, the Conference decided to temporarily suspend the application of the Convergence, Stability, Growth and Solidarity Pact. According to the declaration signed by the President of the Conference of Heads of State and Government of UEMOA, HE Mr. Alassane Ouattara, this decision is taken with the aim of dealing with the coronavirus pandemic which started in December 2019 and propagated in almost all the countries of the world. As WAEMU member states are also affected, the economic and financial effects of this health crisis are added to those of the security crisis in the region. States have taken emergency measures to limit the impacts and consequences of the pandemic at the human, economic and social levels. The WAEMU Conference of Heads of State and Government notes that the world economy will experience a recession in 2020. It also notes that the economies of member states are severely affected by the global health crisis and will experience a significant drop in their economic growth rates. Additional Act No. 01/2015 / CCEG / UEMOA of January 19, 2015 establishing a Pact for Convergence, Stability, Growth and Solidarity between the Member States of the Union, emphasizes compliance with the criteria of convergence by member states. The implementation of the Convergence Pact made it possible to consolidate the macroeconomic framework and led to compliance with the convergence conditions in 2019. Article 22 of the aforementioned Additional Act also provides in its provisions for exceptional circumstances that may prevent Member States from meeting the convergence criteria, in particular the key criterion relating to the budget deficit. Anxious to preserve an environment favorable to a resumption of economic activity after the health crisis and on the recommendation of the Council of Ministers, in its extraordinary session held by videoconference on April 20, 2020; the Conference decided to temporarily suspend the application of the Convergence, Stability, Growth and Solidarity Pact. It urges the Member States to continue implementing budgetary policies allowing a return to budgetary consolidation after the crisis. Consequently, the Conference urges the Council of Ministers to follow the implementation of the Declaration and instructs it to report to it, during its next sessions, on the state of evolution of the impact of the pandemic of Covid-19 on the economies of the Member States of the Union.</t>
  </si>
  <si>
    <t>['page', '2', '66', 'uemoa', 'suspend', 'convergence', 'pact', 'conference', 'heads', 'state', 'government', 'west', 'african', 'economic', 'monetary', 'union', '(uemoa)', 'meet', 'extraordinary', 'session', 'videoconference', 'april', '27,', '2020', 'meet', 'look', 'health', 'crisis', 'rag', 'waemu', 'countries.', 'end', 'meeting,', 'conference', 'decide', 'temporarily', 'suspend', 'application', 'convergence,', 'stability,', 'growth', 'solidarity', 'pact.', 'according', 'declaration', 'sign', 'president', 'conference', 'heads', 'state', 'government', 'uemoa,', 'mr.', 'alassane', 'ouattara,', 'decision', 'take', 'aim', 'deal', 'coronavirus', 'pandemic', 'start', 'december', '2019', 'propagate', 'almost', 'country', 'world.', 'waemu', 'member', 'state', 'also', 'affected,', 'economic', 'financial', 'effect', 'health', 'crisis', 'add', 'security', 'crisis', 'region.', 'states', 'take', 'emergency', 'measure', 'limit', 'impact', 'consequence', 'pandemic', 'human,', 'economic', 'social', 'levels.', 'waemu', 'conference', 'heads', 'state', 'government', 'note', 'world', 'economy', 'experience', 'recession', '2020.', 'also', 'note', 'economy', 'member', 'state', 'severely', 'affect', 'global', 'health', 'crisis', 'experience', 'significant', 'drop', 'economic', 'growth', 'rates.', 'additional', 'act', 'no.', '01/2015', 'cceg', 'uemoa', 'january', '19,', '2015', 'establish', 'pact', 'convergence,', 'stability,', 'growth', 'solidarity', 'member', 'states', 'union,', 'emphasize', 'compliance', 'criterion', 'convergence', 'member', 'states.', 'implementation', 'convergence', 'pact', 'make', 'possible', 'consolidate', 'macroeconomic', 'framework', 'lead', 'compliance', 'convergence', 'condition', '2019.', 'article', '22', 'aforementioned', 'additional', 'act', 'also', 'provide', 'provision', 'exceptional', 'circumstance', 'may', 'prevent', 'member', 'states', 'meet', 'convergence', 'criteria,', 'particular', 'key', 'criterion', 'relate', 'budget', 'deficit.', 'anxious', 'preserve', 'environment', 'favorable', 'resumption', 'economic', 'activity', 'health', 'crisis', 'recommendation', 'council', 'ministers,', 'extraordinary', 'session', 'hold', 'videoconference', 'april', '20,', '2020;', 'conference', 'decide', 'temporarily', 'suspend', 'application', 'convergence,', 'stability,', 'growth', 'solidarity', 'pact.', 'urge', 'member', 'states', 'continue', 'implement', 'budgetary', 'policy', 'allow', 'return', 'budgetary', 'consolidation', 'crisis.', 'consequently,', 'conference', 'urge', 'council', 'ministers', 'follow', 'implementation', 'declaration', 'instruct', 'report', 'it,', 'next', 'sessions,', 'state', 'evolution', 'impact', 'pandemic', 'covid-19', 'economy', 'member', 'states', 'union.']</t>
  </si>
  <si>
    <t>cotedivoire</t>
  </si>
  <si>
    <t>Dakar, 28 avr (APS) -Les pays de l’Union économique et monétaireouest africaine (UEMOA)ontdécidé de ’’suspendre temporairement’’l’application de leur Pacte de convergence, destabilité, de croissance et de solidarité afinde pouvoirfaire face à lacrisedu Covid-19,a-t-on appris desource officielle. Cette mesure aétéactée,lundi,lors du sommet etraordinairepar visio-conférence, des chefs d’Etats et de gouvernement del’Unionqui regroupe 8 pays (Bénin,BurkinaFaso, Côte d’Ivoire, Guinée-Bissau, Mali,Niger, Sénégal, Togo). Selon la déclaration rendue publique àl’issue de cette session présidée par le présidentivoirien Alassane Ouattara, cettedécisiona été prise sur recommandation du Conseil desministres, en sa sessionetraordinaire tenuepar visioconférence, le20 avril 2020. Il ehorte les Etats membres à poursuivre la mise en œuvre de politiquesbudgétaires permettant unretour à la consolidationbudgétaire après la crise. Les chefs de l’Etat ont demandé au ministres de leur rendrecompte, au coursde ses prochaines sessions, de l’état d’évolutionde l’impact de la pandémie du Covid-19 sur les économiesdes Etats membres de l’Union. Le Pacte de convergence, de stabilité, de croissance et de solidarité mis en placedepuis 2015 pour parvenirà une harmonisation desindicateurs macroéconomiques, fin 2019, impose un tau d’inflationannuelmoyen à 3%, et des plafonnements, dès le 1er janvier 2020,du déficit budgétaire de chaqueEtatà 3% deson PIB et du ratio d’endettement à70%. Les chefs d’Etat etde gouvernement de l’Union économiqueet monétaire ouest-africaine(UEMOA) se sont réunis en sessionetraordinaire, par visio-conférence, ce lundi, sur la pandémie du nouveau coronavirus, sous la présidence du président ivoirien, AlassaneOuattara. Al’ouverturedes travau, ils ont observé une minute de silence pour ’’eprimerleur compassion et condoléances aucitoyens del’Union, victimes’’ dela pandémie. Le présidentivoirien annonceque ’’le tau de croissance moyen prévu en 2020quiétait de 6,6 % pourrait connaîtreune chutede 4 points depourcentage pour tomber à 2,7.Il indique mêmequeles économies de l’Union "pourraient entrer en récession’’, si la pandémie devait se poursuivre jusqu’à lafinde l’année 2020. BHC/OID Covid-19 &lt;BR&gt;:Suspension &lt;BR&gt;temporaire &lt;BR&gt;du &lt;BR&gt;Pacte &lt;BR&gt;de &lt;BR&gt;convergence &lt;BR&gt;de &lt;BR&gt;l’UEMOA &lt;BR&gt;</t>
  </si>
  <si>
    <t>Dakar, Apr 28 (APS) -The countries of the West African Economic and Monetary Union (UEMOA) have decided to `` temporarily suspend '' the application of their Convergence, Stability, Growth and Solidarity Pact in order to cope with the crisis in Covid-19, we learned from official source. This measure was acted on Monday at the extraordinary summit by video-conference of heads of state and government of the Union which brings together 8 countries (Benin, Burkina Faso, Côte d'Ivoire, Guinea-Bissau, Mali, Niger, Senegal, Togo) . According to the statement made public at the end of this session chaired by Ivorian President Alassane Ouattara, this decision was taken on the recommendation of the Council of Ministers, in its extraordinary session held by videoconference on April 20, 2020. It urges Member States to continue implementing budgetary policies allowing a return to budgetary consolidation after the crisis. The heads of state called on the ministers to report back to them in future sessions on the state of play of the impact of the Covid-19 pandemic on the economies of EU member states. The Convergence, Stability, Growth and Solidarity Pact put in place since 2015 to achieve a harmonization of macroeconomic indicators at the end of 2019, imposes an average annual inflation rate of 3%, and ceilings, from 1 January 2020, of the budget deficit. of each state to 3% of its GDP and debt ratio to 70%. The heads of state and government of the West African Economic and Monetary Union (UEMOA) met in extraordinary session, via video conference, on Monday on the novel coronavirus pandemic, under the chairmanship of Ivorian President AlassaneOuattara. At the opening of the work, they observed a minute of silence to "express their compassion and condolences to the citizens of the Union, victims" of the pandemic. The Ivorian president announces that `` the average growth rate forecast in 2020 which was 6.6% could experience a drop of 4 percentage points to fall to 2.7. He even indicates that the economies of the Union "could enter into recession", if the pandemic was to continue until the end of 2020. BHC / OID Covid-19 &lt;BR&gt;: Temporary &lt;BR&gt; suspension &lt;BR&gt; of the &lt;BR&gt; Pact &lt;BR&gt; of &lt;BR&gt; convergence &lt;BR&gt; of &lt;BR&gt; UEMOA &lt;BR&gt;</t>
  </si>
  <si>
    <t>['dakar,', 'apr', '28', '(aps)', '-the', 'country', 'west', 'african', 'economic', 'monetary', 'union', '(uemoa)', 'decide', '``', 'temporarily', 'suspend', "''", 'application', 'convergence,', 'stability,', 'growth', 'solidarity', 'pact', 'order', 'cope', 'crisis', 'covid-19,', 'learn', 'official', 'source.', 'measure', 'act', 'monday', 'extraordinary', 'summit', 'video-conference', 'head', 'state', 'government', 'union', 'bring', 'together', '8', 'country', '(benin,', 'burkina', 'faso,', 'côte', "d'ivoire,", 'guinea-bissau,', 'mali,', 'niger,', 'senegal,', 'togo)', 'according', 'statement', 'make', 'public', 'end', 'session', 'chair', 'ivorian', 'president', 'alassane', 'ouattara,', 'decision', 'take', 'recommendation', 'council', 'ministers,', 'extraordinary', 'session', 'hold', 'videoconference', 'april', '20,', '2020.', 'urge', 'member', 'states', 'continue', 'implement', 'budgetary', 'policy', 'allow', 'return', 'budgetary', 'consolidation', 'crisis.', 'head', 'state', 'call', 'minister', 'report', 'back', 'future', 'session', 'state', 'play', 'impact', 'covid-19', 'pandemic', 'economy', 'eu', 'member', 'states.', 'convergence,', 'stability,', 'growth', 'solidarity', 'pact', 'put', 'place', 'since', '2015', 'achieve', 'harmonization', 'macroeconomic', 'indicator', 'end', '2019,', 'imposes', 'average', 'annual', 'inflation', 'rate', '3%,', 'ceilings,', '1', 'january', '2020,', 'budget', 'deficit.', 'state', '3%', 'gdp', 'debt', 'ratio', '70%.', 'head', 'state', 'government', 'west', 'african', 'economic', 'monetary', 'union', '(uemoa)', 'meet', 'extraordinary', 'session,', 'via', 'video', 'conference,', 'monday', 'novel', 'coronavirus', 'pandemic,', 'chairmanship', 'ivorian', 'president', 'alassaneouattara.', 'opening', 'work,', 'observe', 'minute', 'silence', '"express', 'compassion', 'condolence', 'citizen', 'union,', 'victims"', 'pandemic.', 'ivorian', 'president', 'announces', '``', 'average', 'growth', 'rate', 'forecast', '2020', '6.6%', 'could', 'experience', 'drop', '4', 'percentage', 'point', 'fall', '2.7.', 'even', 'indicate', 'economy', 'union', '"could', 'enter', 'recession",', 'pandemic', 'continue', 'end', '2020.', 'bhc', 'oid', 'covid-19', '&lt;br&gt;:', 'temporary', '&lt;br&gt;', 'suspension', '&lt;br&gt;', '&lt;br&gt;', 'pact', '&lt;br&gt;', '&lt;br&gt;', 'convergence', '&lt;br&gt;', '&lt;br&gt;', 'uemoa', '&lt;br&gt;']</t>
  </si>
  <si>
    <t>Faceà un risque de récession dans leséconomies de la sous-région ouest-africaine, l'organisationfait feu detout boispour limiter le chocsocio-économique. L'Afrique &lt;BR&gt;marchesurdes braises et l'Union économique et monétaireouest-africaine, UEMOA, n'est pas épargnée.Sous l'impact de la pandémie de coronavirus, le tauxde croissance moyen dans lazone qui regroupe huit pays, le Bénin,le Burkina &lt;BR&gt;Faso, la Côted'Ivoire, la Guinée-Bissau, leMali, le Niger, le Sénégal et le Togo, pourrait &lt;BR&gt;connaître &lt;BR&gt;une &lt;BR&gt;réductiondeprès &lt;BR&gt;de4 &lt;BR&gt;%, &lt;BR&gt;pour &lt;BR&gt;se &lt;BR&gt;situer &lt;BR&gt;à2,7% &lt;BR&gt;contre &lt;BR&gt;6,6 &lt;BR&gt;%initialement &lt;BR&gt;prévus. C'est ce qu'a annoncé lundi àAbidjanAlassane Ouattara, le chefde l'État ivoirien et également présidenten exercice dela Conférence deschefsd'Étatet de gouvernement de l'organisationrégionale, lors d'une réunion consacrée àla crise duCovid-19. Les budgetsdes paysde l'UEMOA sont trèssollicités en cette période de criseet,malgré les mesuresd'urgence, si la crise durait plus longtemps,la zone pourrait en pâtir pour longtemps. Lire aussi Covid-19 &lt;BR&gt;: &lt;BR&gt;pourquoi &lt;BR&gt;l'Afrique &lt;BR&gt;doit &lt;BR&gt;changer &lt;BR&gt;deparadigme &lt;BR&gt; Risque derécession Surle plan sanitaire, lazone a enregistré 3 200 cas confirmés, 105 décès et un taux de létalité de 3,3 %, selon le communiqué dela présidence ivoirienne. Mais c'estsurle plan économique que la crise aura le plusd'impact. En effet, le président Ouattara a affirmé que cette crise sanitaire aura un « impactdirect négatif» sur la croissance économiquede chaquepays membre et sur sesfinancespubliques en2020. «La pandémie actuelle, ajoutée à la crisesécuritaire qui sévit dans notre région, a des effets économiques, sociaux ethumanitairessurl'ensembledes États membres », a-t-ilsouligné. À en croireAlassane Ouattara, la poursuite dela pandémie « jusqu'en fin d'année » pourrait conduire les économiesde la zone UEMOA à« entrer en récession et réduire ainsi defaçon significative la capacité desdifférents États à lutter contre la pauvreté et le terrorisme ». Le président ivoiriena doncdemandé àses homologuesd'« agir vite » et de prendre des mesures sur les planssanitaire,économique et social afin d'atténuer lesconséquences de lacrisesurles &lt;BR&gt;économies &lt;BR&gt;de &lt;BR&gt;leurs &lt;BR&gt;pays &lt;BR&gt;respectifs. &lt;BR&gt; Il a aussi salué les« institutions régionales pour les mesures prises pourdonner une bouffée d'oxygène aux paysmembres». Àcet égard, il a notamment cité « l'injection de liquidités dans (leurs)économies, avec les bonsCovid-19 et l'accroissement du niveaude prêts concessionnels aux États afin de financer les dépenses urgentes d'investissement et d'équipementet de luttercontre la pandémie ». « Par ailleurs,en dépit des contraintes actuelles,il apparaîtindispensable de poursuivre la miseen oeuvre de nos grands chantiers dans les domaines de lasécurité, de la santé, des infrastructureset de la monnaie commune », asouhaité le président ivoirien, soulignant que les défissont donc désormais encore importants et nombreux. Lire aussi L'union &lt;BR&gt;monétaire &lt;BR&gt;: &lt;BR&gt;ce &lt;BR&gt;défi &lt;BR&gt;que &lt;BR&gt;l'Afrique &lt;BR&gt;del'Ouest &lt;BR&gt;doit &lt;BR&gt;relever &lt;BR&gt; « Bons sociaux Covid-19 » et suspension du pacte de convergence Le coût desmesures urgenteset desplans de riposte en vue de limiter l'impact de cette crise sanitaire sur la vie des populations, l'emploiet le secteur productif aétéestimé à environ5 285 milliards de francs CFA, environ 8milliards d'euros, pour l'ensemble despays membres de l'UEMOA. Pour lesfinancer, lesÉtats de l'UEMOA peuvent depuislundi 27 avril émettre des bons duTrésor, dénommés« bonssociaux Covid-19», pour un montant initial appelé à évoluer de 846 milliardsde francs CFA, soit 1,29 milliard d'euros de titrespublics sur le marché régional. Ce mécanisme est misen place pour faciliter un décaissement rapide des fonds. Auterme des discussions, les chefs d'État ont décidéd'une stratégie commune de lutte contrela pandémie et de donner des orientationsaux institutions régionales et aux équipesgouvernementales pour sa mise enoeuvre. Et l'une des premières décisions a été de suspendre leur pacte de convergence. « Lasuspension du pacte de convergence a été actée », a affirmé à l'AFP une source de la présidence nigérienne. « Le monde va devoir faire face à une crise économique sans précédent depuiscellede 1929. Les pays de notre union (...)ne seront pas épargnés. En agissantunis et solidaires,nous renforcerons notre résilience face à cette crise. Voilàpourquoi je saluela mise en place d'une stratégie communautaire », dont « la suspension temporaire du pacte de convergence, de stabilité, de croissance etde solidarité», a affirmé le président Issoufou lorsdu sommetpar visioconférence. Le pactecomprenait notamment la limitation de la dette,de l'inflation ou d'arriérés de paiement. Le président,qui avait déjà appelé il y a quelques semaines à unplan Marshall pour l'Afrique, a aussisoutenu « le recours à courttermeaux avances statutaires de la BCEAOou toute autre solution pour appuyer lesÉtats membres », ainsi que « la production d'un document de plaidoyer envue del'annulation dela dette ». Lire aussi Monnaie &lt;BR&gt;: &lt;BR&gt;Standard &lt;BR&gt;&amp;Poor'stemporise &lt;BR&gt;sur &lt;BR&gt;l'adoptionde &lt;BR&gt;l'éco &lt;BR&gt; ParLe Point Afrique</t>
  </si>
  <si>
    <t>Faced with a risk of recession in the economies of the West African sub-region, the organization is firing on all cylinders to limit the socio-economic shock. Africa &lt;BR&gt; marches on embers and the West African Economic and Monetary Union, UEMOA, is not spared.Under the impact of the coronavirus pandemic, the average growth rate in the area which brings together eight countries, Benin, Burkina &lt;BR&gt; Faso, Côte d'Ivoire, Guinea-Bissau, Mali, Niger, Senegal and Togo, could &lt;BR&gt; experience &lt;BR&gt; a &lt;BR&gt; reduction of &lt;BR&gt; of 4 &lt;BR&gt;%, &lt;BR&gt; for &lt;BR&gt; &lt;BR&gt; to be &lt;BR&gt; at 2.7% &lt;BR&gt; against &lt;BR&gt; 6.6 &lt;BR&gt;% initially &lt;BR&gt; expected. This was announced on Monday in Abidjan by Alassane Ouattara, the Ivorian head of state and also chair of the Conference of Heads of State and Government of the regional organization, at a meeting on the Covid-19 crisis. The budgets of WAEMU countries are very strained in this period of crisis and, despite emergency measures, if the crisis lasts longer, the zone could suffer for a long time. Read also Covid-19 &lt;BR&gt;: &lt;BR&gt; why &lt;BR&gt; Africa &lt;BR&gt; must &lt;BR&gt; change &lt;BR&gt; paradigm &lt;BR&gt; Risk of recession In terms of health, the area has recorded 3,200 confirmed cases, 105 deaths and a case fatality rate of 3.3%, according to the Ivorian presidency press release. But it is on the economic front that the crisis will have the greatest impact. Indeed, President Ouattara affirmed that this health crisis will have a "direct negative impact" on the economic growth of each member country and on its public finances in 2020. "The current pandemic, added to the security crisis raging in our region, has economic, social and humanitarian effects on all Member States", he stressed. According to Alassane Ouattara, the continuation of the pandemic "until the end of the year" could lead the economies of the UEMOA zone to "enter into recession and thus significantly reduce the capacity of the various States to fight against poverty and terrorism". The Ivorian president therefore asked his counterparts to "act quickly" and take health, economic and social measures in order to mitigate the consequences of the crisis on the &lt;BR&gt; economies &lt;BR&gt; of &lt;BR&gt; their &lt;BR&gt; countries &lt;BR&gt; respective . He also praised the "regional institutions for measures taken to provide a breath of fresh air to member countries." In this regard, he cited in particular "the injection of liquidity into (their) economies, with the Covid-19 bonds and the increase in the level of concessional loans to States in order to finance urgent investment and equipment expenditure and to fight against the pandemic ”. "Moreover, despite the current constraints, it appears essential to continue the implementation of our major projects in the areas of security, health, infrastructure and the common currency", desired the Ivorian president, stressing that they are therefore now being challenged. still important and numerous. Read also &lt;BR&gt; Monetary Union &lt;BR&gt;: &lt;BR&gt; this &lt;BR&gt; challenge &lt;BR&gt; that &lt;BR&gt; West Africa &lt;BR&gt; &lt;BR&gt; must &lt;BR&gt; take up &lt;BR&gt; “Good social Covid-19 ”and suspension of the convergence pact The cost of urgent measures and response plans to limit the impact of this health crisis on the lives of populations, employment and the productive sector has been estimated at around 5,285 billion CFA francs, around 8 billion euros, for all UEMOA member countries. To finance them, the WAEMU States can, since Monday, April 27, issue treasury bonds, called “Covid-19 social bonds”, for an initial amount expected to evolve from CFAF 846 billion, or € 1.29 billion in public securities on the regional market. This mechanism is put in place to facilitate rapid disbursement of funds. After discussions, the Heads of State decided on a common strategy to fight the pandemic and to give guidelines to regional institutions and government teams for its implementation. And one of the first decisions was to suspend their Convergence Pact. "The suspension of the convergence pact has been taken," a source of the Nigerien presidency told AFP. “The world will have to face an economic crisis unprecedented since 1929. The countries of our union (...) will not be spared. By acting united and in solidarity, we will strengthen our resilience in the face of this crisis. That is why I welcome the establishment of a community strategy ", including" the temporary suspension of the convergence, stability, growth and solidarity pact, "said President Issoufou during the summit by videoconference. The pact included in particular the limitation of debt, inflation or arrears of payments. The president, who had already called a few weeks ago for a Marshall plan for Africa, also supported "the recourse to short-term statutory advances from the BCEAO or any other solution to support the Member States", as well as "the production of a document. of advocacy for debt cancellation ”. Read also Currency &lt;BR&gt;: &lt;BR&gt; Standard &lt;BR&gt; &amp; Poor'stemporise &lt;BR&gt; on &lt;BR&gt; the adoption of &lt;BR&gt; the eco &lt;BR&gt; By Le Point Afrique</t>
  </si>
  <si>
    <t>['faced', 'risk', 'recession', 'economy', 'west', 'african', 'sub-region,', 'organization', 'fire', 'cylinder', 'limit', 'socio-economic', 'shock.', 'africa', '&lt;br&gt;', 'march', 'ember', 'west', 'african', 'economic', 'monetary', 'union,', 'uemoa,', 'spared.under', 'impact', 'coronavirus', 'pandemic,', 'average', 'growth', 'rate', 'area', 'bring', 'together', 'eight', 'countries,', 'benin,', 'burkina', '&lt;br&gt;', 'faso,', 'côte', "d'ivoire,", 'guinea-bissau,', 'mali,', 'niger,', 'senegal', 'togo,', 'could', '&lt;br&gt;', 'experience', '&lt;br&gt;', '&lt;br&gt;', 'reduction', '&lt;br&gt;', '4', '&lt;br&gt;%,', '&lt;br&gt;', '&lt;br&gt;', '&lt;br&gt;', '&lt;br&gt;', '2.7%', '&lt;br&gt;', '&lt;br&gt;', '6.6', '&lt;br&gt;%', 'initially', '&lt;br&gt;', 'expected.', 'announce', 'monday', 'abidjan', 'alassane', 'ouattara,', 'ivorian', 'head', 'state', 'also', 'chair', 'conference', 'heads', 'state', 'government', 'regional', 'organization,', 'meeting', 'covid-19', 'crisis.', 'budget', 'waemu', 'country', 'strain', 'period', 'crisis', 'and,', 'despite', 'emergency', 'measures,', 'crisis', 'last', 'longer,', 'zone', 'could', 'suffer', 'long', 'time.', 'read', 'also', 'covid-19', '&lt;br&gt;:', '&lt;br&gt;', '&lt;br&gt;', 'africa', '&lt;br&gt;', 'must', '&lt;br&gt;', 'change', '&lt;br&gt;', 'paradigm', '&lt;br&gt;', 'risk', 'recession', 'term', 'health,', 'area', 'record', '3,200', 'confirm', 'cases,', '105', 'death', 'case', 'fatality', 'rate', '3.3%,', 'accord', 'ivorian', 'presidency', 'press', 'release.', 'economic', 'front', 'crisis', 'great', 'impact.', 'indeed,', 'president', 'ouattara', 'affirm', 'health', 'crisis', '"direct', 'negative', 'impact"', 'economic', 'growth', 'member', 'country', 'public', 'finance', '2020.', '"the', 'current', 'pandemic,', 'add', 'security', 'crisis', 'rag', 'region,', 'economic,', 'social', 'humanitarian', 'effect', 'member', 'states",', 'stressed.', 'according', 'alassane', 'ouattara,', 'continuation', 'pandemic', '"until', 'end', 'year"', 'could', 'lead', 'economy', 'uemoa', 'zone', '"enter', 'recession', 'thus', 'significantly', 'reduce', 'capacity', 'various', 'states', 'fight', 'poverty', 'terrorism".', 'ivorian', 'president', 'therefore', 'ask', 'counterpart', '"act', 'quickly"', 'take', 'health,', 'economic', 'social', 'measure', 'order', 'mitigate', 'consequence', 'crisis', '&lt;br&gt;', 'economy', '&lt;br&gt;', '&lt;br&gt;', '&lt;br&gt;', 'country', '&lt;br&gt;', 'respective', 'also', 'praise', '"regional', 'institution', 'measure', 'take', 'provide', 'breath', 'fresh', 'air', 'member', 'countries."', 'regard,', 'cite', 'particular', '"the', 'injection', 'liquidity', '(their)', 'economies,', 'covid-19', 'bond', 'increase', 'level', 'concessional', 'loan', 'states', 'order', 'finance', 'urgent', 'investment', 'equipment', 'expenditure', 'fight', 'pandemic', '”.', '"moreover,', 'despite', 'current', 'constraints,', 'appear', 'essential', 'continue', 'implementation', 'major', 'project', 'area', 'security,', 'health,', 'infrastructure', 'common', 'currency",', 'desire', 'ivorian', 'president,', 'stress', 'therefore', 'challenged.', 'still', 'important', 'numerous.', 'read', 'also', '&lt;br&gt;', 'monetary', 'union', '&lt;br&gt;:', '&lt;br&gt;', '&lt;br&gt;', 'challenge', '&lt;br&gt;', '&lt;br&gt;', 'west', 'africa', '&lt;br&gt;', '&lt;br&gt;', 'must', '&lt;br&gt;', 'take', '&lt;br&gt;', '“good', 'social', 'covid-19', '”and', 'suspension', 'convergence', 'pact', 'cost', 'urgent', 'measure', 'response', 'plan', 'limit', 'impact', 'health', 'crisis', 'life', 'populations,', 'employment', 'productive', 'sector', 'estimate', 'around', '5,285', 'billion', 'cfa', 'francs,', 'around', '8', 'billion', 'euros,', 'uemoa', 'member', 'countries.', 'finance', 'them,', 'waemu', 'states', 'can,', 'since', 'monday,', 'april', '27,', 'issue', 'treasury', 'bonds,', 'call', '“covid-19', 'social', 'bonds”,', 'initial', 'amount', 'expect', 'evolve', 'cfaf', '846', 'billion,', '€', '1.29', 'billion', 'public', 'security', 'regional', 'market.', 'mechanism', 'put', 'place', 'facilitate', 'rapid', 'disbursement', 'funds.', 'discussions,', 'heads', 'state', 'decide', 'common', 'strategy', 'fight', 'pandemic', 'give', 'guideline', 'regional', 'institution', 'government', 'team', 'implementation.', 'one', 'first', 'decision', 'suspend', 'convergence', 'pact.', '"the', 'suspension', 'convergence', 'pact', 'taken,"', 'source', 'nigerien', 'presidency', 'tell', 'afp.', '“the', 'world', 'face', 'economic', 'crisis', 'unprecedented', 'since', '1929.', 'country', 'union', '(...)', 'spared.', 'act', 'united', 'solidarity,', 'strengthen', 'resilience', 'face', 'crisis.', 'welcome', 'establishment', 'community', 'strategy', '",', 'including"', 'temporary', 'suspension', 'convergence,', 'stability,', 'growth', 'solidarity', 'pact,', '"said', 'president', 'issoufou', 'summit', 'videoconference.', 'pact', 'include', 'particular', 'limitation', 'debt,', 'inflation', 'arrears', 'payments.', 'president,', 'already', 'call', 'week', 'ago', 'marshall', 'plan', 'africa,', 'also', 'support', '"the', 'recourse', 'short-term', 'statutory', 'advance', 'bceao', 'solution', 'support', 'member', 'states",', 'well', '"the', 'production', 'document.', 'advocacy', 'debt', 'cancellation', '”.', 'read', 'also', 'currency', '&lt;br&gt;:', '&lt;br&gt;', 'standard', '&lt;br&gt;', "poor'stemporise", '&lt;br&gt;', '&lt;br&gt;', 'adoption', '&lt;br&gt;', 'eco', '&lt;br&gt;', 'le', 'point', 'afrique']</t>
  </si>
  <si>
    <t>GH</t>
  </si>
  <si>
    <t>L'Afrique comptaitcemardi 28 avril 33566cas confirmés de coronavirus. LeCovid-19a déjàcoûté la vie à 1 469 personnes sur le continent, selon le Centre pour la prévention etle contrôle des maladies de l'Union africaine. Les trois paysles plustouchés restent l'Afrique du Sud, l'Egypte et le Maroc. Lors d'un sommetorganisé ce lundi, les huit pays(Bénin, Burkina Faso, Côte d'Ivoire, Guinée-Bissau, Mali, Niger, Sénégal et Togo) membres de l'Union économique et monétaire ouest-africaine (UEMOA) ont décidé de suspendre leur pacte de convergence, qui permetun contrôle multilatéraldes économies, afin de faire faceà l'épidémie de coronavirus.Le pacte comprenait la limitationde la dette, de l'inflation ou d'arriérésde paiement notamment. Selon un communiqué de la présidence ivoirienne, quiassure laprésidence del'UEMOA, les« mesures urgentes et les plans de riposte » sont estimés à huit milliards d'euros « pour l'ensemble des pays membres, en vue de limiter l'impact decette crise sanitaire sur les populations, l'emploiet le secteur productif ». Depuis ce lundi, les chefs d'Etat peuvent également émettredes « bons sociaux Covid-19 » pour faciliter lesdépenses immédiates liées à l'épidémie.La Côte d'Ivoire est le premier pays à avoir émis lundices bons du Trésor, pour une valeur de 180 milliards de FCFA(environ 275 millions d'euros). Le Sénégal a suiviaujourd'hui, avec une émissionde bons d'une valeur de 100 milliards de FCFA (environ 153 millions d'euros). La Haut-Commissaire des Nations unies au droit de l'homme MichelleBachelet appelle tous les pays à respecter les règles de l'Etat de droit malgré l'étatd'urgence sanitaireet lesmesures d'exception instaurées pour limiter la propagation du coronavirus. « Si l'Etat dedroit n'est pas respecté, la situation d'urgence sanitaire risque de devenir une catastrophe des droits del'homme, dont les effetsnéfastes surpasseront pendant longtempsla pandémie elle-même », affirme-t-elle dans un communiqué. Michelle Bacheletindique avoirreçu des informations inquiétantes venant de plusieurs régions du monde faisant état d'un usage excessif de la force pour faire respecter le couvre-feu et le confinement. « Il est évidemment inacceptable et illégal de tirer sur une personne ayantenfreint uncouvre-feu en quête désespérée de nourriture, de laplaceren détention ou delui faire subir des violences», souligne-t-elle. La Haut-Commissaire des Nations unies appelle lesEtats àlibérer les personnesdétenues pour n'avoir pas respecter le confinement. Parailleurs, MichelleBachelet aégalementplaidépour lalevée des sanctions économiques contre le Soudan, afin d'aider lepays à se protéger duvirus.« Le pointde rupture pourrait être le Covid-19. Le système desanté n'est paséquipépoursupporter une épidémie. La seule façon pour éviter un désastre humanitaireest que les donateurs aidentle Soudan », déclare-t-elle. Khartoum est toujours inscrit sur la liste noire américaine des Etats finançant le terrorisme, bloquant ainsi tout investissement étranger ouaide internationale. Le Premierministre Sylvestre Ilunga Ilunkamba a rencontré hier Jeanine Mabunda et Alexis Thambwe Mwamba, respectivement présidente del'Assemblée nationale etprésident du Sénat. Tous trois ont confronté la situation sanitaire aux indicateurs macroéconomiques, sur labase desquels un budget d'environ 11 milliards de dollars avait été élaboré. Mais selon le Premier ministre, il y a désormaisune inadéquationentre les recettes qui s'effritentet lesdépensespubliques. Il faudra donc réévaluer le budget prévu cette année. Le confinementest prolongé jusqu'au 14 mai en Algérie. Le gouvernement « conscient des efforts supplémentaires que chacun doit fournir, réitère ses appels aux citoyensà demeurer conscient des enjeux et des défis sanitaires, économiqueset sociaux du Covid-19 et de continuer à observer en toute conscience et avec rigueur, les mesures d'hygiène, de distanciation sociale et de protection, quidemeurent lesseules réponses actuelles pour l'endiguement de cetteépidémie», peut-on lire dans uncommuniquédu Premier ministre Abdelaziz Djerad. Le présidentbotswanaisMokgweetsi Masisia lui aussi annoncé le prolongement desmesures de confinement pour une semaine supplémentaire. Selon le chef d'Etat, cette décision a été prisesurle conseil des experts médicaux, après une augmentation des transmissions locales. Les restrictions seront doncen vigueurjusqu'au 7 mai.A lasuite de cette date, un « allègement progressif »des mesures sera instauré. Aucuncas de coronavirus n'a encore été détecté dans les prisons sénégalaises, mais l'observateur national des lieux de privationde libertés, JosetteLopez Ndiaye, meten garde contreune « bombe àretardement». Pour elle, la grâce de 2036 détenus par le président Macky Sall est une bonne chose, mais il faut aller plus loin. «Toutes les maisons d'arrêt,les établissementpénitentiaires sont surpeuplés. On anoté qu'il y avaitdes taux d'occupation supérieurs à120%, voire 150%. Il suffit que le petitvirus entre dans un centre de détention pourquecesoit une bombe pour la société », déplore-t-elle, au microde notre correspondante Charlotte Idrac.L'observateur émet des recommandations pourle gouvernement, notammentl'organisation de communicationstéléphoniques gratuites, pour que les prisonniers restent encontact avec leur famillemalgrél'interdiction desvisites, et l'installation de savons et lave-mains dans lesétablissements pénitentiaires. A la prison centrale de Conakry, un malade a été testépositif au Covid-19, aconfirmé le docteur Bouna Yattassaye,directeur-général adjoint de l'Agence nationale de sécurité sanitaire (ANSS),l'organe en charge de la riposte contre l'épidémie dansla pays. L'ANSSn'a pas précisé s'il s'agissait d'un employé ou d'un détenu. Le 24 avril, trois cas de décès jugés suspects par leministèrede la Justice avaientmené àl'interdiction desvisitesdans la prison centrale, uneprison quiabrite 1 500 détenus, soit le triple de sa capacité. EnSierra Leone également, un hommeplacé en détention le 17avril a été testé positif dans un établissement pénitentiaire dela capitale Freetown. Les autorités ont indiqué avoir ferméla section de laprisonpar laquelle il étaitpasséavant d'être dirigé vers unhôpital, afin de la désinfecter. Les détenus qui l'ontcôtoyé ont été déplacés et mis sous surveillance sanitaire. Hier déjà, desmanifestants ont organisé un sit-in pour «appuyer les agents de l'hôpital » devant l'établissement hospitalier Fousseyni Daou à Kayes, l'unedes premièresvilles maliennes à avoirététouchée par l'épidémie. « Les sept maladesatteints aujourd'hui deCovid-19 à Kayes sont tous des personnelssoignants qui se sont contaminés lamême semaine, lorsqueles premiers cas sont arrivés», indiqueGueladio Traoré, du syndicat des travailleurs de l'hôpital. L'Ouganda planifie de tester 20000 personnes en unesemaine.Les résultats de cette campagne de dépistage sont attendus pour le 4 mai, un jour avant ladate defin du confinement fixée actuellement. Selon le ministre de la Santé,ces tests doivent permettre aux autorités dedéfinirsiles restrictionsdoivent être poursuivies ou non, et comment assurer un allègement progressif des mesures. La campagne concernera en priorité les populations considérées comme les plus exposées :les vendeurssurles marchés, lepersonnel de santé, et les chefs religieux notamment. Sile président Cyril Ramaphosa a promis d'augmenterles aides sociales et la distribution de vivres, des associationscomme Rays of Hope tentent deprendre le relais. Lespersonnesen difficulté appellentl'association, et les bénévoles viennent àleur domicile leur remettre un colis de nourriture. « C'estvraiment compliqué, parce que maintenant je n'ai plusde salaire, etj'aiun bébé, mais jen'ai pas eu le temps de m'inscrire pour les allocations sociales. Onmeurt de faim, vraiment.D'habitude, quand je ne travaille pas,d'autres gens peuvent m'aider, mais là, comme c'estle confinement, personne n'a plus rien », explique Maseshaba, l'unedes bénéficiaires dans letownship d'Alexandra, aunord de Johannesburg.Selon le Conseil de recherche en sciences humaines (HRSH), près d'un quartde la population sud-africaine n'a plus assezd'argent pour se nourrir, un pourcentage qui monte à 55 % dansles bidonvilles. AuZimbabwe, les établissementshospitaliersprivésqui soignentdes patients atteints de Covid-19 sansavoir été évalués et enregistrés par le gouvernement doiventmettre un terme à cespratiques,a misen garde Agnès Mahomva, secrétaire d'Etat àla Santé. « Ces établissements interviennent illégalement, sont un dangerpour les malades atteints du coronavirus et pour toutes les communautés autour. Ils doivents'arrêter immédiatement, jusqu'à avoircomplétertous les processus d'enregistrement », a-t-elle déclaré. Paul Kagame atenu une conférence de presse en lignecelundi.Pasd'annonce précise sur un éventuel déconfinement,mais le président assure cependant qu'un conseil des ministresse réunira bientôt pourdéfinirla marche àsuivre. Des efforts sont mis enplace au niveau de la Communauté des Etats d'Afriquede l'Est,« pour une meilleure collaboration au niveau des pays », ajoute lechef d'Etat. Le laboratoire de l'Institut Pasteur de Dakar testeaujourd'hui 500 prélèvements de cas suspects de coronavirus par jour. Mais ces tests sur deséchantillons desalive, basés sur la recherche du génome duvirus, sont longs et coûteux. Pourcontourner ces problèmes, l'institut travaille sur unnouveau protocole, en partenariatavec un laboratoire britannique. Le nouveau testsérologique sera fondé sur la réaction du corps humain au coronavirus.« Le principe, c'est une simple bandelette. Ilfaut justeprendre le prélèvement et le poser. Il y aurauneou deux bandes qui sortironten fonction du résultat. Ca simplifie les choses en terme de disponibilité du résultat dans les délais », explique un médecin qui a travaillé sur le projet au micro de notre correspondant à Dakar, William de Lesseux. Autre argumenten faveur de cettenouvelle méthode, son prix : 3euros l'unité, 10 fois moinscher que les tests utilisés actuellement. Mais la fiabilité doit encore être améliorée. « Ilest très important que ces tests détectent le virus mêmequand il est présenten très faible quantité chez lepatient », ajoute un autre médecin. L'Institut se laisse encore quelques semaines pourperfectionner son protocole, et prévoit une mise àdispositionau mois de juin. L'entreprise socialeGreen'N'Kool à Madagascar a mis aupoint un savon solidaire à partir d'huilealimentaire usagée. Avec le coronavirus,se laver les mainsest essentiel, mais dans lepays,toute la population n'apas accès à l'eau, et encore moins ausavon. Le produitdéveloppé est issu del'huile collectée auprèsdes restaurants de lacapitale Antananarivo, un produit à bas coût qui permet une vente solidaire. « Pour chaque savonacheté, on offrira un savon à une association, àtoute structurequi pourra offrir un savon auxpersonnesles plus vulnérables », détaille Marie-Christina Kolo, fondatrice du projet. L'entreprise est également en train de produire une mousselavante sans rinçage, car dans la capitale, trois personnes sur quatre n'ont pas accès à l'eau, selon l'Unicef. Dans un clipdiffusé par les Nations unies, la jeune artiste duCongo-Brazzaville Mariusca Moukengueutilise le slam pour rappeler les gestesbarrières à respecter afin de se protéger et de protéger les autresdu coronavirus. #Coronavirus | ️« Le corona est bien réel. Ce n'est pas une machinerie mais un fait réel ». Depuis laRépublique du #Congo, l'artiste Mariusca la Slameuse (@Mariusca3)recourtau pouvoirdes mots et du #slampour sensibiliser aux dangers du #COVID19</t>
  </si>
  <si>
    <t>Africa had 33,566 confirmed cases of coronavirus on Tuesday April 28. LeCovid-19 has already claimed the lives of 1,469 people on the continent, according to the African Union Center for Disease Prevention and Control. The three most affected countries remain South Africa, Egypt and Morocco. During a summit organized on Monday, the eight countries (Benin, Burkina Faso, Côte d'Ivoire, Guinea-Bissau, Mali, Niger, Senegal and Togo) members of the West African Economic and Monetary Union (UEMOA) decided to suspend their convergence pact, which allows multilateral control of economies, in order to deal with the coronavirus epidemic. The pact included the limitation of debt, inflation and payment arrears in particular. According to a press release from the Ivorian presidency, which provides the presidency of UEMOA, "urgent measures and response plans" are estimated at eight billion euros "for all member countries, in order to limit the impact of this crisis. health on populations, employment and the productive sector ”. As of Monday, heads of state can also issue "Covid-19 social bonds" to facilitate immediate expenditure linked to the epidemic. Côte d'Ivoire is the first country to have issued lundices Treasury bills, for a value of 180 billion FCFA (approximately 275 million euros). Senegal followed today, with a bond issue worth 100 billion FCFA (around 153 million euros). The United Nations High Commissioner for Human Rights MichelleBachelet calls on all countries to respect the rules of the rule of law despite the state of health emergency and the exceptional measures put in place to limit the spread of the coronavirus. "If the rule of law is not respected, the health emergency risks becoming a human rights catastrophe, the adverse effects of which will surpass the pandemic itself for a long time," she said in a statement. Michelle Bachelet says she has received disturbing reports from several parts of the world of excessive use of force to enforce curfews and confinement. "It is obviously unacceptable and illegal to shoot at a person who has violated a curfew in desperate search of food, to place him in detention or to subject him to violence," she said. The United Nations High Commissioner calls on States to release those detained for failing to respect confinement. Moreover, MichelleBachelet also pleaded for the lifting of economic sanctions against Sudan, in order to help the country protect itself from the virus. "The breaking point could be the Covid-19. The health system is not equipped to handle an epidemic. The only way to avoid a humanitarian disaster is for donors to help Sudan, ”she said. Khartoum is still on the American blacklist of states financing terrorism, thus blocking any foreign investment or international aid. Prime Minister Sylvestre Ilunga Ilunkamba yesterday met Jeanine Mabunda and Alexis Thambwe Mwamba, respectively President of the National Assembly and President of the Senate. All three compared the health situation to macroeconomic indicators, on the basis of which a budget of about $ 11 billion had been drawn up. But according to the Prime Minister, there is now a mismatch between crumbling revenue and public spending. It will therefore be necessary to reassess the budget planned for this year. Containment is extended until May 14 in Algeria. The government "aware of the additional efforts that everyone must provide, reiterates its calls to citizens to remain aware of the health, economic and social issues and challenges of Covid-19 and to continue to observe in all conscience and rigor, the hygiene measures, social distancing and protection, which remain the only current responses for the containment of this epidemic ”, we can read in a press release from Prime Minister Abdelaziz Djerad. Botswanan President Mokgweetsi Masisia also announced the extension of containment measures for an additional week. According to the head of state, this decision was taken on the advice of medical experts, after an increase in local transmissions. The restrictions will therefore be in effect until May 7. Following this date, a "gradual easing" of the measures will be introduced. No case of coronavirus has yet been detected in Senegalese prisons, but the national observer of places of deprivation of liberties, Josette Lopez Ndiaye, warns against a "delayed bomb". For her, the pardon of 2036 held by President Macky Sall is a good thing, but we must go further. “All the remand centers and penitentiaries are overcrowded. It was noted that there were occupancy rates greater than 120%, or even 150%. It is enough for the small virus to enter a detention center for it to be a bomb for society ", she laments, to the microde our correspondent Charlotte Idrac. The observer makes recommendations for the government, in particular the organization of free telephone communications, so that prisoners remain in contact with their families despite the ban on visits, and the installation of soaps and handwashes in penitentiaries. At the central prison of Conakry, a patient tested positive for Covid-19, confirmed Dr. Bouna Yattassaye, deputy director-general of the National Health Security Agency (ANSS), the body in charge of the response against the epidemic in the country. The ANSS did not specify whether it was an employee or an inmate. On April 24, three cases of death deemed suspicious by the Ministry of Justice had led to the ban on visits to the central prison, a prison which shelters 1,500 prisoners, or three times its capacity. Also in Sierra Leone, a man detained on April 17 tested positive in a prison in the capital Freetown. The authorities said they had closed the section of the prison he had passed through before being taken to a hospital, in order to disinfect it. The detainees who surrounded him were moved and placed under health surveillance. Already yesterday, demonstrators organized a sit-in to “support the hospital staff” in front of the Fousseyni Daou hospital in Kayes, one of the first Malian towns to have been affected by the epidemic. "The seven patients affected today by Covid-19 in Kayes are all nursing staff who became infected the same week, when the first cases arrived," said Gueladio Traoré, of the hospital workers' union. Uganda plans to test 20,000 people in a week. The results of the screening campaign are expected by May 4, a day before the current lockdown date. According to the Minister of Health, these tests should allow the authorities to define the restrictions should be continued or not, and how to ensure a gradual easing of measures. The campaign will primarily target populations considered to be the most exposed: market vendors, health personnel, and religious leaders in particular. If President Cyril Ramaphosa has promised to increase social assistance and the distribution of food, associations like Rays of Hope are trying to take over. People in difficulty call the association, and the volunteers come to their home to give them a food package. “It's really complicated, because now I don't have a salary anymore, and I have a baby, but I didn't have time to register for social benefits. Are starving, really. Usually, when I'm not working, other people can help me, but now, as it's confinement, no one has anything left, ”explains Maseshaba, one of the beneficiaries in the town of Alexandra, north of Johannesburg. According to the Social Sciences and Humanities Research Council (MSM), nearly a quarter of the South African population no longer has enough money to feed themselves, a percentage that rises to 55% in the slums. In Zimbabwe, private hospitals that treat patients with Covid-19 without having been assessed and registered by the government must put an end to these practices, warned Agnès Mahomva, Secretary of State for Health. “These establishments operate illegally, are a danger for patients with coronavirus and for all the communities around. They should stop immediately, until they have completed all the registration processes, ”she said. Paul Kagame held a press conference online on Monday. No specific announcement was made on a possible breakthrough, but the president assured that a cabinet meeting would meet soon to define the course of action. Efforts are being made at the level of the Community of East African States, "for better collaboration at the country level", adds the Head of State. The laboratory of the Pasteur Institute in Dakar is testing 500 samples of suspected cases of coronavirus per day today. But these tests on desalive samples, based on the search for the genome of the virus, are long and expensive. To get around these problems, the institute is working on a new protocol, in partnership with a British laboratory. The new test will be based on the human body's reaction to the coronavirus. "The principle is a simple strip. You just have to take the sample and put it down. There will be one or two bands that will come out depending on the result. It simplifies things in terms of availability of the result on time, ”explains a doctor who worked on the project at the microphone of our correspondent in Dakar, William de Lesseux. Another argument in favor of this new method is its price: 3 euros per unit, 10 times cheaper than the tests currently used. But reliability still needs to be improved. "It is very important that these tests detect the virus even when it is present in very small amounts in the patient," adds another doctor. The Institute is still allowing itself a few weeks to perfect its protocol, and plans to make it available in June. The social enterprise Green'N'Kool in Madagascar has developed a solidarity soap made from used food oil. With the coronavirus, hand washing is essential, but in the country, not all people have access to water, let alone soap. The product developed comes from the oil collected from the restaurants of the capital Antananarivo, a low-cost product that allows solidarity sales. “For each soap purchased, we will offer a soap to an association, to any structure that can offer soap to the most vulnerable people,” explains Marie-Christina Kolo, founder of the project. The company is also in the process of producing a leave-in mousselavante, because in the capital, three out of four people do not have access to water, according to Unicef. In a clip broadcast by the United Nations, the young artist from Congo-Brazzaville Mariusca Moukengu uses the slam to remind people of the barrier gestures to be respected in order to protect themselves and others from the coronavirus. #Coronavirus | ️ “The corona is very real. It is not a piece of machinery but a real fact ”. From the Republic of # Congo, artist Mariusca la Slameuse (@ Mariusca3) uses the power of words and #slamp to raise awareness of the dangers of # COVID19</t>
  </si>
  <si>
    <t>['africa', '33,566', 'confirm', 'case', 'coronavirus', 'tuesday', 'april', '28.', 'lecovid-19', 'already', 'claim', 'life', '1,469', 'people', 'continent,', 'accord', 'african', 'union', 'center', 'disease', 'prevention', 'control.', 'three', 'affected', 'country', 'remain', 'south', 'africa,', 'egypt', 'morocco.', 'summit', 'organize', 'monday,', 'eight', 'country', '(benin,', 'burkina', 'faso,', 'côte', "d'ivoire,", 'guinea-bissau,', 'mali,', 'niger,', 'senegal', 'togo)', 'member', 'west', 'african', 'economic', 'monetary', 'union', '(uemoa)', 'decide', 'suspend', 'convergence', 'pact,', 'allow', 'multilateral', 'control', 'economies,', 'order', 'deal', 'coronavirus', 'epidemic.', 'pact', 'include', 'limitation', 'debt,', 'inflation', 'payment', 'arrears', 'particular.', 'according', 'press', 'release', 'ivorian', 'presidency,', 'provide', 'presidency', 'uemoa,', '"urgent', 'measure', 'response', 'plans"', 'estimate', 'eight', 'billion', 'euro', '"for', 'member', 'countries,', 'order', 'limit', 'impact', 'crisis.', 'health', 'populations,', 'employment', 'productive', 'sector', '”.', 'monday,', 'head', 'state', 'also', 'issue', '"covid-19', 'social', 'bonds"', 'facilitate', 'immediate', 'expenditure', 'link', 'epidemic.', 'côte', "d'ivoire", 'first', 'country', 'issue', 'lundices', 'treasury', 'bills,', 'value', '180', 'billion', 'fcfa', '(approximately', '275', 'million', 'euros).', 'senegal', 'follow', 'today,', 'bond', 'issue', 'worth', '100', 'billion', 'fcfa', '(around', '153', 'million', 'euros).', 'united', 'nations', 'high', 'commissioner', 'human', 'rights', 'michellebachelet', 'call', 'country', 'respect', 'rule', 'rule', 'law', 'despite', 'state', 'health', 'emergency', 'exceptional', 'measure', 'put', 'place', 'limit', 'spread', 'coronavirus.', '"if', 'rule', 'law', 'respected,', 'health', 'emergency', 'risk', 'become', 'human', 'right', 'catastrophe,', 'adverse', 'effect', 'surpass', 'pandemic', 'long', 'time,"', 'say', 'statement.', 'michelle', 'bachelet', 'say', 'receive', 'disturb', 'report', 'several', 'part', 'world', 'excessive', 'use', 'force', 'enforce', 'curfew', 'confinement.', '"it', 'obviously', 'unacceptable', 'illegal', 'shoot', 'person', 'violate', 'curfew', 'desperate', 'search', 'food,', 'place', 'detention', 'subject', 'violence,"', 'said.', 'united', 'nations', 'high', 'commissioner', 'call', 'states', 'release', 'detain', 'fail', 'respect', 'confinement.', 'moreover,', 'michellebachelet', 'also', 'plead', 'lifting', 'economic', 'sanction', 'sudan,', 'order', 'help', 'country', 'protect', 'virus.', '"the', 'breaking', 'point', 'could', 'covid-19.', 'health', 'system', 'equip', 'handle', 'epidemic.', 'way', 'avoid', 'humanitarian', 'disaster', 'donor', 'help', 'sudan,', '”she', 'said.', 'khartoum', 'still', 'american', 'blacklist', 'state', 'finance', 'terrorism,', 'thus', 'block', 'foreign', 'investment', 'international', 'aid.', 'prime', 'minister', 'sylvestre', 'ilunga', 'ilunkamba', 'yesterday', 'meet', 'jeanine', 'mabunda', 'alexis', 'thambwe', 'mwamba,', 'respectively', 'president', 'national', 'assembly', 'president', 'senate.', 'three', 'compare', 'health', 'situation', 'macroeconomic', 'indicators,', 'basis', 'budget', '11', 'billion', 'draw', 'up.', 'accord', 'prime', 'minister,', 'mismatch', 'crumble', 'revenue', 'public', 'spending.', 'therefore', 'necessary', 'reassess', 'budget', 'plan', 'year.', 'containment', 'extend', 'may', '14', 'algeria.', 'government', '"aware', 'additional', 'effort', 'everyone', 'must', 'provide,', 'reiterate', 'call', 'citizen', 'remain', 'aware', 'health,', 'economic', 'social', 'issue', 'challenge', 'covid-19', 'continue', 'observe', 'conscience', 'rigor,', 'hygiene', 'measures,', 'social', 'distancing', 'protection,', 'remain', 'current', 'response', 'containment', 'epidemic', '”,', 'read', 'press', 'release', 'prime', 'minister', 'abdelaziz', 'djerad.', 'botswanan', 'president', 'mokgweetsi', 'masisia', 'also', 'announce', 'extension', 'containment', 'measure', 'additional', 'week.', 'according', 'head', 'state,', 'decision', 'take', 'advice', 'medical', 'experts,', 'increase', 'local', 'transmissions.', 'restriction', 'therefore', 'effect', 'may', '7.', 'following', 'date,', '"gradual', 'easing"', 'measure', 'introduced.', 'case', 'coronavirus', 'yet', 'detect', 'senegalese', 'prisons,', 'national', 'observer', 'place', 'deprivation', 'liberties,', 'josette', 'lopez', 'ndiaye,', 'warn', '"delayed', 'bomb".', 'her,', 'pardon', '2036', 'hold', 'president', 'macky', 'sall', 'good', 'thing,', 'must', 'go', 'further.', '“all', 'remand', 'center', 'penitentiary', 'overcrowded.', 'note', 'occupancy', 'rate', 'great', '120%,', 'even', '150%.', 'enough', 'small', 'virus', 'enter', 'detention', 'center', 'bomb', 'society', '",', 'laments,', 'microde', 'correspondent', 'charlotte', 'idrac.', 'observer', 'make', 'recommendation', 'government,', 'particular', 'organization', 'free', 'telephone', 'communications,', 'prisoner', 'remain', 'contact', 'family', 'despite', 'ban', 'visits,', 'installation', 'soap', 'handwashes', 'penitentiaries.', 'central', 'prison', 'conakry,', 'patient', 'test', 'positive', 'covid-19,', 'confirm', 'dr.', 'bouna', 'yattassaye,', 'deputy', 'director-general', 'national', 'health', 'security', 'agency', '(anss),', 'body', 'charge', 'response', 'epidemic', 'country.', 'anss', 'specify', 'whether', 'employee', 'inmate.', 'april', '24,', 'three', 'case', 'death', 'deem', 'suspicious', 'ministry', 'justice', 'lead', 'ban', 'visit', 'central', 'prison,', 'prison', 'shelter', '1,500', 'prisoners,', 'three', 'time', 'capacity.', 'also', 'sierra', 'leone,', 'man', 'detain', 'april', '17', 'test', 'positive', 'prison', 'capital', 'freetown.', 'authority', 'say', 'close', 'section', 'prison', 'pass', 'take', 'hospital,', 'order', 'disinfect', 'it.', 'detainee', 'surround', 'move', 'place', 'health', 'surveillance.', 'already', 'yesterday,', 'demonstrator', 'organize', 'sit-in', '“support', 'hospital', 'staff”', 'front', 'fousseyni', 'daou', 'hospital', 'kayes,', 'one', 'first', 'malian', 'town', 'affect', 'epidemic.', '"the', 'seven', 'patient', 'affect', 'today', 'covid-19', 'kayes', 'nursing', 'staff', 'become', 'infect', 'week,', 'first', 'case', 'arrived,"', 'say', 'gueladio', 'traoré,', 'hospital', "workers'", 'union.', 'uganda', 'plan', 'test', '20,000', 'people', 'week.', 'result', 'screening', 'campaign', 'expect', 'may', '4,', 'day', 'current', 'lockdown', 'date.', 'according', 'minister', 'health,', 'test', 'allow', 'authority', 'define', 'restriction', 'continue', 'not,', 'ensure', 'gradual', 'easing', 'measures.', 'campaign', 'primarily', 'target', 'population', 'consider', 'exposed:', 'market', 'vendors,', 'health', 'personnel,', 'religious', 'leader', 'particular.', 'president', 'cyril', 'ramaphosa', 'promise', 'increase', 'social', 'assistance', 'distribution', 'food,', 'association', 'like', 'rays', 'hope', 'try', 'take', 'over.', 'people', 'difficulty', 'call', 'association,', 'volunteer', 'come', 'home', 'give', 'food', 'package.', "“it's", 'really', 'complicated,', 'salary', 'anymore,', 'baby,', 'time', 'register', 'social', 'benefits.', 'starving,', 'really.', 'usually,', "i'm", 'working,', 'people', 'help', 'me,', 'now,', 'confinement,', 'one', 'anything', 'left,', '”explains', 'maseshaba,', 'one', 'beneficiary', 'town', 'alexandra,', 'north', 'johannesburg.', 'according', 'social', 'sciences', 'humanities', 'research', 'council', '(msm),', 'nearly', 'quarter', 'south', 'african', 'population', 'long', 'enough', 'money', 'fee', 'themselves,', 'percentage', 'rise', '55%', 'slums.', 'zimbabwe,', 'private', 'hospital', 'treat', 'patient', 'covid-19', 'without', 'assess', 'register', 'government', 'must', 'put', 'end', 'practices,', 'warn', 'agnès', 'mahomva,', 'secretary', 'state', 'health.', '“these', 'establishment', 'operate', 'illegally,', 'danger', 'patient', 'coronavirus', 'community', 'around.', 'stop', 'immediately,', 'complete', 'registration', 'processes,', '”she', 'said.', 'paul', 'kagame', 'hold', 'press', 'conference', 'online', 'monday.', 'specific', 'announcement', 'make', 'possible', 'breakthrough,', 'president', 'assure', 'cabinet', 'meeting', 'would', 'meet', 'soon', 'define', 'course', 'action.', 'efforts', 'make', 'level', 'community', 'east', 'african', 'states,', '"for', 'good', 'collaboration', 'country', 'level",', 'add', 'head', 'state.', 'laboratory', 'pasteur', 'institute', 'dakar', 'test', '500', 'sample', 'suspected', 'case', 'coronavirus', 'per', 'day', 'today.', 'test', 'desalive', 'samples,', 'base', 'search', 'genome', 'virus,', 'long', 'expensive.', 'get', 'around', 'problems,', 'institute', 'work', 'new', 'protocol,', 'partnership', 'british', 'laboratory.', 'new', 'test', 'base', 'human', "body's", 'reaction', 'coronavirus.', '"the', 'principle', 'simple', 'strip.', 'take', 'sample', 'put', 'down.', 'one', 'two', 'band', 'come', 'depend', 'result.', 'simplify', 'thing', 'term', 'availability', 'result', 'time,', '”explains', 'doctor', 'work', 'project', 'microphone', 'correspondent', 'dakar,', 'william', 'de', 'lesseux.', 'another', 'argument', 'favor', 'new', 'method', 'price:', '3', 'euro', 'per', 'unit,', '10', 'time', 'cheap', 'test', 'currently', 'used.', 'reliability', 'still', 'need', 'improved.', '"it', 'important', 'test', 'detect', 'virus', 'even', 'present', 'small', 'amount', 'patient,"', 'add', 'another', 'doctor.', 'institute', 'still', 'allow', 'week', 'perfect', 'protocol,', 'plan', 'make', 'available', 'june.', 'social', 'enterprise', "green'n'kool", 'madagascar', 'develop', 'solidarity', 'soap', 'make', 'use', 'food', 'oil.', 'coronavirus,', 'hand', 'washing', 'essential,', 'country,', 'people', 'access', 'water,', 'let', 'alone', 'soap.', 'product', 'develop', 'come', 'oil', 'collect', 'restaurant', 'capital', 'antananarivo,', 'low-cost', 'product', 'allow', 'solidarity', 'sales.', '“for', 'soap', 'purchased,', 'offer', 'soap', 'association,', 'structure', 'offer', 'soap', 'vulnerable', 'people,”', 'explain', 'marie-christina', 'kolo,', 'founder', 'project.', 'company', 'also', 'process', 'produce', 'leave-in', 'mousselavante,', 'capital,', 'three', 'four', 'people', 'access', 'water,', 'accord', 'unicef.', 'clip', 'broadcast', 'united', 'nations,', 'young', 'artist', 'congo-brazzaville', 'mariusca', 'moukengu', 'use', 'slam', 'remind', 'people', 'barrier', 'gesture', 'respect', 'order', 'protect', 'others', 'coronavirus.', '#coronavirus', '\uf5e8️', '“the', 'corona', 'real.', 'piece', 'machinery', 'real', 'fact', '”.', 'republic', 'congo\uf1e8\uf1ec,', 'artist', 'mariusca', 'la', 'slameuse', '(@', 'mariusca3)', 'use', 'power', 'word', '#slamp', 'raise', 'awareness', 'danger', 'covid19']</t>
  </si>
  <si>
    <t>Page 3 of 4 Dettes: Cotonou et Dakar, 2 visions différentes (annulation ou planche à billets) LA RÉDACTION 29 AVRIL 2020 https://www.connectionivoirienne.net/2020/04/29/dettes-cotonou-et-dakar-2-visions-differentes-annulation-ou-planche-a-billets/ Notre dernier article intitulé «Annulation des dettes africaines: petit malentendu entre Cotonou et Dakar» , publié le 24 avril, a suscité beaucoup de commentaires et non des moindres dans les milieux d’affaires et politiques de l’Union Economique et Monétaire Ouest-Africaine et, au delà, en Afrique de l’Est. D’abord, «il n’y a pas de malentendu entre les deux approches, même si elles ne sont pas les mêmes», précise-t-on tant à Cotonou qu’à Dakar. Les équipes présidentielles et ministérielles des deux pays sont en concertation permanente et viennent d’ailleurs de participer, lundi 27 avril, au sommet des chefs d’Etat de l’Union, tenu par Visioconférence. Dans le fond, les deux visions défendues par les présidents Macky Sall et Patrice Talon appartiennent à des écoles de pensée différentes. Pour le ministre béninois de l’Economie et des Finances, Romuald Wadagni, il faut innover car demander l’annulation de la dette revient à susciter une mauvaise perception du marché, des créanciers et des agences de notation. «Repousser ou même annuler la dette revient à “demander l’indulgence pour ne pas respecter nos engagements. Cela handicaperait notre capacité à avoir accès aux financements dans le futur et à renouer avec le chemin de la croissance”, précise le ministre dans un entretien à TV5. «C’est une solution de facilité», entend-t-on dans les parages de l’argentier béninois où il est clairement admis que la pandémie du Coronavirus pose des défis extrêmes aux États africains et auxquels il faut faire face en recourant à l’innovation financière et non aux «solutions d’apparence peu coûteuses mais qui, à terme, justifieront des taux d’intérêt élevés sur une “dette africaine” peu crédible car susceptible d’être annulée à tout moment». Un cas de force majeure ? Pour sa part, Dakar s’appuie sur un «cas exceptionnel de force majeure» où le fait de demander des conditions suspensives (annulation ou rééchelonnement) n’altère en rien à la signature souveraine. «L’OMS a déclaré l’Etat de pandémie depuis la dernière semaine de mars et les Etats industrialisés ont décrété l’Etat d’urgence», argumente cet analyste financier, rappelant que la mesure de rééchelonnement prise par la Banque Mondiale concerne 76 pays pauvres qui ne sont pas qu’africains: «faut-il se bomber le torse et refuser l’une des solutions qui, au delà de l’appel du président Macky Sall, le 25 mars et du G20, le 15 avril, s’inscrit dans une réponse mondiale face à la pandémie ?» Attention seulement, rétorque-t-on à Cotonou, à ne pas confondre annulation (appel du président Emmanuel Macron dans une indéniable symbolique du tuteur), rééchelonnement (option du Club de Paris) et moratoire ( accord du G20 dont la Chine) , termes concourant tous, il faut le dire, à la dégradation de la cote de crédit des débiteurs et devant, à court et moyen terme, conduire aux mêmes conséquences d’un «risque Afrique» spécifique, surévalué en raison des précautions (assurance contre le défaut et couvertures diverses) prises d’avance par les créanciers qui accepteraient de souscrire. Bref, pendant que Dakar prône la realpolitik en matière de dette, Cotonou opte pour l’audace. «L’Afrique doit prendre son destin en main, comment y arriver si elle ne peut pas honorer ses engagements ?» Dans son libellé, la nouvelle vision prônée par Romulad Wadagni et à laquelle Paul Kagamé du Rwanda souscrit pleinement, selon son dernier entretien dans Financial Time, défend une Afrique traitée d’égal à égal sur la scène internationale. Cette quêtepasse par une responsabilité totale du continent face à ses engagements contractuels au même titre que l’Italie et la Grèce, deux pays endettés à plus de 100% de leurs PIB et qui n’ont pas pour autant demandé une annulation de leurs dettes. Bénéficier d’un traitement différencié nourrit la mauvaise perception sur l’Afrique, martèle Cotonou. «Bien au contraire, ces annulations de dettes allègent les budgets africains des charges des intérêts des dettes à rembourser. Ce sont des volants de 30% du budget libéré, de l’argent qui, au lieu d’aller chez les bailleurs, sont alloués aux grands défis du moment», opine notre interlocuteur à Dakar, faisant allusion à la décision du Club de Paris de repousser de un an, entre avril 2020 et avril 2021, les intérêts des dettes publiques. Notons que les mesures de la Banque Mondiale et du Club de Paris n’englobent pas les charges des intérêts des Eurobonds émis par les Etats africains et les dettes privées contractées auprès de certaines institutions pour lesquels aucun échéancier n’est négocié. De l’argent frais Le défi des ministères africains des Finances et de mobiliser du new money» pour payer les fonctionnaires et faire face aux engagements des Etats dans la riposte contre le covid-19, le paiement des fonctionnaires et les mesures de relance économique. «Le moratoire ou l’annulation ne donnent pas de nouveaux budgets mais de la respiration», explique Romulad Wadagni, qui incarne une approche nouvelle fondée sur la mobilisation des fonds et non l’effacement de l’ardoise. Les États Unis, l’Europe et le Japon ont mobilisé 8 000 milliards de dollars de «new money» depuis le déclenchement de la crise. L’Afrique pourrait bien essayer de lever au moins 100 milliards de dollars comme le suggère du reste le président Paul Kagamé du Rwanda. Le ministre béninois propose d’autres solutions, notamment une aide du Fonds monétaire international par l’intermédiaire des Droits de Tirage Spéciaux (DTS, des liquidités mises à disposition par le FMI). Nous pensons quant à nous que l’UEMOA, qui a suspendu son pacte de convergence, de stabilité, de croissance et de solidarité (notamment en ce qui concerne le plafond de 70% de la dette sur PIB, l’objectif de l’inflation moyenne de 3% et du déficit budgétaire de 3%), devrait aller plus loin, au delà des instruments classiques d’ajustements budgétaires, de la baisse du taux directeur de la BCEAO (actuellement à 2,5 points de base) et de l’abaissement des conditions d’accès aux guichets de la Banque Centrale pour les intermédiaires agréés. L’émission par exemple d’une Corona UEMOA Bonds sur le marché international (mais qu’est ce que les conditions pour y arriver seront difficiles ! ) pour le financement des projets à péage pour la construction des infrastructures physiques et d’intégration aurait la double vertu de maintenir l’activité économique en créant de nouveaux emplois et, d’autre part, de reconstituer des réserves de change rudement mises à mal. Adama WADE</t>
  </si>
  <si>
    <t>Page 3 of 4 Debts: Cotonou and Dakar, 2 different visions (cancellation or printing) THE EDITOR APRIL 29, 2020 https://www.connectionivoirienne.net/2020/04/29/dettes-cotonou-et-dakar-2 -visions-differentes-cancellation-or-printing-a-banknotes / Our last article entitled "Cancellation of African debts: a little misunderstanding between Cotonou and Dakar", published on April 24, generated a lot of comments and not the least in circles affairs and policies of the West African Economic and Monetary Union and, beyond, in East Africa. First of all, "there is no misunderstanding between the two approaches, even if they are not the same", they say both in Cotonou and Dakar. The presidential and ministerial teams of the two countries are in permanent consultation and have just participated, Monday, April 27, in the summit of heads of state of the Union, held by videoconference. Basically, the two visions defended by Presidents Macky Sall and Patrice Talon belong to different schools of thought. For Benin’s Minister of Economy and Finance, Romuald Wadagni, we have to innovate because asking for debt cancellation is tantamount to creating a bad perception of the market, creditors and rating agencies. “To postpone or even cancel the debt is like 'asking for leniency for not meeting our commitments. This would handicap our ability to have access to financing in the future and to reconnect with the path of growth ”, specifies the Minister in an interview with TV5. "It is an easy solution", we hear in the vicinity of the Beninese financier where it is clearly admitted that the Coronavirus pandemic poses extreme challenges to African States and which must be faced by resorting to financial innovation and not to "seemingly inexpensive solutions but which, in the long term, will justify high interest rates on an" African debt "which is not very credible because it is liable to be canceled at any time". A case of force majeure? For its part, Dakar is based on an "exceptional case of force majeure" where the fact of requesting conditions precedent (cancellation or rescheduling) in no way affects the sovereign signature. "The WHO has declared a state of pandemic since the last week of March and the industrialized states have declared a state of emergency", argues this financial analyst, recalling that the rescheduling measure taken by the World Bank concerns 76 countries poor people who are not only Africans: "should we shrug our chest and refuse one of the solutions which, beyond the call of President Macky Sall on March 25 and the G20 on April 15, is part of a global response to the pandemic? ” Be careful only, we retort in Cotonou, not to confuse cancellation (call of President Emmanuel Macron in an undeniable symbolism of the tutor), rescheduling (option of the Paris Club) and moratorium (G20 agreement including China), terms all contributing, it must be said, to the deterioration of the credit rating of debtors and, in the short and medium term, leading to the same consequences of a specific “Africa risk”, overvalued because of the precautions (insurance against default and various covers) taken in advance by the creditors who would agree to subscribe. In short, while Dakar advocates realpolitik in matters of debt, Cotonou opts for daring. "Africa must take its destiny in hand, how can it be done if it cannot honor its commitments?" In its wording, the new vision advocated by Romulad Wadagni and to which Paul Kagame of Rwanda fully subscribes, according to his last interview in Financial Time, defends an Africa treated as equal on the international stage. This quest goes through the continent's full responsibility for its contractual commitments on the same basis as Italy and Greece, two countries indebted to more than 100% of their GDP and which have not, however, requested a cancellation of their debts. Benefiting from differential treatment feeds the bad perception of Africa, insists Cotonou. “On the contrary, these debt cancellations relieve African budgets of the interest charges on the debts to be repaid. These are theft of 30% of the released budget, money which, instead of going to donors, is allocated to the major challenges of the moment ”, opines our interlocutor in Dakar, alluding to the decision of the Paris Club. to postpone by one year, between April 2020 and April 2021, the interest on public debts. Note that the measures of the World Bank and the Paris Club do not include interest charges on Eurobonds issued by African states and private debts contracted with certain institutions for which no schedule has been negotiated. New money The challenge of African finance ministries is to mobilize new money "to pay civil servants and meet the commitments of states in the response to covid-19, the payment of civil servants and economic stimulus measures. "The moratorium or the cancellation does not give new budgets but breathing room," explains Romulad Wadagni, who embodies a new approach based on mobilizing funds and not wiping out the slate. The United States, Europe and Japan have mobilized $ 8 trillion in "new money" since the onset of the crisis. Africa may well try to raise at least $ 100 billion as Rwanda's President Paul Kagame suggests. The Beninese minister proposes other solutions, in particular aid from the International Monetary Fund through Special Drawing Rights (SDRs, liquidity made available by the IMF). We believe that the UEMOA, which suspended its pact of convergence, stability, growth and solidarity (in particular with regard to the ceiling of 70% of the debt on GDP, the objective of inflation average of 3% and the budget deficit of 3%), should go further, beyond the traditional instruments of budgetary adjustments, the cut in the BCEAO key rate (currently at 2.5 basis points) and the lowering of the conditions of access to the counters of the Central Bank for authorized intermediaries. The issuance, for example, of a Corona UEMOA Bonds on the international market (but how difficult the conditions will be!) for the financing of toll projects for the construction of physical and integration infrastructures would have the double virtue of maintaining economic activity by creating new jobs and, on the other hand, of rebuilding severely damaged foreign exchange reserves. Adama WADE</t>
  </si>
  <si>
    <t>['page', '3', '4', 'debts:', 'cotonou', 'dakar,', '2', 'different', 'vision', '(cancellation', 'printing)', 'editor', 'april', '29,', '2020', '-visions-differentes-cancellation-or-printing-a-banknotes', 'last', 'article', 'entitle', '"cancellation', 'african', 'debts:', 'little', 'misunderstanding', 'cotonou', 'dakar",', 'publish', 'april', '24,', 'generate', 'lot', 'comment', 'least', 'circle', 'affair', 'policy', 'west', 'african', 'economic', 'monetary', 'union', 'and,', 'beyond,', 'east', 'africa.', 'first', 'all,', '"there', 'misunderstand', 'two', 'approaches,', 'even', 'same",', 'say', 'cotonou', 'dakar.', 'presidential', 'ministerial', 'team', 'two', 'country', 'permanent', 'consultation', 'participated,', 'monday,', 'april', '27,', 'summit', 'head', 'state', 'union,', 'hold', 'videoconference.', 'basically,', 'two', 'vision', 'defend', 'presidents', 'macky', 'sall', 'patrice', 'talon', 'belong', 'different', 'school', 'thought.', 'benin’s', 'minister', 'economy', 'finance,', 'romuald', 'wadagni,', 'innovate', 'ask', 'debt', 'cancellation', 'tantamount', 'create', 'bad', 'perception', 'market,', 'creditor', 'rating', 'agencies.', '“to', 'postpone', 'even', 'cancel', 'debt', 'like', "'asking", 'leniency', 'meet', 'commitments.', 'would', 'handicap', 'ability', 'access', 'financing', 'future', 'reconnect', 'path', 'growth', '”,', 'specify', 'minister', 'interview', 'tv5.', '"it', 'easy', 'solution",', 'hear', 'vicinity', 'beninese', 'financier', 'clearly', 'admit', 'coronavirus', 'pandemic', 'pose', 'extreme', 'challenge', 'african', 'states', 'must', 'face', 'resort', 'financial', 'innovation', '"seemingly', 'inexpensive', 'solution', 'which,', 'long', 'term,', 'justify', 'high', 'interest', 'rate', 'an"', 'african', 'debt', '"which', 'credible', 'liable', 'cancel', 'time".', 'case', 'force', 'majeure?', 'part,', 'dakar', 'base', '"exceptional', 'case', 'force', 'majeure"', 'fact', 'request', 'condition', 'precedent', '(cancellation', 'rescheduling)', 'way', 'affect', 'sovereign', 'signature.', '"the', 'declare', 'state', 'pandemic', 'since', 'last', 'week', 'march', 'industrialized', 'state', 'declare', 'state', 'emergency",', 'argues', 'financial', 'analyst,', 'recalling', 'rescheduling', 'measure', 'take', 'world', 'bank', 'concern', '76', 'country', 'poor', 'people', 'africans:', '"should', 'shrug', 'chest', 'refuse', 'one', 'solution', 'which,', 'beyond', 'call', 'president', 'macky', 'sall', 'march', '25', 'g20', 'april', '15,', 'part', 'global', 'response', 'pandemic?', '”', 'careful', 'only,', 'retort', 'cotonou,', 'confuse', 'cancellation', '(call', 'president', 'emmanuel', 'macron', 'undeniable', 'symbolism', 'tutor),', 'reschedule', '(option', 'paris', 'club)', 'moratorium', '(g20', 'agreement', 'include', 'china),', 'term', 'contributing,', 'must', 'said,', 'deterioration', 'credit', 'rating', 'debtor', 'and,', 'short', 'medium', 'term,', 'lead', 'consequence', 'specific', '“africa', 'risk”,', 'overvalue', 'precaution', '(insurance', 'default', 'various', 'covers)', 'take', 'advance', 'creditor', 'would', 'agree', 'subscribe.', 'short,', 'dakar', 'advocate', 'realpolitik', 'matter', 'debt,', 'cotonou', 'opts', 'daring.', '"africa', 'must', 'take', 'destiny', 'hand,', 'cannot', 'honor', 'commitments?"', 'wording,', 'new', 'vision', 'advocate', 'romulad', 'wadagni', 'paul', 'kagame', 'rwanda', 'fully', 'subscribes,', 'accord', 'last', 'interview', 'financial', 'time,', 'defend', 'africa', 'treat', 'equal', 'international', 'stage.', 'quest', 'go', "continent's", 'full', 'responsibility', 'contractual', 'commitment', 'basis', 'italy', 'greece,', 'two', 'country', 'indebted', '100%', 'gdp', 'not,', 'however,', 'request', 'cancellation', 'debts.', 'benefiting', 'differential', 'treatment', 'feed', 'bad', 'perception', 'africa,', 'insist', 'cotonou.', '“on', 'contrary,', 'debt', 'cancellation', 'relieve', 'african', 'budget', 'interest', 'charge', 'debt', 'repaid.', 'theft', '30%', 'release', 'budget,', 'money', 'which,', 'instead', 'go', 'donors,', 'allocate', 'major', 'challenge', 'moment', '”,', 'opine', 'interlocutor', 'dakar,', 'allude', 'decision', 'paris', 'club.', 'postpone', 'one', 'year,', 'april', '2020', 'april', '2021,', 'interest', 'public', 'debts.', 'note', 'measure', 'world', 'bank', 'paris', 'club', 'include', 'interest', 'charge', 'eurobonds', 'issue', 'african', 'state', 'private', 'debt', 'contract', 'certain', 'institution', 'schedule', 'negotiated.', 'new', 'money', 'challenge', 'african', 'finance', 'ministry', 'mobilize', 'new', 'money', '"to', 'pay', 'civil', 'servant', 'meet', 'commitment', 'state', 'response', 'covid-19,', 'payment', 'civil', 'servant', 'economic', 'stimulus', 'measures.', '"the', 'moratorium', 'cancellation', 'give', 'new', 'budget', 'breathe', 'room,"', 'explain', 'romulad', 'wadagni,', 'embody', 'new', 'approach', 'base', 'mobilize', 'fund', 'wipe', 'slate.', 'united', 'states,', 'europe', 'japan', 'mobilize', '8', 'trillion', '"new', 'money"', 'since', 'onset', 'crisis.', 'africa', 'may', 'well', 'try', 'raise', 'least', '100', 'billion', "rwanda's", 'president', 'paul', 'kagame', 'suggests.', 'beninese', 'minister', 'propose', 'solutions,', 'particular', 'aid', 'international', 'monetary', 'fund', 'special', 'drawing', 'rights', '(sdrs,', 'liquidity', 'make', 'available', 'imf).', 'believe', 'uemoa,', 'suspend', 'pact', 'convergence,', 'stability,', 'growth', 'solidarity', '(in', 'particular', 'regard', 'ceiling', '70%', 'debt', 'gdp,', 'objective', 'inflation', 'average', '3%', 'budget', 'deficit', '3%),', 'go', 'further,', 'beyond', 'traditional', 'instrument', 'budgetary', 'adjustments,', 'cut', 'bceao', 'key', 'rate', '(currently', '2.5', 'basis', 'points)', 'lowering', 'condition', 'access', 'counter', 'central', 'bank', 'authorized', 'intermediaries.', 'issuance,', 'example,', 'corona', 'uemoa', 'bonds', 'international', 'market', '(but', 'difficult', 'condition', 'be!)', 'financing', 'toll', 'project', 'construction', 'physical', 'integration', 'infrastructure', 'would', 'double', 'virtue', 'maintain', 'economic', 'activity', 'create', 'new', 'job', 'and,', 'hand,', 'rebuild', 'severely', 'damage', 'foreign', 'exchange', 'reserves.', 'adama', 'wade']</t>
  </si>
  <si>
    <t>Page 3 of 4 Suspension du pacte de 3% de déficit budgétaire dans l’Uemoa: Une décision saluée par les économistes LA RÉDACTION 7 MAI 2020 https://www.connectionivoirienne.net/2020/05/07/suspension-du-pacte-de-3-de-deficit-budgetaire-dans-luemoa-une-decision-saluee-par-les-economistes/ Dossier: la suspension du pacte de convergence de l’Uemoa est-elle une porte ouverte vers la révision des critères ? Publié dans le Soleil/Dakar/Sénégal En marge de sa session extraordinaire tenue le 27 avril 2020 par visioconférence, la Conférence des Chefs d’État et de Gouvernement de l’Uemoa a pris la décision de suspendre provisoirement l’application du pacte de convergence, de stabilité, de croissance et de solidarité de l’Union en vue de mieux disposer de marges pour faire face à la pandémie de Covid-19. De l’avis de certains économistes, cette mesure des dirigeants peut constituer un déclic pour enclencher une révision des critères de convergence réclamée, ces derniers temps, par des Chefs d’État. Dossier réalisé par Abdou DIAW C’est la principale mesure issue de la session extraordinaire de la Conférence des Chefs d’État et de Gouvernement de l’Uemoa tenue le 27 avril dernier par visioconférence : la suspension provisoire de l’application du pacte de convergence, de stabilité, de croissance et de solidarité de l’Union. Les Chefs d’État de l’Union ont pris cette décision pour renforcer les mesures d’urgence prises par les pays membres afin de limiter les effets de la pandémie sur les plans humain, économique et social. L’objectif visé est de « préserver un environnement favorable à une reprise de l’activité économique après la crise sanitaire ». Pour donner un cachet légitime à leur décision, ils ont rappelé les dispositions de l’article 22 de l’Acte additionnel susvisé et prévoyant des circonstances exceptionnelles pouvant empêcher les États membres de respecter les critères de convergence, notamment celui relatif au déficit budgétaire. Aux yeux de certains économistes, cette suspension du pacte de convergence est une occasion pour réviser ces règles qui gouvernent les politiques économiques de l’Uemoa. Pour le Pr Abou Kane, agrégé d’Économie et chef du Département d’Économie de la Faculté des Sciences économiques et de gestion (Faseg) de l’Ucad, cela peut offrir l’opportunité de revoir les critères de convergence en vue de les adapter aux impératifs de développement des pays de l’Union. Depuis 1999, les horizons de convergence sont régulièrement repoussés et jamais une masse critique de pays n’a rempli tous les critères de premier rang qui, d’ailleurs, étaient au nombre de quatre avant d’être réduits à trois en 2015, explique-t-il. Idem pour les critères de second rang qui sont passés de quatre à deux. « Ce constat prouve qu’il y a des ajustements à opérer et c’est le moment ou jamais », soutient l’économiste. Ce dernier semble rejoindre les Chefs d’État du Sénégal et du Bénin qui, lors de la Conférence de Dakar sur la dette, le 2 décembre 2019, avaient émis l’idée de réviser les critères de convergence de l’Uemoa, particulièrement le ratio dette/Pib (70 %) et le déficit budgétaire (-3 %). « Est-il équitable et pertinent, s’agissant des critères de convergence, d’appliquer les mêmes critères pour les pays en développement où tout est à réaliser ? » s’interrogeait alors Macky Sall. Il se demandait également si les pays de l’Uemoa doivent avoir les mêmes critères que ceux de l’Union européenne. « Pourquoi fixer à 3 % le déficit budgétaire ? Voilà la problématique ! Est-ce que les plafonds d’endettement, tels qu’ils ont été fixés jusque-là, en particulier à l’Uemoa, sont pertinents à l’heure actuelle ? » ajoutait le Président Sall. Son homologue du Bénin, Patrice Talon, s’était montré plus catégorique : « Les réflexions doivent être engagées au sein de l’Uemoa pour une révision des critères de convergence sous la bénédiction du Fmi et de la Banque mondiale ». Ainsi, cette suspension du pacte de convergence semble conforter le plaidoyer de ces deux Chefs d’État. Sur ce même registre, l’économiste et banquier ivoirien Guillaume Liby estime que cette crise peut être l’opportunité de réviser la politique monétaire de l’Union pour sortir de l’économie informelle qui alimente la pauvreté et affaiblit les capacités budgétaires des pays. Il soutient que les politiques monétaires restrictives dans un environnement de misère n’ont fait que renforcer la pauvreté. De l’avis de M. Liby, « l’occasion de changer la donne se présente ainsi ». Une mesure jugée réaliste L’économiste Abou Kane trouve « réaliste » la décision des Chefs d’État, compte tenu de la situation difficile que traversent tous les pays de l’Uemoa dont les économies sont profondément affectées par le Covid-19 qui a fortement dérèglé les systèmes économiques en créant des postes de dépenses imprévues et des moins-values en termes de recettes fiscales. À ce titre, il convient de souligner que le taux de croissance moyen dans la zone Uemoa sera de 2,7 % pour des prévisions initiales de 6,6 %. Le Pr Kane explique que dans le cadre du pacte de convergence, de stabilité, de croissance et de solidarité, chaque État a soumis un programme pluriannuel évalué à travers le mécanisme de surveillance multilatérale. Il est tout à fait normal, dit-il, qu’en cas de crise, l’étau soit desserré pour permettre aux pays de s’occuper des urgences sans contraintes majeures. Il note que l’année 2019, horizon de convergence de l’Acte additionnel de 2015, a, par hasard, coïncidé avec l’apparition du coronavirus. L’économiste rappelle les cinq critères retenus, à savoir trois de premier rang et deux de second rang. Les critères de premier rang sont : le maintien du déficit budgétaire à moins de 3 % du Pib, un taux d’inflation inférieur ou égal à 3 % et un ratio dette/Pib inférieur ou égal à 70 %. Les critères de second rang sont : ratio masse salariale/recettes fiscales inférieur ou égal à 35 % et taux de pression fiscale supérieur ou égal à 20 %. Pour Guillaume Liby, la suspension du pacte de convergence permet aux États de s’affranchir des pesanteurs desdits critères pour se doter de moyens budgétaires afin de faire face à la crise. Il rappelle que ces critères de convergence avaient été élaborés pour la bonne cause. Ils visent, selon lui, à assurer une certaine homogénéité dans les politiques économiques publiques d’un espace monétaire donné, pour une meilleure efficacité de la politique monétaire commune et l’intégration économique (économies d’échelles, faible coût de transaction, mobilité des personnes et des biens, etc.). Le déficit public va se creuser davantage La mesure prise par la Conférence des Chefs d’État de l’Uemoa n’est pas sans conséquence, d’après l’économiste ivoirien Guillaume Liby. Avec la hausse des besoins nouveaux dus au Covid-19, les charges habituelles de fonctionnement et la baisse du recouvrement fiscal, le déficit public va se creuser davantage, explique-t-il. L’endettement nécessaire pour couvrir ce déficit va entraîner un bond important du ratio de la dette publique, prévient l’économiste. « Vu l’immensité des besoins à couvrir dans le cadre de la lutte contre le Covid-19, les États vont devoir s’endetter tout en récoltant moins d’impôts », avertit M. Liby. C’est pourquoi il invite les États à faire le meilleur usage de ces nouvelles possibilités financières et d’encadrer la remontée en puissance de l’économie. Si on ne fixe pas de nouvelles limites à ne pas dépasser pour les différents critères, prévient le Pr Abou Kane, on peut observer des dérapages irréversibles à court et moyen terme ; ce qui pourrait compromettre la dynamique de convergence. Il estime qu’avec les besoins actuels liés à la crise sanitaire, certains pays peuvent s’endetter à outrance et creuser leur déficit budgétaire ; c’est même « inévitable ». Le pacte de convergence, gage de stabilité des économies Objet de critiques des dirigeants de l’Union et de certains économistes, les critères de convergence ont toutefois été utiles pour nos économies. D’après le Pr Abou Kane, sur le principe, il est bon de fixer des critères pour harmoniser les politiques et imposer la discipline budgétaire. « Le pacte de convergence a permis de stabiliser les économies grâce à la maîtrise de l’inflation, du déficit budgétaire et de la dette », fait remarquer le Chef du Département d’Économie de la Faculté des Sciences économiques et de gestion (Faseg). Cependant, il relève que ce pacte de convergence semble ne pas être adapté au contexte de nos économies en ce qu’il impose une sorte d’obsession pour la réputation et la crédibilité budgétaire au détriment de décisions d’investissements structurants. Théoriquement, dit-il, c’est l’éviction de l’investissement privé à travers la concurrence de l’État sur les marchés financiers qu’on veut éviter en maîtrisant le déficit budgétaire. Or, souligne M. Kane, dans le contexte des pays de l’Uemoa, l’investissement public ne doit pas être contraint et le seuil de 3 % est totalement ad hoc, car n’ayant pas de fondement économique rigoureux. « C’est juste une tropicalisation de la norme adoptée par la zone euro. Et la politique monétaire anti-inflationniste qui est adoptée ralentit la croissance et la création d’emplois alors que nous cherchons la transformation structurelle de nos économies », analyse l’universitaire.</t>
  </si>
  <si>
    <t>Page 3 of 4 Suspension of the 3% budget deficit pact in WAEMU: A decision welcomed by economists THE EDITORIAL MAY 7, 2020 https://www.connectionivoirienne.net/2020/05/07/suspension-du-pacte -of-3-of-budget-deficit-in-luemoa-a-decision-greeted-by-economists / File: is the suspension of the WAEMU convergence pact an open door to the revision of the criteria ? Published in the Sun / Dakar / Senegal On the sidelines of its extraordinary session held on April 27, 2020 by videoconference, the Conference of Heads of State and Government of the WAEMU decided to temporarily suspend the application of the Convergence Pact , stability, growth and solidarity of the Union in order to have better margins to deal with the Covid-19 pandemic. In the opinion of some economists, this measure by leaders may be a trigger to trigger a review of the convergence criteria demanded recently by Heads of State. File produced by Abdou DIAW This is the main measure resulting from the extraordinary session of the Conference of Heads of State and Government of WAEMU held on April 27 by videoconference: the provisional suspension of the application of the convergence pact , stability, growth and solidarity of the Union. The Heads of State of the Union took this decision to strengthen the emergency measures taken by member countries to limit the effects of the pandemic on human, economic and social levels. The aim is to "preserve an environment conducive to a resumption of economic activity after the health crisis". To give their decision a legitimate stamp, they recalled the provisions of Article 22 of the aforementioned Additional Act and providing for exceptional circumstances that could prevent Member States from meeting the convergence criteria, in particular that relating to the budget deficit. In the eyes of some economists, this suspension of the convergence pact is an opportunity to revise these rules which govern the economic policies of the WAEMU. For Prof. Abou Kane, Associate of Economics and Head of the Department of Economics of the Faculty of Economics and Management (Faseg) of UCAD, this may offer the opportunity to review the convergence criteria with a view to adapt to the development requirements of the countries of the Union. Since 1999, the horizons of convergence have been regularly pushed back and never has a critical mass of countries fulfilled all the first-rank criteria which, moreover, were four in number before being reduced to three in 2015, explains- he does. Ditto for the second rank criteria, which went from four to two. "This finding proves that there are adjustments to be made and it is now or never," argues the economist. The latter seems to join the Heads of State of Senegal and Benin who, during the Dakar Conference on Debt, on December 2, 2019, expressed the idea of ​​revising the WAEMU convergence criteria, particularly the ratio debt / GDP (70%) and budget deficit (-3%). "Is it fair and relevant, when it comes to convergence criteria, to apply the same criteria for developing countries where everything has to be done? Macky Sall wondered then. He also wondered if the WAEMU countries should have the same criteria as those of the European Union. “Why fix the budget deficit at 3%? Here is the problem! Are the debt ceilings, as they have been set so far, in particular in WAEMU, relevant at the present time? Added President Sall. His counterpart from Benin, Patrice Talon, was more categorical: "Discussions must be initiated within Uemoa for a review of the convergence criteria under the blessing of the IMF and the World Bank". Thus, this suspension of the Convergence Pact seems to reinforce the plea of ​​these two Heads of State. On the same note, the Ivorian economist and banker Guillaume Liby believes that this crisis may be the opportunity to revise the monetary policy of the Union to get out of the informal economy which fuels poverty and weakens the budgetary capacities of countries. He argues that restrictive monetary policies in an environment of dire poverty have only increased poverty. In Mr. Liby's opinion, "this is the opportunity for a game changer." A measure deemed realistic The economist Abou Kane finds the decision of the Heads of State "realistic", given the difficult situation facing all the WAEMU countries whose economies are deeply affected by the Covid-19, which has disrupted economic systems by creating unforeseen expenditure items and capital losses in terms of tax revenue. As such, it should be noted that the average growth rate in the WAEMU zone will be 2.7% for initial forecasts of 6.6%. Prof. Kane explains that within the framework of the Convergence, Stability, Growth and Solidarity Pact, each State has submitted a multi-year program evaluated through the multilateral surveillance mechanism. It is quite normal, he said, that in the event of a crisis, the noose should be loosened to allow countries to deal with emergencies without major constraints. He notes that the year 2019, the convergence horizon of the Additional Act of 2015, coincidentally coincided with the appearance of the coronavirus. The economist recalls the five criteria used, namely three first rank and two second rank. The primary criteria are: maintaining the budget deficit below 3% of GDP, an inflation rate less than or equal to 3% and a debt / GDP ratio less than or equal to 70%. The second-tier criteria are: payroll / tax revenue ratio less than or equal to 35% and tax pressure rate greater than or equal to 20%. For Guillaume Liby, the suspension of the Convergence Pact allows states to overcome the cumbersome nature of the said criteria in order to acquire budgetary means to deal with the crisis. He recalled that these convergence criteria had been drawn up for a good cause. They aim, according to him, to ensure a certain homogeneity in the public economic policies of a given monetary space, for a better efficiency of the common monetary policy and economic integration (economies of scale, low transaction cost, mobility of people and goods, etc.). The public deficit will widen further The measure taken by the Conference of Heads of State of Uemoa is not without consequences, according to the Ivorian economist Guillaume Liby. With the increase in new needs due to Covid-19, the usual operating costs and the decline in tax collection, the public deficit will widen further, he explains. The debt required to cover this deficit will lead to a significant jump in the public debt ratio, warns the economist. "Given the immensity of the needs to be covered in the fight against Covid-19, states will have to go into debt while collecting less taxes," warns Mr. Liby. This is why he calls on states to make the best use of these new financial possibilities and to supervise the economic upturn. If we do not set new limits not to be exceeded for the various criteria, warns Professor Abou Kane, we can observe irreversible slippages in the short and medium term; which could compromise the dynamics of convergence. He believes that with the current needs related to the health crisis, some countries can get into excessive debt and widen their budget deficit; it is even "inevitable". The convergence pact, a guarantee of stability of the economies Subject to criticism from the leaders of the Union and certain economists, the convergence criteria have nevertheless been useful for our economies. According to Prof. Abou Kane, in principle, it is good to set criteria to harmonize policies and impose fiscal discipline. "The convergence pact has made it possible to stabilize the economies thanks to the control of inflation, the budget deficit and the debt", remarks the Head of the Department of Economy of the Faculty of Economics and Management (Faseg) . However, he notes that this convergence pact does not seem to be suited to the context of our economies in that it imposes a sort of obsession for reputation and budgetary credibility to the detriment of structuring investment decisions. Theoretically, he says, it is the crowding out of private investment through state competition in financial markets that we want to avoid by controlling the budget deficit. However, underlines Mr. Kane, in the context of the WAEMU countries, public investment should not be constrained and the 3% threshold is totally ad hoc, since it does not have a rigorous economic basis. “This is just a tropicalization of the standard adopted by the euro area. And the anti-inflationary monetary policy that is adopted slows growth and job creation as we seek the structural transformation of our economies, ”the academic said.</t>
  </si>
  <si>
    <t>['page', '3', '4', 'suspension', '3%', 'budget', 'deficit', 'pact', 'waemu:', 'decision', 'welcome', 'economist', 'editorial', 'may', '7,', '2020', '-of-3-of-budget-deficit-in-luemoa-a-decision-greeted-by-economists', 'file:', 'suspension', 'waemu', 'convergence', 'pact', 'open', 'door', 'revision', 'criterion', 'published', 'sun', 'dakar', 'senegal', 'sideline', 'extraordinary', 'session', 'hold', 'april', '27,', '2020', 'videoconference,', 'conference', 'heads', 'state', 'government', 'waemu', 'decide', 'temporarily', 'suspend', 'application', 'convergence', 'pact', 'stability,', 'growth', 'solidarity', 'union', 'order', 'good', 'margin', 'deal', 'covid-19', 'pandemic.', 'opinion', 'economists,', 'measure', 'leader', 'may', 'trigger', 'trigger', 'review', 'convergence', 'criterion', 'demand', 'recently', 'heads', 'state.', 'file', 'produce', 'abdou', 'diaw', 'main', 'measure', 'result', 'extraordinary', 'session', 'conference', 'heads', 'state', 'government', 'waemu', 'hold', 'april', '27', 'videoconference:', 'provisional', 'suspension', 'application', 'convergence', 'pact', 'stability,', 'growth', 'solidarity', 'union.', 'heads', 'state', 'union', 'take', 'decision', 'strengthen', 'emergency', 'measure', 'take', 'member', 'country', 'limit', 'effect', 'pandemic', 'human,', 'economic', 'social', 'levels.', 'aim', '"preserve', 'environment', 'conducive', 'resumption', 'economic', 'activity', 'health', 'crisis".', 'give', 'decision', 'legitimate', 'stamp,', 'recall', 'provision', 'article', '22', 'aforementioned', 'additional', 'act', 'provide', 'exceptional', 'circumstance', 'could', 'prevent', 'member', 'states', 'meet', 'convergence', 'criteria,', 'particular', 'relate', 'budget', 'deficit.', 'eye', 'economists,', 'suspension', 'convergence', 'pact', 'opportunity', 'revise', 'rule', 'govern', 'economic', 'policy', 'waemu.', 'prof.', 'abou', 'kane,', 'associate', 'economics', 'head', 'department', 'economics', 'faculty', 'economics', 'management', '(faseg)', 'ucad,', 'may', 'offer', 'opportunity', 'review', 'convergence', 'criterion', 'view', 'adapt', 'development', 'requirement', 'country', 'union.', 'since', '1999,', 'horizon', 'convergence', 'regularly', 'push', 'back', 'never', 'critical', 'mass', 'country', 'fulfil', 'first-rank', 'criterion', 'which,', 'moreover,', 'four', 'number', 'reduce', 'three', '2015,', 'explains-', 'does.', 'ditto', 'second', 'rank', 'criteria,', 'go', 'four', 'two.', '"this', 'find', 'prof', 'adjustment', 'make', 'never,"', 'argue', 'economist.', 'latter', 'seem', 'join', 'heads', 'state', 'senegal', 'benin', 'who,', 'dakar', 'conference', 'debt,', 'december', '2,', '2019,', 'express', 'idea', '\u200b\u200brevising', 'waemu', 'convergence', 'criteria,', 'particularly', 'ratio', 'debt', 'gdp', '(70%)', 'budget', 'deficit', '(-3%).', '"is', 'fair', 'relevant,', 'come', 'convergence', 'criteria,', 'apply', 'criterion', 'develop', 'country', 'everything', 'done?', 'macky', 'sall', 'wonder', 'then.', 'also', 'wonder', 'waemu', 'country', 'criterion', 'european', 'union.', '“why', 'fix', 'budget', 'deficit', '3%?', 'problem!', 'debt', 'ceilings,', 'set', 'far,', 'particular', 'waemu,', 'relevant', 'present', 'time?', 'added', 'president', 'sall.', 'counterpart', 'benin,', 'patrice', 'talon,', 'categorical:', '"discussions', 'must', 'initiate', 'within', 'uemoa', 'review', 'convergence', 'criterion', 'blessing', 'imf', 'world', 'bank".', 'thus,', 'suspension', 'convergence', 'pact', 'seem', 'reinforce', 'plea', '\u200b\u200bthese', 'two', 'heads', 'state.', 'note,', 'ivorian', 'economist', 'banker', 'guillaume', 'liby', 'believe', 'crisis', 'may', 'opportunity', 'revise', 'monetary', 'policy', 'union', 'get', 'informal', 'economy', 'fuel', 'poverty', 'weaken', 'budgetary', 'capacity', 'countries.', 'argue', 'restrictive', 'monetary', 'policy', 'environment', 'dire', 'poverty', 'increase', 'poverty.', 'mr.', "liby's", 'opinion,', '"this', 'opportunity', 'game', 'changer."', 'measure', 'deem', 'realistic', 'economist', 'abou', 'kane', 'find', 'decision', 'heads', 'state', '"realistic",', 'give', 'difficult', 'situation', 'face', 'waemu', 'country', 'whose', 'economy', 'deeply', 'affect', 'covid-19,', 'disrupt', 'economic', 'system', 'create', 'unforeseen', 'expenditure', 'item', 'capital', 'loss', 'term', 'tax', 'revenue.', 'such,', 'note', 'average', 'growth', 'rate', 'waemu', 'zone', '2.7%', 'initial', 'forecast', '6.6%.', 'prof.', 'kane', 'explain', 'within', 'framework', 'convergence,', 'stability,', 'growth', 'solidarity', 'pact,', 'state', 'submit', 'multi-year', 'program', 'evaluate', 'multilateral', 'surveillance', 'mechanism.', 'quite', 'normal,', 'said,', 'event', 'crisis,', 'noose', 'loosen', 'allow', 'country', 'deal', 'emergency', 'without', 'major', 'constraints.', 'note', 'year', '2019,', 'convergence', 'horizon', 'additional', 'act', '2015,', 'coincidentally', 'coincide', 'appearance', 'coronavirus.', 'economist', 'recall', 'five', 'criterion', 'used,', 'namely', 'three', 'first', 'rank', 'two', 'second', 'rank.', 'primary', 'criterion', 'are:', 'maintain', 'budget', 'deficit', '3%', 'gdp,', 'inflation', 'rate', 'less', 'equal', '3%', 'debt', 'gdp', 'ratio', 'less', 'equal', '70%.', 'second-tier', 'criterion', 'are:', 'payroll', 'tax', 'revenue', 'ratio', 'less', 'equal', '35%', 'tax', 'pressure', 'rate', 'great', 'equal', '20%.', 'guillaume', 'liby,', 'suspension', 'convergence', 'pact', 'allow', 'state', 'overcome', 'cumbersome', 'nature', 'say', 'criterion', 'order', 'acquire', 'budgetary', 'mean', 'deal', 'crisis.', 'recall', 'convergence', 'criterion', 'draw', 'good', 'cause.', 'aim,', 'accord', 'him,', 'ensure', 'certain', 'homogeneity', 'public', 'economic', 'policy', 'give', 'monetary', 'space,', 'good', 'efficiency', 'common', 'monetary', 'policy', 'economic', 'integration', '(economies', 'scale,', 'low', 'transaction', 'cost,', 'mobility', 'people', 'goods,', 'etc.).', 'public', 'deficit', 'widen', 'measure', 'take', 'conference', 'heads', 'state', 'uemoa', 'without', 'consequences,', 'accord', 'ivorian', 'economist', 'guillaume', 'liby.', 'increase', 'new', 'need', 'due', 'covid-19,', 'usual', 'operating', 'cost', 'decline', 'tax', 'collection,', 'public', 'deficit', 'widen', 'further,', 'explains.', 'debt', 'require', 'cover', 'deficit', 'lead', 'significant', 'jump', 'public', 'debt', 'ratio,', 'warn', 'economist.', '"given', 'immensity', 'need', 'cover', 'fight', 'covid-19,', 'state', 'go', 'debt', 'collect', 'less', 'taxes,"', 'warn', 'mr.', 'liby.', 'call', 'state', 'make', 'best', 'use', 'new', 'financial', 'possibility', 'supervise', 'economic', 'upturn.', 'set', 'new', 'limit', 'exceed', 'various', 'criteria,', 'warn', 'professor', 'abou', 'kane,', 'observe', 'irreversible', 'slippage', 'short', 'medium', 'term;', 'could', 'compromise', 'dynamic', 'convergence.', 'believe', 'current', 'need', 'relate', 'health', 'crisis,', 'country', 'get', 'excessive', 'debt', 'widen', 'budget', 'deficit;', 'even', '"inevitable".', 'convergence', 'pact,', 'guarantee', 'stability', 'economy', 'subject', 'criticism', 'leader', 'union', 'certain', 'economists,', 'convergence', 'criterion', 'nevertheless', 'useful', 'economies.', 'according', 'prof.', 'abou', 'kane,', 'principle,', 'good', 'set', 'criterion', 'harmonize', 'policy', 'impose', 'fiscal', 'discipline.', '"the', 'convergence', 'pact', 'make', 'possible', 'stabilize', 'economy', 'thanks', 'control', 'inflation,', 'budget', 'deficit', 'debt",', 'remark', 'head', 'department', 'economy', 'faculty', 'economics', 'management', '(faseg)', 'however,', 'note', 'convergence', 'pact', 'seem', 'suit', 'context', 'economy', 'impose', 'sort', 'obsession', 'reputation', 'budgetary', 'credibility', 'detriment', 'structure', 'investment', 'decisions.', 'theoretically,', 'says,', 'crowd', 'private', 'investment', 'state', 'competition', 'financial', 'market', 'want', 'avoid', 'control', 'budget', 'deficit.', 'however,', 'underline', 'mr.', 'kane,', 'context', 'waemu', 'countries,', 'public', 'investment', 'constrain', '3%', 'threshold', 'totally', 'ad', 'hoc,', 'since', 'rigorous', 'economic', 'basis.', '“this', 'tropicalization', 'standard', 'adopt', 'euro', 'area.', 'anti-inflationary', 'monetary', 'policy', 'adopt', 'slows', 'growth', 'job', 'creation', 'seek', 'structural', 'transformation', 'economies,', '”the', 'academic', 'said.']</t>
  </si>
  <si>
    <t>Le Conseil d’administration du FMI approuve le décaissement de 886,2 millions de dollars en faveur de la Côte d’Ivoire pour faire face à la pandémie de COVID-19 le 17 avril 2020 Le FMI approuve un décaissement de 886,2 millions de dollars EU pour la Côte d’Ivoire au titre de la Facilité rapide de crédit (FRC) et l’Instrument de financement rapide (IFR). L’impact économique attendu de COVID019 sera considérable, et les perspectives à court terme se détériorent rapidement. Les autorités ivoiriennes ont riposté promptement à la pandémie en s’appuyant sur un plan médical d’urgence et un plan ambitieux de politiques économiques visant à apporter un soutien ciblé aux populations vulnérables et entreprises touchées par la pandémie. WASHINGTON, DC – Le Conseil d’administration du FMI a approuvé aujourd’hui un décaissement au titre de la Facilité rapide de crédit (FRC) équivalent à 216,8 million de DTS (environ 295,4 millions de dollars EU, ou 33,3 % de quote-part), et un décaissement au titre de l’instrument de financement rapide (IFR) équivalent à 433,6 millions de DTS (environ 590,8 millions de dollars EU or 66,7 % de quote-part), pour aider la Côte d’Ivoire à répondre aux besoins urgents de financement de sa balance des paiements causés par la pandémie de COVID-19. La Côte d’Ivoire fait face à un choc considérable causé par fardeau de la pandémie COVID-19. Les perspectives économiques de 2020 vont considérablement se détériorer dû au ralentissement abrupt de l’activité économique chez les partenaires commerciaux de la Côte d’Ivoire, au choc négatif sur la confiance des investisseurs, et à l’impact économique négatif des mesures nécessaires mises en œuvre par les autorités pour empêcher la propagation de la pandémie. Le gouvernement a promptement répondu à la pandémie, avec des mesures fortes de distanciation sociale et de confinement et le plan médical d’urgence mis en œuvre avec l’appui de l’Organisation mondiale de la santé. Les autorités ont également annoncé un plan de riposte économique ambitieux, représentant 1½ % du PIB pour 2020, pour soutenir le revenu des populations les plus vulnérables, par le biais de mesures d’appui aux intrants agricoles et d’une couverture plus étendue des filets sociaux; soutenir les secteurs et entreprises les plus touchés; et pérenniser les chaînes d’approvisionnement en appuyant les entreprises publiques du secteur logistique. La détérioration des perspectives macroéconomiques et la riposte de politique budgétaire pour atténuer l’impact de la pandémie sur la Côte d’Ivoire augmentent les pressions budgétaires et créent des besoins immédiats de financement de la balance des paiements. Avec les facilités FRC/IFR, l’aide du FMI contribuera à combler une partie de l’écart de financement et devrait catalyser des financements concessionnels supplémentaires. Concluant les discussions du Conseil d’Administration, M. Mitsuhiro Furusawa, directeur général adjoint et président de séance, a fait la déclaration suivante : La pandémie COVID-19 aura des effets négatifs considérables sur l’économie de la Côte d’Ivoire, créant des pressions fiscales et des besoins urgents de financement de balance des paiements. Les autorités ivoiriennes ont promptement adopté des mesures fortes pour contenir la propagation de la pandémie. Bien que nécessaires, ces mesures vont également peser sur l’activité économique. Pour réduire ces effets adverses et atténuer les retombées négatives sur le secteur des entreprises et les sacrifices imposés aux familles et aux communautés, les autorités ivoiriennes ont également adopté un plan sanitaire et un ensemble de mesures économiques pour soutenir les revenus des populations les plus vulnérables par le biais d’un appui aux intrants agricoles et un élargissement des filets sociaux, soutenir les secteurs économiques et entreprises les plus touchés, et renforcer les entreprises publiques des secteurs des transports et portuaires pour assurer la continuité des chaînes d’approvisionnement. Au regard de la sévérité de la pandémie, l’augmentation temporaire envisagée du déficit budgétaire est appropriée, même si cela signifie une déviation temporaire du critère de convergence de 3 % du PIB. Vu les risques baissiers considérables, des réallocations de dépenses deviendraient nécessaires si les recettes fiscales venaient à être inférieures aux projections actuelles. Les dépenses liées au Covid-19 devraient être exécutées en toute transparence et être bien ciblées en direction des populations et les entreprises les plus touchées. Lorsque la crise sera résorbée, il sera important que le déficit budgétaire revienne à sa trajectoire précédant la crise, pour préserver à la fois les acquis réalisés dans le cadre du programme avec le FMI et la viabilité de la dette à moyen-terme. L’appui d’urgence du FMI au titre de la Facilité de crédit rapide et de l’Instrument de financement rapide aidera les autorités à combler les besoins urgents de financement budgétaire et de balance des paiements. Il aidera également à catalyser les financements supplémentaires des autres partenaires au développement. Des financements concessionnels supplémentaires sont essentiels pour combler l’écart de financement restant et préserver les acquis considérables de développement que la Côte d’Ivoire a réalisés au cours de la dernière décennie.</t>
  </si>
  <si>
    <t>IMF Executive Board approves disbursement of $ 886.2 million to Côte d'Ivoire to address COVID-19 pandemic on April 17, 2020 IMF approves disbursement of $ 886.2 million US dollars for Côte d'Ivoire under the Rapid Credit Facility (CRF) and the Rapid Financing Instrument (IFR). The expected economic impact of COVID019 will be substantial, and the near-term outlook is deteriorating rapidly. The Ivorian authorities responded promptly to the pandemic by relying on an emergency medical plan and an ambitious economic policy plan aimed at providing targeted support to vulnerable populations and businesses affected by the pandemic. WASHINGTON, DC - The IMF Executive Board today approved a Rapid Credit Facility (CRF) disbursement equivalent to SDR 216.8 million (about US $ 295.4 million, or $ 33. 3% quota), and rapid financing instrument (IFR) disbursement equivalent to SDR 433.6 million (approximately US $ 590.8 million or 66.7% quota) , to help Côte d'Ivoire meet the urgent financing needs of its balance of payments caused by the COVID-19 pandemic. Ivory Coast is facing considerable shock caused by the burden of the COVID-19 pandemic. The economic outlook for 2020 will deteriorate considerably due to the abrupt slowdown in economic activity among Côte d'Ivoire's trading partners, the negative shock to investor confidence, and the negative economic impact of the necessary measures implemented. work by authorities to prevent the spread of the pandemic. The government responded promptly to the pandemic, with strong social distancing and containment measures and the emergency medical plan implemented with support from the World Health Organization. The authorities also announced an ambitious economic response plan, representing 1½% of GDP for 2020, to support the income of the most vulnerable populations, through measures to support agricultural inputs and greater coverage of nets. social; support the most affected sectors and companies; and sustaining supply chains by supporting public enterprises in the logistics sector. The deteriorating macroeconomic outlook and the fiscal policy response to mitigate the impact of the pandemic on Côte d'Ivoire are increasing fiscal pressures and creating immediate balance of payments financing needs. With the FRC / IFR facilities, IMF assistance will help close part of the financing gap and should catalyze additional concessional financing. Concluding the discussions of the Board of Directors, Mr. Mitsuhiro Furusawa, Deputy Director General and Chairperson, made the following statement: The COVID-19 pandemic will have considerable negative effects on the economy of Côte d'Ivoire, creating fiscal pressures and urgent balance of payments financing needs. The Ivorian authorities promptly adopted strong measures to contain the spread of the pandemic. While necessary, these measures will also weigh on economic activity. To reduce these adverse effects and mitigate the negative impact on the business sector and the sacrifices imposed on families and communities, the Ivorian authorities have also adopted a health plan and a set of economic measures to support the incomes of the most vulnerable populations through through support for agricultural inputs and an extension of social safety nets, support the most affected economic sectors and businesses, and strengthen public enterprises in the transport and port sectors to ensure the continuity of supply chains. In view of the severity of the pandemic, the envisaged temporary increase in the budget deficit is appropriate, even if it means a temporary deviation from the convergence criterion of 3% of GDP. Given the considerable downside risks, spending reallocations would become necessary if tax revenues were to fall below current projections. Expenses related to Covid-19 should be executed in full transparency and be well targeted to the populations and businesses most affected. When the crisis is over, it will be important for the budget deficit to return to its pre-crisis trajectory, to preserve both the gains made under the program with the IMF and medium-term debt sustainability. The IMF's emergency support under the Quick Credit Facility and the Quick Financing Instrument will help the authorities meet urgent fiscal financing and balance of payments needs. It will also help catalyze additional funding from other development partners. Additional concessional financing is essential to close the remaining financing gap and preserve the considerable development gains that Côte d'Ivoire has made over the past decade.</t>
  </si>
  <si>
    <t>['imf', 'executive', 'board', 'approve', 'disbursement', '886.2', 'million', 'côte', "d'ivoire", 'address', 'covid-19', 'pandemic', 'april', '17,', '2020', 'imf', 'approve', 'disbursement', '886.2', 'million', 'us', 'dollar', 'côte', "d'ivoire", 'rapid', 'credit', 'facility', '(crf)', 'rapid', 'financing', 'instrument', '(ifr).', 'expected', 'economic', 'impact', 'covid019', 'substantial,', 'near-term', 'outlook', 'deteriorate', 'rapidly.', 'ivorian', 'authority', 'respond', 'promptly', 'pandemic', 'rely', 'emergency', 'medical', 'plan', 'ambitious', 'economic', 'policy', 'plan', 'aim', 'provide', 'targeted', 'support', 'vulnerable', 'population', 'business', 'affect', 'pandemic.', 'washington,', 'dc', 'imf', 'executive', 'board', 'today', 'approve', 'rapid', 'credit', 'facility', '(crf)', 'disbursement', 'equivalent', 'sdr', '216.8', 'million', '(about', 'us', '295.4', 'million,', '33.', '3%', 'quota),', 'rapid', 'financing', 'instrument', '(ifr)', 'disbursement', 'equivalent', 'sdr', '433.6', 'million', '(approximately', 'us', '590.8', 'million', '66.7%', 'quota)', 'help', 'côte', "d'ivoire", 'meet', 'urgent', 'financing', 'need', 'balance', 'payment', 'cause', 'covid-19', 'pandemic.', 'ivory', 'coast', 'face', 'considerable', 'shock', 'cause', 'burden', 'covid-19', 'pandemic.', 'economic', 'outlook', '2020', 'deteriorate', 'considerably', 'due', 'abrupt', 'slowdown', 'economic', 'activity', 'among', 'côte', "d'ivoire's", 'trading', 'partners,', 'negative', 'shock', 'investor', 'confidence,', 'negative', 'economic', 'impact', 'necessary', 'measure', 'implemented.', 'work', 'authority', 'prevent', 'spread', 'pandemic.', 'government', 'respond', 'promptly', 'pandemic,', 'strong', 'social', 'distancing', 'containment', 'measure', 'emergency', 'medical', 'plan', 'implement', 'support', 'world', 'health', 'organization.', 'authority', 'also', 'announce', 'ambitious', 'economic', 'response', 'plan,', 'represent', '1½%', 'gdp', '2020,', 'support', 'income', 'vulnerable', 'populations,', 'measure', 'support', 'agricultural', 'input', 'great', 'coverage', 'nets.', 'social;', 'support', 'affected', 'sector', 'companies;', 'sustain', 'supply', 'chain', 'support', 'public', 'enterprise', 'logistics', 'sector.', 'deteriorate', 'macroeconomic', 'outlook', 'fiscal', 'policy', 'response', 'mitigate', 'impact', 'pandemic', 'côte', "d'ivoire", 'increase', 'fiscal', 'pressure', 'create', 'immediate', 'balance', 'payment', 'finance', 'needs.', 'frc', 'ifr', 'facilities,', 'imf', 'assistance', 'help', 'close', 'part', 'financing', 'gap', 'catalyze', 'additional', 'concessional', 'financing.', 'concluding', 'discussion', 'board', 'directors,', 'mr.', 'mitsuhiro', 'furusawa,', 'deputy', 'director', 'general', 'chairperson,', 'make', 'following', 'statement:', 'covid-19', 'pandemic', 'considerable', 'negative', 'effect', 'economy', 'côte', "d'ivoire,", 'create', 'fiscal', 'pressure', 'urgent', 'balance', 'payment', 'finance', 'needs.', 'ivorian', 'authority', 'promptly', 'adopt', 'strong', 'measure', 'contain', 'spread', 'pandemic.', 'necessary,', 'measure', 'also', 'weigh', 'economic', 'activity.', 'reduce', 'adverse', 'effect', 'mitigate', 'negative', 'impact', 'business', 'sector', 'sacrifice', 'impose', 'family', 'communities,', 'ivorian', 'authority', 'also', 'adopt', 'health', 'plan', 'set', 'economic', 'measure', 'support', 'income', 'vulnerable', 'population', 'support', 'agricultural', 'input', 'extension', 'social', 'safety', 'nets,', 'support', 'affected', 'economic', 'sector', 'businesses,', 'strengthen', 'public', 'enterprise', 'transport', 'port', 'sector', 'ensure', 'continuity', 'supply', 'chains.', 'view', 'severity', 'pandemic,', 'envisaged', 'temporary', 'increase', 'budget', 'deficit', 'appropriate,', 'even', 'mean', 'temporary', 'deviation', 'convergence', 'criterion', '3%', 'gdp.', 'given', 'considerable', 'downside', 'risks,', 'spending', 'reallocation', 'would', 'become', 'necessary', 'tax', 'revenue', 'fall', 'current', 'projections.', 'expenses', 'relate', 'covid-19', 'execute', 'full', 'transparency', 'well', 'target', 'population', 'business', 'affected.', 'crisis', 'over,', 'important', 'budget', 'deficit', 'return', 'pre-crisis', 'trajectory,', 'preserve', 'gain', 'make', 'program', 'imf', 'medium-term', 'debt', 'sustainability.', "imf's", 'emergency', 'support', 'quick', 'credit', 'facility', 'quick', 'financing', 'instrument', 'help', 'authority', 'meet', 'urgent', 'fiscal', 'financing', 'balance', 'payment', 'needs.', 'also', 'help', 'catalyze', 'additional', 'funding', 'development', 'partners.', 'additional', 'concessional', 'financing', 'essential', 'close', 'remain', 'financing', 'gap', 'preserve', 'considerable', 'development', 'gain', 'côte', "d'ivoire", 'make', 'past', 'decade.']</t>
  </si>
  <si>
    <t>Les huitpays de l'UnionEconomique etMonétaire OuestAfricaine (UEMOA)ontdécidé desuspendreleur pacte de convergence lors d'un sommet extraordinaireafin de faire faceà la crise du coronavirus. "La suspension du pacte de convergence aétéactée", a affirméà l'AFPune source dela présidence nigérienne. "Le monde va devoir faire face à une crise économique sansprécédent depuiscellede 1929. Les pays de notre union (...)ne seront pas épargnés. En agissantunis et solidaires nous renforcerons notrerésilience face à cette crise. Voilàpourquoi je saluela mise en place d'une stratégie communautaire" dont "la suspension temporaire du pacte de convergence,de stabilité, de croissance et desolidarité, aaffirméle président Issoufou lors du sommetpar visioconférence. Le pactecomprenait notamment la limitation de la dette,de l'inflation ou d'arriérés de paiement. Le président, qui avait déjà appelé il y a quelques semaines à un plan Marshall pour l'Afrique, a aussi soutenu "le recours àcourt termeaux avances statutaires de la BCEAO ou toute autre solution pour appuyer lesEtats membres" ainsi que "la production d'un document de plaidoyer envue del'annulation de ladette". Le présidentfrançais Emmanuel Macron avait appelé à "aider" l'Afriqueen "annulant massivement sa dette" mais pour le moment il n'est question que d'un moratoire. Les budgetsdes pays de l'UEMOA sont trèssollicitésdans cette crise. Letotal des plans de riposte au coronavirusdes huit pays représente 5.285 milliards de F CFA, soit 8 milliards d'euros, a indiqué lundi le président ivoirien Alassane Ouattara, lors d'un sommet extraordinaire de l'organisation sur le Covid-19. Les "mesures urgentes et les plans de riposte" sontévalués aujourd'hui à "environ 5.285 milliards de F CFA (8 milliards d'euros) pour l'ensemble des pays membres del'UEMOA, en vue de limiter l'impact decette crise sanitaire sur les populations, l'emploi et le secteur productif",selonun communiqué de la présidence ivoirienne qui assure la présidence de l'UEMOA. Surle plan sanitaire, lazone (Bénin, Burkina Faso,Côte d'Ivoire,Guinée-Bissau, Mali, Niger, Sénégalet Togo)a enregistré 3200 casconfirmés, 105 décès et untaux de létalité de 3,3%, selon lecommuniqué de la présidence ivoirienne. pgf/fjb CôteIvoire-épidémie-santé-virus-pandémie-éducation-Afrique</t>
  </si>
  <si>
    <t>The eight countries of the West African Economic and Monetary Union (UEMOA) have decided to suspend their convergence pact at an extraordinary summit in order to face the coronavirus crisis. "The suspension of the convergence pact has been acted upon," a source from the Nigerien presidency told AFP. "The world is going to have to face an economic crisis unprecedented since 1929. The countries of our union (...) will not be spared. By acting united and in solidarity, we will strengthen our resilience in the face of this crisis. That is why I welcome the establishment of a community strategy "including" the temporary suspension of the pact of convergence, stability, growth and solidarity, affirmed President Issoufou during the summit by videoconference. The pact included in particular the limitation of debt, inflation or arrears of payments. The president, who had already called a few weeks ago for a Marshall Plan for Africa, also supported "the use of short-term statutory advances from the BCEAO or any other solution to support the Member States" as well as "the production of an advocacy document for the cancellation of the debt ". French President Emmanuel Macron had called for "helping" Africa by "massively canceling its debt" but for the moment there is only question of a moratorium. The budgets of the WAEMU countries are very strained in this crisis. The total coronavirus response plans in the eight countries represent 5,285 billion CFA francs, or 8 billion euros, Ivorian President Alassane Ouattara said on Monday during an extraordinary summit of the organization on Covid-19. "Urgent measures and response plans" are estimated today at "around 5.285 billion CFA francs (8 billion euros) for all member countries of UEMOA, in order to limit the impact of this health crisis. on populations, employment and the productive sector, "according to a press release from the Ivorian presidency, which chairs UEMOA. In terms of health, the area (Benin, Burkina Faso, Côte d'Ivoire, Guinea-Bissau, Mali, Niger, Senegal and Togo) recorded 3,200 confirmed cases, 105 deaths and a case fatality rate of 3.3%, according to the press release from the Ivorian presidency. . pgf / fjb Ivory Coast-epidemic-health-virus-pandemic-education-Africa</t>
  </si>
  <si>
    <t>['eight', 'country', 'west', 'african', 'economic', 'monetary', 'union', '(uemoa)', 'decide', 'suspend', 'convergence', 'pact', 'extraordinary', 'summit', 'order', 'face', 'coronavirus', 'crisis.', '"the', 'suspension', 'convergence', 'pact', 'act', 'upon,"', 'source', 'nigerien', 'presidency', 'tell', 'afp.', '"the', 'world', 'go', 'face', 'economic', 'crisis', 'unprecedented', 'since', '1929.', 'country', 'union', '(...)', 'spared.', 'act', 'united', 'solidarity,', 'strengthen', 'resilience', 'face', 'crisis.', 'welcome', 'establishment', 'community', 'strategy', '"including"', 'temporary', 'suspension', 'pact', 'convergence,', 'stability,', 'growth', 'solidarity,', 'affirm', 'president', 'issoufou', 'summit', 'videoconference.', 'pact', 'include', 'particular', 'limitation', 'debt,', 'inflation', 'arrears', 'payments.', 'president,', 'already', 'call', 'week', 'ago', 'marshall', 'plan', 'africa,', 'also', 'support', '"the', 'use', 'short-term', 'statutory', 'advance', 'bceao', 'solution', 'support', 'member', 'states"', 'well', '"the', 'production', 'advocacy', 'document', 'cancellation', 'debt', '".', 'french', 'president', 'emmanuel', 'macron', 'call', '"helping"', 'africa', '"massively', 'cancel', 'debt"', 'moment', 'question', 'moratorium.', 'budget', 'waemu', 'country', 'strain', 'crisis.', 'total', 'coronavirus', 'response', 'plan', 'eight', 'country', 'represent', '5,285', 'billion', 'cfa', 'francs,', '8', 'billion', 'euros,', 'ivorian', 'president', 'alassane', 'ouattara', 'say', 'monday', 'extraordinary', 'summit', 'organization', 'covid-19.', '"urgent', 'measure', 'response', 'plans"', 'estimate', 'today', '"around', '5.285', 'billion', 'cfa', 'franc', '(8', 'billion', 'euros)', 'member', 'country', 'uemoa,', 'order', 'limit', 'impact', 'health', 'crisis.', 'populations,', 'employment', 'productive', 'sector,', '"according', 'press', 'release', 'ivorian', 'presidency,', 'chair', 'uemoa.', 'term', 'health,', 'area', '(benin,', 'burkina', 'faso,', 'côte', "d'ivoire,", 'guinea-bissau,', 'mali,', 'niger,', 'senegal', 'togo)', 'record', '3,200', 'confirm', 'cases,', '105', 'death', 'case', 'fatality', 'rate', '3.3%,', 'accord', 'press', 'release', 'ivorian', 'presidency.', 'pgf', 'fjb', 'ivory', 'coast-epidemic-health-virus-pandemic-education-africa']</t>
  </si>
  <si>
    <t>Cette mesure aétéactée,lundi,lors du sommet extraordinaire par visio-conférence, deschefsd'Etats et de gouvernement del'Union qui regroupe 8pays (Bénin, Burkina Faso, Côted'Ivoire, Guinée-Bissau, Mali, Niger, Sénégal, Togo). Selon la déclaration rendue publique àl'issue decette session présidée par le président ivoirien Alassane Ouattara, cettedécisiona été prise sur recommandation du Conseil desministres, en sa sessionextraordinaire tenuepar visioconférence, le20 avril 2020. Il exhorte les Etatsmembres à poursuivre lamise en oeuvre de politiques budgétaires permettantun retour à la consolidationbudgétaire après la crise. Les chefs de l'Etat ont demandéaux ministres de leur rendre compte, au coursde ses prochaines sessions, de l'état d'évolution de l'impact de la pandémie du Covid-19 sur les économies des Etatsmembres de l'Union. Le Pacte de convergence, de stabilité, de croissance et de solidarité mis en placedepuis 2015 pour parvenirà une harmonisation desindicateurs macroéconomiques, fin 2019, impose un tauxd'inflation annuel moyenà 3%, et des plafonnements,dès le1er janvier 2020, du déficitbudgétaire de chaque Etat à 3%de sonPIB et duratio d'endettementà 70%. Les chefs d'Etat et de gouvernementde l'Union économique et monétaire ouest-africaine (UEMOA) se sont réunis en sessionextraordinaire,par visio-conférence, ce lundi, sur lapandémie du nouveau coronavirus,sous la présidence du président ivoirien, AlassaneOuattara. A l'ouverture des travaux,ils ont observé une minutede silence pour "exprimer leur compassion et condoléances aux citoyens de l'Union, victimes"de la pandémie. Le présidentivoirien annonceque "le taux de croissance moyen prévuen 2020 qui était de 6,6 % pourrait connaîtreune chutede 4 points depourcentage pour tomber à 2,7. Il indique même que les économies del'Union "pourraient entrer en récession", si la pandémie devait se poursuivre jusqu'à la fin del'année 2020.</t>
  </si>
  <si>
    <t>This measure was acted on Monday at the extraordinary summit by videoconference, of the Heads of State and Government of the Union which brings together 8 countries (Benin, Burkina Faso, Côte d'Ivoire, Guinea-Bissau, Mali, Niger, Senegal, Togo). According to the statement made public at the end of this session chaired by Ivorian President Alassane Ouattara, this decision was taken on the recommendation of the Council of Ministers, in its extraordinary session held by videoconference on April 20, 2020. It urges the Member States to continue implementing budgetary policies allowing a return to budgetary consolidation after the crisis. The Heads of State asked the ministers to report to them, during their next sessions, on the state of play of the impact of the Covid-19 pandemic on the economies of the Member States of the Union. The Convergence, Stability, Growth and Solidarity Pact put in place since 2015 to achieve a harmonization of macroeconomic indicators at the end of 2019, imposes an average annual inflation rate of 3%, and ceilings, from January 1, 2020, on the budget deficit of each State at 3% of its GDP and debt duratio at 70%. The Heads of State and Government of the West African Economic and Monetary Union (UEMOA) met in an extraordinary session, by video-conference, this Monday, on the pandemic of the new coronavirus, under the chairmanship of the Ivorian President, AlassaneOuattara. At the opening of the proceedings, they observed a minute of silence to "express their compassion and condolences to the citizens of the Union, victims" of the pandemic. The President of the Ivory Coast announces that "the average growth rate expected in 2020 which was 6.6% could experience a drop of 4 percentage points to fall to 2.7. It even indicates that the economies of the Union "could enter into recession", if the pandemic were to continue until the end of the year 2020.</t>
  </si>
  <si>
    <t>['measure', 'act', 'monday', 'extraordinary', 'summit', 'videoconference,', 'heads', 'state', 'government', 'union', 'bring', 'together', '8', 'country', '(benin,', 'burkina', 'faso,', 'côte', "d'ivoire,", 'guinea-bissau,', 'mali,', 'niger,', 'senegal,', 'togo).', 'according', 'statement', 'make', 'public', 'end', 'session', 'chair', 'ivorian', 'president', 'alassane', 'ouattara,', 'decision', 'take', 'recommendation', 'council', 'ministers,', 'extraordinary', 'session', 'hold', 'videoconference', 'april', '20,', '2020.', 'urge', 'member', 'states', 'continue', 'implement', 'budgetary', 'policy', 'allow', 'return', 'budgetary', 'consolidation', 'crisis.', 'heads', 'state', 'ask', 'minister', 'report', 'them,', 'next', 'sessions,', 'state', 'play', 'impact', 'covid-19', 'pandemic', 'economy', 'member', 'states', 'union.', 'convergence,', 'stability,', 'growth', 'solidarity', 'pact', 'put', 'place', 'since', '2015', 'achieve', 'harmonization', 'macroeconomic', 'indicator', 'end', '2019,', 'imposes', 'average', 'annual', 'inflation', 'rate', '3%,', 'ceilings,', 'january', '1,', '2020,', 'budget', 'deficit', 'state', '3%', 'gdp', 'debt', 'duratio', '70%.', 'heads', 'state', 'government', 'west', 'african', 'economic', 'monetary', 'union', '(uemoa)', 'meet', 'extraordinary', 'session,', 'video-conference,', 'monday,', 'pandemic', 'new', 'coronavirus,', 'chairmanship', 'ivorian', 'president,', 'alassaneouattara.', 'opening', 'proceedings,', 'observe', 'minute', 'silence', '"express', 'compassion', 'condolence', 'citizen', 'union,', 'victims"', 'pandemic.', 'president', 'ivory', 'coast', 'announces', '"the', 'average', 'growth', 'rate', 'expect', '2020', '6.6%', 'could', 'experience', 'drop', '4', 'percentage', 'point', 'fall', '2.7.', 'even', 'indicate', 'economy', 'union', '"could', 'enter', 'recession",', 'pandemic', 'continue', 'end', 'year', '2020.']</t>
  </si>
  <si>
    <t>LA RÉDACTION 27 AVRIL 2020 https://www.connectionivoirienne.net/2020/04/27/cote-divoire-ouattara-preside-un-sommet-de-luemoa-par-videoconference-sur-le-covid-19/ Le Président de la République, S.E.M. Alassane Ouattara, a présidé ce lundi 27 avril 2020, par Visioconférence, une Session extraordinaire de la Conférence des Chefs de l’Etat et de Gouvernement de l’Union Economique et Monétaire Ouest Africaine (UEMOA), consacrée à la pandémie du Coronavirus (COVID – 19) Intervenant à l’ouverture des travaux, le Président Alassane OUATTARA, par ailleurs, Président en exercice de la Conférence des Chefs d’Etat et de Gouvernement de l’UEMOA, a fait le point de l’évolution de cette pandémie, et a souligné que le nombre de personnes contaminées dans le monde a franchi depuis quelques jours, le cap de 2,5 millions de personnes et a déjà occasionné plus de deux cent mille (200.000) décès. Quant à la zone UEMOA, à la date du 22 avril 2020, elle enregistrait 3200 cas confirmés, 105 décès et un taux de létalité de 3,3%. Aussi, a-t-il saisi cette occasion pour exprimer sa compassion et ses condoléances aux citoyens de l’espace communautaire, en particulier aux différentes familles qui ont perdu des êtres chers. Analysant la situation, le Président en exercice de la Conférence des Chefs d’Etat et de Gouvernement de l’UEMOA a relevé que la pandémie actuelle, ajoutée à la crise sécuritaire qui sévit dans notre région, a des effets économiques, sociaux et humanitaires sur l’ensemble des Etats membres. D’autant que cette crise sanitaire aura un impact direct négatif sur la croissance économique de chaque pays membre et sur les finances publiques en 2020 ; notamment en ce qui concerne le taux de croissance moyen dans l’Union qui se situerait autour de 2,7%, soit une réduction de près de 4% par rapport à la prévision initiale de 6,6%. Dans ce cadre, il a fait remarquer que si cette pandémie se poursuivait jusqu’en fin d’année, cela pourrait conduire nos économies à rentrer en récession et réduire ainsi de façon significative, la capacité des différents Etats à lutter contre la pauvreté et le terrorisme. C’est pourquoi, il a demandé à ses homologues d’agir vite et de prendre des mesures à la fois sur les plans sanitaire, économique et social, afin d’atténuer les conséquences de la crise sur nos économies et réduire ainsi les souffrances des concitoyens. Le Président Alassane OUATTARA a précisé que ce Sommet extraordinaire donne l’occasion aux Chefs d’Etat et de Gouvernement de partager leurs expériences respectives dans la gestion du COVID – 19 et de rechercher ensemble les moyens de faire face à cette pandémie. A cet effet, il a tenu à rendre hommage à ses homologues pour les mesures urgentes et les plans de riposte évalués aujourd’hui à environ 5285 milliards de F CFA pour l’ensemble des pays membres de l’UEMOA, en vue de limiter l’impact de cette crise sanitaire sur les populations, l’emploi et le secteur productif. Après avoir relevé les mesures barrières mises en œuvre dans les différents pays, le Chef de l’Etat a évoqué les deux plans adoptés par la Côte d’Ivoire, à savoir le Plan national de riposte contre le COVID- 19 d’un montant de 95,880 milliards de F CFA et le Plan de soutien économique, social et humanitaire de 1700 milliards de F CFA, soit environ 5% du PIB, destiné à soutenir les secteurs privé, informel et l’aide aux couches sociales les plus vulnérables. Cependant, le Président Alassane OUATTARA a préconisé, en dépit de cette crise et des contraintes actuelles, la poursuite de la mise en œuvre des grands chantiers dans les domaines de la sécurité, de la santé, des infrastructures et de la Monnaie commune, avant d’indiquer à ses pairs que la situation actuelle les oblige à avoir une réponse collective, concertée et élargie aux initiatives visant à renforcer nos capacités de production de produits pharmaceutiques et au partage d’expérience entre nos Scientifiques et Responsables des équipes médicales chargées de la riposte contre le COVID – 19 dans les pays respectifs. Après cette cérémonie d’ouverture, les Chefs d’Etat et de Gouvernement ont eu des travaux à huis clos, au terme desquels le Président Alassane OUATTARA, Président en exercice de la Conférence des Chefs d’Etat et de Gouvernement a félicité ses homologues ainsi que les autres participants pour la qualité des échanges. Il a ajouté que cette Session a été l’occasion de définir une stratégie commune de lutte contre la pandémie et de donner des orientations aux Institutions régionales et aux équipes gouvernementales pour sa mise en œuvre. Il s’agit notamment, de l’instauration d’une plus grande coordination entre les Etats dans la lutte contre la pandémie, la prise avec célérité par le Gouvernement et les Institutions de l’Union de toutes les mesures qui s’avèreraient nécessaires pour réduire l’impact de la pandémie sur les populations, de soutenir l’économie pendant et après la crise, ainsi que l’adoption d’une déclaration portant suspension temporaire de l’application du Pacte de convergence. SERVICE PRESSE DE LA PRESIDENCE</t>
  </si>
  <si>
    <t>THE EDITOR APRIL 27, 2020 https://www.connectionivoirienne.net/2020/04/27/cote-divoire-ouattara-preside-un-sommet-de-luemoa-par-videoconference-sur-le-covid-19/ The President of the Republic, SEM Alassane Ouattara, chaired this Monday, April 27, 2020, by videoconference, an Extraordinary Session of the Conference of Heads of State and Government of the West African Economic and Monetary Union (UEMOA), dedicated to the Coronavirus pandemic (COVID - 19) Speaking at the opening of the proceedings, President Alassane OUATTARA, also current President of the Conference of Heads of State and Government of UEMOA, took stock of the evolution of this pandemic, and underlined that the number of infected people in the world has crossed in recent days, the milestone of 2.5 million people and has already caused more than two hundred thousand (200,000) deaths. As for the UEMOA zone, as of April 22, 2020, it recorded 3,200 confirmed cases, 105 deaths and a case fatality rate of 3.3%. Also, he took this opportunity to express his compassion and condolences to the citizens of the community space, especially the various families who have lost loved ones. Analyzing the situation, the current President of the Conference of Heads of State and Government of UEMOA noted that the current pandemic, added to the security crisis raging in our region, has economic, social and humanitarian effects on all member states. Especially since this health crisis will have a direct negative impact on the economic growth of each member country and on public finances in 2020; in particular with regard to the average growth rate in the Union which would be around 2.7%, a reduction of almost 4% compared to the initial forecast of 6.6%. In this context, he pointed out that if this pandemic continued until the end of the year, this could lead our economies to fall back into recession and thus significantly reduce the capacity of the various States to fight against poverty and terrorism. This is why he asked his counterparts to act quickly and to take measures at the same time on the health, economic and social plans, in order to mitigate the consequences of the crisis on our economies and thus reduce the suffering of the people. fellow citizens. President Alassane OUATTARA specified that this Extraordinary Summit gives the Heads of State and Government the opportunity to share their respective experiences in the management of COVID - 19 and to seek together the means to face this pandemic. To this end, he paid tribute to his counterparts for the urgent measures and response plans estimated today at around 5,285 billion CFA francs for all the member countries of the UEMOA, in order to limit the impact of this health crisis on populations, employment and the productive sector. After noting the barrier measures implemented in the various countries, the Head of State referred to the two plans adopted by Côte d'Ivoire, namely the National Response Plan against COVID-19 in the amount of 95.880 billion CFA francs and the economic, social and humanitarian support plan of 1700 billion CFA francs, or about 5% of the GDP, intended to support the private and informal sectors and aid to the most vulnerable social strata. However, President Alassane OUATTARA recommended, despite this crisis and current constraints, the continuation of the implementation of major projects in the areas of security, health, infrastructure and the common currency, before '' indicate to his peers that the current situation requires them to have a collective, concerted and broad response to initiatives aimed at strengthening our production capacities of pharmaceutical products and the sharing of experience between our Scientists and Managers of the medical teams in charge of the response against COVID - 19 in the respective countries. After this opening ceremony, the Heads of State and Government had a closed session, at the end of which President Alassane OUATTARA, President in office of the Conference of Heads of State and Government congratulated his counterparts as well. than the other participants for the quality of the exchanges. He added that this Session was an opportunity to define a common strategy to fight against the pandemic and to give guidance to regional institutions and government teams for its implementation. These include, in particular, the establishment of greater coordination between the States in the fight against the pandemic, the rapid taking by the Government and the institutions of the Union of all the measures that may prove necessary to reduce the impact of the pandemic on populations, support the economy during and after the crisis, as well as the adoption of a declaration temporarily suspending the application of the Convergence Pact. PRESS DEPARTMENT OF THE PRESIDENCY</t>
  </si>
  <si>
    <t>['editor', 'april', '27,', '2020', 'president', 'republic,', 'sem', 'alassane', 'ouattara,', 'chair', 'monday,', 'april', '27,', '2020,', 'videoconference,', 'extraordinary', 'session', 'conference', 'heads', 'state', 'government', 'west', 'african', 'economic', 'monetary', 'union', '(uemoa),', 'dedicate', 'coronavirus', 'pandemic', '(covid', '19)', 'speaking', 'opening', 'proceedings,', 'president', 'alassane', 'ouattara,', 'also', 'current', 'president', 'conference', 'heads', 'state', 'government', 'uemoa,', 'take', 'stock', 'evolution', 'pandemic,', 'underline', 'number', 'infected', 'people', 'world', 'cross', 'recent', 'days,', 'milestone', '2.5', 'million', 'people', 'already', 'cause', 'two', 'hundred', 'thousand', '(200,000)', 'deaths.', 'uemoa', 'zone,', 'april', '22,', '2020,', 'record', '3,200', 'confirm', 'cases,', '105', 'death', 'case', 'fatality', 'rate', '3.3%.', 'also,', 'take', 'opportunity', 'express', 'compassion', 'condolence', 'citizen', 'community', 'space,', 'especially', 'various', 'family', 'lose', 'love', 'ones.', 'analyzing', 'situation,', 'current', 'president', 'conference', 'heads', 'state', 'government', 'uemoa', 'note', 'current', 'pandemic,', 'add', 'security', 'crisis', 'rag', 'region,', 'economic,', 'social', 'humanitarian', 'effect', 'member', 'states.', 'especially', 'since', 'health', 'crisis', 'direct', 'negative', 'impact', 'economic', 'growth', 'member', 'country', 'public', 'finance', '2020;', 'particular', 'regard', 'average', 'growth', 'rate', 'union', 'would', 'around', '2.7%,', 'reduction', 'almost', '4%', 'compare', 'initial', 'forecast', '6.6%.', 'context,', 'point', 'pandemic', 'continue', 'end', 'year,', 'could', 'lead', 'economy', 'fall', 'back', 'recession', 'thus', 'significantly', 'reduce', 'capacity', 'various', 'states', 'fight', 'poverty', 'terrorism.', 'ask', 'counterpart', 'act', 'quickly', 'take', 'measure', 'time', 'health,', 'economic', 'social', 'plans,', 'order', 'mitigate', 'consequence', 'crisis', 'economy', 'thus', 'reduce', 'suffering', 'people.', 'fellow', 'citizens.', 'president', 'alassane', 'ouattara', 'specify', 'extraordinary', 'summit', 'give', 'heads', 'state', 'government', 'opportunity', 'share', 'respective', 'experience', 'management', 'covid', '19', 'seek', 'together', 'mean', 'face', 'pandemic.', 'end,', 'pay', 'tribute', 'counterpart', 'urgent', 'measure', 'response', 'plan', 'estimate', 'today', 'around', '5,285', 'billion', 'cfa', 'franc', 'member', 'country', 'uemoa,', 'order', 'limit', 'impact', 'health', 'crisis', 'populations,', 'employment', 'productive', 'sector.', 'note', 'barrier', 'measure', 'implement', 'various', 'countries,', 'head', 'state', 'refer', 'two', 'plan', 'adopt', 'côte', "d'ivoire,", 'namely', 'national', 'response', 'plan', 'covid-19', 'amount', '95.880', 'billion', 'cfa', 'franc', 'economic,', 'social', 'humanitarian', 'support', 'plan', '1700', 'billion', 'cfa', 'francs,', '5%', 'gdp,', 'intend', 'support', 'private', 'informal', 'sector', 'aid', 'vulnerable', 'social', 'strata.', 'however,', 'president', 'alassane', 'ouattara', 'recommended,', 'despite', 'crisis', 'current', 'constraints,', 'continuation', 'implementation', 'major', 'project', 'area', 'security,', 'health,', 'infrastructure', 'common', 'currency,', "''", 'indicate', 'peer', 'current', 'situation', 'require', 'collective,', 'concert', 'broad', 'response', 'initiative', 'aim', 'strengthen', 'production', 'capacity', 'pharmaceutical', 'product', 'sharing', 'experience', 'scientists', 'managers', 'medical', 'team', 'charge', 'response', 'covid', '19', 'respective', 'countries.', 'opening', 'ceremony,', 'heads', 'state', 'government', 'closed', 'session,', 'end', 'president', 'alassane', 'ouattara,', 'president', 'office', 'conference', 'heads', 'state', 'government', 'congratulate', 'counterpart', 'well.', 'participant', 'quality', 'exchanges.', 'add', 'session', 'opportunity', 'define', 'common', 'strategy', 'fight', 'pandemic', 'give', 'guidance', 'regional', 'institution', 'government', 'team', 'implementation.', 'include,', 'particular,', 'establishment', 'great', 'coordination', 'states', 'fight', 'pandemic,', 'rapid', 'taking', 'government', 'institution', 'union', 'measure', 'may', 'prove', 'necessary', 'reduce', 'impact', 'pandemic', 'populations,', 'support', 'economy', 'crisis,', 'well', 'adoption', 'declaration', 'temporarily', 'suspend', 'application', 'convergence', 'pact.', 'press', 'department', 'presidency']</t>
  </si>
  <si>
    <t>ghana</t>
  </si>
  <si>
    <t>Accra, Aug. 6, GNA - Parliament on Thursday approved the suspension of the Fiscal Responsibility Rules for the 2020 financial year in accordance with the 1992 Constitution of Ghana, to suspend the fiscal rules and targets for the period. The need for the suspension arose as result of the Covid-19 pandemic which had led to an unanticipated increase in ependiture, and the request for the suspension, made by Finance Minister Ken Ofori-Atta was to suspend the fiscal responsibility rules contained in the Fiscal Responsibility Act, 2018 (Ac t 982). The Minister made the request when he presented the Mid-Year Review Budget to the House on July 24, 2020. The Covid-19 pandemic and its unforeseen economic condition, creating uncertainty and weakened economic growth, resulting in an epected deficit of 11.7 per cent of Gross Domestic Product (GDP) given rise to the suspension of the rules, according a Finance Committee Report. Among the circumstances leading to the suspension of the set fiscal rules for 2020, were the creation of uncertainty and weakened economic growth, significant decline in remittances, and massive capital flight from low income countries. Service operators and household businesses had equally been hard hit with significant job losses and reduced incomes and government revenues had considerably declined while ependitures were rising. The report, presented to the plenary by Dr Mark Assibey-Yeboah, Chairman , Finance Committee, noted that the Act enjoined the Government of Ghana to ensure that the overall fiscal balance on cash basis for a particular year shall not eceed a deficit of five per cent of the GDP for that year, and maintain an annual positive primary balance. “The scale of the damage and macroeconomic distortions caused by the pandemic is unprecedented in the country’s history. The Minister had no option than to suspend the fiscal rules and targets for the 2020 fiscal year, “the report said. Dr Assibey-Yeboah informed the House that Committee received information that the epected increase in ependiture is estimated at GH¢11,788 million representing 3.1 of revised GDP. “The increased spending occurred simultaneously with a decline in revenues. The double impact of the pandemic has led to the Minister to further revise the fiscal of 11.4 % of GDP and the primary balance to a deficit of 4.6 % GDP.” On commodity prices, the Finance Committee noted that at the time of preparing the 2020 budget, petroleum revenue was projected at US 1,567.61 million, but due the pandemic, epected petroleum revenue receipts had been revised to US660.45 million. The Benchmark petroleum volume had also been revised downwards from 70.2 million barrels to 66.6 million barrels, representing a 5.3 % decline. “This together with other revenue shortfalls will result in a total revenue and grants shortfall of GH¢13,405 million, representing 3.5 % of GDP,” the report said. Page 6 of 35 As part of efforts to restore the economy and return the country to fiscal responsibility threshold of a deficit not eceeding 5% of GDP and positive balance primary balance by 2024, the Government was implementing fiscal consolidation measures. The report noted the need to mobilise revenue, and the Government measures to improve revenue collection include establishing a world class technology platform for ta identification, enforcing compliance and implementing an effective property rate collection. Government also anticipated a recovery in crude oil prices above the revised 2020 projected average of US$39.1 per barrel as well as an increase in the projected volume to help boost petroleum revenues. GNA Click to view image</t>
  </si>
  <si>
    <t>['accra,', 'aug.', '6,', 'gna', 'parliament', 'thursday', 'approve', 'suspension', 'fiscal', 'responsibility', 'rules', '2020', 'financial', 'year', 'accordance', '1992', 'constitution', 'ghana,', 'suspend', 'fiscal', 'rule', 'target', 'period.', 'need', 'suspension', 'arise', 'result', 'covid-19', 'pandemic', 'lead', 'unanticipated', 'increase', 'ependiture,', 'request', 'suspension,', 'make', 'finance', 'minister', 'ken', 'ofori-atta', 'suspend', 'fiscal', 'responsibility', 'rule', 'contain', 'fiscal', 'responsibility', 'act,', '2018', '(ac', '982).', 'minister', 'make', 'request', 'present', 'mid-year', 'review', 'budget', 'house', 'july', '24,', '2020.', 'covid-19', 'pandemic', 'unforeseen', 'economic', 'condition,', 'create', 'uncertainty', 'weakened', 'economic', 'growth,', 'result', 'epected', 'deficit', '11.7', 'per', 'cent', 'gross', 'domestic', 'product', '(gdp)', 'give', 'rise', 'suspension', 'rules,', 'accord', 'finance', 'committee', 'report.', 'among', 'circumstance', 'lead', 'suspension', 'set', 'fiscal', 'rule', '2020,', 'creation', 'uncertainty', 'weakened', 'economic', 'growth,', 'significant', 'decline', 'remittances,', 'massive', 'capital', 'flight', 'low', 'income', 'countries.', 'service', 'operator', 'household', 'business', 'equally', 'hard', 'hit', 'significant', 'job', 'loss', 'reduce', 'income', 'government', 'revenue', 'considerably', 'decline', 'ependitures', 'rising.', 'report,', 'present', 'plenary', 'dr', 'mark', 'assibey-yeboah,', 'chairman', 'finance', 'committee,', 'note', 'act', 'enjoin', 'government', 'ghana', 'ensure', 'overall', 'fiscal', 'balance', 'cash', 'basis', 'particular', 'year', 'shall', 'eceed', 'deficit', 'five', 'per', 'cent', 'gdp', 'year,', 'maintain', 'annual', 'positive', 'primary', 'balance.', '“the', 'scale', 'damage', 'macroeconomic', 'distortion', 'cause', 'pandemic', 'unprecedented', 'country’s', 'history.', 'minister', 'option', 'suspend', 'fiscal', 'rule', 'target', '2020', 'fiscal', 'year,', '“the', 'report', 'said.', 'dr', 'assibey-yeboah', 'inform', 'house', 'committee', 'receive', 'information', 'epected', 'increase', 'ependiture', 'estimate', 'gh¢11,788', 'million', 'represent', '3.1', 'revise', 'gdp.', '“the', 'increase', 'spending', 'occur', 'simultaneously', 'decline', 'revenues.', 'double', 'impact', 'pandemic', 'lead', 'minister', 'revise', 'fiscal', '11.4', 'gdp', 'primary', 'balance', 'deficit', '4.6', 'gdp.”', 'commodity', 'prices,', 'finance', 'committee', 'note', 'time', 'prepare', '2020', 'budget,', 'petroleum', 'revenue', 'project', 'us', '1,567.61', 'million,', 'due', 'pandemic,', 'epected', 'petroleum', 'revenue', 'receipt', 'revise', 'us660.45', 'million.', 'benchmark', 'petroleum', 'volume', 'also', 'revise', 'downwards', '70.2', 'million', 'barrel', '66.6', 'million', 'barrels,', 'represent', '5.3', 'decline.', '“this', 'together', 'revenue', 'shortfall', 'result', 'total', 'revenue', 'grant', 'shortfall', 'gh¢13,405', 'million,', 'represent', '3.5', 'gdp,”', 'report', 'said.', 'page', '6', '35', 'part', 'effort', 'restore', 'economy', 'return', 'country', 'fiscal', 'responsibility', 'threshold', 'deficit', 'eceeding', '5%', 'gdp', 'positive', 'balance', 'primary', 'balance', '2024,', 'government', 'implement', 'fiscal', 'consolidation', 'measures.', 'report', 'note', 'need', 'mobilise', 'revenue,', 'government', 'measure', 'improve', 'revenue', 'collection', 'include', 'establish', 'world', 'class', 'technology', 'platform', 'ta', 'identification,', 'enforce', 'compliance', 'implement', 'effective', 'property', 'rate', 'collection.', 'government', 'also', 'anticipate', 'recovery', 'crude', 'oil', 'price', 'revised', '2020', 'projected', 'average', 'us$39.1', 'per', 'barrel', 'well', 'increase', 'projected', 'volume', 'help', 'boost', 'petroleum', 'revenues.', 'gna', 'click', 'view', 'image']</t>
  </si>
  <si>
    <t>Page 31 of 35 IEAGH Press Release on Mid-Year Budget Review Institute Of Economic Affairs(Ghana) 4,245 words 3 August 2020 CE Think Tank Newswire CETTEN English CE Think Tank Wire This year’s Mid-year Budget Review has taken place at an unprecedented time. As we know, the Covid-19 pandemic has caused substantial disruption to the Ghanaian economy, as it has to other economies around the globe. The review cannot, therefore, be your typical one, which makes its assessment also a bit tricky. We intend to focus our comments first on the budget itself and then proceed to look at how the review addresses policies that we consider to be important for the immediate recovery as well as long-term growth of the economy, as we espoused in our pre-budget releases. 1. The BudgetThe pandemic has seriously affected the 2020 budget that the Minister presented in November last year by dislodging the original revenue and expenditure estimates. Because the pandemic has severely dampened domestic economic activity and international trade, which are the main sources of government revenue, the Minister has had to revise his revenue estimates downward by GH¢ 13.4 billion from GH¢ 67.1 billion (16.9% of GDP) to GH¢ 53.7 billion (13.9 % of GDP). The tax component of revenue has been similarly reduced by GH¢ 6.9 billion from GH¢ 49.2 billion (12.4% of GDP) to GH¢ 42.3 billion (11.0% of GDP). In our pre-budget press release, we raised concerns about Ghana’s exceptionally low tax/GDP ratio, which falls substantially short of the middle-income average of 25% and the minimum threshold of 20% under the Eco-currency arrangement. We pointed out that Ghana loses as much tax revenue as it collects through various channels, including the informal sector, exemptions, evasion, illicit financial flows, property taxes, fraud, corruption and administrative lapses. We called for interventions to plug the loopholes in the tax system through strict surveillance and sanctions regimes. We demonstrated that if we were to do so, we could double our tax revenue/GDP ratio to at least 20%. We recognize that some of the interventions we suggested require a longer time to implement than the six months left for the current budget. But we expected to see at least some actions initiated on the more amenable ones like tax exemptions, whose bill has been languishing before Parliament, property taxes, tax compliance and tax administration. The budget review does not provide medium term estimates. But even using the more optimistic estimates in the original 2020 budget, we do not see the tax revenue/GDP ratio going above 13% by 2023. This will seem like just tinkering with our tax effort, without any serious attempt to move it up to international standards by plugging the numerous loopholes that we have enumerated. If we maintain this low tax effort, the fiscal space to undertake critical development projects and programmes will be equally constrained. As a result of the extra spending required to respond to the pandemic, expenditure has been revised upward by GH¢ 11.7 billion from GH¢ 86.0 billion to GH¢ 97.7 billion. It is this additional expenditure that the Minister is asking Parliament to approve as supplementary appropriation. The bulk of government expenditure is intended for statutory payments, transfers and subsidies (GH¢ 27.7 billion), compensation (GH¢ 27.1 billion) and interest (GH¢ 26.3 billion), which together amount to GH¢ 81.1 billion and account for 83% of total expenditure. In our pre-Budget statement, we expressed concern about the excessive earmarking or rigidities associated with government expenditure. These three non-discretionary items are taking as much as 83% of total expenditure, leaving only 17% for the discretionary items, i.e. goods and services and capital expenditure (CAPEX). Even more disturbing is the fact that the total government revenue of GH¢ 53.7 billion cannot fund these three items, implying that the unfunded portion will have to be financed by borrowing, which will also additionally fund the discretionary items. Also worrying is the fact that CAPEX, which is needed for growth, is being increasingly squeezed in our budgets. In fact, in the revised budget, CAPEX amounts to a mere GH¢ 9.3 billion or 9.5% of total expenditure. It is also just 2.4% of GDP, a figure that is very low by international standards. Indeed, developing countries need to invest at least 15% of their national income to spur their growth. We called for reforms to realign expenditure and address the inherent rigidities. Our recommended reforms included: i) public sector reforms to reduce the wage bill, which used up 47% of tax revenue in 2019; ii) debt restructuring combined with fiscal consolidation to reduce interest payments, which used up 46% of tax revenue in 2019; iii) reform of statutory funds to ease their growing burden on the budget; and iv) scaling up of CAPEX to spur long-term growth. Unfortunately, the budget review did not appear to contain adequate measures to these ends. Granted Page 32 of 35 that the remaining period of the 2020 budget may not permit these reforms, we expect them to be given serious attention in subsequent budgets. The revisions to revenue and expenditure have raised the deficit from GH¢ 18.9 billion (4.7% of GDP) to GH¢ 44.1 billion (11.4% of GDP). The deficit is relatively high by recent records. It is, indeed, more than twice the 5% ceiling in the Fiscal Responsibility Act, which has had to be suspended for the time being. The increase in the deficit is GH¢ 25.2 billion, which is the total resource gap that has opened up as a result of the shortfall of GH¢ 13.4 billion in revenue and the additional GH¢ 11.7 billion in expenditure. And this is the amount that has to be financed from borrowing. Of this amount, GH¢ 7.8 billion (net) is being sourced externally, while domestic financing (net) is GH¢ 17.4 billion. Of the domestic financing, Bank of Ghana is providing GH¢ 10.0 billion. We have suggested that Bank of Ghana must support Government at this critical time with cheaper and more convenient financing, as the alternative of going to the market will be more expensive. Bank of Ghana’s support to Government has necessitated the suspension of the existing agreement on zero financing of the budget. When the situation normalises, this condition can be duly reinstated. The borrowing necessary to finance the resource gap is going to take the public debt to a very high level. The Minister reported that the debt stood at GH¢ 258.3 billion (or 67.0% of GDP) at the end of June. Going by the additional financing estimated for the second-half of the year, the debt level could reach GH¢ 270 billion (or about 70% of GDP) at the end of 2020. It has to be said that borrowing to fill the resource gap is inevitable since it is necessary to save lives, livelihoods and the economy. It is, indeed, a necessary evil—it has to get worse before it gets better. According to the medium-term fiscal and economic growth profiles, the debt ratio could stay above the 70% level, deemed to be the sustainability threshold for countries like Ghana, until 2022. The servicing costs of the debt are also going to be substantial. As noted above, in 2019, debt servicing used up as much as 46% of tax revenue. And if this should escalate further, the fiscal space would be considerably narrowed. To help abate the debt service burden, we have recommended a comprehensive debt management strategy, including restructuring, refinancing (or re-profiling) and buybacks. We are happy to note that the Minister recognized the problem of the high cost of debt and indicated that Government is trying to address it under a Medium-Term Debt Management Strategy. This strategy appropriately includes issuances/tap-ins of medium-term and long-term instruments and the refinancing of some maturing T?bills and bonds to reduce vulnerabilities in the debt portfolio. It also involves initiatives to achieve an appropriate financing mix of external and domestic borrowing so as to mitigate the costs and risks. But the bottom line is that if we also take measures to raise more revenue and streamline and rationalise expenditure, as we have been advocating, then we would be able to close the financing gap and reduce borrowing and further debt accumulation, which would ease the debt service burden. 2. Economic and Social Intervention MeasuresGovernment has introduced several intervention measures to mitigate the impact of the pandemic on businesses, households and livelihoods. The measures, some of them quite innovative and bold, have taken extensive planning and effort and have involved the mobilisation of considerable resources and logistics. A Business Support Scheme has been introduced to provide support to micro, small and medium-sized enterprises (MSMEs) in the form of soft loans. MSMEs have been hit the hardest and the Scheme will help save many of them from possible liquidation, with potentially disastrous consequences for their workers and dependents. Free water is being provided for all households over several months. Electricity is also being subsidized for all customers, with life-line customers enjoying entirely-free services. The most comprehensive and far-reaching interventions have been introduced for health workers—and rightly so. All health workers have been exempted from paying taxes. Frontline workers have been given 50% extra salary. Sickness insurance has been arranged for a selection of them. And overtime and risk-based payments have been made to key frontline workers. These packages appropriately recognize the unique and selfless sacrifices made by health workers during the pandemic, putting their own lives at risk in the process. The economic impact of the pandemic has been felt more by the poor and vulnerable individuals especially during lockdowns, as these people live virtually from hand to mouth. A large number of such individuals have been assisted with cash transfers under the Livelihood Empowerment Against Poverty (LEAP) programme. An equally large number were also given food handouts during lockdowns in the Greater Accra and Greater Kumasi areas. In the budget review, the Minister also mentioned the introduction of a Covid-19 Alleviation and Revitalisation of Economic Enterprises Support (CARES) programme. Phase 1 of the programme, the stabilization phase, spans July-December. It involves extension of the duration and coverage of some of the programmes already put in place to provide relief and support to Ghanaians, ensuring food security, protecting businesses and workers, and strengthening the health system. Importantly, the programme reinforces the initial economic and social intervention measures introduced by Government. Page 33 of 35 3. Economic Policy InitiativesThe pandemic has deeply affected the economy. As a result, the overall growth in 2020 is now projected at just about 0.9% compared with the pre-Covid-19 estimate of 6.8%. The projected growth rate is the lowest we have seen in decades. But it is not only Ghana that is experiencing this huge slump in its economy. It is happening everywhere across the globe, with some major economies even falling into recession. The aggregate growth of 0.9% reflects growth of 3.7% in agriculture, 0.8% in industry and ?0.8% (contraction) in services. The figures show that agriculture, helped by good rains, has been the least impacted. It also gives credence to Government’s agricultural policy, without which the effect of the pandemic would have been greater. There was initial jump in food prices due to disruptions in supply and panic buying, but prices have generally come down recently. Clearly, industry, which includes oil, has been severely impacted. But above all, the services sector has suffered the biggest hit, contracting by 0.8% in the year as a whole. The pandemic has, clearly, plunged the economy into a deep hole. On the assumption that the pandemic would abate significantly by the end of the year, an assumption that is subject to considerable uncertainty, the economy is forecast to rebound from the much-depressed base, with aggregate growth estimated to average about 5.4% over the medium-term, 2021–24. Agricultural growth is projected to average 4.8% during the period; industrial growth, 5.8%; and services growth, 5.1%. It has to be said that even though the medium-term forecasts have been affected by the initial impact of the pandemic, the projected aggregate and sectoral growth rates are still quite moderate. At this pace of growth, it would take a much longer time for Ghana to transition to upper middle-income status. The question that needs to be asked is whether this is Ghana’s potential growth profile. We do not believe that it is. Indeed, Ghana is capable of growing at much higher rates if we beef up our policies. The Budget Review articulates quite comprehensive and far-reaching policies to get the economy back on track under the Second Phase of the CARES programme. According to the Minister, the main aim of the programme is to support the economy to emerge quickly from the pandemic and ensure that it is stronger and more resilient. This will be in consonance with the President’s Ghana Beyond Aid (GBA) agenda. Appropriately, emphasis is being placed on: i) improving the private sector environment by supporting Ghanaian businesses in targeted sectors such as light manufacturing, pharmaceuticals, textiles &amp; garments, machine tools, ICT and the digital economy; ii) modernising agriculture though support for commercial farming and attracting the youth into farming; iii) promoting agro-processing; and iv) supporting AfCFTA with the aim to make Ghana a regional financial, manufacturing and logistics hub. The Minister also indicated plans to review and optimise implementation of Government’s flagship initiatives, including: a) 1D1F and PFJ/RFJ; b) infrastructure projects; and c) natural resources exploitation. This review is in the right direction as it would provide the opportunity for Government to streamline and improve the initiatives where necessary. These policies, in general, are important for the economy’s immediate resuscitation and long-term growth. However, the fact that, in spite of these policies, the economy is still projected to grow at a moderate pace tells us that we need to do even more. And we have articulated key policy initiatives in our pre-Budget Review statement that, we believe, could catalyse the transformation of the economy, raise the growth profile and deliver higher living standards to the people. We have already noted under the section on the budget above how important it is for us to scale up revenue mobilisation, which is critical in raising adequate resources to support the economy’s growth. To this call, we add here other policy initiatives that essentially amplify the need for us to leverage our own resources to internalise our growth and development. This call is very much in consonance with the President’s vision of Ghana Beyond Aid, which is aimed at leveraging our resources to build a self-reliant and self-sufficient economy. The pandemic has actually made this new policy paradigm even more imperative since the associated disruption of global supply chains has highlighted the vulnerability of individual countries and the importance for each one to try to become as internally self-sufficient and self-reliant as possible. To elaborate, we drew attention to the fact that our natural resources represent the low hanging fruitsfor mobilizing resources to support the country’s growth. Ghana has untapped natural resource wealth in the form of oil, gas, gold, manganese, bauxite and iron ore, among other resources, that is estimated to be worth over US$12 trillion. It is inconceivable that we have so many riches below the ground, yet are afflicted with so much poverty above it. This situation is the result of our failure to exploit our natural resource wealth prudently and use it to transform the economy through industrialisation. For decades, we have offered our minerals to foreign companies on generous terms, including giving them disproportionate shares, liberal tax rates and export retention rights. The result of these lavish concessions has been the impoverishment of our economy and mining communities. Unfortunately, we have been repeating the same mistakes in our oil contracts, which have been based on concessions whereby we give investors ownership of oil blocks while Ghana benefits from meagre royalties, taxes and carried and participatory interest. Since the onset of oil production, Ghana’s share of the total output is estimated to have averaged just about 15% and is valued around US$5 billion. This means that foreign oil companies have pocketed 85% or nearly US$30 billion of the total proceeds. How can this be justified? Concession contracts only serve the interest of foreign investors—and their Ghanaian cohorts. Even as far as oil Page 34 of 35 and gas resources are concerned, concession contracts are contrary to the Petroleum Exploration and Production Act, 2016 (Act 919). The Act requires contracts to be signed on a product-sharing basis whereby Ghana and the investor agree on a formula to share the output without the investor being offered any concessions. We should ensure that Ghana receive maximum benefits under resource contracts signed with foreign investors. We cannot have a durable recovery and sustained long-term growth without tapping the potential of our agriculture, which remains the bedrock of the economy. Ghana is still predominantly an agrarian economy, with agriculture employing over 60% of the labour force and contributing about 19% of GDP (in 2019). Agriculture’s contribution to GDP has fallen progressively from 45% in 1990. In the course of a country’s development, it is normal for agriculture’s contribution to GDP to decline, as increasing productivity allows excess labour and other resources tied to the sector to be released into other economic activities. That is how countries evolve from primary agrarian to secondary industrial and tertiary service economies. In the Ghanaian situation, however, the decrease in agriculture’s contribution to GDP over the years has been driven largely by declining or stagnating productivity, which is not desirable. We still lack food affordability and security for all. The fact that food accounts for 43% of the average Ghanaian’s monthly spending according to the CPI weights, while millions of Ghanaians cannot afford two square meals a day, suggests that agriculture still faces serious challenges. Agricultural productivity can be enhanced by supporting large-scale commercial agriculture capable of leveraging modern equipment and farming methods. We are, therefore, pleased to note that this is receiving the attention of Government, as indicated by the Minister. At the same time, peasant farmers should be supported with irrigation facilities, high-yielding seed varieties, fertilizer and quality extension services. It is important to develop the entire value chain in agriculture from production to storage to processing to marketing. Government’s agricultural policy initiatives articulated in the Budget review—the PFJ/RFJ, 1V1D, 1D1F—represent key elements of such a value chain. It has to be emphasized that the post-production management of food is as important as the production itself if availability all year round is to be assured. We see too many pitiful instances of abundant farm produce in peak seasons going to waste because of lack of storage and markets. This is not only wasteful but a clear disincentive to farmers. The National Food and Buffer Stock Company is an important scheme for extending the life span of crops and it should be fully supported. Also, ensuring adequate transportation infrastructure and marketing facilities is critical to reduce the usual large mark-ups of retail prices over farm-gate prices. Further, agriculture requires special support in the form of cheap credit facilities. This is where Government and the Central Bank should team up to provide subsidized credit facilities to the sector through a designated agricultural finance institution. Left to the dictates of the free market, the financing of agriculture would be ignored since it is regarded as a risky activity. Finally, agriculture should be closely linked to industry by supplying the necessary inputs for the former. We welcome Government’s planned support for agro-processing, which is an important step in this regard. Industrialisation is a key propeller of economic growth. The Industrial Revolution that started in the mid-19th century, catapulted the United States and Europe into first-world status within a generation, while other countries untouched by the revolution lagged behind. Unfortunately, Ghana is less industrialised today than it was in 1970, with manufacturing output as a ratio of GDP dropping by about a third from 15% to 10%. The ‘de-industrialization’ of the country in the past 50 years has retarded growth of the economy and growth in living standards. The need to reverse these negative trends has become more imperative. As we have noted above, we have comparative advantage in natural and agricultural resources and this should be leveraged to spur industrialisation and economic transformation. We wish to emphasize, in particular, the need to link industrialisation to our agricultural resources so as to maximize the value of the latter. Our huge arable land has allowed us to acquire comparative advantage in agricultural products like cocoa, palm, rubber and wide-ranging food items, which can feed industries to produce consumables for the local and international markets. For, example, we have long paid lip service to processing and adding value to our cocoa before exporting it, but have made limited progress in that regard. Meanwhile, the total global raw cocoa market is estimated at US$10 billion, whereas the chocolate market is worth ten times as much at US$100 billion. Therefore, why we continue to export cocoa in its raw form in the quest for part of the meagre US$10 billion and not target the larger US$100 billion market beats the imagination. We take note of Government’s 1D1F industrialisation strategy and suggest that it should be informed by our industrialisation experience and international best practice and refined as necessary. It is important to ensure that the planned factories are appropriately linked to our natural resource supplies to ensure their competitiveness and sustainability. In addition to the supply chain and product-type considerations, care should also be taken in deciding about factory sizes, locations, ownership and management structures. Some have argued that dotting factories all over the country may not be enough in industrialising the economy. More successful countries like China, South Korea, Malaysia and Thailand are known to have created large industrial parks comprising strategic industrial conglomerates so that industries could benefit from contagion in terms of technology transfer and economies of scale. Silicon Valley in the US, for example, created a magnet for the conglomeration of the best technology companies in the world. Maybe we can learn useful lessons from these blueprints. We also believe that, like the experiences of the successful countries mentioned above, the state must lead and drive the industrialisation process. The curtailment of President Nkrumah’s state-led industrialisation strategy and Page 35 of 35 subsequent privatisation of most of his industries, contributed to the de-industrialisation of the country. We cannot rely on the free market and private enterprise to drive our industrialisation—at least not in the initial stages. We do not suggest that the private sector should be ignored in the process of industrialisation. The sector can play a supplementary role. In particular, we believe that small and informal sector industries should be nurtured and supported to grow and flourish. We are, therefore, pleased to note that Government intends to create the necessary enabling environment for the private sector, including, as stated by the Minister, through improved regulations and implementation, digitization and expansion of access to finance and skills training. Also critical for effective working of the private sector are good infrastructure, stable markets, favourable trade policies, R &amp; D support and a stable macroeconomic environment. 4. ConclusionIn conclusion, we wish to note the following: In the context of the Covid-19 pandemic, this year’s Mid-Year Budget Review faced unprecedented challenges. Government has endeavoured to navigate the rather difficult terrain. Particularly noteworthy are the efforts to raise a substantial amount of resources from a variety of sources to fund the many socio-economic programmes necessitated by the pandemic.Government has introduced several intervention measures to mitigate the impact of the pandemic on businesses, households and livelihoods. The measures, some of them quite innovative and bold, have taken extensive planning and effort and have involved the mobilization of considerable resources and logistics.Government has articulated a fairly-comprehensive set of policies to spur the immediate recovery and long-term economic growth. The policies include the government’s own initiatives as well as others it intends to empower the private sector to undertake by creating the necessary enabling environment. In spite of Government’s policy efforts, however, the economy is projected to grow only at a moderate pace over the medium-term, which is not adequate to enable the country transition into middle-income status and improve living standards significantly within a reasonable time span.We believe that to be able to achieve these goals, we need to take additional steps. In particular, we need to scale up significantly our domestic revenues by plugging the many existing loopholes that we have enumerated. We should also leverage our vast natural resource wealth to transform the economy and achieve internal self-sufficiency and the Ghana Beyond Aid vision. More importantly, Covid-19 has taught us that we need to internalise our development by taking ownership of our economy and utilising fully our comparative advantage in natural and human resources.</t>
  </si>
  <si>
    <t>['page', '31', '35', 'ieagh', 'press', 'release', 'mid-year', 'budget', 'review', 'institute', 'economic', 'affairs(ghana)', '4,245', 'word', '3', 'august', '2020', 'ce', 'think', 'tank', 'newswire', 'cetten', 'english', 'ce', 'think', 'tank', 'wire', 'year’s', 'mid-year', 'budget', 'review', 'take', 'place', 'unprecedented', 'time.', 'know,', 'covid-19', 'pandemic', 'cause', 'substantial', 'disruption', 'ghanaian', 'economy,', 'economy', 'around', 'globe.', 'review', 'cannot,', 'therefore,', 'typical', 'one,', 'make', 'assessment', 'also', 'bit', 'tricky.', 'intend', 'focus', 'comment', 'first', 'budget', 'proceed', 'look', 'review', 'address', 'policy', 'consider', 'important', 'immediate', 'recovery', 'well', 'long-term', 'growth', 'economy,', 'espouse', 'pre-budget', 'releases.', '1.', 'budgetthe', 'pandemic', 'seriously', 'affect', '2020', 'budget', 'minister', 'present', 'november', 'last', 'year', 'dislodge', 'original', 'revenue', 'expenditure', 'estimates.', 'pandemic', 'severely', 'dampen', 'domestic', 'economic', 'activity', 'international', 'trade,', 'main', 'source', 'government', 'revenue,', 'minister', 'revise', 'revenue', 'estimate', 'downward', 'gh¢', '13.4', 'billion', 'gh¢', '67.1', 'billion', '(16.9%', 'gdp)', 'gh¢', '53.7', 'billion', '(13.9', 'gdp).', 'tax', 'component', 'revenue', 'similarly', 'reduce', 'gh¢', '6.9', 'billion', 'gh¢', '49.2', 'billion', '(12.4%', 'gdp)', 'gh¢', '42.3', 'billion', '(11.0%', 'gdp).', 'pre-budget', 'press', 'release,', 'raise', 'concern', 'ghana’s', 'exceptionally', 'low', 'tax/gdp', 'ratio,', 'fall', 'substantially', 'short', 'middle-income', 'average', '25%', 'minimum', 'threshold', '20%', 'eco-currency', 'arrangement.', 'point', 'ghana', 'lose', 'much', 'tax', 'revenue', 'collect', 'various', 'channels,', 'include', 'informal', 'sector,', 'exemptions,', 'evasion,', 'illicit', 'financial', 'flows,', 'property', 'taxes,', 'fraud,', 'corruption', 'administrative', 'lapses.', 'call', 'intervention', 'plug', 'loophole', 'tax', 'system', 'strict', 'surveillance', 'sanction', 'regimes.', 'demonstrate', 'so,', 'could', 'double', 'tax', 'revenue/gdp', 'ratio', 'least', '20%.', 'recognize', 'intervention', 'suggest', 'require', 'long', 'time', 'implement', 'six', 'month', 'leave', 'current', 'budget.', 'expect', 'see', 'least', 'action', 'initiate', 'amenable', 'one', 'like', 'tax', 'exemptions,', 'whose', 'bill', 'languish', 'parliament,', 'property', 'taxes,', 'tax', 'compliance', 'tax', 'administration.', 'budget', 'review', 'provide', 'medium', 'term', 'estimates.', 'even', 'use', 'optimistic', 'estimate', 'original', '2020', 'budget,', 'see', 'tax', 'revenue/gdp', 'ratio', 'go', '13%', '2023.', 'seem', 'like', 'tinker', 'tax', 'effort,', 'without', 'serious', 'attempt', 'move', 'international', 'standard', 'plug', 'numerous', 'loophole', 'enumerated.', 'maintain', 'low', 'tax', 'effort,', 'fiscal', 'space', 'undertake', 'critical', 'development', 'project', 'programme', 'equally', 'constrained.', 'result', 'extra', 'spending', 'require', 'respond', 'pandemic,', 'expenditure', 'revise', 'upward', 'gh¢', '11.7', 'billion', 'gh¢', '86.0', 'billion', 'gh¢', '97.7', 'billion.', 'additional', 'expenditure', 'minister', 'ask', 'parliament', 'approve', 'supplementary', 'appropriation.', 'bulk', 'government', 'expenditure', 'intend', 'statutory', 'payments,', 'transfer', 'subsidy', '(gh¢', '27.7', 'billion),', 'compensation', '(gh¢', '27.1', 'billion)', 'interest', '(gh¢', '26.3', 'billion),', 'together', 'amount', 'gh¢', '81.1', 'billion', 'account', '83%', 'total', 'expenditure.', 'pre-budget', 'statement,', 'express', 'concern', 'excessive', 'earmarking', 'rigidity', 'associate', 'government', 'expenditure.', 'three', 'non-discretionary', 'item', 'take', 'much', '83%', 'total', 'expenditure,', 'leave', '17%', 'discretionary', 'items,', 'i.e.', 'good', 'service', 'capital', 'expenditure', '(capex).', 'even', 'disturbing', 'fact', 'total', 'government', 'revenue', 'gh¢', '53.7', 'billion', 'cannot', 'fund', 'three', 'items,', 'imply', 'unfunded', 'portion', 'finance', 'borrowing,', 'also', 'additionally', 'fund', 'discretionary', 'items.', 'also', 'worry', 'fact', 'capex,', 'need', 'growth,', 'increasingly', 'squeeze', 'budgets.', 'fact,', 'revised', 'budget,', 'capex', 'amount', 'mere', 'gh¢', '9.3', 'billion', '9.5%', 'total', 'expenditure.', 'also', '2.4%', 'gdp,', 'figure', 'low', 'international', 'standards.', 'indeed,', 'develop', 'country', 'need', 'invest', 'least', '15%', 'national', 'income', 'spur', 'growth.', 'call', 'reform', 'realign', 'expenditure', 'address', 'inherent', 'rigidities.', 'recommend', 'reform', 'included:', 'i)', 'public', 'sector', 'reform', 'reduce', 'wage', 'bill,', 'use', '47%', 'tax', 'revenue', '2019;', 'ii)', 'debt', 'restructuring', 'combine', 'fiscal', 'consolidation', 'reduce', 'interest', 'payments,', 'use', '46%', 'tax', 'revenue', '2019;', 'iii)', 'reform', 'statutory', 'fund', 'ease', 'grow', 'burden', 'budget;', 'iv)', 'scale', 'capex', 'spur', 'long-term', 'growth.', 'unfortunately,', 'budget', 'review', 'appear', 'contain', 'adequate', 'measure', 'ends.', 'granted', 'page', '32', '35', 'remain', 'period', '2020', 'budget', 'may', 'permit', 'reforms,', 'expect', 'give', 'serious', 'attention', 'subsequent', 'budgets.', 'revision', 'revenue', 'expenditure', 'raise', 'deficit', 'gh¢', '18.9', 'billion', '(4.7%', 'gdp)', 'gh¢', '44.1', 'billion', '(11.4%', 'gdp).', 'deficit', 'relatively', 'high', 'recent', 'records.', 'is,', 'indeed,', 'twice', '5%', 'ceiling', 'fiscal', 'responsibility', 'act,', 'suspend', 'time', 'being.', 'increase', 'deficit', 'gh¢', '25.2', 'billion,', 'total', 'resource', 'gap', 'open', 'result', 'shortfall', 'gh¢', '13.4', 'billion', 'revenue', 'additional', 'gh¢', '11.7', 'billion', 'expenditure.', 'amount', 'finance', 'borrowing.', 'amount,', 'gh¢', '7.8', 'billion', '(net)', 'source', 'externally,', 'domestic', 'financing', '(net)', 'gh¢', '17.4', 'billion.', 'domestic', 'financing,', 'bank', 'ghana', 'provide', 'gh¢', '10.0', 'billion.', 'suggest', 'bank', 'ghana', 'must', 'support', 'government', 'critical', 'time', 'cheap', 'convenient', 'financing,', 'alternative', 'go', 'market', 'expensive.', 'bank', 'ghana’s', 'support', 'government', 'necessitate', 'suspension', 'exist', 'agreement', 'zero', 'financing', 'budget.', 'situation', 'normalises,', 'condition', 'duly', 'reinstated.', 'borrowing', 'necessary', 'finance', 'resource', 'gap', 'go', 'take', 'public', 'debt', 'high', 'level.', 'minister', 'report', 'debt', 'stand', 'gh¢', '258.3', 'billion', '(or', '67.0%', 'gdp)', 'end', 'june.', 'going', 'additional', 'financing', 'estimate', 'second-half', 'year,', 'debt', 'level', 'could', 'reach', 'gh¢', '270', 'billion', '(or', '70%', 'gdp)', 'end', '2020.', 'say', 'borrow', 'fill', 'resource', 'gap', 'inevitable', 'since', 'necessary', 'save', 'lives,', 'livelihood', 'economy.', 'is,', 'indeed,', 'necessary', 'evil—it', 'get', 'bad', 'get', 'better.', 'according', 'medium-term', 'fiscal', 'economic', 'growth', 'profiles,', 'debt', 'ratio', 'could', 'stay', '70%', 'level,', 'deem', 'sustainability', 'threshold', 'country', 'like', 'ghana,', '2022.', 'servicing', 'cost', 'debt', 'also', 'go', 'substantial.', 'noted', 'above,', '2019,', 'debt', 'servicing', 'use', 'much', '46%', 'tax', 'revenue.', 'escalate', 'further,', 'fiscal', 'space', 'would', 'considerably', 'narrowed.', 'help', 'abate', 'debt', 'service', 'burden,', 'recommend', 'comprehensive', 'debt', 'management', 'strategy,', 'include', 'restructuring,', 'refinance', '(or', 're-profiling)', 'buybacks.', 'happy', 'note', 'minister', 'recognize', 'problem', 'high', 'cost', 'debt', 'indicate', 'government', 'try', 'address', 'medium-term', 'debt', 'management', 'strategy.', 'strategy', 'appropriately', 'include', 'issuances/tap-ins', 'medium-term', 'long-term', 'instrument', 'refinancing', 'mature', 't?bills', 'bond', 'reduce', 'vulnerability', 'debt', 'portfolio.', 'also', 'involve', 'initiative', 'achieve', 'appropriate', 'financing', 'mix', 'external', 'domestic', 'borrowing', 'mitigate', 'cost', 'risks.', 'bottom', 'line', 'also', 'take', 'measure', 'raise', 'revenue', 'streamline', 'rationalise', 'expenditure,', 'advocating,', 'would', 'able', 'close', 'financing', 'gap', 'reduce', 'borrowing', 'debt', 'accumulation,', 'would', 'ease', 'debt', 'service', 'burden.', '2.', 'economic', 'social', 'intervention', 'measuresgovernment', 'introduce', 'several', 'intervention', 'measure', 'mitigate', 'impact', 'pandemic', 'businesses,', 'household', 'livelihoods.', 'measures,', 'quite', 'innovative', 'bold,', 'take', 'extensive', 'planning', 'effort', 'involve', 'mobilisation', 'considerable', 'resource', 'logistics.', 'business', 'support', 'scheme', 'introduce', 'provide', 'support', 'micro,', 'small', 'medium-sized', 'enterprise', '(msmes)', 'form', 'soft', 'loans.', 'msmes', 'hit', 'hard', 'scheme', 'help', 'save', 'many', 'possible', 'liquidation,', 'potentially', 'disastrous', 'consequence', 'worker', 'dependents.', 'free', 'water', 'provide', 'household', 'several', 'months.', 'electricity', 'also', 'subsidize', 'customers,', 'life-line', 'customer', 'enjoy', 'entirely-free', 'services.', 'comprehensive', 'far-reaching', 'intervention', 'introduce', 'health', 'workers—and', 'rightly', 'so.', 'health', 'worker', 'exempt', 'pay', 'taxes.', 'frontline', 'worker', 'give', '50%', 'extra', 'salary.', 'sickness', 'insurance', 'arrange', 'selection', 'them.', 'overtime', 'risk-based', 'payment', 'make', 'key', 'frontline', 'workers.', 'package', 'appropriately', 'recognize', 'unique', 'selfless', 'sacrifice', 'make', 'health', 'worker', 'pandemic,', 'put', 'life', 'risk', 'process.', 'economic', 'impact', 'pandemic', 'felt', 'poor', 'vulnerable', 'individual', 'especially', 'lockdowns,', 'people', 'live', 'virtually', 'hand', 'mouth.', 'large', 'number', 'individual', 'assist', 'cash', 'transfer', 'livelihood', 'empowerment', 'poverty', '(leap)', 'programme.', 'equally', 'large', 'number', 'also', 'give', 'food', 'handout', 'lockdown', 'greater', 'accra', 'greater', 'kumasi', 'areas.', 'budget', 'review,', 'minister', 'also', 'mention', 'introduction', 'covid-19', 'alleviation', 'revitalisation', 'economic', 'enterprises', 'support', '(cares)', 'programme.', 'phase', '1', 'programme,', 'stabilization', 'phase,', 'span', 'july-december.', 'involve', 'extension', 'duration', 'coverage', 'programme', 'already', 'put', 'place', 'provide', 'relief', 'support', 'ghanaians,', 'ensure', 'food', 'security,', 'protecting', 'business', 'workers,', 'strengthen', 'health', 'system.', 'importantly,', 'programme', 'reinforce', 'initial', 'economic', 'social', 'intervention', 'measure', 'introduce', 'government.', 'page', '33', '35', '3.', 'economic', 'policy', 'initiativesthe', 'pandemic', 'deeply', 'affect', 'economy.', 'result,', 'overall', 'growth', '2020', 'project', '0.9%', 'compare', 'pre-covid-19', 'estimate', '6.8%.', 'projected', 'growth', 'rate', 'low', 'see', 'decades.', 'ghana', 'experience', 'huge', 'slump', 'economy.', 'happen', 'everywhere', 'across', 'globe,', 'major', 'economy', 'even', 'fall', 'recession.', 'aggregate', 'growth', '0.9%', 'reflect', 'growth', '3.7%', 'agriculture,', '0.8%', 'industry', '?0.8%', '(contraction)', 'services.', 'figure', 'show', 'agriculture,', 'help', 'good', 'rains,', 'least', 'impacted.', 'also', 'give', 'credence', 'government’s', 'agricultural', 'policy,', 'without', 'effect', 'pandemic', 'would', 'greater.', 'initial', 'jump', 'food', 'price', 'due', 'disruption', 'supply', 'panic', 'buying,', 'price', 'generally', 'come', 'recently.', 'clearly,', 'industry,', 'include', 'oil,', 'severely', 'impacted.', 'all,', 'service', 'sector', 'suffer', 'big', 'hit,', 'contracting', '0.8%', 'year', 'whole.', 'pandemic', 'has,', 'clearly,', 'plunge', 'economy', 'deep', 'hole.', 'assumption', 'pandemic', 'would', 'abate', 'significantly', 'end', 'year,', 'assumption', 'subject', 'considerable', 'uncertainty,', 'economy', 'forecast', 'rebound', 'much-depressed', 'base,', 'aggregate', 'growth', 'estimate', 'average', '5.4%', 'medium-term,', '2021–24.', 'agricultural', 'growth', 'project', 'average', '4.8%', 'period;', 'industrial', 'growth,', '5.8%;', 'service', 'growth,', '5.1%.', 'say', 'even', 'though', 'medium-term', 'forecast', 'affect', 'initial', 'impact', 'pandemic,', 'project', 'aggregate', 'sectoral', 'growth', 'rate', 'still', 'quite', 'moderate.', 'pace', 'growth,', 'would', 'take', 'much', 'long', 'time', 'ghana', 'transition', 'upper', 'middle-income', 'status.', 'question', 'need', 'ask', 'whether', 'ghana’s', 'potential', 'growth', 'profile.', 'believe', 'is.', 'indeed,', 'ghana', 'capable', 'grow', 'much', 'high', 'rate', 'beef', 'policies.', 'budget', 'review', 'articulate', 'quite', 'comprehensive', 'far-reaching', 'policy', 'get', 'economy', 'back', 'track', 'second', 'phase', 'cares', 'programme.', 'according', 'minister,', 'main', 'aim', 'programme', 'support', 'economy', 'emerge', 'quickly', 'pandemic', 'ensure', 'strong', 'resilient.', 'consonance', 'president’s', 'ghana', 'beyond', 'aid', '(gba)', 'agenda.', 'appropriately,', 'emphasis', 'place', 'on:', 'i)', 'improve', 'private', 'sector', 'environment', 'support', 'ghanaian', 'business', 'targeted', 'sector', 'light', 'manufacturing,', 'pharmaceuticals,', 'textile', 'garments,', 'machine', 'tools,', 'ict', 'digital', 'economy;', 'ii)', 'modernise', 'agriculture', 'though', 'support', 'commercial', 'farming', 'attract', 'youth', 'farming;', 'iii)', 'promote', 'agro-processing;', 'iv)', 'support', 'afcfta', 'aim', 'make', 'ghana', 'regional', 'financial,', 'manufacturing', 'logistics', 'hub.', 'minister', 'also', 'indicate', 'plan', 'review', 'optimise', 'implementation', 'government’s', 'flagship', 'initiatives,', 'including:', 'a)', '1d1f', 'pfj/rfj;', 'b)', 'infrastructure', 'projects;', 'c)', 'natural', 'resource', 'exploitation.', 'review', 'right', 'direction', 'would', 'provide', 'opportunity', 'government', 'streamline', 'improve', 'initiative', 'necessary.', 'policies,', 'general,', 'important', 'economy’s', 'immediate', 'resuscitation', 'long-term', 'growth.', 'however,', 'fact', 'that,', 'spite', 'policies,', 'economy', 'still', 'project', 'grow', 'moderate', 'pace', 'tell', 'us', 'need', 'even', 'more.', 'articulate', 'key', 'policy', 'initiative', 'pre-budget', 'review', 'statement', 'that,', 'believe,', 'could', 'catalyse', 'transformation', 'economy,', 'raise', 'growth', 'profile', 'deliver', 'high', 'living', 'standard', 'people.', 'already', 'note', 'section', 'budget', 'important', 'us', 'scale', 'revenue', 'mobilisation,', 'critical', 'raise', 'adequate', 'resource', 'support', 'economy’s', 'growth.', 'call,', 'add', 'policy', 'initiative', 'essentially', 'amplify', 'need', 'us', 'leverage', 'resource', 'internalise', 'growth', 'development.', 'call', 'much', 'consonance', 'president’s', 'vision', 'ghana', 'beyond', 'aid,', 'aim', 'leverage', 'resource', 'build', 'self-reliant', 'self-sufficient', 'economy.', 'pandemic', 'actually', 'make', 'new', 'policy', 'paradigm', 'even', 'imperative', 'since', 'associated', 'disruption', 'global', 'supply', 'chain', 'highlight', 'vulnerability', 'individual', 'country', 'importance', 'one', 'try', 'become', 'internally', 'self-sufficient', 'self-reliant', 'possible.', 'elaborate,', 'draw', 'attention', 'fact', 'natural', 'resource', 'represent', 'low', 'hanging', 'fruitsfor', 'mobilize', 'resource', 'support', 'country’s', 'growth.', 'ghana', 'untapped', 'natural', 'resource', 'wealth', 'form', 'oil,', 'gas,', 'gold,', 'manganese,', 'bauxite', 'iron', 'ore,', 'among', 'resources,', 'estimate', 'worth', 'us$12', 'trillion.', 'inconceivable', 'many', 'rich', 'ground,', 'yet', 'afflict', 'much', 'poverty', 'it.', 'situation', 'result', 'failure', 'exploit', 'natural', 'resource', 'wealth', 'prudently', 'use', 'transform', 'economy', 'industrialisation.', 'decades,', 'offer', 'mineral', 'foreign', 'company', 'generous', 'terms,', 'include', 'give', 'disproportionate', 'shares,', 'liberal', 'tax', 'rate', 'export', 'retention', 'rights.', 'result', 'lavish', 'concession', 'impoverishment', 'economy', 'mining', 'communities.', 'unfortunately,', 'repeat', 'mistake', 'oil', 'contracts,', 'base', 'concession', 'whereby', 'give', 'investor', 'ownership', 'oil', 'block', 'ghana', 'benefit', 'meagre', 'royalties,', 'tax', 'carry', 'participatory', 'interest.', 'since', 'onset', 'oil', 'production,', 'ghana’s', 'share', 'total', 'output', 'estimate', 'average', '15%', 'value', 'around', 'us$5', 'billion.', 'mean', 'foreign', 'oil', 'company', 'pocket', '85%', 'nearly', 'us$30', 'billion', 'total', 'proceeds.', 'justified?', 'concession', 'contract', 'serve', 'interest', 'foreign', 'investors—and', 'ghanaian', 'cohorts.', 'even', 'far', 'oil', 'page', '34', '35', 'gas', 'resource', 'concerned,', 'concession', 'contract', 'contrary', 'petroleum', 'exploration', 'production', 'act,', '2016', '(act', '919).', 'act', 'require', 'contract', 'sign', 'product-sharing', 'basis', 'whereby', 'ghana', 'investor', 'agree', 'formula', 'share', 'output', 'without', 'investor', 'offer', 'concessions.', 'ensure', 'ghana', 'receive', 'maximum', 'benefit', 'resource', 'contract', 'sign', 'foreign', 'investors.', 'cannot', 'durable', 'recovery', 'sustain', 'long-term', 'growth', 'without', 'tap', 'potential', 'agriculture,', 'remain', 'bedrock', 'economy.', 'ghana', 'still', 'predominantly', 'agrarian', 'economy,', 'agriculture', 'employ', '60%', 'labour', 'force', 'contribute', '19%', 'gdp', '(in', '2019).', 'agriculture’s', 'contribution', 'gdp', 'fall', 'progressively', '45%', '1990.', 'course', 'country’s', 'development,', 'normal', 'agriculture’s', 'contribution', 'gdp', 'decline,', 'increase', 'productivity', 'allow', 'excess', 'labour', 'resource', 'tie', 'sector', 'release', 'economic', 'activities.', 'country', 'evolve', 'primary', 'agrarian', 'secondary', 'industrial', 'tertiary', 'service', 'economies.', 'ghanaian', 'situation,', 'however,', 'decrease', 'agriculture’s', 'contribution', 'gdp', 'year', 'drive', 'largely', 'decline', 'stagnate', 'productivity,', 'desirable.', 'still', 'lack', 'food', 'affordability', 'security', 'all.', 'fact', 'food', 'account', '43%', 'average', 'ghanaian’s', 'monthly', 'spending', 'accord', 'cpi', 'weights,', 'million', 'ghanaians', 'cannot', 'afford', 'two', 'square', 'meal', 'day,', 'suggest', 'agriculture', 'still', 'face', 'serious', 'challenges.', 'agricultural', 'productivity', 'enhance', 'support', 'large-scale', 'commercial', 'agriculture', 'capable', 'leverage', 'modern', 'equipment', 'farm', 'methods.', 'are,', 'therefore,', 'pleased', 'note', 'receive', 'attention', 'government,', 'indicate', 'minister.', 'time,', 'peasant', 'farmer', 'support', 'irrigation', 'facilities,', 'high-yielding', 'seed', 'varieties,', 'fertilizer', 'quality', 'extension', 'services.', 'important', 'develop', 'entire', 'value', 'chain', 'agriculture', 'production', 'storage', 'process', 'marketing.', 'government’s', 'agricultural', 'policy', 'initiative', 'articulate', 'budget', 'review—the', 'pfj/rfj,', '1v1d,', '1d1f—represent', 'key', 'element', 'value', 'chain.', 'emphasize', 'post-production', 'management', 'food', 'important', 'production', 'availability', 'year', 'round', 'assured.', 'see', 'many', 'pitiful', 'instance', 'abundant', 'farm', 'produce', 'peak', 'season', 'go', 'waste', 'lack', 'storage', 'markets.', 'wasteful', 'clear', 'disincentive', 'farmers.', 'national', 'food', 'buffer', 'stock', 'company', 'important', 'scheme', 'extend', 'life', 'span', 'crop', 'fully', 'supported.', 'also,', 'ensure', 'adequate', 'transportation', 'infrastructure', 'marketing', 'facility', 'critical', 'reduce', 'usual', 'large', 'mark-ups', 'retail', 'price', 'farm-gate', 'prices.', 'further,', 'agriculture', 'require', 'special', 'support', 'form', 'cheap', 'credit', 'facilities.', 'government', 'central', 'bank', 'team', 'provide', 'subsidize', 'credit', 'facility', 'sector', 'designated', 'agricultural', 'finance', 'institution.', 'left', 'dictate', 'free', 'market,', 'financing', 'agriculture', 'would', 'ignore', 'since', 'regard', 'risky', 'activity.', 'finally,', 'agriculture', 'closely', 'link', 'industry', 'supply', 'necessary', 'input', 'former.', 'welcome', 'government’s', 'plan', 'support', 'agro-processing,', 'important', 'step', 'regard.', 'industrialisation', 'key', 'propeller', 'economic', 'growth.', 'industrial', 'revolution', 'start', 'mid-19th', 'century,', 'catapult', 'united', 'states', 'europe', 'first-world', 'status', 'within', 'generation,', 'country', 'untouched', 'revolution', 'lag', 'behind.', 'unfortunately,', 'ghana', 'less', 'industrialised', 'today', '1970,', 'manufacturing', 'output', 'ratio', 'gdp', 'drop', 'third', '15%', '10%.', '‘de-industrialization’', 'country', 'past', '50', 'year', 'retard', 'growth', 'economy', 'growth', 'living', 'standards.', 'need', 'reverse', 'negative', 'trend', 'become', 'imperative.', 'note', 'above,', 'comparative', 'advantage', 'natural', 'agricultural', 'resource', 'leverage', 'spur', 'industrialisation', 'economic', 'transformation.', 'wish', 'emphasize,', 'particular,', 'need', 'link', 'industrialisation', 'agricultural', 'resource', 'maximize', 'value', 'latter.', 'huge', 'arable', 'land', 'allow', 'us', 'acquire', 'comparative', 'advantage', 'agricultural', 'product', 'like', 'cocoa,', 'palm,', 'rubber', 'wide-ranging', 'food', 'items,', 'fee', 'industry', 'produce', 'consumables', 'local', 'international', 'markets.', 'for,', 'example,', 'long', 'pay', 'lip', 'service', 'processing', 'add', 'value', 'cocoa', 'export', 'it,', 'make', 'limited', 'progress', 'regard.', 'meanwhile,', 'total', 'global', 'raw', 'cocoa', 'market', 'estimate', 'us$10', 'billion,', 'whereas', 'chocolate', 'market', 'worth', 'ten', 'time', 'much', 'us$100', 'billion.', 'therefore,', 'continue', 'export', 'cocoa', 'raw', 'form', 'quest', 'part', 'meagre', 'us$10', 'billion', 'target', 'large', 'us$100', 'billion', 'market', 'beat', 'imagination.', 'take', 'note', 'government’s', '1d1f', 'industrialisation', 'strategy', 'suggest', 'inform', 'industrialisation', 'experience', 'international', 'best', 'practice', 'refine', 'necessary.', 'important', 'ensure', 'plan', 'factory', 'appropriately', 'link', 'natural', 'resource', 'supply', 'ensure', 'competitiveness', 'sustainability.', 'addition', 'supply', 'chain', 'product-type', 'considerations,', 'care', 'also', 'take', 'decide', 'factory', 'sizes,', 'locations,', 'ownership', 'management', 'structures.', 'argue', 'dot', 'factory', 'country', 'may', 'enough', 'industrialise', 'economy.', 'successful', 'country', 'like', 'china,', 'south', 'korea,', 'malaysia', 'thailand', 'know', 'create', 'large', 'industrial', 'park', 'comprise', 'strategic', 'industrial', 'conglomerate', 'industry', 'could', 'benefit', 'contagion', 'term', 'technology', 'transfer', 'economy', 'scale.', 'silicon', 'valley', 'us,', 'example,', 'create', 'magnet', 'conglomeration', 'best', 'technology', 'company', 'world.', 'maybe', 'learn', 'useful', 'lesson', 'blueprints.', 'also', 'believe', 'that,', 'like', 'experience', 'successful', 'country', 'mention', 'above,', 'state', 'must', 'lead', 'drive', 'industrialisation', 'process.', 'curtailment', 'president', 'nkrumah’s', 'state-led', 'industrialisation', 'strategy', 'page', '35', '35', 'subsequent', 'privatisation', 'industries,', 'contribute', 'de-industrialisation', 'country.', 'cannot', 'rely', 'free', 'market', 'private', 'enterprise', 'drive', 'industrialisation—at', 'least', 'initial', 'stages.', 'suggest', 'private', 'sector', 'ignore', 'process', 'industrialisation.', 'sector', 'play', 'supplementary', 'role.', 'particular,', 'believe', 'small', 'informal', 'sector', 'industry', 'nurture', 'support', 'grow', 'flourish.', 'are,', 'therefore,', 'pleased', 'note', 'government', 'intend', 'create', 'necessary', 'enabling', 'environment', 'private', 'sector,', 'including,', 'state', 'minister,', 'improve', 'regulation', 'implementation,', 'digitization', 'expansion', 'access', 'finance', 'skill', 'training.', 'also', 'critical', 'effective', 'working', 'private', 'sector', 'good', 'infrastructure,', 'stable', 'markets,', 'favourable', 'trade', 'policies,', 'r', 'support', 'stable', 'macroeconomic', 'environment.', '4.', 'conclusionin', 'conclusion,', 'wish', 'note', 'following:', 'context', 'covid-19', 'pandemic,', 'year’s', 'mid-year', 'budget', 'review', 'face', 'unprecedented', 'challenges.', 'government', 'endeavour', 'navigate', 'rather', 'difficult', 'terrain.', 'particularly', 'noteworthy', 'effort', 'raise', 'substantial', 'amount', 'resource', 'variety', 'source', 'fund', 'many', 'socio-economic', 'programme', 'necessitate', 'pandemic.government', 'introduce', 'several', 'intervention', 'measure', 'mitigate', 'impact', 'pandemic', 'businesses,', 'household', 'livelihoods.', 'measures,', 'quite', 'innovative', 'bold,', 'take', 'extensive', 'planning', 'effort', 'involve', 'mobilization', 'considerable', 'resource', 'logistics.government', 'articulate', 'fairly-comprehensive', 'set', 'policy', 'spur', 'immediate', 'recovery', 'long-term', 'economic', 'growth.', 'policy', 'include', 'government’s', 'initiative', 'well', 'others', 'intend', 'empower', 'private', 'sector', 'undertake', 'create', 'necessary', 'enabling', 'environment.', 'spite', 'government’s', 'policy', 'efforts,', 'however,', 'economy', 'project', 'grow', 'moderate', 'pace', 'medium-term,', 'adequate', 'enable', 'country', 'transition', 'middle-income', 'status', 'improve', 'living', 'standard', 'significantly', 'within', 'reasonable', 'time', 'span.we', 'believe', 'able', 'achieve', 'goals,', 'need', 'take', 'additional', 'steps.', 'particular,', 'need', 'scale', 'significantly', 'domestic', 'revenue', 'plug', 'many', 'exist', 'loophole', 'enumerated.', 'also', 'leverage', 'vast', 'natural', 'resource', 'wealth', 'transform', 'economy', 'achieve', 'internal', 'self-sufficiency', 'ghana', 'beyond', 'aid', 'vision.', 'importantly,', 'covid-19', 'teach', 'us', 'need', 'internalise', 'development', 'take', 'ownership', 'economy', 'utilising', 'fully', 'comparative', 'advantage', 'natural', 'human', 'resources.']</t>
  </si>
  <si>
    <t>Ken Ofori-Atta THE MINISTER of Finance, Ken Ofori-Atta, says the New Patriotic Party (NPP) administration has relegated the persistent, irregular, and unpredictable electric power outage, popularly known as 'dumsor' inherited from the previous National Democratic Congress (NDC) administration, to the background. "It is clear to our fellow Ghanaians by now that we have enjoyed three and half years of reliable power. We have spent in excess of GH4.7 billion on excess capacity payments not only to ensure that we keep the lights on but also pay for obligations under very questionable contractual obligations, and that is keeping the lights on, no dumsor," he stated. Speaking at the presentation of the mid-year review of the 2020 budget statement and economic policies of the government, the Finance Minister stated that to modernize the economy and improve its global competitiveness, the Akufo-Addo administration embarked on a transformative agenda to digitize the economy. "We implemented the Digital Addressing System and the National ID programmes to ensure that each Ghanaian and their dwellings as well as business locations will be uniquely identified. All these efforts are being made to formalize the economy, improve the way services are delivered to our people and increase productivity," he indicated and added that "that is digitizing the lives of Ghanaians. " "Mr. Speaker, to protect the public purse and advance good economic governance, we set out to fully implement the provisions of the PFM Act 2016 (Act 921), including passage of the PFM Regulations 2019, L. I. 2378 to further strengthen cash management, budget execution and budget monitoring. "Consequently, we have for the first time in the history of our budget management consistently published Budget Implementation reports, Medium Term Debt Strategies, Issuance calendars as well as Annual Debt reports. "Mr. Speaker, never in the history of our Public Financial Management have we seen this degree of openness, transparency, and accountability in the management of our public finance. This has enabled citizens to hold this government more accountable than any other in our history," he pointed out. The Finance Minister asserted that while accomplishing "all these, we also set out to complete the outstanding policy measures under the derailed IMF programme which we inherited. This culminated in our exit from the IMF Extended Credit Facility in March 2019, much to the surprise of our friends on the aisle. " According to him, the Finance Ministry initiated and requested the Auditor General to audit and validate the over GH11 billion outstanding claims which had been left by the previous government to protect the public purse. "The Auditor General validated over GH6 billion of the GH11 billion claims. We await the subsequent surcharging of all those complicit in the submission of the disallowed claims from the Auditor General's Department. "I am happy to inform this Honourable House that we have paid almost GH5 billion of the unpaid bills which we inherited," he disclosed. Mr. Ofori-Atta said, with these actions, government had amply demonstrated its commitment to prudent financial management, ensuring value for money and being held accountable for its actions. According to him, the government has also put in place key structural measures to sustain the path towards fiscal consolidation, growth and ensure irreversibility. "These include the passage of Fiscal Responsibility Act 2018 (Act 982), forging Social Partnerships with Organised Labour and Employers to enhance the quality of dialogue and implementation. Page 24 of 35 "We have also established and operationalized the Fiscal and Financial Stability Councils to enhance the monitoring of government's fiscal and financial policies. "Mr. Speaker, furthermore, we have initiated collaboration with Faith-Based Organisations to promote the material, moral and spiritual growth of our country. "This is in recognition of the important role that the Faith-Based Organization has played and continues to play in the socio-economic development of our country," he added. By Ernest Kofi Adu, Parliament House !-- AI CONTENT END 2 --</t>
  </si>
  <si>
    <t>['ken', 'ofori-atta', 'minister', 'finance,', 'ken', 'ofori-atta,', 'say', 'new', 'patriotic', 'party', '(npp)', 'administration', 'relegate', 'persistent,', 'irregular,', 'unpredictable', 'electric', 'power', 'outage,', 'popularly', 'know', "'dumsor'", 'inherit', 'previous', 'national', 'democratic', 'congress', '(ndc)', 'administration,', 'background.', '"it', 'clear', 'fellow', 'ghanaians', 'enjoy', 'three', 'half', 'year', 'reliable', 'power.', 'spend', 'excess', 'gh4.7', 'billion', 'excess', 'capacity', 'payment', 'ensure', 'keep', 'light', 'also', 'pay', 'obligation', 'questionable', 'contractual', 'obligations,', 'keep', 'light', 'on,', 'dumsor,"', 'stated.', 'speaking', 'presentation', 'mid-year', 'review', '2020', 'budget', 'statement', 'economic', 'policy', 'government,', 'finance', 'minister', 'state', 'modernize', 'economy', 'improve', 'global', 'competitiveness,', 'akufo-addo', 'administration', 'embark', 'transformative', 'agenda', 'digitize', 'economy.', '"we', 'implement', 'digital', 'addressing', 'system', 'national', 'id', 'program', 'ensure', 'ghanaian', 'dwelling', 'well', 'business', 'location', 'uniquely', 'identified.', 'effort', 'make', 'formalize', 'economy,', 'improve', 'way', 'service', 'deliver', 'people', 'increase', 'productivity,"', 'indicate', 'add', '"that', 'digitize', 'life', 'ghanaians.', '"mr.', 'speaker,', 'protect', 'public', 'purse', 'advance', 'good', 'economic', 'governance,', 'set', 'fully', 'implement', 'provision', 'pfm', 'act', '2016', '(act', '921),', 'include', 'passage', 'pfm', 'regulations', '2019,', 'l.', 'i.', '2378', 'strengthen', 'cash', 'management,', 'budget', 'execution', 'budget', 'monitoring.', '"consequently,', 'first', 'time', 'history', 'budget', 'management', 'consistently', 'publish', 'budget', 'implementation', 'reports,', 'medium', 'term', 'debt', 'strategies,', 'issuance', 'calendar', 'well', 'annual', 'debt', 'reports.', '"mr.', 'speaker,', 'never', 'history', 'public', 'financial', 'management', 'see', 'degree', 'openness,', 'transparency,', 'accountability', 'management', 'public', 'finance.', 'enable', 'citizen', 'hold', 'government', 'accountable', 'history,"', 'point', 'out.', 'finance', 'minister', 'assert', 'accomplish', '"all', 'these,', 'also', 'set', 'complete', 'outstanding', 'policy', 'measure', 'derailed', 'imf', 'programme', 'inherited.', 'culminate', 'exit', 'imf', 'extended', 'credit', 'facility', 'march', '2019,', 'much', 'surprise', 'friend', 'aisle.', 'according', 'him,', 'finance', 'ministry', 'initiate', 'request', 'auditor', 'general', 'audit', 'validate', 'gh11', 'billion', 'outstanding', 'claim', 'leave', 'previous', 'government', 'protect', 'public', 'purse.', '"the', 'auditor', 'general', 'validate', 'gh6', 'billion', 'gh11', 'billion', 'claims.', 'await', 'subsequent', 'surcharging', 'complicit', 'submission', 'disallow', 'claim', 'auditor', "general's", 'department.', '"i', 'happy', 'inform', 'honourable', 'house', 'pay', 'almost', 'gh5', 'billion', 'unpaid', 'bill', 'inherited,"', 'disclosed.', 'mr.', 'ofori-atta', 'said,', 'actions,', 'government', 'amply', 'demonstrate', 'commitment', 'prudent', 'financial', 'management,', 'ensure', 'value', 'money', 'hold', 'accountable', 'actions.', 'according', 'him,', 'government', 'also', 'put', 'place', 'key', 'structural', 'measure', 'sustain', 'path', 'towards', 'fiscal', 'consolidation,', 'growth', 'ensure', 'irreversibility.', '"these', 'include', 'passage', 'fiscal', 'responsibility', 'act', '2018', '(act', '982),', 'forge', 'social', 'partnerships', 'organised', 'labour', 'employers', 'enhance', 'quality', 'dialogue', 'implementation.', 'page', '24', '35', '"we', 'also', 'establish', 'operationalized', 'fiscal', 'financial', 'stability', 'councils', 'enhance', 'monitoring', "government's", 'fiscal', 'financial', 'policies.', '"mr.', 'speaker,', 'furthermore,', 'initiate', 'collaboration', 'faith-based', 'organisations', 'promote', 'material,', 'moral', 'spiritual', 'growth', 'country.', '"this', 'recognition', 'important', 'role', 'faith-based', 'organization', 'play', 'continue', 'play', 'socio-economic', 'development', 'country,"', 'added.', 'ernest', 'kofi', 'adu,', 'parliament', 'house', '!--', 'ai', 'content', 'end', '2', '--']</t>
  </si>
  <si>
    <t>The Minister of Finance, Ken Ofori-Atta, has tabled before Parliament a request from government for a supplementary budget of GHS11. 8 billion to support government’s expenditure for the rest of the year 2020. Government projections for the 2020 financial year have largely been affected by the economic implications of the Coronavirus pandemic, but it hopes to restrategize to generate more revenue to revamp the economy. Earlier this year, the Finance Minister announced that the government will require some GHS9.5 billion to fight the COVID-19 pandemic, a situation which may move the 2020 budget deficit to over seven percent. He also stated that this will be 2.5 percent of Ghana’s revised GDP, and there will be a “fiscal gap of GHS11.4 billion.” But at the mid-year budget presentation in Parliament on Thursday, July 23, 2020, Mr. Ofori-Atta said the supplementary budget is to assist government to implement various initiatives to strengthen various sectors of the economy due to the revenue shortfalls and budget deficit created by the impact of the Coronavirus pandemic. “Mr. Speaker, this Mid-Year Fiscal Policy Review and its programmes draw us closer to our collective aspirations. Whilst this pandemic requires us to exceed the limits imposed by the FRA, Act, 982, we have had to make these major expenditures to protect lives and livelihoods of Ghanaians and sustain businesses. We, therefore, request a supplementary budget of GH¢11,896,477,566.00 to enable us to continue this extraordinary task”, he requested. According to the Minister, the country has been hit with a double shock: a health pandemic and a global economic recession. The situation he says has resulted in revenue shortfall of GH¢13.6 billion and unanticipated but necessary expenditures of approximately GH¢11.7 billion. This, therefore, leaves the country with a projected fiscal deficit of 11.4% of GDP, a figure which is above the 5% limit as stated in the Fiscal Responsibility Act, 2018 (Act 982). The Minister also explained that “the overall fiscal deficit will increase from the programmed GHȼ18.9 billion to GHȼ30.2 billion, which will be 7.8 percent of revised GDP.” Increased debt stock Meanwhile, Ghana’s debt stock has risen to GHS255.7 billion, as of June 2020 after the GHS50 billion that was added to the debt stock in the last 12 months. Provisional figures from the Finance Minister, Ken Ofori-Atta, indicated that the current debt stock is 66.36 per cent of GDP. “The increase was mainly as a result of a Eurobond issuance of US$3.0 billion in February 2020, exchange rate depreciation, frontloading of expenditures and the COVID-19 effect which increased the cedi equivalent of the outstanding debt stock,” Mr. Ofori-Atta explained during the mid-year budget review. The total debt stock was made up of GHS134.9 billion of external debt and GHS120.8 billion domestic debt. These accounted for 52.7 per cent and 47.3 per cent of the total public debt stock, respectively. As a percentage of GDP, external and domestic debt represented 35 per cent and 31.36 per cent, respectively. In the first quarter of 2020, Ghana added GHS16.9 billion to its debt stock, taking it to GHS 236.1 billion. Page 26 of 35 This means Ghana added almost GHS 20 billion to its debt stock in the subsequent three months, which coincided with the harshest periods of the COVID-19 pandemic. citinewsroom.com The post Government requests GHS11.8bn supplementary budget amid COVID-19 pandemic appeared first on Business World Ghana.</t>
  </si>
  <si>
    <t>['minister', 'finance,', 'ken', 'ofori-atta,', 'table', 'parliament', 'request', 'government', 'supplementary', 'budget', 'ghs11.', '8', 'billion', 'support', 'government’s', 'expenditure', 'rest', 'year', '2020.', 'government', 'projection', '2020', 'financial', 'year', 'largely', 'affect', 'economic', 'implication', 'coronavirus', 'pandemic,', 'hop', 'restrategize', 'generate', 'revenue', 'revamp', 'economy.', 'earlier', 'year,', 'finance', 'minister', 'announce', 'government', 'require', 'ghs9.5', 'billion', 'fight', 'covid-19', 'pandemic,', 'situation', 'may', 'move', '2020', 'budget', 'deficit', 'seven', 'percent.', 'also', 'state', '2.5', 'percent', 'ghana’s', 'revise', 'gdp,', '“fiscal', 'gap', 'ghs11.4', 'billion.”', 'mid-year', 'budget', 'presentation', 'parliament', 'thursday,', 'july', '23,', '2020,', 'mr.', 'ofori-atta', 'say', 'supplementary', 'budget', 'assist', 'government', 'implement', 'various', 'initiative', 'strengthen', 'various', 'sector', 'economy', 'due', 'revenue', 'shortfall', 'budget', 'deficit', 'create', 'impact', 'coronavirus', 'pandemic.', '“mr.', 'speaker,', 'mid-year', 'fiscal', 'policy', 'review', 'programme', 'draw', 'us', 'close', 'collective', 'aspirations.', 'whilst', 'pandemic', 'require', 'us', 'exceed', 'limit', 'impose', 'fra,', 'act,', '982,', 'make', 'major', 'expenditure', 'protect', 'life', 'livelihood', 'ghanaians', 'sustain', 'businesses.', 'we,', 'therefore,', 'request', 'supplementary', 'budget', 'gh¢11,896,477,566.00', 'enable', 'us', 'continue', 'extraordinary', 'task”,', 'requested.', 'according', 'minister,', 'country', 'hit', 'double', 'shock:', 'health', 'pandemic', 'global', 'economic', 'recession.', 'situation', 'say', 'result', 'revenue', 'shortfall', 'gh¢13.6', 'billion', 'unanticipated', 'necessary', 'expenditure', 'approximately', 'gh¢11.7', 'billion.', 'this,', 'therefore,', 'leave', 'country', 'projected', 'fiscal', 'deficit', '11.4%', 'gdp,', 'figure', '5%', 'limit', 'state', 'fiscal', 'responsibility', 'act,', '2018', '(act', '982).', 'minister', 'also', 'explain', '“the', 'overall', 'fiscal', 'deficit', 'increase', 'programmed', 'ghȼ18.9', 'billion', 'ghȼ30.2', 'billion,', '7.8', 'percent', 'revised', 'gdp.”', 'increased', 'debt', 'stock', 'meanwhile,', 'ghana’s', 'debt', 'stock', 'rise', 'ghs255.7', 'billion,', 'june', '2020', 'ghs50', 'billion', 'add', 'debt', 'stock', 'last', '12', 'months.', 'provisional', 'figure', 'finance', 'minister,', 'ken', 'ofori-atta,', 'indicate', 'current', 'debt', 'stock', '66.36', 'per', 'cent', 'gdp.', '“the', 'increase', 'mainly', 'result', 'eurobond', 'issuance', 'us$3.0', 'billion', 'february', '2020,', 'exchange', 'rate', 'depreciation,', 'frontloading', 'expenditure', 'covid-19', 'effect', 'increase', 'cedi', 'equivalent', 'outstanding', 'debt', 'stock,”', 'mr.', 'ofori-atta', 'explain', 'mid-year', 'budget', 'review.', 'total', 'debt', 'stock', 'make', 'ghs134.9', 'billion', 'external', 'debt', 'ghs120.8', 'billion', 'domestic', 'debt.', 'account', '52.7', 'per', 'cent', '47.3', 'per', 'cent', 'total', 'public', 'debt', 'stock,', 'respectively.', 'percentage', 'gdp,', 'external', 'domestic', 'debt', 'represent', '35', 'per', 'cent', '31.36', 'per', 'cent,', 'respectively.', 'first', 'quarter', '2020,', 'ghana', 'add', 'ghs16.9', 'billion', 'debt', 'stock,', 'take', 'ghs', '236.1', 'billion.', 'page', '26', '35', 'mean', 'ghana', 'add', 'almost', 'ghs', '20', 'billion', 'debt', 'stock', 'subsequent', 'three', 'months,', 'coincide', 'harsh', 'period', 'covid-19', 'pandemic.', 'citinewsroom.com', 'post', 'government', 'request', 'ghs11.8bn', 'supplementary', 'budget', 'amid', 'covid-19', 'pandemic', 'appear', 'first', 'business', 'world', 'ghana.']</t>
  </si>
  <si>
    <t>Ken Ofori-Atta, Finance Minister PARLIAMENT ENDORSED a request for the suspension of the Fiscal Responsibility Rules for the 2020 financial year to allow the Finance Minister toexceed a deficit of five per cent of the country's gross domestic product (GDP). The request was laid in the House on Wednesday by the Minister of Parliamentary Affairs, Osei Kyei-Mensah-Bonsu, onbehalf of the Minister of Finance. Section 2 of the Fiscal Responsibility Act, 2018 (Act 982) enjoins the government toannually observe that the overall fiscal balance on cash basis for a particular year doesnotexceed a deficit of five per cent of the GDP for that yearwhile an annual positive primary balance shall be maintained. Act 982 also provides in Section 3 (1) that the Minister for Finance may suspendthe fiscal rules due to a force majeure or unforeseen economic circumstancesor both. The Section 3 (3) further provides that where the minister, in accordance with subsection (1), suspends the fiscal responsibility rules, the minister shall, within 30 days, present before Parliament for approvalfacts and circumstances for the suspension of the setfiscal responsibility rules in a given financial year. The minister must also present plans for restoring the public finances of the country within a reasonable period after the force majeure or unforeseen economic circumstances have elapsed anda quarterly breakdown of the revised deficit target forthe year as part of the budget presented to Parliament. During the presentation of the 2020 Mid-Year Budget Review and Supplementary Estimate to Parliament on July 24, 2020, Ken Ofori-Atta informed Parliament that he had suspended the fiscal rules inaccordance with Section 3 (1) of the Fiscal Responsibility Act, (Act 982) in light of the Covid-19 pandemic. Observations Chairman of the Finance Committee, Dr. Mark Assibey Yeboah, said members of the committee observed that the Covid-19 pandemic had affected virtually all countries globally and every aspect of the Ghanaian economy. "The slowdown in economic activities has led to a drastic downward revision in the growth of real GDP from 6. 8% to 0.9 per cent, an estimated revenue shortfall representing 3. 5% of GDP," Dr. Assibey noted. He indicated that an additional expenditure was anticipated to contain the impact of the pandemic. This represented 3. 1 per cent of GDP,an upward revision of the cash-basis fiscal deficit from GH18.9 billion (4.7 per cent of GDP) to GH44.1 billion (11.4 per cent of GDP) anda revision in the primary balance from a surplus of GH2.8 billion (0.7 per cent of GDP) to a deficit of GH17.8 billion (4.6 per cent of GDP). He said the committee was informed that given the impact of the pandemic, it was clear to the Minister of Finance that the fiscal rules of a deficit not exceeding five per cent of GDP and a positive primary balance as enshrined in the Fiscal Responsibility Act were neither feasible nor attainable. By Ernest Kofi Adu, Parliament House !-- AI CONTENT END 2 --</t>
  </si>
  <si>
    <t>['ken', 'ofori-atta,', 'finance', 'minister', 'parliament', 'endorsed', 'request', 'suspension', 'fiscal', 'responsibility', 'rules', '2020', 'financial', 'year', 'allow', 'finance', 'minister', 'toexceed', 'deficit', 'five', 'per', 'cent', "country's", 'gross', 'domestic', 'product', '(gdp).', 'request', 'lay', 'house', 'wednesday', 'minister', 'parliamentary', 'affairs,', 'osei', 'kyei-mensah-bonsu,', 'onbehalf', 'minister', 'finance.', 'section', '2', 'fiscal', 'responsibility', 'act,', '2018', '(act', '982)', 'enjoin', 'government', 'toannually', 'observe', 'overall', 'fiscal', 'balance', 'cash', 'basis', 'particular', 'year', 'doesnotexceed', 'deficit', 'five', 'per', 'cent', 'gdp', 'yearwhile', 'annual', 'positive', 'primary', 'balance', 'shall', 'maintained.', 'act', '982', 'also', 'provide', 'section', '3', '(1)', 'minister', 'finance', 'may', 'suspendthe', 'fiscal', 'rule', 'due', 'force', 'majeure', 'unforeseen', 'economic', 'circumstancesor', 'both.', 'section', '3', '(3)', 'provide', 'minister,', 'accordance', 'subsection', '(1),', 'suspend', 'fiscal', 'responsibility', 'rules,', 'minister', 'shall,', 'within', '30', 'days,', 'present', 'parliament', 'approvalfacts', 'circumstance', 'suspension', 'setfiscal', 'responsibility', 'rule', 'give', 'financial', 'year.', 'minister', 'must', 'also', 'present', 'plan', 'restore', 'public', 'finance', 'country', 'within', 'reasonable', 'period', 'force', 'majeure', 'unforeseen', 'economic', 'circumstance', 'elapse', 'anda', 'quarterly', 'breakdown', 'revise', 'deficit', 'target', 'forthe', 'year', 'part', 'budget', 'present', 'parliament.', 'presentation', '2020', 'mid-year', 'budget', 'review', 'supplementary', 'estimate', 'parliament', 'july', '24,', '2020,', 'ken', 'ofori-atta', 'inform', 'parliament', 'suspend', 'fiscal', 'rule', 'inaccordance', 'section', '3', '(1)', 'fiscal', 'responsibility', 'act,', '(act', '982)', 'light', 'covid-19', 'pandemic.', 'observations', 'chairman', 'finance', 'committee,', 'dr.', 'mark', 'assibey', 'yeboah,', 'say', 'member', 'committee', 'observe', 'covid-19', 'pandemic', 'affect', 'virtually', 'country', 'globally', 'every', 'aspect', 'ghanaian', 'economy.', '"the', 'slowdown', 'economic', 'activity', 'lead', 'drastic', 'downward', 'revision', 'growth', 'real', 'gdp', '6.', '8%', '0.9', 'per', 'cent,', 'estimate', 'revenue', 'shortfall', 'represent', '3.', '5%', 'gdp,"', 'dr.', 'assibey', 'noted.', 'indicate', 'additional', 'expenditure', 'anticipate', 'contain', 'impact', 'pandemic.', 'represent', '3.', '1', 'per', 'cent', 'gdp,an', 'upward', 'revision', 'cash-basis', 'fiscal', 'deficit', 'gh18.9', 'billion', '(4.7', 'per', 'cent', 'gdp)', 'gh44.1', 'billion', '(11.4', 'per', 'cent', 'gdp)', 'anda', 'revision', 'primary', 'balance', 'surplus', 'gh2.8', 'billion', '(0.7', 'per', 'cent', 'gdp)', 'deficit', 'gh17.8', 'billion', '(4.6', 'per', 'cent', 'gdp).', 'say', 'committee', 'inform', 'give', 'impact', 'pandemic,', 'clear', 'minister', 'finance', 'fiscal', 'rule', 'deficit', 'exceed', 'five', 'per', 'cent', 'gdp', 'positive', 'primary', 'balance', 'enshrine', 'fiscal', 'responsibility', 'act', 'neither', 'feasible', 'attainable.', 'ernest', 'kofi', 'adu,', 'parliament', 'house', '!--', 'ai', 'content', 'end', '2', '--']</t>
  </si>
  <si>
    <t>President Akufo-Addo THE NEW Patriotic Party (NPP) administration under the leadership of President Nana Addo Dankwa Akufo-Addo has announced a GH100 billion Economic Recovery Programme dubbed the "Ghana Cares Obaatanpa Programme" over the next three and a half years to transform and modernize the country. This will involve an investment of GH100 billion from 2021 to 2023, of which GH70 billion will come from the private sector. Ken Ofori-Atta, Minister of Finance, who disclosed this yesterday in Parliament during his presentation of the 2020 Mid-year Budget Review, said for the next six months, government was seeking to reduce communications service tax (CST) from nine per cent to five per cent, establish a GH2 billion Guarantee Facility to support all sectors of business and job retention, establish an Unemployment Insurance Scheme and as well as create a GH100 fund for Labour and Faith-based organizations for retraining and skills development. He said government also intended to increase the CapBuss Programme by GH150 million to, among others, facilitate credit of GH50 million to support the creative arts, the media and the Conference of Independent Universities retain the provision of free water for the next three months and retain free electricity for all life-line customers for the rest of the year. "Mr. Speaker, this Mid-Year Fiscal Policy Review and its programmes draws us closer to our collective aspirations. While this pandemic requires us to exceed the limits imposed by 44 the FRA, Act, 982, we have had to make these major expenditures to protect lives and livelihoods of Ghanaians and sustain businesses." Supplementary Budget "We therefore request a supplementary budget of GH11,896,477,566.00 to enable us continue this extraordinary task," he stated, adding, "We are in extraordinary times which call for extraordinary leadership. Accordingly, on behalf of the President of the Republic, I have presented to you an extraordinary Mid-Year Fiscal Policy Review that seeks to reorganize our public finances to protect lives, secure income, revitalise businesses and focus our energies on driving the economy back on track to building a Ghana Beyond Aid." Fiscal Deficit The Finance Minister also stated, "Mr Speaker, Ghana has been hit with a double shock a health pandemic and a global economic recession. These have resulted in revenue shortfall of GH13.6 billion and unanticipated but necessary expenditures of approximately GH11.7 billion. This will result in a projected fiscal deficit of 11.4% of GDP. This is above the 5% limit as stated in the Fiscal Responsibility Act, 2018 (Act 982). Promotion of Local Goods He continued, "Government will vigorously promote the consumption of locally produced goods and services in order to support local businesses and generate employment. To this end, MDAs and MMDAs will be required to prioritize the procurement of local goods and services, and our Public Procurement Authority and Central Tender Review Committee shall be so instructed. The aim is to generate local demand and consumption with the full force of government's procurement capacity to ensure that most of government procurement will be sourced locally. " BY Samuel Boadi !-- AI CONTENT END 2 --</t>
  </si>
  <si>
    <t>['president', 'akufo-addo', 'new', 'patriotic', 'party', '(npp)', 'administration', 'leadership', 'president', 'nana', 'addo', 'dankwa', 'akufo-addo', 'announce', 'gh100', 'billion', 'economic', 'recovery', 'programme', 'dub', '"ghana', 'cares', 'obaatanpa', 'programme"', 'next', 'three', 'half', 'year', 'transform', 'modernize', 'country.', 'involve', 'investment', 'gh100', 'billion', '2021', '2023,', 'gh70', 'billion', 'come', 'private', 'sector.', 'ken', 'ofori-atta,', 'minister', 'finance,', 'disclose', 'yesterday', 'parliament', 'presentation', '2020', 'mid-year', 'budget', 'review,', 'say', 'next', 'six', 'months,', 'government', 'seek', 'reduce', 'communication', 'service', 'tax', '(cst)', 'nine', 'per', 'cent', 'five', 'per', 'cent,', 'establish', 'gh2', 'billion', 'guarantee', 'facility', 'support', 'sector', 'business', 'job', 'retention,', 'establish', 'unemployment', 'insurance', 'scheme', 'well', 'create', 'gh100', 'fund', 'labour', 'faith-based', 'organization', 'retrain', 'skill', 'development.', 'say', 'government', 'also', 'intend', 'increase', 'capbuss', 'programme', 'gh150', 'million', 'to,', 'among', 'others,', 'facilitate', 'credit', 'gh50', 'million', 'support', 'creative', 'arts,', 'medium', 'conference', 'independent', 'universities', 'retain', 'provision', 'free', 'water', 'next', 'three', 'month', 'retain', 'free', 'electricity', 'life-line', 'customer', 'rest', 'year.', '"mr.', 'speaker,', 'mid-year', 'fiscal', 'policy', 'review', 'programme', 'draw', 'us', 'close', 'collective', 'aspirations.', 'pandemic', 'require', 'us', 'exceed', 'limit', 'impose', '44', 'fra,', 'act,', '982,', 'make', 'major', 'expenditure', 'protect', 'life', 'livelihood', 'ghanaians', 'sustain', 'businesses."', 'supplementary', 'budget', '"we', 'therefore', 'request', 'supplementary', 'budget', 'gh11,896,477,566.00', 'enable', 'us', 'continue', 'extraordinary', 'task,"', 'stated,', 'adding,', '"we', 'extraordinary', 'time', 'call', 'extraordinary', 'leadership.', 'accordingly,', 'behalf', 'president', 'republic,', 'present', 'extraordinary', 'mid-year', 'fiscal', 'policy', 'review', 'seek', 'reorganize', 'public', 'finance', 'protect', 'lives,', 'secure', 'income,', 'revitalise', 'business', 'focus', 'energy', 'drive', 'economy', 'back', 'track', 'build', 'ghana', 'beyond', 'aid."', 'fiscal', 'deficit', 'finance', 'minister', 'also', 'stated,', '"mr', 'speaker,', 'ghana', 'hit', 'double', 'shock', 'health', 'pandemic', 'global', 'economic', 'recession.', 'result', 'revenue', 'shortfall', 'gh13.6', 'billion', 'unanticipated', 'necessary', 'expenditure', 'approximately', 'gh11.7', 'billion.', 'result', 'projected', 'fiscal', 'deficit', '11.4%', 'gdp.', '5%', 'limit', 'state', 'fiscal', 'responsibility', 'act,', '2018', '(act', '982).', 'promotion', 'local', 'goods', 'continued,', '"government', 'vigorously', 'promote', 'consumption', 'locally', 'produce', 'good', 'service', 'order', 'support', 'local', 'business', 'generate', 'employment.', 'end,', 'mdas', 'mmdas', 'require', 'prioritize', 'procurement', 'local', 'good', 'services,', 'public', 'procurement', 'authority', 'central', 'tender', 'review', 'committee', 'shall', 'instructed.', 'aim', 'generate', 'local', 'demand', 'consumption', 'full', 'force', "government's", 'procurement', 'capacity', 'ensure', 'government', 'procurement', 'source', 'locally.', 'samuel', 'boadi', '!--', 'ai', 'content', 'end', '2', '--']</t>
  </si>
  <si>
    <t>The previous Mahama-led government had the fondness of just awarding contracts without considering a payment plan, the Finance Minister, Ken Ofori-Atta, has revealed. The development, he said, had a negative impact, as the Akufo-Addo government had to find ways to clear the debt. According to him, about GHS11 billion of outstanding claims were left by the previous government to be paid, out of which the Auditor General had validated GHS6.5 billion. The Minister made this known yesterday in his presentation to Parliament on the 2020 mid-year fiscal policy review, and supplementary estimate. Mr Ofori-Atta, who appeared in his usual all-white apparel, informed the House that the government had paid almost GHS5 billion of the unpaid bills which it inherited, an action, he indicated further, had amply demonstrated the government's commitment to prudent financial management, ensuring value for money, and being held accountable for our actions. Speaking through his white nose mask neatly designed with a touch of the colours of the Ghana flag, Ken Ofori-Atta said: 'Mr Speaker, the previous government had the penchant of awarding contracts by heart, even when they had no ideas how to pay for them.' 'So, to protect the public purse, my Ministry initiated and requested the Auditor General to audit and validate the over GHS11 billion of outstanding claims, which had been approved and left by the previous government to be paid. The Auditor General validated GHS6 billion of the GHS11 billion claims. We await the consequent surcharging of all those complicit in the submission of the disallowed claims from the Auditor General,' he remarked. Meanwhile, the Finance Minister noted that this administration was doing something different in order to protect the public purse. He announced that the government had also put in place key structural measures to sustain the path towards fiscal consolidation, growth, and ensure irreversibility; the measures include the passage of Fiscal Responsibility Act 2018 (Act 982), and forging Social Partnerships with Organised Labour and Employers to enhance the quality of dialogue and implementation. 'We have also established and operationalised the Fiscal and Financial Stability Councils to enhance the monitoring of government's fiscal and financial policies,' he added. However, on infrastructure development, specifically roads, the Minister, while reminding Ghanaians of the government's declaration of 2020 as the year of roads, Mr Ofori-Atta posited that the sector had seen a massive injection of resources. Infrastructural Projects He outlined what he termed as major construction works being undertaken this year, including: the Pokuase Interchange under the Accra Urban Transport Project. This involves the construction of a fou-tier interchange. Progress, currently stands at 74 percent; Tema Motorway Roundabout, a three-tier interchange, which has been completed and commissioned; Obetsebi-Lamptey Circle Interchange and ancillary works (Phase 1), currently at 45 percent completion; Kumasi Lake Roads and Drainage Extension project, at 55 percent completion as at June 2020; Construction of seven bridges located at Kulun, Garu (two bridges), Ambalara, Kulungugu, Doninga, and Sissili. Overall physical progress stands at 70 percent, with five being substantially completed. Page 13 of 35 'The following government priority projects are ongoing under [the] IPEP; 568 out of the 1,000 Community-based Mechanised Water Systems are complete, and the rest are at advanced stages of completion; under the 'Toilet for All' agenda, construction of 600 out of the 1,000, 10-seater water closet toilets have been completed. The remaining are scheduled to be completed by the end of the year 2020; Forty-one, representing 82 percent, of the target of fifty 1,000mt-capacity prefabricated grain warehouses have been completed and ready to be handed over to the Ministry of Agriculture and the Ghana Buffer Stock Company very soon. To date, 437 small-earth dams to provide water storage for households, irrigation, and livestock are under construction; 88 have been completed, while 251 are 90-100 percent complete. Additionally, government is redeveloping the Dome-Kwabenya market, and also constructing a new market complex at Mankessim.' Meanwhile, the Minister indicated that while this pandemic requires the government to exceed the limits imposed by the FRA, Act, 982, it have had to make major expenditures to protect the lives and livelihoods of Ghanaians and sustain businesses. As such, 'we, therefore, request a supplementary Budget of GHS11,896,477,566 to enable us continue this extraordinary task.'</t>
  </si>
  <si>
    <t>['previous', 'mahama-led', 'government', 'fondness', 'award', 'contract', 'without', 'consider', 'payment', 'plan,', 'finance', 'minister,', 'ken', 'ofori-atta,', 'revealed.', 'development,', 'said,', 'negative', 'impact,', 'akufo-addo', 'government', 'find', 'way', 'clear', 'debt.', 'according', 'him,', 'ghs11', 'billion', 'outstanding', 'claim', 'leave', 'previous', 'government', 'paid,', 'auditor', 'general', 'validate', 'ghs6.5', 'billion.', 'minister', 'make', 'know', 'yesterday', 'presentation', 'parliament', '2020', 'mid-year', 'fiscal', 'policy', 'review,', 'supplementary', 'estimate.', 'mr', 'ofori-atta,', 'appear', 'usual', 'all-white', 'apparel,', 'inform', 'house', 'government', 'pay', 'almost', 'ghs5', 'billion', 'unpaid', 'bill', 'inherited,', 'action,', 'indicate', 'further,', 'amply', 'demonstrate', "government's", 'commitment', 'prudent', 'financial', 'management,', 'ensure', 'value', 'money,', 'hold', 'accountable', 'actions.', 'speaking', 'white', 'nose', 'mask', 'neatly', 'design', 'touch', 'colour', 'ghana', 'flag,', 'ken', 'ofori-atta', 'said:', "'mr", 'speaker,', 'previous', 'government', 'penchant', 'award', 'contract', 'heart,', 'even', 'idea', 'pay', "them.'", "'so,", 'protect', 'public', 'purse,', 'ministry', 'initiate', 'request', 'auditor', 'general', 'audit', 'validate', 'ghs11', 'billion', 'outstanding', 'claims,', 'approve', 'leave', 'previous', 'government', 'paid.', 'auditor', 'general', 'validate', 'ghs6', 'billion', 'ghs11', 'billion', 'claims.', 'await', 'consequent', 'surcharging', 'complicit', 'submission', 'disallow', 'claim', 'auditor', "general,'", 'remarked.', 'meanwhile,', 'finance', 'minister', 'note', 'administration', 'something', 'different', 'order', 'protect', 'public', 'purse.', 'announce', 'government', 'also', 'put', 'place', 'key', 'structural', 'measure', 'sustain', 'path', 'towards', 'fiscal', 'consolidation,', 'growth,', 'ensure', 'irreversibility;', 'measure', 'include', 'passage', 'fiscal', 'responsibility', 'act', '2018', '(act', '982),', 'forge', 'social', 'partnerships', 'organised', 'labour', 'employers', 'enhance', 'quality', 'dialogue', 'implementation.', "'we", 'also', 'establish', 'operationalised', 'fiscal', 'financial', 'stability', 'councils', 'enhance', 'monitoring', "government's", 'fiscal', 'financial', "policies,'", 'added.', 'however,', 'infrastructure', 'development,', 'specifically', 'roads,', 'minister,', 'remind', 'ghanaians', "government's", 'declaration', '2020', 'year', 'roads,', 'mr', 'ofori-atta', 'posit', 'sector', 'see', 'massive', 'injection', 'resources.', 'infrastructural', 'projects', 'outline', 'term', 'major', 'construction', 'work', 'undertake', 'year,', 'including:', 'pokuase', 'interchange', 'accra', 'urban', 'transport', 'project.', 'involve', 'construction', 'fou-tier', 'interchange.', 'progress,', 'currently', 'stand', '74', 'percent;', 'tema', 'motorway', 'roundabout,', 'three-tier', 'interchange,', 'complete', 'commissioned;', 'obetsebi-lamptey', 'circle', 'interchange', 'ancillary', 'work', '(phase', '1),', 'currently', '45', 'percent', 'completion;', 'kumasi', 'lake', 'roads', 'drainage', 'extension', 'project,', '55', 'percent', 'completion', 'june', '2020;', 'construction', 'seven', 'bridge', 'locate', 'kulun,', 'garu', '(two', 'bridges),', 'ambalara,', 'kulungugu,', 'doninga,', 'sissili.', 'overall', 'physical', 'progress', 'stand', '70', 'percent,', 'five', 'substantially', 'completed.', 'page', '13', '35', "'the", 'following', 'government', 'priority', 'project', 'ongoing', '[the]', 'ipep;', '568', '1,000', 'community-based', 'mechanised', 'water', 'systems', 'complete,', 'rest', 'advanced', 'stage', 'completion;', "'toilet", "all'", 'agenda,', 'construction', '600', '1,000,', '10-seater', 'water', 'closet', 'toilet', 'completed.', 'remain', 'schedule', 'complete', 'end', 'year', '2020;', 'forty-one,', 'represent', '82', 'percent,', 'target', 'fifty', '1,000mt-capacity', 'prefabricate', 'grain', 'warehouse', 'complete', 'ready', 'hand', 'ministry', 'agriculture', 'ghana', 'buffer', 'stock', 'company', 'soon.', 'date,', '437', 'small-earth', 'dam', 'provide', 'water', 'storage', 'households,', 'irrigation,', 'livestock', 'construction;', '88', 'completed,', '251', '90-100', 'percent', 'complete.', 'additionally,', 'government', 'redevelop', 'dome-kwabenya', 'market,', 'also', 'construct', 'new', 'market', 'complex', "mankessim.'", 'meanwhile,', 'minister', 'indicate', 'pandemic', 'require', 'government', 'exceed', 'limit', 'impose', 'fra,', 'act,', '982,', 'make', 'major', 'expenditure', 'protect', 'life', 'livelihood', 'ghanaians', 'sustain', 'businesses.', 'such,', "'we,", 'therefore,', 'request', 'supplementary', 'budget', 'ghs11,896,477,566', 'enable', 'us', 'continue', 'extraordinary', "task.'"]</t>
  </si>
  <si>
    <t>Accra, July 23, GNA - The Minister of Finance, Ken Ofori-Atta, on Thursday requested Parliament to approve more than GH¢11. 8 billion to support government’s expenditure for remaining months of 2020. The Minister, who made the request in his mid-year budget review, said the coronavirus pandemic had led government to breach the Fiscal Responsibility Act, The Act imposes a cap of five per cent of GDP on fiscal deficit but the challenges of the pandemic had necessitated a breach with the deficit now projected to reach 11.4 per cent of Gross. Domestic. Product (GDP) "Whiles this pandemic requires us to exceed the limits imposed by the FRA, Act, 982, we have had to make these major expenditures to protect lives and livelihoods of Ghanaians and sustain businesses," Mr. Ofori-Atta said. Government revenue projections for 2020 was affected by slowdown in economic activities as a result of the impact of the COVID-19 pandemic, shortfalls in domestic direct and indirect taxes, and custom taxes, estimated at GH¢5.089 billion. There was also a reduction in petroleum revenue mainly due to decline in crude oil prices (from US$62.6 per barrel used in the 2020 budget to US$39.1 per barrel) as a result of the pandemic. Mr. Ofori-Atta said the supplementary budget would assist government to implement various initiatives to revive the economy. GNA Click to view image</t>
  </si>
  <si>
    <t>['accra,', 'july', '23,', 'gna', 'minister', 'finance,', 'ken', 'ofori-atta,', 'thursday', 'request', 'parliament', 'approve', 'gh¢11.', '8', 'billion', 'support', 'government’s', 'expenditure', 'remain', 'month', '2020.', 'minister,', 'make', 'request', 'mid-year', 'budget', 'review,', 'say', 'coronavirus', 'pandemic', 'lead', 'government', 'breach', 'fiscal', 'responsibility', 'act,', 'act', 'impose', 'cap', 'five', 'per', 'cent', 'gdp', 'fiscal', 'deficit', 'challenge', 'pandemic', 'necessitate', 'breach', 'deficit', 'project', 'reach', '11.4', 'per', 'cent', 'gross.', 'domestic.', 'product', '(gdp)', '"whiles', 'pandemic', 'require', 'us', 'exceed', 'limit', 'impose', 'fra,', 'act,', '982,', 'make', 'major', 'expenditure', 'protect', 'life', 'livelihood', 'ghanaians', 'sustain', 'businesses,"', 'mr.', 'ofori-atta', 'said.', 'government', 'revenue', 'projection', '2020', 'affect', 'slowdown', 'economic', 'activity', 'result', 'impact', 'covid-19', 'pandemic,', 'shortfall', 'domestic', 'direct', 'indirect', 'taxes,', 'custom', 'taxes,', 'estimate', 'gh¢5.089', 'billion.', 'also', 'reduction', 'petroleum', 'revenue', 'mainly', 'due', 'decline', 'crude', 'oil', 'price', '(from', 'us$62.6', 'per', 'barrel', 'use', '2020', 'budget', 'us$39.1', 'per', 'barrel)', 'result', 'pandemic.', 'mr.', 'ofori-atta', 'say', 'supplementary', 'budget', 'would', 'assist', 'government', 'implement', 'various', 'initiative', 'revive', 'economy.', 'gna', 'click', 'view', 'image']</t>
  </si>
  <si>
    <t>10004. Telephone: 1-800-753-4824, (212) 908-0500. Fax: (212) 480-4435. Reproduction or retransmission in whole or in part is prohibited except by permission. All rights reserved. In issuing and maintaining its ratings and in making other reports (including forecast information), Fitch relies on factual information it receives from issuers and underwriters and from other sources Fitch believes to be credible. Fitch conducts a reasonable investigation of the factual information relied upon by it in accordance with its ratings methodology, and obtains reasonable verification of that information from independent sources, to the extent such sources are available for a given security or in a given jurisdiction. The manner of Fitch's factual investigation and the scope of the third-party verification it obtains will vary depending on the nature of the rated security and its issuer, the requirements and practices in the jurisdiction in which the rated security is offered and sold and/or the issuer is located, the availability and nature of relevant public information, access to the management of the issuer and its advisers, the availability of pre-existing third-party verifications such as audit reports, agreed-upon procedures letters, appraisals, actuarial reports, engineering reports, legal opinions and other reports provided by third parties, the availability of independent and competent third- party verification sources with respect to the particular security or in the particular jurisdiction of the issuer, and a variety of other factors. Users of Fitch's ratings and reports should understand that neither an enhanced factual investigation nor any third-party verification can ensure that all of the information Fitch relies on in connection with a rating or a report will be accurate and complete. Ultimately, the issuer and its advisers are responsible for the accuracy of the information they provide to Fitch and to the market in offering documents and other reports. In issuing its ratings and its reports, Fitch must rely on the work of experts, including independent auditors with respect to financial statements and attorneys with respect to legal and tax matters. Further, ratings and forecasts of financial and other information are inherently forward-looking and embody assumptions and predictions about future events that by their nature cannot be verified as facts. As a result, despite any verification of current facts, ratings and forecasts can be affected by future events or Page 29 of 35 conditions that were not anticipated at the time a rating or forecast was issued or affirmed.The information in this report is provided "as is" without any representation or warranty of any kind, and Fitch does not represent or warrant that the report or any of its contents will meet any of the requirements of a recipient of the report. A Fitch rating is an opinion as to the creditworthiness of a security. This opinion and reports made by Fitch are based on established criteria and methodologies that Fitch is continuously evaluating and updating. Therefore, ratings and reports are the collective work product of Fitch and no individual, or group of individuals, is solely responsible for a rating or a report. The rating does not address the risk of loss due to risks other than credit risk, unless such risk is specifically mentioned. Fitch is not engaged in the offer or sale of any security. All Fitch reports have shared authorship. Individuals identified in a Fitch report were involved in, but are not solely responsible for, the opinions stated therein. The individuals are named for contact purposes only. A report providing a Fitch rating is neither a prospectus nor a substitute for the information assembled, verified and presented to investors by the issuer and its agents in connection with the sale of the securities. Ratings may be changed or withdrawn at any time for any reason in the sole discretion of Fitch. Fitch does not provide investment advice of any sort. Ratings are not a recommendation to buy, sell, or hold any security. Ratings do not comment on the adequacy of market price, the suitability of any security for a particular investor, or the tax-exempt nature or taxability of payments made in respect to any security. Fitch receives fees from issuers, insurers, guarantors, other obligors, and underwriters for rating securities. Such fees generally vary from US$1,000 to US$750,000 (or the applicable currency equivalent) per issue. In certain cases, Fitch will rate all or a number of issues issued by a particular issuer, or insured or guaranteed by a particular insurer or guarantor, for a single annual fee. Such fees are expected to vary from US$10,000 to US$1,500,000 (or the applicable currency equivalent). The assignment, publication, or dissemination of a rating by Fitch shall not constitute a consent by Fitch to use its name as an expert in connection with any registration statement filed under the United States securities laws, the Financial Services and Markets Act of 2000 of the United Kingdom, or the securities laws of any particular jurisdiction. Due to the relative efficiency of electronic publishing and distribution, Fitch research may be available to electronic subscribers up to three days earlier than to print subscribers.For Australia, New Zealand, Taiwan and South Korea only: Fitch Australia Pty Ltd holds an Australian financial services license (AFS license no. 337123) which authorizes it to provide credit ratings to wholesale clients only. Credit ratings information published by Fitch is not intended to be used by persons who are retail clients within the meaning of the Corporations Act 2001Fitch Ratings, Inc. is registered with the U.S. Securities and Exchange Commission as a Nationally Recognized Statistical Rating Organization (the "NRSRO"). While certain of the NRSRO's credit rating subsidiaries are listed on Item 3 of Form NRSRO and as such are authorized to issue credit ratings on behalf of the NRSRO (see https://www.fitchratings.com/site/regulatory), other credit rating subsidiaries are not listed on Form NRSRO (the "non-NRSROs") and therefore credit ratings issued by those subsidiaries are not issued on behalf of the NRSRO. However, non-NRSRO personnel may participate in determining credit ratings issued by or on behalf of the NRSRO.</t>
  </si>
  <si>
    <t>['10004.', 'telephone:', '1-800-753-4824,', '(212)', '908-0500.', 'fax:', '(212)', '480-4435.', 'reproduction', 'retransmission', 'whole', 'part', 'prohibit', 'except', 'permission.', 'right', 'reserved.', 'issue', 'maintain', 'rating', 'make', 'report', '(including', 'forecast', 'information),', 'fitch', 'rely', 'factual', 'information', 'receive', 'issuer', 'underwriter', 'source', 'fitch', 'believe', 'credible.', 'fitch', 'conduct', 'reasonable', 'investigation', 'factual', 'information', 'rely', 'upon', 'accordance', 'rating', 'methodology,', 'obtain', 'reasonable', 'verification', 'information', 'independent', 'sources,', 'extent', 'source', 'available', 'give', 'security', 'give', 'jurisdiction.', 'manner', "fitch's", 'factual', 'investigation', 'scope', 'third-party', 'verification', 'obtain', 'vary', 'depend', 'nature', 'rat', 'security', 'issuer,', 'requirement', 'practice', 'jurisdiction', 'rat', 'security', 'offer', 'sell', 'and/or', 'issuer', 'located,', 'availability', 'nature', 'relevant', 'public', 'information,', 'access', 'management', 'issuer', 'advisers,', 'availability', 'pre-existing', 'third-party', 'verification', 'audit', 'reports,', 'agreed-upon', 'procedure', 'letters,', 'appraisals,', 'actuarial', 'reports,', 'engineering', 'reports,', 'legal', 'opinion', 'report', 'provide', 'third', 'parties,', 'availability', 'independent', 'competent', 'third-', 'party', 'verification', 'source', 'respect', 'particular', 'security', 'particular', 'jurisdiction', 'issuer,', 'variety', 'factors.', 'users', "fitch's", 'rating', 'report', 'understand', 'neither', 'enhanced', 'factual', 'investigation', 'third-party', 'verification', 'ensure', 'information', 'fitch', 'rely', 'connection', 'rating', 'report', 'accurate', 'complete.', 'ultimately,', 'issuer', 'adviser', 'responsible', 'accuracy', 'information', 'provide', 'fitch', 'market', 'offer', 'document', 'reports.', 'issue', 'rating', 'reports,', 'fitch', 'must', 'rely', 'work', 'experts,', 'include', 'independent', 'auditor', 'respect', 'financial', 'statement', 'attorney', 'respect', 'legal', 'tax', 'matters.', 'further,', 'rating', 'forecast', 'financial', 'information', 'inherently', 'forward-looking', 'embody', 'assumption', 'prediction', 'future', 'event', 'nature', 'cannot', 'verify', 'facts.', 'result,', 'despite', 'verification', 'current', 'facts,', 'rating', 'forecast', 'affect', 'future', 'event', 'page', '29', '35', 'condition', 'anticipate', 'time', 'rating', 'forecast', 'issue', 'affirmed.the', 'information', 'report', 'provide', '"as', 'is"', 'without', 'representation', 'warranty', 'kind,', 'fitch', 'represent', 'warrant', 'report', 'content', 'meet', 'requirement', 'recipient', 'report.', 'fitch', 'rating', 'opinion', 'creditworthiness', 'security.', 'opinion', 'report', 'make', 'fitch', 'base', 'establish', 'criterion', 'methodology', 'fitch', 'continuously', 'evaluate', 'updating.', 'therefore,', 'rating', 'report', 'collective', 'work', 'product', 'fitch', 'individual,', 'group', 'individuals,', 'solely', 'responsible', 'rating', 'report.', 'rating', 'address', 'risk', 'loss', 'due', 'risk', 'credit', 'risk,', 'unless', 'risk', 'specifically', 'mentioned.', 'fitch', 'engage', 'offer', 'sale', 'security.', 'fitch', 'report', 'share', 'authorship.', 'individuals', 'identify', 'fitch', 'report', 'involve', 'in,', 'solely', 'responsible', 'for,', 'opinion', 'state', 'therein.', 'individual', 'name', 'contact', 'purpose', 'only.', 'report', 'provide', 'fitch', 'rating', 'neither', 'prospectus', 'substitute', 'information', 'assembled,', 'verify', 'present', 'investor', 'issuer', 'agent', 'connection', 'sale', 'securities.', 'ratings', 'may', 'change', 'withdraw', 'time', 'reason', 'sole', 'discretion', 'fitch.', 'fitch', 'provide', 'investment', 'advice', 'sort.', 'ratings', 'recommendation', 'buy,', 'sell,', 'hold', 'security.', 'ratings', 'comment', 'adequacy', 'market', 'price,', 'suitability', 'security', 'particular', 'investor,', 'tax-exempt', 'nature', 'taxability', 'payment', 'make', 'respect', 'security.', 'fitch', 'receive', 'fee', 'issuers,', 'insurers,', 'guarantors,', 'obligors,', 'underwriter', 'rating', 'securities.', 'fee', 'generally', 'vary', 'us$1,000', 'us$750,000', '(or', 'applicable', 'currency', 'equivalent)', 'per', 'issue.', 'certain', 'cases,', 'fitch', 'rate', 'number', 'issue', 'issue', 'particular', 'issuer,', 'insured', 'guarantee', 'particular', 'insurer', 'guarantor,', 'single', 'annual', 'fee.', 'fee', 'expect', 'vary', 'us$10,000', 'us$1,500,000', '(or', 'applicable', 'currency', 'equivalent).', 'assignment,', 'publication,', 'dissemination', 'rating', 'fitch', 'shall', 'constitute', 'consent', 'fitch', 'use', 'name', 'expert', 'connection', 'registration', 'statement', 'file', 'united', 'states', 'security', 'laws,', 'financial', 'services', 'markets', 'act', '2000', 'united', 'kingdom,', 'security', 'law', 'particular', 'jurisdiction.', 'due', 'relative', 'efficiency', 'electronic', 'publishing', 'distribution,', 'fitch', 'research', 'may', 'available', 'electronic', 'subscriber', 'three', 'day', 'early', 'print', 'subscribers.for', 'australia,', 'new', 'zealand,', 'taiwan', 'south', 'korea', 'only:', 'fitch', 'australia', 'pty', 'ltd', 'hold', 'australian', 'financial', 'service', 'license', '(afs', 'license', 'no.', '337123)', 'authorize', 'provide', 'credit', 'rating', 'wholesale', 'client', 'only.', 'credit', 'rating', 'information', 'publish', 'fitch', 'intend', 'use', 'person', 'retail', 'client', 'within', 'meaning', 'corporations', 'act', '2001fitch', 'ratings,', 'inc.', 'register', 'u.s.', 'securities', 'exchange', 'commission', 'nationally', 'recognized', 'statistical', 'rating', 'organization', '(the', '"nrsro").', 'certain', "nrsro's", 'credit', 'rating', 'subsidiary', 'list', 'item', '3', 'form', 'nrsro', 'authorize', 'issue', 'credit', 'rating', 'behalf', 'nrsro', '(see', 'credit', 'rating', 'subsidiary', 'list', 'form', 'nrsro', '(the', '"non-nrsros")', 'therefore', 'credit', 'rating', 'issue', 'subsidiary', 'issue', 'behalf', 'nrsro.', 'however,', 'non-nrsro', 'personnel', 'may', 'participate', 'determine', 'credit', 'rating', 'issue', 'behalf', 'nrsro.']</t>
  </si>
  <si>
    <t>Member of Parliament for New Juaben South and Chairman of the Finance Committee in Parliament, Mark Assibey-Yeboah, has defended government’s decision to suspend the Fiscal Responsibility Act which requires the deficit to be kept at a maximum of 5 percent of GDP – citing the pandemic as a reason to do so. In his submission during the debate on the mid-year budget that was presented to Parliament last week, the Member of Parliament reiterated the dire effects of COVID-19 on the economy, noting that but for the pandemic which hit global economies including Ghana’s, the government was on course to achieve its fiscal target of 4.7 percent. “To ensure that there isn’t irreversibility and to avoid election-year slippages that we have come to know, the Finance Minister himself sponsored the Fiscal Responsibility Law, and we passed the law in this house in 2018. In Act 982 Section (2), there is a rule which says the overall fiscal balance on cash bases to a particular year cannot exceed a deficit of 5 percent of the gross domestic product for that year, and we projected to do 4.7 percent in 2020. Suddenly, the COVID-19 pandemic struck. “The pandemic has shaken the whole world. It has fundamentally damaged the world’s economy, and so forecasts have been lowered everywhere. That is why the Finance Minister indicated he is going to suspend the Fiscal Responsibility rules, and it is within the minister’s power to come to the House to ask for suspension of the fiscal law,” Dr. Assibey-Yeboah said, referring to Act 982 Section (3) which allows suspension of the law due to certain circumstances, including a public health pandemic. Finance Minister Ken Ofori-Atta in his mid-year budget presentation last Thursday stated: “From developments thus far, it is clear that the fiscal rules of a deficit not exceeding 5 percent of GDP and a positive primary balance enshrined in the Fiscal Responsibility Act, 2018 (Act 982) are neither feasible nor attainable targets in this emergency period of the COVID-19 Pandemic. “The scale of damage and macroeconomic distortions caused by the pandemic is unprecedented in our country’s history. It may take a while to return to the pre- COVID-19 fiscal path. According to our revised fiscal framework, the economy is not likely to return to the 5 percent fiscal deficit threshold set in the Fiscal Responsibility Law sooner than 2024. “Consequently, as required by section 3(3) of the Fiscal Responsibility Law, the government will within 30 days present before this august House the necessary documentation that supports the suspension of the fiscal rules and targets for this year 2020,” the minister added. According to him, provisional fiscal data for the first half of the year show that revenue mobilisation fell short of the target by 26 percent, resulting mainly from shortfalls in oil revenue, Customs receipts and non-oil tax revenues. Total revenue and grants for January to June 2020 amounted to GH¢22billion compared with a programmed target of GH¢29.7billion. Non-oil tax revenue, comprising taxes on income and property, goods and services and international trade, amounted to GH¢16.7billion or 4.3 percent of GDP – 16.2 percent below the programmed target of GH¢19.9billion or 5.2 percent of GDP. Revenue from upstream oil and gas amounted to GH¢1.9billion (0.5% of GDP), 55.4 percent lower than the programmed target of GH¢4.4billion; mainly on account of lower volumes and a significant drop in crude oil prices on the international market. Mark Assibey</t>
  </si>
  <si>
    <t>['member', 'parliament', 'new', 'juaben', 'south', 'chairman', 'finance', 'committee', 'parliament,', 'mark', 'assibey-yeboah,', 'defend', 'government’s', 'decision', 'suspend', 'fiscal', 'responsibility', 'act', 'require', 'deficit', 'keep', 'maximum', '5', 'percent', 'gdp', '–', 'cite', 'pandemic', 'reason', 'so.', 'submission', 'debate', 'mid-year', 'budget', 'present', 'parliament', 'last', 'week,', 'member', 'parliament', 'reiterate', 'dire', 'effect', 'covid-19', 'economy,', 'note', 'pandemic', 'hit', 'global', 'economy', 'include', 'ghana’s,', 'government', 'course', 'achieve', 'fiscal', 'target', '4.7', 'percent.', '“to', 'ensure', 'isn’t', 'irreversibility', 'avoid', 'election-year', 'slippage', 'come', 'know,', 'finance', 'minister', 'sponsor', 'fiscal', 'responsibility', 'law,', 'pass', 'law', 'house', '2018.', 'act', '982', 'section', '(2),', 'rule', 'say', 'overall', 'fiscal', 'balance', 'cash', 'base', 'particular', 'year', 'cannot', 'exceed', 'deficit', '5', 'percent', 'gross', 'domestic', 'product', 'year,', 'project', '4.7', 'percent', '2020.', 'suddenly,', 'covid-19', 'pandemic', 'struck.', '“the', 'pandemic', 'shake', 'whole', 'world.', 'fundamentally', 'damage', 'world’s', 'economy,', 'forecast', 'lower', 'everywhere.', 'finance', 'minister', 'indicate', 'go', 'suspend', 'fiscal', 'responsibility', 'rules,', 'within', 'minister’s', 'power', 'come', 'house', 'ask', 'suspension', 'fiscal', 'law,”', 'dr.', 'assibey-yeboah', 'said,', 'refer', 'act', '982', 'section', '(3)', 'allow', 'suspension', 'law', 'due', 'certain', 'circumstances,', 'include', 'public', 'health', 'pandemic.', 'finance', 'minister', 'ken', 'ofori-atta', 'mid-year', 'budget', 'presentation', 'last', 'thursday', 'stated:', '“from', 'development', 'thus', 'far,', 'clear', 'fiscal', 'rule', 'deficit', 'exceed', '5', 'percent', 'gdp', 'positive', 'primary', 'balance', 'enshrine', 'fiscal', 'responsibility', 'act,', '2018', '(act', '982)', 'neither', 'feasible', 'attainable', 'target', 'emergency', 'period', 'covid-19', 'pandemic.', '“the', 'scale', 'damage', 'macroeconomic', 'distortion', 'cause', 'pandemic', 'unprecedented', 'country’s', 'history.', 'may', 'take', 'return', 'pre-', 'covid-19', 'fiscal', 'path.', 'according', 'revised', 'fiscal', 'framework,', 'economy', 'likely', 'return', '5', 'percent', 'fiscal', 'deficit', 'threshold', 'set', 'fiscal', 'responsibility', 'law', 'sooner', '2024.', '“consequently,', 'require', 'section', '3(3)', 'fiscal', 'responsibility', 'law,', 'government', 'within', '30', 'day', 'present', 'august', 'house', 'necessary', 'documentation', 'support', 'suspension', 'fiscal', 'rule', 'target', 'year', '2020,”', 'minister', 'added.', 'according', 'him,', 'provisional', 'fiscal', 'data', 'first', 'half', 'year', 'show', 'revenue', 'mobilisation', 'fell', 'short', 'target', '26', 'percent,', 'result', 'mainly', 'shortfall', 'oil', 'revenue,', 'customs', 'receipt', 'non-oil', 'tax', 'revenues.', 'total', 'revenue', 'grant', 'january', 'june', '2020', 'amount', 'gh¢22billion', 'compare', 'programmed', 'target', 'gh¢29.7billion.', 'non-oil', 'tax', 'revenue,', 'comprise', 'tax', 'income', 'property,', 'good', 'service', 'international', 'trade,', 'amount', 'gh¢16.7billion', '4.3', 'percent', 'gdp', '–', '16.2', 'percent', 'programmed', 'target', 'gh¢19.9billion', '5.2', 'percent', 'gdp.', 'revenue', 'upstream', 'oil', 'gas', 'amount', 'gh¢1.9billion', '(0.5%', 'gdp),', '55.4', 'percent', 'low', 'programmed', 'target', 'gh¢4.4billion;', 'mainly', 'account', 'low', 'volume', 'significant', 'drop', 'crude', 'oil', 'price', 'international', 'market.', 'mark', 'assibey']</t>
  </si>
  <si>
    <t>Accra, July 23, GNA - Mr Ken Ofori-Atta, the Minister of Finance, said the COVID-19 outbreak is posing significant challenges to the economy, eroding the gains made for growth and jobs in the previous years. He said sectors such as the hotel and hospitality industry, foreign direct investment, trade and industry, agriculture, health, transportation, manufacturing, real estate, financial, and education were heavily impacted. Mr Ofori-Atta, who was presenting the 2020, mid-year review budget to Parliament, said households and businesses had equally been hit with significant job losses and reduced incomes. “Collectively, 1,531 job losses were recorded between April to June 2020 from eight companies within the Ceramics, Timber, Food and Agro-processing industries in the manufacturing sub-sector,” he said. He said disruptions in the global supply chain, reduction in demand, low productivity, high recurrent expenditure, and low revenue turnover have combined to impact the operations within the manufacturing sub-sector. To this end, the Finance Minister said in some institutions the entire workforce was either asked to stay home or downsized to accommodate social distancing protocols while in other instances, salary cuts were instituted to enable factories to survive. He said the combined effect of these developments led to a revenue shortfall of GH¢13.6 billion and unanticipated expenditures of approximately GH¢11.7 billion. “This will result in a projected fiscal deficit of 11.4 percent of GDP. This is above the five percent limit as stated in the Fiscal Responsibility Act, 2018,” he said. Mr Ofori-Atta said the economic shock of the pandemic had manifested through external trade disruptions and decline in commodity prices particularly oil whose prices have fallen by more than half, and tightening of global financial markets. “The Ghana cedi, after appreciating strongly against the three major currencies in the first quarter of 2020, came under pressure, depreciating against the US dollar in April and May”. He stated that the cedi further depreciated by 2.4 percent against the dollar and the euro in June 2020. Inflation, Mr Ofori-Atta said also inched up by 2.8 percentage points to 10.6 percent in April and further to 11.3 percent in May and moderated to 11.2 percent in June. The Finance Minister said the projected real Growth Domestic Product growth for 2020 had been revised considerably downwards from 6.8 percent to 0.9 percent. “It is only the solid foundation established by the Government and the resilient buffers built by the Bank of Ghana that has saved the economy from contracting, as have happened in many countries,” he said. Mr Ofori-Atta said COVID-19 had also led to disruption in corporate and general business confidence, with threats to projected revenues, profitability, liquidity and corporate growth. He said 19 out of the 28 State-owned Enterprises were projecting losses up to GH¢1.55 billion for 2020. GNA Click to view image Page 17 of 35</t>
  </si>
  <si>
    <t>['accra,', 'july', '23,', 'gna', 'mr', 'ken', 'ofori-atta,', 'minister', 'finance,', 'say', 'covid-19', 'outbreak', 'pose', 'significant', 'challenge', 'economy,', 'erode', 'gain', 'make', 'growth', 'job', 'previous', 'years.', 'say', 'sector', 'hotel', 'hospitality', 'industry,', 'foreign', 'direct', 'investment,', 'trade', 'industry,', 'agriculture,', 'health,', 'transportation,', 'manufacturing,', 'real', 'estate,', 'financial,', 'education', 'heavily', 'impacted.', 'mr', 'ofori-atta,', 'present', '2020,', 'mid-year', 'review', 'budget', 'parliament,', 'say', 'household', 'business', 'equally', 'hit', 'significant', 'job', 'loss', 'reduced', 'incomes.', '“collectively,', '1,531', 'job', 'loss', 'record', 'april', 'june', '2020', 'eight', 'company', 'within', 'ceramics,', 'timber,', 'food', 'agro-processing', 'industry', 'manufacturing', 'sub-sector,”', 'said.', 'say', 'disruption', 'global', 'supply', 'chain,', 'reduction', 'demand,', 'low', 'productivity,', 'high', 'recurrent', 'expenditure,', 'low', 'revenue', 'turnover', 'combine', 'impact', 'operation', 'within', 'manufacture', 'sub-sector.', 'end,', 'finance', 'minister', 'say', 'institution', 'entire', 'workforce', 'either', 'ask', 'stay', 'home', 'downsize', 'accommodate', 'social', 'distancing', 'protocol', 'instances,', 'salary', 'cut', 'institute', 'enable', 'factory', 'survive.', 'say', 'combined', 'effect', 'development', 'lead', 'revenue', 'shortfall', 'gh¢13.6', 'billion', 'unanticipated', 'expenditure', 'approximately', 'gh¢11.7', 'billion.', '“this', 'result', 'projected', 'fiscal', 'deficit', '11.4', 'percent', 'gdp.', 'five', 'percent', 'limit', 'state', 'fiscal', 'responsibility', 'act,', '2018,”', 'said.', 'mr', 'ofori-atta', 'say', 'economic', 'shock', 'pandemic', 'manifest', 'external', 'trade', 'disruption', 'decline', 'commodity', 'price', 'particularly', 'oil', 'whose', 'price', 'fall', 'half,', 'tightening', 'global', 'financial', 'markets.', '“the', 'ghana', 'cedi,', 'appreciate', 'strongly', 'three', 'major', 'currency', 'first', 'quarter', '2020,', 'come', 'pressure,', 'depreciate', 'us', 'dollar', 'april', 'may”.', 'state', 'cedi', 'depreciate', '2.4', 'percent', 'dollar', 'euro', 'june', '2020.', 'inflation,', 'mr', 'ofori-atta', 'say', 'also', 'inch', '2.8', 'percentage', 'point', '10.6', 'percent', 'april', '11.3', 'percent', 'may', 'moderate', '11.2', 'percent', 'june.', 'finance', 'minister', 'say', 'project', 'real', 'growth', 'domestic', 'product', 'growth', '2020', 'revise', 'considerably', 'downwards', '6.8', 'percent', '0.9', 'percent.', '“it', 'solid', 'foundation', 'establish', 'government', 'resilient', 'buffer', 'build', 'bank', 'ghana', 'save', 'economy', 'contracting,', 'happen', 'many', 'countries,”', 'said.', 'mr', 'ofori-atta', 'say', 'covid-19', 'also', 'lead', 'disruption', 'corporate', 'general', 'business', 'confidence,', 'threat', 'project', 'revenues,', 'profitability,', 'liquidity', 'corporate', 'growth.', 'say', '19', '28', 'state-owned', 'enterprises', 'project', 'loss', 'gh¢1.55', 'billion', '2020.', 'gna', 'click', 'view', 'image', 'page', '17', '35']</t>
  </si>
  <si>
    <t>Cynthia Mamle Morrison The Minister of Finance, yesterday threw the country into a state of shock with claims that, the dry food packs and cooked meals shared in Accra and Kumasi, amid controversy that it was been distributed along partisan lines by the government to mitigate the impact of the COVID-19 pandemic during the three-week lockdown period, cost the state a colossal amount of GH¢54.3 million. "Mr Speaker, the support to households, in terms of supply of dry food packs and hot cooked meals cost Government GH¢54.3 million to enable them mitigate the impact of the pandemic. This was in addition to an amount of GH¢50.2 million transferred to the 400,000 most-vulnerable individuals under the Livelihood Empowerment Against Poverty (LEAP) Programme". Ken Ofori-Atta, disclosed before Parliament yesterday, while presenting the mid-year budget review of 2020 financial year. The delivery of the food in April, this year, came under heavy criticism amid concerns of its wholesomeness aside the mode of distribution. The Member of Parliament (MP) for Klottey Korley, Dr Zanetor Agyeman-Rawlings, was under the government and the governing New Patriotic Party's intense bombardment for saying that food and other relief items were being distributed on partisan lines to households, head porters; kayayei etc. A statement signed by the Minister of Gender, Children and Social Protection, Cynthia Mamle Morrison at the time, denied Dr Zanetor's observation, insisting on her ministry's impartiality in the distribution of food and other relief items to the kayayei, but it has emerged there is more to COVID-19 food than just its quality. The dry food packs and the cooked foods, were greeted with mixed feelings by many Ghanaians during the sharing in April. In the selected areas, including Kumasi in the Ashanti Region, where they distributed,some people openly rejected them amid protests that they were unwholesome for human consumption. While the dry food was made up of a litre of vegetable oil, a tin of mackerel or sardines and a five-kilo bag of rice, the cooked mealswere in takeaway packs made up of either jollof rice or rice and stew. Others got a ball of kenkey with fried fish plus pepper. The recipients had their hopes raised by the Ministry of Gender, Children and Social Protectionto believe they were getting a sumptuous food but it turned out the opposite. Many places, including East Legon in Accra, earmarked to receive them, could not get them at the time government was lifting the lockdown. It is unclear, which companies supplied the dry foods or even prepared the cooked meals and whether or not they were selected through competitive process based on value for money. The President, Nana Akufo-Addo on March 27, announced a partial lockdown in the Greater Accra and Ashanti regions, as part of measures to curb the spread of the coronavirus pandemic in Ghana, but lifted it after three weeks. During this period, the government decided to provide food and water for the needy and vulnerable in the capital towns of these regions.These included the homeless, head porters, popularly known as "kayayei", and many others in deprived communities. Page 22 of 35 The Finance Minister told Parliament that, government through the Gender Ministry and NADMO, had also provided 1,827,581 and 917,142 cooked food packs to vulnerable persons within Accra and Kumasi respectively during the period. He said: In collaboration with Faith-Based Organizations, Government also distributed dry food packages to about 470,000 families. Let me extend my deepest gratitude to the Faith-based organizations for this unique partnership with Government and may the Lord count this as righteousness for the FBOs and Government. He added that, in response to the plight of an estimated 3,212 Ghanaians stranded abroad due to the disruptions caused by the pandemic, the government has also rolled out Operation Return Home Programme. He said as at end-June 2020, a total of 2,250 individuals had been evacuated with Government bearing the full cost of flight and mandatory 14-day hotel quarantine services for 1,116 persons, most of whom are students. The Minister of Finance, Ken Ofori-Atta, has tabled before Parliament a request from government for a supplementary budget of GHS11. 8 billion to support government's expenditure for the rest of the year 2020. Mr Ofori-Atta, said the supplementary budget is to assist government to implement various initiatives to strengthen various sectors of the economy due to the revenue shortfalls and budget deficitcreated by the impact of the Coronavirus pandemic. "Mr. Speaker, this Mid-Year Fiscal Policy Review and its programmes draw us closer to our collective aspirations. Whilst this pandemic requires us to exceed the limits imposed by the FRA, Act, 982, we have had to make these major expenditures to protect lives and livelihoods of Ghanaians and sustain businesses. We, therefore, request a supplementary budget of GH¢11,896,477,566.00 to enable us to continue this extraordinary task", he requested. According to the Minister, the country, has been hit with a double shock: a health pandemic and a global economic recession. The situation he says has resulted in revenue shortfall of GH¢13.6 billion and unanticipated, but necessary expenditures of approximately GH¢11.7 billion. This, therefore, leaves the country with a projected fiscal deficit of 11.4percent of GDP, a figure which is above the 5percent limit as stated in the Fiscal Responsibility Act, 2018 (Act 982). The Minister, also explained that "the overall fiscal deficit will increase from the programmed GHÈ¼18.9 billion to GHÈ¼30.2 billion, which will be 7.8 percent of revised GDP." The minority in parliament, has described the Mid-Year Budget statement presented as a manifesto and not a review of the mid-year budget. But reacting to the budget statement read on the floor of parliament, former Deputy Finance Minister, Cassiel Ato Forson, tagged the 2020 mid-year budget as a document filled with manifesto promises. "The mid-y budget review is not for manifestos. It is for him to review the existing budgets, not for him to come and read to us a new budget, what he has done actually means that he has introduced manifesto promises into the official document," the MP for Ajumako Enyan Essiam said. He urged Ghanaians to disregard the budget review presented by government because it's contains nothing. "I'm surprised and I'm actually urging the ordinary Ghanaian to be mindful that this mid-year budget review brings about nothing," Ato Forson stated. Cynthia Mamle Morrison</t>
  </si>
  <si>
    <t>['cynthia', 'mamle', 'morrison', 'minister', 'finance,', 'yesterday', 'throw', 'country', 'state', 'shock', 'claim', 'that,', 'dry', 'food', 'pack', 'cooked', 'meal', 'share', 'accra', 'kumasi,', 'amid', 'controversy', 'distribute', 'along', 'partisan', 'line', 'government', 'mitigate', 'impact', 'covid-19', 'pandemic', 'three-week', 'lockdown', 'period,', 'cost', 'state', 'colossal', 'amount', 'gh¢54.3', 'million.', '"mr', 'speaker,', 'support', 'households,', 'term', 'supply', 'dry', 'food', 'pack', 'hot', 'cook', 'meal', 'cost', 'government', 'gh¢54.3', 'million', 'enable', 'mitigate', 'impact', 'pandemic.', 'addition', 'amount', 'gh¢50.2', 'million', 'transfer', '400,000', 'most-vulnerable', 'individual', 'livelihood', 'empowerment', 'poverty', '(leap)', 'programme".', 'ken', 'ofori-atta,', 'disclose', 'parliament', 'yesterday,', 'present', 'mid-year', 'budget', 'review', '2020', 'financial', 'year.', 'delivery', 'food', 'april,', 'year,', 'come', 'heavy', 'criticism', 'amid', 'concern', 'wholesomeness', 'aside', 'mode', 'distribution.', 'member', 'parliament', '(mp)', 'klottey', 'korley,', 'dr', 'zanetor', 'agyeman-rawlings,', 'government', 'govern', 'new', 'patriotic', "party's", 'intense', 'bombardment', 'say', 'food', 'relief', 'item', 'distribute', 'partisan', 'line', 'households,', 'head', 'porters;', 'kayayei', 'etc.', 'statement', 'sign', 'minister', 'gender,', 'children', 'social', 'protection,', 'cynthia', 'mamle', 'morrison', 'time,', 'deny', 'dr', "zanetor's", 'observation,', 'insist', "ministry's", 'impartiality', 'distribution', 'food', 'relief', 'item', 'kayayei,', 'emerge', 'covid-19', 'food', 'quality.', 'dry', 'food', 'pack', 'cooked', 'foods,', 'greet', 'mixed', 'feeling', 'many', 'ghanaians', 'sharing', 'april.', 'select', 'areas,', 'include', 'kumasi', 'ashanti', 'region,', 'distributed,some', 'people', 'openly', 'reject', 'amid', 'protest', 'unwholesome', 'human', 'consumption.', 'dry', 'food', 'make', 'litre', 'vegetable', 'oil,', 'tin', 'mackerel', 'sardine', 'five-kilo', 'bag', 'rice,', 'cook', 'mealswere', 'takeaway', 'pack', 'make', 'either', 'jollof', 'rice', 'rice', 'stew.', 'others', 'get', 'ball', 'kenkey', 'fried', 'fish', 'plus', 'pepper.', 'recipient', 'hope', 'raise', 'ministry', 'gender,', 'children', 'social', 'protectionto', 'believe', 'get', 'sumptuous', 'food', 'turn', 'opposite.', 'many', 'places,', 'include', 'east', 'legon', 'accra,', 'earmark', 'receive', 'them,', 'could', 'get', 'time', 'government', 'lift', 'lockdown.', 'unclear,', 'company', 'supply', 'dry', 'food', 'even', 'prepare', 'cooked', 'meal', 'whether', 'select', 'competitive', 'process', 'base', 'value', 'money.', 'president,', 'nana', 'akufo-addo', 'march', '27,', 'announce', 'partial', 'lockdown', 'greater', 'accra', 'ashanti', 'regions,', 'part', 'measure', 'curb', 'spread', 'coronavirus', 'pandemic', 'ghana,', 'lift', 'three', 'weeks.', 'period,', 'government', 'decide', 'provide', 'food', 'water', 'needy', 'vulnerable', 'capital', 'town', 'regions.these', 'include', 'homeless,', 'head', 'porters,', 'popularly', 'know', '"kayayei",', 'many', 'others', 'deprived', 'communities.', 'page', '22', '35', 'finance', 'minister', 'tell', 'parliament', 'that,', 'government', 'gender', 'ministry', 'nadmo,', 'also', 'provide', '1,827,581', '917,142', 'cook', 'food', 'pack', 'vulnerable', 'person', 'within', 'accra', 'kumasi', 'respectively', 'period.', 'said:', 'collaboration', 'faith-based', 'organizations,', 'government', 'also', 'distribute', 'dry', 'food', 'package', '470,000', 'families.', 'let', 'extend', 'deep', 'gratitude', 'faith-based', 'organization', 'unique', 'partnership', 'government', 'may', 'lord', 'count', 'righteousness', 'fbos', 'government.', 'add', 'that,', 'response', 'plight', 'estimate', '3,212', 'ghanaians', 'strand', 'abroad', 'due', 'disruption', 'cause', 'pandemic,', 'government', 'also', 'roll', 'operation', 'return', 'home', 'programme.', 'say', 'end-june', '2020,', 'total', '2,250', 'individual', 'evacuate', 'government', 'bear', 'full', 'cost', 'flight', 'mandatory', '14-day', 'hotel', 'quarantine', 'service', '1,116', 'persons,', 'students.', 'minister', 'finance,', 'ken', 'ofori-atta,', 'table', 'parliament', 'request', 'government', 'supplementary', 'budget', 'ghs11.', '8', 'billion', 'support', "government's", 'expenditure', 'rest', 'year', '2020.', 'mr', 'ofori-atta,', 'say', 'supplementary', 'budget', 'assist', 'government', 'implement', 'various', 'initiative', 'strengthen', 'various', 'sector', 'economy', 'due', 'revenue', 'shortfall', 'budget', 'deficitcreated', 'impact', 'coronavirus', 'pandemic.', '"mr.', 'speaker,', 'mid-year', 'fiscal', 'policy', 'review', 'programme', 'draw', 'us', 'close', 'collective', 'aspirations.', 'whilst', 'pandemic', 'require', 'us', 'exceed', 'limit', 'impose', 'fra,', 'act,', '982,', 'make', 'major', 'expenditure', 'protect', 'life', 'livelihood', 'ghanaians', 'sustain', 'businesses.', 'we,', 'therefore,', 'request', 'supplementary', 'budget', 'gh¢11,896,477,566.00', 'enable', 'us', 'continue', 'extraordinary', 'task",', 'requested.', 'according', 'minister,', 'country,', 'hit', 'double', 'shock:', 'health', 'pandemic', 'global', 'economic', 'recession.', 'situation', 'say', 'result', 'revenue', 'shortfall', 'gh¢13.6', 'billion', 'unanticipated,', 'necessary', 'expenditure', 'approximately', 'gh¢11.7', 'billion.', 'this,', 'therefore,', 'leave', 'country', 'projected', 'fiscal', 'deficit', '11.4percent', 'gdp,', 'figure', '5percent', 'limit', 'state', 'fiscal', 'responsibility', 'act,', '2018', '(act', '982).', 'minister,', 'also', 'explain', '"the', 'overall', 'fiscal', 'deficit', 'increase', 'programmed', 'ghè¼18.9', 'billion', 'ghè¼30.2', 'billion,', '7.8', 'percent', 'revise', 'gdp."', 'minority', 'parliament,', 'describe', 'mid-year', 'budget', 'statement', 'present', 'manifesto', 'review', 'mid-year', 'budget.', 'react', 'budget', 'statement', 'read', 'floor', 'parliament,', 'former', 'deputy', 'finance', 'minister,', 'cassiel', 'ato', 'forson,', 'tag', '2020', 'mid-year', 'budget', 'document', 'fill', 'manifesto', 'promises.', '"the', 'mid-y', 'budget', 'review', 'manifestos.', 'review', 'exist', 'budgets,', 'come', 'read', 'us', 'new', 'budget,', 'actually', 'mean', 'introduce', 'manifesto', 'promise', 'official', 'document,"', 'mp', 'ajumako', 'enyan', 'essiam', 'said.', 'urge', 'ghanaians', 'disregard', 'budget', 'review', 'present', 'government', 'contains', 'nothing.', '"i\'m', 'surprise', "i'm", 'actually', 'urge', 'ordinary', 'ghanaian', 'mindful', 'mid-year', 'budget', 'review', 'bring', 'nothing,"', 'ato', 'forson', 'stated.', 'cynthia', 'mamle', 'morrison']</t>
  </si>
  <si>
    <t>HN</t>
  </si>
  <si>
    <t>Former Finance Minister Seth Terkper has said that the expenditure related to the coronavirus pandemic should not be solely considered as responsible for the widening fiscal deficit but rather what is driving the debt is the funds used to resolve financial institutions and energy sector debt which were excluded in the 2020 budget. His comments come after the current Finance Minister Ken Ofori-Atta said in his Mid-year Budget presentation in parliament that the expenses related to the coronavirus pandemic and its impact on revenue generation has shot the fiscal deficit figure to 11.4 percent against a pre-pandemic target of 4.7 percent, necessitating the request of an extra GH¢11.8 billion to close the yawning gap. According to Mr. Terkper, government wants to take advantage of the pandemic-induced spending to cover up the true picture of the economy which has always shown that the deficit figures are far higher than what has always been presented in the budget due to expenditure related to the financial sector bailout and energy sector debt. “If you exclude the energy sector cost and the banks’ bailout cost from the 2020 budget and you are now including them in the revised budget line, obviously they will increase the deficit but that has nothing to do with COVID. This is because government understated and suppressed those figures before COVID. And that is why we are saying that they should separate the COVID cost which is about 2 to 3 percent of GDP. The two major cost that are contributing to the deficit is the banks’ bailout cost and the energy sector cost but not the COVID cost,” he said in an interview with the B&amp;FT. A critical analysis of the budget indicates that the deficit figure of 11.4 percent excludes both the energy sector cost of GH¢2.6 billion and the GH¢15.7 billion bailout cost for banks. Added, it takes the overall deficit figure to 13.6 percent of GDP and not 11.4 percent. This, Mr. Terkper says was done deliberately by government to portray that it is managing the economy well and to force it to bring the deficit figures to the fiscal rule limit of 5 percent before the pandemic. “What we are saying in essence is that, the headline figures that were projected even in the mid-year budget review was grossly understated and we can see this when you analyse the appendix in the budget. We are highlighting the fact that the deficit is higher than what has been put out. We think there are two primary reasons for doing this. One is that government wants to impress rather than actually showing results. Because if you exclude the energy sector and banking cost and show them at the footnote, then you give the impression that you are performing very well which in actual fact you are not. The second reason why we think they are doing this is to force and remain below the 5 percent Fiscal Responsibility Act to create the impression that they within the limit where in actual fact they are above. So we are telling Ghanaians not to be fooled by those figures,” he said. Click to view image terkper</t>
  </si>
  <si>
    <t>['former', 'finance', 'minister', 'seth', 'terkper', 'say', 'expenditure', 'relate', 'coronavirus', 'pandemic', 'solely', 'consider', 'responsible', 'widen', 'fiscal', 'deficit', 'rather', 'drive', 'debt', 'fund', 'use', 'resolve', 'financial', 'institution', 'energy', 'sector', 'debt', 'exclude', '2020', 'budget.', 'comment', 'come', 'current', 'finance', 'minister', 'ken', 'ofori-atta', 'say', 'mid-year', 'budget', 'presentation', 'parliament', 'expense', 'relate', 'coronavirus', 'pandemic', 'impact', 'revenue', 'generation', 'shoot', 'fiscal', 'deficit', 'figure', '11.4', 'percent', 'pre-pandemic', 'target', '4.7', 'percent,', 'necessitate', 'request', 'extra', 'gh¢11.8', 'billion', 'close', 'yawning', 'gap.', 'according', 'mr.', 'terkper,', 'government', 'want', 'take', 'advantage', 'pandemic-induced', 'spending', 'cover', 'true', 'picture', 'economy', 'always', 'show', 'deficit', 'figure', 'far', 'high', 'always', 'present', 'budget', 'due', 'expenditure', 'relate', 'financial', 'sector', 'bailout', 'energy', 'sector', 'debt.', '“if', 'exclude', 'energy', 'sector', 'cost', 'banks’', 'bailout', 'cost', '2020', 'budget', 'include', 'revised', 'budget', 'line,', 'obviously', 'increase', 'deficit', 'nothing', 'covid.', 'government', 'understate', 'suppress', 'figure', 'covid.', 'say', 'separate', 'covid', 'cost', '2', '3', 'percent', 'gdp.', 'two', 'major', 'cost', 'contribute', 'deficit', 'banks’', 'bailout', 'cost', 'energy', 'sector', 'cost', 'covid', 'cost,”', 'say', 'interview', 'b&amp;ft.', 'critical', 'analysis', 'budget', 'indicate', 'deficit', 'figure', '11.4', 'percent', 'excludes', 'energy', 'sector', 'cost', 'gh¢2.6', 'billion', 'gh¢15.7', 'billion', 'bailout', 'cost', 'banks.', 'added,', 'take', 'overall', 'deficit', 'figure', '13.6', 'percent', 'gdp', '11.4', 'percent.', 'this,', 'mr.', 'terkper', 'say', 'deliberately', 'government', 'portray', 'manage', 'economy', 'well', 'force', 'bring', 'deficit', 'figure', 'fiscal', 'rule', 'limit', '5', 'percent', 'pandemic.', '“what', 'say', 'essence', 'that,', 'headline', 'figure', 'project', 'even', 'mid-year', 'budget', 'review', 'grossly', 'understated', 'see', 'analyse', 'appendix', 'budget.', 'highlight', 'fact', 'deficit', 'high', 'put', 'out.', 'think', 'two', 'primary', 'reason', 'this.', 'one', 'government', 'want', 'impress', 'rather', 'actually', 'show', 'results.', 'exclude', 'energy', 'sector', 'banking', 'cost', 'show', 'footnote,', 'give', 'impression', 'perform', 'well', 'actual', 'fact', 'not.', 'second', 'reason', 'think', 'force', 'remain', '5', 'percent', 'fiscal', 'responsibility', 'act', 'create', 'impression', 'within', 'limit', 'actual', 'fact', 'above.', 'tell', 'ghanaians', 'fool', 'figures,”', 'said.', 'click', 'view', 'image', 'terkper']</t>
  </si>
  <si>
    <t>Parliament has granted the request of the Finance Minister for the suspension of the Fiscal Responsibility Rule for the 2020 financial year. Section Two of the Fiscal Responsibility Act, 2018, enjoins government to ensure that “the overall fiscal balance on cash basis for a particular year shall not eceed a deficit of five per cent of Gross Domestic Product for that year.” The Act also requests of the government to ensure that “an annual positive primary balance [are] maintained.” It, however, provided that when there is the need for the suspension of the rule, the minister shall, within 30 days, present to Parliament for approval facts and circumstances for the suspension, plans for restoring public finances within a reasonable period after a force majeure or unforeseen economic circumstances have elapsed. The approval of the request comes on the back of a threat by the Minority Caucus to initiate censure procedures against the Finance Minister, Ken Ofori-Atta, when he announced during the presentation of the mid-year budget review that the deficit was epected to hit 11.4 per cent of GDP. The Finance Committee’s report on the request, tabled in Parliament in Accra yesterday, justified the request citing the coronavirus pandemic. “The pandemic has wreaked havoc on economic activities, created uncertainty and weakened growth,” the report said, adding that whilst government ependitures continue to rise, its revenues were declining. Per the report, the fiscal deficit of 11.4 per cent of GDP this year would drop to 9.6 in 2021, 7.1 in 2022, 5.2 in 2023 and 3.8 in 2024 and estimated that growth would inch up from the 0.9 per cent of GDP projection this year to 5.4 in 2024. The Minority members who have since supported the request said the deficit figures for 2019 were inconsistent with what the International Monetary Fund had reported on the country because, while the minister reported 4.7 per cent of GDP, the fund reported 7.1 adding the banking sector clean-up. Minority Leader, Haruna Iddrisu, said the projections till 2024 were not measures but a blueprint of where government aspires to be because “when we say measures, we epect to see what you are going to do to stimulate the economy.” The Tamale South MP said the argument by government that its budget was pushed out of fear because of the falling prices of commodities could not be justified saying “this is not the first time commodity prices have pummeled.” In the view of Mr Iddrisu, the Finance and Employment Ministers must consider, as a matter of urgency, to appraise the House on the impact of COVID-19 on employment, adding that a labour market was critical if government was to respond adequately to the coronavirus induced unemployment. A Deputy Finance Minister, Kwaku Kwarteng, epressing gratitude to the House for approving the request said the impression must not be created that all was lost because there was a recovery plan. “There are positives to be learnt from the pandemic,” he said and assured that in containing the virus, the foundation of the economy was robust to make the recovery easy. The Ghana Coronavirus Alleviation and Restoration of Enterprises Support (CARES) programme clearly outlines strategies to reverse the effect of the pandemic. Click to view image Page 9 of 35</t>
  </si>
  <si>
    <t>['parliament', 'grant', 'request', 'finance', 'minister', 'suspension', 'fiscal', 'responsibility', 'rule', '2020', 'financial', 'year.', 'section', 'two', 'fiscal', 'responsibility', 'act,', '2018,', 'enjoins', 'government', 'ensure', '“the', 'overall', 'fiscal', 'balance', 'cash', 'basis', 'particular', 'year', 'shall', 'eceed', 'deficit', 'five', 'per', 'cent', 'gross', 'domestic', 'product', 'year.”', 'act', 'also', 'request', 'government', 'ensure', '“an', 'annual', 'positive', 'primary', 'balance', '[are]', 'maintained.”', 'it,', 'however,', 'provide', 'need', 'suspension', 'rule,', 'minister', 'shall,', 'within', '30', 'days,', 'present', 'parliament', 'approval', 'fact', 'circumstance', 'suspension,', 'plan', 'restore', 'public', 'finance', 'within', 'reasonable', 'period', 'force', 'majeure', 'unforeseen', 'economic', 'circumstance', 'elapsed.', 'approval', 'request', 'come', 'back', 'threat', 'minority', 'caucus', 'initiate', 'censure', 'procedure', 'finance', 'minister,', 'ken', 'ofori-atta,', 'announce', 'presentation', 'mid-year', 'budget', 'review', 'deficit', 'epected', 'hit', '11.4', 'per', 'cent', 'gdp.', 'finance', 'committee’s', 'report', 'request,', 'table', 'parliament', 'accra', 'yesterday,', 'justify', 'request', 'cite', 'coronavirus', 'pandemic.', '“the', 'pandemic', 'wreak', 'havoc', 'economic', 'activities,', 'create', 'uncertainty', 'weaken', 'growth,”', 'report', 'said,', 'add', 'whilst', 'government', 'ependitures', 'continue', 'rise,', 'revenue', 'declining.', 'per', 'report,', 'fiscal', 'deficit', '11.4', 'per', 'cent', 'gdp', 'year', 'would', 'drop', '9.6', '2021,', '7.1', '2022,', '5.2', '2023', '3.8', '2024', 'estimate', 'growth', 'would', 'inch', '0.9', 'per', 'cent', 'gdp', 'projection', 'year', '5.4', '2024.', 'minority', 'member', 'since', 'support', 'request', 'say', 'deficit', 'figure', '2019', 'inconsistent', 'international', 'monetary', 'fund', 'report', 'country', 'because,', 'minister', 'report', '4.7', 'per', 'cent', 'gdp,', 'fund', 'report', '7.1', 'add', 'banking', 'sector', 'clean-up.', 'minority', 'leader,', 'haruna', 'iddrisu,', 'say', 'projection', 'till', '2024', 'measure', 'blueprint', 'government', 'aspire', '“when', 'say', 'measures,', 'epect', 'see', 'go', 'stimulate', 'economy.”', 'tamale', 'south', 'mp', 'say', 'argument', 'government', 'budget', 'push', 'fear', 'fall', 'price', 'commodity', 'could', 'justify', 'say', '“this', 'first', 'time', 'commodity', 'price', 'pummeled.”', 'view', 'mr', 'iddrisu,', 'finance', 'employment', 'ministers', 'must', 'consider,', 'matter', 'urgency,', 'appraise', 'house', 'impact', 'covid-19', 'employment,', 'add', 'labour', 'market', 'critical', 'government', 'respond', 'adequately', 'coronavirus', 'induce', 'unemployment.', 'deputy', 'finance', 'minister,', 'kwaku', 'kwarteng,', 'epressing', 'gratitude', 'house', 'approve', 'request', 'say', 'impression', 'must', 'create', 'lose', 'recovery', 'plan.', '“there', 'positive', 'learn', 'pandemic,”', 'say', 'assure', 'contain', 'virus,', 'foundation', 'economy', 'robust', 'make', 'recovery', 'easy.', 'ghana', 'coronavirus', 'alleviation', 'restoration', 'enterprises', 'support', '(cares)', 'programme', 'clearly', 'outlines', 'strategy', 'reverse', 'effect', 'pandemic.', 'click', 'view', 'image', 'page', '9', '35']</t>
  </si>
  <si>
    <t>The Minority has threatened to trigger censure processes to remove the Finance Minister, Ken Ofori-Atta from office for allegedly breaching the Fiscal Responsibility Act. The Act, shepherded by the Finance Ministry and enacted in 2018, places a ceiling on the annual fiscal deficit at five per cent of Gross Domestic Product. It, however, grants exceptions under which the deficit may be more than the five per cent. The exceptions include health pandemics, force majeures, amongst others. This, however, the Act says must be by parliamentary approval. The Finance Minister, presenting the mid-year review on July 23, asked that the law be suspended as the novel coronavirus disease (COVID-19) continues to hit the economy. “From developments thus far, it is clear that the fiscal rules of a deficit not exceeding five per cent of GDP and a positive primary balance enshrined in the Fiscal Responsibility Act, 2018 (Act 982) are neither feasible nor attainable targets in this emergency period of the COVID-19 pandemic,” he told Parliament. But taking his turn in the debate preceding the approval of the reviewed budget on Wednesday, Minority Leader, Haruna Iddrisu, said the law cannot be suspended because the House wields no such power. “We will not suspend the law. He will undergo the sanctions spelt out in the Fiscal Responsibility Act. He defined it for himself. “In any case, Parliament, do you suspend your laws? If you are coming for the review of the law, do so because the law was definite. So Mr Speaker when the Minister said that he has breached his own fiscal responsibility rules, he is a potential candidate for sanctions under the Fiscal Responsibility Act and we will accordingly, sanction him in accordance with the law. “We will not suspend our laws because of the convenience of Honourable Ken Ofori-Atta,” Mr Iddrisu maintained. Speaking on Accra-based radio station, however, Chairman of Parliament’s Finance Committee, Dr Mark Assibey-Yeboah said per the provisions of the Act, there is an exception under which the rules can be set aside and that COVID-19 qualifies to be one of those conditions. He explained that since the deficit could only be established at the end of the year, the Finance Minister was still within legal remits, adding that Mr Ofori-Atta had submitted to the House a request for the suspension of the rules. To be able to succeed with this agenda, the Minority, with a numerical strength of 106 of the 275 members, would need the backing of 77 of their colleagues in the majority. Per Order 108 (b) of Parliament, “the motion (to censure a minister) shall be debated in Parliament within 14 days of its receipt by Mr Speaker and shall be supported by the votes, in secret ballot, of not less than two-thirds of all Members of Parliament.” Page 2 of 35 Without indicating how soon the processes would be triggered, MP for Adaklu, Governs Kwame Agbodza told the Ghanaian Times that should they fail on the floor, a future NDC government would prosecute the Finance Minister. “When you commit a crime against the state, there is no timeline within which if you are not prosecuted, the case dies,” Mr Agbodza posited. BY JULIUS YAO PETETSI</t>
  </si>
  <si>
    <t>['minority', 'threaten', 'trigger', 'censure', 'process', 'remove', 'finance', 'minister,', 'ken', 'ofori-atta', 'office', 'allegedly', 'breach', 'fiscal', 'responsibility', 'act.', 'act,', 'shepherd', 'finance', 'ministry', 'enact', '2018,', 'place', 'ceiling', 'annual', 'fiscal', 'deficit', 'five', 'per', 'cent', 'gross', 'domestic', 'product.', 'it,', 'however,', 'grant', 'exception', 'deficit', 'may', 'five', 'per', 'cent.', 'exception', 'include', 'health', 'pandemics,', 'force', 'majeures,', 'amongst', 'others.', 'this,', 'however,', 'act', 'say', 'must', 'parliamentary', 'approval.', 'finance', 'minister,', 'present', 'mid-year', 'review', 'july', '23,', 'ask', 'law', 'suspend', 'novel', 'coronavirus', 'disease', '(covid-19)', 'continue', 'hit', 'economy.', '“from', 'development', 'thus', 'far,', 'clear', 'fiscal', 'rule', 'deficit', 'exceed', 'five', 'per', 'cent', 'gdp', 'positive', 'primary', 'balance', 'enshrine', 'fiscal', 'responsibility', 'act,', '2018', '(act', '982)', 'neither', 'feasible', 'attainable', 'target', 'emergency', 'period', 'covid-19', 'pandemic,”', 'tell', 'parliament.', 'take', 'turn', 'debate', 'precede', 'approval', 'reviewed', 'budget', 'wednesday,', 'minority', 'leader,', 'haruna', 'iddrisu,', 'say', 'law', 'cannot', 'suspend', 'house', 'wield', 'power.', '“we', 'suspend', 'law.', 'undergo', 'sanction', 'spell', 'fiscal', 'responsibility', 'act.', 'define', 'himself.', '“in', 'case,', 'parliament,', 'suspend', 'laws?', 'come', 'review', 'law,', 'law', 'definite.', 'mr', 'speaker', 'minister', 'say', 'breach', 'fiscal', 'responsibility', 'rules,', 'potential', 'candidate', 'sanction', 'fiscal', 'responsibility', 'act', 'accordingly,', 'sanction', 'accordance', 'law.', '“we', 'suspend', 'law', 'convenience', 'honourable', 'ken', 'ofori-atta,”', 'mr', 'iddrisu', 'maintained.', 'speaking', 'accra-based', 'radio', 'station,', 'however,', 'chairman', 'parliament’s', 'finance', 'committee,', 'dr', 'mark', 'assibey-yeboah', 'say', 'per', 'provision', 'act,', 'exception', 'rule', 'set', 'aside', 'covid-19', 'qualifies', 'one', 'conditions.', 'explain', 'since', 'deficit', 'could', 'establish', 'end', 'year,', 'finance', 'minister', 'still', 'within', 'legal', 'remits,', 'add', 'mr', 'ofori-atta', 'submit', 'house', 'request', 'suspension', 'rules.', 'able', 'succeed', 'agenda,', 'minority,', 'numerical', 'strength', '106', '275', 'members,', 'would', 'need', 'backing', '77', 'colleague', 'majority.', 'per', 'order', '108', '(b)', 'parliament,', '“the', 'motion', '(to', 'censure', 'minister)', 'shall', 'debate', 'parliament', 'within', '14', 'day', 'receipt', 'mr', 'speaker', 'shall', 'support', 'votes,', 'secret', 'ballot,', 'less', 'two-thirds', 'members', 'parliament.”', 'page', '2', '35', 'without', 'indicate', 'soon', 'process', 'would', 'triggered,', 'mp', 'adaklu,', 'governs', 'kwame', 'agbodza', 'tell', 'ghanaian', 'times', 'fail', 'floor,', 'future', 'ndc', 'government', 'would', 'prosecute', 'finance', 'minister.', '“when', 'commit', 'crime', 'state,', 'timeline', 'within', 'prosecuted,', 'case', 'dies,”', 'mr', 'agbodza', 'posited.', 'julius', 'yao', 'petetsi']</t>
  </si>
  <si>
    <t>Accra, July 23, GNA - Ghana has recorded revenue shortfall of GH¢13.6 billion and an unanticipated “but necessary” expenditures of approximately GH¢11. 7 billion due to COVID-19, Mr Ken Ofori-Atta, the Minister of Finance, has said on Thursday. “...This will result in a projected fiscal deficit of 11.4 per cent of GDP...This is above the five per cent limit as stated in the Fiscal Responsibility Act, 2018,” the Minister said. He attributed the situation to the slowdown in economic activities, shortfalls in domestic direct and indirect taxes, as well as custom taxes, estimated at GH¢5,089 million, representing 1.3 per cent of GDP. There is also a reduction in petroleum revenue mainly due to decline in crude oil prices (from US$62.6 per barrel used in the 2020 budget to US$39.1 per barrel) due to the pandemic, estimated at GH¢5,257 million-1.4 per cent of GDP and increase in expenditures to contain the spread of the virus. He said sectors such as the hotel and hospitality industry, foreign direct investment, trade and industry, agriculture, health, transportation, manufacturing, real estates, financial and education were heavily impacted. The Minister said, households and businesses had equally been hit with significant job losses and reduced incomes. “Collectively, 1,531 job losses were recorded between April to June, 2020 from eight companies within the Ceramics, Timber, Food and Agro-processing industries in the manufacturing sub-sector,” he said. He said the disruptions in the global supply chain, reduction in demand, low productivity, high recurrent expenditure, and low revenue turnover combined to impact the operations within the manufacturing sub-sector. The Finance Minister said as a result, in some institutions the entire workforce was either asked to stay home or downsized to accommodate social distancing protocols, while in other instances, salary cuts were instituted to enable factories to survive. Mr Ofori-Atta said the economic shock of the pandemic had also manifested through external trade disruptions and decline in commodity prices, particularly, oil whose prices had fallen by more than half, and tightening of global financial markets. “The Ghana cedi, after appreciating strongly against the three major currencies in the first quarter 2020, came under pressure, depreciating against the US dollar in April and May,” he noted. The Minister stated that the cedi further depreciated by 2.4 per cent against the dollar and the Euro in June 2020. Mr Ofori-Atta said inflation also inched up by 2.8 percentage points to 10.6 per cent in April and further to 11.3 per cent in May and moderated to 11.2 percent in June. He said a projected real Growth Domestic Product for 2020 had been revised considerably downwards from 6.8 percent to 0.9 percent. “It is only the solid foundation established by the Government and the resilient buffers built by the Bank of Ghana that has saved the economy from contracting, as have happened in many countries,” the Finance Minster said. Mr Ofori-Atta said COVID-19 had also led to disruption in corporate and general business confidence, with threats to projected revenues, profitability, liquidity and corporate growth. Page 19 of 35 He said 19 out of the 28 State-owned Enterprises were projecting losses up to GH¢1.55 billion for 2020. GNA Click to view image</t>
  </si>
  <si>
    <t>['accra,', 'july', '23,', 'gna', 'ghana', 'record', 'revenue', 'shortfall', 'gh¢13.6', 'billion', 'unanticipated', '“but', 'necessary”', 'expenditure', 'approximately', 'gh¢11.', '7', 'billion', 'due', 'covid-19,', 'mr', 'ken', 'ofori-atta,', 'minister', 'finance,', 'say', 'thursday.', '“...this', 'result', 'projected', 'fiscal', 'deficit', '11.4', 'per', 'cent', 'gdp...this', 'five', 'per', 'cent', 'limit', 'state', 'fiscal', 'responsibility', 'act,', '2018,”', 'minister', 'said.', 'attribute', 'situation', 'slowdown', 'economic', 'activities,', 'shortfall', 'domestic', 'direct', 'indirect', 'taxes,', 'well', 'custom', 'taxes,', 'estimate', 'gh¢5,089', 'million,', 'represent', '1.3', 'per', 'cent', 'gdp.', 'also', 'reduction', 'petroleum', 'revenue', 'mainly', 'due', 'decline', 'crude', 'oil', 'price', '(from', 'us$62.6', 'per', 'barrel', 'use', '2020', 'budget', 'us$39.1', 'per', 'barrel)', 'due', 'pandemic,', 'estimate', 'gh¢5,257', 'million-1.4', 'per', 'cent', 'gdp', 'increase', 'expenditure', 'contain', 'spread', 'virus.', 'say', 'sector', 'hotel', 'hospitality', 'industry,', 'foreign', 'direct', 'investment,', 'trade', 'industry,', 'agriculture,', 'health,', 'transportation,', 'manufacturing,', 'real', 'estates,', 'financial', 'education', 'heavily', 'impacted.', 'minister', 'said,', 'household', 'business', 'equally', 'hit', 'significant', 'job', 'loss', 'reduced', 'incomes.', '“collectively,', '1,531', 'job', 'loss', 'record', 'april', 'june,', '2020', 'eight', 'company', 'within', 'ceramics,', 'timber,', 'food', 'agro-processing', 'industry', 'manufacturing', 'sub-sector,”', 'said.', 'say', 'disruption', 'global', 'supply', 'chain,', 'reduction', 'demand,', 'low', 'productivity,', 'high', 'recurrent', 'expenditure,', 'low', 'revenue', 'turnover', 'combine', 'impact', 'operation', 'within', 'manufacture', 'sub-sector.', 'finance', 'minister', 'say', 'result,', 'institution', 'entire', 'workforce', 'either', 'ask', 'stay', 'home', 'downsize', 'accommodate', 'social', 'distance', 'protocols,', 'instances,', 'salary', 'cut', 'institute', 'enable', 'factory', 'survive.', 'mr', 'ofori-atta', 'say', 'economic', 'shock', 'pandemic', 'also', 'manifest', 'external', 'trade', 'disruption', 'decline', 'commodity', 'prices,', 'particularly,', 'oil', 'whose', 'price', 'fall', 'half,', 'tightening', 'global', 'financial', 'markets.', '“the', 'ghana', 'cedi,', 'appreciate', 'strongly', 'three', 'major', 'currency', 'first', 'quarter', '2020,', 'come', 'pressure,', 'depreciate', 'us', 'dollar', 'april', 'may,”', 'noted.', 'minister', 'state', 'cedi', 'depreciate', '2.4', 'per', 'cent', 'dollar', 'euro', 'june', '2020.', 'mr', 'ofori-atta', 'say', 'inflation', 'also', 'inch', '2.8', 'percentage', 'point', '10.6', 'per', 'cent', 'april', '11.3', 'per', 'cent', 'may', 'moderate', '11.2', 'percent', 'june.', 'say', 'projected', 'real', 'growth', 'domestic', 'product', '2020', 'revise', 'considerably', 'downwards', '6.8', 'percent', '0.9', 'percent.', '“it', 'solid', 'foundation', 'establish', 'government', 'resilient', 'buffer', 'build', 'bank', 'ghana', 'save', 'economy', 'contracting,', 'happen', 'many', 'countries,”', 'finance', 'minster', 'said.', 'mr', 'ofori-atta', 'say', 'covid-19', 'also', 'lead', 'disruption', 'corporate', 'general', 'business', 'confidence,', 'threat', 'project', 'revenues,', 'profitability,', 'liquidity', 'corporate', 'growth.', 'page', '19', '35', 'say', '19', '28', 'state-owned', 'enterprises', 'project', 'loss', 'gh¢1.55', 'billion', '2020.', 'gna', 'click', 'view', 'image']</t>
  </si>
  <si>
    <t>APA – Accra (Ghana) The X-ray of the Akufo-Addo’s administration by former President John Mahama is the trending story in Ghanaian press on Friday. The Graphic reports that the tragedy of the Akufo-Addo administration by former President John Mahama stated that it is not only the collosal debt it has saddled Ghanaians with. It is not only the huge fiscal deficit he has created even before #COVID-19. According to him, it is not only the hundreds of projects he has abandoned causing taxpayers money to go waste. It is not only his poor infrastructure record. This particular tragedy is in the destruction and politicization of our institutions. A judiciary that lacks impartiality, an oppressed Parliament, a pliant Electoral Commission, an Auditor General hounded out of office, a misused military, anticorruption institutions in bondage, an intimidated media, and a terrified moral society. These constitute the tragedy of the four years of Akufo-Addo’s administration. The newspaper says that a Member of Parliament (MP) for Assin Central, Mr. Kennedy Ohene Agyapong, has presented $428,650 to the Ministry of Foreign Affairs and Regional Integration to support the evacuation of more than 700 stranded Ghanaians in Lebanon. Mr. Agyapong contributed $200,000 himself, while he mobilised the rest through an appeal he launched for other Ghanaians to support the initiative. The support will help cover the evacuation of the fourth and fifth batches scheduled for August 11 and 13, respectively. At the presentation event last Wednesday, Mr. Agyapong said: “It is not in everything that we expect the white man to save us or take care of for us. We need to prove that we are capable of managing our own affairs." The Graphic also reports that the novel Coronavirus pandemic has now killed 206 people in Ghana. This was contained in the latest figures released by the Ghana Health Service (GHS) today (August 7, 2020) in which it reported eight new deaths. The GHS update also disclosed that even persons are in critical condition from Coronavirus-related illnesses. Four of the persons in critical condition are breathing with the assistance of a ventilators. In the update, the GHS also announced 455 new positive cases of Coronavirus, increasing the country's cumulative case count to 40,097. The Times reports that the Parliament has granted the request of the Finance Minister for the suspension of the Fiscal Responsibility Rule for the 2020 financial year. Section Two of the Fiscal Responsibility Act, 2018, enjoins government to ensure that “the overall fiscal balance on cash basis for a particular year shall not exceed a deficit of five per cent of Gross Domestic Product for that year.” The Act also requests of the government to ensure that “an annual positive primary balance [are] maintained”. Page 11 of 35 It, however, provided that when there is the need for the suspension of the rule, the minister shall, within 30 days, present to Parliament for approval facts and circumstances for the suspension, plans for restoring public finances within a reasonable period after a force majeure or unforeseen economic circumstances have elapsed. The approval of the request comes on the back of a threat by the Minority Caucus to initiate censure procedures against the Finance Minister, Ken Ofori-Atta, when he announced during the presentation of the mid-year budget review that the deficit was expected to hit 11.4 percent of GDP. The newspaper says that the Director General of the Ghana Education Service (GES), Professor Kwasi Opoku-Amankwa has directed all heads of schools to release names of students who vandalised and destroyed school properties during their protest against school authorities for enforcing social distance protocols during their West African Senior School Certificate Examination (WASSCE) on Monday for the necessary disciplinary actions. According to him, the action of the students in some schools was most unfortunate and could not be countenanced by authorities. “Those properties destroyed were for government and not for individuals and we will not allow anyone to vandalise them. If you cannot leave on campus to write exams we will let you go home,” he said. Professor Opoku-Amankwa said this during a stakeholder discussion via zoom on the impact of the students’ action on the education sector monitored by the Ghanaian Times yesterday in Accra. The stakeholders included President of Ghana National Association of Teachers (GNAT), Madam Philippa Larsen, Executive Director of African Education Watch, Mr Kofi Asare and Ranking Member of Parliament’s Committee on Education, Mr Clement Apaak.</t>
  </si>
  <si>
    <t>['apa', '–', 'accra', '(ghana)', 'x-ray', 'akufo-addo’s', 'administration', 'former', 'president', 'john', 'mahama', 'trend', 'story', 'ghanaian', 'press', 'friday.', 'graphic', 'report', 'tragedy', 'akufo-addo', 'administration', 'former', 'president', 'john', 'mahama', 'state', 'collosal', 'debt', 'saddle', 'ghanaians', 'with.', 'huge', 'fiscal', 'deficit', 'create', 'even', '#covid-19.', 'according', 'him,', 'hundred', 'project', 'abandon', 'cause', 'taxpayer', 'money', 'go', 'waste.', 'poor', 'infrastructure', 'record.', 'particular', 'tragedy', 'destruction', 'politicization', 'institutions.', 'judiciary', 'lack', 'impartiality,', 'oppressed', 'parliament,', 'pliant', 'electoral', 'commission,', 'auditor', 'general', 'hound', 'office,', 'misused', 'military,', 'anticorruption', 'institution', 'bondage,', 'intimidated', 'media,', 'terrified', 'moral', 'society.', 'constitute', 'tragedy', 'four', 'year', 'akufo-addo’s', 'administration.', 'newspaper', 'say', 'member', 'parliament', '(mp)', 'assin', 'central,', 'mr.', 'kennedy', 'ohene', 'agyapong,', 'present', '$428,650', 'ministry', 'foreign', 'affairs', 'regional', 'integration', 'support', 'evacuation', '700', 'stranded', 'ghanaians', 'lebanon.', 'mr.', 'agyapong', 'contribute', '$200,000', 'himself,', 'mobilise', 'rest', 'appeal', 'launch', 'ghanaians', 'support', 'initiative.', 'support', 'help', 'cover', 'evacuation', 'fourth', 'fifth', 'batch', 'schedule', 'august', '11', '13,', 'respectively.', 'presentation', 'event', 'last', 'wednesday,', 'mr.', 'agyapong', 'said:', '“it', 'everything', 'expect', 'white', 'man', 'save', 'us', 'take', 'care', 'us.', 'need', 'prove', 'capable', 'manage', 'affairs."', 'graphic', 'also', 'report', 'novel', 'coronavirus', 'pandemic', 'kill', '206', 'people', 'ghana.', 'contain', 'late', 'figure', 'release', 'ghana', 'health', 'service', '(ghs)', 'today', '(august', '7,', '2020)', 'report', 'eight', 'new', 'deaths.', 'ghs', 'update', 'also', 'disclose', 'even', 'person', 'critical', 'condition', 'coronavirus-related', 'illnesses.', 'four', 'person', 'critical', 'condition', 'breathe', 'assistance', 'ventilators.', 'update,', 'ghs', 'also', 'announce', '455', 'new', 'positive', 'case', 'coronavirus,', 'increase', "country's", 'cumulative', 'case', 'count', '40,097.', 'times', 'report', 'parliament', 'grant', 'request', 'finance', 'minister', 'suspension', 'fiscal', 'responsibility', 'rule', '2020', 'financial', 'year.', 'section', 'two', 'fiscal', 'responsibility', 'act,', '2018,', 'enjoins', 'government', 'ensure', '“the', 'overall', 'fiscal', 'balance', 'cash', 'basis', 'particular', 'year', 'shall', 'exceed', 'deficit', 'five', 'per', 'cent', 'gross', 'domestic', 'product', 'year.”', 'act', 'also', 'request', 'government', 'ensure', '“an', 'annual', 'positive', 'primary', 'balance', '[are]', 'maintained”.', 'page', '11', '35', 'it,', 'however,', 'provide', 'need', 'suspension', 'rule,', 'minister', 'shall,', 'within', '30', 'days,', 'present', 'parliament', 'approval', 'fact', 'circumstance', 'suspension,', 'plan', 'restore', 'public', 'finance', 'within', 'reasonable', 'period', 'force', 'majeure', 'unforeseen', 'economic', 'circumstance', 'elapsed.', 'approval', 'request', 'come', 'back', 'threat', 'minority', 'caucus', 'initiate', 'censure', 'procedure', 'finance', 'minister,', 'ken', 'ofori-atta,', 'announce', 'presentation', 'mid-year', 'budget', 'review', 'deficit', 'expect', 'hit', '11.4', 'percent', 'gdp.', 'newspaper', 'say', 'director', 'general', 'ghana', 'education', 'service', '(ges),', 'professor', 'kwasi', 'opoku-amankwa', 'direct', 'head', 'school', 'release', 'name', 'student', 'vandalise', 'destroyed', 'school', 'property', 'protest', 'school', 'authority', 'enforce', 'social', 'distance', 'protocol', 'west', 'african', 'senior', 'school', 'certificate', 'examination', '(wassce)', 'monday', 'necessary', 'disciplinary', 'actions.', 'according', 'him,', 'action', 'student', 'school', 'unfortunate', 'could', 'countenance', 'authorities.', '“those', 'property', 'destroy', 'government', 'individual', 'allow', 'anyone', 'vandalise', 'them.', 'cannot', 'leave', 'campus', 'write', 'exam', 'let', 'go', 'home,”', 'said.', 'professor', 'opoku-amankwa', 'say', 'stakeholder', 'discussion', 'via', 'zoom', 'impact', 'students’', 'action', 'education', 'sector', 'monitor', 'ghanaian', 'times', 'yesterday', 'accra.', 'stakeholder', 'include', 'president', 'ghana', 'national', 'association', 'teachers', '(gnat),', 'madam', 'philippa', 'larsen,', 'executive', 'director', 'african', 'education', 'watch,', 'mr', 'kofi', 'asare', 'ranking', 'member', 'parliament’s', 'committee', 'education,', 'mr', 'clement', 'apaak.']</t>
  </si>
  <si>
    <t>Finance minister has sought suspension of 5% deficit ceiling, primary surplus requirement because of coronavirus impact Fiscal deficit is seen to widen to 11.4% of GDP this year, primary balance to be in deficit of 4.6% Government's plan envisages gradual decline in fiscal deficit to 3.8% in 2024, retrun to primary surplus only in 2024 The parliament approved the suspension of the fiscal responsibility rules for 2020, in accordance with the Fiscal Responsibility Act (FRA) 2018. These rules include a budget deficit ceiling of 5% of GDP and a requirement to have a positive primary balance. Finance minister Ken Ofori-Atta sought the suspension for this year because of the impact of the coronavirus pandemic on the budget which is expected to end the year with a deficit of 11.4% of GDP. The law allows for the rules to be suspended upon the request of the minister who should without 30 days present for approval the facts and circumstances for the suspension of the rules and plans for restoring the state of public finances with a reasonable period. We recall that when presenting the mid-year budget review last month, Ofori-Atta said that economic growth was projected to brake to 0.9% this year from 6.5% in 2019 and below the initial 6.8% projection. The estimated impact of the pandemic on revenues is GHS 13.6bn or 3.5% of revised GDP and the impact on spending is GHS 11.7bn or about 3.0% of GDP. The plan presented to the parliament for fiscal consolidation envisages the fiscal deficit to be reduced to 9.6% of GDP in 2021 from 11.4% in 2020, and then to 7.1% in 2022, 5.2% ion 2023, and 3.8% in 2024. The primary budget deficit is expected to decrease to 3.4% of GDP in 2021 from 4.6% in 2020, and further to 1.9% in 2022 and 1.0% in 2023, before it reverts to surplus of 0.1% in 2024.</t>
  </si>
  <si>
    <t>['finance', 'minister', 'seek', 'suspension', '5%', 'deficit', 'ceiling,', 'primary', 'surplus', 'requirement', 'coronavirus', 'impact', 'fiscal', 'deficit', 'see', 'widen', '11.4%', 'gdp', 'year,', 'primary', 'balance', 'deficit', '4.6%', "government's", 'plan', 'envisage', 'gradual', 'decline', 'fiscal', 'deficit', '3.8%', '2024,', 'retrun', 'primary', 'surplus', '2024', 'parliament', 'approve', 'suspension', 'fiscal', 'responsibility', 'rule', '2020,', 'accordance', 'fiscal', 'responsibility', 'act', '(fra)', '2018.', 'rule', 'include', 'budget', 'deficit', 'ceiling', '5%', 'gdp', 'requirement', 'positive', 'primary', 'balance.', 'finance', 'minister', 'ken', 'ofori-atta', 'seek', 'suspension', 'year', 'impact', 'coronavirus', 'pandemic', 'budget', 'expect', 'end', 'year', 'deficit', '11.4%', 'gdp.', 'law', 'allow', 'rule', 'suspend', 'upon', 'request', 'minister', 'without', '30', 'day', 'present', 'approval', 'fact', 'circumstance', 'suspension', 'rule', 'plan', 'restore', 'state', 'public', 'finance', 'reasonable', 'period.', 'recall', 'present', 'mid-year', 'budget', 'review', 'last', 'month,', 'ofori-atta', 'say', 'economic', 'growth', 'project', 'brake', '0.9%', 'year', '6.5%', '2019', 'initial', '6.8%', 'projection.', 'estimated', 'impact', 'pandemic', 'revenue', 'ghs', '13.6bn', '3.5%', 'revise', 'gdp', 'impact', 'spending', 'ghs', '11.7bn', '3.0%', 'gdp.', 'plan', 'present', 'parliament', 'fiscal', 'consolidation', 'envisage', 'fiscal', 'deficit', 'reduce', '9.6%', 'gdp', '2021', '11.4%', '2020,', '7.1%', '2022,', '5.2%', 'ion', '2023,', '3.8%', '2024.', 'primary', 'budget', 'deficit', 'expect', 'decrease', '3.4%', 'gdp', '2021', '4.6%', '2020,', '1.9%', '2022', '1.0%', '2023,', 'revert', 'surplus', '0.1%', '2024.']</t>
  </si>
  <si>
    <t>Recently released govt document forecasts 2020 fiscal deficit at 12.2%, higher than previously projected 11.4% Fitch says latest projections represent bigger departure from rating agency's assumptions Liquidity pressures might increase in 2021 as result of slow fiscal adjustment Fitch Ratings commented that Ghana's recently revealed plans to pursue slower fiscal consolidation than previously planned may put public debt on higher trajectory and could exert downward pressure on the country's ratings. The rating agency refers to the recently released 2021-2024 budget guidelines which put 2020 fiscal deficit at 12.2% of GDP, higher than the 11.4% envisaged in the revised budget presented just 10 days earlier. Fitch noted that they had expected a substantial, temporary widening of the budget deficit this year as a result of the pandemic but the latest medium-term projections represent a bigger departure from the rating agency's assumptions. The projections are for the fiscal deficit to remain above 5% of GDP until 2022 and the primary balance to remain in deficit even in 2024, which is against the Fiscal Responsibility Act's requirement for a surplus. Fitch said that a failure to significantly narrow the fiscal deficits in 2021-2023 may result in a significant increase in the ratio of public debt to GDP. It also recalled that when it affirmed Ghana's B rating in April, it noted that a weakening of the fiscal metrics relative to the base-case scenario could lead to a negative action. Still, Fitch added that medium-term fiscal forecasts are subject to a high degree of uncertainty. With regards to the liquidity position of the country, it is supported by the USD 3bn Eurobond in February and the USD 1bn support approved by IMF in April, as well as the central bank's financing of the budget deficit, but pressure might increase in 2021 if central bank financing is sustained at a high level. The slow fiscal consolidation could also worsen foreign investor confidence and thus affect the country's access to financial markets, while a sharp depreciation of the cedi would significantly increase debt servicing burden, Fitch commented.</t>
  </si>
  <si>
    <t>['recently', 'release', 'govt', 'document', 'forecast', '2020', 'fiscal', 'deficit', '12.2%,', 'high', 'previously', 'project', '11.4%', 'fitch', 'say', 'late', 'projection', 'represent', 'big', 'departure', 'rating', "agency's", 'assumption', 'liquidity', 'pressure', 'might', 'increase', '2021', 'result', 'slow', 'fiscal', 'adjustment', 'fitch', 'ratings', 'comment', "ghana's", 'recently', 'reveal', 'plan', 'pursue', 'slow', 'fiscal', 'consolidation', 'previously', 'plan', 'may', 'put', 'public', 'debt', 'high', 'trajectory', 'could', 'exert', 'downward', 'pressure', "country's", 'ratings.', 'rating', 'agency', 'refers', 'recently', 'release', '2021-2024', 'budget', 'guideline', 'put', '2020', 'fiscal', 'deficit', '12.2%', 'gdp,', 'high', '11.4%', 'envisage', 'revised', 'budget', 'present', '10', 'day', 'earlier.', 'fitch', 'note', 'expect', 'substantial,', 'temporary', 'widening', 'budget', 'deficit', 'year', 'result', 'pandemic', 'late', 'medium-term', 'projection', 'represent', 'big', 'departure', 'rating', "agency's", 'assumptions.', 'projection', 'fiscal', 'deficit', 'remain', '5%', 'gdp', '2022', 'primary', 'balance', 'remain', 'deficit', 'even', '2024,', 'fiscal', 'responsibility', "act's", 'requirement', 'surplus.', 'fitch', 'say', 'failure', 'significantly', 'narrow', 'fiscal', 'deficit', '2021-2023', 'may', 'result', 'significant', 'increase', 'ratio', 'public', 'debt', 'gdp.', 'also', 'recall', 'affirm', "ghana's", 'b', 'rating', 'april,', 'note', 'weakening', 'fiscal', 'metric', 'relative', 'base-case', 'scenario', 'could', 'lead', 'negative', 'action.', 'still,', 'fitch', 'add', 'medium-term', 'fiscal', 'forecast', 'subject', 'high', 'degree', 'uncertainty.', 'regard', 'liquidity', 'position', 'country,', 'support', 'usd', '3bn', 'eurobond', 'february', 'usd', '1bn', 'support', 'approve', 'imf', 'april,', 'well', 'central', "bank's", 'financing', 'budget', 'deficit,', 'pressure', 'might', 'increase', '2021', 'central', 'bank', 'financing', 'sustain', 'high', 'level.', 'slow', 'fiscal', 'consolidation', 'could', 'also', 'worsen', 'foreign', 'investor', 'confidence', 'thus', 'affect', "country's", 'access', 'financial', 'markets,', 'sharp', 'depreciation', 'cedi', 'would', 'significantly', 'increase', 'debt', 'service', 'burden,', 'fitch', 'commented.']</t>
  </si>
  <si>
    <t>honduras</t>
  </si>
  <si>
    <t>Page 1 of 3 El FMI prevé contracción del 7% en Honduras en 2020 30 Oct 2020 / 01:38 PM / EFE / La pandemia de coronavirus ha "ralentizado" la actividad económica más de lo previsto. La economía hondureña se contraerá alrededor del 7 % este año por los efectos de la pandemia del coronavirus, para recuperarse y crecer cerca del 5 % en 2021, señaló este viernes el Fondo Monetario Internacional (FMI) en Tegucigalpa. La pandemia de coronavirus ha "ralentizado" la actividad económica más de lo previsto, indicó una misión del organismo crediticio, que hoy concluyó una visita a la capital hondureña, en una rueda de prensa acompañada de autoridades del Gabinete Económico de Honduras. El aumento de contagios por la enfermedad "retrasó la salida gradual del confinamiento requerido para aliviar las presiones sobre el sistema de salud y proteger vidas", añadió. Lo anterior, sumado al entorno externo débil, impactó en el crecimiento y las perspectivas fiscales, señaló la misión del FMI. La misión del organismo indicó que prevé que la economía "se contraiga alrededor de un 7 % y se recupere cerca de un 5 % el próximo año". Destacó además que la resiliencia de las remesas y los bajos precios del petróleo han respaldado la posición externa del país centroamericano. Las políticas económicas Las conversaciones de la misión del FMI y las autoridades hondureñas sobre el apoyo del Fondo a las políticas económicas de Honduras y la implementación paulatina de medidas de emergencia en respuesta a la pandemia fueron "muy productivas", subrayó Vesperoni. El personal técnico del FMI propone completar la tercera revisión permitiendo el desembolso de 88 millones de dólares, sujeto a la aprobación del Directorio Ejecutivo del organismo crediticio. Respuesta frenta a la pandemia Una flexibilización incorporada a la Ley de Responsabilidad Fiscal (LRF) ha permitido a las autoridades de Honduras "responder a la crisis con un aumento temporal del déficit del sector público no financiero en 2020-21", añadió. Aseguró además que el aumento del déficit obedece principalmente a la "reducción de los ingresos fiscales, mientras que los gastos de emergencia para hacer frente a la crisis sanitaria, humanitaria y económica se han compensado en gran medida mediante reasignaciones presupuestarias". "El compromiso de las autoridades con la prudencia fiscal a mediano plazo, con un retorno proyectado al límite de déficit de la LRF en 2022, ha sido fundamental para mantener la confianza y el acceso a los mercados internacionales de capital", enfatizó. Resaltó también que Honduras ha tomado medidas monetarias y financieras decisivas para "amortiguar el impacto de la crisis, incluidas la reducción de la tasa de política monetaria, la provisión de liquidez y la implementación de esquemas para garantizar nuevos créditos tanto para Pymes como para grandes empresas, y apoyar la reestructuración de los créditos".</t>
  </si>
  <si>
    <t>Page 1 of 3 The IMF expects a 7% contraction in Honduras in 2020 Oct 30, 2020 / 01:38 PM / EFE / The coronavirus pandemic has "slowed down" economic activity more than expected. The Honduran economy will contract around 7% this year due to the effects of the coronavirus pandemic, to recover and grow close to 5% in 2021, the International Monetary Fund (IMF) in Tegucigalpa said on Friday. The coronavirus pandemic has "slowed down" economic activity more than expected, indicated a mission from the credit organization, which today concluded a visit to the Honduran capital, at a press conference accompanied by authorities from the Honduran Economic Cabinet. The increase in infections from the disease "delayed the gradual exit from the confinement required to alleviate pressures on the health system and protect lives," he added. This, added to the weak external environment, had an impact on growth and fiscal prospects, the IMF mission pointed out. The agency's mission indicated that it expects the economy to "contract by around 7% and recover by around 5% next year." He also highlighted that the resilience of remittances and low oil prices have supported the external position of the Central American country. Economic policies The conversations between the IMF mission and the Honduran authorities about the Fund's support for the economic policies of Honduras and the gradual implementation of emergency measures in response to the pandemic were "very productive," Vesperoni stressed. The IMF's technical staff proposes to complete the third review allowing the disbursement of 88 million dollars, subject to the approval of the Executive Board of the credit organization. Response to the pandemic A relaxation incorporated into the Fiscal Responsibility Law (LRF) has allowed the Honduran authorities "to respond to the crisis with a temporary increase in the deficit of the non-financial public sector in 2020-21," he added. He also assured that the increase in the deficit is mainly due to the "reduction in tax revenues, while emergency expenses to face the health, humanitarian and economic crisis have been largely offset by budgetary reallocations." "The authorities' commitment to fiscal prudence in the medium term, with a projected return to the LRF deficit limit in 2022, has been essential to maintain confidence and access to international capital markets," he emphasized. He also highlighted that Honduras has taken decisive monetary and financial measures to "cushion the impact of the crisis, including the reduction of the monetary policy rate, the provision of liquidity and the implementation of schemes to guarantee new credits for both SMEs and large companies. , and support loan restructuring. "</t>
  </si>
  <si>
    <t>['page', '1', '3', 'imf', 'expect', '7%', 'contraction', 'honduras', '2020', 'oct', '30,', '2020', '01:38', 'pm', 'efe', 'coronavirus', 'pandemic', '"slowed', 'down"', 'economic', 'activity', 'expected.', 'honduran', 'economy', 'contract', 'around', '7%', 'year', 'due', 'effect', 'coronavirus', 'pandemic,', 'recover', 'grow', 'close', '5%', '2021,', 'international', 'monetary', 'fund', '(imf)', 'tegucigalpa', 'say', 'friday.', 'coronavirus', 'pandemic', '"slowed', 'down"', 'economic', 'activity', 'expected,', 'indicate', 'mission', 'credit', 'organization,', 'today', 'conclude', 'visit', 'honduran', 'capital,', 'press', 'conference', 'accompany', 'authority', 'honduran', 'economic', 'cabinet.', 'increase', 'infection', 'disease', '"delayed', 'gradual', 'exit', 'confinement', 'require', 'alleviate', 'pressure', 'health', 'system', 'protect', 'lives,"', 'added.', 'this,', 'add', 'weak', 'external', 'environment,', 'impact', 'growth', 'fiscal', 'prospects,', 'imf', 'mission', 'point', 'out.', "agency's", 'mission', 'indicate', 'expect', 'economy', '"contract', 'around', '7%', 'recover', 'around', '5%', 'next', 'year."', 'also', 'highlight', 'resilience', 'remittance', 'low', 'oil', 'price', 'support', 'external', 'position', 'central', 'american', 'country.', 'economic', 'policy', 'conversation', 'imf', 'mission', 'honduran', 'authority', "fund's", 'support', 'economic', 'policy', 'honduras', 'gradual', 'implementation', 'emergency', 'measure', 'response', 'pandemic', '"very', 'productive,"', 'vesperoni', 'stressed.', "imf's", 'technical', 'staff', 'propose', 'complete', 'third', 'review', 'allow', 'disbursement', '88', 'million', 'dollars,', 'subject', 'approval', 'executive', 'board', 'credit', 'organization.', 'response', 'pandemic', 'relaxation', 'incorporate', 'fiscal', 'responsibility', 'law', '(lrf)', 'allow', 'honduran', 'authority', '"to', 'respond', 'crisis', 'temporary', 'increase', 'deficit', 'non-financial', 'public', 'sector', '2020-21,"', 'added.', 'also', 'assure', 'increase', 'deficit', 'mainly', 'due', '"reduction', 'tax', 'revenues,', 'emergency', 'expense', 'face', 'health,', 'humanitarian', 'economic', 'crisis', 'largely', 'offset', 'budgetary', 'reallocations."', '"the', "authorities'", 'commitment', 'fiscal', 'prudence', 'medium', 'term,', 'projected', 'return', 'lrf', 'deficit', 'limit', '2022,', 'essential', 'maintain', 'confidence', 'access', 'international', 'capital', 'markets,"', 'emphasized.', 'also', 'highlight', 'honduras', 'take', 'decisive', 'monetary', 'financial', 'measure', '"cushion', 'impact', 'crisis,', 'include', 'reduction', 'monetary', 'policy', 'rate,', 'provision', 'liquidity', 'implementation', 'scheme', 'guarantee', 'new', 'credit', 'smes', 'large', 'companies.', 'support', 'loan', 'restructuring.']</t>
  </si>
  <si>
    <t>Page 1 of 3 El FMI dice que Honduras tendrá contracción económica de 3,3% en este año 8 de mayo 2020 Washington, DC – Una misión del Fondo Monetario Internacional (FMI) encabezada por Esteban Vesperoni mantuvo conversaciones con las autoridades hondureñas por video conferencia respecto a la Segunda Revisión del Programa de Honduras apoyado por el FMI bajo el Acuerdo Stand-by (SBA) y el Acuerdo de Facilidad de Crédito (CFA). Al término de la misión, el Sr. Vesperoni declaró hoy lo siguiente: “El personal técnico del FMI y las autoridades de Honduras mantuvieron discusiones muy productivas sobre el apoyo del Fondo a las políticas económicas, incluidas las medidas de emergencia implementadas por las autoridades a raíz de la pandemia del COVID-19. Sujeto a la aprobación del Directorio Ejecutivo del FMI, el personal técnico propone aumentar el nivel de acceso bajo las facilidades SBA/CFA en DEG162 millones (aproximadamente US$222 millones), llevando el acceso total a DEG387 millones (en torno a US$530 millones), y completar la segunda revisión del programa. “La pandemia COVID-19 está teniendo un impacto adverso importante en las condiciones sociales y económicas en Honduras. Provocará una recesión en 2020, con una contracción esperada de la economía de aproximadamente un 3.3 por ciento. Esto refleja el impacto de las medidas necesarias de mitigación para aliviar las presiones sobre el sistema de salud y proteger vidas, así como los grandes choques externos a través de las remesas, la maquila, el comercio, el turismo y las condiciones financieras externas. También se proyecta que la pandemia genere aumentos en las necesidades de financiamiento fiscal y de balanza de pagos. “Las autoridades están desplegando una respuesta bien focalizada a la pandemia, estableciendo marcos sólidos de transparencia y rendición de cuentas. En este contexto, y previa solicitud al Congreso del uso de la cláusula de emergencia contenida en la Ley de Responsabilidad Fiscal, el programa del gobierno prevé un déficit del 4 por ciento del PIB para el sector público no-financiero en el año 2020, y reorientaciones del gasto presupuestal no prioritario. Este déficit sería generado por menores ingresos fiscales relacionados con la recesión, así como por mayores gastos para contener el alcance y mitigar el impacto de la crisis sanitaria, humanitaria y económica causada por la pandemia. Las autoridades también están adoptando medidas importantes de política monetaria y financiera para limitar el impacto de la crisis, incluidas reducciones en la tasa de política monetaria, aumento de la provisión de liquidez, alivio del servicio de la deuda, e implementación de fondos de garantía. “En adición a la respuesta inmediata a la crisis, las autoridades ratifican su firme compromiso de mantener la estabilidad macroeconómica mientras perseveran en la implementación de reformas estructurales necesarias para fomentar un fuerte crecimiento inclusivo. En el contexto del programa apoyado por el Fondo, las autoridades continuarán enfocándose en proteger el gasto social y la inversión frente a la caída de los ingresos tributarios asociada con la desaceleración en el crecimiento económico; implementar reformas en el sector eléctrico; fortalecer la política monetaria y los marcos de regulación y supervisión financiera; y tomar medidas para mejorar el clima de negocios y la gobernanza. El FMI dice que Honduras tendrá contracción económica de 3,3 % en este año “La misión sostuvo conversaciones con Wilfredo Cerrato, presidente del Banco Central de Honduras, Rocio Tabora, Secretaria de Finanzas, Ethel Deras, Presidenta de la Comisión Nacional de Bancos y Seguros, Miriam Guzmán, Ministra Directora del Servicio de Administración de Rentas. La misión también mantuvo reuniones con autoridades y equipos técnicos de la Secretaría de Coordinación General de Gobierno, la Secretaria de Trabajo y Seguridad Social, la Secretaría de Desarrollo Económico, el Tribunal Superior de Cuentas, el Banco Hondureño de la Producción y la Vivienda, la Comisión Interventora de la ENEE, el regulador y el operador del sector eléctrico, y representantes de la sociedad civil, el sector privado y la comunidad internacional. La misión desea agradecer a las autoridades y otras contrapartes por las excelentes discusiones.” Noticias Relacionadas: Presidente: FMI reconoce que Honduras focaliza bien medidas para atender la COVID-19</t>
  </si>
  <si>
    <t>Page 1 of 3 The IMF says that Honduras will have an economic contraction of 3.3% this year May 8, 2020 Washington, DC - An International Monetary Fund (IMF) mission headed by Esteban Vesperoni held talks with the Honduran authorities by video conference Regarding the Second Review of the Honduras Program supported by the IMF under the Stand-by Agreement (SBA) and the Credit Facility Agreement (CFA). At the end of the mission, Mr. Vesperoni declared the following today: “IMF technical staff and the Honduran authorities had very productive discussions on the Fund's support for economic policies, including emergency measures implemented by the authorities to root of the COVID-19 pandemic. Subject to approval by the IMF Executive Board, the technical staff proposes to increase the level of access under SBA / CFA facilities by SDR162 million (approximately US $ 222 million), bringing total access to DEG387 million (approximately US $ 530 million) , and complete the second program review. “The COVID-19 pandemic is having a significant adverse impact on social and economic conditions in Honduras. It will cause a recession in 2020, with an expected contraction of the economy of about 3.3 percent. This reflects the impact of the necessary mitigation measures to alleviate pressures on the health system and protect lives, as well as major external shocks through remittances, maquila, trade, tourism, and external financial conditions. The pandemic is also projected to generate increases in fiscal financing and balance of payments needs. “The authorities are deploying a well-targeted response to the pandemic, establishing strong transparency and accountability frameworks. In this context, and upon request to Congress to use the emergency clause contained in the Fiscal Responsibility Law, the government program foresees a deficit of 4 percent of GDP for the non-financial public sector in 2020, and reorientation of non-priority budget spending. This deficit would be generated by lower tax revenues related to the recession, as well as higher expenses to contain the scope and mitigate the impact of the health, humanitarian and economic crisis caused by the pandemic. The authorities are also adopting important monetary and financial policy measures to limit the impact of the crisis, including reductions in the monetary policy rate, increased liquidity provision, debt service relief, and implementation of guarantee funds. “In addition to the immediate response to the crisis, the authorities reaffirm their firm commitment to maintaining macroeconomic stability while persevering in the implementation of the structural reforms necessary to promote strong inclusive growth. In the context of the program supported by the Fund, the authorities will continue to focus on protecting social spending and investment from the fall in tax revenues associated with the slowdown in economic growth; implement reforms in the electricity sector; strengthen monetary policy and financial regulation and supervision frameworks; and take steps to improve the business climate and governance. The IMF says that Honduras will have an economic contraction of 3.3% this year “The mission held talks with Wilfredo Cerrato, president of the Central Bank of Honduras, Rocio Tabora, Secretary of Finance, Ethel Deras, President of the National Commission of Banks and Insurance, Miriam Guzmán, Minister Director of the Income Administration Service. The mission also held meetings with authorities and technical teams from the Secretary of General Government Coordination, the Secretary of Labor and Social Security, the Secretary of Economic Development, the Superior Court of Accounts, the Honduran Bank of Production and Housing, the Auditing Commission of the ENEE, the regulator and operator of the electricity sector, and representatives of civil society, the private sector and the international community. The mission wishes to thank the authorities and other partners for the excellent discussions. " Related News: President: IMF recognizes that Honduras is well targeting measures to address COVID-19</t>
  </si>
  <si>
    <t>['page', '1', '3', 'imf', 'say', 'honduras', 'economic', 'contraction', '3.3%', 'year', 'may', '8,', '2020', 'washington,', 'dc', 'international', 'monetary', 'fund', '(imf)', 'mission', 'head', 'esteban', 'vesperoni', 'hold', 'talk', 'honduran', 'authority', 'video', 'conference', 'regarding', 'second', 'review', 'honduras', 'program', 'support', 'imf', 'stand-by', 'agreement', '(sba)', 'credit', 'facility', 'agreement', '(cfa).', 'end', 'mission,', 'mr.', 'vesperoni', 'declare', 'following', 'today:', '“imf', 'technical', 'staff', 'honduran', 'authority', 'productive', 'discussion', "fund's", 'support', 'economic', 'policies,', 'include', 'emergency', 'measure', 'implement', 'authority', 'root', 'covid-19', 'pandemic.', 'subject', 'approval', 'imf', 'executive', 'board,', 'technical', 'staff', 'propose', 'increase', 'level', 'access', 'sba', 'cfa', 'facility', 'sdr162', 'million', '(approximately', 'us', '222', 'million),', 'bring', 'total', 'access', 'deg387', 'million', '(approximately', 'us', '530', 'million)', 'complete', 'second', 'program', 'review.', '“the', 'covid-19', 'pandemic', 'significant', 'adverse', 'impact', 'social', 'economic', 'condition', 'honduras.', 'cause', 'recession', '2020,', 'expected', 'contraction', 'economy', '3.3', 'percent.', 'reflect', 'impact', 'necessary', 'mitigation', 'measure', 'alleviate', 'pressure', 'health', 'system', 'protect', 'lives,', 'well', 'major', 'external', 'shock', 'remittances,', 'maquila,', 'trade,', 'tourism,', 'external', 'financial', 'conditions.', 'pandemic', 'also', 'project', 'generate', 'increase', 'fiscal', 'financing', 'balance', 'payment', 'needs.', '“the', 'authority', 'deploy', 'well-targeted', 'response', 'pandemic,', 'establish', 'strong', 'transparency', 'accountability', 'frameworks.', 'context,', 'upon', 'request', 'congress', 'use', 'emergency', 'clause', 'contain', 'fiscal', 'responsibility', 'law,', 'government', 'program', 'foresee', 'deficit', '4', 'percent', 'gdp', 'non-financial', 'public', 'sector', '2020,', 'reorientation', 'non-priority', 'budget', 'spending.', 'deficit', 'would', 'generate', 'low', 'tax', 'revenue', 'relate', 'recession,', 'well', 'high', 'expense', 'contain', 'scope', 'mitigate', 'impact', 'health,', 'humanitarian', 'economic', 'crisis', 'cause', 'pandemic.', 'authority', 'also', 'adopt', 'important', 'monetary', 'financial', 'policy', 'measure', 'limit', 'impact', 'crisis,', 'include', 'reduction', 'monetary', 'policy', 'rate,', 'increase', 'liquidity', 'provision,', 'debt', 'service', 'relief,', 'implementation', 'guarantee', 'funds.', '“in', 'addition', 'immediate', 'response', 'crisis,', 'authority', 'reaffirm', 'firm', 'commitment', 'maintain', 'macroeconomic', 'stability', 'persevere', 'implementation', 'structural', 'reform', 'necessary', 'promote', 'strong', 'inclusive', 'growth.', 'context', 'program', 'support', 'fund,', 'authority', 'continue', 'focus', 'protect', 'social', 'spending', 'investment', 'fall', 'tax', 'revenue', 'associate', 'slowdown', 'economic', 'growth;', 'implement', 'reform', 'electricity', 'sector;', 'strengthen', 'monetary', 'policy', 'financial', 'regulation', 'supervision', 'frameworks;', 'take', 'step', 'improve', 'business', 'climate', 'governance.', 'imf', 'say', 'honduras', 'economic', 'contraction', '3.3%', 'year', '“the', 'mission', 'hold', 'talk', 'wilfredo', 'cerrato,', 'president', 'central', 'bank', 'honduras,', 'rocio', 'tabora,', 'secretary', 'finance,', 'ethel', 'deras,', 'president', 'national', 'commission', 'banks', 'insurance,', 'miriam', 'guzmán,', 'minister', 'director', 'income', 'administration', 'service.', 'mission', 'also', 'hold', 'meeting', 'authority', 'technical', 'team', 'secretary', 'general', 'government', 'coordination,', 'secretary', 'labor', 'social', 'security,', 'secretary', 'economic', 'development,', 'superior', 'court', 'accounts,', 'honduran', 'bank', 'production', 'housing,', 'auditing', 'commission', 'enee,', 'regulator', 'operator', 'electricity', 'sector,', 'representative', 'civil', 'society,', 'private', 'sector', 'international', 'community.', 'mission', 'wish', 'thank', 'authority', 'partner', 'excellent', 'discussions.', 'related', 'news:', 'president:', 'imf', 'recognize', 'honduras', 'well', 'target', 'measure', 'address', 'covid-19']</t>
  </si>
  <si>
    <t>Page 1 of 3 'Recuperar la economía tomará al menos tres años': Wilfredo Cerrato 20 Dic 2020 / 10:00 PM El presidente del Banco Central de Honduras dice que han adecuado la política fiscal para retornar a las metas de mediano plazo aprobadas bajo la Ley de Responsabilidad Fiscal. Honduras requerirá de un programa integral de recuperación para lograr tasas de crecimiento sostenido en el mediano plazo. Para 2020, los pronósticos indican una contracción de -9.5% por el impacto de la pandemia del coronavirus y de los huracanes Eta y Iota. Para 2021 se estima una recuperación entre 3.5 y 4.5%. Wilfredo Cerrato, presidente del Banco Central de Honduras (BCH), analiza las perspectivas económicas del país en el corto y mediano plazo. En cuanto a reservas se espera un aumento de 35% (5,808.9 millones de dólares en 2019) y un crecimiento proyectado de 35% ($2,033.1 millones). El flujo de financiamiento ha sido importante, el flujo de remesas también es positivo, entre 2 y 3%. El sistema financiero cerrará este año con resultados mixtos en depósitos y cartera crediticia. En lo monetario es importante destacar la confianza de las empresas y de las personas en el sistema bancario. Los depósitos han estado creciendo en alrededor de 18% y el crédito crece, pero no en los niveles antes de la pandemia (del coronavirus). A finales de octubre vimos un leve repunte en los créditos, pero de nuevo estamos viendo una disminución en noviembre. La liquidez se ha cuadruplicado, no hay problemas de liquidez y por eso hemos desarrollado la mesa electrónica de dinero para que se pueda mover entre los bancos de manera más eficiente e incluyendo los costos. La situación fiscal ha despertado muchas expectativas en varios sectores el país, ¿cuáles son las valoraciones? retornar las metas de mediano plazo, evitando mayores incrementos de deuda pública. Se está enviando un buen mensaje porque el Presupuesto que se ha enviado para el próximo año lleva un déficit del sector público no financiero de -4% del PIB. Para el cierre de este año, el déficit del sector público no financiero es de -5% del PIB, después que el año anterior cerramos en -0.8%, cumpliendo la Ley de Responsabilidad Fiscal (LRF), que habla de 1%. Se activaron los escapes de la ley producto de la pandemia y de las dos tormentas tropicales (Eta y Iota). Hemos adecuado la política fiscal para ¿Cuáles son las expectativas de cierre en cuanto a las reservas internacionales netas para 2020? Los precios de los productos de consumo básico han aumentado en los últimos días, ¿qué comportamiento se espera en la inflación de 2020? A mediados de año estimábamos que la inflación iba a cerrar cerca del límite inferior del rango, rango de 3 a 5%; sin embargo, producto de las tormentas tropicales ha habido mayor presión, poco de especulación, ha habido problemas en algunos productos básicos y también en los costos de distribución por las vías de acceso que quedaron dañadas en las zonas norte, occidente y oriente. Estimamos que la inflación puede andar alrededor del punto medido (4.08% en 2019), si miramos un riesgo, un desafío fuerte de rebote para el primer semestre del otro año, cuando la inflación puede llegar a 4.5% Estimábamos que la recuperación sería mejor para ciertos sectores, pero no, y por eso hemos estimado para este año una caída histórica del PIB de -9.5%. Solo las tormentas tropicales afectarán el PIB con 1.3% este año y 1% para 2021. Diversos sectores nacionales e internacionales coinciden en que el desafío más grande del Gobierno y del sector privado es la reactivación de la economía hondureña, ¿ qué indican las cifras revisadas para 2020? Estimábamos que la recuperación sería mejor para ciertos sectores, pero no, y por eso hemos estimado para este año una caída histórica del PIB de -9.5%. Solo las tormentas tropicales afectarán el PIB con 1.3% este año y 1% para 2021. ¿Cuánto tiempo se puede tardar en alcanzar tasas de crecimiento económico como las observadas antes de la pandemia del covid-19? A mitad de año estimábamos que iba a tomar casi tres años, hoy no tenemos dudas que al menos va a tomar esos tres años. Vamos a trabajar fuertemente para evitar una mayor reducción del PIB per cápita y, por ende, evitar el deterioro de la calidad de vida de la persona, por el lado del desempleo, y que al final ha afectado aspectos de índice de pobreza. Teníamos inicialmente una perspectiva de crecimiento entre 4.5 y 5.5%, lo hemos reducido 1%, es decir entre 3.5 y 4.5%.</t>
  </si>
  <si>
    <t>Page 1 of 3 'Recovering the economy will take at least three years': Wilfredo Cerrato 20 Dec 2020 / 10:00 PM The president of the Central Bank of Honduras says that they have adjusted fiscal policy to return to the medium-term goals approved under the Fiscal Responsibility Law. Honduras will require a comprehensive recovery program to achieve sustained growth rates in the medium term. For 2020, forecasts indicate a contraction of -9.5% due to the impact of the coronavirus pandemic and hurricanes Eta and Iota. For 2021 a recovery between 3.5 and 4.5% is estimated. Wilfredo Cerrato, president of the Central Bank of Honduras (BCH), analyzes the country's economic prospects in the short and medium term. Regarding reserves, an increase of 35% (5,808.9 million dollars in 2019) and a projected growth of 35% ($ 2,033.1 million) are expected. The flow of financing has been important, the flow of remittances is also positive, between 2 and 3%. The financial system will close this year with mixed results in deposits and loan portfolio. In the monetary area, it is important to highlight the trust of companies and people in the banking system. Deposits have been growing by around 18% and credit is growing, but not at pre-pandemic (coronavirus) levels. At the end of October we saw a slight uptick in loans, but again we are seeing a decrease in November. Liquidity has quadrupled, there are no liquidity problems and that is why we have developed the electronic money table so that it can move between banks in a more efficient way and including costs. The fiscal situation has raised many expectations in various sectors of the country, what are the assessments? return to medium-term goals, avoiding greater increases in public debt. A good message is being sent because the Budget that has been sent for next year carries a deficit of the non-financial public sector of -4% of GDP. By the end of this year, the deficit of the non-financial public sector is -5% of GDP, after the previous year we closed at -0.8%, complying with the Fiscal Responsibility Law (LRF), which speaks of 1%. The leaks of the law product of the pandemic and the two tropical storms (Eta and Iota) were activated. We have adjusted the fiscal policy to What are the closing expectations in terms of net international reserves for 2020? The prices of basic consumer products have increased in recent days, what behavior is expected in the inflation of 2020? In the middle of the year we estimated that inflation would close near the lower limit of the range, a range of 3 to 5%; However, as a result of the tropical storms, there has been greater pressure, little speculation, there have been problems in some basic products and also in the costs of distribution through the access roads that were damaged in the north, west and east. We estimate that inflation can be around the measured point (4.08% in 2019), if we look at a risk, a strong rebound challenge for the first semester of the next year, when inflation can reach 4.5% We estimate that the recovery would be better for certain sectors, but no, and that is why we have estimated for this year a historical fall in GDP of -9.5%. Only tropical storms will affect GDP with 1.3% this year and 1% by 2021. Various national and international sectors agree that the biggest challenge for the Government and the private sector is the reactivation of the Honduran economy, what do the revised figures for 2020 indicate? We estimated that the recovery would be better for certain sectors, but no, and that is why we have estimated for this year a historical fall in GDP of -9.5%. Only tropical storms will affect GDP with 1.3% this year and 1% by 2021. How long can it take to reach economic growth rates like those observed before the covid-19 pandemic? In the middle of the year we estimated that it would take almost three years, today we have no doubts that it will at least take those three years. We are going to work hard to avoid a greater reduction in GDP per capita and, therefore, avoid the deterioration of the quality of life of the person, on the side of unemployment, and that in the end has affected aspects of the poverty index. We initially had a growth perspective between 4.5 and 5.5%, we have reduced it by 1%, that is, between 3.5 and 4.5%.</t>
  </si>
  <si>
    <t>['page', '1', '3', "'recovering", 'economy', 'take', 'least', 'three', "years':", 'wilfredo', 'cerrato', '20', 'dec', '2020', '10:00', 'pm', 'president', 'central', 'bank', 'honduras', 'say', 'adjust', 'fiscal', 'policy', 'return', 'medium-term', 'goal', 'approve', 'fiscal', 'responsibility', 'law.', 'honduras', 'require', 'comprehensive', 'recovery', 'program', 'achieve', 'sustained', 'growth', 'rate', 'medium', 'term.', '2020,', 'forecast', 'indicate', 'contraction', '-9.5%', 'due', 'impact', 'coronavirus', 'pandemic', 'hurricane', 'eta', 'iota.', '2021', 'recovery', '3.5', '4.5%', 'estimated.', 'wilfredo', 'cerrato,', 'president', 'central', 'bank', 'honduras', '(bch),', 'analyze', "country's", 'economic', 'prospect', 'short', 'medium', 'term.', 'regarding', 'reserves,', 'increase', '35%', '(5,808.9', 'million', 'dollar', '2019)', 'projected', 'growth', '35%', '($', '2,033.1', 'million)', 'expected.', 'flow', 'financing', 'important,', 'flow', 'remittance', 'also', 'positive,', '2', '3%.', 'financial', 'system', 'close', 'year', 'mixed', 'result', 'deposit', 'loan', 'portfolio.', 'monetary', 'area,', 'important', 'highlight', 'trust', 'company', 'people', 'banking', 'system.', 'deposits', 'grow', 'around', '18%', 'credit', 'growing,', 'pre-pandemic', '(coronavirus)', 'levels.', 'end', 'october', 'saw', 'slight', 'uptick', 'loans,', 'see', 'decrease', 'november.', 'liquidity', 'quadrupled,', 'liquidity', 'problem', 'develop', 'electronic', 'money', 'table', 'move', 'bank', 'efficient', 'way', 'include', 'costs.', 'fiscal', 'situation', 'raise', 'many', 'expectation', 'various', 'sector', 'country,', 'assessments?', 'return', 'medium-term', 'goals,', 'avoid', 'great', 'increase', 'public', 'debt.', 'good', 'message', 'send', 'budget', 'send', 'next', 'year', 'carry', 'deficit', 'non-financial', 'public', 'sector', '-4%', 'gdp.', 'end', 'year,', 'deficit', 'non-financial', 'public', 'sector', '-5%', 'gdp,', 'previous', 'year', 'close', '-0.8%,', 'comply', 'fiscal', 'responsibility', 'law', '(lrf),', 'speak', '1%.', 'leak', 'law', 'product', 'pandemic', 'two', 'tropical', 'storm', '(eta', 'iota)', 'activated.', 'adjust', 'fiscal', 'policy', 'closing', 'expectation', 'term', 'net', 'international', 'reserve', '2020?', 'price', 'basic', 'consumer', 'product', 'increase', 'recent', 'days,', 'behavior', 'expect', 'inflation', '2020?', 'middle', 'year', 'estimate', 'inflation', 'would', 'close', 'near', 'low', 'limit', 'range,', 'range', '3', '5%;', 'however,', 'result', 'tropical', 'storms,', 'great', 'pressure,', 'little', 'speculation,', 'problem', 'basic', 'product', 'also', 'cost', 'distribution', 'access', 'road', 'damage', 'north,', 'west', 'east.', 'estimate', 'inflation', 'around', 'measure', 'point', '(4.08%', '2019),', 'look', 'risk,', 'strong', 'rebound', 'challenge', 'first', 'semester', 'next', 'year,', 'inflation', 'reach', '4.5%', 'estimate', 'recovery', 'would', 'good', 'certain', 'sectors,', 'no,', 'estimate', 'year', 'historical', 'fall', 'gdp', '-9.5%.', 'tropical', 'storm', 'affect', 'gdp', '1.3%', 'year', '1%', '2021.', 'various', 'national', 'international', 'sector', 'agree', 'big', 'challenge', 'government', 'private', 'sector', 'reactivation', 'honduran', 'economy,', 'revised', 'figure', '2020', 'indicate?', 'estimate', 'recovery', 'would', 'good', 'certain', 'sectors,', 'no,', 'estimate', 'year', 'historical', 'fall', 'gdp', '-9.5%.', 'tropical', 'storm', 'affect', 'gdp', '1.3%', 'year', '1%', '2021.', 'long', 'take', 'reach', 'economic', 'growth', 'rate', 'like', 'observe', 'covid-19', 'pandemic?', 'middle', 'year', 'estimate', 'would', 'take', 'almost', 'three', 'years,', 'today', 'doubt', 'least', 'take', 'three', 'years.', 'go', 'work', 'hard', 'avoid', 'great', 'reduction', 'gdp', 'per', 'caput', 'and,', 'therefore,', 'avoid', 'deterioration', 'quality', 'life', 'person,', 'side', 'unemployment,', 'end', 'affect', 'aspect', 'poverty', 'index.', 'initially', 'growth', 'perspective', '4.5', '5.5%,', 'reduce', '1%,', 'is,', '3.5', '4.5%.']</t>
  </si>
  <si>
    <t>Page 1 of 3 El FMI extiende hasta noviembre 2021 vigencia del Acuerdo Stand By El acuerdo expiraba el 30 de junio del próximo año. Wilfredo Cerrato sostiene que el cumplimiento del programa ha permitido al gobierno y empresas obtener recursos concesionales Luis Rodríguez 30.12.2020 TEGUCIGALPA, HONDURAS.- El gobierno de Honduras y el Fondo Monetario Internacional (FMI) tienen un Acuerdo Stand By desde el 1 de julio de 2019 y con una vigencia de 24 meses, o sea hasta el 30 de junio de 2021. No obstante, el presidente del Banco Central de Honduras (BCH), Wilfredo Cerrato, confió a EL HERALDO que en el marco de la tercera revisión del acuerdo solicitaron una extensión hasta el 14 de noviembre del próximo año. Agregó que el directorio del Fondo Monetario, con sede en Washington, Estados Unidos, aprobó la solicitud. Cerrato, quien es el gobernador propietario de Honduras ante la asamblea del FMI, dijo que la negociación de un nuevo acuerdo será decisión del nuevo gobierno, el que asumirá el 27 de enero de 2022. Avances Para el presidente del BCH, el gobierno hondureño ha consolidado las políticas macroeconómicas estableciendo como fines primordiales mantener unas finanzas públicas sanas (enmarcadas, principalmente, bajo la Ley de Responsabilidad Fiscal), independientemente de contar con un Acuerdo Stand By con el FMI. Además se mantiene la estabilidad de precios y un nivel de reservas internacionales adecuado (a través de la adopción de la política monetaria), continuar fortaleciendo el sistema financiero, así como mejorar la gobernanza (transparencia y rendición de cuentas). Cumplimiento El gobierno ha cumplido con las tres revisiones del acuerdo vigente con el Fondo Monetario. Wilfredo Cerrato sostiene que eso ha contribuido a la estabilidad macroeconómica del país, reflejada en bajos niveles de inflación, finanzas públicas sostenibles y una posición externa sólida, lo que a su vez ha permitido registrar (desde 2013) un historial de acceso a los mercados de capitales internacionales, lo que permite al gobierno y a las empresas optar a financiamiento externo en condiciones más favorables. Agregó que un ejemplo de lo anterior es la obtención de préstamos concesionales por 466 millones de dólares en 2020, recursos utilizados para apoyar la posición externa y fiscal del país ante los choques generados por la pandemia de coronavirus y por la tormentas tropicales Eta y Iota.</t>
  </si>
  <si>
    <t>Page 1 of 3 The IMF extends the validity of the Stand By Agreement until November 2021. The agreement expired on June 30 of next year. Wilfredo Cerrato maintains that compliance with the program has allowed the government and companies to obtain concessional resources Luis Rodríguez 12.30.2020 TEGUCIGALPA, HONDURAS.- The government of Honduras and the International Monetary Fund (IMF) have had a Stand By Agreement since July 1, 2019 and valid for 24 months, that is until June 30, 2021. However, the president of the Central Bank of Honduras (BCH), Wilfredo Cerrato, confided to EL HERALDO that in the framework of the third review of the agreement they requested an extension until November 14 of next year. He added that the board of the Monetary Fund, based in Washington, United States, approved the request. Cerrato, who is the proprietary governor of Honduras before the IMF assembly, said that the negotiation of a new agreement will be the decision of the new government, which will take office on January 27, 2022. Advances For the president of the BCH, the Honduran government has consolidated macroeconomic policies, establishing as primary goals to maintain healthy public finances (mainly framed under the Fiscal Responsibility Law), regardless of having a Stand By Agreement with the IMF. In addition, price stability and an adequate level of international reserves are maintained (through the adoption of monetary policy), continue to strengthen the financial system, as well as improve governance (transparency and accountability). Compliance The government has complied with the three reviews of the current agreement with the Monetary Fund. Wilfredo Cerrato argues that this has contributed to the macroeconomic stability of the country, reflected in low levels of inflation, sustainable public finances and a solid external position, which in turn has made it possible to register (since 2013) a history of access to the markets of international capital, which allows the government and companies to opt for external financing under more favorable conditions. He added that an example of the above is the obtaining of concessional loans for 466 million dollars in 2020, resources used to support the country's external and fiscal position in the face of the shocks generated by the coronavirus pandemic and by tropical storms Eta and Iota.</t>
  </si>
  <si>
    <t>['page', '1', '3', 'imf', 'extend', 'validity', 'stand', 'agreement', 'november', '2021.', 'agreement', 'expire', 'june', '30', 'next', 'year.', 'wilfredo', 'cerrato', 'maintain', 'compliance', 'program', 'allow', 'government', 'company', 'obtain', 'concessional', 'resource', 'luis', 'rodríguez', '12.30.2020', 'tegucigalpa,', 'honduras.-', 'government', 'honduras', 'international', 'monetary', 'fund', '(imf)', 'stand', 'agreement', 'since', 'july', '1,', '2019', 'valid', '24', 'months,', 'june', '30,', '2021.', 'however,', 'president', 'central', 'bank', 'honduras', '(bch),', 'wilfredo', 'cerrato,', 'confide', 'el', 'heraldo', 'framework', 'third', 'review', 'agreement', 'request', 'extension', 'november', '14', 'next', 'year.', 'add', 'board', 'monetary', 'fund,', 'base', 'washington,', 'united', 'states,', 'approve', 'request.', 'cerrato,', 'proprietary', 'governor', 'honduras', 'imf', 'assembly,', 'say', 'negotiation', 'new', 'agreement', 'decision', 'new', 'government,', 'take', 'office', 'january', '27,', '2022.', 'advances', 'president', 'bch,', 'honduran', 'government', 'consolidate', 'macroeconomic', 'policies,', 'establish', 'primary', 'goal', 'maintain', 'healthy', 'public', 'finance', '(mainly', 'frame', 'fiscal', 'responsibility', 'law),', 'regardless', 'stand', 'agreement', 'imf.', 'addition,', 'price', 'stability', 'adequate', 'level', 'international', 'reserve', 'maintain', '(through', 'adoption', 'monetary', 'policy),', 'continue', 'strengthen', 'financial', 'system,', 'well', 'improve', 'governance', '(transparency', 'accountability).', 'compliance', 'government', 'comply', 'three', 'review', 'current', 'agreement', 'monetary', 'fund.', 'wilfredo', 'cerrato', 'argue', 'contribute', 'macroeconomic', 'stability', 'country,', 'reflect', 'low', 'level', 'inflation,', 'sustainable', 'public', 'finance', 'solid', 'external', 'position,', 'turn', 'make', 'possible', 'register', '(since', '2013)', 'history', 'access', 'market', 'international', 'capital,', 'allow', 'government', 'company', 'opt', 'external', 'financing', 'favorable', 'conditions.', 'add', 'example', 'obtaining', 'concessional', 'loan', '466', 'million', 'dollar', '2020,', 'resource', 'use', 'support', "country's", 'external', 'fiscal', 'position', 'face', 'shock', 'generate', 'coronavirus', 'pandemic', 'tropical', 'storm', 'eta', 'iota.']</t>
  </si>
  <si>
    <t>Se han adoptado varias herramientas para el seguimiento en el uso de los recursos. Por Revista Summa La ministra de Finanzas, Rocío Tábora, anunció que enviará al Congreso Nacional una iniciativa orientada a recortar un 16 % del Presupuesto General de la República de todo el Sector Público No Financiero (SPNF) ante una caída de los ingresos y la necesidad de atender prioridades derivadas de la pandemia de covid-19. Tábora participó en una comparecencia en Casa Presidencial junto al presidente Juan Orlando Hernández y otros miembros del Gabinete Económico para informar sobre el estado de la economía del país durante la emergencia por el coronavirus, en el marco del acuerdo técnico logrado con el Fondo Monetario Internacional (FMI), así como la calificación estable que han mantenido las firmas Moody´s Investors Service y Standard &amp; Poor’s. Confianza de calificadoras La funcionaria destacó la importancia que tiene para el país que ambas firmas de riesgo hayan mantenido la calificación estable para Honduras, cuando en muchos otros países más bien están bajando. “¿Esto qué quiere decir? Fundamentalmente, es un mensaje de confianza al manejo ordenado de las finanzas públicas, a las correctas medidas en materia de política monetaria, a la focalización del gasto para proteger a la población en el contexto de la emergencia y a las medidas que estamos priorizando para la reactivación económica”, apuntó la funcionaria. Asimismo, “representa la confianza de que con todo este conjunto de medidas vamos a salir de este bache y que en 2021 podemos empezar a ver una mayor recuperación”, dijo. “Porque si bien es cierto este impacto, que el presidente del Banco Central de Honduras, Wilfredo Cerrato, mencionaba la caída del crecimiento económico podrían andar por un 3.3 por ciento, como lo estima también el FMI, en el comunicado emitido hoy, la caída del crecimiento económico también tiene un impacto en la caída de los ingresos y, por lo tanto, tiene un impacto en el déficit fiscal, que podríamos andar cerrando este año por el cuatro por ciento del Producto Interno Bruto, cuando veníamos de seis años de venir bajando un punto por año y el año pasado se cerró con un 0.9 por ciento del PIB del déficit fiscal”, expuso. Tábora refirió que cuando las calificadoras evalúan todo el conjunto de medidas reconocen que, si bien el déficit fiscal va a ser de cuatro por ciento del PIB, se está haciendo un uso responsable del espacio de deuda que el Congreso Nacional autorizó, pero esos recursos hay que salir a buscarlos, pero hay claridad en cómo se va a ir recuperando esas reglas que están establecidas en la Ley de Responsabilidad Fiscal. Valoración del FMI Aparte de esas evaluaciones que representan una buena valoración de lo que se está haciendo bajo el liderazgo del presidente Hernández, el otro tema central que también destaca el boletín del FMI es que se valora que el Gobierno está haciendo una muy buena focalización en las medidas para apoyar a la población durante la emergencia de la pandemia de covid-19 y preparándose para salir de esta situación, añadió. Page 1 of 3 Indicó que el programa Honduras Solidaria, que es un apoyo a la alimentación de la población afectada por la situación de confinamiento, así como las medidas de apoyo temporal solidario con los trabajadores que están bajo las medidas de alivio fiscal, también son unas medidas muy bien focalizadas. Igual ocurre con los otros programas orientados a mejorar el gasto y la inversión en salud; son también medidas bien precisas, correctamente aplicadas, que se suman a las demás medidas de reactivación económica del agro y construcción, dijo Tábora. Reorientación del Presupuesto La titular de Finanzas agregó que también se valora que, de todo el presupuesto que se está ejecutando para atender la emergencia y para ver cómo se sale adelante con la economía, buena parte está saliendo de la optimización y de la reorientación del propio Presupuesto General de la República que ya se tenía en las instituciones. Recordó que, desde el arranque de la pandemia, el presidente Hernández en Consejo de Ministros autorizó a la Secretaría de Finanzas a entrar en un proceso de contención y reorientación del gasto para atender la emergencia y de momento, los casi tres mil millones de lempiras que se han utilizado han salido de ese recorte, reorientación y contención del gasto. Hay otro porcentaje que proviene de recursos que se han recibido de atención a la emergencia, provenientes del Fondo Monetario Internacional y del Banco Mundial, que son los dos que ya ingresaron al tesoro nacional y de otros recursos para la emergencia de fondos externos. Tábora enfatizó que, aun con todo el comportamiento del primer trimestre en relación a las recaudaciones, que está fuertemente marcado por el cumplimiento del pago del Impuesto Sobre la Renta (ISR), del año pasado, se está previendo una caída de los ingresos aproximadamente de 18 mil 472 millones de lempiras al cierre de este año, sumando la caída del Impuesto Sobre Ventas, impuesto a los combustibles y todos los demás impuestos como la recaudación en aduanas. “Como los ingresos van a ser menores y tenemos necesidades importantes para garantizar el cuidado de la salud de las personas, alimentación y las demás prioridades, he preparado una propuesta de reformas del Presupuesto General para ser enviada al Congreso Nacional de la República, que consiste básicamente en que se autorice la reducción de al menos el 16 por ciento del Presupuesto General de la República de todo el Sector Público No Financiero, ahí significa que no sólo la administración central sino también el Congreso y todas las entidades que estamos cubiertas por el Presupuesto General de la República”, anunció. Aseveró que tiene lista esa iniciativa y considera que es una medida clave para “aprender a vivir de otra manera”, con austeridad para poder atender lo prioritario en esta pandemia. Puntualizó que también se han adoptado varias herramientas para el seguimiento en el uso de los recursos, información que está disponible en el portal de transparencia de la Secretaría de Finanzas, así como en el del Instituto de Acceso a la Información Pública (IAIP), donde las instituciones tienen que poner hasta las facturas que están utilizando. Asimismo, hay un seguimiento detallado en el portal de transparencia de la Presidencia de la República y se ha agregado un elemento que ha sido valorado y que es un mecanismo de marcaje del presupuesto utilizado en la emergencia. Eso quiere decir que si el Banco Mundial aprobó y ya ingresaron los US$119 millones y ya están los 144 millones del FMI, el organismo va a poder ver qué institución y en qué está gastando y utilizando ese recurso. Acotó que a nivel internacional hay una valoración de la rápida puesta en marcha de un sistema de seguimiento del gasto y de lo invertido durante la pandemia, más los mecanismos de rendición de cuentas y el mecanismo de seguimiento con sociedad civil, que es algo altamente valorado y lo ven bastante bien organizado. La entrada Honduras: Finanzas pedirá al Congreso Nacional un recorte de 16 % del Presupuesto General se publicó primero en Revista Summa.</t>
  </si>
  <si>
    <t>Various tools have been adopted to monitor the use of resources. By Summa Magazine The Minister of Finance, Rocío Tábora, announced that she will send to the National Congress an initiative aimed at cutting 16% of the General Budget of the Republic of the entire Non-Financial Public Sector (NFPS) in the face of a drop in income and the need to address priorities derived from the covid-19 pandemic. Tábora participated in an appearance at the Presidential House with President Juan Orlando Hernández and other members of the Economic Cabinet to report on the state of the country's economy during the coronavirus emergency, within the framework of the technical agreement reached with the International Monetary Fund ( IMF), as well as the stable rating maintained by the firms Moody's Investors Service and Standard &amp; Poor's. Confidence of rating agencies The official highlighted the importance for the country that both risk firms have kept the rating stable for Honduras, when in many other countries they are rather falling. "What does this mean? Fundamentally, it is a message of confidence in the orderly management of public finances, the correct measures in monetary policy, the targeting of spending to protect the population in the context of the emergency and the measures that we are prioritizing for reactivation economic ”, said the official. Likewise, "it represents the confidence that with all this set of measures we are going to get out of this pothole and that in 2021 we can begin to see a greater recovery," he said. “Because although this impact is true, that the president of the Central Bank of Honduras, Wilfredo Cerrato, mentioned the fall in economic growth, they could be around 3.3 percent, as the IMF also estimates, in the statement issued today, the fall Economic growth also has an impact on the fall in income and, therefore, has an impact on the fiscal deficit, which we could be closing this year at four percent of the Gross Domestic Product, when we came six years into the future. dropping one point per year and last year it closed with 0.9 percent of GDP from the fiscal deficit ”, he stated. Tábora said that when the rating agencies evaluate the entire set of measures, they recognize that, although the fiscal deficit will be four percent of GDP, responsible use is being made of the debt space that the National Congress authorized, but those resources are available. You have to go out and look for them, but there is clarity on how you are going to recover those rules that are established in the Fiscal Responsibility Law. IMF assessment Apart from those assessments that represent a good assessment of what is being done under the leadership of President Hernández, the other central issue that the IMF bulletin also highlights is that it is assessed that the Government is focusing very well on the measures to support the population during the emergency of the covid-19 pandemic and preparing to get out of this situation, he added. Page 1 of 3 He indicated that the Honduras Solidaria program, which is a support to the food of the population affected by the confinement situation, as well as the temporary solidarity support measures with the workers who are under the fiscal relief measures, are also very well focused measures. The same occurs with other programs aimed at improving spending and investment in health; They are also very precise measures, correctly applied, which are added to the other measures of economic reactivation of agriculture and construction, said Tábora. Reorientation of the Budget The Finance Minister added that it is also appreciated that, of all the budget that is being executed to attend the emergency and to see how the economy is getting ahead, a good part is coming out of the optimization and reorientation of its own General Budget of the Republic that was already in place in the institutions. He recalled that, since the start of the pandemic, President Hernández in the Council of Ministers authorized the Ministry of Finance to enter into a process of containment and reorientation of spending to attend the emergency and for now, the almost three billion lempiras that have been used have come out of that cut, reorientation and containment of spending. There is another percentage that comes from resources that have been received in response to the emergency, from the International Monetary Fund and the World Bank, which are the two that have already entered the national treasury and from other resources for the emergency of external funds. Tábora emphasized that, even with all the behavior of the first quarter in relation to collections, which is strongly marked by the fulfillment of the payment of Income Tax (ISR), last year, a fall in income of approximately of 18 thousand 472 million lempiras at the end of this year, adding the fall in the Sales Tax, fuel tax and all other taxes such as customs collection. “As income is going to be lower and we have important needs to guarantee people's health care, food and other priorities, I have prepared a proposal for reforms of the General Budget to be sent to the National Congress of the Republic, which consists of Basically, the reduction of at least 16 percent of the General Budget of the Republic of the entire Non-Financial Public Sector is authorized, there it means that not only the central administration but also Congress and all the entities that are covered by the Budget General of the Republic ”, he announced. He asserted that he has this initiative ready and considers it a key measure to "learn to live in a different way", with austerity to be able to address the priority in this pandemic. He pointed out that several tools have also been adopted to monitor the use of resources, information that is available in the transparency portal of the Ministry of Finance, as well as in that of the Institute for Access to Public Information (IAIP), where Institutions have to put up the invoices they are using. Likewise, there is a detailed monitoring in the transparency portal of the Presidency of the Republic and an element has been added that has been valued and that is a mechanism for marking the budget used in the emergency. That means that if the World Bank approved and the US $ 119 million has already entered and the IMF 144 million are already there, the agency will be able to see which institution and what it is spending and using that resource on. He noted that at the international level there is an assessment of the rapid implementation of a monitoring system for spending and investments during the pandemic, plus the accountability mechanisms and the monitoring mechanism with civil society, which is highly valued. and they see it quite well organized. The entry Honduras: Finance will ask the National Congress for a 16% cut in the General Budget was first published in Summa Magazine.</t>
  </si>
  <si>
    <t>['various', 'tool', 'adopt', 'monitor', 'use', 'resources.', 'summa', 'magazine', 'minister', 'finance,', 'rocío', 'tábora,', 'announce', 'send', 'national', 'congress', 'initiative', 'aim', 'cut', '16%', 'general', 'budget', 'republic', 'entire', 'non-financial', 'public', 'sector', '(nfps)', 'face', 'drop', 'income', 'need', 'address', 'priority', 'derive', 'covid-19', 'pandemic.', 'tábora', 'participate', 'appearance', 'presidential', 'house', 'president', 'juan', 'orlando', 'hernández', 'member', 'economic', 'cabinet', 'report', 'state', "country's", 'economy', 'coronavirus', 'emergency,', 'within', 'framework', 'technical', 'agreement', 'reach', 'international', 'monetary', 'fund', 'imf),', 'well', 'stable', 'rating', 'maintain', 'firm', "moody's", 'investors', 'service', 'standard', "poor's.", 'confidence', 'rating', 'agency', 'official', 'highlight', 'importance', 'country', 'risk', 'firm', 'keep', 'rating', 'stable', 'honduras,', 'many', 'country', 'rather', 'falling.', '"what', 'mean?', 'fundamentally,', 'message', 'confidence', 'orderly', 'management', 'public', 'finances,', 'correct', 'measure', 'monetary', 'policy,', 'targeting', 'spending', 'protect', 'population', 'context', 'emergency', 'measure', 'prioritize', 'reactivation', 'economic', '”,', 'say', 'official.', 'likewise,', '"it', 'represent', 'confidence', 'set', 'measure', 'go', 'get', 'pothole', '2021', 'begin', 'see', 'great', 'recovery,"', 'said.', '“because', 'although', 'impact', 'true,', 'president', 'central', 'bank', 'honduras,', 'wilfredo', 'cerrato,', 'mention', 'fall', 'economic', 'growth,', 'could', 'around', '3.3', 'percent,', 'imf', 'also', 'estimates,', 'statement', 'issue', 'today,', 'fall', 'economic', 'growth', 'also', 'impact', 'fall', 'income', 'and,', 'therefore,', 'impact', 'fiscal', 'deficit,', 'could', 'close', 'year', 'four', 'percent', 'gross', 'domestic', 'product,', 'come', 'six', 'year', 'future.', 'drop', 'one', 'point', 'per', 'year', 'last', 'year', 'close', '0.9', 'percent', 'gdp', 'fiscal', 'deficit', '”,', 'stated.', 'tábora', 'say', 'rating', 'agency', 'evaluate', 'entire', 'set', 'measures,', 'recognize', 'that,', 'although', 'fiscal', 'deficit', 'four', 'percent', 'gdp,', 'responsible', 'use', 'make', 'debt', 'space', 'national', 'congress', 'authorized,', 'resource', 'available.', 'go', 'look', 'them,', 'clarity', 'go', 'recover', 'rule', 'establish', 'fiscal', 'responsibility', 'law.', 'imf', 'assessment', 'apart', 'assessment', 'represent', 'good', 'assessment', 'leadership', 'president', 'hernández,', 'central', 'issue', 'imf', 'bulletin', 'also', 'highlight', 'assess', 'government', 'focus', 'well', 'measure', 'support', 'population', 'emergency', 'covid-19', 'pandemic', 'prepare', 'get', 'situation,', 'added.', 'page', '1', '3', 'indicate', 'honduras', 'solidaria', 'program,', 'support', 'food', 'population', 'affect', 'confinement', 'situation,', 'well', 'temporary', 'solidarity', 'support', 'measure', 'worker', 'fiscal', 'relief', 'measures,', 'also', 'well', 'focused', 'measures.', 'occurs', 'program', 'aim', 'improve', 'spending', 'investment', 'health;', 'also', 'precise', 'measures,', 'correctly', 'applied,', 'add', 'measure', 'economic', 'reactivation', 'agriculture', 'construction,', 'say', 'tábora.', 'reorientation', 'budget', 'finance', 'minister', 'add', 'also', 'appreciated', 'that,', 'budget', 'execute', 'attend', 'emergency', 'see', 'economy', 'get', 'ahead,', 'good', 'part', 'come', 'optimization', 'reorientation', 'general', 'budget', 'republic', 'already', 'place', 'institutions.', 'recall', 'that,', 'since', 'start', 'pandemic,', 'president', 'hernández', 'council', 'ministers', 'authorize', 'ministry', 'finance', 'enter', 'process', 'containment', 'reorientation', 'spending', 'attend', 'emergency', 'now,', 'almost', 'three', 'billion', 'lempira', 'use', 'come', 'cut,', 'reorientation', 'containment', 'spending.', 'another', 'percentage', 'come', 'resource', 'receive', 'response', 'emergency,', 'international', 'monetary', 'fund', 'world', 'bank,', 'two', 'already', 'enter', 'national', 'treasury', 'resource', 'emergency', 'external', 'funds.', 'tábora', 'emphasize', 'that,', 'even', 'behavior', 'first', 'quarter', 'relation', 'collections,', 'strongly', 'mark', 'fulfillment', 'payment', 'income', 'tax', '(isr),', 'last', 'year,', 'fall', 'income', 'approximately', '18', 'thousand', '472', 'million', 'lempira', 'end', 'year,', 'add', 'fall', 'sales', 'tax,', 'fuel', 'tax', 'tax', 'custom', 'collection.', '“as', 'income', 'go', 'low', 'important', 'need', 'guarantee', "people's", 'health', 'care,', 'food', 'priorities,', 'prepare', 'proposal', 'reform', 'general', 'budget', 'send', 'national', 'congress', 'republic,', 'consist', 'basically,', 'reduction', 'least', '16', 'percent', 'general', 'budget', 'republic', 'entire', 'non-financial', 'public', 'sector', 'authorized,', 'mean', 'central', 'administration', 'also', 'congress', 'entity', 'cover', 'budget', 'general', 'republic', '”,', 'announced.', 'assert', 'initiative', 'ready', 'considers', 'key', 'measure', '"learn', 'live', 'different', 'way",', 'austerity', 'able', 'address', 'priority', 'pandemic.', 'point', 'several', 'tool', 'also', 'adopt', 'monitor', 'use', 'resources,', 'information', 'available', 'transparency', 'portal', 'ministry', 'finance,', 'well', 'institute', 'access', 'public', 'information', '(iaip),', 'institutions', 'put', 'invoice', 'using.', 'likewise,', 'detailed', 'monitoring', 'transparency', 'portal', 'presidency', 'republic', 'element', 'add', 'value', 'mechanism', 'mark', 'budget', 'use', 'emergency.', 'mean', 'world', 'bank', 'approve', 'us', '119', 'million', 'already', 'enter', 'imf', '144', 'million', 'already', 'there,', 'agency', 'able', 'see', 'institution', 'spend', 'use', 'resource', 'on.', 'note', 'international', 'level', 'assessment', 'rapid', 'implementation', 'monitoring', 'system', 'spending', 'investment', 'pandemic,', 'plus', 'accountability', 'mechanism', 'monitoring', 'mechanism', 'civil', 'society,', 'highly', 'valued.', 'see', 'quite', 'well', 'organized.', 'entry', 'honduras:', 'finance', 'ask', 'national', 'congress', '16%', 'cut', 'general', 'budget', 'first', 'publish', 'summa', 'magazine.']</t>
  </si>
  <si>
    <t>El FMI destacó que Honduras ha adoptado una serie de «respuestas» de política fiscal, monetaria y financiera frente a la pandemia. Por EFE La economía hondureña se contraerá alrededor del 7 % este año por los efectos de la pandemia del coronavirus, para recuperarse y crecer cerca del 5 % en 2021, señaló este viernes el Fondo Monetario Internacional (FMI) en Tegucigalpa. La pandemia de coronavirus ha «ralentizado» la actividad económica más de lo previsto, indicó una misión del organismo crediticio, que hoy concluyó una visita a la capital hondureña, en una rueda de prensa acompañada de autoridades del Gabinete Económico de Honduras. El aumento de contagios por la enfermedad «retrasó la salida gradual del confinamiento requerido para aliviar las presiones sobre el sistema de salud y proteger vidas», añadió. Lo anterior, sumado al entorno externo débil, impactó en el crecimiento y las perspectivas fiscales, señaló la misión del FMI. La misión del organismo indicó que prevé que la economía «se contraiga alrededor de un 7 % y se recupere cerca de un 5 % el próximo año». Destacó además que la resiliencia de las remesas y los bajos precios del petróleo han respaldado la posición externa del país centroamericano. La misión del FMI, encabezada por Esteban Vesperoni, conversó con autoridades hondureñas sobre la tercera revisión del Programa de Honduras apoyado por el organismo bajo el Acuerdo Stand-by (SBA) y el Acuerdo de Facilidad de Crédito (CFA). Las conversaciones de la misión del FMI y las autoridades hondureñas sobre el apoyo del Fondo a las políticas económicas de Honduras y la implementación paulatina de medidas de emergencia en respuesta a la pandemia fueron «muy productivas», subrayó Vesperoni. El personal técnico del FMI propone completar la tercera revisión permitiendo el desembolso de 88 millones de dólares, sujeto a la aprobación del Directorio Ejecutivo del organismo crediticio. RESPUESTAS FRENTE A LA PANDEMIA El FMI destacó que Honduras ha adoptado una serie de «respuestas» de política fiscal, monetaria y financiera frente a la pandemia. Una flexibilización incorporada a la Ley de Responsabilidad Fiscal (LRF) ha permitido a las autoridades de Honduras «responder a la crisis con un aumento temporal del déficit del sector público no financiero en 2020-21», añadió. Page 1 of 3 Aseguró además que el aumento del déficit obedece principalmente a la «reducción de los ingresos fiscales, mientras que los gastos de emergencia para hacer frente a la crisis sanitaria, humanitaria y económica se han compensado en gran medida mediante reasignaciones presupuestarias». «El compromiso de las autoridades con la prudencia fiscal a mediano plazo, con un retorno proyectado al límite de déficit de la LRF en 2022, ha sido fundamental para mantener la confianza y el acceso a los mercados internacionales de capital», enfatizó. Resaltó también que Honduras ha tomado medidas monetarias y financieras decisivas para «amortiguar el impacto de la crisis, incluidas la reducción de la tasa de política monetaria, la provisión de liquidez y la implementación de esquemas para garantizar nuevos créditos tanto para Pymes como para grandes empresas, y apoyar la reestructuración de los créditos». ESFUERZOS NOTABLES PARA SOLVENTAR DESAFÍOS La misión del Fondo Monetario indicó que las autoridades hondureñas realizan «esfuerzos notables» para adoptar acciones correctivas para solventar los desafíos de implementación que se enfrentaron en la fase inicial de la emergencia. Estos desafíos estuvieron asociados con «fallas en los procedimientos de emergencia adoptados para permitir la ejecución rápida de la atención médica y otros gastos críticos», señaló. «El sólido sistema de monitoreo introducido por las autoridades para el gasto relacionado con la pandemia y la supervisión de la sociedad civil ayudaron a identificar problemas en la ejecución inicial de estos gastos de emergencia», afirmó. Las acciones correctivas, agregó, incluyen la intervención de la agencia inicialmente a cargo de las compras de emergencia y la transferencia de estas responsabilidades a otras agencias especializadas, así como mejoras adicionales a los procesos y controles internos para estas compras y su comunicación de manera transparente. A pesar de los desafíos planteados por la pandemia, las autoridades de Honduras han «logrado importantes avances en la implementación de las reformas estructurales necesarias para fomentar un crecimiento fuerte e inclusivo, en particular para mejorar la gobernanza y el entorno empresarial», aseguró la misión del FMI. Las autoridades hondureñas también mantienen su compromiso de «movilizar ingresos para proteger el gasto y la inversión social, reformar el sector eléctrico y continuar fortaleciendo la política monetaria y los marcos de regulación y supervisión financiera», destaca la declaración de la misión del organismo multilateral. Estas reformas, según el organismo, continúan «fortaleciendo los marcos de política económica en Honduras», país que acumula 96.150 casos de coronavirus y 2.661 decesos por el virus. Los representantes del organismo financiero se reunieron en Tegucigalpa con altos funcionarios del Gabinete Económico, autoridades de las secretarías de Salud, Trabajo y Seguridad Social, y Desarrollo e Inclusión Social, entre otros sectores. La entrada Esto prevé el FMI para la economía de Honduras en 2020 y 2021 se publicó primero en Revista Summa.</t>
  </si>
  <si>
    <t>The IMF noted that Honduras has adopted a series of fiscal, monetary and financial policy "responses" to the pandemic. By EFE The Honduran economy will contract around 7% this year due to the effects of the coronavirus pandemic, to recover and grow close to 5% in 2021, the International Monetary Fund (IMF) said this Friday in Tegucigalpa. The coronavirus pandemic has "slowed down" economic activity more than expected, indicated a mission from the credit agency, which today concluded a visit to the Honduran capital, at a press conference accompanied by authorities from the Honduran Economic Cabinet. The increase in infections from the disease "delayed the gradual exit from the confinement required to alleviate pressures on the health system and protect lives," he added. This, added to the weak external environment, had an impact on growth and fiscal prospects, the IMF mission pointed out. The agency's mission indicated that it expects the economy to "contract by around 7% and recover by around 5% next year." He also highlighted that the resilience of remittances and low oil prices have supported the external position of the Central American country. The IMF mission, headed by Esteban Vesperoni, spoke with Honduran authorities about the third review of the Honduras Program supported by the agency under the Stand-by Agreement (SBA) and the Credit Facility Agreement (CFA). The conversations between the IMF mission and the Honduran authorities about the Fund's support for Honduras's economic policies and the gradual implementation of emergency measures in response to the pandemic were "very productive," Vesperoni stressed. The IMF's technical staff proposes to complete the third review allowing the disbursement of 88 million dollars, subject to the approval of the Executive Board of the credit organization. RESPONSES TO THE PANDEMIC The IMF noted that Honduras has adopted a series of fiscal, monetary and financial policy "responses" to the pandemic. A relaxation incorporated into the Fiscal Responsibility Law (LRF) has allowed the Honduran authorities "to respond to the crisis with a temporary increase in the non-financial public sector deficit in 2020-21," he added. Page 1 of 3 He also assured that the increase in the deficit is mainly due to the "reduction in tax revenues, while emergency expenditures to face the health, humanitarian and economic crisis have been largely offset by budgetary reallocations." "The authorities' commitment to fiscal prudence in the medium term, with a projected return to the LRF deficit limit in 2022, has been essential to maintain confidence and access to international capital markets," he emphasized. He also highlighted that Honduras has taken decisive monetary and financial measures to “cushion the impact of the crisis, including the reduction of the monetary policy rate, the provision of liquidity and the implementation of schemes to guarantee new credits for both SMEs and large companies. , and to support the restructuring of credits ”. NOTABLE EFFORTS TO SOLVE CHALLENGES The mission of the Monetary Fund indicated that the Honduran authorities are making "remarkable efforts" to adopt corrective actions to solve the implementation challenges faced in the initial phase of the emergency. These challenges were associated with "failures in the emergency procedures adopted to allow rapid execution of medical care and other critical expenses," he noted. "The robust monitoring system introduced by the authorities for spending related to the pandemic and the supervision of civil society helped to identify problems in the initial execution of these emergency expenses," he said. Corrective actions, he added, include the intervention of the agency initially in charge of emergency purchases and the transfer of these responsibilities to other specialized agencies, as well as additional improvements to the internal processes and controls for these purchases and their communication in a transparent manner. . Despite the challenges posed by the pandemic, the Honduran authorities have "made significant progress in implementing the structural reforms necessary to foster strong and inclusive growth, in particular to improve governance and the business environment," the mission said. of the IMF. The Honduran authorities also maintain their commitment to "mobilize revenues to protect spending and social investment, reform the electricity sector, and continue to strengthen monetary policy and financial regulation and supervision frameworks," highlights the mission statement of the multilateral organization. These reforms, according to the agency, continue to "strengthen the economic policy frameworks in Honduras," a country that accumulates 96,150 cases of coronavirus and 2,661 deaths from the virus. The representatives of the financial body met in Tegucigalpa with senior officials from the Economic Cabinet, authorities from the ministries of Health, Labor and Social Security, and Development and Social Inclusion, among other sectors. The entry This provides the IMF for the Honduran economy in 2020 and 2021 was first published in Summa Magazine.</t>
  </si>
  <si>
    <t>['imf', 'note', 'honduras', 'adopt', 'series', 'fiscal,', 'monetary', 'financial', 'policy', '"responses"', 'pandemic.', 'efe', 'honduran', 'economy', 'contract', 'around', '7%', 'year', 'due', 'effect', 'coronavirus', 'pandemic,', 'recover', 'grow', 'close', '5%', '2021,', 'international', 'monetary', 'fund', '(imf)', 'say', 'friday', 'tegucigalpa.', 'coronavirus', 'pandemic', '"slowed', 'down"', 'economic', 'activity', 'expected,', 'indicate', 'mission', 'credit', 'agency,', 'today', 'conclude', 'visit', 'honduran', 'capital,', 'press', 'conference', 'accompany', 'authority', 'honduran', 'economic', 'cabinet.', 'increase', 'infection', 'disease', '"delayed', 'gradual', 'exit', 'confinement', 'require', 'alleviate', 'pressure', 'health', 'system', 'protect', 'lives,"', 'added.', 'this,', 'add', 'weak', 'external', 'environment,', 'impact', 'growth', 'fiscal', 'prospects,', 'imf', 'mission', 'point', 'out.', "agency's", 'mission', 'indicate', 'expect', 'economy', '"contract', 'around', '7%', 'recover', 'around', '5%', 'next', 'year."', 'also', 'highlight', 'resilience', 'remittance', 'low', 'oil', 'price', 'support', 'external', 'position', 'central', 'american', 'country.', 'imf', 'mission,', 'head', 'esteban', 'vesperoni,', 'speak', 'honduran', 'authority', 'third', 'review', 'honduras', 'program', 'support', 'agency', 'stand-by', 'agreement', '(sba)', 'credit', 'facility', 'agreement', '(cfa).', 'conversation', 'imf', 'mission', 'honduran', 'authority', "fund's", 'support', "honduras's", 'economic', 'policy', 'gradual', 'implementation', 'emergency', 'measure', 'response', 'pandemic', '"very', 'productive,"', 'vesperoni', 'stressed.', "imf's", 'technical', 'staff', 'propose', 'complete', 'third', 'review', 'allow', 'disbursement', '88', 'million', 'dollars,', 'subject', 'approval', 'executive', 'board', 'credit', 'organization.', 'responses', 'pandemic', 'imf', 'note', 'honduras', 'adopt', 'series', 'fiscal,', 'monetary', 'financial', 'policy', '"responses"', 'pandemic.', 'relaxation', 'incorporate', 'fiscal', 'responsibility', 'law', '(lrf)', 'allow', 'honduran', 'authority', '"to', 'respond', 'crisis', 'temporary', 'increase', 'non-financial', 'public', 'sector', 'deficit', '2020-21,"', 'added.', 'page', '1', '3', 'also', 'assure', 'increase', 'deficit', 'mainly', 'due', '"reduction', 'tax', 'revenues,', 'emergency', 'expenditure', 'face', 'health,', 'humanitarian', 'economic', 'crisis', 'largely', 'offset', 'budgetary', 'reallocations."', '"the', "authorities'", 'commitment', 'fiscal', 'prudence', 'medium', 'term,', 'projected', 'return', 'lrf', 'deficit', 'limit', '2022,', 'essential', 'maintain', 'confidence', 'access', 'international', 'capital', 'markets,"', 'emphasized.', 'also', 'highlight', 'honduras', 'take', 'decisive', 'monetary', 'financial', 'measure', '“cushion', 'impact', 'crisis,', 'include', 'reduction', 'monetary', 'policy', 'rate,', 'provision', 'liquidity', 'implementation', 'scheme', 'guarantee', 'new', 'credit', 'smes', 'large', 'companies.', 'support', 'restructuring', 'credit', '”.', 'notable', 'efforts', 'solve', 'challenges', 'mission', 'monetary', 'fund', 'indicate', 'honduran', 'authority', 'make', '"remarkable', 'efforts"', 'adopt', 'corrective', 'action', 'solve', 'implementation', 'challenge', 'face', 'initial', 'phase', 'emergency.', 'challenge', 'associate', '"failures', 'emergency', 'procedure', 'adopt', 'allow', 'rapid', 'execution', 'medical', 'care', 'critical', 'expenses,"', 'noted.', '"the', 'robust', 'monitoring', 'system', 'introduce', 'authority', 'spending', 'relate', 'pandemic', 'supervision', 'civil', 'society', 'help', 'identify', 'problem', 'initial', 'execution', 'emergency', 'expenses,"', 'said.', 'corrective', 'actions,', 'added,', 'include', 'intervention', 'agency', 'initially', 'charge', 'emergency', 'purchase', 'transfer', 'responsibility', 'specialized', 'agencies,', 'well', 'additional', 'improvement', 'internal', 'process', 'control', 'purchase', 'communication', 'transparent', 'manner.', 'despite', 'challenge', 'pose', 'pandemic,', 'honduran', 'authority', '"made', 'significant', 'progress', 'implement', 'structural', 'reform', 'necessary', 'foster', 'strong', 'inclusive', 'growth,', 'particular', 'improve', 'governance', 'business', 'environment,"', 'mission', 'said.', 'imf.', 'honduran', 'authority', 'also', 'maintain', 'commitment', '"mobilize', 'revenue', 'protect', 'spending', 'social', 'investment,', 'reform', 'electricity', 'sector,', 'continue', 'strengthen', 'monetary', 'policy', 'financial', 'regulation', 'supervision', 'frameworks,"', 'highlight', 'mission', 'statement', 'multilateral', 'organization.', 'reforms,', 'accord', 'agency,', 'continue', '"strengthen', 'economic', 'policy', 'framework', 'honduras,"', 'country', 'accumulate', '96,150', 'case', 'coronavirus', '2,661', 'death', 'virus.', 'representative', 'financial', 'body', 'meet', 'tegucigalpa', 'senior', 'official', 'economic', 'cabinet,', 'authority', 'ministry', 'health,', 'labor', 'social', 'security,', 'development', 'social', 'inclusion,', 'among', 'sectors.', 'entry', 'provide', 'imf', 'honduran', 'economy', '2020', '2021', 'first', 'publish', 'summa', 'magazine.']</t>
  </si>
  <si>
    <t>Page 1 of 3 Recomiendan al gobierno reducir la burocracia y el gasto corriente En el presente ejercicio fiscal el presupuesto del gasto corriente del sector público ha aumentado de 193,092.4 a 206,388.9 millones de lempiras, de acuerdo con la Secretaría de Finanzas Luis Rodríguez 14.11.2020 TEGUCIGALPA, HONDURAS.- El principal desafío del gobierno de Honduras para los próximos dos años será evitar que el déficit fiscal se dispare. La cifra ajustada para el sector público no financiero es de -6% del PIB para 2020 y -5% para 2021, según la reforma aprobada por el Congreso Nacional el miércoles anterior en lo referente a las metas fiscales plurianuales contempladas en la Ley de Responsabilidad Fiscal (LRF). A pesar de la severa crisis fiscal que atraviesa el gobierno hondureño, la masa salarial se mantiene y hasta aumentos se han aprobado. Foto: Archivo/ EL HERALDO “Lo ideal para cubrir el déficit sería financiamiento multilateral a 25 años plazo y tasas bajas de interés” Arturo Alvarado El impacto de la pandemia del coronavirus en la economía nacional y la destrucción provocada por el huracán Eta aumentará el gasto para atender la emergencia sanitaria y la reactivación económica. VEA: Las cuatro opciones para readecuar las deudas con la banca Para el exsecretario de Finanzas, Arturo Alvarado, la medida de suspender las metas fiscales para 2020-2021 es razonable. Agrega que esa medida fue discutida con la reciente misión del Fondo Monetario Internacional (FMI). “Tomando en cuenta el incremento en el gasto por el covid-19 y ahora la emergencia de Eta, la medida era hasta cierto punto esperada”. “Ahora bien, el decreto ordena una reducción del déficit a partir de 2021 y volver a un déficit razonable en 2022. Lo veo apretado y posiblemente tendrán que pedir una ampliación de plazo al Congreso Nacional”, dijo Alvarado. En 2019 el déficit fiscal del sector público no financiero fue de -0.9% del PIB, menor que la meta de 1%. Gasto y burocracia Otra de las medidas aprobadas en la reforma del Decreto 55-2020 es la regla concerniente al techo de gasto corriente de la administración central y que no podrá ser mayor al 7.7% del PIB para este año, 7.5% para 2021 y 7.4% para 2022. A criterio del exsecretario de Finanzas, es preocupante que el gobierno no haya tomado ninguna medida para reducir la burocracia y el gasto corriente superfluo. Sostiene que con la creación de la Secretaría de Transparencia se está aumentando el gasto. Al tercer trimestre de 2020, el gasto corriente de la administración pública alcanzó 120,488 millones de lempiras, con una ejecución de 58.4% respecto a la asignación presupuestaria para este año, que es de 206,388.9 millones, superior que los 193,092.4 millones aprobados inicialmente.</t>
  </si>
  <si>
    <t>Page 1 of 3 They recommend that the government reduce bureaucracy and current spending In this fiscal year the budget for current spending in the public sector has increased from 193,092.4 to 206,388.9 million lempiras, according to the Ministry of Finance Luis Rodríguez 11/14/2020 TEGUCIGALPA , HONDURAS.- The main challenge for the Honduran government for the next two years will be to prevent the fiscal deficit from skyrocketing. The adjusted figure for the non-financial public sector is -6% of GDP for 2020 and -5% for 2021, according to the reform approved by the National Congress the previous Wednesday regarding the multi-year fiscal goals contemplated in the Responsibility Law Fiscal (LRF). Despite the severe fiscal crisis that the Honduran government is going through, the wage bill is maintained and even increases have been approved. Photo: Archivo / EL HERALDO "The ideal thing to cover the deficit would be multilateral financing for a 25-year term and low interest rates" Arturo Alvarado The impact of the coronavirus pandemic on the national economy and the destruction caused by Hurricane Eta will increase spending to attend the health emergency and economic reactivation. SEE: The four options to readjust the debts with the bank For the former Secretary of Finance, Arturo Alvarado, the measure to suspend the fiscal goals for 2020-2021 is reasonable. He adds that this measure was discussed with the recent mission of the International Monetary Fund (IMF). "Taking into account the increase in spending by covid-19 and now the emergency of Eta, the measure was to some extent expected." “Now, the decree orders a reduction of the deficit from 2021 and return to a reasonable deficit in 2022. I see it tight and possibly they will have to request an extension of the term to the National Congress, ”said Alvarado. In 2019, the fiscal deficit of the non-financial public sector was -0.9% of GDP, lower than the goal of 1%. Expenditure and bureaucracy Another of the measures approved in the reform of Decree 55-2020 is the rule concerning the ceiling of current expenditure of the central administration, which may not be higher than 7.7% of GDP for this year, 7.5% for 2021 and 7.4 % by 2022. In the opinion of the former Finance Secretary, it is worrying that the government has not taken any measures to reduce bureaucracy and superfluous current spending. He maintains that with the creation of the Transparency Secretariat, spending is increasing. As of the third quarter of 2020, the current expenditure of the public administration reached 120,488 million lempiras, with an execution of 58.4% compared to the budget allocation for this year, which is 206,388.9 million, higher than the 193,092.4 million initially approved.</t>
  </si>
  <si>
    <t>['page', '1', '3', 'recommend', 'government', 'reduce', 'bureaucracy', 'current', 'spending', 'fiscal', 'year', 'budget', 'current', 'spending', 'public', 'sector', 'increase', '193,092.4', '206,388.9', 'million', 'lempiras,', 'accord', 'ministry', 'finance', 'luis', 'rodríguez', '11/14/2020', 'tegucigalpa', 'honduras.-', 'main', 'challenge', 'honduran', 'government', 'next', 'two', 'year', 'prevent', 'fiscal', 'deficit', 'skyrocketing.', 'adjusted', 'figure', 'non-financial', 'public', 'sector', '-6%', 'gdp', '2020', '-5%', '2021,', 'accord', 'reform', 'approve', 'national', 'congress', 'previous', 'wednesday', 'regard', 'multi-year', 'fiscal', 'goal', 'contemplate', 'responsibility', 'law', 'fiscal', '(lrf).', 'despite', 'severe', 'fiscal', 'crisis', 'honduran', 'government', 'go', 'through,', 'wage', 'bill', 'maintain', 'even', 'increase', 'approved.', 'photo:', 'archivo', 'el', 'heraldo', '"the', 'ideal', 'thing', 'cover', 'deficit', 'would', 'multilateral', 'financing', '25-year', 'term', 'low', 'interest', 'rates"', 'arturo', 'alvarado', 'impact', 'coronavirus', 'pandemic', 'national', 'economy', 'destruction', 'cause', 'hurricane', 'eta', 'increase', 'spending', 'attend', 'health', 'emergency', 'economic', 'reactivation.', 'see:', 'four', 'option', 'readjust', 'debt', 'bank', 'former', 'secretary', 'finance,', 'arturo', 'alvarado,', 'measure', 'suspend', 'fiscal', 'goal', '2020-2021', 'reasonable.', 'add', 'measure', 'discuss', 'recent', 'mission', 'international', 'monetary', 'fund', '(imf).', '"taking', 'account', 'increase', 'spending', 'covid-19', 'emergency', 'eta,', 'measure', 'extent', 'expected."', '“now,', 'decree', 'order', 'reduction', 'deficit', '2021', 'return', 'reasonable', 'deficit', '2022.', 'see', 'tight', 'possibly', 'request', 'extension', 'term', 'national', 'congress,', '”said', 'alvarado.', '2019,', 'fiscal', 'deficit', 'non-financial', 'public', 'sector', '-0.9%', 'gdp,', 'low', 'goal', '1%.', 'expenditure', 'bureaucracy', 'another', 'measure', 'approve', 'reform', 'decree', '55-2020', 'rule', 'concern', 'ceiling', 'current', 'expenditure', 'central', 'administration,', 'may', 'high', '7.7%', 'gdp', 'year,', '7.5%', '2021', '7.4', '2022.', 'opinion', 'former', 'finance', 'secretary,', 'worry', 'government', 'take', 'measure', 'reduce', 'bureaucracy', 'superfluous', 'current', 'spending.', 'maintain', 'creation', 'transparency', 'secretariat,', 'spending', 'increasing.', 'third', 'quarter', '2020,', 'current', 'expenditure', 'public', 'administration', 'reach', '120,488', 'million', 'lempiras,', 'execution', '58.4%', 'compare', 'budget', 'allocation', 'year,', '206,388.9', 'million,', 'high', '193,092.4', 'million', 'initially', 'approved.']</t>
  </si>
  <si>
    <t>Tercera mejor posición de Centroamérica. ZV 3 enero, 2021 - 6:32 pm Honduras ha logrado revertir el alza de su riesgo país en el Índice de Mercados Emergentes (EMBI, por sus siglas en inglés) y actualmente se mantiene en la tercera mejor posición de Centroamérica con 2.77 puntos. El EMBI es un indicador elaborado por la empresa financiera estadounidense JP Morgan que sirve de referencia para medir el comportamiento de los bonos gubernamentales internacionales emitidos por países de mercados emergentes en una moneda distinta de la moneda local. El punto de referencia del EMBI es el bono del Tesoro de los Estados Unidos a diez años plazo, considerado de muy poco riesgo. Al 24 de diciembre, el índice de Honduras solo es superado por los de Guatemala y Panamá. Este último tiene la mejor posición al mantener un riesgo país de 1.50 puntos, seguido de Guatemala con 2.35 puntos y Honduras con 2.77 puntos. En tanto, Costa Rica y El Salvador son los países con mayor riesgo de la región, con 6.33 y 7.37 puntos, respectivamente. Ya a partir del segundo semestre del 2020, el EMBI del gobierno de Honduras comenzó esta tendencia decreciente de su riesgo, según el informe de la situación y la evolución de la deuda pública de la administración central de Honduras, elaborado por la Secretaría de Finanzas (Sefin). “El comportamiento del riesgo del Gobierno de Honduras medido a través del EMBI se vio incrementado durante el mes de marzo de 2020, como consecuencia de la crisis financiera global; sin embargo, a partir del mes de abril el EMBI del Gobierno de Honduras ha mostrado una tendencia decreciente cerrando al III trimestre de 2020 en 398 puntos básicos (pb)”, indica dicho reporte. En ese informe, Sefin destaca que esta baja reportada al cierre de septiembre es inferior al promedio mostrado por el promedio de los países latinoamericanos con 431 puntos. Las agencias calificadoras de riesgos Moody’s Investors Service y Standard &amp; Poor’s han mantenido invariable su valoración respecto a la percepción de riesgo en Honduras. Esto, según las autoridades de Finanzas, en virtud del cumplimiento de las metas de déficit fiscal, a través de la puesta en vigencia de la Ley de Responsabilidad Fiscal, contención del gasto público y el manejo prudente del endeudamiento público dadas las medidas que el país ha venido desarrollando en los últimos años.</t>
  </si>
  <si>
    <t>Third best position in Central America. ZV January 3, 2021 - 6:32 pm Honduras has managed to reverse the rise of its country risk in the Emerging Markets Index (EMBI) and currently remains in the third best position in Central America with 2.77 points. The EMBI is an indicator prepared by the US financial company JP Morgan that serves as a reference to measure the behavior of international government bonds issued by emerging market countries in a currency other than the local currency. The EMBI benchmark is the 10-year US Treasury bond, which is considered very low risk. As of December 24, the index for Honduras is only surpassed by those of Guatemala and Panama. The latter has the best position by maintaining a country risk of 1.50 points, followed by Guatemala with 2.35 points and Honduras with 2.77 points. Meanwhile, Costa Rica and El Salvador are the countries with the highest risk in the region, with 6.33 and 7.37 points, respectively. As of the second semester of 2020, the Honduran government's EMBI began this decreasing trend in its risk, according to the report on the situation and evolution of the public debt of the central administration of Honduras, prepared by the Ministry of Finance ( Sefin). “The risk behavior of the Government of Honduras measured through the EMBI increased during the month of March 2020, as a consequence of the global financial crisis; however, as of April, the EMBI of the Government of Honduras has shown a decreasing trend, closing the third quarter of 2020 at 398 basis points (bp), ”said the report. In that report, Sefin highlights that this decline reported at the end of September is lower than the average shown by the average of Latin American countries with 431 points. The risk rating agencies Moody’s Investors Service and Standard &amp; Poor’s have kept their assessment of risk perception in Honduras unchanged. This, according to the Finance authorities, by virtue of the fulfillment of the fiscal deficit goals, through the implementation of the Fiscal Responsibility Law, containment of public spending and the prudent management of public debt given the measures that the country has been developing in recent years.</t>
  </si>
  <si>
    <t>['third', 'best', 'position', 'central', 'america.', 'zv', 'january', '3,', '2021', '6:32', 'pm', 'honduras', 'manage', 'reverse', 'rise', 'country', 'risk', 'emerging', 'markets', 'index', '(embi)', 'currently', 'remain', 'third', 'best', 'position', 'central', 'america', '2.77', 'points.', 'embi', 'indicator', 'prepare', 'us', 'financial', 'company', 'jp', 'morgan', 'serve', 'reference', 'measure', 'behavior', 'international', 'government', 'bond', 'issue', 'emerge', 'market', 'country', 'currency', 'local', 'currency.', 'embi', 'benchmark', '10-year', 'us', 'treasury', 'bond,', 'consider', 'low', 'risk.', 'december', '24,', 'index', 'honduras', 'surpass', 'guatemala', 'panama.', 'latter', 'best', 'position', 'maintain', 'country', 'risk', '1.50', 'points,', 'follow', 'guatemala', '2.35', 'point', 'honduras', '2.77', 'points.', 'meanwhile,', 'costa', 'rica', 'el', 'salvador', 'country', 'high', 'risk', 'region,', '6.33', '7.37', 'points,', 'respectively.', 'second', 'semester', '2020,', 'honduran', "government's", 'embi', 'begin', 'decrease', 'trend', 'risk,', 'accord', 'report', 'situation', 'evolution', 'public', 'debt', 'central', 'administration', 'honduras,', 'prepare', 'ministry', 'finance', 'sefin).', '“the', 'risk', 'behavior', 'government', 'honduras', 'measure', 'embi', 'increase', 'month', 'march', '2020,', 'consequence', 'global', 'financial', 'crisis;', 'however,', 'april,', 'embi', 'government', 'honduras', 'show', 'decrease', 'trend,', 'close', 'third', 'quarter', '2020', '398', 'basis', 'point', '(bp),', '”said', 'report.', 'report,', 'sefin', 'highlight', 'decline', 'report', 'end', 'september', 'low', 'average', 'show', 'average', 'latin', 'american', 'country', '431', 'points.', 'risk', 'rating', 'agency', 'moody’s', 'investors', 'service', 'standard', 'poor’s', 'keep', 'assessment', 'risk', 'perception', 'honduras', 'unchanged.', 'this,', 'accord', 'finance', 'authorities,', 'virtue', 'fulfillment', 'fiscal', 'deficit', 'goals,', 'implementation', 'fiscal', 'responsibility', 'law,', 'containment', 'public', 'spending', 'prudent', 'management', 'public', 'debt', 'give', 'measure', 'country', 'develop', 'recent', 'years.']</t>
  </si>
  <si>
    <t>Page 1 of 3 La Organización Mundial de Aduanas otorga a Honduras el boletín «País Destacado del Mes» La Organización Mundial de Aduanas otorga a Honduras el boletín «País Destacado del Mes». La Organización Mundial de Aduanas (OMA), otorgó en su edición País Destacado del Mes a Honduras a través de la Administración Aduanera de Honduras por los esfuerzos realizados en temas de modernización aduanera, fortalecimiento del control y facilitación del comercio. El reconocimiento, mención, felicitación y entrega del boletín se efectuó en el marco de la vicepresidencia Regional de la Organización Mundial de Aduanas al Ministro Director de Aduanas Honduras Abog. Juan José Vides. El vicepresidente Regional de la OMA expresó, “Felicitó a Juan José Vides y al equipo de Aduanas Honduras por los esfuerzos realizados para la modernización y fortalecimiento del control y facilitación de comercio, destacando la implementación de la unión aduanera entre Honduras y Guatemala, sobre todo en estos momentos de crisis por los daños ocasionados por la Tormenta Eta en el hermano país y nos solidarizamos con todas las acciones” Por su parte el Ministro Director de Aduanas Honduras, Juan José Vides agradeció a la OMA por destacar los avances en materia de modernización e innovación aduanera bajo una nueva administración. En la publicación “País Destacado del Mes Honduras” inicia con el perfil comercial del país centroamericano entre los principales productos de importación se destacan los combustibles, lubricantes, energía eléctrica, maquinaria y aparatos, materiales eléctricos y sus partes de igual forma productos de la industria química. Asimismo, se destaca una entrevista al Director de Aduanas Honduras sobre el accionar, innovación, profesionalización y modernización del sistema aduanero hondureño. ¿Qué pilares considera enmarcan el éxito de su gestión al frente de la Administración Aduanera de Honduras? R/ La gestión de la Administración Aduanera de Honduras se basa en el cumplimiento de cuatro pilares. Recaudación, facilitación del comercio seguridad y control, institucionalización. ¿Cómo la administración aduanera se ha convertido en una entidad generadora de cambio? R/ El desafio más crucial para Aduanas Honduras es lograr fortalecer su desempeño mientras se lleva acabo la transición a una administración desconcentrada y lo anterior se va ejecutando en medio de una pandemia mundial, pero esto no ha sido impedimento, ya que nuestro trabajo como parte de la cadena logística del país no se ha detenido, garantizando a través de nuestras funciones el abastecimiento de insumos medicamentos equipos de seguridad y alimentos. De igual forma la profesionalización y capacitación de nuestros colaboradores a sido constante lo anterior para brindar una atención personalizada de calidad y con conocimientos en la materia, brindado respuestas ágiles al usuario y convirtiéndonos de esta manera en generadores de cambio y referentes en la región. ¿Cuál es su plan de modernización Aduanera? R/ El plan estratégico institucional de la Administración Aduanera de Honduras plantea orientar, enmarcar y priorizar sus acciones en los principios metodológicos de la gestión por resultados haciendo énfasis en la misión y visión institucional, identificando y dando cumplimiento a los objetivos estratégicos, lo que formularon con el fin de cumplir con el mandato gubernamental, mediante ejes transversales de trabajo y las acciones, hasta alcanzar la articulación y el direccionamiento estratégico con líneas de actuación a ejecutarse en el corto, mediano y largo plazo. Como aduana nos hemos planteado ocho objetivos estratégicos orientadas al crecimiento económico y desarrollo del país, ya que jugamos un rol preponderante y protagónico en la política tributaria y aduanera de Honduras. En ese sentido el Plan Estratégico Institucional, toma como base y se apega a la política pública Visión de País y Plan de Nación 2010-2038, Objetivos de Desarrollo Sostenible 2030 (ODS), Plan Estratégico Sectorial de Desarrollo Económico 2019-2023, Ley de Responsabilidad Fiscal (Decreto N. 25-2016), Marco Macro Fiscal de Mediano Plazo (MMFMP), y Marco de Gasto de Mediano Plazo (MGMP) y Política Nacional de Empleo de Honduras. El servicio Aduanero establece cuatro pilares estratégicos, los cuales son elementos significativos para la obtención de una apropiada administración y el cumplimiento satisfactorio de los objetivos de la institución de la nueva administración aduanera, facilitación del comercio, recaudación, seguridad y control. ¿Ante la pandemia del COVID-19 cuáles han sido las principales actuaciones y retos para enfrentar? R/Los retos han sido grandes pero la Administración Aduanera de Honduras no se ha detenido en los procesos de importación y exportación, es más se reforzaron los puntos aduaneros y se ampliaron horarios para garantizar el ingreso de suministros para combatir la COVID-19 y alimentación. En cuánto a las oficinas administrativas, funcionaron a través de teletrabajo dando seguimiento a cada caso y resolviendo las diferentes gestiones, adaptando a los colaboradores a la nueva normalidad sin descuidar la función de servicio y atención a los obligados tributarios cumpliendo los protocolos y medidas de bioseguridad. Como hemos logrado los avances en materia aduanera, aplicando una gestión de riesgo enfocada a la facilitación de comercio y fiscalización a posteriori, ambas acciones son el marco principal para garantizar la sostenibilidad del país y de la región, compartir información anticipada con nuestros homólogos para mejorar nuestro servicio. Eso influyó en la modernización de servicio; muchos de ellos no estaban en línea, hoy ya tenemos pago de impuesto en línea con tarjeta de crédito, garantía en línea servicio de cita, consulta expedientes índice arancelario, consulta de tasa vehicular entre otros. La reunión fue presidida por la Vicepresidencia Regional de la OMA para las Américas y El Caribe dirigida por el Intendente Werner Ovalle la misma tuvo la participación de 25 Directores de Aduanas y delegaciones aduaneras. Entre los países destacados anteriormente se encuentra Jamaica, Guatemala, Paraguay, Belice, Bolivia, Cuba, Colombia, Perú y Ecuador a través de sus administraciones de aduanas.</t>
  </si>
  <si>
    <t>Page 1 of 3 The World Customs Organization awards Honduras the bulletin "Featured Country of the Month" The World Customs Organization awards Honduras the bulletin "Featured Country of the Month". The World Customs Organization (WCO), in its edition of the Outstanding Country of the Month, awarded to Honduras through the Customs Administration of Honduras for the efforts made in matters of customs modernization, strengthening of control and trade facilitation. The recognition, mention, congratulations and delivery of the bulletin was made within the framework of the Regional Vice Presidency of the World Customs Organization to the Minister Director of Customs Honduras Abog. Juan José Vides. The Regional Vice President of the WCO expressed, “He congratulated Juan José Vides and the Honduras Customs team for the efforts made to modernize and strengthen trade control and facilitation, highlighting the implementation of the customs union between Honduras and Guatemala, especially in these moments of crisis due to the damage caused by the Eta Storm in the brother country and we sympathize with all the actions ”For his part, the Minister Director of Customs Honduras, Juan José Vides thanked the WCO for highlighting the progress in modernization and customs innovation under a new administration. In the publication "Featured Country of the Month Honduras" begins with the commercial profile of the Central American country among the main imported products are fuels, lubricants, electrical energy, machinery and appliances, electrical materials and their parts, as well as products of the industry chemistry. Likewise, an interview with the Director of Customs Honduras about the actions, innovation, professionalization and modernization of the Honduran customs system stands out. What pillars do you consider to frame the success of your management as head of the Customs Administration of Honduras? R / The management of the Customs Administration of Honduras is based on the fulfillment of four pillars. Collection, trade facilitation, security and control, institutionalization. How has the customs administration become a generator of change? R / The most crucial challenge for Honduras Customs is to strengthen its performance while the transition to a decentralized administration is taking place and the above is being carried out in the midst of a global pandemic, but this has not been an impediment, since our work as part of the country's logistics chain has not stopped, guaranteeing through our functions the supply of supplies, medicines, safety equipment and food. In the same way, the professionalization and training of our collaborators has been constant in the above to provide quality personalized attention and knowledge in the matter, providing agile responses to the user and thus becoming generators of change and benchmarks in the region. What is your Customs modernization plan? R / The institutional strategic plan of the Customs Administration of Honduras proposes to guide, frame and prioritize its actions in the methodological principles of results-based management, emphasizing the institutional mission and vision, identifying and fulfilling the strategic objectives, which they formulated in order to comply with the government mandate, through transversal work axes and actions, until reaching the articulation and strategic direction with lines of action to be executed in the short, medium and long term. As customs, we have set eight strategic objectives aimed at the economic growth and development of the country, since we play a preponderant and leading role in the tax and customs policy of Honduras. In this sense, the Institutional Strategic Plan takes as a basis and adheres to the public policy Country Vision and National Plan 2010-2038, Sustainable Development Goals 2030 (ODS), Sectorial Strategic Plan for Economic Development 2019-2023, Law of Fiscal Responsibility (Decree No. 25-2016), Medium Term Macro Fiscal Framework (MMFMP), and Medium Term Expenditure Framework (MGMP) and National Employment Policy of Honduras. The Customs service establishes four strategic pillars, which are significant elements for obtaining an appropriate administration and the satisfactory fulfillment of the objectives of the institution of the new customs administration, trade facilitation, collection, security and control. In the face of the COVID-19 pandemic, what have been the main actions and challenges to face? R / The challenges have been great but the Honduran Customs Administration has not stopped in the import and export processes, moreover, customs points were strengthened and hours were extended to guarantee the entry of supplies to combat COVID-19 and food . As for the administrative offices, they worked through teleworking, monitoring each case and solving the different procedures, adapting the collaborators to the new normal without neglecting the function of service and attention to the taxpayers, complying with the protocols and biosafety measures. . As we have made progress in customs matters, applying risk management focused on trade facilitation and ex post control, both actions are the main framework to guarantee the sustainability of the country and the region, share advance information with our counterparts to improve our service. This influenced the modernization of the service; many of them were not online, today we already have online tax payment by credit card, online guarantee appointment service, consultation of tariff index files, vehicle rate consultation among others. The meeting was chaired by the WCO Regional Vice Presidency for the Americas and the Caribbean, led by Mayor Werner Ovalle, and was attended by 25 Directors of Customs and customs delegations. Among the countries highlighted above are Jamaica, Guatemala, Paraguay, Belize, Bolivia, Cuba, Colombia, Peru and Ecuador through their customs administrations.</t>
  </si>
  <si>
    <t>['page', '1', '3', 'world', 'customs', 'organization', 'award', 'honduras', 'bulletin', '"featured', 'country', 'month"', 'world', 'customs', 'organization', 'award', 'honduras', 'bulletin', '"featured', 'country', 'month".', 'world', 'customs', 'organization', '(wco),', 'edition', 'outstanding', 'country', 'month,', 'award', 'honduras', 'customs', 'administration', 'honduras', 'effort', 'make', 'matter', 'custom', 'modernization,', 'strengthening', 'control', 'trade', 'facilitation.', 'recognition,', 'mention,', 'congratulation', 'delivery', 'bulletin', 'make', 'within', 'framework', 'regional', 'vice', 'presidency', 'world', 'customs', 'organization', 'minister', 'director', 'customs', 'honduras', 'abog.', 'juan', 'josé', 'vides.', 'regional', 'vice', 'president', 'wco', 'expressed,', '“he', 'congratulate', 'juan', 'josé', 'vides', 'honduras', 'customs', 'team', 'effort', 'make', 'modernize', 'strengthen', 'trade', 'control', 'facilitation,', 'highlight', 'implementation', 'custom', 'union', 'honduras', 'guatemala,', 'especially', 'moment', 'crisis', 'due', 'damage', 'cause', 'eta', 'storm', 'brother', 'country', 'sympathize', 'action', '”for', 'part,', 'minister', 'director', 'customs', 'honduras,', 'juan', 'josé', 'vides', 'thank', 'wco', 'highlight', 'progress', 'modernization', 'custom', 'innovation', 'new', 'administration.', 'publication', '"featured', 'country', 'month', 'honduras"', 'begin', 'commercial', 'profile', 'central', 'american', 'country', 'among', 'main', 'imported', 'product', 'fuels,', 'lubricants,', 'electrical', 'energy,', 'machinery', 'appliances,', 'electrical', 'material', 'parts,', 'well', 'product', 'industry', 'chemistry.', 'likewise,', 'interview', 'director', 'customs', 'honduras', 'actions,', 'innovation,', 'professionalization', 'modernization', 'honduran', 'custom', 'system', 'stand', 'out.', 'pillars', 'consider', 'frame', 'success', 'management', 'head', 'customs', 'administration', 'honduras?', 'r', 'management', 'customs', 'administration', 'honduras', 'base', 'fulfillment', 'four', 'pillars.', 'collection,', 'trade', 'facilitation,', 'security', 'control,', 'institutionalization.', 'custom', 'administration', 'become', 'generator', 'change?', 'r', 'crucial', 'challenge', 'honduras', 'customs', 'strengthen', 'performance', 'transition', 'decentralize', 'administration', 'take', 'place', 'carry', 'midst', 'global', 'pandemic,', 'impediment,', 'since', 'work', 'part', "country's", 'logistics', 'chain', 'stopped,', 'guarantee', 'function', 'supply', 'supplies,', 'medicines,', 'safety', 'equipment', 'food.', 'way,', 'professionalization', 'training', 'collaborator', 'constant', 'provide', 'quality', 'personalize', 'attention', 'knowledge', 'matter,', 'provide', 'agile', 'response', 'user', 'thus', 'become', 'generator', 'change', 'benchmark', 'region.', 'customs', 'modernization', 'plan?', 'r', 'institutional', 'strategic', 'plan', 'customs', 'administration', 'honduras', 'propose', 'guide,', 'frame', 'prioritize', 'action', 'methodological', 'principle', 'results-based', 'management,', 'emphasize', 'institutional', 'mission', 'vision,', 'identifying', 'fulfil', 'strategic', 'objectives,', 'formulate', 'order', 'comply', 'government', 'mandate,', 'transversal', 'work', 'ax', 'actions,', 'reach', 'articulation', 'strategic', 'direction', 'line', 'action', 'execute', 'short,', 'medium', 'long', 'term.', 'customs,', 'set', 'eight', 'strategic', 'objective', 'aim', 'economic', 'growth', 'development', 'country,', 'since', 'play', 'preponderant', 'lead', 'role', 'tax', 'custom', 'policy', 'honduras.', 'sense,', 'institutional', 'strategic', 'plan', 'take', 'basis', 'adheres', 'public', 'policy', 'country', 'vision', 'national', 'plan', '2010-2038,', 'sustainable', 'development', 'goals', '2030', '(ods),', 'sectorial', 'strategic', 'plan', 'economic', 'development', '2019-2023,', 'law', 'fiscal', 'responsibility', '(decree', 'no.', '25-2016),', 'medium', 'term', 'macro', 'fiscal', 'framework', '(mmfmp),', 'medium', 'term', 'expenditure', 'framework', '(mgmp)', 'national', 'employment', 'policy', 'honduras.', 'customs', 'service', 'establish', 'four', 'strategic', 'pillars,', 'significant', 'element', 'obtain', 'appropriate', 'administration', 'satisfactory', 'fulfillment', 'objective', 'institution', 'new', 'custom', 'administration,', 'trade', 'facilitation,', 'collection,', 'security', 'control.', 'face', 'covid-19', 'pandemic,', 'main', 'action', 'challenge', 'face?', 'r', 'challenge', 'great', 'honduran', 'customs', 'administration', 'stop', 'import', 'export', 'processes,', 'moreover,', 'custom', 'point', 'strengthen', 'hour', 'extend', 'guarantee', 'entry', 'supply', 'combat', 'covid-19', 'food', 'administrative', 'offices,', 'work', 'teleworking,', 'monitoring', 'case', 'solve', 'different', 'procedures,', 'adapt', 'collaborator', 'new', 'normal', 'without', 'neglect', 'function', 'service', 'attention', 'taxpayers,', 'comply', 'protocol', 'biosafety', 'measures.', 'make', 'progress', 'custom', 'matters,', 'apply', 'risk', 'management', 'focus', 'trade', 'facilitation', 'ex', 'post', 'control,', 'action', 'main', 'framework', 'guarantee', 'sustainability', 'country', 'region,', 'share', 'advance', 'information', 'counterpart', 'improve', 'service.', 'influence', 'modernization', 'service;', 'many', 'online,', 'today', 'already', 'online', 'tax', 'payment', 'credit', 'card,', 'online', 'guarantee', 'appointment', 'service,', 'consultation', 'tariff', 'index', 'files,', 'vehicle', 'rate', 'consultation', 'among', 'others.', 'meeting', 'chair', 'wco', 'regional', 'vice', 'presidency', 'americas', 'caribbean,', 'lead', 'mayor', 'werner', 'ovalle,', 'attend', '25', 'directors', 'customs', 'custom', 'delegations.', 'among', 'country', 'highlight', 'jamaica,', 'guatemala,', 'paraguay,', 'belize,', 'bolivia,', 'cuba,', 'colombia,', 'peru', 'ecuador', 'custom', 'administrations.']</t>
  </si>
  <si>
    <t>Page 1 of 3 Este 2021, ¿será un año de recuperación económica para Honduras? El panorama es incierto por la pandemia y además preocupa porque es año electoral. Analistas prevén una recuperación lenta y creen que hasta en 2024 se volverá al nivel prepandemia Sara Carranza 05.01.2021 TEGUCIGALPA, HONDURAS.-Después de un trágico año para los hondureños, marcado por los efectos negativos de la pandemia del covid-19 y las devastadoras tormentas Eta y Iota, la esperanza es que el país retome la senda de la recuperación económica. No obstante, si se le pregunta a los hondureños, incluso a los niños de primaria, sobre el cierre de la economía en 2020 seguro dirían lo mala que fue la situación. De igual forma al preguntar sobre la economía antes de la pandemia, la respuesta sigue siendo igual. ¿Pero qué expectativas se tienen para el 2021? Las empresas estuvieron cerradas durante varios meses como medida para controlar la pandemia. Un millón de trabajadores fueron afectados por la crisis durante 2020, según el Cohep, de los que esperan recuperarse solo la mitad. 9.5% se habría contraído la economía hondureña durante 2020, según el BCH. Para poder responder esta interrogante es necesario analizar el panorama económico previo a la pandemia, el efecto de la pandemia y las acciones llevadas a cabo para mitigar el impacto, explican analistas consultados por EL HERALDO. Para entender cuál era la situación del país en la etapa prepandemia, se puede echar un vistazo a algunos datos macro registrados al cierre de 2019. Por ejemplo, antes de la pandemia, el Producto Interno Bruto (PIB) creció solo un 2.7%. En tanto, la deuda pública cerró en 12,149 millones de dólares (cerca de 292,800 millones de lempiras al cambio actual de L 24.10 por dólar), equivalente al 48% del PIB. Entre los indicadores sociales, el índice de pobreza total era de 59.3%, según el Instituto Nacional de Estadísticas (INE). En tanto la Tasa de Desempleo Abierto (TDA) era de 5.7% y la de subempleo superaba el 50%, que equivalen a cerca de 2.5 millones de personas con problemas de empleo en Honduras, según la Secretaría de Trabajo y Seguridad Social (STSS). Además, la migración iba en aumento con la formación de caravanas hacia Estados Unidos de América, entre otros indicadores deprimidos como la baja calidad de los servicios de salud y educación. “Desde 2017 la economía presentaba una desaceleración económica, la pandemia y las tormentas vinieron a profundizar la crisis que teníamos desde antes”, recordó el economista Claudio Salgado. La crisis del 2020 Pese a que los indicadores no eran los mejores el año anterior, al menos se mantenían y el aparato productivo estaba intacto. Sin embargo, el 2020 dejó una profunda crisis económica y social. A raíz de la pandemia, se cerró la mayoría de las empresas totalmente cerca de cinco meses, lo que generó el cierre definitivo del 10% de los negocios y unos 500,000 trabajadores afectados con suspensiones temporales o despidos, según el Consejo Hondureño de la Empresa Privada (Cohep). Adicionalmente las tormentas impactaron en el aparato productivo. De acuerdo con el informe de la Comisión Económica para América Latina (Cepal), el impacto económico de ambas problemáticas superó los 100,000 millones de lempiras, de los que 45,000 millones fueron por los efectos de Eta y Iota. Lo anterior se traduce en una caída de 9.5% del PIB en 2020. Por otra parte, en el tema fiscal se disparó la deuda a 13,425 millones de dólares, un aumento de 1,200 millones solo en el primer semestre del 2020, de acuerdo con la Secretaría de Finanzas (Sefin), por lo que el déficit fiscal subió a -6.2%. Por otra parte, el desempleo abierto se elevó a 13% y empeoró el subempleo y la pobreza, según estimaciones oficiales y del sector privado. También hubo retroceso en educación y una presión fuerte sobre el sector salud. A pesar de la severa crisis, el país tuvo algunos resultados que beneficiaron la economía como el aumento en el valor de las exportaciones y el ingreso de las remesas que sostienen a una importante cantidad de familias hondureñas. Las expectativas A criterio de los empresarios, economistas y representantes de los sectores sociales, no se trata de ser pesimistas u optimistas, sino realistas para enfrentar la situación actual y los enormes desafíos que le esperan a Honduras este año y los venideros. La estimación del Banco Central de Honduras (BCH) es que para 2021 la economía crecerá entre 3.5% a 4.5%, aunque recuperar los niveles de producción y crecimiento sostenido puede tardar unos tres años, según Wilfredo Cerrato, presidente de esa institución pública. Para la economista Liliana Castillo, ante el panorama actual, es difícil que se cumpla con esa meta de crecimiento estimada por las autoridades. “La recuperación económica será lenta, lo más probable es que se tenga un crecimiento del PIB entre 1% y 2%, ojalá que los recursos que se obtengan se inviertan en forma eficiente y transparente, con una rendición de cuentas que sea efectiva y oportuna”, comentó Castillo. Debido a la magnitud de la crisis, los análisis econométricos realizados por algunos expertos indican que Honduras puede retomar el punto de partida que tenía al iniciar el 2020, en el mejor de los casos, para el 2024. En concreto indican que en 2021 Honduras no recuperará su nivel de riqueza productiva que tenía en la prepandemia porque se habrá perdido cerca de 12.8% del PIB no acumulado sobre los próximos tres años. Este 2021 sí puede ser el año de inicio, el punto de partida hacia la recuperación económica y reconstrucción del país, pero para ello se requiere el esfuerzo de todos han advertido los empresarios, los funcionarios y los economistas hondureños. La voluntad política y la disposición de los sectores es fundamental, de lo contrario se corre el riesgo de que la crisis se alargue y no se logre un plan integral para la recuperación. Otro de los riesgos es que el año 2021 es un año político, es posible que no haya acuerdo con el Fondo Monetario Internacional (FMI) y las cláusulas de la Ley de Responsabilidad Fiscal (LRF) han sido activadas utilizando como argumento la pandemia, consideran los entrevistados. Afirman que existe mucha preocupación en vista de que 2021 será un año político y ha sucedido, aunque no debería, que en años electorales destinan gran cantidad de recursos del presupuesto para este tema en vez de utilizarlos en obras que generen empleos para mitigar los niveles elevados de pobreza, desigualdad e inseguridad ciudadana. Es de recordar que la estabilidad política al igual que la seguridad jurídica y ciudadana, así como la corrupción y falta de transparencia son de los factores en los que Honduras tiene una baja calificación en el ranking del Doing Business o clima para hacer negocios, que le urge al país para atraer inversiones y promover el desarrollo económico y social. Entonces, tal vez este 2021 no sea el año para una total recuperación, pero puede ser el inicio. Solo depende la voluntad y el amor por Honduras que tengan todos los sectores.</t>
  </si>
  <si>
    <t>Page 1 of 3 This 2021, will it be a year of economic recovery for Honduras? The outlook is uncertain due to the pandemic and it is also worrying because it is an electoral year. Analysts foresee a slow recovery and believe that until 2024 it will return to the pre-pandemic level Sara Carranza 01.05.2021 TEGUCIGALPA, HONDURAS.-After a tragic year for Hondurans, marked by the negative effects of the covid-19 pandemic and the devastating storms Eta and Iota, the hope is that the country will resume the path of economic recovery. However, if you ask Hondurans, even elementary school children, about the closure of the economy in 2020 they would surely say how bad the situation was. Similarly, when asking about the economy before the pandemic, the answer remains the same. But what are your expectations for 2021? The companies were closed for several months as a measure to control the pandemic. One million workers were affected by the crisis during 2020, according to Cohep, of which only half expect to recover. 9.5% would have contracted the Honduran economy during 2020, according to the BCH. In order to answer this question, it is necessary to analyze the economic outlook prior to the pandemic, the effect of the pandemic and the actions carried out to mitigate the impact, explain analysts consulted by EL HERALDO. To understand what the country's situation was in the prepandemic stage, you can take a look at some macro data recorded at the end of 2019. For example, before the pandemic, the Gross Domestic Product (GDP) grew by only 2.7%. Meanwhile, the public debt closed at 12.149 billion dollars (about 292.8 billion lempiras at the current exchange rate of L 24.10 per dollar), equivalent to 48% of GDP. Among the social indicators, the total poverty rate was 59.3%, according to the National Institute of Statistics (INE). While the Open Unemployment Rate (TDA) was 5.7% and the underemployment rate exceeded 50%, which is equivalent to about 2.5 million people with employment problems in Honduras, according to the Ministry of Labor and Social Security (STSS) . In addition, migration was increasing with the formation of caravans to the United States of America, among other depressed indicators such as the low quality of health and education services. "Since 2017, the economy has had an economic slowdown, the pandemic and storms have deepened the crisis that we had before," recalled the economist Claudio Salgado. The crisis of 2020 Although the indicators were not the best the previous year, at least they were maintained and the productive apparatus was intact. However, 2020 left a deep economic and social crisis. As a result of the pandemic, most of the companies were completely closed for about five months, which generated the definitive closure of 10% of the businesses and some 500,000 workers affected with temporary suspensions or layoffs, according to the Honduran Council of Private Enterprise (Cohep). Additionally, the storms impacted on the productive apparatus. According to the report of the Economic Commission for Latin America (Cepal), the economic impact of both problems exceeded 100,000 million lempiras, of which 45,000 million were due to the effects of Eta and Iota. This translates into a 9.5% drop in GDP in 2020. On the other hand, on the fiscal issue, the debt soared to 13.425 million dollars, an increase of 1.2 billion only in the first half of 2020, according to the Ministry of Finance (Sefin), so the fiscal deficit rose to -6.2%. On the other hand, open unemployment rose to 13% and underemployment and poverty worsened, according to official and private sector estimates. There was also a decline in education and strong pressure on the health sector. Despite the severe crisis, the country had some results that benefited the economy, such as the increase in the value of exports and the income of remittances that support a significant number of Honduran families. Expectations In the opinion of businessmen, economists and representatives of the social sectors, it is not about being pessimistic or optimistic, but realistic to face the current situation and the enormous challenges that await Honduras this year and those to come. The estimate of the Central Bank of Honduras (BCH) is that by 2021 the economy will grow between 3.5% to 4.5%, although recovering production levels and sustained growth may take about three years, according to Wilfredo Cerrato, president of that public institution. For the economist Liliana Castillo, given the current situation, it is difficult to meet this growth goal estimated by the authorities. “The economic recovery will be slow, the most probable thing is that there will be a GDP growth between 1% and 2%, hopefully that the resources obtained will be invested in an efficient and transparent way, with an accountability that is effective and timely. Castillo said. Due to the magnitude of the crisis, econometric analyzes carried out by some experts indicate that Honduras may return to the starting point it had at the beginning of 2020, in the best of cases, for 2024. Specifically, they indicate that in 2021 Honduras will not recover its level of productive wealth that it had in the pre-ndemic because about 12.8% of the non-accumulated GDP will have been lost over the next three years. This 2021 can be the starting year, the starting point towards the economic recovery and reconstruction of the country, but this requires everyone's effort, Honduran businessmen, officials and economists have warned. The political will and willingness of the sectors is essential, otherwise there is a risk that the crisis will drag on and a comprehensive plan for recovery will not be achieved. Another risk is that the year 2021 is a political year, it is possible that there is no agreement with the International Monetary Fund (IMF) and the clauses of the Fiscal Responsibility Law (LRF) have been activated using the pandemic as an argument, they consider respondents. They affirm that there is a lot of concern given that 2021 will be a political year and it has happened, although it should not, that in electoral years they allocate a large amount of budget resources for this issue instead of using them in works that generate jobs to mitigate the high levels of poverty, inequality and citizen insecurity. It should be remembered that political stability as well as legal and citizen security, as well as corruption and lack of transparency are among the factors in which Honduras has a low rating in the Doing Business ranking or climate for doing business, which urges the country to attract investment and promote economic and social development. So maybe this 2021 is not the year for a full recovery, but it may be the beginning. It only depends on the will and love for Honduras that all sectors have.</t>
  </si>
  <si>
    <t>['page', '1', '3', '2021,', 'year', 'economic', 'recovery', 'honduras?', 'outlook', 'uncertain', 'due', 'pandemic', 'also', 'worry', 'electoral', 'year.', 'analysts', 'foresee', 'slow', 'recovery', 'believe', '2024', 'return', 'pre-pandemic', 'level', 'sara', 'carranza', '01.05.2021', 'tegucigalpa,', 'honduras.-after', 'tragic', 'year', 'hondurans,', 'mark', 'negative', 'effect', 'covid-19', 'pandemic', 'devastating', 'storm', 'eta', 'iota,', 'hope', 'country', 'resume', 'path', 'economic', 'recovery.', 'however,', 'ask', 'hondurans,', 'even', 'elementary', 'school', 'children,', 'closure', 'economy', '2020', 'would', 'surely', 'say', 'bad', 'situation', 'was.', 'similarly,', 'ask', 'economy', 'pandemic,', 'answer', 'remain', 'same.', 'expectation', '2021?', 'company', 'close', 'several', 'month', 'measure', 'control', 'pandemic.', 'one', 'million', 'worker', 'affect', 'crisis', '2020,', 'accord', 'cohep,', 'half', 'expect', 'recover.', '9.5%', 'would', 'contract', 'honduran', 'economy', '2020,', 'accord', 'bch.', 'order', 'answer', 'question,', 'necessary', 'analyze', 'economic', 'outlook', 'prior', 'pandemic,', 'effect', 'pandemic', 'action', 'carry', 'mitigate', 'impact,', 'explain', 'analyst', 'consult', 'el', 'heraldo.', 'understand', "country's", 'situation', 'prepandemic', 'stage,', 'take', 'look', 'macro', 'data', 'record', 'end', '2019.', 'example,', 'pandemic,', 'gross', 'domestic', 'product', '(gdp)', 'grow', '2.7%.', 'meanwhile,', 'public', 'debt', 'close', '12.149', 'billion', 'dollar', '(about', '292.8', 'billion', 'lempira', 'current', 'exchange', 'rate', 'l', '24.10', 'per', 'dollar),', 'equivalent', '48%', 'gdp.', 'among', 'social', 'indicators,', 'total', 'poverty', 'rate', '59.3%,', 'accord', 'national', 'institute', 'statistics', '(ine).', 'open', 'unemployment', 'rate', '(tda)', '5.7%', 'underemployment', 'rate', 'exceed', '50%,', 'equivalent', '2.5', 'million', 'people', 'employment', 'problem', 'honduras,', 'accord', 'ministry', 'labor', 'social', 'security', '(stss)', 'addition,', 'migration', 'increase', 'formation', 'caravan', 'united', 'states', 'america,', 'among', 'depressed', 'indicator', 'low', 'quality', 'health', 'education', 'services.', '"since', '2017,', 'economy', 'economic', 'slowdown,', 'pandemic', 'storm', 'deepen', 'crisis', 'before,"', 'recall', 'economist', 'claudio', 'salgado.', 'crisis', '2020', 'although', 'indicator', 'best', 'previous', 'year,', 'least', 'maintain', 'productive', 'apparatus', 'intact.', 'however,', '2020', 'leave', 'deep', 'economic', 'social', 'crisis.', 'result', 'pandemic,', 'company', 'completely', 'close', 'five', 'months,', 'generate', 'definitive', 'closure', '10%', 'business', '500,000', 'worker', 'affect', 'temporary', 'suspension', 'layoffs,', 'accord', 'honduran', 'council', 'private', 'enterprise', '(cohep).', 'additionally,', 'storm', 'impact', 'productive', 'apparatus.', 'according', 'report', 'economic', 'commission', 'latin', 'america', '(cepal),', 'economic', 'impact', 'problem', 'exceed', '100,000', 'million', 'lempiras,', '45,000', 'million', 'due', 'effect', 'eta', 'iota.', 'translate', '9.5%', 'drop', 'gdp', '2020.', 'hand,', 'fiscal', 'issue,', 'debt', 'soar', '13.425', 'million', 'dollars,', 'increase', '1.2', 'billion', 'first', 'half', '2020,', 'accord', 'ministry', 'finance', '(sefin),', 'fiscal', 'deficit', 'rise', '-6.2%.', 'hand,', 'open', 'unemployment', 'rise', '13%', 'underemployment', 'poverty', 'worsened,', 'accord', 'official', 'private', 'sector', 'estimates.', 'also', 'decline', 'education', 'strong', 'pressure', 'health', 'sector.', 'despite', 'severe', 'crisis,', 'country', 'result', 'benefit', 'economy,', 'increase', 'value', 'export', 'income', 'remittance', 'support', 'significant', 'number', 'honduran', 'families.', 'expectations', 'opinion', 'businessmen,', 'economist', 'representative', 'social', 'sectors,', 'pessimistic', 'optimistic,', 'realistic', 'face', 'current', 'situation', 'enormous', 'challenge', 'await', 'honduras', 'year', 'come.', 'estimate', 'central', 'bank', 'honduras', '(bch)', '2021', 'economy', 'grow', '3.5%', '4.5%,', 'although', 'recover', 'production', 'level', 'sustain', 'growth', 'may', 'take', 'three', 'years,', 'accord', 'wilfredo', 'cerrato,', 'president', 'public', 'institution.', 'economist', 'liliana', 'castillo,', 'give', 'current', 'situation,', 'difficult', 'meet', 'growth', 'goal', 'estimate', 'authorities.', '“the', 'economic', 'recovery', 'slow,', 'probable', 'thing', 'gdp', 'growth', '1%', '2%,', 'hopefully', 'resource', 'obtain', 'invest', 'efficient', 'transparent', 'way,', 'accountability', 'effective', 'timely.', 'castillo', 'said.', 'due', 'magnitude', 'crisis,', 'econometric', 'analyzes', 'carry', 'expert', 'indicate', 'honduras', 'may', 'return', 'start', 'point', 'beginning', '2020,', 'best', 'cases,', '2024.', 'specifically,', 'indicate', '2021', 'honduras', 'recover', 'level', 'productive', 'wealth', 'pre-ndemic', '12.8%', 'non-accumulated', 'gdp', 'lose', 'next', 'three', 'years.', '2021', 'start', 'year,', 'start', 'point', 'towards', 'economic', 'recovery', 'reconstruction', 'country,', 'require', "everyone's", 'effort,', 'honduran', 'businessmen,', 'official', 'economist', 'warned.', 'political', 'willingness', 'sector', 'essential,', 'otherwise', 'risk', 'crisis', 'drag', 'comprehensive', 'plan', 'recovery', 'achieved.', 'another', 'risk', 'year', '2021', 'political', 'year,', 'possible', 'agreement', 'international', 'monetary', 'fund', '(imf)', 'clause', 'fiscal', 'responsibility', 'law', '(lrf)', 'activate', 'use', 'pandemic', 'argument,', 'consider', 'respondents.', 'affirm', 'lot', 'concern', 'give', '2021', 'political', 'year', 'happened,', 'although', 'not,', 'electoral', 'year', 'allocate', 'large', 'amount', 'budget', 'resource', 'issue', 'instead', 'use', 'work', 'generate', 'job', 'mitigate', 'high', 'level', 'poverty,', 'inequality', 'citizen', 'insecurity.', 'remember', 'political', 'stability', 'well', 'legal', 'citizen', 'security,', 'well', 'corruption', 'lack', 'transparency', 'among', 'factor', 'honduras', 'low', 'rating', 'business', 'rank', 'climate', 'business,', 'urge', 'country', 'attract', 'investment', 'promote', 'economic', 'social', 'development.', 'maybe', '2021', 'year', 'full', 'recovery,', 'may', 'beginning.', 'depend', 'love', 'honduras', 'sector', 'have.']</t>
  </si>
  <si>
    <t>Page 1 of 3 Misión técnica del FMI propone desembolso de $ 88 millones para Honduras Oct 30, 2020 Misión técnica del FMI propone desembolso de $ 88 millones para Honduras y que se complete la tercera revisión del acuerdo Stand By Una misión técnica del Fondo Monetario Internacional (FMI) se reunieron recientemente de manera virtual con autoridades hondureñas para discutir el apoyo del Fondo a las políticas económicas del país, incluida la implementación paulatina de medidas de emergencia en respuesta a la pandemia. Como parte de las conclusiones, esa misión propuso al Directorio Ejecutivo del FMI, completar la tercera revisión Programa Económico bajo el Acuerdo Stand-by/Facilidad de Crédito, permitiendo el desembolso de $ 88 millones de dólares (2 mil 200 millones de lempiras) , lo cual está sujeto a su aprobación. Comunicado del FMI El FMI y Honduras Llegan a un Acuerdo a Nivel de Personal Técnico sobre la Tercera Revisión del Programa Económico bajo el Acuerdo Stand-by/Facilidad de Crédito 30 de octubre de 2020 Los comunicados de prensa emitidos al término de las misiones incluyen declaraciones de los equipos del personal técnico del FMI en las que se explican las conclusiones preliminares al finalizar la visita a un país. Las opiniones expresadas en esta declaración son las del personal técnico del FMI y no representan necesariamente las del Directorio Ejecutivo. Sobre la base de las conclusiones preliminares de esta misión, el personal técnico elaborará un informe que, sujeto a la aprobación de la Gerencia, será presentado al Directorio Ejecutivo del FMI para discusión y decisión. El personal técnico del FMI y las autoridades de Honduras han llegado a un acuerdo a nivel técnico sobre la Tercera Revisión del Programa Económico bajo el Acuerdo Stand-by/Facilidad de Crédito. La pandemia COVID-19 ha ralentizado la actividad económica más de lo previsto anteriormente, pero se espera una recuperación en el próximo año. Las autoridades están implementando su respuesta fiscal a la pandemia, al tiempo que toman acciones correctivas para abordar los desafíos de implementación inicial. Washington, DC: Una misión del Fondo Monetario Internacional (FMI) encabezada por Esteban Vesperoni mantuvo conversaciones con las autoridades hondureñas por video conferencia respecto a la Tercera Revisión del Programa de Honduras apoyado por el FMI bajo el Acuerdo Stand-by (SBA) y el Acuerdo de Facilidad de Crédito (CFA). Al término de la misión, el Sr. Vesperoni declaró hoy lo siguiente: “El personal técnico del FMI y las autoridades de Honduras mantuvieron discusiones muy productivas sobre el apoyo del Fondo a las políticas económicas de las autoridades, incluida la implementación paulatina de medidas de emergencia en respuesta a la pandemia. Sujeto a la aprobación del Directorio Ejecutivo del FMI, el personal técnico propone completar la tercera revisión, permitiendo el desembolso de DEG 62.5 millones (en torno a $88 millones). La pandemia ha ralentizado la actividad económica más de lo previsto anteriormente. El aumento de infecciones durante el verano retrasó la salida gradual del confinamiento requerido para aliviar las presiones sobre el sistema de salud y proteger vidas. Junto con un entorno externo más débil, esto impactó el crecimiento y las perspectivas fiscales. Ahora se espera que la economía se contraiga alrededor de un 7 por ciento, y se recupere cerca de un 5 por ciento el próximo año. Al mismo tiempo, la resiliencia de las remesas y los bajos precios del petróleo han respaldado la posición externa del país. Las autoridades han adoptado una serie de respuestas de política fiscal, monetaria y financiera a la pandemia. La flexibilidad incorporada en la Ley de Responsabilidad Fiscal ha permitido a las autoridades responder a la crisis con un aumento temporal del déficit del Sector Publico No Financiero en 2020-21. El aumento del déficit se debe principalmente a la reducción de los ingresos fiscales, mientras que los gastos de emergencia para hacer frente a la crisis sanitaria, humanitaria y económica se han compensado en gran medida mediante reasignaciones presupuestarias. El compromiso de las autoridades con la prudencia fiscal a mediano plazo, con un retorno proyectado al límite de déficit de la LRF en 2022, ha sido fundamental para mantener la confianza y el acceso a los mercados internacionales de capital. Las autoridades también han tomado medidas monetarias y financieras decisivas para amortiguar el impacto de la crisis, incluidas la reducción de la tasa de política monetaria, la provisión de liquidez y la implementación de esquemas para garantizar nuevos créditos—tanto para Pymes como para grandes empresas—y apoyar la reestructuración de los créditos. Las autoridades están realizando esfuerzos notables para adoptar acciones correctivas para solventar los desafíos de implementación que se enfrentaron en la fase inicial de la pandemia. Estos desafíos estuvieron asociados con fallas en los procedimientos de emergencia adoptados para permitir la ejecución rápida de la atención médica y otros gastos críticos. El sólido sistema de monitoreo introducido por las autoridades para el gasto relacionado con la pandemia y la supervisión de la sociedad civil ayudaron a identificar problemas en la ejecución inicial de estos gastos de emergencia. Las acciones correctivas incluyen la intervención de la agencia inicialmente a cargo de las compras de emergencia y la transferencia de estas responsabilidades a otras agencias especializadas, así como mejoras adicionales a los procesos y controles internos para estas compras y su comunicación de manera transparente. A pesar de los desafíos planteados por la pandemia, las autoridades han logrado importantes avances en la implementación de las reformas estructurales necesarias para fomentar un crecimiento fuerte e inclusivo, en particular para mejorar la gobernanza y el entorno empresarial. Las autoridades también mantienen su compromiso de movilizar ingresos para proteger el gasto y la inversión social, reformar el sector eléctrico y continuar fortaleciendo la política monetaria y los marcos de regulación y supervisión financiera. Junto a las implementadas en los últimos años, estas reformas continúan fortaleciendo los marcos de política económica en Honduras. La misión sostuvo conversaciones con Wilfredo Cerrato, Presidente del Banco Central de Honduras, Marco Midence, Secretario de Finanzas, Ethel Deras, Presidenta de la Comisión Nacional de Bancos y Seguros, Miriam Guzmán, Ministra Directora del Servicio de Administración de Rentas, Carlos Madero, Ministro de la Secretaría de Coordinación General de Gobierno y otros miembros del gabinete económico. La misión también mantuvo reuniones con autoridades y equipos técnicos de la Secretaría de Salud, la Secretaria de Trabajo y Seguridad Social, la Secretaría de Desarrollo e Inclusión Social, la Comisión Interventora de la ENEE, el regulador y el operador del sector eléctrico, y representantes de la sociedad civil, el sector privado y la comunidad internacional. La misión desea agradecer a las autoridades y otras contrapartes por las excelentes discusiones”.</t>
  </si>
  <si>
    <t>Page 1 of 3 IMF technical mission proposes disbursement of $ 88 million for Honduras Oct 30, 2020 IMF technical mission proposes disbursement of $ 88 million for Honduras and the completion of the third review of the Stand By agreement A technical mission of the International Monetary Fund (IMF) recently met virtually with Honduran authorities to discuss the Fund's support for the country's economic policies, including the gradual implementation of emergency measures in response to the pandemic. As part of the conclusions, this mission proposed to the IMF's Executive Board to complete the third review of the Economic Program under the Stand-by Agreement / Credit Facility, allowing the disbursement of $ 88 million dollars (2 thousand 200 million lempiras), which is subject to your approval. IMF Statement The IMF and Honduras Reach an Agreement at the Technical Personnel Level on the Third Review of the Economic Program under the Stand-by / Credit Facility Agreement October 30, 2020 Press releases issued at the end of the missions include statements of IMF staff teams explaining preliminary findings at the end of a country visit. The views expressed in this statement are those of the IMF staff and do not necessarily represent those of the Board of Executive Directors. Based on the preliminary conclusions of this mission, the technical staff will prepare a report that, subject to management approval, will be presented to the IMF's Executive Board for discussion and decision. The IMF technical staff and the Honduran authorities have reached an agreement at the technical level on the Third Review of the Economic Program under the Stand-by / Credit Facility Agreement. The COVID-19 pandemic has slowed economic activity more than previously anticipated, but a recovery is expected in the next year. Authorities are implementing their fiscal response to the pandemic, while taking corrective actions to address initial implementation challenges. Washington, DC: An International Monetary Fund (IMF) mission headed by Esteban Vesperoni held talks with the Honduran authorities by video conference regarding the Third Review of the Honduras Program supported by the IMF under the Stand-by Agreement (SBA) and the Credit Facility Agreement (CFA). At the end of the mission, Mr. Vesperoni declared today the following: “IMF technical staff and the Honduran authorities had very productive discussions on the Fund's support for the authorities' economic policies, including the gradual implementation of emergency in response to the pandemic. Subject to the approval of the IMF Executive Board, the staff proposes to complete the third review, allowing the disbursement of SDR 62.5 million (around $ 88 million). The pandemic has slowed economic activity more than previously anticipated. The increase in infections during the summer delayed the gradual release of the confinement required to ease pressures on the healthcare system and protect lives. Coupled with a weaker external environment, this impacted growth and the fiscal outlook. The economy is now expected to contract about 7 percent, and recover about 5 percent next year. At the same time, the resilience of remittances and low oil prices have supported the country's external position. Authorities have adopted a series of fiscal, monetary and financial policy responses to the pandemic. The flexibility incorporated in the Fiscal Responsibility Law has allowed the authorities to respond to the crisis with a temporary increase in the deficit of the Non-Financial Public Sector in 2020-21. The increase in the deficit is mainly due to reduced tax revenues, while emergency expenditures to deal with the health, humanitarian and economic crisis have been largely offset by budget reallocations. The authorities' commitment to fiscal prudence in the medium term, with a projected return to the LRF deficit limit in 2022, has been essential to maintain confidence and access to international capital markets. The authorities have also taken decisive monetary and financial measures to cushion the impact of the crisis, including the reduction of the monetary policy rate, the provision of liquidity and the implementation of schemes to guarantee new credits —both for SMEs and large companies— and support loan restructuring. Authorities are making notable efforts to take corrective actions to address the implementation challenges faced in the initial phase of the pandemic. These challenges were associated with failures in the emergency procedures adopted to allow rapid execution of medical care and other critical expenses. The robust monitoring system introduced by the authorities for pandemic-related spending and civil society oversight helped to identify problems in the initial implementation of these emergency expenditures. Corrective actions include the intervention of the agency initially in charge of emergency purchases and the transfer of these responsibilities to other specialized agencies, as well as additional improvements to the internal processes and controls for these purchases and their communication in a transparent manner. Despite the challenges posed by the pandemic, authorities have made significant progress in implementing the structural reforms necessary to foster strong and inclusive growth, in particular to improve governance and the business environment. The authorities also remain committed to mobilizing revenues to protect spending and social investment, reform the electricity sector, and continue to strengthen monetary policy and financial regulatory and supervisory frameworks. Together with those implemented in recent years, these reforms continue to strengthen the economic policy frameworks in Honduras. The mission held talks with Wilfredo Cerrato, President of the Central Bank of Honduras, Marco Midence, Secretary of Finance, Ethel Deras, President of the National Commission of Banks and Insurance, Miriam Guzmán, Minister Director of the Revenue Administration Service, Carlos Madero, Minister of the General Government Coordination Secretariat and other members of the economic cabinet. The mission also held meetings with authorities and technical teams from the Ministry of Health, the Ministry of Labor and Social Security, the Ministry of Development and Social Inclusion, the ENEE Supervisory Commission, the regulator and operator of the electricity sector, and representatives from civil society, the private sector and the international community. The mission wishes to thank the authorities and other partners for the excellent discussions ”.</t>
  </si>
  <si>
    <t>['page', '1', '3', 'imf', 'technical', 'mission', 'propose', 'disbursement', '88', 'million', 'honduras', 'oct', '30,', '2020', 'imf', 'technical', 'mission', 'propose', 'disbursement', '88', 'million', 'honduras', 'completion', 'third', 'review', 'stand', 'agreement', 'technical', 'mission', 'international', 'monetary', 'fund', '(imf)', 'recently', 'meet', 'virtually', 'honduran', 'authority', 'discuss', "fund's", 'support', "country's", 'economic', 'policies,', 'include', 'gradual', 'implementation', 'emergency', 'measure', 'response', 'pandemic.', 'part', 'conclusions,', 'mission', 'propose', "imf's", 'executive', 'board', 'complete', 'third', 'review', 'economic', 'program', 'stand-by', 'agreement', 'credit', 'facility,', 'allow', 'disbursement', '88', 'million', 'dollar', '(2', 'thousand', '200', 'million', 'lempiras),', 'subject', 'approval.', 'imf', 'statement', 'imf', 'honduras', 'reach', 'agreement', 'technical', 'personnel', 'level', 'third', 'review', 'economic', 'program', 'stand-by', 'credit', 'facility', 'agreement', 'october', '30,', '2020', 'press', 'release', 'issue', 'end', 'mission', 'include', 'statement', 'imf', 'staff', 'team', 'explain', 'preliminary', 'finding', 'end', 'country', 'visit.', 'view', 'express', 'statement', 'imf', 'staff', 'necessarily', 'represent', 'board', 'executive', 'directors.', 'based', 'preliminary', 'conclusion', 'mission,', 'technical', 'staff', 'prepare', 'report', 'that,', 'subject', 'management', 'approval,', 'present', "imf's", 'executive', 'board', 'discussion', 'decision.', 'imf', 'technical', 'staff', 'honduran', 'authority', 'reach', 'agreement', 'technical', 'level', 'third', 'review', 'economic', 'program', 'stand-by', 'credit', 'facility', 'agreement.', 'covid-19', 'pandemic', 'slow', 'economic', 'activity', 'previously', 'anticipated,', 'recovery', 'expect', 'next', 'year.', 'authorities', 'implement', 'fiscal', 'response', 'pandemic,', 'take', 'corrective', 'action', 'address', 'initial', 'implementation', 'challenges.', 'washington,', 'dc:', 'international', 'monetary', 'fund', '(imf)', 'mission', 'head', 'esteban', 'vesperoni', 'hold', 'talk', 'honduran', 'authority', 'video', 'conference', 'regard', 'third', 'review', 'honduras', 'program', 'support', 'imf', 'stand-by', 'agreement', '(sba)', 'credit', 'facility', 'agreement', '(cfa).', 'end', 'mission,', 'mr.', 'vesperoni', 'declare', 'today', 'following:', '“imf', 'technical', 'staff', 'honduran', 'authority', 'productive', 'discussion', "fund's", 'support', "authorities'", 'economic', 'policies,', 'include', 'gradual', 'implementation', 'emergency', 'response', 'pandemic.', 'subject', 'approval', 'imf', 'executive', 'board,', 'staff', 'propose', 'complete', 'third', 'review,', 'allow', 'disbursement', 'sdr', '62.5', 'million', '(around', '88', 'million).', 'pandemic', 'slow', 'economic', 'activity', 'previously', 'anticipated.', 'increase', 'infection', 'summer', 'delay', 'gradual', 'release', 'confinement', 'require', 'ease', 'pressure', 'healthcare', 'system', 'protect', 'lives.', 'coupled', 'weak', 'external', 'environment,', 'impacted', 'growth', 'fiscal', 'outlook.', 'economy', 'expect', 'contract', '7', 'percent,', 'recover', '5', 'percent', 'next', 'year.', 'time,', 'resilience', 'remittance', 'low', 'oil', 'price', 'support', "country's", 'external', 'position.', 'authorities', 'adopt', 'series', 'fiscal,', 'monetary', 'financial', 'policy', 'response', 'pandemic.', 'flexibility', 'incorporate', 'fiscal', 'responsibility', 'law', 'allow', 'authority', 'respond', 'crisis', 'temporary', 'increase', 'deficit', 'non-financial', 'public', 'sector', '2020-21.', 'increase', 'deficit', 'mainly', 'due', 'reduce', 'tax', 'revenues,', 'emergency', 'expenditure', 'deal', 'health,', 'humanitarian', 'economic', 'crisis', 'largely', 'offset', 'budget', 'reallocations.', "authorities'", 'commitment', 'fiscal', 'prudence', 'medium', 'term,', 'projected', 'return', 'lrf', 'deficit', 'limit', '2022,', 'essential', 'maintain', 'confidence', 'access', 'international', 'capital', 'markets.', 'authority', 'also', 'take', 'decisive', 'monetary', 'financial', 'measure', 'cushion', 'impact', 'crisis,', 'include', 'reduction', 'monetary', 'policy', 'rate,', 'provision', 'liquidity', 'implementation', 'scheme', 'guarantee', 'new', 'credit', '—both', 'smes', 'large', 'companies—', 'support', 'loan', 'restructuring.', 'authorities', 'make', 'notable', 'effort', 'take', 'corrective', 'action', 'address', 'implementation', 'challenge', 'face', 'initial', 'phase', 'pandemic.', 'challenge', 'associate', 'failure', 'emergency', 'procedure', 'adopt', 'allow', 'rapid', 'execution', 'medical', 'care', 'critical', 'expenses.', 'robust', 'monitoring', 'system', 'introduce', 'authority', 'pandemic-related', 'spending', 'civil', 'society', 'oversight', 'help', 'identify', 'problem', 'initial', 'implementation', 'emergency', 'expenditures.', 'corrective', 'action', 'include', 'intervention', 'agency', 'initially', 'charge', 'emergency', 'purchase', 'transfer', 'responsibility', 'specialized', 'agencies,', 'well', 'additional', 'improvement', 'internal', 'process', 'control', 'purchase', 'communication', 'transparent', 'manner.', 'despite', 'challenge', 'pose', 'pandemic,', 'authority', 'make', 'significant', 'progress', 'implement', 'structural', 'reform', 'necessary', 'foster', 'strong', 'inclusive', 'growth,', 'particular', 'improve', 'governance', 'business', 'environment.', 'authority', 'also', 'remain', 'committed', 'mobilize', 'revenue', 'protect', 'spending', 'social', 'investment,', 'reform', 'electricity', 'sector,', 'continue', 'strengthen', 'monetary', 'policy', 'financial', 'regulatory', 'supervisory', 'frameworks.', 'together', 'implement', 'recent', 'years,', 'reform', 'continue', 'strengthen', 'economic', 'policy', 'framework', 'honduras.', 'mission', 'hold', 'talk', 'wilfredo', 'cerrato,', 'president', 'central', 'bank', 'honduras,', 'marco', 'midence,', 'secretary', 'finance,', 'ethel', 'deras,', 'president', 'national', 'commission', 'banks', 'insurance,', 'miriam', 'guzmán,', 'minister', 'director', 'revenue', 'administration', 'service,', 'carlos', 'madero,', 'minister', 'general', 'government', 'coordination', 'secretariat', 'member', 'economic', 'cabinet.', 'mission', 'also', 'hold', 'meeting', 'authority', 'technical', 'team', 'ministry', 'health,', 'ministry', 'labor', 'social', 'security,', 'ministry', 'development', 'social', 'inclusion,', 'enee', 'supervisory', 'commission,', 'regulator', 'operator', 'electricity', 'sector,', 'representative', 'civil', 'society,', 'private', 'sector', 'international', 'community.', 'mission', 'wish', 'thank', 'authority', 'partner', 'excellent', 'discussion', '”.']</t>
  </si>
  <si>
    <t>Page 1 of 3 Amplían el nivel de gasto a Finanzas May 15, 2020 Tendrá de límite el 1% arriba del PIB por 2 años. La Secretaría de Finanzas (Sefin) se sale de los parámetros de la Ley de Responsabilidad Fiscal (LRF) y podrá elevar el gasto corriente hasta 1 por ciento por arriba del PIB, según aprobó esta semana el Congreso Nacional de la República. El Legislativo tomó esta medida en sesión virtual del jueves pasado y consiste en suspender por un máximo de dos años las Reglas Plurianuales de Desempeño Fiscal para el sector público no financiero que establece el Artículo 3 de la citada ley. La decisión es parte de la emergencia nacional por COVID-19, la ministra de Finanzas, Rocío Tábora, participó en la sesión y recordó que fue este Congreso Nacional el que aprobó la LRF. Refirió que, del 2013 al 2019 el gastó corriente cayó de 7.9, a menos del 1 por ciento del PIB. Pero “este año y a nuestro pesar, al ver la caída en las recaudaciones”, viene bien la ampliación del déficit. “Hay escenarios ya proyectados de que puede andar por los 18 mil 400 millones de lempiras”, las recaudaciones fiscales. Además, está “la necesidad de hacer frente a la pandemia, porque uno no puede quedarse de brazos cruzados y decir, bueno se cayeron los ingresos”. El gobierno debe “atender las necesidades de la población más las obligaciones constitucionales en materia de educación, salud y seguridad”, apuntó Tábora. En ese sentido, el Poder Ejecutivo a través de la Secretaría de Finanzas, acudió ante el Congreso Nacional para utilizar una de las cláusulas contenida en la LRF que establece que en caso de emergencia u otro tipo de catástrofe, el gobierno puede entrar en un déficit mayor al uno por ciento que la normativa establece. Por esa razón, dijo que se acudió al Congreso para que se le permita sobrepasar ese uno por ciento y para este año se estima que el déficit fiscal sea de cuatro puntos del PIB, el 2021, se espera que sea un punto menos. Amplían el nivel de gasto a Finanzas “En eso consiste la propuesta, dado en el acto impacto de nuestra economía y en las recaudaciones se ha pedido al Congreso, como lo manda la ley, llegar a un déficit hasta de cuatro por ciento del PIB”, sintetizó. Reconoció a la par, que “a mayor déficit es más complicado porque hay que sacar dinero de otras partes y si el déficit se vuelve algo descontrolado, el endeudamiento también puede darse de forma descontrolada”. “Entonces esta es la otra cara de la moneda del endeudamiento y lo que permite justamente ese equilibrio responsable entre las operaciones de préstamo que estamos acudiendo”, puntualizó. En los albores de la pandemia, los economistas se pronunciaron a favor de esta medida en vista de la crisis económica que se miraba venir. (JB).</t>
  </si>
  <si>
    <t>Page 1 of 3 Extend the level of spending to Finance May 15, 2020 Limit 1% above GDP for 2 years. The Ministry of Finance (Sefin) goes outside the parameters of the Fiscal Responsibility Law (LRF) and may raise current spending up to 1 percent above GDP, as approved this week by the National Congress of the Republic. The Legislature took this measure in a virtual session last Thursday and consists of suspending for a maximum of two years the Multiannual Rules of Fiscal Performance for the non-financial public sector established in Article 3 of the aforementioned law. The decision is part of the national emergency due to COVID-19, the Minister of Finance, Rocío Tábora, participated in the session and recalled that it was this National Congress that approved the LRF. He referred that, from 2013 to 2019, current spending fell from 7.9, to less than 1 percent of GDP. But "this year and to our regret, seeing the fall in collections", the widening of the deficit is good. "There are scenarios already projected that it can go for 18 thousand 400 million lempiras", the tax collections. In addition, there is "the need to face the pandemic, because one cannot sit idly by and say, well, income fell." The government must "meet the needs of the population plus the constitutional obligations in terms of education, health and safety," said Tábora. In this sense, the Executive Power, through the Ministry of Finance, went to the National Congress to use one of the clauses contained in the LRF that establishes that in the event of an emergency or other type of catastrophe, the government can enter into a deficit greater than one percent that the regulations establish. For that reason, he said that Congress was asked to allow it to exceed that one percent and for this year the fiscal deficit is estimated to be four points of GDP, in 2021, it is expected to be one point less. They extend the level of spending to Finance "That is what the proposal consists of, given the immediate impact of our economy and in the collections, Congress has been asked, as required by law, to reach a deficit of up to four percent of GDP" , he synthesized. He acknowledged at the same time that "the higher the deficit is more complicated because you have to get money from other parts and if the deficit becomes somewhat uncontrolled, the debt can also occur uncontrollably." "So this is the other side of the debt coin and what allows precisely that responsible balance between the loan operations that we are using," he said. At the dawn of the pandemic, economists spoke out in favor of this measure in view of the economic crisis that was expected to come. (JB).</t>
  </si>
  <si>
    <t>['page', '1', '3', 'extend', 'level', 'spending', 'finance', 'may', '15,', '2020', 'limit', '1%', 'gdp', '2', 'years.', 'ministry', 'finance', '(sefin)', 'go', 'outside', 'parameter', 'fiscal', 'responsibility', 'law', '(lrf)', 'may', 'raise', 'current', 'spending', '1', 'percent', 'gdp,', 'approve', 'week', 'national', 'congress', 'republic.', 'legislature', 'take', 'measure', 'virtual', 'session', 'last', 'thursday', 'consists', 'suspend', 'maximum', 'two', 'year', 'multiannual', 'rules', 'fiscal', 'performance', 'non-financial', 'public', 'sector', 'establish', 'article', '3', 'aforementioned', 'law.', 'decision', 'part', 'national', 'emergency', 'due', 'covid-19,', 'minister', 'finance,', 'rocío', 'tábora,', 'participate', 'session', 'recall', 'national', 'congress', 'approve', 'lrf.', 'refer', 'that,', '2013', '2019,', 'current', 'spending', 'fell', '7.9,', 'less', '1', 'percent', 'gdp.', '"this', 'year', 'regret,', 'see', 'fall', 'collections",', 'widening', 'deficit', 'good.', '"there', 'scenario', 'already', 'project', 'go', '18', 'thousand', '400', 'million', 'lempiras",', 'tax', 'collections.', 'addition,', '"the', 'need', 'face', 'pandemic,', 'one', 'cannot', 'sit', 'idly', 'say,', 'well,', 'income', 'fell."', 'government', 'must', '"meet', 'need', 'population', 'plus', 'constitutional', 'obligation', 'term', 'education,', 'health', 'safety,"', 'say', 'tábora.', 'sense,', 'executive', 'power,', 'ministry', 'finance,', 'go', 'national', 'congress', 'use', 'one', 'clause', 'contain', 'lrf', 'establish', 'event', 'emergency', 'type', 'catastrophe,', 'government', 'enter', 'deficit', 'great', 'one', 'percent', 'regulation', 'establish.', 'reason,', 'say', 'congress', 'ask', 'allow', 'exceed', 'one', 'percent', 'year', 'fiscal', 'deficit', 'estimate', 'four', 'point', 'gdp,', '2021,', 'expect', 'one', 'point', 'less.', 'extend', 'level', 'spending', 'finance', '"that', 'proposal', 'consist', 'of,', 'give', 'immediate', 'impact', 'economy', 'collections,', 'congress', 'asked,', 'require', 'law,', 'reach', 'deficit', 'four', 'percent', 'gdp"', 'synthesized.', 'acknowledge', 'time', '"the', 'high', 'deficit', 'complicated', 'get', 'money', 'part', 'deficit', 'become', 'somewhat', 'uncontrolled,', 'debt', 'also', 'occur', 'uncontrollably."', '"so', 'side', 'debt', 'coin', 'allow', 'precisely', 'responsible', 'balance', 'loan', 'operation', 'using,"', 'said.', 'dawn', 'pandemic,', 'economist', 'speak', 'favor', 'measure', 'view', 'economic', 'crisis', 'expect', 'come.', '(jb).']</t>
  </si>
  <si>
    <t>Page 1 of 3 Honduras sigue mejorando su índice de mercados emergentes Según firma JP Morgan de EEUU: Honduras sigue mejorando su Índice de Mercados Emergentes Honduras ha logrado revertir el alza de su riesgo país en el Índice de Mercados Emergentes (EMBI, por sus siglas en inglés) y actualmente se mantiene en la tercera mejor posición de Centroamérica con 2.77 puntos. El EMBI es un indicador elaborado por la empresa financiera estadounidense JP Morgan que sirve de referencia para medir el comportamiento de los bonos gubernamentales internacionales emitidos por países de mercados emergentes en una moneda distinta de la moneda local. El punto de referencia del EMBI es el bono del Tesoro de los Estados Unidos a diez años plazo, considerado de muy poco riesgo. Al 24 de diciembre, el índice de Honduras solo es superado por los de Guatemala y Panamá. Este último tiene la mejor posición al mantener un riesgo país de 1.50 puntos, seguido de Guatemala con 2.35 puntos y Honduras con 2.77 puntos. En tanto, Costa Rica y El Salvador son los países con mayor riesgo de la región, con 6.33 y 7.37 puntos, respectivamente. Ya a partir del segundo semestre del 2020, el EMBI del Gobierno de Honduras comenzó esta tendencia decreciente de su riesgo, según el informe de la situación y la evolución de la deuda pública de la administración central de Honduras, elaborado por la Secretaría de Finanzas (Sefin). “El comportamiento del riesgo del Gobierno de Honduras medido a través del EMBI se vio incrementado durante el mes de marzo de 2020, como consecuencia de la crisis financiera global; sin embargo, a partir del mes de abril el EMBI del Gobierno de Honduras ha mostrado una tendencia decreciente cerrando al III trimestre de 2020 en 398 puntos básicos (pb)”, indica dicho reporte. En ese informe, Sefin destaca que esta baja reportada al cierre de septiembre es inferior al promedio mostrado por el promedio de los países latinoamericanos con 431 puntos. Calificadoras de riesgo Las agencias calificadoras de riesgos Moody’s Investors Service y Standard &amp; Poor’s han mantenido invariable su valoración respecto a la percepción de riesgo en Honduras. Esto, según las autoridades de Finanzas, en virtud del cumplimiento de las metas de déficit fiscal, a través de la puesta en vigencia de la Ley de Responsabilidad Fiscal, contención del gasto público y el manejo prudente del endeudamiento público dadas las medidas que el país ha venido desarrollando en los últimos años. “Este panorama económico favorable que el país ha venido mostrando en los últimos años propició que en el mes de mayo de 2020 Moody’s Investors Service evaluara la economía hondureña para la emisión de una nueva calificación de riesgo país, logrando mantener la calificación invariable en B1 con perspectiva estable”, indica el informe de la situación y la evolución de la deuda pública. De igual forma Standard &amp; Poor’s en el mes de mayo de 2020 mantiene la calificación de BB- con perspectiva igualmente estable. FMI Y más recientemente, el pasado 14 de diciembre, el directorio ejecutivo del Fondo Monetario Internacional (FMI) concluyó la tercera revisión del desempeño de Honduras en el marco de su programa respaldado por el Acuerdo Stand-By (SBA) y la Facilidad de Crédito Standby (FCS) y extendió la duración del SBA y FCS en cuatro meses hasta el 14 de noviembre de 2021.</t>
  </si>
  <si>
    <t>Page 1 of 3 Honduras continues to improve its emerging markets index According to the US firm JP Morgan: Honduras continues to improve its Emerging Markets Index Honduras has managed to reverse the rise of its country risk in the Emerging Markets Index (EMBI, for its acronym in English) and currently remains in the third best position in Central America with 2.77 points. The EMBI is an indicator prepared by the US financial company JP Morgan that serves as a reference to measure the behavior of international government bonds issued by emerging market countries in a currency other than the local currency. The EMBI benchmark is the 10-year US Treasury bond, which is considered very low risk. As of December 24, the index for Honduras is only surpassed by those of Guatemala and Panama. The latter has the best position by maintaining a country risk of 1.50 points, followed by Guatemala with 2.35 points and Honduras with 2.77 points. Meanwhile, Costa Rica and El Salvador are the countries with the highest risk in the region, with 6.33 and 7.37 points, respectively. As of the second semester of 2020, the EMBI of the Government of Honduras began this decreasing trend of its risk, according to the report on the situation and evolution of the public debt of the central administration of Honduras, prepared by the Ministry of Finance ( Sefin). “The risk behavior of the Government of Honduras measured through the EMBI increased during the month of March 2020, as a consequence of the global financial crisis; however, as of April, the EMBI of the Government of Honduras has shown a decreasing trend, closing the third quarter of 2020 at 398 basis points (bp), ”said the report. In that report, Sefin highlights that this decline reported at the end of September is lower than the average shown by the average of Latin American countries with 431 points. Risk rating agencies The risk rating agencies Moody's Investors Service and Standard &amp; Poor's have kept their assessment of the perception of risk in Honduras unchanged. This, according to the Finance authorities, by virtue of the fulfillment of the fiscal deficit goals, through the implementation of the Fiscal Responsibility Law, containment of public spending and the prudent management of public debt given the measures that the country has been developing in recent years. “This favorable economic outlook that the country has been showing in recent years led to Moody's Investors Service evaluating the Honduran economy in May 2020 for the issuance of a new country risk rating, managing to maintain the unchanged rating at B1 with stable outlook ”, indicates the report on the situation and evolution of public debt. Similarly, Standard &amp; Poor’s maintains its BB- rating in May 2020 with an equally stable outlook. IMF And more recently, on December 14, the executive board of the International Monetary Fund (IMF) concluded the third review of Honduras's performance within the framework of its program supported by the Stand-By Agreement (SBA) and the Credit Facility Standby (FCS) and extended the duration of the SBA and FCS by four months until November 14, 2021.</t>
  </si>
  <si>
    <t>['page', '1', '3', 'honduras', 'continue', 'improve', 'emerge', 'market', 'index', 'according', 'us', 'firm', 'jp', 'morgan:', 'honduras', 'continue', 'improve', 'emerging', 'markets', 'index', 'honduras', 'manage', 'reverse', 'rise', 'country', 'risk', 'emerging', 'markets', 'index', '(embi,', 'acronym', 'english)', 'currently', 'remain', 'third', 'best', 'position', 'central', 'america', '2.77', 'points.', 'embi', 'indicator', 'prepare', 'us', 'financial', 'company', 'jp', 'morgan', 'serve', 'reference', 'measure', 'behavior', 'international', 'government', 'bond', 'issue', 'emerge', 'market', 'country', 'currency', 'local', 'currency.', 'embi', 'benchmark', '10-year', 'us', 'treasury', 'bond,', 'consider', 'low', 'risk.', 'december', '24,', 'index', 'honduras', 'surpass', 'guatemala', 'panama.', 'latter', 'best', 'position', 'maintain', 'country', 'risk', '1.50', 'points,', 'follow', 'guatemala', '2.35', 'point', 'honduras', '2.77', 'points.', 'meanwhile,', 'costa', 'rica', 'el', 'salvador', 'country', 'high', 'risk', 'region,', '6.33', '7.37', 'points,', 'respectively.', 'second', 'semester', '2020,', 'embi', 'government', 'honduras', 'begin', 'decrease', 'trend', 'risk,', 'accord', 'report', 'situation', 'evolution', 'public', 'debt', 'central', 'administration', 'honduras,', 'prepare', 'ministry', 'finance', 'sefin).', '“the', 'risk', 'behavior', 'government', 'honduras', 'measure', 'embi', 'increase', 'month', 'march', '2020,', 'consequence', 'global', 'financial', 'crisis;', 'however,', 'april,', 'embi', 'government', 'honduras', 'show', 'decrease', 'trend,', 'close', 'third', 'quarter', '2020', '398', 'basis', 'point', '(bp),', '”said', 'report.', 'report,', 'sefin', 'highlight', 'decline', 'report', 'end', 'september', 'low', 'average', 'show', 'average', 'latin', 'american', 'country', '431', 'points.', 'risk', 'rating', 'agency', 'risk', 'rating', 'agency', "moody's", 'investors', 'service', 'standard', "poor's", 'keep', 'assessment', 'perception', 'risk', 'honduras', 'unchanged.', 'this,', 'accord', 'finance', 'authorities,', 'virtue', 'fulfillment', 'fiscal', 'deficit', 'goals,', 'implementation', 'fiscal', 'responsibility', 'law,', 'containment', 'public', 'spending', 'prudent', 'management', 'public', 'debt', 'give', 'measure', 'country', 'develop', 'recent', 'years.', '“this', 'favorable', 'economic', 'outlook', 'country', 'show', 'recent', 'year', 'lead', "moody's", 'investors', 'service', 'evaluate', 'honduran', 'economy', 'may', '2020', 'issuance', 'new', 'country', 'risk', 'rating,', 'manage', 'maintain', 'unchanged', 'rating', 'b1', 'stable', 'outlook', '”,', 'indicate', 'report', 'situation', 'evolution', 'public', 'debt.', 'similarly,', 'standard', 'poor’s', 'maintain', 'bb-', 'rating', 'may', '2020', 'equally', 'stable', 'outlook.', 'imf', 'recently,', 'december', '14,', 'executive', 'board', 'international', 'monetary', 'fund', '(imf)', 'conclude', 'third', 'review', "honduras's", 'performance', 'within', 'framework', 'program', 'support', 'stand-by', 'agreement', '(sba)', 'credit', 'facility', 'standby', '(fcs)', 'extend', 'duration', 'sba', 'fcs', 'four', 'month', 'november', '14,', '2021.']</t>
  </si>
  <si>
    <t>Page 1 of 3 Moratoria en pago de deuda externa 18 Mayo 2020 / 10:00 PM / Noé Vega De las crisis que desafortunadamente me ha tocado vivir en nuestro país, he visto que siempre en toda crisis se dan hechos, muchos hechos, tantos que de muchos no se habla o se habla poco, y de otros de los que jamás se hablará. Hay noticias que nunca se darán a conocer o las que nunca se relatarán en el verdadero contexto de la realidad en que sucedieron, y eso es triste, muy triste. Lo vi en 2009, luego en 2017 y ahora en 2020. Qué tiene que ver esto de las noticias poco comentadas con el tema de la deuda externa, pues lo poco que se está hablando de una iniciativa que ya fue aprobada por el G20 y que inicia en mayo 2020, concediendo una moratoria en el pago del capital e intereses de la deuda externa a los países pobres como Honduras, ya que en las actuales circunstancias se hace necesario plantear no solo la autorización de parte del Congreso para que el Gobierno busque endeudamiento externo, sino de los alivios que el Gobierno debe buscar en el pago del servicio de la deuda externa, ya que, como sabemos, esa carga permanente del servicio de la deuda pesa tanto en nuestro presupuesto que merma recursos vitales para sectores como salud y educación, dos aspectos endémicos de la crisis que arrastra Honduras. Tenemos una Ley de Responsabilidad Fiscal, punto; sin embargo, ya hemos escuchado a políticos diciendo que sin importar que crezca el déficit fiscal Honduras debe sacar la máquina de imprimir dinero como solución a esta crisis tan colosal que enfrentamos; tal vez en algo tengan razón, pero, como siempre, los políticos tienen esa habilidad de que aun cuando hablan de una cosa buena también la dicen mal. Porque el servicio de la deuda siempre ha planteado para Honduras un camino estrecho que no le permite, en circunstancias normales, una fuerte inversión en salud y educación, menos en estas circunstancias, donde el país enfrenta una contradicción histórica del PIB y el camino para el pago del servicio de la deuda se ha vuelto mucho más estrecho, por no decir infranqueable. Esto es así, pues la inversión en el pago del servicio de la deuda ronda los 40 mil millones de lempiras, lo cual es enorme en circunstancias normales, pero en las actuales este pago podría significar un dilema difícil de resolver para las arcas nacionales, pues los caminos que pueden conducir al pago del servicio de la deuda son dos, que crezcan la exportaciones o que se reduzca sustancialmente el presupuesto. Los dos caminos están bloqueados, primero porque nuestras exportaciones han decrecido y difícilmente van a aumentar, segundo, los recortes presupuestarios son no solo necesarios, sino obligatorios para poder enfrentar la caída en las recaudaciones fiscales y enfrentar la emergencia, así que por esas vías no será posible. Y recordemos que Honduras ha sido un buen alumno del FMI en la última década. ¿Qué nos queda entonces? Aprovechar esta iniciativa de la moratoria en el pago de intereses, que cubre desde mayo a final de este año, así como buscar una renegociación de la deuda externa con plazos más largos e intereses más bajos, no hay otro camino.</t>
  </si>
  <si>
    <t>Page 1 of 3 Moratorium on payment of foreign debt May 18, 2020 / 10:00 PM / Noé Vega From the crises that unfortunately I have had to live in our country, I have seen that in every crisis there are always facts, many facts, so many that Of many, little or no is said, and of others that will never be spoken of. There is news that will never be released or that will never be told in the true context of the reality in which it happened, and that is sad, very sad. I saw it in 2009, then in 2017, and now in 2020. What does this little-commented news have to do with the issue of external debt, since the little that is being said about an initiative that has already been approved by the G20 and that begins in May 2020, granting a moratorium on the payment of capital and interest on the foreign debt to poor countries such as Honduras, since in the current circumstances it is necessary to propose not only the authorization by Congress for the Government to seek external debt, but also the relief that the Government must seek in the payment of the external debt service, since, as we know, this permanent debt service burden weighs so much on our budget that it depletes vital resources for sectors such as health and education, two endemic aspects of the crisis in Honduras. We have a Fiscal Responsibility Law, period; However, we have already heard politicians saying that no matter how the fiscal deficit grows, Honduras must remove the money printing machine as a solution to this colossal crisis that we are facing; Maybe they are right about something, but, as always, politicians have that ability that even when they talk about a good thing they also say it badly. Because debt service has always posed a narrow path for Honduras that does not allow, under normal circumstances, a strong investment in health and education, less in these circumstances, where the country faces a historical contradiction in GDP and the path to Debt service payment has become much tighter, if not insurmountable. This is so, because the investment in the payment of the debt service is around 40 billion lempiras, which is enormous in normal circumstances, but in the current circumstances this payment could mean a difficult dilemma to solve for the national coffers, since There are two ways that can lead to debt service payments: exports grow or the budget is substantially reduced. The two roads are blocked, first because our exports have decreased and it will be difficult for them to increase, second, the budget cuts are not only necessary, but mandatory to be able to face the fall in tax collections and face the emergency, so we do not it will be possible. And let's remember that Honduras has been a good student of the IMF in the last decade. What is left for us then? Taking advantage of this initiative of the moratorium on interest payments, which covers from May to the end of this year, as well as seeking a renegotiation of the external debt with longer terms and lower interest rates, there is no other way.</t>
  </si>
  <si>
    <t>['page', '1', '3', 'moratorium', 'payment', 'foreign', 'debt', 'may', '18,', '2020', '10:00', 'pm', 'noé', 'vega', 'crisis', 'unfortunately', 'live', 'country,', 'see', 'every', 'crisis', 'always', 'facts,', 'many', 'facts,', 'many', 'many,', 'little', 'said,', 'others', 'never', 'speak', 'of.', 'news', 'never', 'release', 'never', 'tell', 'true', 'context', 'reality', 'happened,', 'sad,', 'sad.', 'saw', '2009,', '2017,', '2020.', 'little-commented', 'news', 'issue', 'external', 'debt,', 'since', 'little', 'say', 'initiative', 'already', 'approve', 'g20', 'begin', 'may', '2020,', 'grant', 'moratorium', 'payment', 'capital', 'interest', 'foreign', 'debt', 'poor', 'country', 'honduras,', 'since', 'current', 'circumstance', 'necessary', 'propose', 'authorization', 'congress', 'government', 'seek', 'external', 'debt,', 'also', 'relief', 'government', 'must', 'seek', 'payment', 'external', 'debt', 'service,', 'since,', 'know,', 'permanent', 'debt', 'service', 'burden', 'weigh', 'much', 'budget', 'deplete', 'vital', 'resource', 'sector', 'health', 'education,', 'two', 'endemic', 'aspect', 'crisis', 'honduras.', 'fiscal', 'responsibility', 'law,', 'period;', 'however,', 'already', 'hear', 'politician', 'say', 'matter', 'fiscal', 'deficit', 'grows,', 'honduras', 'must', 'remove', 'money', 'print', 'machine', 'solution', 'colossal', 'crisis', 'facing;', 'maybe', 'right', 'something,', 'but,', 'always,', 'politician', 'ability', 'even', 'talk', 'good', 'thing', 'also', 'say', 'badly.', 'debt', 'service', 'always', 'pose', 'narrow', 'path', 'honduras', 'allow,', 'normal', 'circumstances,', 'strong', 'investment', 'health', 'education,', 'less', 'circumstances,', 'country', 'face', 'historical', 'contradiction', 'gdp', 'path', 'debt', 'service', 'payment', 'become', 'much', 'tighter,', 'insurmountable.', 'so,', 'investment', 'payment', 'debt', 'service', 'around', '40', 'billion', 'lempiras,', 'enormous', 'normal', 'circumstances,', 'current', 'circumstance', 'payment', 'could', 'mean', 'difficult', 'dilemma', 'solve', 'national', 'coffers,', 'since', 'two', 'way', 'lead', 'debt', 'service', 'payments:', 'export', 'grow', 'budget', 'substantially', 'reduced.', 'two', 'road', 'blocked,', 'first', 'export', 'decrease', 'difficult', 'increase,', 'second,', 'budget', 'cut', 'necessary,', 'mandatory', 'able', 'face', 'fall', 'tax', 'collection', 'face', 'emergency,', 'possible.', "let's", 'remember', 'honduras', 'good', 'student', 'imf', 'last', 'decade.', 'leave', 'us', 'then?', 'taking', 'advantage', 'initiative', 'moratorium', 'interest', 'payments,', 'cover', 'may', 'end', 'year,', 'well', 'seek', 'renegotiation', 'external', 'debt', 'long', 'term', 'low', 'interest', 'rates,', 'way.']</t>
  </si>
  <si>
    <t>Page 1 of 3 Wilfredo Cerrato: “Recuperar la economía a los niveles antes del covid-19 tomará tres años” El presidente del Banco Central de Honduras dice que han adecuado la política fiscal para retornar a las metas de mediano plazo aprobadas bajo la Ley de Responsabilidad Fiscal Luis Rodríguez 21.12.2020 TEGUCIGALPA, HONDURAS.- La economía de Honduras requerirá de un programa integral de recuperación para lograr tasas de crecimiento sostenido en el mediano plazo. Para 2020 los pronósticos indican una contracción de -9.5% por el impacto de la pandemia del coronavirus y de los huracanes Eta y Iota, así como por la pandemia del coronavirus. Para 2021 se estima una recuperación entre 3.5% y 4.5%. Wilfredo Cerrato, presidente del Banco Central de Honduras (BCH), analiza las perspectivas económicas del país en el corto y mediano plazo. ¿Cuáles son las expectativas de cierre en cuanto a las reservas internacionales netas para 2020? En el tema de reservas se espera un aumento de 35% (5,808.9 millones de dólares en 2019) y un crecimiento proyectado de 35% ($2,033.1 millones). El flujo de financiamiento ha sido importante, el flujo de remesas también es positivo, entre 2% y 3%. El sistema financiero cerrará este año con resultados mixtos en los temas de depósitos y cartera crediticia. En el tema monetario es importante destacar la confianza de las empresas y de las personas en el sistema bancario. Los depósitos han estado creciendo en alrededor de 18% y el crédito crece pero no en los niveles antes de la pandemia (del coronavirus). A finales de octubre vimos un leve repunte en los créditos pero de nuevo estamos viendo una disminución en noviembre. La liquidez se ha cuadruplicado, no hay problemas de liquidez y por eso hemos desarrollado la mesa electrónica de dinero para que se pueda mover entre los bancos de manera más eficiente e incluyendo los costos. El tema fiscal ha despertado muchas expectativas en varios sectores el país, ¿cuáles son las valoraciones? Se está enviando un buen mensaje porque el presupuesto que se ha enviado para el próximo año lleva un déficit del sector público no financiero de -4% del PIB. Para el cierre de este año, el déficit del sector público no financiero es de -5% del PIB, después que el año anterior cerramos en -0.8%, cumpliendo la Ley de Responsabilidad Fiscal (LRF), que habla de 1%. Se activaron los escapes de la ley producto de la pandemia y de las dos tormentas tropicales (Eta y Iota). Hemos adecuado la política fiscal para retornar las metas de mediano plazo, evitando mayores incrementos de deuda pública. Los precios de los productos de consumo básico han aumentado en los últimos días, ¿qué comportamiento se espera en la inflación de 2020? A mediados de año estimábamos que la inflación iba a cerrar cerca del límite inferior del rango, rango de 3% a 5%, sin embargo, producto de las tormentas tropicales ha habido mayor presión, poco de especulación, ha habido problemas en algunos productos básicos y también en los costos de distribución por las vías de acceso que quedaron dañadas en las zonas norte, occidente y oriente. Estimamos que la inflación puede andar alrededor del punto medido (4.08% en 2019), si miramos un riesgo, un desafío fuerte de rebote para el primer semestre del otro año, cuando la inflación puede llegar a 4.5%. Diversos sectores nacionales e internacionales coinciden que el desafío más grande del gobierno y del sector privado es la reactivación de la economía hondureña, ¿las cifras revisadas para 2020 qué indican? Estimábamos que la recuperación sería mejor para ciertos sectores, pero no y por eso hemos estimado para este año una caída histórica del PIB de -9.5%. Solo las tormentas tropicales afectarán el PIB con 1.3% este año y 1% para 2021. ¿Cuánto tiempo puede tardar en alcanzar tasas de crecimiento económico como las observadas antes de la pandemia del covid-19? A mitad de año estimábamos que iba a tomar casi tres años, hoy no tenemos dudas que al menos va a tomar esos tres años. Vamos a trabajar fuertemente para evitar una mayor reducción del PIB per cápita y, por ende, evitar el deterioro de la calidad de vida de la persona, por el lado del desempleo, y que al final ha afectado temas de índice de pobreza. Teníamos inicialmente una perspectiva de crecimiento entre 4.5% y 5.5%, lo hemos reducido 1%, es decir entre 3.5% y 4.5%.</t>
  </si>
  <si>
    <t>Page 1 of 3 Wilfredo Cerrato: "Recovering the economy to the levels before covid-19 will take three years" The president of the Central Bank of Honduras says that they have adjusted fiscal policy to return to the medium-term goals approved under the Law of Fiscal Responsibility Luis Rodríguez 12/21/2020 TEGUCIGALPA, HONDURAS.- The Honduran economy will require a comprehensive recovery program to achieve sustained growth rates in the medium term. For 2020, the forecasts indicate a contraction of -9.5% due to the impact of the coronavirus pandemic and hurricanes Eta and Iota, as well as the coronavirus pandemic. For 2021 a recovery between 3.5% and 4.5% is estimated. Wilfredo Cerrato, president of the Central Bank of Honduras (BCH), analyzes the country's economic prospects in the short and medium term. What are the closing expectations in terms of net international reserves for 2020? On the subject of reserves, an increase of 35% (5,808.9 million dollars in 2019) and a projected growth of 35% ($ 2,033.1 million) are expected. The flow of financing has been important, the flow of remittances is also positive, between 2% and 3%. The financial system will close this year with mixed results in the areas of deposits and loan portfolio. On the monetary issue, it is important to highlight the trust of companies and people in the banking system. Deposits have been growing by around 18% and credit is growing but not at pre-pandemic (coronavirus) levels. At the end of October we saw a slight uptick in loans but again we are seeing a decrease in November. Liquidity has quadrupled, there are no liquidity problems and that is why we have developed the electronic money table so that it can move between banks in a more efficient way and including costs. The tax issue has raised many expectations in various sectors of the country, what are the assessments? A good message is being sent because the budget that has been sent for next year carries a deficit of the non-financial public sector of -4% of GDP. By the end of this year, the deficit of the non-financial public sector is -5% of GDP, after the previous year we closed at -0.8%, complying with the Fiscal Responsibility Law (LRF), which speaks of 1%. The leaks of the law product of the pandemic and the two tropical storms (Eta and Iota) were activated. We have adjusted fiscal policy to return to medium-term goals, avoiding further increases in public debt. The prices of basic consumer products have increased in recent days, what behavior is expected in the inflation of 2020? In the middle of the year we estimated that inflation would close near the lower limit of the range, a range of 3% to 5%, however, as a result of tropical storms there has been greater pressure, little speculation, there have been problems in some basic products and also in the distribution costs for the access roads that were damaged in the north, west and east. We estimate that inflation can be around the measured point (4.08% in 2019), if we look at a risk, a strong rebound challenge for the first half of the next year, when inflation can reach 4.5%. Various national and international sectors agree that the biggest challenge for the government and the private sector is the reactivation of the Honduran economy. What do the revised figures for 2020 indicate? We estimated that the recovery would be better for certain sectors, but not and that is why we have estimated for this year a historical fall in GDP of -9.5%. Only tropical storms will affect GDP with 1.3% this year and 1% by 2021. How long can it take to reach economic growth rates like those observed before the covid-19 pandemic? In the middle of the year we estimated that it would take almost three years, today we have no doubts that it will at least take those three years. We are going to work hard to avoid a greater reduction in GDP per capita and, therefore, avoid the deterioration of the quality of life of the person, on the unemployment side, and that in the end has affected poverty index issues. We initially had a growth perspective between 4.5% and 5.5%, we have reduced it by 1%, that is, between 3.5% and 4.5%.</t>
  </si>
  <si>
    <t>['page', '1', '3', 'wilfredo', 'cerrato:', '"recovering', 'economy', 'level', 'covid-19', 'take', 'three', 'years"', 'president', 'central', 'bank', 'honduras', 'say', 'adjust', 'fiscal', 'policy', 'return', 'medium-term', 'goal', 'approve', 'law', 'fiscal', 'responsibility', 'luis', 'rodríguez', '12/21/2020', 'tegucigalpa,', 'honduras.-', 'honduran', 'economy', 'require', 'comprehensive', 'recovery', 'program', 'achieve', 'sustained', 'growth', 'rate', 'medium', 'term.', '2020,', 'forecast', 'indicate', 'contraction', '-9.5%', 'due', 'impact', 'coronavirus', 'pandemic', 'hurricane', 'eta', 'iota,', 'well', 'coronavirus', 'pandemic.', '2021', 'recovery', '3.5%', '4.5%', 'estimated.', 'wilfredo', 'cerrato,', 'president', 'central', 'bank', 'honduras', '(bch),', 'analyze', "country's", 'economic', 'prospect', 'short', 'medium', 'term.', 'closing', 'expectation', 'term', 'net', 'international', 'reserve', '2020?', 'subject', 'reserves,', 'increase', '35%', '(5,808.9', 'million', 'dollar', '2019)', 'projected', 'growth', '35%', '($', '2,033.1', 'million)', 'expected.', 'flow', 'financing', 'important,', 'flow', 'remittance', 'also', 'positive,', '2%', '3%.', 'financial', 'system', 'close', 'year', 'mixed', 'result', 'area', 'deposit', 'loan', 'portfolio.', 'monetary', 'issue,', 'important', 'highlight', 'trust', 'company', 'people', 'banking', 'system.', 'deposits', 'grow', 'around', '18%', 'credit', 'grow', 'pre-pandemic', '(coronavirus)', 'levels.', 'end', 'october', 'saw', 'slight', 'uptick', 'loan', 'see', 'decrease', 'november.', 'liquidity', 'quadrupled,', 'liquidity', 'problem', 'develop', 'electronic', 'money', 'table', 'move', 'bank', 'efficient', 'way', 'include', 'costs.', 'tax', 'issue', 'raise', 'many', 'expectation', 'various', 'sector', 'country,', 'assessments?', 'good', 'message', 'send', 'budget', 'send', 'next', 'year', 'carry', 'deficit', 'non-financial', 'public', 'sector', '-4%', 'gdp.', 'end', 'year,', 'deficit', 'non-financial', 'public', 'sector', '-5%', 'gdp,', 'previous', 'year', 'close', '-0.8%,', 'comply', 'fiscal', 'responsibility', 'law', '(lrf),', 'speak', '1%.', 'leak', 'law', 'product', 'pandemic', 'two', 'tropical', 'storm', '(eta', 'iota)', 'activated.', 'adjust', 'fiscal', 'policy', 'return', 'medium-term', 'goals,', 'avoid', 'increase', 'public', 'debt.', 'price', 'basic', 'consumer', 'product', 'increase', 'recent', 'days,', 'behavior', 'expect', 'inflation', '2020?', 'middle', 'year', 'estimate', 'inflation', 'would', 'close', 'near', 'low', 'limit', 'range,', 'range', '3%', '5%,', 'however,', 'result', 'tropical', 'storm', 'great', 'pressure,', 'little', 'speculation,', 'problem', 'basic', 'product', 'also', 'distribution', 'cost', 'access', 'road', 'damage', 'north,', 'west', 'east.', 'estimate', 'inflation', 'around', 'measure', 'point', '(4.08%', '2019),', 'look', 'risk,', 'strong', 'rebound', 'challenge', 'first', 'half', 'next', 'year,', 'inflation', 'reach', '4.5%.', 'various', 'national', 'international', 'sector', 'agree', 'big', 'challenge', 'government', 'private', 'sector', 'reactivation', 'honduran', 'economy.', 'revised', 'figure', '2020', 'indicate?', 'estimate', 'recovery', 'would', 'good', 'certain', 'sectors,', 'estimate', 'year', 'historical', 'fall', 'gdp', '-9.5%.', 'tropical', 'storm', 'affect', 'gdp', '1.3%', 'year', '1%', '2021.', 'long', 'take', 'reach', 'economic', 'growth', 'rate', 'like', 'observe', 'covid-19', 'pandemic?', 'middle', 'year', 'estimate', 'would', 'take', 'almost', 'three', 'years,', 'today', 'doubt', 'least', 'take', 'three', 'years.', 'go', 'work', 'hard', 'avoid', 'great', 'reduction', 'gdp', 'per', 'caput', 'and,', 'therefore,', 'avoid', 'deterioration', 'quality', 'life', 'person,', 'unemployment', 'side,', 'end', 'affect', 'poverty', 'index', 'issues.', 'initially', 'growth', 'perspective', '4.5%', '5.5%,', 'reduce', '1%,', 'is,', '3.5%', '4.5%.']</t>
  </si>
  <si>
    <t>Page 1 of 3 El FMI prevé contracción del 7% en Honduras en 2020 Oct 30, 2020 El FMI prevé contracción del 7% en Honduras en 2020 y recuperación del 5% en 2021. Tegucigalpa, 30 oct (EFE).- La economía hondureña se contraerá alrededor del 7 % este año por los efectos de la pandemia del coronavirus, para recuperarse y crecer cerca del 5 % en 2021, señaló este viernes el Fondo Monetario Internacional (FMI) en Tegucigalpa. La pandemia de coronavirus ha «ralentizado» la actividad económica más de lo previsto, indicó una misión del organismo crediticio, que hoy concluyó una visita a la capital hondureña, en una rueda de prensa acompañada de autoridades del Gabinete Económico de Honduras. El aumento de contagios por la enfermedad «retrasó la salida gradual del confinamiento requerido para aliviar las presiones sobre el sistema de salud y proteger vidas», añadió. Lo anterior, sumado al entorno externo débil, impactó en el crecimiento y las perspectivas fiscales, señaló la misión del FMI. La misión del organismo indicó que prevé que la economía «se contraiga alrededor de un 7 % y se recupere cerca de un 5 % el próximo año». Destacó además que la resiliencia de las remesas y los bajos precios del petróleo han respaldado la posición externa del país centroamericano. La misión del FMI, encabezada por Esteban Vesperoni, conversó con autoridades hondureñas sobre la tercera revisión del Programa de Honduras apoyado por el organismo bajo el Acuerdo Stand-by (SBA) y el Acuerdo de Facilidad de Crédito (CFA). Las conversaciones de la misión del FMI y las autoridades hondureñas sobre el apoyo del Fondo a las políticas económicas de Honduras y la implementación paulatina de medidas de emergencia en respuesta a la pandemia fueron «muy productivas», subrayó Vesperoni. El personal técnico del FMI propone completar la tercera revisión permitiendo el desembolso de 88 millones de dólares, sujeto a la aprobación del Directorio Ejecutivo del organismo crediticio. RESPUESTAS FRENTE A LA PANDEMIA El FMI destacó que Honduras ha adoptado una serie de «respuestas» de política fiscal, monetaria y financiera frente a la pandemia. Una flexibilización incorporada a la Ley de Responsabilidad Fiscal (LRF) ha permitido a las autoridades de Honduras «responder a la crisis con un aumento temporal del déficit del sector público no financiero en 2020-21», añadió. Aseguró además que el aumento del déficit obedece principalmente a la «reducción de los ingresos fiscales, mientras que los gastos de emergencia para hacer frente a la crisis sanitaria, humanitaria y económica se han compensado en gran medida mediante reasignaciones presupuestarias». «El compromiso de las autoridades con la prudencia fiscal a mediano plazo, con un retorno proyectado al límite de déficit de la LRF en 2022, ha sido fundamental para mantener la confianza y el acceso a los mercados internacionales de capital», enfatizó. Resaltó también que Honduras ha tomado medidas monetarias y financieras decisivas para «amortiguar el impacto de la crisis, incluidas la reducción de la tasa de política monetaria, la provisión de liquidez y la implementación de esquemas para garantizar nuevos créditos tanto para Pymes como para grandes empresas, y apoyar la reestructuración de los créditos». ESFUERZOS NOTABLES PARA SOLVENTAR DESAFÍOS La misión del Fondo Monetario indicó que las autoridades hondureñas realizan «esfuerzos notables» para adoptar acciones correctivas para solventar los desafíos de implementación que se enfrentaron en la fase inicial de la emergencia. Estos desafíos estuvieron asociados con «fallas en los procedimientos de emergencia adoptados para permitir la ejecución rápida de la atención médica y otros gastos críticos», señaló. «El sólido sistema de monitoreo introducido por las autoridades para el gasto relacionado con la pandemia y la supervisión de la sociedad civil ayudaron a identificar problemas en la ejecución inicial de estos gastos de emergencia», afirmó. Las acciones correctivas, agregó, incluyen la intervención de la agencia inicialmente a cargo de las compras de emergencia y la transferencia de estas responsabilidades a otras agencias especializadas, así como mejoras adicionales a los procesos y controles internos para estas compras y su comunicación de manera transparente. A pesar de los desafíos planteados por la pandemia, las autoridades de Honduras han «logrado importantes avances en la implementación de las reformas estructurales necesarias para fomentar un crecimiento fuerte e inclusivo, en particular para mejorar la gobernanza y el entorno empresarial», aseguró la misión del FMI. Las autoridades hondureñas también mantienen su compromiso de «movilizar ingresos para proteger el gasto y la inversión social, reformar el sector eléctrico y continuar fortaleciendo la política monetaria y los marcos de regulación y supervisión financiera», destaca la declaración de la misión del organismo multilateral. Estas reformas, según el organismo, continúan «fortaleciendo los marcos de política económica en Honduras», país que acumula 96.150 casos de coronavirus y 2.661 decesos por el virus. Los representantes del organismo financiero se reunieron en Tegucigalpa con altos funcionarios del Gabinete Económico, autoridades de las secretarías de Salud, Trabajo y Seguridad Social, y Desarrollo e Inclusión Social, entre otros sectores.</t>
  </si>
  <si>
    <t>Page 1 of 3 The IMF expects a contraction of 7% in Honduras in 2020 Oct 30, 2020 The IMF predicts a contraction of 7% in Honduras in 2020 and a recovery of 5% in 2021. Tegucigalpa, Oct 30 (EFE) .- The Honduran economy will contract around 7% this year due to the effects of the coronavirus pandemic, to recover and grow close to 5% in 2021, the International Monetary Fund (IMF) said on Friday in Tegucigalpa. The coronavirus pandemic has "slowed down" economic activity more than expected, indicated a mission from the credit agency, which today concluded a visit to the Honduran capital, at a press conference accompanied by authorities from the Honduran Economic Cabinet. The increase in infections from the disease "delayed the gradual exit from the confinement required to alleviate pressures on the health system and protect lives," he added. This, added to the weak external environment, had an impact on growth and fiscal prospects, the IMF mission pointed out. The agency's mission indicated that it expects the economy to "contract by around 7% and recover by around 5% next year." He also highlighted that the resilience of remittances and low oil prices have supported the external position of the Central American country. The IMF mission, headed by Esteban Vesperoni, spoke with Honduran authorities about the third review of the Honduras Program supported by the agency under the Stand-by Agreement (SBA) and the Credit Facility Agreement (CFA). The conversations between the IMF mission and the Honduran authorities about the Fund's support for Honduras's economic policies and the gradual implementation of emergency measures in response to the pandemic were "very productive," Vesperoni stressed. The IMF's technical staff proposes to complete the third review allowing the disbursement of 88 million dollars, subject to the approval of the Executive Board of the credit organization. RESPONSES TO THE PANDEMIC The IMF noted that Honduras has adopted a series of fiscal, monetary and financial policy "responses" to the pandemic. A relaxation incorporated into the Fiscal Responsibility Law (LRF) has allowed the Honduran authorities "to respond to the crisis with a temporary increase in the non-financial public sector deficit in 2020-21," he added. He also assured that the increase in the deficit is mainly due to the "reduction in tax revenues, while emergency expenditures to face the health, humanitarian and economic crisis have been largely offset by budgetary reallocations." "The authorities' commitment to fiscal prudence in the medium term, with a projected return to the LRF deficit limit in 2022, has been essential to maintain confidence and access to international capital markets," he emphasized. He also highlighted that Honduras has taken decisive monetary and financial measures to “cushion the impact of the crisis, including the reduction of the monetary policy rate, the provision of liquidity and the implementation of schemes to guarantee new credits for both SMEs and large companies. , and to support the restructuring of credits ”. NOTABLE EFFORTS TO SOLVE CHALLENGES The mission of the Monetary Fund indicated that the Honduran authorities are making "remarkable efforts" to adopt corrective actions to solve the implementation challenges faced in the initial phase of the emergency. These challenges were associated with "failures in the emergency procedures adopted to allow rapid execution of medical care and other critical expenses," he noted. "The robust monitoring system introduced by the authorities for spending related to the pandemic and the supervision of civil society helped to identify problems in the initial execution of these emergency expenses," he said. Corrective actions, he added, include the intervention of the agency initially in charge of emergency purchases and the transfer of these responsibilities to other specialized agencies, as well as additional improvements to the internal processes and controls for these purchases and their communication in a transparent manner. . Despite the challenges posed by the pandemic, the Honduran authorities have "made significant progress in implementing the structural reforms necessary to foster strong and inclusive growth, in particular to improve governance and the business environment," the mission said. of the IMF. The Honduran authorities also maintain their commitment to "mobilize revenues to protect spending and social investment, reform the electricity sector, and continue to strengthen monetary policy and financial regulation and supervision frameworks," highlights the mission statement of the multilateral organization. These reforms, according to the agency, continue to "strengthen the economic policy frameworks in Honduras," a country that accumulates 96,150 cases of coronavirus and 2,661 deaths from the virus. The representatives of the financial body met in Tegucigalpa with senior officials from the Economic Cabinet, authorities from the ministries of Health, Labor and Social Security, and Development and Social Inclusion, among other sectors.</t>
  </si>
  <si>
    <t>['page', '1', '3', 'imf', 'expect', 'contraction', '7%', 'honduras', '2020', 'oct', '30,', '2020', 'imf', 'predict', 'contraction', '7%', 'honduras', '2020', 'recovery', '5%', '2021.', 'tegucigalpa,', 'oct', '30', '(efe)', '.-', 'honduran', 'economy', 'contract', 'around', '7%', 'year', 'due', 'effect', 'coronavirus', 'pandemic,', 'recover', 'grow', 'close', '5%', '2021,', 'international', 'monetary', 'fund', '(imf)', 'say', 'friday', 'tegucigalpa.', 'coronavirus', 'pandemic', '"slowed', 'down"', 'economic', 'activity', 'expected,', 'indicate', 'mission', 'credit', 'agency,', 'today', 'conclude', 'visit', 'honduran', 'capital,', 'press', 'conference', 'accompany', 'authority', 'honduran', 'economic', 'cabinet.', 'increase', 'infection', 'disease', '"delayed', 'gradual', 'exit', 'confinement', 'require', 'alleviate', 'pressure', 'health', 'system', 'protect', 'lives,"', 'added.', 'this,', 'add', 'weak', 'external', 'environment,', 'impact', 'growth', 'fiscal', 'prospects,', 'imf', 'mission', 'point', 'out.', "agency's", 'mission', 'indicate', 'expect', 'economy', '"contract', 'around', '7%', 'recover', 'around', '5%', 'next', 'year."', 'also', 'highlight', 'resilience', 'remittance', 'low', 'oil', 'price', 'support', 'external', 'position', 'central', 'american', 'country.', 'imf', 'mission,', 'head', 'esteban', 'vesperoni,', 'speak', 'honduran', 'authority', 'third', 'review', 'honduras', 'program', 'support', 'agency', 'stand-by', 'agreement', '(sba)', 'credit', 'facility', 'agreement', '(cfa).', 'conversation', 'imf', 'mission', 'honduran', 'authority', "fund's", 'support', "honduras's", 'economic', 'policy', 'gradual', 'implementation', 'emergency', 'measure', 'response', 'pandemic', '"very', 'productive,"', 'vesperoni', 'stressed.', "imf's", 'technical', 'staff', 'propose', 'complete', 'third', 'review', 'allow', 'disbursement', '88', 'million', 'dollars,', 'subject', 'approval', 'executive', 'board', 'credit', 'organization.', 'responses', 'pandemic', 'imf', 'note', 'honduras', 'adopt', 'series', 'fiscal,', 'monetary', 'financial', 'policy', '"responses"', 'pandemic.', 'relaxation', 'incorporate', 'fiscal', 'responsibility', 'law', '(lrf)', 'allow', 'honduran', 'authority', '"to', 'respond', 'crisis', 'temporary', 'increase', 'non-financial', 'public', 'sector', 'deficit', '2020-21,"', 'added.', 'also', 'assure', 'increase', 'deficit', 'mainly', 'due', '"reduction', 'tax', 'revenues,', 'emergency', 'expenditure', 'face', 'health,', 'humanitarian', 'economic', 'crisis', 'largely', 'offset', 'budgetary', 'reallocations."', '"the', "authorities'", 'commitment', 'fiscal', 'prudence', 'medium', 'term,', 'projected', 'return', 'lrf', 'deficit', 'limit', '2022,', 'essential', 'maintain', 'confidence', 'access', 'international', 'capital', 'markets,"', 'emphasized.', 'also', 'highlight', 'honduras', 'take', 'decisive', 'monetary', 'financial', 'measure', '“cushion', 'impact', 'crisis,', 'include', 'reduction', 'monetary', 'policy', 'rate,', 'provision', 'liquidity', 'implementation', 'scheme', 'guarantee', 'new', 'credit', 'smes', 'large', 'companies.', 'support', 'restructuring', 'credit', '”.', 'notable', 'efforts', 'solve', 'challenges', 'mission', 'monetary', 'fund', 'indicate', 'honduran', 'authority', 'make', '"remarkable', 'efforts"', 'adopt', 'corrective', 'action', 'solve', 'implementation', 'challenge', 'face', 'initial', 'phase', 'emergency.', 'challenge', 'associate', '"failures', 'emergency', 'procedure', 'adopt', 'allow', 'rapid', 'execution', 'medical', 'care', 'critical', 'expenses,"', 'noted.', '"the', 'robust', 'monitoring', 'system', 'introduce', 'authority', 'spending', 'relate', 'pandemic', 'supervision', 'civil', 'society', 'help', 'identify', 'problem', 'initial', 'execution', 'emergency', 'expenses,"', 'said.', 'corrective', 'actions,', 'added,', 'include', 'intervention', 'agency', 'initially', 'charge', 'emergency', 'purchase', 'transfer', 'responsibility', 'specialized', 'agencies,', 'well', 'additional', 'improvement', 'internal', 'process', 'control', 'purchase', 'communication', 'transparent', 'manner.', 'despite', 'challenge', 'pose', 'pandemic,', 'honduran', 'authority', '"made', 'significant', 'progress', 'implement', 'structural', 'reform', 'necessary', 'foster', 'strong', 'inclusive', 'growth,', 'particular', 'improve', 'governance', 'business', 'environment,"', 'mission', 'said.', 'imf.', 'honduran', 'authority', 'also', 'maintain', 'commitment', '"mobilize', 'revenue', 'protect', 'spending', 'social', 'investment,', 'reform', 'electricity', 'sector,', 'continue', 'strengthen', 'monetary', 'policy', 'financial', 'regulation', 'supervision', 'frameworks,"', 'highlight', 'mission', 'statement', 'multilateral', 'organization.', 'reforms,', 'accord', 'agency,', 'continue', '"strengthen', 'economic', 'policy', 'framework', 'honduras,"', 'country', 'accumulate', '96,150', 'case', 'coronavirus', '2,661', 'death', 'virus.', 'representative', 'financial', 'body', 'meet', 'tegucigalpa', 'senior', 'official', 'economic', 'cabinet,', 'authority', 'ministry', 'health,', 'labor', 'social', 'security,', 'development', 'social', 'inclusion,', 'among', 'sectors.']</t>
  </si>
  <si>
    <t>Page 1 of 3 FMI extiende a noviembre 2021 vigencia del acuerdo Stand By 29 Dic 2020 / 10:00 PM / Redacción Wilfredo Cerrato sostiene que el cumplimiento del programa ha permitido al Gobierno y empresas obtener recursos concesionales. El Gobierno de Honduras y el Fondo Monetario Internacional (FMI) tienen un acuerdo Stand By desde el 1 de julio de 2019 y con una vigencia de 24 meses, o sea hasta el 30 de junio de 2021. No obstante, el presidente del Banco Central de Honduras (BCH), Wilfredo Cerrato, confió que en el marco de la tercera revisión del acuerdo solicitaron una extensión hasta el 14 de noviembre del próximo año. Agregó que el directorio del Fondo Monetario, con sede en Washington, Estados Unidos, aprobó la solicitud. Cerrato, quien es el gobernador propietario de Honduras ante la asamblea del FMI, dijo que la negociación de un nuevo acuerdo será decisión del nuevo gobierno, el que asumirá el 27 de enero de 2022. Avances Para el presidente del BCH, el gobierno hondureño ha consolidado las políticas macroeconómicas estableciendo como fines primordiales mantener unas finanzas públicas sanas (enmarcadas, principalmente, bajo la Ley de Responsabilidad Fiscal), independientemente de contar con un acuerdo Stand By con el FMI. Además, se mantiene la estabilidad de precios y un nivel de reservas internacionales adecuado (a través de la adopción de la política monetaria), continuar fortaleciendo el sistema financiero, así como mejorar la gobernanza (transparencia y rendición de cuentas). Cumplimiento El gobierno ha cumplido con las tres revisiones del acuerdo vigente con el Fondo Monetario. Cerrato sostiene que eso ha contribuido a la estabilidad macroeconómica del país, reflejada en bajos niveles de inflación, finanzas públicas sostenibles y una posición externa sólida, lo que a su vez ha permitido registrar (desde 2013) un historial de acceso a los mercados de capitales internacionales, lo que permite al gobierno y a las empresas optar a financiamiento externo en condiciones más favorables. Agregó que un ejemplo de lo anterior es la obtención de préstamos concesionales por 466 millones de dólares en 2020, recursos utilizados para apoyar la posición externa y fiscal del país ante los choques generados por la pandemia del coronavirus y por la tormentas tropicales Eta y Iota.</t>
  </si>
  <si>
    <t>Page 1 of 3 IMF extends to November 2021 the validity of the Stand By agreement Dec 29, 2020 / 10:00 PM / Wilfredo Cerrato Staff maintains that compliance with the program has allowed the Government and companies to obtain concessional resources. The Government of Honduras and the International Monetary Fund (IMF) have a Stand By agreement from July 1, 2019 and valid for 24 months, that is until June 30, 2021. However, the president of the Central Bank of Honduras (BCH), Wilfredo Cerrato, confided that in the framework of the third review of the agreement they requested an extension until November 14 of next year. He added that the board of the Monetary Fund, based in Washington, United States, approved the request. Cerrato, who is the proprietary governor of Honduras before the IMF assembly, said that the negotiation of a new agreement will be the decision of the new government, which will take office on January 27, 2022. Advances For the president of the BCH, the Honduran government has consolidated macroeconomic policies, establishing as primary goals to maintain healthy public finances (mainly framed under the Fiscal Responsibility Law), regardless of having a Stand By agreement with the IMF. In addition, price stability and an adequate level of international reserves are maintained (through the adoption of monetary policy), continue to strengthen the financial system, as well as improve governance (transparency and accountability). Compliance The government has complied with the three reviews of the current agreement with the Monetary Fund. Cerrato maintains that this has contributed to the macroeconomic stability of the country, reflected in low levels of inflation, sustainable public finances and a solid external position, which in turn has allowed it to register (since 2013) a history of access to capital markets international, which allows the government and companies to opt for external financing under more favorable conditions. He added that an example of the above is the obtaining of concessional loans for 466 million dollars in 2020, resources used to support the external and fiscal position of the country in the face of the shocks generated by the coronavirus pandemic and by tropical storms Eta and Iota.</t>
  </si>
  <si>
    <t>['page', '1', '3', 'imf', 'extends', 'november', '2021', 'validity', 'stand', 'agreement', 'dec', '29,', '2020', '10:00', 'pm', 'wilfredo', 'cerrato', 'staff', 'maintain', 'compliance', 'program', 'allow', 'government', 'company', 'obtain', 'concessional', 'resources.', 'government', 'honduras', 'international', 'monetary', 'fund', '(imf)', 'stand', 'agreement', 'july', '1,', '2019', 'valid', '24', 'months,', 'june', '30,', '2021.', 'however,', 'president', 'central', 'bank', 'honduras', '(bch),', 'wilfredo', 'cerrato,', 'confide', 'framework', 'third', 'review', 'agreement', 'request', 'extension', 'november', '14', 'next', 'year.', 'add', 'board', 'monetary', 'fund,', 'base', 'washington,', 'united', 'states,', 'approve', 'request.', 'cerrato,', 'proprietary', 'governor', 'honduras', 'imf', 'assembly,', 'say', 'negotiation', 'new', 'agreement', 'decision', 'new', 'government,', 'take', 'office', 'january', '27,', '2022.', 'advances', 'president', 'bch,', 'honduran', 'government', 'consolidate', 'macroeconomic', 'policies,', 'establish', 'primary', 'goal', 'maintain', 'healthy', 'public', 'finance', '(mainly', 'frame', 'fiscal', 'responsibility', 'law),', 'regardless', 'stand', 'agreement', 'imf.', 'addition,', 'price', 'stability', 'adequate', 'level', 'international', 'reserve', 'maintain', '(through', 'adoption', 'monetary', 'policy),', 'continue', 'strengthen', 'financial', 'system,', 'well', 'improve', 'governance', '(transparency', 'accountability).', 'compliance', 'government', 'comply', 'three', 'review', 'current', 'agreement', 'monetary', 'fund.', 'cerrato', 'maintain', 'contribute', 'macroeconomic', 'stability', 'country,', 'reflect', 'low', 'level', 'inflation,', 'sustainable', 'public', 'finance', 'solid', 'external', 'position,', 'turn', 'allow', 'register', '(since', '2013)', 'history', 'access', 'capital', 'market', 'international,', 'allow', 'government', 'company', 'opt', 'external', 'financing', 'favorable', 'conditions.', 'add', 'example', 'obtaining', 'concessional', 'loan', '466', 'million', 'dollar', '2020,', 'resource', 'use', 'support', 'external', 'fiscal', 'position', 'country', 'face', 'shock', 'generate', 'coronavirus', 'pandemic', 'tropical', 'storm', 'eta', 'iota.']</t>
  </si>
  <si>
    <t>Page 1 of 3 Acuerdo con FMI amplía a $530 millones acceso crediticio May 8, 2020 El PIB se contraerá un 3.3%, 2020 entrarán menos divisas por remesas y exportaciones. El Fondo Monetario Internacional (FMI) amplió de 311, a 530 millones de dólares el acceso a crédito para financiamiento presupuestario al gobierno hondureño, al concluir ayer la segunda revisión al Acuerdo Stand By suscrito por un período de 24 meses en 2019. La misión del FMI, encabezada por el economista de origen argentino, Esteban Vesperoni y el Gabinete Económico hondureño concluyeron ayer el segundo examen de las metas establecidas en el Acuerdo, en un ambiente de pandemia por Covid-19, completamente distinto a octubre del 2019 cuando aplicaron la primera revisión. Al finalizar las reuniones virtuales, Vesperoni leyó el comunicado de costumbre mediante videoconferencia donde manifestó, junto al personal técnico del organismo, que la pandemia por Covid-19 está teniendo un impacto adverso en las condiciones sociales y económicas del país. Esto provocará una recesión en 2020, con una contracción esperada de la economía de aproximadamente un 3.3 por ciento, del PIB. Destacó que, las autoridades están desplegando una respuesta bien focalizada a la pandemia, estableciendo marcos sólidos de transparencia y rendición de cuentas. FUERTE IMPACTO El personal técnico del FMI y las autoridades de Honduras mantuvieron discusiones muy productivas sobre el apoyo del Fondo a las políticas económicas. Se incluyen, las medidas de emergencia implementadas por las autoridades a raíz de la pandemia del COVID-19, lo anterior está sujeto a la aprobación del Directorio Ejecutivo del FMI. En este contexto, el personal técnico propone aumentar el nivel de acceso bajo las facilidades en Derechos Especiales de Giro (DEG) por $162 millones, aproximadamente $222 millones, llevando el acceso total de los DEG a 387 millones de dólares, en torno a $530 millones y completar la segunda revisión del programa. La pandemia Covid-19 está teniendo un impacto adverso importante en las condiciones sociales y económicas en Honduras. Provocará una recesión en 2020, con una contracción esperada de la economía de aproximadamente un 3.3 por ciento. Esto refleja el impacto de las medidas necesarias de mitigación para aliviar las presiones sobre el sistema de salud y proteger vidas, así como los grandes choques externos a través de las remesas, la maquila, el comercio, el turismo y las condiciones financieras externas. A la par, se proyecta que la pandemia genere aumentos en las necesidades de financiamiento fiscal y de balanza de pagos. Las autoridades están desplegando una respuesta bien focalizada a la pandemia, estableciendo marcos sólidos de transparencia y rendición de cuentas. SE ESPERAN MENOS INGRESOS En este contexto y previa solicitud al Congreso del uso de la cláusula de emergencia contenida en la Ley de Responsabilidad Fiscal, el programa del gobierno prevé un déficit del 4 por ciento del PIB para el sector público no-financiero en el año 2020 y reorientaciones del gasto presupuestal no prioritario. Acuerdo con FMI amplía a $530 millones acceso crediticio Este déficit sería generado por menores ingresos fiscales relacionados con la recesión, así como, por mayores gastos para contener el alcance y mitigar el impacto de la crisis sanitaria, humanitaria y económica causada por la pandemia. Las autoridades también están adoptando medidas importantes de política monetaria y financiera para limitar el impacto de la crisis, incluidas reducciones en la Tasa de Política Monetaria, aumento de la provisión de liquidez, alivio del servicio de la deuda, e implementación de fondos de garantía. En adición a la respuesta inmediata a la crisis, las autoridades ratifican su firme compromiso de mantener la estabilidad macroeconómica mientras perseveran en la implementación de reformas estructurales necesarias para fomentar un fuerte crecimiento inclusivo. SE MANTIENEN REFORMAS ELÉCTRICAS En relación al programa apoyado por el FMI, las autoridades continuarán enfocándose en proteger el gasto social y la inversión, frente a la caída de los ingresos tributarios asociada con la desaceleración del crecimiento económico. Asimismo, en implementar reformas en el sector eléctrico; fortalecer la política monetaria y los marcos de regulación y supervisión financiera; y tomar medidas para mejorar el clima de negocios y la gobernanza. La misión sostuvo conversaciones con Wilfredo Cerrato; presidente del Banco Central de Honduras; Rocío Tábora, Secretaría de Finanzas; Ethel Deras, presidenta de la Comisión Nacional de Bancos y Seguros: y Miriam Guzmán, directora del Servicio de Administración de Rentas. La misión también mantuvo reuniones con autoridades y equipos técnicos de la Secretaría de Coordinación General de Gobierno, la Secretaría de Trabajo y Seguridad Social, la Secretaría de Desarrollo Económico. Igualmente, con el Tribunal Superior de Cuentas, el Banco Hondureño de la Producción y la Vivienda, la Comisión Interventora de la ENEE, el regulador y el operador del sector eléctrico, y representantes de la sociedad civil, el sector privado y la comunidad internacional. Así concluye el comunicado oficial del FMI sobre la segunda revisión del programa económico con Honduras. (JB)</t>
  </si>
  <si>
    <t>Page 1 of 3 Agreement with IMF expands credit access to $ 530 million May 8, 2020 GDP will contract 3.3%, 2020 will enter less foreign currency from remittances and exports. The International Monetary Fund (IMF) expanded access to credit for budget financing to the Honduran government from 311 to 530 million dollars, at the conclusion yesterday of the second review of the Stand By Agreement signed for a period of 24 months in 2019. The IMF mission, headed by the Argentinean economist, Esteban Vesperoni and the Honduran Economic Cabinet yesterday concluded the second examination of the goals established in the Agreement, in an environment of a Covid-19 pandemic, completely different from October 2019 when applied the first review. At the end of the virtual meetings, Vesperoni read the usual statement by videoconference where he stated, together with the agency's technical staff, that the Covid-19 pandemic is having an adverse impact on the social and economic conditions of the country. This will cause a recession in 2020, with an expected contraction of the economy of approximately 3.3 percent, of GDP. He stressed that the authorities are deploying a well-targeted response to the pandemic, establishing solid transparency and accountability frameworks. STRONG IMPACT IMF staff and the Honduran authorities had very productive discussions about the Fund's support for economic policies. Included are the emergency measures implemented by the authorities as a result of the COVID-19 pandemic, the above is subject to the approval of the IMF Executive Board. In this context, the technical staff proposes to increase the level of access under the Special Drawing Rights (SDR) facilities by $ 162 million, approximately $ 222 million, bringing the total access of SDRs to 387 million dollars, around $ 530 million and complete the second program review. The Covid-19 pandemic is having a significant adverse impact on social and economic conditions in Honduras. It will cause a recession in 2020, with an expected contraction of the economy of about 3.3 percent. This reflects the impact of the necessary mitigation measures to alleviate pressures on the health system and protect lives, as well as major external shocks through remittances, maquila, trade, tourism, and external financial conditions. At the same time, the pandemic is projected to generate increases in the needs for fiscal financing and balance of payments. Authorities are deploying a well-targeted response to the pandemic, establishing strong transparency and accountability frameworks. LOWER INCOME IS EXPECTED In this context and upon request to Congress to use the emergency clause contained in the Fiscal Responsibility Law, the government program foresees a deficit of 4 percent of GDP for the non-financial public sector in the year 2020 and reorientations of non-priority budget spending. Agreement with IMF expands credit access to $ 530 million This deficit would be generated by lower fiscal revenues related to the recession, as well as higher expenses to contain the scope and mitigate the impact of the health, humanitarian and economic crisis caused by the pandemic. The authorities are also adopting important monetary and financial policy measures to limit the impact of the crisis, including reductions in the Monetary Policy Rate, increased liquidity provision, debt service relief, and implementation of guarantee funds. In addition to the immediate response to the crisis, the authorities reaffirm their firm commitment to maintaining macroeconomic stability while persevering in the implementation of the structural reforms necessary to promote strong inclusive growth. ELECTRICAL REFORMS MAINTAIN In relation to the program supported by the IMF, the authorities will continue to focus on protecting social spending and investment, in the face of the fall in tax revenues associated with the slowdown in economic growth. Likewise, in implementing reforms in the electricity sector; strengthen monetary policy and financial regulation and supervision frameworks; and take steps to improve the business climate and governance. The mission held talks with Wilfredo Cerrato; President of the Central Bank of Honduras; Rocío Tábora, Ministry of Finance; Ethel Deras, president of the National Commission of Banks and Insurance: and Miriam Guzmán, director of the Income Administration Service. The mission also held meetings with authorities and technical teams from the Secretariat for General Government Coordination, the Secretariat for Labor and Social Security, and the Secretariat for Economic Development. Likewise, with the Superior Court of Accounts, the Honduran Bank of Production and Housing, the ENEE Auditing Commission, the regulator and operator of the electricity sector, and representatives of civil society, the private sector and the international community. Thus concludes the official statement of the IMF on the second review of the economic program with Honduras. (JB)</t>
  </si>
  <si>
    <t>['page', '1', '3', 'agreement', 'imf', 'expand', 'credit', 'access', '530', 'million', 'may', '8,', '2020', 'gdp', 'contract', '3.3%,', '2020', 'enter', 'less', 'foreign', 'currency', 'remittance', 'exports.', 'international', 'monetary', 'fund', '(imf)', 'expand', 'access', 'credit', 'budget', 'financing', 'honduran', 'government', '311', '530', 'million', 'dollars,', 'conclusion', 'yesterday', 'second', 'review', 'stand', 'agreement', 'sign', 'period', '24', 'month', '2019.', 'imf', 'mission,', 'head', 'argentinean', 'economist,', 'esteban', 'vesperoni', 'honduran', 'economic', 'cabinet', 'yesterday', 'conclude', 'second', 'examination', 'goal', 'establish', 'agreement,', 'environment', 'covid-19', 'pandemic,', 'completely', 'different', 'october', '2019', 'apply', 'first', 'review.', 'end', 'virtual', 'meetings,', 'vesperoni', 'read', 'usual', 'statement', 'videoconference', 'stated,', 'together', "agency's", 'technical', 'staff,', 'covid-19', 'pandemic', 'adverse', 'impact', 'social', 'economic', 'condition', 'country.', 'cause', 'recession', '2020,', 'expected', 'contraction', 'economy', 'approximately', '3.3', 'percent,', 'gdp.', 'stress', 'authority', 'deploy', 'well-targeted', 'response', 'pandemic,', 'establish', 'solid', 'transparency', 'accountability', 'frameworks.', 'strong', 'impact', 'imf', 'staff', 'honduran', 'authority', 'productive', 'discussion', "fund's", 'support', 'economic', 'policies.', 'included', 'emergency', 'measure', 'implement', 'authority', 'result', 'covid-19', 'pandemic,', 'subject', 'approval', 'imf', 'executive', 'board.', 'context,', 'technical', 'staff', 'propose', 'increase', 'level', 'access', 'special', 'drawing', 'rights', '(sdr)', 'facility', '162', 'million,', 'approximately', '222', 'million,', 'bring', 'total', 'access', 'sdrs', '387', 'million', 'dollars,', 'around', '530', 'million', 'complete', 'second', 'program', 'review.', 'covid-19', 'pandemic', 'significant', 'adverse', 'impact', 'social', 'economic', 'condition', 'honduras.', 'cause', 'recession', '2020,', 'expected', 'contraction', 'economy', '3.3', 'percent.', 'reflect', 'impact', 'necessary', 'mitigation', 'measure', 'alleviate', 'pressure', 'health', 'system', 'protect', 'lives,', 'well', 'major', 'external', 'shock', 'remittances,', 'maquila,', 'trade,', 'tourism,', 'external', 'financial', 'conditions.', 'time,', 'pandemic', 'project', 'generate', 'increase', 'need', 'fiscal', 'financing', 'balance', 'payments.', 'authorities', 'deploy', 'well-targeted', 'response', 'pandemic,', 'establish', 'strong', 'transparency', 'accountability', 'frameworks.', 'lower', 'income', 'expected', 'context', 'upon', 'request', 'congress', 'use', 'emergency', 'clause', 'contain', 'fiscal', 'responsibility', 'law,', 'government', 'program', 'foresee', 'deficit', '4', 'percent', 'gdp', 'non-financial', 'public', 'sector', 'year', '2020', 'reorientation', 'non-priority', 'budget', 'spending.', 'agreement', 'imf', 'expand', 'credit', 'access', '530', 'million', 'deficit', 'would', 'generate', 'low', 'fiscal', 'revenue', 'relate', 'recession,', 'well', 'high', 'expense', 'contain', 'scope', 'mitigate', 'impact', 'health,', 'humanitarian', 'economic', 'crisis', 'cause', 'pandemic.', 'authority', 'also', 'adopt', 'important', 'monetary', 'financial', 'policy', 'measure', 'limit', 'impact', 'crisis,', 'include', 'reduction', 'monetary', 'policy', 'rate,', 'increase', 'liquidity', 'provision,', 'debt', 'service', 'relief,', 'implementation', 'guarantee', 'funds.', 'addition', 'immediate', 'response', 'crisis,', 'authority', 'reaffirm', 'firm', 'commitment', 'maintain', 'macroeconomic', 'stability', 'persevere', 'implementation', 'structural', 'reform', 'necessary', 'promote', 'strong', 'inclusive', 'growth.', 'electrical', 'reforms', 'maintain', 'relation', 'program', 'support', 'imf,', 'authority', 'continue', 'focus', 'protect', 'social', 'spending', 'investment,', 'face', 'fall', 'tax', 'revenue', 'associate', 'slowdown', 'economic', 'growth.', 'likewise,', 'implement', 'reform', 'electricity', 'sector;', 'strengthen', 'monetary', 'policy', 'financial', 'regulation', 'supervision', 'frameworks;', 'take', 'step', 'improve', 'business', 'climate', 'governance.', 'mission', 'hold', 'talk', 'wilfredo', 'cerrato;', 'president', 'central', 'bank', 'honduras;', 'rocío', 'tábora,', 'ministry', 'finance;', 'ethel', 'deras,', 'president', 'national', 'commission', 'banks', 'insurance:', 'miriam', 'guzmán,', 'director', 'income', 'administration', 'service.', 'mission', 'also', 'hold', 'meeting', 'authority', 'technical', 'team', 'secretariat', 'general', 'government', 'coordination,', 'secretariat', 'labor', 'social', 'security,', 'secretariat', 'economic', 'development.', 'likewise,', 'superior', 'court', 'accounts,', 'honduran', 'bank', 'production', 'housing,', 'enee', 'auditing', 'commission,', 'regulator', 'operator', 'electricity', 'sector,', 'representative', 'civil', 'society,', 'private', 'sector', 'international', 'community.', 'thus', 'conclude', 'official', 'statement', 'imf', 'second', 'review', 'economic', 'program', 'honduras.', '(jb)']</t>
  </si>
  <si>
    <t>Page 1 of 3 Honduras aprueba tercera revisión del acuerdo vigente con el FMI 31 Oct 2020 / 01:48 AM / Staff Con la aprobación del directorio del Fondo, el país accederá a 88 millones de dólares El Gobierno de Honduras logró ayer un espaldarazo del Fondo Monetario Internacional (FMI) al aprobar la tercera revisión del acuerdo stand-by 2019-2021. Las reuniones virtuales entre la misión técnica del FMI y el Gabinete Económico se realizaron del 19 al 29 de octubre. También participaron representantes de las secretarías de Salud y Trabajo y Seguridad Social, Desarrollo e Inclusión Social, representantes de la sociedad civil, sector empresarial y la comunidad internacional. Por el Fondo Monetario, las reuniones estuvieron lideradas por Esteban Vesperoni, jefe de misión para Honduras. El informe de la tercera revisión del acuerdo está sujeto a la aprobación del directorio del Fondo Monetario y le permitirá al gobierno acceder a 88 millones de dólares que son parte de los 531 millones aprobados para apoyo a la balanza de pagos. Al finalizar la tercera revisión, la misión del Fondo confirmó que se llegó a un acuerdo a nivel técnico con el Gobierno. El acuerdo stand by (SBA) y el acuerdo de Facilidad de Crédito (CFA) están vigentes desde el 1 de julio de 2019 y tienen una duración de 24 meses. La cuarta revisión inicialmente está programada para marzo-abril del próximo año. Los resultados El FMI, en un comunicado de prensa emitido por Esteban Vesperoni, sostiene que la pandemia ha ralentizado la actividad económica más de lo previsto, estimando una contracción de 7% para 2020 y una recuperación de 5% para 2021. La resiliencia de las remesas y los bajos precios del petróleo han respaldado la posición externa del país. Las autoridades han adoptado una serie de respuestas de política fiscal, monetaria y financiera a la pandemia. La flexibilidad incorporada en la Ley de Responsabilidad Fiscal ha permitido a las autoridades responder a la crisis con un aumento temporal del déficit del sector público no financiero en 2020-21, agrega. Para este año, el déficit será de -5% del PIB y -4% para 2021. Para la misión del FMI, “el compromiso de las autoridades con la prudencia fiscal a mediano plazo, con un retorno proyectado al límite de déficit de la LRF en 2022, ha sido fundamental para mantener la confianza y el acceso a los mercados internacionales de capital”. Añade que las autoridades también han tomado medidas monetarias y financieras para amortiguar el impacto de la crisis, incluidas la reducción de la tasa de política monetaria, la provisión de liquidez y la implementación de esquemas para garantizar nuevos créditos -tanto para pymes como para grandes empresas- y apoyar la reestructuración de los créditos. “A pesar de los desafíos planteados por la pandemia, las autoridades han logrado importantes avances en la implementación de las reformas estructurales necesarias para fomentar un crecimiento fuerte e inclusivo, en particular para mejorar la gobernanza y el entorno empresarial”, destaca el Fondo Monetario Internacional. Las autoridades también mantienen su compromiso de movilizar ingresos para proteger el gasto y la inversión social, reformar el sector eléctrico y continuar fortaleciendo la política monetaria y los marcos de regulación y supervisión financiera. Junto a las implementadas en los últimos años, estas reformas continúan fortaleciendo los marcos de política económica en Honduras. En las reuniones abordaron temas relacionados con la emergencia sanitaria por el covid-19, los resultados de las acciones del Gobierno y el rol de las instituciones públicas involucradas. Reacciones Para el presidente del Banco Central de Honduras (BCH), Wilfredo Cerrato, uno de los aspectos a destacar es el fuerte compromiso de la Secretaría de Finanzas en alcanzar las metas de la Ley de Responsabilidad Fiscal en cuanto al déficit del sector público no financiero “para que volvamos a tener el déficit que teníamos antes de la pandemia”. El funcionario agregó cuán importante es hacer un uso eficiente de los recursos, “precisamente para atender las necesidades. Así que continuamos con el acuerdo que firmamos hace un año y vamos a continuar con una cuarta revisión allá por marzo-abril, tentativamente”. Sin embargo, el sistema eléctrico sigue siendo el principal desafío de las finanzas públicas. “Las reformas en el sector eléctrico son complejas y requieren negociaciones estratégicas entre distintas partes interesadas que están fuera del ámbito del acuerdo con el Fondo”, dijo Jaume Puig-Forne, representante residente del FMI en Honduras. A pesar de ello, el Fondo valora que el Gobierno implemente la Ley General de la Industria Eléctrica y demás esfuerzos para recuperar la institucionalidad.</t>
  </si>
  <si>
    <t>Page 1 of 3 Honduras approves third revision of the current agreement with the IMF Oct 31, 2020 / 01:48 AM / Staff With the approval of the Fund's board of directors, the country will have access to 88 million dollars The Government of Honduras achieved yesterday an endorsement of the Fund International Monetary Fund (IMF) by approving the third review of the 2019-2021 stand-by agreement. The virtual meetings between the IMF technical mission and the Economic Cabinet were held from October 19 to 29. Representatives of the secretariats of Health and Labor and Social Security, Development and Social Inclusion, representatives of civil society, the business sector and the international community also participated. For the Monetary Fund, the meetings were led by Esteban Vesperoni, head of mission for Honduras. The report of the third review of the agreement is subject to the approval of the Board of the Monetary Fund and will allow the government to access 88 million dollars that are part of the 531 million approved to support the balance of payments. At the end of the third review, the Fund mission confirmed that a technical agreement had been reached with the Government. The stand-by agreement (SBA) and the Credit Facility agreement (CFA) are effective as of July 1, 2019 and have a duration of 24 months. The fourth review is initially scheduled for March-April next year. The results The IMF, in a press release issued by Esteban Vesperoni, maintains that the pandemic has slowed down economic activity more than expected, estimating a contraction of 7% for 2020 and a recovery of 5% for 2021. The resilience of remittances and low oil prices have supported the country's external position. Authorities have adopted a series of fiscal, monetary and financial policy responses to the pandemic. The flexibility incorporated in the Fiscal Responsibility Law has allowed authorities to respond to the crisis with a temporary increase in the deficit of the non-financial public sector in 2020-21, it adds. For this year, the deficit will be -5% of GDP and -4% by 2021. For the IMF's mission, “the authorities' commitment to fiscal prudence in the medium term, with a projected return to the FRL deficit limit in 2022, has been essential to maintain confidence and access to international capital markets. ”. It adds that the authorities have also taken monetary and financial measures to cushion the impact of the crisis, including reducing the monetary policy rate, providing liquidity and implementing schemes to guarantee new credits - both for SMEs and large companies. - and support loan restructuring. "Despite the challenges posed by the pandemic, the authorities have made significant progress in implementing the structural reforms necessary to foster strong and inclusive growth, in particular to improve governance and the business environment," highlights the International Monetary Fund. . The authorities also remain committed to mobilizing revenues to protect spending and social investment, reform the electricity sector, and continue to strengthen monetary policy and financial regulatory and supervisory frameworks. Together with those implemented in recent years, these reforms continue to strengthen the economic policy frameworks in Honduras. In the meetings they addressed issues related to the health emergency caused by covid-19, the results of the Government's actions and the role of the public institutions involved. Reactions For the president of the Central Bank of Honduras (BCH), Wilfredo Cerrato, one of the aspects to be highlighted is the strong commitment of the Ministry of Finance to achieve the goals of the Fiscal Responsibility Law regarding the deficit of the non-financial public sector "So that we can return to the deficit that we had before the pandemic." The official added how important it is to make efficient use of resources, “precisely to meet the needs. So we continue with the agreement that we signed a year ago and we are going to continue with a fourth review back in March-April, tentatively ”. However, the electricity system continues to be the main challenge for public finances. "Reforms in the electricity sector are complex and require strategic negotiations between different stakeholders that are outside the scope of the agreement with the Fund," said Jaume Puig-Forne, IMF resident representative in Honduras. Despite this, the Fund appreciates that the Government implements the General Law of the Electricity Industry and other efforts to recover the institutionality.</t>
  </si>
  <si>
    <t>['page', '1', '3', 'honduras', 'approves', 'third', 'revision', 'current', 'agreement', 'imf', 'oct', '31,', '2020', '01:48', 'staff', 'approval', "fund's", 'board', 'directors,', 'country', 'access', '88', 'million', 'dollar', 'government', 'honduras', 'achieve', 'yesterday', 'endorsement', 'fund', 'international', 'monetary', 'fund', '(imf)', 'approve', 'third', 'review', '2019-2021', 'stand-by', 'agreement.', 'virtual', 'meeting', 'imf', 'technical', 'mission', 'economic', 'cabinet', 'hold', 'october', '19', '29.', 'representatives', 'secretariat', 'health', 'labor', 'social', 'security,', 'development', 'social', 'inclusion,', 'representative', 'civil', 'society,', 'business', 'sector', 'international', 'community', 'also', 'participated.', 'monetary', 'fund,', 'meeting', 'lead', 'esteban', 'vesperoni,', 'head', 'mission', 'honduras.', 'report', 'third', 'review', 'agreement', 'subject', 'approval', 'board', 'monetary', 'fund', 'allow', 'government', 'access', '88', 'million', 'dollar', 'part', '531', 'million', 'approve', 'support', 'balance', 'payments.', 'end', 'third', 'review,', 'fund', 'mission', 'confirm', 'technical', 'agreement', 'reach', 'government.', 'stand-by', 'agreement', '(sba)', 'credit', 'facility', 'agreement', '(cfa)', 'effective', 'july', '1,', '2019', 'duration', '24', 'months.', 'fourth', 'review', 'initially', 'schedule', 'march-april', 'next', 'year.', 'result', 'imf,', 'press', 'release', 'issue', 'esteban', 'vesperoni,', 'maintain', 'pandemic', 'slow', 'economic', 'activity', 'expected,', 'estimate', 'contraction', '7%', '2020', 'recovery', '5%', '2021.', 'resilience', 'remittance', 'low', 'oil', 'price', 'support', "country's", 'external', 'position.', 'authorities', 'adopt', 'series', 'fiscal,', 'monetary', 'financial', 'policy', 'response', 'pandemic.', 'flexibility', 'incorporate', 'fiscal', 'responsibility', 'law', 'allow', 'authority', 'respond', 'crisis', 'temporary', 'increase', 'deficit', 'non-financial', 'public', 'sector', '2020-21,', 'adds.', 'year,', 'deficit', '-5%', 'gdp', '-4%', '2021.', "imf's", 'mission,', '“the', "authorities'", 'commitment', 'fiscal', 'prudence', 'medium', 'term,', 'projected', 'return', 'frl', 'deficit', 'limit', '2022,', 'essential', 'maintain', 'confidence', 'access', 'international', 'capital', 'markets.', '”.', 'add', 'authority', 'also', 'take', 'monetary', 'financial', 'measure', 'cushion', 'impact', 'crisis,', 'include', 'reduce', 'monetary', 'policy', 'rate,', 'provide', 'liquidity', 'implement', 'scheme', 'guarantee', 'new', 'credit', 'smes', 'large', 'companies.', 'support', 'loan', 'restructuring.', '"despite', 'challenge', 'pose', 'pandemic,', 'authority', 'make', 'significant', 'progress', 'implement', 'structural', 'reform', 'necessary', 'foster', 'strong', 'inclusive', 'growth,', 'particular', 'improve', 'governance', 'business', 'environment,"', 'highlight', 'international', 'monetary', 'fund.', 'authority', 'also', 'remain', 'committed', 'mobilize', 'revenue', 'protect', 'spending', 'social', 'investment,', 'reform', 'electricity', 'sector,', 'continue', 'strengthen', 'monetary', 'policy', 'financial', 'regulatory', 'supervisory', 'frameworks.', 'together', 'implement', 'recent', 'years,', 'reform', 'continue', 'strengthen', 'economic', 'policy', 'framework', 'honduras.', 'meeting', 'address', 'issue', 'relate', 'health', 'emergency', 'cause', 'covid-19,', 'result', "government's", 'action', 'role', 'public', 'institution', 'involved.', 'reactions', 'president', 'central', 'bank', 'honduras', '(bch),', 'wilfredo', 'cerrato,', 'one', 'aspect', 'highlight', 'strong', 'commitment', 'ministry', 'finance', 'achieve', 'goal', 'fiscal', 'responsibility', 'law', 'regard', 'deficit', 'non-financial', 'public', 'sector', '"so', 'return', 'deficit', 'pandemic."', 'official', 'add', 'important', 'make', 'efficient', 'use', 'resources,', '“precisely', 'meet', 'needs.', 'continue', 'agreement', 'sign', 'year', 'ago', 'go', 'continue', 'fourth', 'review', 'back', 'march-april,', 'tentatively', '”.', 'however,', 'electricity', 'system', 'continue', 'main', 'challenge', 'public', 'finances.', '"reforms', 'electricity', 'sector', 'complex', 'require', 'strategic', 'negotiation', 'different', 'stakeholder', 'outside', 'scope', 'agreement', 'fund,"', 'say', 'jaume', 'puig-forne,', 'imf', 'resident', 'representative', 'honduras.', 'despite', 'this,', 'fund', 'appreciate', 'government', 'implement', 'general', 'law', 'electricity', 'industry', 'effort', 'recover', 'institutionality.']</t>
  </si>
  <si>
    <t>ML</t>
  </si>
  <si>
    <t>Page 1 of 3 Honduras mantiene calificación B1, pero COVID-19 bajará 3% crecimiento: Tábora May 2, 2020 “Esta calificación se sustenta en la fortaleza crediticia”, agregó la funcionaria. Honduras mantiene su perspectiva en B1 Estable, de acuerdo a un comunicado de la agencia calificadora de riesgos Moody’s Investors Service informó la ministra de Finanzas, Rocío Tábora, a través de su cuenta oficial de Twitter. “El gobierno de Honduras, mantiene su calificación y perspectiva en B1 Estable. El día de este sábado por la tarde (1 de mayo de 2020), Moody’s Investors Service publicó en un comunicado”, indicó la funcionaria en un primer tuit. Tábora atribuyó esa calificación de riesgo país en las políticas fiscales sólidas implementadas por el gobierno, que se respaldan en lo establecido en la Ley de Responsabilidad Fiscal (LRF). “Esta calificación se sustenta en la fortaleza crediticia como ser, un marco de política fiscal sólido, respaldado por la Ley de Responsabilidad y el compromiso del gobierno con políticas fiscales y monetarias prudentes”, precisó la funcionaria en un segundo mensaje. No obstante, acotó que los efectos de la emergencia provocada por la pandemia del coronavirus, impactarán en los ingresos del gobierno y será sustancial este año lo que conllevará a un déficit fiscal equivalente a menos tres por ciento del Producto Interior Bruto (PIB). “Sin embargo, el impacto potencial del brote de coronavirus en los ingresos del gobierno será sustancial en 2020, lo que lleva a un déficit esperado de poco menos del 3% del PIB. Volviendo al curso de las reglas fiscales según las mismas cláusulas de la LRF”, puntualizó Tábora en la red social.</t>
  </si>
  <si>
    <t>Page 1 of 3 Honduras maintains a B1 rating, but COVID-19 will drop 3% growth: Tábora May 2, 2020 "This rating is based on credit strength," added the official. Honduras maintains its outlook on B1 Stable, according to a statement from the risk rating agency Moody’s Investors Service, Finance Minister Rocío Tábora reported through her official Twitter account. “The government of Honduras maintains its rating and outlook at B1 Stable. On this Saturday afternoon (May 1, 2020), Moody’s Investors Service published in a statement, "the official said in a first tweet. Tábora attributed this country risk rating to the solid fiscal policies implemented by the government, which are supported by the provisions of the Fiscal Responsibility Law (LRF). "This rating is based on credit strength, such as a solid fiscal policy framework, supported by the Responsibility Law and the government's commitment to prudent fiscal and monetary policies," the official said in a second message. However, he said that the effects of the emergency caused by the coronavirus pandemic will impact government revenues and will be substantial this year, which will lead to a fiscal deficit equivalent to less than three percent of Gross Domestic Product (GDP). “However, the potential impact of the coronavirus outbreak on government revenue will be substantial in 2020, leading to an expected deficit of just under 3% of GDP. Returning to the course of the fiscal rules according to the same clauses of the LRF ", Tábora pointed out in the social network.</t>
  </si>
  <si>
    <t>['page', '1', '3', 'honduras', 'maintain', 'b1', 'rating,', 'covid-19', 'drop', '3%', 'growth:', 'tábora', 'may', '2,', '2020', '"this', 'rating', 'base', 'credit', 'strength,"', 'add', 'official.', 'honduras', 'maintain', 'outlook', 'b1', 'stable,', 'accord', 'statement', 'risk', 'rating', 'agency', 'moody’s', 'investors', 'service,', 'finance', 'minister', 'rocío', 'tábora', 'report', 'official', 'twitter', 'account.', '“the', 'government', 'honduras', 'maintain', 'rating', 'outlook', 'b1', 'stable.', 'saturday', 'afternoon', '(may', '1,', '2020),', 'moody’s', 'investors', 'service', 'publish', 'statement,', '"the', 'official', 'say', 'first', 'tweet.', 'tábora', 'attribute', 'country', 'risk', 'rating', 'solid', 'fiscal', 'policy', 'implement', 'government,', 'support', 'provision', 'fiscal', 'responsibility', 'law', '(lrf).', '"this', 'rating', 'base', 'credit', 'strength,', 'solid', 'fiscal', 'policy', 'framework,', 'support', 'responsibility', 'law', "government's", 'commitment', 'prudent', 'fiscal', 'monetary', 'policies,"', 'official', 'say', 'second', 'message.', 'however,', 'say', 'effect', 'emergency', 'cause', 'coronavirus', 'pandemic', 'impact', 'government', 'revenue', 'substantial', 'year,', 'lead', 'fiscal', 'deficit', 'equivalent', 'less', 'three', 'percent', 'gross', 'domestic', 'product', '(gdp).', '“however,', 'potential', 'impact', 'coronavirus', 'outbreak', 'government', 'revenue', 'substantial', '2020,', 'lead', 'expect', 'deficit', '3%', 'gdp.', 'returning', 'course', 'fiscal', 'rule', 'accord', 'clause', 'lrf', '",', 'tábora', 'point', 'social', 'network.']</t>
  </si>
  <si>
    <t>Page 1 of 3 Honduras pasa tercera revisión y accede a más fondos de alivio Oct 31, 2020 El acuerdo técnico entre la misión y el gabinete económico debe ser aprobado por el Directorio. Honduras pasa la tercera revisión del Acuerdo Stand By con el Fondo Monetario Internacional (FMI) y accede a 88 millones de dólares de préstamo para balanza de pagos o fondos de alivio, previa aprobación del Directorio del organismo multilateral. La revisión del cumplimiento al Acuerdo Stand-By (SBA) y Acuerdo de Facilidad de Crédito (CFA) empezó el 19 de este mes mediante video conferencia, ayer al finalizar, el organismo emitió el siguiente comunicado. El personal técnico del FMI y las autoridades de Honduras mantuvieron discusiones muy productivas sobre el apoyo del Fondo a las políticas económicas de las autoridades, incluida la implementación paulatina de medidas de emergencia en respuesta a la pandemia. Sujeto a la aprobación del Directorio Ejecutivo del FMI, el personal técnico propone completar la tercera revisión, permitiendo el desembolso de Derechos Especiales de Giro (DEG 62.5 millones, en torno a $88 millones). La pandemia ha ralentizado la actividad económica más de lo previsto anteriormente. El aumento de infecciones durante el verano retrasó la salida gradual del confinamiento requerido para aliviar las presiones sobre el sistema de salud y proteger vidas. REMESAS Y PRECIOS COMBUSTIBLES ATENUAN CRISIS Junto con un entorno externo más débil, esto impactó el crecimiento y las perspectivas fiscales. Ahora se espera que la economía se contraiga alrededor de un 7 por ciento, y se recupere cerca de un 5 por ciento el próximo año. Al mismo tiempo, la resiliencia de las remesas y los bajos precios del petróleo han respaldado la posición externa del país. Las autoridades han adoptado una serie de respuestas de política fiscal, monetaria y financiera a la pandemia. La flexibilidad incorporada en la Ley de Responsabilidad Fiscal ha permitido a las autoridades responder a la crisis con un aumento temporal del déficit del Sector Publico No Financiero en 2020-21. El aumento del déficit se debe principalmente a la reducción de los ingresos fiscales, mientras que los gastos de emergencia para hacer frente a la crisis sanitaria, humanitaria y económica se han compensado en gran medida mediante reasignaciones presupuestarias. El compromiso de las autoridades con la prudencia fiscal a mediano plazo, con un retorno proyectado al límite de déficit de la LRF en 2022, ha sido fundamental para mantener la confianza y el acceso a los mercados internacionales de capital. Las autoridades también han tomado medidas monetarias y financieras decisivas para amortiguar el impacto de la crisis, incluidas la reducción de la Tasa de Política Monetaria, la provisión de liquidez y la implementación de esquemas para garantizar nuevos créditos, tanto para Pymes como para grandes empresas, y apoyar la reestructuración de los créditos. SÓLIDO MONITOREO DEL GASTO Las autoridades están realizando esfuerzos notables para adoptar acciones correctivas para solventar los desafíos de implementación que se enfrentaron en la fase inicial de la pandemia. Estos desafíos estuvieron asociados con fallas en los procedimientos de emergencia adoptados para permitir la ejecución rápida de la atención médica y otros gastos críticos. El sólido sistema de monitoreo introducido por las autoridades para el gasto relacionado con la pandemia y la supervisión de la sociedad civil ayudaron a identificar problemas en la ejecución inicial de estos gastos de emergencia. Las acciones correctivas incluyen la intervención de la agencia inicialmente a cargo de las compras de emergencia y la transferencia de estas responsabilidades a otras agencias especializadas, así como mejoras adicionales a los procesos y controles internos para estas compras y su comunicación de manera transparente. A pesar de los desafíos planteados por la pandemia, las autoridades han logrado importantes avances en la implementación de las reformas estructurales necesarias para fomentar un crecimiento fuerte e inclusivo, en particular para mejorar la gobernanza y el entorno empresarial. Las autoridades también mantienen su compromiso de movilizar ingresos para proteger el gasto y la inversión social, reformar el sector eléctrico y continuar fortaleciendo la política monetaria y los marcos de regulación y supervisión financiera. Junto a las implementadas en los últimos años, estas reformas continúan fortaleciendo los marcos de política económica en Honduras. La misión sostuvo conversaciones el presidente del Banco Central de Honduras (BCH), Wilfredo Cerrato; el secretario de Finanzas, Marco Midence; la presidenta de la Comisión Nacional de Bancos y Seguros (CNBS), Ethel Deras. La directora del Servicio de Administración de Rentas (SAR), Miriam Guzmán; el ministro de la Secretaría de Coordinación General de Gobierno, Carlos Madero y otros miembros del gabinete económico. La misión también mantuvo reuniones con autoridades y equipos técnicos de la Secretaría de Salud, la Secretaria de Trabajo y Seguridad Social, la Secretaría de Desarrollo e Inclusión Social. Del mismo modo, con la Comisión Interventora de la ENEE, el regulador y el operador del sector eléctrico, y representantes de la sociedad civil, el sector privado y la comunidad internacional, concluye el reporte del FMI. (JB). DATO Esta es la tercera revisión y después que pase el visto bueno del Directorio, el gobierno accederá a 88 millones de dólares a tasa concesional, para fortalecer la balanza de pagos o gastos extrapresupuestarios. Estos recursos son parte de una ampliación de 311 a 530 millones de dólares fondos precautorios que hizo el organismo en mayo cuando aprobó la segunda revisión del Acuerdo. El siguiente examen será entre marzo y abril del 2021, este año el Fondo también prevé una contracción de 7 por ciento del PIB y una recuperación de 5 por ciento el 2021.</t>
  </si>
  <si>
    <t>Page 1 of 3 Honduras passes third review and accesses more relief funds Oct 31, 2020 The technical agreement between the mission and the economic cabinet must be approved by the Board of Directors. Honduras passes the third review of the Stand By Agreement with the International Monetary Fund (IMF) and accesses an 88 million dollar loan for balance of payments or relief funds, prior approval of the Board of the multilateral organization. The review of compliance with the Stand-By Agreement (SBA) and Credit Facility Agreement (CFA) began on the 19th of this month by video conference, yesterday at the end, the agency issued the following statement. IMF staff and the Honduran authorities had very productive discussions on the Fund's support for the authorities' economic policies, including the gradual implementation of emergency measures in response to the pandemic. Subject to the approval of the IMF Executive Board, the technical staff proposes to complete the third review, allowing the disbursement of Special Drawing Rights (SDR 62.5 million, around $ 88 million). The pandemic has slowed economic activity more than previously anticipated. The increase in infections during the summer delayed the gradual release of the confinement required to ease pressures on the healthcare system and protect lives. REMITTANCES AND FUEL PRICES ATTENUE CRISIS Along with a weaker external environment, this impacted growth and the fiscal outlook. The economy is now expected to contract about 7 percent, and recover about 5 percent next year. At the same time, the resilience of remittances and low oil prices have supported the country's external position. Authorities have adopted a series of fiscal, monetary and financial policy responses to the pandemic. The flexibility incorporated in the Fiscal Responsibility Law has allowed the authorities to respond to the crisis with a temporary increase in the deficit of the Non-Financial Public Sector in 2020-21. The increase in the deficit is mainly due to reduced tax revenues, while emergency expenditures to deal with the health, humanitarian and economic crisis have been largely offset by budget reallocations. The authorities' commitment to fiscal prudence in the medium term, with a projected return to the LRF deficit limit in 2022, has been essential to maintain confidence and access to international capital markets. The authorities have also taken decisive monetary and financial measures to cushion the impact of the crisis, including the reduction of the Monetary Policy Rate, the provision of liquidity and the implementation of schemes to guarantee new credits, both for SMEs and large companies. and support loan restructuring. STRONG SPENDING MONITORING Authorities are making notable efforts to take corrective actions to address the implementation challenges faced in the initial phase of the pandemic. These challenges were associated with failures in the emergency procedures adopted to allow rapid execution of medical care and other critical expenses. The robust monitoring system introduced by the authorities for pandemic-related spending and civil society oversight helped to identify problems in the initial implementation of these emergency expenditures. Corrective actions include the intervention of the agency initially in charge of emergency purchases and the transfer of these responsibilities to other specialized agencies, as well as additional improvements to the internal processes and controls for these purchases and their communication in a transparent manner. Despite the challenges posed by the pandemic, authorities have made significant progress in implementing the structural reforms necessary to foster strong and inclusive growth, in particular to improve governance and the business environment. The authorities also remain committed to mobilizing revenues to protect spending and social investment, reform the electricity sector, and continue to strengthen monetary policy and financial regulatory and supervisory frameworks. Together with those implemented in recent years, these reforms continue to strengthen the economic policy frameworks in Honduras. The mission held talks between the president of the Central Bank of Honduras (BCH), Wilfredo Cerrato; the Secretary of Finance, Marco Midence; the president of the National Banking and Insurance Commission (CNBS), Ethel Deras. The director of the Revenue Administration Service (SAR), Miriam Guzmán; the minister of the General Government Coordination Secretariat, Carlos Madero and other members of the economic cabinet. The mission also held meetings with authorities and technical teams from the Ministry of Health, the Ministry of Labor and Social Security, and the Ministry of Development and Social Inclusion. In the same way, with the ENEE Supervisory Commission, the regulator and operator of the electricity sector, and representatives of civil society, the private sector and the international community, the IMF report concludes. (JB). DATA This is the third review and after the approval of the Board of Directors, the government will access 88 million dollars at a concessional rate, to strengthen the balance of payments or extra-budgetary expenses. These resources are part of an expansion of precautionary funds from 311 to 530 million dollars that the agency made in May when it approved the second revision of the Agreement. The next examination will be between March and April 2021, this year the Fund also foresees a contraction of 7 percent of GDP and a recovery of 5 percent in 2021.</t>
  </si>
  <si>
    <t>['page', '1', '3', 'honduras', 'pass', 'third', 'review', 'access', 'relief', 'fund', 'oct', '31,', '2020', 'technical', 'agreement', 'mission', 'economic', 'cabinet', 'must', 'approve', 'board', 'directors.', 'honduras', 'pass', 'third', 'review', 'stand', 'agreement', 'international', 'monetary', 'fund', '(imf)', 'access', '88', 'million', 'dollar', 'loan', 'balance', 'payment', 'relief', 'funds,', 'prior', 'approval', 'board', 'multilateral', 'organization.', 'review', 'compliance', 'stand-by', 'agreement', '(sba)', 'credit', 'facility', 'agreement', '(cfa)', 'begin', '19th', 'month', 'video', 'conference,', 'yesterday', 'end,', 'agency', 'issue', 'following', 'statement.', 'imf', 'staff', 'honduran', 'authority', 'productive', 'discussion', "fund's", 'support', "authorities'", 'economic', 'policies,', 'include', 'gradual', 'implementation', 'emergency', 'measure', 'response', 'pandemic.', 'subject', 'approval', 'imf', 'executive', 'board,', 'technical', 'staff', 'propose', 'complete', 'third', 'review,', 'allow', 'disbursement', 'special', 'drawing', 'rights', '(sdr', '62.5', 'million,', 'around', '88', 'million).', 'pandemic', 'slow', 'economic', 'activity', 'previously', 'anticipated.', 'increase', 'infection', 'summer', 'delay', 'gradual', 'release', 'confinement', 'require', 'ease', 'pressure', 'healthcare', 'system', 'protect', 'lives.', 'remittances', 'fuel', 'prices', 'attenue', 'crisis', 'along', 'weak', 'external', 'environment,', 'impacted', 'growth', 'fiscal', 'outlook.', 'economy', 'expect', 'contract', '7', 'percent,', 'recover', '5', 'percent', 'next', 'year.', 'time,', 'resilience', 'remittance', 'low', 'oil', 'price', 'support', "country's", 'external', 'position.', 'authorities', 'adopt', 'series', 'fiscal,', 'monetary', 'financial', 'policy', 'response', 'pandemic.', 'flexibility', 'incorporate', 'fiscal', 'responsibility', 'law', 'allow', 'authority', 'respond', 'crisis', 'temporary', 'increase', 'deficit', 'non-financial', 'public', 'sector', '2020-21.', 'increase', 'deficit', 'mainly', 'due', 'reduce', 'tax', 'revenues,', 'emergency', 'expenditure', 'deal', 'health,', 'humanitarian', 'economic', 'crisis', 'largely', 'offset', 'budget', 'reallocations.', "authorities'", 'commitment', 'fiscal', 'prudence', 'medium', 'term,', 'projected', 'return', 'lrf', 'deficit', 'limit', '2022,', 'essential', 'maintain', 'confidence', 'access', 'international', 'capital', 'markets.', 'authority', 'also', 'take', 'decisive', 'monetary', 'financial', 'measure', 'cushion', 'impact', 'crisis,', 'include', 'reduction', 'monetary', 'policy', 'rate,', 'provision', 'liquidity', 'implementation', 'scheme', 'guarantee', 'new', 'credits,', 'smes', 'large', 'companies.', 'support', 'loan', 'restructuring.', 'strong', 'spending', 'monitoring', 'authorities', 'make', 'notable', 'effort', 'take', 'corrective', 'action', 'address', 'implementation', 'challenge', 'face', 'initial', 'phase', 'pandemic.', 'challenge', 'associate', 'failure', 'emergency', 'procedure', 'adopt', 'allow', 'rapid', 'execution', 'medical', 'care', 'critical', 'expenses.', 'robust', 'monitoring', 'system', 'introduce', 'authority', 'pandemic-related', 'spending', 'civil', 'society', 'oversight', 'help', 'identify', 'problem', 'initial', 'implementation', 'emergency', 'expenditures.', 'corrective', 'action', 'include', 'intervention', 'agency', 'initially', 'charge', 'emergency', 'purchase', 'transfer', 'responsibility', 'specialized', 'agencies,', 'well', 'additional', 'improvement', 'internal', 'process', 'control', 'purchase', 'communication', 'transparent', 'manner.', 'despite', 'challenge', 'pose', 'pandemic,', 'authority', 'make', 'significant', 'progress', 'implement', 'structural', 'reform', 'necessary', 'foster', 'strong', 'inclusive', 'growth,', 'particular', 'improve', 'governance', 'business', 'environment.', 'authority', 'also', 'remain', 'committed', 'mobilize', 'revenue', 'protect', 'spending', 'social', 'investment,', 'reform', 'electricity', 'sector,', 'continue', 'strengthen', 'monetary', 'policy', 'financial', 'regulatory', 'supervisory', 'frameworks.', 'together', 'implement', 'recent', 'years,', 'reform', 'continue', 'strengthen', 'economic', 'policy', 'framework', 'honduras.', 'mission', 'hold', 'talk', 'president', 'central', 'bank', 'honduras', '(bch),', 'wilfredo', 'cerrato;', 'secretary', 'finance,', 'marco', 'midence;', 'president', 'national', 'banking', 'insurance', 'commission', '(cnbs),', 'ethel', 'deras.', 'director', 'revenue', 'administration', 'service', '(sar),', 'miriam', 'guzmán;', 'minister', 'general', 'government', 'coordination', 'secretariat,', 'carlos', 'madero', 'member', 'economic', 'cabinet.', 'mission', 'also', 'hold', 'meeting', 'authority', 'technical', 'team', 'ministry', 'health,', 'ministry', 'labor', 'social', 'security,', 'ministry', 'development', 'social', 'inclusion.', 'way,', 'enee', 'supervisory', 'commission,', 'regulator', 'operator', 'electricity', 'sector,', 'representative', 'civil', 'society,', 'private', 'sector', 'international', 'community,', 'imf', 'report', 'concludes.', '(jb).', 'data', 'third', 'review', 'approval', 'board', 'directors,', 'government', 'access', '88', 'million', 'dollar', 'concessional', 'rate,', 'strengthen', 'balance', 'payment', 'extra-budgetary', 'expenses.', 'resource', 'part', 'expansion', 'precautionary', 'fund', '311', '530', 'million', 'dollar', 'agency', 'make', 'may', 'approve', 'second', 'revision', 'agreement.', 'next', 'examination', 'march', 'april', '2021,', 'year', 'fund', 'also', 'foresee', 'contraction', '7', 'percent', 'gdp', 'recovery', '5', 'percent', '2021.']</t>
  </si>
  <si>
    <t>Page 1 of 3 Proyecta SEFIN: Después de 4 años Honduras recuperará ruta de crecimiento May 3, 2020 Déficit había bajado casi un punto anual del PIB desde el 2013. Hasta dentro de cuatro años Honduras recuperaría la ruta de mayor crecimiento debido al impacto de la pandemia del COVID-19 y la caída de las recaudaciones tributarias, estimó la titular de la Secretaría de Finanzas (SEFIN) Rocío Tábora. Según economistas, en 10 mil millones de lempiras ha caído la recaudación tributaria en más de un mes que tienen las empresas de estar paralizadas, no obstante, la SEFIN emitirá oficialmente las cifras y proyecciones sobre el aumento del déficit fiscal para cierre de año. En el 2013 el déficit del Sector Público No Financiero (SPNF) fue de 7.5 por ciento del Producto Interno Bruto (PIB), en seis años Honduras había bajado ese déficit en casi un punto anual del PIB, que se refiere al valor de la producción nacional de bienes y servicios. El año pasado cerró con 0.9 por ciento. Para el 2020 en la Administración Central, se esperaba que los ingresos totales alcanzaran un monto de 129,411.9 millones de lempiras, y los gastos totales 147,878.5 millones, reflejando un déficit fiscal de 18,466.6millones de lempiras. Proyecta SEFIN: Después de 4 años Honduras recuperará ruta de crecimiento El SPNF proyectaba ingresos totales por 209,849.8 millones de lempiras, y los gastos totales por un monto de 216,569.9 millones, reflejando un déficit fiscal de 6,720.1 millones de lempiras. Rocío Tábora señaló que en el marco de la Ley de Responsabilidad Fiscal (LRF), en situaciones de emergencia, se espera un déficit poco menos del 3 por ciento del PIB, pero aseguró que “ya tenemos una perspectiva para que el país recupere en tres o cuatro años una ruta de mayor crecimiento”. Dentro de esas proyecciones se espera que en el 2021 y 2022, se registre una recuperación de la disciplina y el cumplimiento de las reglas fiscales contenidas en el marco legal. (WH) DATOS La actividad económica nacional, medida a través del Producto Interno Bruto (PIB) en términos reales, mostró una moderación en su crecimiento, denotando un incremento de 2.7% en 2019 (3.7% en 2018), en parte por términos de intercambio menos favorables que incidieron en la reducción de la inversión total y en la desaceleración del consumo privado. Para 2020 se estimaba un crecimiento de 1.5 a 2.5%.</t>
  </si>
  <si>
    <t>Page 1 of 3 SEFIN projects: After 4 years Honduras will recover growth path May 3, 2020 Deficit had dropped almost one point per year of GDP since 2013. Within four years, Honduras would recover the route with the highest growth due to the impact of the COVID-19 pandemic and the fall in tax collections, estimated the head of the Ministry of Finance (SEFIN) Rocío Tábora. According to economists, tax collection has fallen by 10 billion lempiras in more than a month that companies have been paralyzed, however, the SEFIN will officially issue the figures and projections on the increase in the fiscal deficit by the end of the year. In 2013, the deficit of the Non-Financial Public Sector (NFPS) was 7.5 percent of the Gross Domestic Product (GDP), in six years Honduras had lowered this deficit by almost one point per year of GDP, which refers to the value of production national goods and services. Last year it closed with 0.9 percent. For 2020 in the Central Administration, total revenues were expected to reach an amount of 129,411.9 million lempiras, and total expenses 147,878.5 million, reflecting a fiscal deficit of 18,466.6 million lempiras. SEFIN projects: After 4 years Honduras will recover growth path The NFPS projected total income of 209,849.8 million lempiras, and total expenses of 216,569.9 million, reflecting a fiscal deficit of 6,720.1 million lempiras. Rocío Tábora pointed out that within the framework of the Fiscal Responsibility Law (LRF), in emergency situations, a deficit of just under 3 percent of GDP is expected, but assured that “we already have a perspective for the country to recover in three or four years a route of greater growth ”. Within these projections, it is expected that in 2021 and 2022, there will be a recovery of discipline and compliance with the fiscal rules contained in the legal framework. (WH) DATA The national economic activity, measured through the Gross Domestic Product (GDP) in real terms, showed a moderation in its growth, denoting an increase of 2.7% in 2019 (3.7% in 2018), partly in terms of less favorable trade that had an impact on the reduction of total investment and the slowdown in private consumption. For 2020, a growth of 1.5 to 2.5% was estimated.</t>
  </si>
  <si>
    <t>['page', '1', '3', 'sefin', 'projects:', '4', 'year', 'honduras', 'recover', 'growth', 'path', 'may', '3,', '2020', 'deficit', 'drop', 'almost', 'one', 'point', 'per', 'year', 'gdp', 'since', '2013.', 'within', 'four', 'years,', 'honduras', 'would', 'recover', 'route', 'high', 'growth', 'due', 'impact', 'covid-19', 'pandemic', 'fall', 'tax', 'collections,', 'estimate', 'head', 'ministry', 'finance', '(sefin)', 'rocío', 'tábora.', 'according', 'economists,', 'tax', 'collection', 'fall', '10', 'billion', 'lempira', 'month', 'company', 'paralyzed,', 'however,', 'sefin', 'officially', 'issue', 'figure', 'projection', 'increase', 'fiscal', 'deficit', 'end', 'year.', '2013,', 'deficit', 'non-financial', 'public', 'sector', '(nfps)', '7.5', 'percent', 'gross', 'domestic', 'product', '(gdp),', 'six', 'year', 'honduras', 'lower', 'deficit', 'almost', 'one', 'point', 'per', 'year', 'gdp,', 'refer', 'value', 'production', 'national', 'good', 'services.', 'last', 'year', 'close', '0.9', 'percent.', '2020', 'central', 'administration,', 'total', 'revenue', 'expect', 'reach', 'amount', '129,411.9', 'million', 'lempiras,', 'total', 'expense', '147,878.5', 'million,', 'reflect', 'fiscal', 'deficit', '18,466.6', 'million', 'lempiras.', 'sefin', 'projects:', '4', 'year', 'honduras', 'recover', 'growth', 'path', 'nfps', 'project', 'total', 'income', '209,849.8', 'million', 'lempiras,', 'total', 'expense', '216,569.9', 'million,', 'reflect', 'fiscal', 'deficit', '6,720.1', 'million', 'lempiras.', 'rocío', 'tábora', 'point', 'within', 'framework', 'fiscal', 'responsibility', 'law', '(lrf),', 'emergency', 'situations,', 'deficit', '3', 'percent', 'gdp', 'expected,', 'assure', '“we', 'already', 'perspective', 'country', 'recover', 'three', 'four', 'year', 'route', 'great', 'growth', '”.', 'within', 'projections,', 'expect', '2021', '2022,', 'recovery', 'discipline', 'compliance', 'fiscal', 'rule', 'contain', 'legal', 'framework.', '(wh)', 'data', 'national', 'economic', 'activity,', 'measure', 'gross', 'domestic', 'product', '(gdp)', 'real', 'terms,', 'show', 'moderation', 'growth,', 'denote', 'increase', '2.7%', '2019', '(3.7%', '2018),', 'partly', 'term', 'less', 'favorable', 'trade', 'impact', 'reduction', 'total', 'investment', 'slowdown', 'private', 'consumption.', '2020,', 'growth', '1.5', '2.5%', 'estimated.']</t>
  </si>
  <si>
    <t>SN</t>
  </si>
  <si>
    <t>Page 1 of 3 Flexibilizan techos de la Ley de Responsabilidad Fiscal 11 Nov 2020 / 10:00 PM / Dagoberto Rodríguez / El Congreso Nacional modificó los techos establecidos en la ley dirigidos a mantener a raya el déficit del sector público y el gasto corriente en la administración central. El Congreso Nacional aprobó ayer vía reforma la flexibilización de las reglas o disposiciones contenidas en la Ley de Responsabilidad Fiscal dirigidas a mantener a raya el Déficit del Sector Público no Financiero (SPNF) y el gasto corriente hasta el año 2022, bajo el argumento del impacto en la economía de la pandemia del covid-19 . La iniciativa de ley enviada por el Poder Ejecutivo por conducto del ministro de la Presidencia, Ebal Díaz, está orientada a dar espacio de maniobra al Gobierno para incrementar el gasto corriente y el déficit del sector público de manera excepcional por los próximos dos años, sin estar sujeto a los techos establecidos en la referida normativa. Con esto también pretende evitar caer en un incumplimiento con el Fondo Monetario Internacional (FMI) en cuanto a las metas de contención del gasto en la administración pública. En su parte resolutiva, el decreto aprobado determina suspender por un máximo de dos años las Reglas Plurianuales de Desempeño Fiscal para el Sector Público No Financiero (SPNF), establecidas en el inciso a) y b) numeral 1) artículo 3 del decreto No. 25-2016 que contiene de la Ley de Responsabilidad Fiscal. El inciso A de la Ley de Responsabilidad Fiscal establece que el techo anual para el déficit del sector público debe ser del 1% del producto interno bruto (PIB) aplicado de forma gradual de la siguiente forma: no podrá ser mayor del 1.6% en 2016, del 1.5 en 2017, del 1.2% en 2018 y del 1% del 2019 en adelante. Además, dispone que el aumento del gasto corriente nominal de la administración central no puede ser mayor al promedio anual de los últimos 10 años del crecimiento del PIB, más la proyección promedio de la inflación para el próximo año. Sin embargo, con la propuesta del Poder Ejecutivo se modifican esos techos, permitiendo al Gobierno aumentarlos. no podrá ser mayor 4.0% del PIB para el año 2020, del 3% del PIB para 2021 y del 1.0% para 2022. Asimismo, se establece que durante el período de suspensión de las Reglas Plurianuales de Desempeño Fiscal el incremento anual del gasto corriente nominal de la administración central podrá ser de hasta el 8.5% para el año 2020, del 7% para 2021 y no podrá ser mayor al 7% para el año 2022. Alejandro Kafatti, economista del Foro Social para la Deuda Externa de Honduras (Fosdeh), comentó que preocupa que esta disposición faculta al Poder Ejecutivo para aumentar discrecionalmente el gasto corriente en los próximos meses. “Me preocupa que se suspenda el inciso B, dado que esto puede generar bastante discrecionalidad en el manejo del gasto corriente, que no es más que sueldos y salarios, alquiler de vehículos, edificios y todo aquello que no genera un valor agregado al país”, dijo. Kafatti expresó que en este momento el país no está para un incremento significativo del gasto corriente, sino para una reorientación al presupuesto. En conclusión, afirmó, esto es para que el Gobierno no tenga problemas con los organismos internacionales incumpliendo sus propias reglas fiscales impuestas desde 2014, cuando entró en vigencia la Ley de Responsabilidad Fiscal.</t>
  </si>
  <si>
    <t>Page 1 of 3 The ceilings of the Fiscal Responsibility Law are made more flexible 11 Nov 2020 / 10:00 PM / Dagoberto Rodríguez / The National Congress modified the ceilings established in the law aimed at keeping the deficit of the public sector and current spending in the Central administration. The National Congress approved yesterday through reform the flexibility of the rules or provisions contained in the Fiscal Responsibility Law aimed at keeping the Deficit of the Non-Financial Public Sector (NFPS) and current spending at bay until the year 2022, under the argument of the impact in the economy of the covid-19 pandemic. The bill sent by the Executive Branch through the Minister of the Presidency, Ebal Díaz, is aimed at giving the Government room for maneuver to increase current spending and the public sector deficit in an exceptional way for the next two years, without be subject to the ceilings established in the aforementioned regulations. With this, it also aims to avoid falling into a default with the International Monetary Fund (IMF) in terms of the goals of containing spending in the public administration. In its operative part, the approved decree determines to suspend for a maximum of two years the Multiannual Rules of Fiscal Performance for the Non-Financial Public Sector (SPNF), established in subsection a) and b) numeral 1) article 3 of Decree No. 25-2016 that contains the Fiscal Responsibility Law. Section A of the Fiscal Responsibility Law establishes that the annual ceiling for the public sector deficit must be 1% of gross domestic product (GDP) applied gradually as follows: it may not be greater than 1.6% in 2016 , from 1.5 in 2017, 1.2% in 2018 and 1% from 2019 onwards. In addition, it provides that the increase in nominal current spending by the central administration cannot be greater than the annual average of the last 10 years of GDP growth, plus the average projection of inflation for next year. However, with the proposal of the Executive Power these ceilings are modified, allowing the Government to increase them. It cannot be greater than 4.0% of GDP by 2020, 3% of GDP by 2021 and 1.0% by 2022. Likewise, it is established that during the suspension period of the Multiannual Fiscal Performance Rules, the annual increase in the nominal current expenditure of the central administration may be up to 8.5% by 2020, 7% by 2021 and may not be greater. to 7% by the year 2022. Alejandro Kafatti, economist at the Social Forum for the External Debt of Honduras (Fosdeh), commented that he is concerned that this provision empowers the Executive Power to discretionally increase current spending in the coming months. "I am concerned that section B will be suspended, since this can generate considerable discretion in the management of current spending, which is nothing more than wages and salaries, vehicle rental, buildings and everything that does not generate added value to the country" , He said. Kafatti expressed that at this time the country is not in for a significant increase in current spending, but for a reorientation of the budget. In conclusion, he affirmed, this is so that the Government does not have problems with international organizations failing to comply with its own fiscal rules imposed since 2014, when the Fiscal Responsibility Law came into force.</t>
  </si>
  <si>
    <t>['page', '1', '3', 'ceiling', 'fiscal', 'responsibility', 'law', 'make', 'flexible', '11', 'nov', '2020', '10:00', 'pm', 'dagoberto', 'rodríguez', 'national', 'congress', 'modify', 'ceiling', 'establish', 'law', 'aim', 'keep', 'deficit', 'public', 'sector', 'current', 'spending', 'central', 'administration.', 'national', 'congress', 'approve', 'yesterday', 'reform', 'flexibility', 'rule', 'provision', 'contain', 'fiscal', 'responsibility', 'law', 'aim', 'keep', 'deficit', 'non-financial', 'public', 'sector', '(nfps)', 'current', 'spending', 'bay', 'year', '2022,', 'argument', 'impact', 'economy', 'covid-19', 'pandemic.', 'bill', 'send', 'executive', 'branch', 'minister', 'presidency,', 'ebal', 'díaz,', 'aim', 'give', 'government', 'room', 'maneuver', 'increase', 'current', 'spending', 'public', 'sector', 'deficit', 'exceptional', 'way', 'next', 'two', 'years,', 'without', 'subject', 'ceiling', 'establish', 'aforementioned', 'regulations.', 'this,', 'also', 'aim', 'avoid', 'fall', 'default', 'international', 'monetary', 'fund', '(imf)', 'term', 'goal', 'contain', 'spending', 'public', 'administration.', 'operative', 'part,', 'approve', 'decree', 'determines', 'suspend', 'maximum', 'two', 'year', 'multiannual', 'rules', 'fiscal', 'performance', 'non-financial', 'public', 'sector', '(spnf),', 'establish', 'subsection', 'a)', 'b)', 'numeral', '1)', 'article', '3', 'decree', 'no.', '25-2016', 'contain', 'fiscal', 'responsibility', 'law.', 'section', 'fiscal', 'responsibility', 'law', 'establish', 'annual', 'ceiling', 'public', 'sector', 'deficit', 'must', '1%', 'gross', 'domestic', 'product', '(gdp)', 'apply', 'gradually', 'follows:', 'may', 'great', '1.6%', '2016', '1.5', '2017,', '1.2%', '2018', '1%', '2019', 'onwards.', 'addition,', 'provide', 'increase', 'nominal', 'current', 'spending', 'central', 'administration', 'cannot', 'great', 'annual', 'average', 'last', '10', 'year', 'gdp', 'growth,', 'plus', 'average', 'projection', 'inflation', 'next', 'year.', 'however,', 'proposal', 'executive', 'power', 'ceiling', 'modified,', 'allow', 'government', 'increase', 'them.', 'cannot', 'great', '4.0%', 'gdp', '2020,', '3%', 'gdp', '2021', '1.0%', '2022.', 'likewise,', 'establish', 'suspension', 'period', 'multiannual', 'fiscal', 'performance', 'rules,', 'annual', 'increase', 'nominal', 'current', 'expenditure', 'central', 'administration', 'may', '8.5%', '2020,', '7%', '2021', 'may', 'greater.', '7%', 'year', '2022.', 'alejandro', 'kafatti,', 'economist', 'social', 'forum', 'external', 'debt', 'honduras', '(fosdeh),', 'comment', 'concern', 'provision', 'empower', 'executive', 'power', 'discretionally', 'increase', 'current', 'spending', 'come', 'months.', '"i', 'concern', 'section', 'b', 'suspended,', 'since', 'generate', 'considerable', 'discretion', 'management', 'current', 'spending,', 'nothing', 'wage', 'salaries,', 'vehicle', 'rental,', 'building', 'everything', 'generate', 'add', 'value', 'country"', 'said.', 'kafatti', 'express', 'time', 'country', 'significant', 'increase', 'current', 'spending,', 'reorientation', 'budget.', 'conclusion,', 'affirmed,', 'government', 'problem', 'international', 'organization', 'fail', 'comply', 'fiscal', 'rule', 'impose', 'since', '2014,', 'fiscal', 'responsibility', 'law', 'come', 'force.']</t>
  </si>
  <si>
    <t>Page 1 of 3 Honduras aprueba tercera revisión delAcuerdo Stand By vigente con el FMI La misión técnica respalda las medidas económicas y sanitarias del gobierno durante la pandemia del covid-19 Luis Rodríguez 31.10.2020 TEGUCIGALPA, HONDURAS.- El gobierno de Honduras logró el viernes un espaldarazo del Fondo Monetario Internacional (FMI) al aprobar la tercera revisión del acuerdo 2019-2021.Las reuniones virtuales entre la misión técnica del FMI y el Gabinete Económico se realizaron del 19 al 29 de octubre. También participaron representantes de las secretarías de Salud y Trabajo, de la sociedad civil y de la empresa privada. Por el Fondo Monetario, las reuniones estuvieron lideradas por Esteban Vesperoni, jefe de misión para Honduras. El informe de la tercera revisión del acuerdo está sujeto a la aprobación del directorio del Fondo Monetario y le permitirá al gobierno poder acceder a 88 millones de dólares más de los 531 millones aprobados para apoyo a la balanza de pagos. Al finalizar la tercera revisión, la misión del FMI confirmó que se llegó a un acuerdo a nivel técnico con el gobierno. El Acuerdo Stand By (SBA) y el Acuerdo de Facilidad de Crédito (CFA) están vigentes desde el 1 de julio de 2019 y tienen una duración de 24 meses. La cuarta revisión inicialmente está programada para marzo-abril del próximo año. Los resultados El FMI, en un comunicado de prensa emitido por Esteban Vesperoni, sostiene que la pandemia del coronavirus ha ralentizado la actividad económica más de lo previsto, estimando una contracción de 7% para 2020 y una recuperación de 5% para 2021. La resiliencia de las remesas y los bajos precios del petróleo han respaldado la posición externa del país. Las autoridades han adoptado una serie de respuestas de política fiscal, monetaria y financiera a la pandemia. La flexibilidad incorporada en la Ley de Responsabilidad Fiscal ha permitido a las autoridades responder a la crisis con un aumento temporal del déficit del sector público no financiero en 2020-21, agrega. Para este año, el déficit será de -5% del PIB y -4% para 2021. Para el FMI, “el compromiso de las autoridades con la prudencia fiscal a mediano plazo, con un retorno proyectado al límite de déficit de la LRF en 2022, ha sido fundamental para mantener la confianza y el acceso a los mercados internacionales de capital”. Añade que las autoridades también han tomado medidas monetarias y financieras para amortiguar el impacto de la crisis, incluidas la reducción de la tasa de política monetaria, la provisión de liquidez y la implementación de esquemas para garantizar nuevos créditos -tanto para pymes como para grandes empresas- y apoyar la reestructuración de los créditos. “A pesar de los desafíos planteados por la pandemia, las autoridades han logrado importantes avances en la implementación de las reformas estructurales necesarias para fomentar un crecimiento fuerte e inclusivo, en particular para mejorar la gobernanza y el entorno empresarial”, destaca el Fondo Monetario Internacional. Las autoridades también mantienen su compromiso de movilizar ingresos para proteger el gasto y la inversión social, reformar el sector eléctrico y continuar fortaleciendo la política monetaria y los marcos de regulación y supervisión financiera. Junto a las implementadas en los últimos años, estas reformas continúan fortaleciendo los marcos de política económica en Honduras. Durante las reuniones se abordaron temas relacionados con la emergencia sanitaria por el covid-19, los resultados de las acciones del gobierno y el papel de las instituciones públicas involucradas.</t>
  </si>
  <si>
    <t>Page 1 of 3 Honduras approves third review of the current Stand By Agreement with the IMF The technical mission supports the government's economic and health measures during the covid-19 pandemic Luis Rodríguez 10/31/2020 TEGUCIGALPA, HONDURAS.- The Honduran government achieved on Friday a boost from the International Monetary Fund (IMF) by approving the third revision of the 2019-2021 agreement. The virtual meetings between the IMF technical mission and the Economic Cabinet were held from October 19 to 29. Representatives of the Ministries of Health and Labor, civil society and private companies also participated. For the Monetary Fund, the meetings were led by Esteban Vesperoni, head of mission for Honduras. The report of the third review of the agreement is subject to the approval of the Board of the Monetary Fund and will allow the government to access 88 million dollars more than the 531 million approved to support the balance of payments. At the end of the third review, the IMF mission confirmed that a technical agreement had been reached with the government. The Stand By Agreement (SBA) and the Credit Facility Agreement (CFA) are effective as of July 1, 2019 and have a duration of 24 months. The fourth review is initially scheduled for March-April next year. The results The IMF, in a press release issued by Esteban Vesperoni, argues that the coronavirus pandemic has slowed down economic activity more than expected, estimating a contraction of 7% for 2020 and a recovery of 5% for 2021. The resilience of remittances and low oil prices have supported the country's external position. Authorities have adopted a series of fiscal, monetary and financial policy responses to the pandemic. The flexibility incorporated in the Fiscal Responsibility Law has allowed authorities to respond to the crisis with a temporary increase in the deficit of the non-financial public sector in 2020-21, it adds. For this year, the deficit will be -5% of GDP and -4% by 2021. For the IMF, "the authorities' commitment to fiscal prudence in the medium term, with a projected return to the FRL deficit limit in 2022, has been essential to maintain confidence and access to international capital markets." It adds that the authorities have also taken monetary and financial measures to cushion the impact of the crisis, including reducing the monetary policy rate, providing liquidity and implementing schemes to guarantee new credits - both for SMEs and large companies. - and support loan restructuring. "Despite the challenges posed by the pandemic, the authorities have made significant progress in implementing the structural reforms necessary to foster strong and inclusive growth, in particular to improve governance and the business environment," highlights the International Monetary Fund. . The authorities also remain committed to mobilizing revenues to protect spending and social investment, reform the electricity sector, and continue to strengthen monetary policy and financial regulatory and supervisory frameworks. Together with those implemented in recent years, these reforms continue to strengthen the economic policy frameworks in Honduras. During the meetings, issues related to the health emergency caused by covid-19, the results of government actions and the role of the public institutions involved were addressed.</t>
  </si>
  <si>
    <t>['page', '1', '3', 'honduras', 'approves', 'third', 'review', 'current', 'stand', 'agreement', 'imf', 'technical', 'mission', 'support', "government's", 'economic', 'health', 'measure', 'covid-19', 'pandemic', 'luis', 'rodríguez', '10/31/2020', 'tegucigalpa,', 'honduras.-', 'honduran', 'government', 'achieve', 'friday', 'boost', 'international', 'monetary', 'fund', '(imf)', 'approve', 'third', 'revision', '2019-2021', 'agreement.', 'virtual', 'meeting', 'imf', 'technical', 'mission', 'economic', 'cabinet', 'hold', 'october', '19', '29.', 'representatives', 'ministries', 'health', 'labor,', 'civil', 'society', 'private', 'company', 'also', 'participated.', 'monetary', 'fund,', 'meeting', 'lead', 'esteban', 'vesperoni,', 'head', 'mission', 'honduras.', 'report', 'third', 'review', 'agreement', 'subject', 'approval', 'board', 'monetary', 'fund', 'allow', 'government', 'access', '88', 'million', 'dollar', '531', 'million', 'approve', 'support', 'balance', 'payments.', 'end', 'third', 'review,', 'imf', 'mission', 'confirm', 'technical', 'agreement', 'reach', 'government.', 'stand', 'agreement', '(sba)', 'credit', 'facility', 'agreement', '(cfa)', 'effective', 'july', '1,', '2019', 'duration', '24', 'months.', 'fourth', 'review', 'initially', 'schedule', 'march-april', 'next', 'year.', 'result', 'imf,', 'press', 'release', 'issue', 'esteban', 'vesperoni,', 'argue', 'coronavirus', 'pandemic', 'slow', 'economic', 'activity', 'expected,', 'estimate', 'contraction', '7%', '2020', 'recovery', '5%', '2021.', 'resilience', 'remittance', 'low', 'oil', 'price', 'support', "country's", 'external', 'position.', 'authorities', 'adopt', 'series', 'fiscal,', 'monetary', 'financial', 'policy', 'response', 'pandemic.', 'flexibility', 'incorporate', 'fiscal', 'responsibility', 'law', 'allow', 'authority', 'respond', 'crisis', 'temporary', 'increase', 'deficit', 'non-financial', 'public', 'sector', '2020-21,', 'adds.', 'year,', 'deficit', '-5%', 'gdp', '-4%', '2021.', 'imf,', '"the', "authorities'", 'commitment', 'fiscal', 'prudence', 'medium', 'term,', 'projected', 'return', 'frl', 'deficit', 'limit', '2022,', 'essential', 'maintain', 'confidence', 'access', 'international', 'capital', 'markets."', 'add', 'authority', 'also', 'take', 'monetary', 'financial', 'measure', 'cushion', 'impact', 'crisis,', 'include', 'reduce', 'monetary', 'policy', 'rate,', 'provide', 'liquidity', 'implement', 'scheme', 'guarantee', 'new', 'credit', 'smes', 'large', 'companies.', 'support', 'loan', 'restructuring.', '"despite', 'challenge', 'pose', 'pandemic,', 'authority', 'make', 'significant', 'progress', 'implement', 'structural', 'reform', 'necessary', 'foster', 'strong', 'inclusive', 'growth,', 'particular', 'improve', 'governance', 'business', 'environment,"', 'highlight', 'international', 'monetary', 'fund.', 'authority', 'also', 'remain', 'committed', 'mobilize', 'revenue', 'protect', 'spending', 'social', 'investment,', 'reform', 'electricity', 'sector,', 'continue', 'strengthen', 'monetary', 'policy', 'financial', 'regulatory', 'supervisory', 'frameworks.', 'together', 'implement', 'recent', 'years,', 'reform', 'continue', 'strengthen', 'economic', 'policy', 'framework', 'honduras.', 'meetings,', 'issue', 'relate', 'health', 'emergency', 'cause', 'covid-19,', 'result', 'government', 'action', 'role', 'public', 'institution', 'involve', 'addressed.']</t>
  </si>
  <si>
    <t>Page 1 of 3 Apuntes - Diario El Heraldo Nov 12, 2020 VIENTO. Friendo y comiendo, en el hemiciclo le dieron viento, en único debate, a la exoneración de impuestos a las donaciones para los damnificados. ¡Vaya, hombre! CINCO. Por cierto que allí hubo cinco votos en contra y cinco abstenciones. Habría que ver quiénes son los presuntos “padres de la Patria” que se oponen a que esa ayuda llegue a esa pobre gente. ¡Bárbaros! DÉFICIT. Pues, hombre, Hilario, ampliado el déficit fiscal al cinco por ciento, luego que en el Zoom del hemiciclo suspendieron por dos añitos las reglas del juego de la Ley de Responsabilidad Fiscal, así es que, ya están sabidos. VILLA. El “papi” ya empezó a darle vida a la Villa Navideña y, el día menos pensado, invitará a la “people” a su gran inauguración, con tamalitos, torrejitas y todos los mikis. BUKELE. Feliz, como una lombriz, Bukele por todos los fans que tiene en estas latitudes, pero les manda a decir que no sabe quién puercas se inventó que venía para aquí, que le gustaría, pero no. Será. SANTA. El hombre del familión ha sido citado por segunda vez por los fiscales, pero, parece que le pela el eje, como dice Polache. Ni porque ahora es embajador ante la Santa Sede. ONDAS. La “people” de la Fetccop quiere saber qué ondas con las percoladoras, televisores y los ventiladores aquellos. Ajá ¿Y Gabrielito? PFIZER. Pues, hombre, Hilario, la gran noticia del momento es que la próxima semana, por fin, ya habrá una vacuna contra el covid. Fauci, el experto de la Casa Blanca, asegura que la FDA autorizará la de Pfizer “the next week”. EFICACIA. La vacuna de Pfizer tiene una efectividad de más del 90 por ciento. Los expertos dicen que eso es “más que suficiente”, porque, para el caso, la vacuna de la influenza tiene una eficacia entre el 40 y 60 por ciento. ¿Estáis oyendo, Alba Consuelo? TRUMP. Lástima por Trump que ya pasaron las elecciones. Si esa vacuna hubiera salido antes, otro gallo habría cantado el “día D”. PERÚ. Bonita “bienvenida” la que le dieron al enésimo presidente de Perú, con revueltas en las calles, en su primer día de mandato. El consuelo de otros países. ODIO. Clavo para la oposición de danielingrado. La Asamblea sandinista acaba de aprobar cadena perpetua contra los delitos de odio y la Chayo no para de acusar a sus opositores de sembrar el “odio”. Qué tal si aquí pasara eso.</t>
  </si>
  <si>
    <t>Page 1 of 3 Notes - Diario El Heraldo Nov 12, 2020 WIND. Frying and eating, in the hemicycle they gave wind, in a single debate, to the exemption of taxes on donations for the victims. Wow, man! FIVE. By the way, there were five votes against and five abstentions. It would be necessary to see who are the presumed "fathers of the Nation" who are opposed to this aid reaching those poor people. Barbarians! DEFICIT. Well, man, Hilario, expanded the fiscal deficit to five percent, after in the Zoom of the hemicycle they suspended for two years the rules of the game of the Fiscal Responsibility Law, so they are already known. VILLA. The "daddy" has already started to give life to the Christmas Village and, on the least expected day, he will invite the "people" to his grand opening, with tamales, torrejitas and all the mikis. WATCH. Happy, like a worm, Bukele for all the fans that he has in these latitudes, but he sends them to say that he does not know who pigs invented that he was coming here, that he would like to, but no. It will be. SANTA. The man in the family has been summoned for the second time by prosecutors, but it seems that his shaft is stripping, as Polache says. Not because he is now an ambassador to the Holy See. WAVES. The "people" of the Fetccop want to know what waves with the brewers, televisions and those fans. Aha And Gabrielito? PFIZER. Well, man, Hilario, the great news of the moment is that next week, finally, there will be a vaccine against covid. Fauci, the White House expert, assures that the FDA will authorize Pfizer's "next week." EFFECTIVENESS. Pfizer's vaccine is more than 90 percent effective. Experts say that's "more than enough" because, for that matter, the flu vaccine is 40 to 60 percent effective. Are you listening, Alba Consuelo? TRUMP. Pity for Trump that the elections have already passed. If that vaccine had come out earlier, another rooster would have crowed on “D-day”. PERU. Nice "welcome" that they gave to the umpteenth president of Peru, with riots in the streets, on his first day in office. The consolation of other countries. HATE. Nail for the Danielingrad opposition. The Sandinista Assembly has just approved a life sentence against hate crimes and the Chayo does not stop accusing its opponents of sowing "hatred." What if that happened here.</t>
  </si>
  <si>
    <t>['page', '1', '3', 'notes', 'diario', 'el', 'heraldo', 'nov', '12,', '2020', 'wind.', 'frying', 'eating,', 'hemicycle', 'give', 'wind,', 'single', 'debate,', 'exemption', 'tax', 'donation', 'victims.', 'wow,', 'man!', 'five.', 'way,', 'five', 'vote', 'five', 'abstentions.', 'would', 'necessary', 'see', 'presumed', '"fathers', 'nation"', 'oppose', 'aid', 'reach', 'poor', 'people.', 'barbarians!', 'deficit.', 'well,', 'man,', 'hilario,', 'expand', 'fiscal', 'deficit', 'five', 'percent,', 'zoom', 'hemicycle', 'suspend', 'two', 'year', 'rule', 'game', 'fiscal', 'responsibility', 'law,', 'already', 'known.', 'villa.', '"daddy"', 'already', 'start', 'give', 'life', 'christmas', 'village', 'and,', 'least', 'expected', 'day,', 'invite', '"people"', 'grand', 'opening,', 'tamales,', 'torrejitas', 'mikis.', 'watch.', 'happy,', 'like', 'worm,', 'bukele', 'fan', 'latitudes,', 'send', 'say', 'know', 'pig', 'invent', 'come', 'here,', 'would', 'like', 'to,', 'no.', 'be.', 'santa.', 'man', 'family', 'summon', 'second', 'time', 'prosecutors,', 'seem', 'shaft', 'stripping,', 'polache', 'says.', 'ambassador', 'holy', 'see.', 'waves.', '"people"', 'fetccop', 'want', 'know', 'wave', 'brewers,', 'television', 'fans.', 'aha', 'gabrielito?', 'pfizer.', 'well,', 'man,', 'hilario,', 'great', 'news', 'moment', 'next', 'week,', 'finally,', 'vaccine', 'covid.', 'fauci,', 'white', 'house', 'expert,', 'assure', 'fda', 'authorize', "pfizer's", '"next', 'week."', 'effectiveness.', "pfizer's", 'vaccine', '90', 'percent', 'effective.', 'experts', 'say', "that's", '"more', 'enough"', 'because,', 'matter,', 'flu', 'vaccine', '40', '60', 'percent', 'effective.', 'listening,', 'alba', 'consuelo?', 'trump.', 'pity', 'trump', 'election', 'already', 'passed.', 'vaccine', 'come', 'earlier,', 'another', 'rooster', 'would', 'crow', '“d-day”.', 'peru.', 'nice', '"welcome"', 'give', 'umpteenth', 'president', 'peru,', 'riot', 'streets,', 'first', 'day', 'office.', 'consolation', 'countries.', 'hate.', 'nail', 'danielingrad', 'opposition.', 'sandinista', 'assembly', 'approve', 'life', 'sentence', 'hate', 'crime', 'chayo', 'stop', 'accuse', 'opponent', 'sow', '"hatred."', 'happen', 'here.']</t>
  </si>
  <si>
    <t>Page 1 of 3 Sectores avalan la suspensión de las metas fiscales para 2020-2021 Expertos sostienen que es predecible que el gobierno no cumplirá con el déficit fiscal de -4% del PIB para 2020. La contratación de más deuda es la única salida para cubrir gastos del covid y de Eta Luis Rodríguez 13.11.2020 TEGUCIGALPA, HONDURAS.- La suspensión de las metas fiscales 2020-2021 han generado una serie de opiniones en varios sectores de Honduras. Expertos consultados por EL HERALDO coinciden que era inevitable tomar esamedida por el Poder Ejecutivo y aprobada por el Congreso Nacional. Los ingresoscorrientes se han desplomado por el impacto del coronavirus en la mayoría desectores productivos, lo que se agudizó con la destrucción del huracán Eta. Según el Marco Macro Fiscal de Mediano Plazo (MMFMP) de la Secretaría deFinanzas (Sefin), antes del impacto del huracán Eta , la meta de déficit fiscal delSector Público No Financiero (SPNF) era de -1.8% del PIB para 2020. No obstante, el Congreso Nacional activó en mayo pasado la cláusula deexcepción de las reglas fiscales de la Ley de Responsabilidad Fiscal (LRF) mediante Decreto 55-2020 y el déficit se ajustó a -4% del PIB para 2020 y -3% para 2021. El miércoles anterior, el Poder Legislativo reformó el artículo 2 del Decreto 55-2020 para ajustar de nuevo la meta de déficit fiscal del SPNF a -5% del PIB para 2020 y -4% para 2021. A partir de 2022 el gobierno debe regresar a las metas plurianuales fiscales, las que deberán ser revisadas por el impacto del covid-19 y del huracán Eta en la economía nacional. Además, la reforma contempló que el techo de la deuda pública será de -55% del PIB. Para 2020-2011 el Congreso Nacional autorizó al Poder Ejecutivo contratar hasta 2,500 millones de dólares en concepto de deuda pública. Inevitable Para la expresidenta de la Comisión Nacional de Bancos y Seguros (CNBS), Ana Cristina Mejía de Pereira, la suspensión de las reglas fiscales 2020-2021 era inevitable por el aumento del déficit derivado de los gastos del covid-19 y ahora con la reconstrucción de los daños provocados por Eta. “El gobierno no iba a poder cumplir con la LRF, lo que era predecible al grado que se dejó plasmado en el acuerdo con el Fondo Monetario Internacional”, subraya. Mejía de Pereira sostiene que el gobierno necesitaba ese espacio fiscal para cubrir los gastos de la pandemia del coronavirus y ahora los derivados de Eta. Avizora que lo difícil será volver a los parámetros de la LRF en el 2022 porque será un descenso fuerte bajar el déficit de -5% a -1% del PIB. La expresidenta de la CNBS sostiene que lograr esa meta tiene dos salidas: reducir el gasto público o aumentar los ingresos tributarios, ruta que deberá ser definida por el gobierno central. Roldan Duarte, expresidente del Colegio Hondureño de Economistas (CHE), dice que era necesario suspender las reglas fiscales plurianuales por el impacto del covid-19 y por los daños del huracán Eta en varios sectores productivos. Lo anterior ha derivado, continúa, en que los ingresos fiscales no son suficientes para cubrir las necesidades del sector público, lo que hace que el déficit aumente. Explica que la LRF prohíbe un incremento del déficit fiscal del SPNF más allá del techo aprobado en las reglas plurianuales y eso requiere la suspensión momentánea de la aplicación de las metas y así pueda registrarse un mayor déficit en el bienio 2020-2021. Duarte sostiene que “es apropiada esa suspensión que se hizo para esos dos años, lo que se aprobó es una situación excepcional por la crisis que vive el país”. Sostiene que a partir de 2022 el gobierno deberá sujetarse al cumplimiento de las metas establecidas bajo la LRF para lograr la estabilización de las finanzas públicas. El expresidente del CHE considera que la única opción que tiene el gobierno para financiar el déficit fiscal es la contratación de más deuda pública, lo que es factible por la disciplina de las finanzas públicas de los últimos años y que abre la posibilidad de acceder a más financiamiento en condiciones favorables como bajas tasas de interés y plazos largos. Según Duarte, la vigencia del acuerdo con el FMI y la sostenibilidad de la calificación riesgo país permiten al país acceder a fondos de la banca multilateral y al sistema financiero local.</t>
  </si>
  <si>
    <t>Page 1 of 3 Sectors endorse the suspension of fiscal goals for 2020-2021 Experts argue that it is predictable that the government will not meet the fiscal deficit of -4% of GDP by 2020. Hiring more debt is the only way out to cover the costs of the covid and Eta Luis Rodríguez 11.13.2020 TEGUCIGALPA, HONDURAS.- The suspension of the 2020-2021 fiscal goals have generated a series of opinions in various sectors of Honduras. Experts consulted by EL HERALDO agree that it was inevitable to take this measure by the Executive Power and approved by the National Congress. Current revenues have plummeted due to the impact of the coronavirus in most productive sectors, which was exacerbated by the destruction of Hurricane Eta. According to the Medium-Term Macro Fiscal Framework (MMFMP) of the Ministry of Finance (Sefin), before the impact of Hurricane Eta, the fiscal deficit goal of the Non-Financial Public Sector (NFPS) was -1.8% of GDP for 2020. However, the National Congress activated last May the exception clause of the fiscal rules of the Fiscal Responsibility Law (LRF) through Decree 55-2020 and the deficit was adjusted to -4% of GDP for 2020 and -3% for 2021 . The previous Wednesday, the Legislative Branch amended Article 2 of Decree 55-2020 to once again adjust the NFPS fiscal deficit target to -5% of GDP for 2020 and -4% for 2021. Starting in 2022, the government must return to the multi-year fiscal goals, which must be reviewed due to the impact of Covid-19 and Hurricane Eta on the national economy. In addition, the reform contemplated that the ceiling of the public debt will be -55% of GDP. For 2020-2011, the National Congress authorized the Executive Power to contract up to 2,500 million dollars in public debt. Inevitable For the former president of the National Commission of Banks and Insurance (CNBS), Ana Cristina Mejía de Pereira, the suspension of the fiscal rules 2020-2021 was inevitable due to the increase in the deficit derived from the expenses of the covid-19 and now with the reconstruction of the damage caused by Eta. "The government was not going to be able to comply with the FRL, which was predictable to the extent that it was reflected in the agreement with the International Monetary Fund," he stresses. Mejía de Pereira maintains that the government needed that fiscal space to cover the expenses of the coronavirus pandemic and now those derived from Eta. He warns that the difficult thing will be to return to the parameters of the LRF in 2022 because it will be a sharp decline to lower the deficit from -5% to -1% of GDP. The former president of the CNBS maintains that achieving this goal has two options: reducing public spending or increasing tax revenues, a route that must be defined by the central government. Roldan Duarte, former president of the Honduran College of Economists (CHE), says that it was necessary to suspend the multi-year fiscal rules due to the impact of Covid-19 and the damage of Hurricane Eta in various productive sectors. The foregoing has resulted, he continues, in that tax revenues are not sufficient to cover the needs of the public sector, which causes the deficit to increase. It explains that the FRL prohibits an increase in the NFPS fiscal deficit beyond the ceiling approved in the multi-year rules and that this requires the momentary suspension of the application of the goals and thus a greater deficit can be registered in the 2020-2021 biennium. Duarte maintains that "the suspension that was made for those two years is appropriate, what was approved is an exceptional situation due to the crisis that the country is experiencing." He argues that as of 2022 the government will have to comply with the goals established under the FRL to achieve the stabilization of public finances. The former CHE president considers that the only option the government has to finance the fiscal deficit is to contract more public debt, which is feasible due to the discipline of public finances in recent years and which opens the possibility of accessing more financing under favorable conditions such as low interest rates and long terms. According to Duarte, the validity of the agreement with the IMF and the sustainability of the country risk rating allow the country to access funds from multilateral banks and the local financial system.</t>
  </si>
  <si>
    <t>['page', '1', '3', 'sectors', 'endorse', 'suspension', 'fiscal', 'goal', '2020-2021', 'experts', 'argue', 'predictable', 'government', 'meet', 'fiscal', 'deficit', '-4%', 'gdp', '2020.', 'hiring', 'debt', 'way', 'cover', 'cost', 'covid', 'eta', 'luis', 'rodríguez', '11.13.2020', 'tegucigalpa,', 'honduras.-', 'suspension', '2020-2021', 'fiscal', 'goal', 'generate', 'series', 'opinion', 'various', 'sector', 'honduras.', 'experts', 'consult', 'el', 'heraldo', 'agree', 'inevitable', 'take', 'measure', 'executive', 'power', 'approve', 'national', 'congress.', 'current', 'revenue', 'plummet', 'due', 'impact', 'coronavirus', 'productive', 'sectors,', 'exacerbate', 'destruction', 'hurricane', 'eta.', 'according', 'medium-term', 'macro', 'fiscal', 'framework', '(mmfmp)', 'ministry', 'finance', '(sefin),', 'impact', 'hurricane', 'eta,', 'fiscal', 'deficit', 'goal', 'non-financial', 'public', 'sector', '(nfps)', '-1.8%', 'gdp', '2020.', 'however,', 'national', 'congress', 'activate', 'last', 'may', 'exception', 'clause', 'fiscal', 'rule', 'fiscal', 'responsibility', 'law', '(lrf)', 'decree', '55-2020', 'deficit', 'adjust', '-4%', 'gdp', '2020', '-3%', '2021', 'previous', 'wednesday,', 'legislative', 'branch', 'amend', 'article', '2', 'decree', '55-2020', 'adjust', 'nfps', 'fiscal', 'deficit', 'target', '-5%', 'gdp', '2020', '-4%', '2021.', 'starting', '2022,', 'government', 'must', 'return', 'multi-year', 'fiscal', 'goals,', 'must', 'review', 'due', 'impact', 'covid-19', 'hurricane', 'eta', 'national', 'economy.', 'addition,', 'reform', 'contemplate', 'ceiling', 'public', 'debt', '-55%', 'gdp.', '2020-2011,', 'national', 'congress', 'authorize', 'executive', 'power', 'contract', '2,500', 'million', 'dollar', 'public', 'debt.', 'inevitable', 'former', 'president', 'national', 'commission', 'banks', 'insurance', '(cnbs),', 'ana', 'cristina', 'mejía', 'de', 'pereira,', 'suspension', 'fiscal', 'rule', '2020-2021', 'inevitable', 'due', 'increase', 'deficit', 'derive', 'expense', 'covid-19', 'reconstruction', 'damage', 'cause', 'eta.', '"the', 'government', 'go', 'able', 'comply', 'frl,', 'predictable', 'extent', 'reflect', 'agreement', 'international', 'monetary', 'fund,"', 'stresses.', 'mejía', 'de', 'pereira', 'maintain', 'government', 'need', 'fiscal', 'space', 'cover', 'expense', 'coronavirus', 'pandemic', 'derive', 'eta.', 'warn', 'difficult', 'thing', 'return', 'parameter', 'lrf', '2022', 'sharp', 'decline', 'lower', 'deficit', '-5%', '-1%', 'gdp.', 'former', 'president', 'cnbs', 'maintain', 'achieve', 'goal', 'two', 'options:', 'reduce', 'public', 'spending', 'increase', 'tax', 'revenues,', 'route', 'must', 'define', 'central', 'government.', 'roldan', 'duarte,', 'former', 'president', 'honduran', 'college', 'economists', '(che),', 'say', 'necessary', 'suspend', 'multi-year', 'fiscal', 'rule', 'due', 'impact', 'covid-19', 'damage', 'hurricane', 'eta', 'various', 'productive', 'sectors.', 'foregoing', 'resulted,', 'continues,', 'tax', 'revenue', 'sufficient', 'cover', 'need', 'public', 'sector,', 'cause', 'deficit', 'increase.', 'explain', 'frl', 'prohibit', 'increase', 'nfps', 'fiscal', 'deficit', 'beyond', 'ceiling', 'approve', 'multi-year', 'rule', 'require', 'momentary', 'suspension', 'application', 'goal', 'thus', 'great', 'deficit', 'register', '2020-2021', 'biennium.', 'duarte', 'maintain', '"the', 'suspension', 'make', 'two', 'year', 'appropriate,', 'approve', 'exceptional', 'situation', 'due', 'crisis', 'country', 'experiencing."', 'argue', '2022', 'government', 'comply', 'goal', 'establish', 'frl', 'achieve', 'stabilization', 'public', 'finances.', 'former', 'che', 'president', 'considers', 'option', 'government', 'finance', 'fiscal', 'deficit', 'contract', 'public', 'debt,', 'feasible', 'due', 'discipline', 'public', 'finance', 'recent', 'year', 'open', 'possibility', 'access', 'financing', 'favorable', 'condition', 'low', 'interest', 'rate', 'long', 'terms.', 'according', 'duarte,', 'validity', 'agreement', 'imf', 'sustainability', 'country', 'risk', 'rating', 'allow', 'country', 'access', 'fund', 'multilateral', 'bank', 'local', 'financial', 'system.']</t>
  </si>
  <si>
    <t>mali</t>
  </si>
  <si>
    <t>Page 3 of 4 Coronavirus: L’UEMOA suspend son plan de convergence pour faire face à la crise http://mali-web.org/afrique/coronavirus-luemoa-suspend-son-plan-de-convergence-pour-faire-face-a-la-crise Coronavirus: L’UEMOA suspend son plan de convergence pour faire face à la crisePosté le 28/04/2020 Les huit pays de l’Union Economique et Monétaire Ouest Africaine (UEMOA) ont décidé de suspendre leur pacte de convergence lors d’un sommet extraordinaire afin de faire face à la crise du coronavirus. “La suspension du pacte de convergence a été actée”, a affirmé à l’AFP une source de la présidence nigérienne.”Le monde va devoir faire face à une crise économique sans précédent depuis celle de 1929. Les pays de notre union (…) ne seront pas épargnés. En agissant unis et solidaires nous renforcerons notre résilience face à cette crise. Voilà pourquoi je salue la mise en place d’une stratégie communautaire” dont “la suspension temporaire du pacte de convergence, de stabilité, de croissance et de solidarité, a affirmé le président Issoufou lors du sommet par visioconférence.Le pacte comprenait notamment la limitation de la dette, de l’inflation ou d’arriérés de paiement. Le président, qui avait déjà appelé il y a quelques semaines à un plan Marshall pour l’Afrique, a aussi soutenu “le recours à court terme aux avances statutaires de la BCEAO ou toute autre solution pour appuyer les Etats membres” ainsi que “la production d’un document de plaidoyer en vue de l’annulation de la dette”.Le président français Emmanuel Macron avait appelé à “aider” l’Afrique en “annulant massivement sa dette” mais pour le moment il n’est question que d’un moratoire. Les budgets des pays de l’UEMOA sont très sollicités dans cette crise. Le total des plans de riposte au coronavirus des huit pays représente 5.285 milliards de F CFA, soit 8 milliards d’euros, a indiqué lundi le président ivoirien Alassane Ouattara, lors d’un sommet extraordinaire de l’organisation sur le Covid-19. Les “mesures urgentes et les plans de riposte” sont évalués aujourd’hui à “environ 5.285 milliards de F CFA (8 milliards d’euros) pour l’ensemble des pays membres de l’UEMOA, en vue de limiter l’impact de cette crise sanitaire sur les populations, l’emploi et le secteur productif”, selon un communiqué de la présidence ivoirienne qui assure la présidence de l’UEMOA.Sur le plan sanitaire, la zone (Bénin, Burkina Faso, Côte d’Ivoire, Guinée-Bissau, Mali, Niger, Sénégal et Togo) a enregistré 3200 cas confirmés, 105 décès et un taux de létalité de 3,3%, selon le communiqué de la présidence ivoirienne.</t>
  </si>
  <si>
    <t>Page 3 of 4 Coronavirus: UEMOA suspends its convergence plan to face the crisis http://mali-web.org/afrique/coronavirus-luemoa-suspend-son-plan-de-convergence-pour-faire- facing-the-crisis Coronavirus: UEMOA suspends its convergence plan to face the crisis Posted on 04/28/2020 The eight countries of the West African Economic and Monetary Union (UEMOA) have decided to suspend their pact of convergence at an extraordinary summit to deal with the coronavirus crisis. “The suspension of the Convergence Pact has been finalized,” a source in the Nigerien presidency told AFP. “The world will have to face an economic crisis unprecedented since that of 1929. The countries of our union (…) will not be spared. By acting united and in solidarity, we will strengthen our resilience in the face of this crisis. This is why I welcome the establishment of a community strategy ”including“ the temporary suspension of the convergence, stability, growth and solidarity pact, affirmed President Issoufou during the summit by videoconference. The pact included in particular the limitation debt, inflation or payment arrears. The president, who had already called a few weeks ago for a Marshall Plan for Africa, also supported “the short-term recourse to the statutory advances of the BCEAO or any other solution to support the member states” as well as “the production of an advocacy document for debt cancellation. ”French President Emmanuel Macron had called for“ helping ”Africa by“ massively canceling its debt ”but for the moment it is only a question of 'a moratorium. The budgets of WAEMU countries are very strained in this crisis. The total coronavirus response plans of the eight countries represent 5,285 billion CFA francs, or 8 billion euros, Ivorian President Alassane Ouattara said on Monday during an extraordinary summit of the organization on Covid-19. “Urgent measures and response plans” are estimated today at “around 5.285 billion CFA francs (8 billion euros) for all UEMOA member countries, in order to limit the impact of this health crisis affecting populations, employment and the productive sector ”, according to a press release from the Ivorian presidency which holds the presidency of UEMOA. On the health plan, the area (Benin, Burkina Faso, Côte d'Ivoire, Guinea-Bissau, Mali, Niger, Senegal and Togo) recorded 3,200 confirmed cases, 105 deaths and a case fatality rate of 3.3%, according to the statement from the Ivorian presidency.</t>
  </si>
  <si>
    <t>['page', '3', '4', 'coronavirus:', 'uemoa', 'suspend', 'convergence', 'plan', 'face', 'crisis', 'facing-the-crisis', 'coronavirus:', 'uemoa', 'suspend', 'convergence', 'plan', 'face', 'crisis', 'posted', '04/28/2020', 'eight', 'country', 'west', 'african', 'economic', 'monetary', 'union', '(uemoa)', 'decide', 'suspend', 'pact', 'convergence', 'extraordinary', 'summit', 'deal', 'coronavirus', 'crisis.', '“the', 'suspension', 'convergence', 'pact', 'finalized,”', 'source', 'nigerien', 'presidency', 'tell', 'afp.', '“the', 'world', 'face', 'economic', 'crisis', 'unprecedented', 'since', '1929.', 'country', 'union', '(…)', 'spared.', 'act', 'united', 'solidarity,', 'strengthen', 'resilience', 'face', 'crisis.', 'welcome', 'establishment', 'community', 'strategy', '”including“', 'temporary', 'suspension', 'convergence,', 'stability,', 'growth', 'solidarity', 'pact,', 'affirm', 'president', 'issoufou', 'summit', 'videoconference.', 'pact', 'include', 'particular', 'limitation', 'debt,', 'inflation', 'payment', 'arrears.', 'president,', 'already', 'call', 'week', 'ago', 'marshall', 'plan', 'africa,', 'also', 'support', '“the', 'short-term', 'recourse', 'statutory', 'advance', 'bceao', 'solution', 'support', 'member', 'states”', 'well', '“the', 'production', 'advocacy', 'document', 'debt', 'cancellation.', '”french', 'president', 'emmanuel', 'macron', 'call', 'for“', 'help', '”africa', 'by“', 'massively', 'cancel', 'debt', '”but', 'moment', 'question', "'a", 'moratorium.', 'budget', 'waemu', 'country', 'strain', 'crisis.', 'total', 'coronavirus', 'response', 'plan', 'eight', 'country', 'represent', '5,285', 'billion', 'cfa', 'francs,', '8', 'billion', 'euros,', 'ivorian', 'president', 'alassane', 'ouattara', 'say', 'monday', 'extraordinary', 'summit', 'organization', 'covid-19.', '“urgent', 'measure', 'response', 'plans”', 'estimate', 'today', '“around', '5.285', 'billion', 'cfa', 'franc', '(8', 'billion', 'euros)', 'uemoa', 'member', 'countries,', 'order', 'limit', 'impact', 'health', 'crisis', 'affect', 'populations,', 'employment', 'productive', 'sector', '”,', 'accord', 'press', 'release', 'ivorian', 'presidency', 'hold', 'presidency', 'uemoa.', 'health', 'plan,', 'area', '(benin,', 'burkina', 'faso,', 'côte', "d'ivoire,", 'guinea-bissau,', 'mali,', 'niger,', 'senegal', 'togo)', 'record', '3,200', 'confirm', 'cases,', '105', 'death', 'case', 'fatality', 'rate', '3.3%,', 'accord', 'statement', 'ivorian', 'presidency.']</t>
  </si>
  <si>
    <t>senegal</t>
  </si>
  <si>
    <t>Page 1 of 6 UEMOA : Eco Retardée Par Le Coronavirus ? ByAstou SallPublished3 mai 2020 https://galsen221.com/senegal/uemoa-eco-retardee-par-le-coronavirus/ En se basant sur les chiffres, on constate que le continent africain est un peu plus épargné par la pandémie du Coronavirus que le reste du monde. Il n’en reste pas moins que le continent doit faire face à de multiples défis face à la crise sanitaire provoquée par le Coronavirus. Il faut dire que le système sanitaire de la majeure partie des pays africains est obsolète. C’est souvent avec les moyens du bord que le personnel soignant, en première ligne dans plusieurs pays africains, mène une lutte acharnée contre la maladie. Le Covid-19 a également de lourdes répercussions sur l’ensemble de l’économie africaine. Les pays de la zone ouest-africaine sont notamment très exposés car leurs économies devaient déjà faire face à de multiples défis bien avant l’avènement du Covid-19. Les différentes mesures draconiennes qui ont été prises pour enrayer la propagation de la pandémie ont des répercussions sur l’économie de ces pays. C’est dans ce contexte inédit, que les chefs d’État de l’Union économique et monétaire ouest-africaine (UEMOA) se sont rencontrés par visioconférence pour mettre en place des stratégies communautaires afin d’amortir les différents chocs de cette crise sanitaire. Un sommet extraordinaire pour des mesures urgentes Les présidents du Bénin, du Burkina Faso, de la Côte d’Ivoire, de la Guinée-Bissau, du Mali, du Niger, du Sénégal et du Togo veulent ainsi mettre en place des stratégies communes pour limiter les effets du Covid-19 sur l’économie des pays membres. Pour cela, les chefs d’État ont dû procéder à des réaménagements qui vont bouleverser la feuille de route de l’UEMOA notamment en ce qui concerne la création d’une nouvelle monnaie. Au cours de la rencontre, les présidents ont décidé de suspendre le pacte de convergence qui était l’élément moteur vers le projet de création d’une nouvelle monnaie. Sauver l’économie La priorité est de permettre la survie des économies des pays de l’UEMOA pendant et après le Coronavirus. Suspendre le plan de Convergence qui avait été enclenché va ralentir la processus de création de la monnaie unique qui devait s’appuyer sur ce critère. Pour rappel, la création d’une monnaie unique avait été plusieurs fois reportée par les chefs d’états de la sous région. Ces dernières années le dossier est revenu sur la table et l’année 2020 devait connaître la naissance de la monnaie dont le nom avait été dévoilé récemment. Nul ne sait quand est ce que la pandémie sera maîtrisée totalement. Se dirige t-on vers un scénario où l’UEMOA va mobiliser toutes les ressources afin de soutenir les Etats Membres dans la lutte contre le Coronavirus? Durant la visioconférence, les chefs d’Etats ont indiqué que les mesures urgentes et les plans de riposte sont évalués à environ 5 285 milliards de francs CFA (8 milliards d’euros) pour l’ensemble des 08 pays membres de l’UEMOA. Selon les représentants de la partie ivoirienne, ce fond d’urgence est destiné à limiter l’impact de la crise sanitaire sur les populations, l’emploi et le secteur productif. Rewmi.com</t>
  </si>
  <si>
    <t>Page 1 of 6 UEMOA: Eco Delayed By The Coronavirus? ByAstou SallPublished3 May 2020 https://galsen221.com/senegal/uemoa-eco-retardee-par-le-coronavirus/ Based on the figures, we see that the African continent is a little more spared from the Coronavirus pandemic than the rest of the world. The fact remains that the continent must face multiple challenges in the face of the health crisis caused by the Coronavirus. It must be said that the health system of most African countries is obsolete. It is often with the means at hand that healthcare workers, on the front lines in several African countries, wage a fierce fight against the disease. The Covid-19 is also having a severe impact on the entire African economy. Countries in the West African zone are particularly at risk because their economies were already facing multiple challenges long before the advent of Covid-19. The various draconian measures that have been taken to stem the spread of the pandemic are having repercussions on the economies of these countries. It is in this unprecedented context that the Heads of State of the West African Economic and Monetary Union (UEMOA) met by videoconference to set up community strategies to cushion the various shocks of this health crisis. . An extraordinary summit for urgent measures The presidents of Benin, Burkina Faso, Côte d'Ivoire, Guinea-Bissau, Mali, Niger, Senegal and Togo want to put in place common strategies to limit the effects of Covid-19 on the economies of member countries. To do this, the heads of state had to make changes that will upset the WAEMU roadmap, particularly with regard to the creation of a new currency. During the meeting, the presidents decided to suspend the convergence pact which was the driving force behind the project to create a new currency. Saving the economy The priority is to allow the survival of the economies of the WAEMU countries during and after the Coronavirus. Suspending the Convergence plan that had been initiated will slow down the process of creating the single currency, which was to be based on this criterion. As a reminder, the creation of a single currency had been postponed several times by the heads of state of the sub region. In recent years the file has returned to the table and the year 2020 was to see the birth of the currency whose name had been recently unveiled. No one knows when the pandemic will be fully under control. Are we heading towards a scenario where UEMOA will mobilize all resources to support Member States in the fight against the Coronavirus? During the videoconference, the heads of state indicated that urgent measures and response plans are estimated at around 5,285 billion CFA francs (8 billion euros) for all 08 WAEMU member countries. According to representatives of the Ivorian side, this emergency fund is intended to limit the impact of the health crisis on populations, employment and the productive sector. Rewmi.com</t>
  </si>
  <si>
    <t>['page', '1', '6', 'uemoa:', 'eco', 'delayed', 'coronavirus?', 'byastou', 'sallpublished3', 'may', '2020', 'based', 'figures,', 'see', 'african', 'continent', 'little', 'spared', 'coronavirus', 'pandemic', 'rest', 'world.', 'fact', 'remain', 'continent', 'must', 'face', 'multiple', 'challenge', 'face', 'health', 'crisis', 'cause', 'coronavirus.', 'must', 'say', 'health', 'system', 'african', 'country', 'obsolete.', 'often', 'mean', 'hand', 'healthcare', 'workers,', 'front', 'line', 'several', 'african', 'countries,', 'wage', 'fierce', 'fight', 'disease.', 'covid-19', 'also', 'severe', 'impact', 'entire', 'african', 'economy.', 'countries', 'west', 'african', 'zone', 'particularly', 'risk', 'economy', 'already', 'face', 'multiple', 'challenge', 'long', 'advent', 'covid-19.', 'various', 'draconian', 'measure', 'take', 'stem', 'spread', 'pandemic', 'repercussion', 'economy', 'countries.', 'unprecedented', 'context', 'heads', 'state', 'west', 'african', 'economic', 'monetary', 'union', '(uemoa)', 'meet', 'videoconference', 'set', 'community', 'strategy', 'cushion', 'various', 'shock', 'health', 'crisis.', 'extraordinary', 'summit', 'urgent', 'measure', 'president', 'benin,', 'burkina', 'faso,', 'côte', "d'ivoire,", 'guinea-bissau,', 'mali,', 'niger,', 'senegal', 'togo', 'want', 'put', 'place', 'common', 'strategy', 'limit', 'effect', 'covid-19', 'economy', 'member', 'countries.', 'this,', 'head', 'state', 'make', 'change', 'upset', 'waemu', 'roadmap,', 'particularly', 'regard', 'creation', 'new', 'currency.', 'meeting,', 'president', 'decide', 'suspend', 'convergence', 'pact', 'driving', 'force', 'behind', 'project', 'create', 'new', 'currency.', 'saving', 'economy', 'priority', 'allow', 'survival', 'economy', 'waemu', 'country', 'coronavirus.', 'suspending', 'convergence', 'plan', 'initiate', 'slow', 'process', 'create', 'single', 'currency,', 'base', 'criterion.', 'reminder,', 'creation', 'single', 'currency', 'postpone', 'several', 'time', 'head', 'state', 'sub', 'region.', 'recent', 'year', 'file', 'return', 'table', 'year', '2020', 'see', 'birth', 'currency', 'whose', 'name', 'recently', 'unveiled.', 'one', 'know', 'pandemic', 'fully', 'control.', 'head', 'towards', 'scenario', 'uemoa', 'mobilize', 'resource', 'support', 'member', 'states', 'fight', 'coronavirus?', 'videoconference,', 'head', 'state', 'indicate', 'urgent', 'measure', 'response', 'plan', 'estimate', 'around', '5,285', 'billion', 'cfa', 'franc', '(8', 'billion', 'euros)', '08', 'waemu', 'member', 'countries.', 'according', 'representative', 'ivorian', 'side,', 'emergency', 'fund', 'intend', 'limit', 'impact', 'health', 'crisis', 'populations,', 'employment', 'productive', 'sector.', 'rewmi.com']</t>
  </si>
  <si>
    <t>Page 1 of 6 L’UEMOA, avec un pas déjà dans la récession, se rend compte de la « non-résilience » de son pacte de convergence.(Par Cheikh Mbacké Sene) 1 mai 2020publie dans la rubrique Opinions https://www.xalimasn.com/luemoa-avec-un-pas-deja-dans-la-recession-se-rend-compte-de-la-non-resilience-de-son-pacte-de-convergence-par-cheikh-mbacke-sene/ Pour les réalistes, l’UEMOA a déjà un pas dans la récession. A ce jour, à la considération de l’ensemble des paramètres (prolongement de la pandémique, crise socio-économique, forte baisse de la production industrielle et de l’activité commerciale, des recettes fiscales et douanières respectives des pays…), il est évident que la sous région ne peut faire exception d’une récession qui a déjà frappé les plus grandes puissances, considérées comme des Etats-Continents. Si l’UEMOA décide de suspende son pacte de convergence parce qu’impossible à maintenir par ses temps, c’est parce qu’il est loin d’être cet instrument à effet de levier qu’il devait être. Que de surprise, à ce stade de la crise, d’entendre les responsables de l’UEMOA suspendre la récession à la « conditionnalité » du prolongement de la pandémie du Covid-19. Alors que le mix de paramètres précités confirme l’entrée en récession. L’UEMOA est dans le déni et la contradiction en refusant officiellement de confirmer une récession installée déjà dans ses entrailles. Non sans pourtant faire substantiellement son aveu sur la détérioration économique de la sous région au point de ne pouvoir maintenir le « pacte de convergence ». Ce dernier devait être un instrument de stabilité capable de permettre aux différents pays de la communauté de pouvoir faire face à une telle situation. L’UEMOA est à un pas de la récession L’UEMOA comme la plus part des régions du monde et même des grandes puissances vivent les prémices d’une récession. Disons le sans ambages. On considère naturellement qu’un pays est en récession après deux trimestres consécutifs de baisse du PIB. Or l’UEMOA et chacun des pays qui la compose, ont connu, lors de ce premier trimestre bouclé un contexte particulier, une altération de la dynamique de croissance au profit d’une décroissance inquiétante. Il faut se rendre à l’évidence que ce n’est pas demain que la tendance sera renversée et que le deuxième trimestre ne changera probablement pas encore la donne. La marge de manoeuvre assez petite et illusoire pour une résistance et une relance économique convenable. A l’échelle étatique comme communautaire, le choc fait perdre l’équilibre dévoilant la fragilité logistique, financière et économique de l’Espace paradoxalement à ses immenses ressources. Aujourd’hui aucun des pays de l’UEMOA ne peut se tenir droit dans ses bottes en ce qui concerne la maitrise parfaite de la pandémie et de la situation socio-économique inhérente. Ce qui sous entendant la chute du PIB respectif des pays, les désengageant involontairement du pacte de convergence économique, levier de stabilité sous régionale. La fermeture des frontières intérieures, la cessation temporaires des interconnexions commerciales entre pays membres et aussi le reste du monde sont venus s’engoncer dans ce terrain meuble et facilitent la chute du PIB sous régional de 2 à 4 points. Les croissances respectives des différents pays de l’union 2020 devront se situer entre 1,5 et 2,7%. Le pacte de convergence de l’UEMOA : Un instrument pas résilient et inefficace. Si l’UEMOA a suspendu le pacte de convergence, c’est parce que l’instrument en lui-même n’est pas bien efficace. Il devait être un instrument géo politico-économique et financer donnant des moyens et pouvoirs de résilience et stabilisateurs aussi bien aux différents pays qu’à la communauté. Si l’idée du pacte en lui même a été salutaire dans une Afrique divisée avec des économies poussives, la structuration et les paradigmes du pacte de convergence n’épousent pas assez les réalités géopolitiques, socio-économiques et financiers de la sous région pour être cet instrument « anticipateur » et ce levier stabilisateur. Le pacte de convergence doit le premier instrument dont l’organe sous régional se dote pour coordonner leurs politiques budgétaires nationales et éviter l’apparition de déficits publics excessifs. Il comporte alors deux types de dispositions : des dispositions préventives et des dispositions correctrices. Dans les deux dispositions, le pacte a montré ses limites et surtout son inadéquation et son inefficacité face à des situations exogènes complexes. Au lieu d’être une moyen d’allègement, de résilience et de dépassement. Le Pacte devient même aux yeux des régisseurs de la communauté comme un « boulet » dont il faut se séparer momentanément, le temps de la crise. Une sorte de prise de conscience qu’il ne peut être en son état actuel un instrument à impact positif dans la stratégie de riposte économique de la crise actuelle. Le pacte, tel qu’il est aujourd’hui conçu, n’a pas d’aptitudes lui permettant de s’adapter à des circonstances changeantes, de surcroît face à une crise sanitaire qu’il ne pouvait prendre en considération (disposition coercitive) lors de sa conception. Comme chaque crise est une opportunité, cette pandémie offre ainsi à la communauté l’opportunité de se rendre compte de la défaillance ou insuffisances de ses systèmes et instruments d’intégration multidimensionnelle mettant ainsi en lumières les chantiers futurs de l’UEMOA. Elle indique une rupture qui engendre de nouveaux besoins. La vie de nos sociétés devra changer et il faut entrer dans une nouvelle ère de pensée et d’être. Au moins trois chantiers majeurs pour le jour d’après Covid-19 Dans un contexte d’économies liées et ou la notion d’économie accorde (ou devra accorder) une place prépondérante à l’humain (la nouvelle économie du lendemain de la crise de 2009), la communauté a sans doute pris conscience des relations corrélatives entre la santé publique et l’économie, entre les économies nationales et celle communautaire. L’absence d’un cadre sanitaire concerté dynamique et innovant a laissé entrevoir des défaillances qui ont un impact direct et dévastateur sur l’économie sous régionale. Il est important lors du dégel du pacte de convergence, d’enclencher une nouvelle phase de réflexion pour repenser le modèle économique communautaire, lequel placera non seulement l’humain au centre, mais devra doter à la communauté d’un instrument capable d’endiguer l’affaiblissement des capacités nationales, locales et maintenir les économies des Etats à des niveaux de performance et de résilience à toute épreuve. Il s’agira de s’atteler aux déficits structurels et de migrer vers un nouveau pacte de convergence qui travaille à intégrer des fondamentaux et paradigmes innovants, propices à l’anticipation, stabilisateurs, résiliants, performants et efficaces.Le troisième défi est relatif au renforcement du système financier ouest-africain qui traine encore des lacunes structurelles et organisationnelles. Il faut réfléchir à aller vers un système qui peut absorber avec la plus grande résilience les chocs tendant à devenir récurrents comme les impacts liés à la baisse des cours des actions, la montée en flèche des écarts de risque sur les prêts et la chute des prix du pétrole, la fuite vers la qualité, le défaut de liquidité sur des marchés traditionnellement, les tensions liées à la lourdeur de l’endettement … L’UEMOA ne aujourd’hui peut échapper à la récession. N’étant pas suffisamment outillée pour déployer ses capacités d’absorption et de résilience des chocs économiques liés à la pandémie, l’organe communautaire de l’Afrique de l’Ouest subit de plein fouet la crise. Avec des budgets faibles, conçus sur endettement et très sollicités durant la crise, les pays membres de l’UEMOA subissent déjà un impact direct négatif qui les confine à la recherche de solutions de ripostes d’urgence. Tout, dans le regret d’un vide et/ou d’une inefficacité structurelle. Et dans l’impréparation, l’efficacité n’est jamais au bout. L’affaissement structurel et institutionnel sont des réalités qu’il faut appréhender sans faux-semblants. La communauté a été édifiée sur la nécessité d’apporter des correctifs profonds sinon procéder à la refonte collective même du pacte de convergence, lequel devra coordonner les politiques économiques des pays membres et surtout leur conférer un pouvoir d’anticipation des chocs exogènes et endogènes, de quelque nature que ce soit. Cheikh Mbacké Sène Expert en Intelligence économique Président de la Commission préparatoire du Centre International d’Analyse économique (CIAE)</t>
  </si>
  <si>
    <t>Page 1 of 6 The WAEMU, with a step already in the recession, realizes the "non-resilience" of its convergence pact. (By Cheikh Mbacké Sene) May 1, 2020 published in the Opinions section https://www.xalimasn.com/luemoa-avec-un-pas-deja-dans-la-recession-se-rend-compte-de-la-non -resilience-of-its-convergence-pact-by-cheikh-mbacke-sene / For realists, UEMOA has already taken a step into recession. To date, taking into account all the parameters (prolongation of the pandemic, socio-economic crisis, sharp drop in industrial production and commercial activity, in the respective tax and customs revenues of the countries, etc.), it is It is obvious that the sub-region cannot be an exception from a recession which has already hit the greatest powers, considered as Continent States. If the UEMOA decides to suspend its convergence pact because it cannot be sustained in the times, it is because it is far from being the leveraged instrument it should be. What a surprise, at this stage of the crisis, to hear WAEMU officials suspend the recession on the "conditionality" of the extension of the Covid-19 pandemic. While the aforementioned mix of parameters confirms the entry into recession. The WAEMU is in denial and contradiction by officially refusing to confirm a recession already installed in its bowels. Not without however making a substantial admission on the economic deterioration of the sub-region to the point of not being able to maintain the “convergence pact”. The latter was to be an instrument of stability capable of enabling the various countries of the community to be able to face such a situation. WAEMU is one step away from recession WAEMU, like most regions of the world and even major powers, is experiencing the beginnings of a recession. Let's say it bluntly. A country is naturally considered to be in recession after two consecutive quarters of declining GDP. However, the WAEMU and each of the countries that make it up, experienced, during this first quarter of the year, a particular context, a deterioration in the growth dynamic in favor of a worrying decrease. We have to realize that it is not tomorrow that the trend will be reversed and that the second quarter will probably not be a game-changer yet. The rather small and illusory room for maneuver for a resistance and a suitable economic recovery. At the state and community level, the shock causes a loss of balance, revealing the logistical, financial and economic fragility of Space, paradoxically to its immense resources. Today none of the WAEMU countries can stand up straight in their boots when it comes to fully mastering the pandemic and the inherent socio-economic situation. This implies the fall in the respective GDP of the countries, involuntarily disengaging them from the economic convergence pact, a lever of sub-regional stability. The closing of internal borders, the temporary cessation of commercial interconnections between member countries and also the rest of the world have entered this soft ground and are facilitating the fall in sub-regional GDP by 2 to 4 points. The respective growth of the various countries of the 2020 union should be between 1.5 and 2.7%. The UEMOA Convergence Pact: An instrument that is not resilient and ineffective. If UEMOA suspended the Convergence Pact, it is because the instrument itself is not very effective. It was to be a geo-politico-economic instrument and to finance giving resilience and stabilizing means and powers to the different countries as well as to the community. If the idea of ​​the pact in itself has been beneficial in a divided Africa with sluggish economies, the structuring and paradigms of the convergence pact do not sufficiently embrace the geopolitical, socio-economic and financial realities of the sub-region to be this “anticipatory” instrument and this stabilizing lever. The convergence pact should be the first instrument which the sub-regional body adopts to coordinate their national budgetary policies and prevent the emergence of excessive public deficits. It therefore comprises two types of provisions: preventive provisions and corrective provisions. In both provisions, the pact has shown its limits and especially its inadequacy and ineffectiveness in the face of complex exogenous situations. Instead of being a means of relief, resilience and overcoming. In the eyes of the managers of the community, the Pact even becomes like a “ball” from which it is necessary to separate temporarily, during the crisis. A kind of realization that in its current state it cannot be an instrument with a positive impact in the economic response strategy of the current crisis. The pact, as it is today conceived, does not have the capacity to adapt to changing circumstances, moreover in the face of a health crisis that it could not take into account (coercive provision) during its conception. As each crisis is an opportunity, this pandemic thus offers the community the opportunity to realize the failure or inadequacies of its multidimensional integration systems and instruments, thus highlighting the future work of UEMOA. It indicates a rupture which generates new needs. The life of our societies will have to change and we must enter a new era of thinking and being. At least three major projects for the day after Covid-19 In a context of related economies and where the notion of economy grants (or must grant) a preponderant place to people (the new economy of the day after the crisis of 2009), the community has undoubtedly become aware of the correlative relationships between public health and the economy, between national and community economies. The absence of a dynamic and innovative concerted health framework has suggested failures that have a direct and devastating impact on the sub-regional economy. When the convergence pact thaws, it is important to initiate a new phase of reflection to rethink the community economic model, which will not only place people at the center, but will have to provide the community with an instrument capable of containing weakening national and local capacities and maintaining state economies at levels of foolproof performance and resilience. This will involve tackling structural deficits and migrating to a new convergence pact that works to integrate innovative fundamentals and paradigms, conducive to anticipation, stabilizers, resilient, efficient and effective. The third challenge relates to the strengthening of the West African financial system which still has structural and organizational shortcomings. We must think about moving towards a system that can absorb with the greatest resilience the shocks tending to become recurrent such as the impacts related to the fall in stock prices, the skyrocketing risk spreads on loans and the fall in prices. of oil, the flight to quality, the lack of liquidity on traditional markets, the tensions linked to the heavy debt ... WAEMU today cannot escape recession. Not being sufficiently equipped to deploy its capacities for absorption and resilience to economic shocks linked to the pandemic, the community organ of West Africa is suffering the brunt of the crisis. With weak budgets, designed on debt and very strained during the crisis, the member countries of the WAEMU are already suffering a direct negative impact which confines them to the search for emergency response solutions. All in regret for a vacuum and / or structural inefficiency. And in unpreparedness, efficiency never ends. Structural and institutional collapse are realities that must be understood without pretense. The community was built on the need to bring in-depth corrective measures, if not to proceed with the collective overhaul of the convergence pact, which should coordinate the economic policies of member countries and above all give them the power to anticipate exogenous and endogenous shocks, of any kind. Cheikh Mbacké Sène Expert in Economic Intelligence President of the Preparatory Commission of the International Center for Economic Analysis (CIAE)</t>
  </si>
  <si>
    <t>['page', '1', '6', 'waemu,', 'step', 'already', 'recession,', 'realize', '"non-resilience"', 'convergence', 'pact.', '(by', 'cheikh', 'mbacké', 'sene)', 'may', '1,', '2020', 'publish', 'opinions', 'section', '-resilience-of-its-convergence-pact-by-cheikh-mbacke-sene', 'realists,', 'uemoa', 'already', 'take', 'step', 'recession.', 'date,', 'take', 'account', 'parameter', '(prolongation', 'pandemic,', 'socio-economic', 'crisis,', 'sharp', 'drop', 'industrial', 'production', 'commercial', 'activity,', 'respective', 'tax', 'custom', 'revenue', 'countries,', 'etc.),', 'obvious', 'sub-region', 'cannot', 'exception', 'recession', 'already', 'hit', 'great', 'powers,', 'consider', 'continent', 'states.', 'uemoa', 'decide', 'suspend', 'convergence', 'pact', 'cannot', 'sustain', 'times,', 'far', 'leveraged', 'instrument', 'be.', 'surprise,', 'stage', 'crisis,', 'hear', 'waemu', 'official', 'suspend', 'recession', '"conditionality"', 'extension', 'covid-19', 'pandemic.', 'aforementioned', 'mix', 'parameter', 'confirm', 'entry', 'recession.', 'waemu', 'denial', 'contradiction', 'officially', 'refuse', 'confirm', 'recession', 'already', 'instal', 'bowels.', 'without', 'however', 'make', 'substantial', 'admission', 'economic', 'deterioration', 'sub-region', 'point', 'able', 'maintain', '“convergence', 'pact”.', 'latter', 'instrument', 'stability', 'capable', 'enable', 'various', 'country', 'community', 'able', 'face', 'situation.', 'waemu', 'one', 'step', 'away', 'recession', 'waemu,', 'like', 'region', 'world', 'even', 'major', 'powers,', 'experience', 'beginning', 'recession.', "let's", 'say', 'bluntly.', 'country', 'naturally', 'consider', 'recession', 'two', 'consecutive', 'quarter', 'decline', 'gdp.', 'however,', 'waemu', 'country', 'make', 'up,', 'experienced,', 'first', 'quarter', 'year,', 'particular', 'context,', 'deterioration', 'growth', 'dynamic', 'favor', 'worrying', 'decrease.', 'realize', 'tomorrow', 'trend', 'reverse', 'second', 'quarter', 'probably', 'game-changer', 'yet.', 'rather', 'small', 'illusory', 'room', 'maneuver', 'resistance', 'suitable', 'economic', 'recovery.', 'state', 'community', 'level,', 'shock', 'cause', 'loss', 'balance,', 'reveal', 'logistical,', 'financial', 'economic', 'fragility', 'space,', 'paradoxically', 'immense', 'resources.', 'today', 'none', 'waemu', 'country', 'stand', 'straight', 'boot', 'come', 'fully', 'master', 'pandemic', 'inherent', 'socio-economic', 'situation.', 'imply', 'fall', 'respective', 'gdp', 'countries,', 'involuntarily', 'disengage', 'economic', 'convergence', 'pact,', 'lever', 'sub-regional', 'stability.', 'closing', 'internal', 'borders,', 'temporary', 'cessation', 'commercial', 'interconnection', 'member', 'country', 'also', 'rest', 'world', 'enter', 'soft', 'ground', 'facilitate', 'fall', 'sub-regional', 'gdp', '2', '4', 'points.', 'respective', 'growth', 'various', 'country', '2020', 'union', '1.5', '2.7%.', 'uemoa', 'convergence', 'pact:', 'instrument', 'resilient', 'ineffective.', 'uemoa', 'suspend', 'convergence', 'pact,', 'instrument', 'effective.', 'geo-politico-economic', 'instrument', 'finance', 'give', 'resilience', 'stabilizing', 'mean', 'power', 'different', 'country', 'well', 'community.', 'idea', '\u200b\u200bthe', 'pact', 'beneficial', 'divided', 'africa', 'sluggish', 'economies,', 'structuring', 'paradigm', 'convergence', 'pact', 'sufficiently', 'embrace', 'geopolitical,', 'socio-economic', 'financial', 'reality', 'sub-region', '“anticipatory”', 'instrument', 'stabilizing', 'lever.', 'convergence', 'pact', 'first', 'instrument', 'sub-regional', 'body', 'adopts', 'coordinate', 'national', 'budgetary', 'policy', 'prevent', 'emergence', 'excessive', 'public', 'deficits.', 'therefore', 'comprise', 'two', 'type', 'provisions:', 'preventive', 'provision', 'corrective', 'provisions.', 'provisions,', 'pact', 'show', 'limit', 'especially', 'inadequacy', 'ineffectiveness', 'face', 'complex', 'exogenous', 'situations.', 'instead', 'mean', 'relief,', 'resilience', 'overcoming.', 'eye', 'manager', 'community,', 'pact', 'even', 'become', 'like', '“ball”', 'necessary', 'separate', 'temporarily,', 'crisis.', 'kind', 'realization', 'current', 'state', 'cannot', 'instrument', 'positive', 'impact', 'economic', 'response', 'strategy', 'current', 'crisis.', 'pact,', 'today', 'conceived,', 'capacity', 'adapt', 'change', 'circumstances,', 'moreover', 'face', 'health', 'crisis', 'could', 'take', 'account', '(coercive', 'provision)', 'conception.', 'crisis', 'opportunity,', 'pandemic', 'thus', 'offer', 'community', 'opportunity', 'realize', 'failure', 'inadequacy', 'multidimensional', 'integration', 'system', 'instruments,', 'thus', 'highlight', 'future', 'work', 'uemoa.', 'indicate', 'rupture', 'generate', 'new', 'needs.', 'life', 'society', 'change', 'must', 'enter', 'new', 'era', 'thinking', 'being.', 'least', 'three', 'major', 'project', 'day', 'covid-19', 'context', 'related', 'economy', 'notion', 'economy', 'grant', '(or', 'must', 'grant)', 'preponderant', 'place', 'people', '(the', 'new', 'economy', 'day', 'crisis', '2009),', 'community', 'undoubtedly', 'become', 'aware', 'correlative', 'relationship', 'public', 'health', 'economy,', 'national', 'community', 'economies.', 'absence', 'dynamic', 'innovative', 'concert', 'health', 'framework', 'suggest', 'failure', 'direct', 'devastating', 'impact', 'sub-regional', 'economy.', 'convergence', 'pact', 'thaws,', 'important', 'initiate', 'new', 'phase', 'reflection', 'rethink', 'community', 'economic', 'model,', 'place', 'people', 'center,', 'provide', 'community', 'instrument', 'capable', 'contain', 'weaken', 'national', 'local', 'capacity', 'maintain', 'state', 'economy', 'level', 'foolproof', 'performance', 'resilience.', 'involve', 'tackle', 'structural', 'deficit', 'migrate', 'new', 'convergence', 'pact', 'work', 'integrate', 'innovative', 'fundamental', 'paradigms,', 'conducive', 'anticipation,', 'stabilizers,', 'resilient,', 'efficient', 'effective.', 'third', 'challenge', 'relate', 'strengthening', 'west', 'african', 'financial', 'system', 'still', 'structural', 'organizational', 'shortcomings.', 'must', 'think', 'move', 'towards', 'system', 'absorb', 'great', 'resilience', 'shock', 'tend', 'become', 'recurrent', 'impact', 'relate', 'fall', 'stock', 'prices,', 'skyrocketing', 'risk', 'spread', 'loan', 'fall', 'prices.', 'oil,', 'flight', 'quality,', 'lack', 'liquidity', 'traditional', 'markets,', 'tension', 'link', 'heavy', 'debt', '...', 'waemu', 'today', 'cannot', 'escape', 'recession.', 'sufficiently', 'equip', 'deploy', 'capacity', 'absorption', 'resilience', 'economic', 'shock', 'link', 'pandemic,', 'community', 'organ', 'west', 'africa', 'suffer', 'brunt', 'crisis.', 'weak', 'budgets,', 'design', 'debt', 'strained', 'crisis,', 'member', 'country', 'waemu', 'already', 'suffer', 'direct', 'negative', 'impact', 'confine', 'search', 'emergency', 'response', 'solutions.', 'regret', 'vacuum', 'structural', 'inefficiency.', 'unpreparedness,', 'efficiency', 'never', 'ends.', 'structural', 'institutional', 'collapse', 'reality', 'must', 'understand', 'without', 'pretense.', 'community', 'build', 'need', 'bring', 'in-depth', 'corrective', 'measures,', 'proceed', 'collective', 'overhaul', 'convergence', 'pact,', 'coordinate', 'economic', 'policy', 'member', 'country', 'give', 'power', 'anticipate', 'exogenous', 'endogenous', 'shocks,', 'kind.', 'cheikh', 'mbacké', 'sène', 'expert', 'economic', 'intelligence', 'president', 'preparatory', 'commission', 'international', 'center', 'economic', 'analysis', '(ciae)']</t>
  </si>
  <si>
    <t>TG</t>
  </si>
  <si>
    <t>Dakar, 28 avr (APS) -Les pays de l’Union économique et monétaireouest africaine (UEMOA)ontdécidé de suspendre temporairementl’application de leur Pacte de convergence, destabilité, de croissance et de solidarité afinde pouvoirfaire face à lacrisedu Covid-19,a-t-on appris desource officielle. Cette mesure aétéactée,lundi,lors du sommet etraordinairepar visio-conférence, des chefs d’Etats et de gouvernement del’Unionqui regroupe 8 pays (Bénin,BurkinaFaso, Côte d’Ivoire, Guinée-Bissau, Mali,Niger, Sénégal, Togo). Selon la déclaration rendue publique àl’issue de cette session présidée par le présidentivoirien Alassane Ouattara, cettedécisiona été prise sur recommandation du Conseil desministres, en sa sessionetraordinaire tenuepar visioconférence, le20 avril 2020. Il ehorte les Etats membres à poursuivre la mise en œuvre de politiquesbudgétaires permettant unretour à la consolidationbudgétaire après la crise. Les chefs de l’Etat ont demandé au ministres de leur rendrecompte, au coursde ses prochaines sessions, de l’état d’évolutionde l’impact de la pandémie du Covid-19 sur les économiesdes Etats membres de l’Union. Le Pacte de convergence, de stabilité, de croissance et de solidarité mis en placedepuis 2015 pour parvenirà une harmonisation desindicateurs macroéconomiques, fin 2019, impose un tau d’inflationannuelmoyen à 3%, et des plafonnements, dès le 1er janvier 2020,du déficit budgétaire de chaqueEtatà 3% deson PIB et du ratio d’endettement à70%. Les chefs d’Etat etde gouvernement de l’Union économiqueet monétaire ouest-africaine(UEMOA) se sont réunis en sessionetraordinaire, par visio-conférence, ce lundi, sur la pandémie du nouveau coronavirus, sous la présidence du président ivoirien, AlassaneOuattara. Al’ouverturedes travau, ils ont observé une minute de silence pour eprimerleur compassion et condoléances aucitoyens del’Union, victimes dela pandémie. Le présidentivoirien annonceque le tau de croissance moyen prévu en 2020quiétait de 6,6 % pourrait connaîtreune chutede 4 points depourcentage pour tomber à 2,7.Il indique mêmequeles économies de l’Union "pourraient entrer en récession, si la pandémie devait se poursuivre jusqu’à lafinde l’année 2020. BHC/OID Covid-19 &lt;BR&gt;:Suspension &lt;BR&gt;temporaire &lt;BR&gt;du &lt;BR&gt;Pacte &lt;BR&gt;de &lt;BR&gt;convergence &lt;BR&gt;de &lt;BR&gt;l’UEMOA &lt;BR&gt;</t>
  </si>
  <si>
    <t>Dakar, Apr 28 (APS) -The countries of the West African Economic and Monetary Union (UEMOA) have decided to temporarily suspend the application of their Convergence, Stability, Growth and Solidarity Pact in order to cope with the crisis of Covid-19, a we learned from official source. This measure was acted on Monday at the extraordinary summit by video-conference of heads of state and government of the Union which brings together 8 countries (Benin, Burkina Faso, Côte d'Ivoire, Guinea-Bissau, Mali, Niger, Senegal, Togo) . According to the statement made public at the end of this session chaired by Ivorian President Alassane Ouattara, this decision was taken on the recommendation of the Council of Ministers, in its extraordinary session held by videoconference on April 20, 2020. It urges Member States to continue implementing budgetary policies allowing a return to budgetary consolidation after the crisis. The heads of state called on the ministers to report back to them in future sessions on the state of play of the impact of the Covid-19 pandemic on the economies of EU member states. The Convergence, Stability, Growth and Solidarity Pact put in place since 2015 to achieve a harmonization of macroeconomic indicators at the end of 2019, imposes an average annual inflation rate of 3%, and ceilings, from 1 January 2020, of the budget deficit. of each state to 3% of its GDP and debt ratio to 70%. The heads of state and government of the West African Economic and Monetary Union (UEMOA) met in extraordinary session, via video conference, on Monday on the novel coronavirus pandemic, under the chairmanship of Ivorian President AlassaneOuattara. As they opened, they observed a minute of silence to express their compassion and condolences to the citizens of the Union, victims of the pandemic. The Ivorian president announces that the average growth rate forecast in 2020 which was 6.6% could experience a drop of 4 percentage points to fall to 2.7. 'at the end of the year 2020. BHC / OID Covid-19 &lt;BR&gt;: Temporary &lt;BR&gt; suspension &lt;BR&gt; of the &lt;BR&gt; Pact &lt;BR&gt; of &lt;BR&gt; convergence &lt;BR&gt; of &lt;BR&gt; UEMOA &lt;BR&gt;</t>
  </si>
  <si>
    <t>['dakar,', 'apr', '28', '(aps)', '-the', 'country', 'west', 'african', 'economic', 'monetary', 'union', '(uemoa)', 'decide', 'temporarily', 'suspend', 'application', 'convergence,', 'stability,', 'growth', 'solidarity', 'pact', 'order', 'cope', 'crisis', 'covid-19,', 'learn', 'official', 'source.', 'measure', 'act', 'monday', 'extraordinary', 'summit', 'video-conference', 'head', 'state', 'government', 'union', 'bring', 'together', '8', 'country', '(benin,', 'burkina', 'faso,', 'côte', "d'ivoire,", 'guinea-bissau,', 'mali,', 'niger,', 'senegal,', 'togo)', 'according', 'statement', 'make', 'public', 'end', 'session', 'chair', 'ivorian', 'president', 'alassane', 'ouattara,', 'decision', 'take', 'recommendation', 'council', 'ministers,', 'extraordinary', 'session', 'hold', 'videoconference', 'april', '20,', '2020.', 'urge', 'member', 'states', 'continue', 'implement', 'budgetary', 'policy', 'allow', 'return', 'budgetary', 'consolidation', 'crisis.', 'head', 'state', 'call', 'minister', 'report', 'back', 'future', 'session', 'state', 'play', 'impact', 'covid-19', 'pandemic', 'economy', 'eu', 'member', 'states.', 'convergence,', 'stability,', 'growth', 'solidarity', 'pact', 'put', 'place', 'since', '2015', 'achieve', 'harmonization', 'macroeconomic', 'indicator', 'end', '2019,', 'imposes', 'average', 'annual', 'inflation', 'rate', '3%,', 'ceilings,', '1', 'january', '2020,', 'budget', 'deficit.', 'state', '3%', 'gdp', 'debt', 'ratio', '70%.', 'head', 'state', 'government', 'west', 'african', 'economic', 'monetary', 'union', '(uemoa)', 'meet', 'extraordinary', 'session,', 'via', 'video', 'conference,', 'monday', 'novel', 'coronavirus', 'pandemic,', 'chairmanship', 'ivorian', 'president', 'alassaneouattara.', 'opened,', 'observe', 'minute', 'silence', 'express', 'compassion', 'condolence', 'citizen', 'union,', 'victim', 'pandemic.', 'ivorian', 'president', 'announces', 'average', 'growth', 'rate', 'forecast', '2020', '6.6%', 'could', 'experience', 'drop', '4', 'percentage', 'point', 'fall', '2.7.', "'at", 'end', 'year', '2020.', 'bhc', 'oid', 'covid-19', '&lt;br&gt;:', 'temporary', '&lt;br&gt;', 'suspension', '&lt;br&gt;', '&lt;br&gt;', 'pact', '&lt;br&gt;', '&lt;br&gt;', 'convergence', '&lt;br&gt;', '&lt;br&gt;', 'uemoa', '&lt;br&gt;']</t>
  </si>
  <si>
    <t>Page 1 of 6 Un taux de croissance de 2,7 % prévu en 2020 https://www.enqueteplus.com/content/impact-convid-19-au-sein-de-l%E2%80%99uemoa-un-taux-de-croissance-de-27-pr%C3%A9vu-en-2020 Le taux de croissance moyen, en 2020, de l’Union économique et monétaire ouest-africaine (UEMOA), ressortirait à 2,7 %, soit une réduction de près de quatre points de pourcentage par rapport à la prévision initiale de 6,6 %. L’annonce a été faite, hier, par le président en exercice de la Conférence des chefs d’Etat et de gouvernement de l’union, Alassane Ouattara, lors d’une session extraordinaire. La pandémie actuelle, qui s’ajoute à la crise sécuritaire qui sévit dans la région sous-africaine, a des effets économiques, sociaux et humanitaires sur l’ensemble des Etats membres. En effet, cette crise sanitaire aura un impact direct négatif sur la croissance économique de nos Etats et sur nos finances publiques en 2020. Il ressort, par exemple, que le taux de croissance moyen, en 2020, dans notre union, ressortirait à 2,7 %, soit une réduction de près de quatre points de pourcentage par rapport à la prévision initiale de 6,6 %, affirme le président en exercice de la Conférence des chefs d’Etat et de gouvernement (CCEG) de l’Union économique et monétaire ouest-africaine (UEMOA). Alassane Ouattara, par ailleurs Président de la République de Côte d’Ivoire, présidait, hier, une session extraordinaire de la Conférence des chefs d’Etat et de gouvernement de l’UEMOA, tenue par vidéoconférence. Cette pandémie, si elle persiste jusqu’à la fin de l’année, peut conduire les économies de l’union à rentrer en récession, selon M. Ouattara. Elle réduirait, de façon significative la capacité des Etats à lutter contre la pauvreté et le terrorisme. Le présent sommet nous donne l’opportunité de partager nos expériences dans la gestion de la Covid-19 et de rechercher, ensemble, les moyens de faire face à cette pandémie. Mais, d’ores et déjà, je voudrais vous rendre hommage pour les mesures urgentes et les plans de riposte évalués aujourd’hui à environ 5 285 milliards de F CFA, que vous avez adoptés, dit-il. D’après le président Ouattara, ces fonds leur permettront de limiter les impacts de la Covid-19 sur les populations, l’emploi et le secteur productif, et de promouvoir les initiatives prises. Ceci pour éviter l’affaissement des entreprises et faciliter le redémarrage rapide des activités économiques post-crise. Définir une stratégie commune Par ailleurs, en dépit des contraintes actuelles, le président de la Conférence des chefs d’Etat et de gouvernement de l’UEMOA reconnait qu’il apparaît indispensable de poursuivre la mise en œuvre de leurs grands chantiers dans les domaines de la sécurité, de la santé, des infrastructures et de la monnaie commune. Nos défis sont donc désormais encore importants et nombreux. Il nous faut faire preuve d’ingéniosité et prendre, avec célérité, toutes les mesures nécessaires, afin de réduire l’impact de la pandémie sur nos populations et nos économies. Ce sommet nous offre l’occasion de définir une stratégie commune de lutte contre la pandémie et de donner des orientations à nos institutions régionales et nos équipes gouvernementales pour sa mise en œuvre. Nous examinerons également, compte tenu des impacts de la pandémie sur nos économies, notre pacte de convergence, suggère le président ivoirien. D’après lui, la situation qu’ils traversent les oblige à avoir une réponse collective et concertée. Cette collaboration doit s’étendre aux initiatives visant à renforcer notre capacité de production de produits pharmaceutiques et au partage d’expériences entre nos scientifiques et responsables des équipes médicales, chargés de la riposte contre la Covid-19 dans nos pays respectifs, conclut-il.</t>
  </si>
  <si>
    <t>Page 1 of 6 A growth rate of 2.7% expected in 2020 https://www.enqueteplus.com/content/impact-convid-19-au-sein-de-l%E2%80%99uemoa-un- growth-rate-of-27-pr% C3% A9vu-en-2020 The average growth rate, in 2020, of the West African Economic and Monetary Union (UEMOA), would stand at 2.7%, i.e. a reduction of almost four percentage points from the initial forecast of 6.6%. The announcement was made yesterday by the incumbent President of the Union's Conference of Heads of State and Government, Alassane Ouattara, during an extraordinary session. The current pandemic, which comes on top of the security crisis in the sub-African region, has economic, social and humanitarian effects on all member states. Indeed, this health crisis will have a direct negative impact on the economic growth of our States and on our public finances in 2020. It emerges, for example, that the average growth rate, in 2020, in our union, would stand at 2.7%, a reduction of almost four percentage points compared to the initial forecast of 6.6%, affirms the current president of the Conference of Heads of State and Government (CCEG) of the West African Economic and Monetary Union (UEMOA). Alassane Ouattara, also President of the Republic of Côte d'Ivoire, chaired yesterday an extraordinary session of the Conference of Heads of State and Government of the WAEMU, held by video conference. This pandemic, if it persists until the end of the year, may push the Union economies into recession, Ouattara said. It would significantly reduce the capacity of States to fight poverty and terrorism. This summit gives us the opportunity to share our experiences in the management of Covid-19 and to seek, together, the means to face this pandemic. But, right now, I would like to pay tribute to you for the urgent measures and response plans valued today at around 5,285 billion CFA francs, which you have adopted, he said. According to President Ouattara, these funds will allow them to limit the impacts of Covid-19 on populations, employment and the productive sector, and to promote the initiatives taken. This is to prevent the collapse of businesses and facilitate the rapid restart of post-crisis economic activities. Define a common strategy Moreover, despite the current constraints, the President of the Conference of Heads of State and Government of the WAEMU recognizes that it appears essential to continue the implementation of their major projects in the areas of security, health, infrastructure and the common currency. Our challenges are therefore still significant and numerous. We need to be resourceful and take all necessary measures swiftly to reduce the impact of the pandemic on our people and our economies. This summit provides us with an opportunity to define a common strategy to fight the pandemic and to provide guidance to our regional institutions and our government teams for its implementation. We will also examine, given the impacts of the pandemic on our economies, our convergence pact, suggests the Ivorian president. According to him, the situation they are going through requires them to have a collective and concerted response. This collaboration must extend to initiatives aimed at strengthening our production capacity for pharmaceutical products and the sharing of experiences between our scientists and heads of medical teams, responsible for the response against Covid-19 in our respective countries, he concludes. .</t>
  </si>
  <si>
    <t>['page', '1', '6', 'growth', 'rate', '2.7%', 'expect', '2020', 'growth-rate-of-27-pr%', 'c3%', 'a9vu-en-2020', 'average', 'growth', 'rate,', '2020,', 'west', 'african', 'economic', 'monetary', 'union', '(uemoa),', 'would', 'stand', '2.7%,', 'i.e.', 'reduction', 'almost', 'four', 'percentage', 'point', 'initial', 'forecast', '6.6%.', 'announcement', 'make', 'yesterday', 'incumbent', 'president', "union's", 'conference', 'heads', 'state', 'government,', 'alassane', 'ouattara,', 'extraordinary', 'session.', 'current', 'pandemic,', 'come', 'top', 'security', 'crisis', 'sub-african', 'region,', 'economic,', 'social', 'humanitarian', 'effect', 'member', 'states.', 'indeed,', 'health', 'crisis', 'direct', 'negative', 'impact', 'economic', 'growth', 'states', 'public', 'finance', '2020.', 'emerges,', 'example,', 'average', 'growth', 'rate,', '2020,', 'union,', 'would', 'stand', '2.7%,', 'reduction', 'almost', 'four', 'percentage', 'point', 'compare', 'initial', 'forecast', '6.6%,', 'affirms', 'current', 'president', 'conference', 'heads', 'state', 'government', '(cceg)', 'west', 'african', 'economic', 'monetary', 'union', '(uemoa).', 'alassane', 'ouattara,', 'also', 'president', 'republic', 'côte', "d'ivoire,", 'chair', 'yesterday', 'extraordinary', 'session', 'conference', 'heads', 'state', 'government', 'waemu,', 'hold', 'video', 'conference.', 'pandemic,', 'persist', 'end', 'year,', 'may', 'push', 'union', 'economy', 'recession,', 'ouattara', 'said.', 'would', 'significantly', 'reduce', 'capacity', 'states', 'fight', 'poverty', 'terrorism.', 'summit', 'give', 'us', 'opportunity', 'share', 'experience', 'management', 'covid-19', 'seek,', 'together,', 'mean', 'face', 'pandemic.', 'but,', 'right', 'now,', 'would', 'like', 'pay', 'tribute', 'urgent', 'measure', 'response', 'plan', 'value', 'today', 'around', '5,285', 'billion', 'cfa', 'francs,', 'adopted,', 'said.', 'according', 'president', 'ouattara,', 'fund', 'allow', 'limit', 'impact', 'covid-19', 'populations,', 'employment', 'productive', 'sector,', 'promote', 'initiative', 'taken.', 'prevent', 'collapse', 'business', 'facilitate', 'rapid', 'restart', 'post-crisis', 'economic', 'activities.', 'define', 'common', 'strategy', 'moreover,', 'despite', 'current', 'constraints,', 'president', 'conference', 'heads', 'state', 'government', 'waemu', 'recognize', 'appear', 'essential', 'continue', 'implementation', 'major', 'project', 'area', 'security,', 'health,', 'infrastructure', 'common', 'currency.', 'challenge', 'therefore', 'still', 'significant', 'numerous.', 'need', 'resourceful', 'take', 'necessary', 'measure', 'swiftly', 'reduce', 'impact', 'pandemic', 'people', 'economies.', 'summit', 'provide', 'us', 'opportunity', 'define', 'common', 'strategy', 'fight', 'pandemic', 'provide', 'guidance', 'regional', 'institution', 'government', 'team', 'implementation.', 'also', 'examine,', 'give', 'impact', 'pandemic', 'economies,', 'convergence', 'pact,', 'suggest', 'ivorian', 'president.', 'according', 'him,', 'situation', 'go', 'require', 'collective', 'concerted', 'response.', 'collaboration', 'must', 'extend', 'initiative', 'aim', 'strengthen', 'production', 'capacity', 'pharmaceutical', 'product', 'sharing', 'experience', 'scientist', 'head', 'medical', 'teams,', 'responsible', 'response', 'covid-19', 'respective', 'countries,', 'concludes.']</t>
  </si>
  <si>
    <t>Page 1 of 6 Dossier: la suspension du pacte de convergence de l’Uemoa est-elle une porte ouverte vers la révision des critères ? 6 mai 2020 http://lesoleil.sn/dossier-la-suspension-du-pacte-de-convergence-de-luemoa-est-elle-une-porte-ouverte-vers-la-revision-des-criteres/ En marge de sa session extraordinaire tenue le 27 avril 2020 par visioconférence, la Conférence des Chefs d’État et de Gouvernement de l’Uemoa a pris la décision de suspendre provisoirement l’application du pacte de convergence, de stabilité, de croissance et de solidarité de l’Union en vue de mieux disposer de marges pour faire face à la pandémie de Covid-19. De l’avis de certains économistes, cette mesure des dirigeants peut constituer un déclic pour enclencher une révision des critères de convergence réclamée, ces derniers temps, par des Chefs d’État. Dossier réalisé par Abdou DIAW C’est la principale mesure issue de la session extraordinaire de la Conférence des Chefs d’État et de Gouvernement de l’Uemoa tenue le 27 avril dernier par visioconférence : la suspension provisoire de l’application du pacte de convergence, de stabilité, de croissance et de solidarité de l’Union. Les Chefs d’État de l’Union ont pris cette décision pour renforcer les mesures d’urgence prises par les pays membres afin de limiter les effets de la pandémie sur les plans humain, économique et social. L’objectif visé est de « préserver un environnement favorable à une reprise de l’activité économique après la crise sanitaire ». Pour donner un cachet légitime à leur décision, ils ont rappelé les dispositions de l’article 22 de l’Acte additionnel susvisé et prévoyant des circonstances exceptionnelles pouvant empêcher les États membres de respecter les critères de convergence, notamment celui relatif au déficit budgétaire. Aux yeux de certains économistes, cette suspension du pacte de convergence est une occasion pour réviser ces règles qui gouvernent les politiques économiques de l’Uemoa. Pour le Pr Abou Kane, agrégé d’Économie et chef du Département d’Économie de la Faculté des Sciences économiques et de gestion (Faseg) de l’Ucad, cela peut offrir l’opportunité de revoir les critères de convergence en vue de les adapter aux impératifs de développement des pays de l’Union. Depuis 1999, les horizons de convergence sont régulièrement repoussés et jamais une masse critique de pays n’a rempli tous les critères de premier rang qui, d’ailleurs, étaient au nombre de quatre avant d’être réduits à trois en 2015, explique-t-il. Idem pour les critères de second rang qui sont passés de quatre à deux. « Ce constat prouve qu’il y a des ajustements à opérer et c’est le moment ou jamais », soutient l’économiste. Ce dernier semble rejoindre les Chefs d’État du Sénégal et du Bénin qui, lors de la Conférence de Dakar sur la dette, le 2 décembre 2019, avaient émis l’idée de réviser les critères de convergence de l’Uemoa, particulièrement le ratio dette/Pib (70 %) et le déficit budgétaire (-3 %). « Est-il équitable et pertinent, s’agissant des critères de convergence, d’appliquer les mêmes critères pour les pays en développement où tout est à réaliser ? » s’interrogeait alors Macky Sall. Il se demandait également si les pays de l’Uemoa doivent avoir les mêmes critères que ceux de l’Union européenne. « Pourquoi fixer à 3 % le déficit budgétaire ? Voilà la problématique ! Est-ce que les plafonds d’endettement, tels qu’ils ont été fixés jusque-là, en particulier à l’Uemoa, sont pertinents à l’heure actuelle ? » ajoutait le Président Sall. Son homologue du Bénin, Patrice Talon, s’était montré plus catégorique : « Les réflexions doivent être engagées au sein de l’Uemoa pour une révision des critères de convergence sous la bénédiction du Fmi et de la Banque mondiale ». Ainsi, cette suspension du pacte de convergence semble conforter le plaidoyer de ces deux Chefs d’État. Sur ce même registre, l’économiste et banquier ivoirien Guillaume Liby estime que cette crise peut être l’opportunité de réviser la politique monétaire de l’Union pour sortir de l’économie informelle qui alimente la pauvreté et affaiblit les capacités budgétaires des pays. Il soutient que les politiques monétaires restrictives dans un environnement de misère n’ont fait que renforcer la pauvreté. De l’avis de M. Liby, « l’occasion de changer la donne se présente ainsi ». Une mesure jugée réaliste L’économiste Abou Kane trouve « réaliste » la décision des Chefs d’État, compte tenu de la situation difficile que traversent tous les pays de l’Uemoa dont les économies sont profondément affectées par le Covid-19 qui a fortement dérèglé les systèmes économiques en créant des postes de dépenses imprévues et des moins-values en termes de recettes fiscales. À ce titre, il convient de souligner que le taux de croissance moyen dans la zone Uemoa sera de 2,7 % pour des prévisions initiales de 6,6 %. Le Pr Kane explique que dans le cadre du pacte de convergence, de stabilité, de croissance et de solidarité, chaque État a soumis un programme pluriannuel évalué à travers le mécanisme de surveillance multilatérale. Il est tout à fait normal, dit-il, qu’en cas de crise, l’étau soit desserré pour permettre aux pays de s’occuper des urgences sans contraintes majeures. Il note que l’année 2019, horizon de convergence de l’Acte additionnel de 2015, a, par hasard, coïncidé avec l’apparition du coronavirus. L’économiste rappelle les cinq critères retenus, à savoir trois de premier rang et deux de second rang. Les critères de premier rang sont : le maintien du déficit budgétaire à moins de 3 % du Pib, un taux d’inflation inférieur ou égal à 3 % et un ratio dette/Pib inférieur ou égal à 70 %. Les critères de second rang sont : ratio masse salariale/recettes fiscales inférieur ou égal à 35 % et taux de pression fiscale supérieur ou égal à 20 %. Pour Guillaume Liby, la suspension du pacte de convergence permet aux États de s’affranchir des pesanteurs desdits critères pour se doter de moyens budgétaires afin de faire face à la crise. Il rappelle que ces critères de convergence avaient été élaborés pour la bonne cause. Ils visent, selon lui, à assurer une certaine homogénéité dans les politiques économiques publiques d’un espace monétaire donné, pour une meilleure efficacité de la politique monétaire commune et l’intégration économique (économies d’échelles, faible coût de transaction, mobilité des personnes et des biens, etc.). Le déficit public va se creuser davantage La mesure prise par la Conférence des Chefs d’État de l’Uemoa n’est pas sans conséquence, d’après l’économiste ivoirien Guillaume Liby. Avec la hausse des besoins nouveaux dus au Covid-19, les charges habituelles de fonctionnement et la baisse du recouvrement fiscal, le déficit public va se creuser davantage, explique-t-il. L’endettement nécessaire pour couvrir ce déficit va entraîner un bond important du ratio de la dette publique, prévient l’économiste. « Vu l’immensité des besoins à couvrir dans le cadre de la lutte contre le Covid-19, les États vont devoir s’endetter tout en récoltant moins d’impôts », avertit M. Liby. C’est pourquoi il invite les États à faire le meilleur usage de ces nouvelles possibilités financières et d’encadrer la remontée en puissance de l’économie. Si on ne fixe pas de nouvelles limites à ne pas dépasser pour les différents critères, prévient le Pr Abou Kane, on peut observer des dérapages irréversibles à court et moyen terme ; ce qui pourrait compromettre la dynamique de convergence. Il estime qu’avec les besoins actuels liés à la crise sanitaire, certains pays peuvent s’endetter à outrance et creuser leur déficit budgétaire ; c’est même « inévitable ». Le pacte de convergence, gage de stabilité des économies Objet de critiques des dirigeants de l’Union et de certains économistes, les critères de convergence ont toutefois été utiles pour nos économies. D’après le Pr Abou Kane, sur le principe, il est bon de fixer des critères pour harmoniser les politiques et imposer la discipline budgétaire. « Le pacte de convergence a permis de stabiliser les économies grâce à la maîtrise de l’inflation, du déficit budgétaire et de la dette », fait remarquer le Chef du Département d’Économie de la Faculté des Sciences économiques et de gestion (Faseg). Cependant, il relève que ce pacte de convergence semble ne pas être adapté au contexte de nos économies en ce qu’il impose une sorte d’obsession pour la réputation et la crédibilité budgétaire au détriment de décisions d’investissements structurants. Théoriquement, dit-il, c’est l’éviction de l’investissement privé à travers la concurrence de l’État sur les marchés financiers qu’on veut éviter en maîtrisant le déficit budgétaire. Or, souligne M. Kane, dans le contexte des pays de l’Uemoa, l’investissement public ne doit pas être contraint et le seuil de 3 % est totalement ad hoc, car n’ayant pas de fondement économique rigoureux. « C’est juste une tropicalisation de la norme adoptée par la zone euro. Et la politique monétaire anti-inflationniste qui est adoptée ralentit la croissance et la création d’emplois alors que nous cherchons la transformation structurelle de nos économies », analyse l’universitaire.</t>
  </si>
  <si>
    <t>Page 1 of 6 File: Is the suspension of the WAEMU convergence pact an open door to reviewing the criteria? May 6, 2020 http://lesoleil.sn/dossier-la-suspension-du-pacte-de-convergence-de-luemoa-est-elle-une-porte-ouverte-vers-la-revision-des-criteres/ En On the sidelines of its extraordinary session held on April 27, 2020 by videoconference, the Conference of Heads of State and Government of WAEMU decided to temporarily suspend the application of the Convergence, Stability, Growth and Solidarity Pact of the Union in order to have better margins to deal with the Covid-19 pandemic. In the opinion of some economists, this measure by leaders may be a trigger to trigger a review of the convergence criteria demanded recently by Heads of State. File produced by Abdou DIAW This is the main measure resulting from the extraordinary session of the Conference of Heads of State and Government of WAEMU held on April 27 by videoconference: the provisional suspension of the application of the convergence pact , stability, growth and solidarity of the Union. The Heads of State of the Union took this decision to strengthen the emergency measures taken by member countries to limit the effects of the pandemic on human, economic and social levels. The aim is to "preserve an environment conducive to a resumption of economic activity after the health crisis". To give their decision a legitimate stamp, they recalled the provisions of Article 22 of the aforementioned Additional Act and providing for exceptional circumstances that could prevent Member States from meeting the convergence criteria, in particular that relating to the budget deficit. In the eyes of some economists, this suspension of the convergence pact is an opportunity to revise these rules which govern the economic policies of the WAEMU. For Prof. Abou Kane, Associate of Economics and Head of the Department of Economics of the Faculty of Economics and Management (Faseg) of UCAD, this may offer the opportunity to review the convergence criteria with a view to adapt to the development requirements of the countries of the Union. Since 1999, the horizons of convergence have been regularly pushed back and never has a critical mass of countries fulfilled all the first-rank criteria which, moreover, were four in number before being reduced to three in 2015, explains- he does. Ditto for the second rank criteria, which went from four to two. "This finding proves that there are adjustments to be made and it is now or never," argues the economist. The latter seems to join the Heads of State of Senegal and Benin who, during the Dakar Conference on Debt, on December 2, 2019, expressed the idea of ​​revising the WAEMU convergence criteria, particularly the ratio debt / GDP (70%) and budget deficit (-3%). "Is it fair and relevant, when it comes to convergence criteria, to apply the same criteria for developing countries where everything has to be done? Macky Sall wondered then. He also wondered if the WAEMU countries should have the same criteria as those of the European Union. “Why fix the budget deficit at 3%? Here is the problem! Are the debt ceilings, as they have been set so far, in particular in WAEMU, relevant at the present time? Added President Sall. His counterpart from Benin, Patrice Talon, was more categorical: "Discussions must be initiated within Uemoa for a review of the convergence criteria under the blessing of the IMF and the World Bank". Thus, this suspension of the Convergence Pact seems to reinforce the plea of ​​these two Heads of State. On the same note, the Ivorian economist and banker Guillaume Liby believes that this crisis may be the opportunity to revise the monetary policy of the Union to get out of the informal economy which fuels poverty and weakens the budgetary capacities of countries. He argues that restrictive monetary policies in an environment of dire poverty have only increased poverty. In Mr. Liby's opinion, "this is the opportunity for a game changer." A measure deemed realistic The economist Abou Kane finds the decision of the Heads of State "realistic", given the difficult situation facing all the WAEMU countries whose economies are deeply affected by the Covid-19, which has disrupted economic systems by creating unforeseen expenditure items and capital losses in terms of tax revenue. As such, it should be noted that the average growth rate in the WAEMU zone will be 2.7% for initial forecasts of 6.6%. Prof. Kane explains that within the framework of the Convergence, Stability, Growth and Solidarity Pact, each State has submitted a multi-year program evaluated through the multilateral surveillance mechanism. It is quite normal, he said, that in the event of a crisis, the noose should be loosened to allow countries to deal with emergencies without major constraints. He notes that the year 2019, the convergence horizon of the Additional Act of 2015, coincidentally coincided with the appearance of the coronavirus. The economist recalls the five criteria used, namely three first rank and two second rank. The primary criteria are: maintaining the budget deficit below 3% of GDP, an inflation rate less than or equal to 3% and a debt / GDP ratio less than or equal to 70%. The second-tier criteria are: payroll / tax revenue ratio less than or equal to 35% and tax pressure rate greater than or equal to 20%. For Guillaume Liby, the suspension of the Convergence Pact allows states to overcome the cumbersome nature of the said criteria in order to acquire budgetary means to deal with the crisis. He recalled that these convergence criteria had been drawn up for a good cause. They aim, according to him, to ensure a certain homogeneity in the public economic policies of a given monetary space, for a better efficiency of the common monetary policy and economic integration (economies of scale, low transaction cost, mobility of people and goods, etc.). The public deficit will widen further The measure taken by the Conference of Heads of State of Uemoa is not without consequences, according to the Ivorian economist Guillaume Liby. With the increase in new needs due to Covid-19, the usual operating costs and the decline in tax collection, the public deficit will widen further, he explains. The debt required to cover this deficit will lead to a significant jump in the public debt ratio, warns the economist. "Given the immensity of the needs to be covered in the fight against Covid-19, states will have to go into debt while collecting less taxes," warns Mr. Liby. This is why he calls on states to make the best use of these new financial possibilities and to supervise the economic upturn. If we do not set new limits not to be exceeded for the various criteria, warns Professor Abou Kane, we can observe irreversible slippages in the short and medium term; which could compromise the dynamics of convergence. He believes that with the current needs related to the health crisis, some countries can get into excessive debt and widen their budget deficit; it is even "inevitable". The convergence pact, a guarantee of stability of the economies Subject to criticism from the leaders of the Union and certain economists, the convergence criteria have nevertheless been useful for our economies. According to Prof. Abou Kane, in principle, it is good to set criteria to harmonize policies and impose fiscal discipline. "The convergence pact has made it possible to stabilize the economies thanks to the control of inflation, the budget deficit and the debt", remarks the Head of the Department of Economy of the Faculty of Economics and Management (Faseg) . However, he notes that this convergence pact does not seem to be suited to the context of our economies in that it imposes a sort of obsession for reputation and budgetary credibility to the detriment of structuring investment decisions. Theoretically, he says, it is the crowding out of private investment through state competition in financial markets that we want to avoid by controlling the budget deficit. However, underlines Mr. Kane, in the context of the WAEMU countries, public investment should not be constrained and the 3% threshold is totally ad hoc, since it does not have a rigorous economic basis. “This is just a tropicalization of the standard adopted by the euro area. And the anti-inflationary monetary policy that is adopted slows growth and job creation as we seek the structural transformation of our economies, ”the academic said.</t>
  </si>
  <si>
    <t>['page', '1', '6', 'file:', 'suspension', 'waemu', 'convergence', 'pact', 'open', 'door', 'review', 'criteria?', 'may', '6,', '2020', 'en', 'sideline', 'extraordinary', 'session', 'hold', 'april', '27,', '2020', 'videoconference,', 'conference', 'heads', 'state', 'government', 'waemu', 'decide', 'temporarily', 'suspend', 'application', 'convergence,', 'stability,', 'growth', 'solidarity', 'pact', 'union', 'order', 'good', 'margin', 'deal', 'covid-19', 'pandemic.', 'opinion', 'economists,', 'measure', 'leader', 'may', 'trigger', 'trigger', 'review', 'convergence', 'criterion', 'demand', 'recently', 'heads', 'state.', 'file', 'produce', 'abdou', 'diaw', 'main', 'measure', 'result', 'extraordinary', 'session', 'conference', 'heads', 'state', 'government', 'waemu', 'hold', 'april', '27', 'videoconference:', 'provisional', 'suspension', 'application', 'convergence', 'pact', 'stability,', 'growth', 'solidarity', 'union.', 'heads', 'state', 'union', 'take', 'decision', 'strengthen', 'emergency', 'measure', 'take', 'member', 'country', 'limit', 'effect', 'pandemic', 'human,', 'economic', 'social', 'levels.', 'aim', '"preserve', 'environment', 'conducive', 'resumption', 'economic', 'activity', 'health', 'crisis".', 'give', 'decision', 'legitimate', 'stamp,', 'recall', 'provision', 'article', '22', 'aforementioned', 'additional', 'act', 'provide', 'exceptional', 'circumstance', 'could', 'prevent', 'member', 'states', 'meet', 'convergence', 'criteria,', 'particular', 'relate', 'budget', 'deficit.', 'eye', 'economists,', 'suspension', 'convergence', 'pact', 'opportunity', 'revise', 'rule', 'govern', 'economic', 'policy', 'waemu.', 'prof.', 'abou', 'kane,', 'associate', 'economics', 'head', 'department', 'economics', 'faculty', 'economics', 'management', '(faseg)', 'ucad,', 'may', 'offer', 'opportunity', 'review', 'convergence', 'criterion', 'view', 'adapt', 'development', 'requirement', 'country', 'union.', 'since', '1999,', 'horizon', 'convergence', 'regularly', 'push', 'back', 'never', 'critical', 'mass', 'country', 'fulfil', 'first-rank', 'criterion', 'which,', 'moreover,', 'four', 'number', 'reduce', 'three', '2015,', 'explains-', 'does.', 'ditto', 'second', 'rank', 'criteria,', 'go', 'four', 'two.', '"this', 'find', 'prof', 'adjustment', 'make', 'never,"', 'argue', 'economist.', 'latter', 'seem', 'join', 'heads', 'state', 'senegal', 'benin', 'who,', 'dakar', 'conference', 'debt,', 'december', '2,', '2019,', 'express', 'idea', '\u200b\u200brevising', 'waemu', 'convergence', 'criteria,', 'particularly', 'ratio', 'debt', 'gdp', '(70%)', 'budget', 'deficit', '(-3%).', '"is', 'fair', 'relevant,', 'come', 'convergence', 'criteria,', 'apply', 'criterion', 'develop', 'country', 'everything', 'done?', 'macky', 'sall', 'wonder', 'then.', 'also', 'wonder', 'waemu', 'country', 'criterion', 'european', 'union.', '“why', 'fix', 'budget', 'deficit', '3%?', 'problem!', 'debt', 'ceilings,', 'set', 'far,', 'particular', 'waemu,', 'relevant', 'present', 'time?', 'added', 'president', 'sall.', 'counterpart', 'benin,', 'patrice', 'talon,', 'categorical:', '"discussions', 'must', 'initiate', 'within', 'uemoa', 'review', 'convergence', 'criterion', 'blessing', 'imf', 'world', 'bank".', 'thus,', 'suspension', 'convergence', 'pact', 'seem', 'reinforce', 'plea', '\u200b\u200bthese', 'two', 'heads', 'state.', 'note,', 'ivorian', 'economist', 'banker', 'guillaume', 'liby', 'believe', 'crisis', 'may', 'opportunity', 'revise', 'monetary', 'policy', 'union', 'get', 'informal', 'economy', 'fuel', 'poverty', 'weaken', 'budgetary', 'capacity', 'countries.', 'argue', 'restrictive', 'monetary', 'policy', 'environment', 'dire', 'poverty', 'increase', 'poverty.', 'mr.', "liby's", 'opinion,', '"this', 'opportunity', 'game', 'changer."', 'measure', 'deem', 'realistic', 'economist', 'abou', 'kane', 'find', 'decision', 'heads', 'state', '"realistic",', 'give', 'difficult', 'situation', 'face', 'waemu', 'country', 'whose', 'economy', 'deeply', 'affect', 'covid-19,', 'disrupt', 'economic', 'system', 'create', 'unforeseen', 'expenditure', 'item', 'capital', 'loss', 'term', 'tax', 'revenue.', 'such,', 'note', 'average', 'growth', 'rate', 'waemu', 'zone', '2.7%', 'initial', 'forecast', '6.6%.', 'prof.', 'kane', 'explain', 'within', 'framework', 'convergence,', 'stability,', 'growth', 'solidarity', 'pact,', 'state', 'submit', 'multi-year', 'program', 'evaluate', 'multilateral', 'surveillance', 'mechanism.', 'quite', 'normal,', 'said,', 'event', 'crisis,', 'noose', 'loosen', 'allow', 'country', 'deal', 'emergency', 'without', 'major', 'constraints.', 'note', 'year', '2019,', 'convergence', 'horizon', 'additional', 'act', '2015,', 'coincidentally', 'coincide', 'appearance', 'coronavirus.', 'economist', 'recall', 'five', 'criterion', 'used,', 'namely', 'three', 'first', 'rank', 'two', 'second', 'rank.', 'primary', 'criterion', 'are:', 'maintain', 'budget', 'deficit', '3%', 'gdp,', 'inflation', 'rate', 'less', 'equal', '3%', 'debt', 'gdp', 'ratio', 'less', 'equal', '70%.', 'second-tier', 'criterion', 'are:', 'payroll', 'tax', 'revenue', 'ratio', 'less', 'equal', '35%', 'tax', 'pressure', 'rate', 'great', 'equal', '20%.', 'guillaume', 'liby,', 'suspension', 'convergence', 'pact', 'allow', 'state', 'overcome', 'cumbersome', 'nature', 'say', 'criterion', 'order', 'acquire', 'budgetary', 'mean', 'deal', 'crisis.', 'recall', 'convergence', 'criterion', 'draw', 'good', 'cause.', 'aim,', 'accord', 'him,', 'ensure', 'certain', 'homogeneity', 'public', 'economic', 'policy', 'give', 'monetary', 'space,', 'good', 'efficiency', 'common', 'monetary', 'policy', 'economic', 'integration', '(economies', 'scale,', 'low', 'transaction', 'cost,', 'mobility', 'people', 'goods,', 'etc.).', 'public', 'deficit', 'widen', 'measure', 'take', 'conference', 'heads', 'state', 'uemoa', 'without', 'consequences,', 'accord', 'ivorian', 'economist', 'guillaume', 'liby.', 'increase', 'new', 'need', 'due', 'covid-19,', 'usual', 'operating', 'cost', 'decline', 'tax', 'collection,', 'public', 'deficit', 'widen', 'further,', 'explains.', 'debt', 'require', 'cover', 'deficit', 'lead', 'significant', 'jump', 'public', 'debt', 'ratio,', 'warn', 'economist.', '"given', 'immensity', 'need', 'cover', 'fight', 'covid-19,', 'state', 'go', 'debt', 'collect', 'less', 'taxes,"', 'warn', 'mr.', 'liby.', 'call', 'state', 'make', 'best', 'use', 'new', 'financial', 'possibility', 'supervise', 'economic', 'upturn.', 'set', 'new', 'limit', 'exceed', 'various', 'criteria,', 'warn', 'professor', 'abou', 'kane,', 'observe', 'irreversible', 'slippage', 'short', 'medium', 'term;', 'could', 'compromise', 'dynamic', 'convergence.', 'believe', 'current', 'need', 'relate', 'health', 'crisis,', 'country', 'get', 'excessive', 'debt', 'widen', 'budget', 'deficit;', 'even', '"inevitable".', 'convergence', 'pact,', 'guarantee', 'stability', 'economy', 'subject', 'criticism', 'leader', 'union', 'certain', 'economists,', 'convergence', 'criterion', 'nevertheless', 'useful', 'economies.', 'according', 'prof.', 'abou', 'kane,', 'principle,', 'good', 'set', 'criterion', 'harmonize', 'policy', 'impose', 'fiscal', 'discipline.', '"the', 'convergence', 'pact', 'make', 'possible', 'stabilize', 'economy', 'thanks', 'control', 'inflation,', 'budget', 'deficit', 'debt",', 'remark', 'head', 'department', 'economy', 'faculty', 'economics', 'management', '(faseg)', 'however,', 'note', 'convergence', 'pact', 'seem', 'suit', 'context', 'economy', 'impose', 'sort', 'obsession', 'reputation', 'budgetary', 'credibility', 'detriment', 'structure', 'investment', 'decisions.', 'theoretically,', 'says,', 'crowd', 'private', 'investment', 'state', 'competition', 'financial', 'market', 'want', 'avoid', 'control', 'budget', 'deficit.', 'however,', 'underline', 'mr.', 'kane,', 'context', 'waemu', 'countries,', 'public', 'investment', 'constrain', '3%', 'threshold', 'totally', 'ad', 'hoc,', 'since', 'rigorous', 'economic', 'basis.', '“this', 'tropicalization', 'standard', 'adopt', 'euro', 'area.', 'anti-inflationary', 'monetary', 'policy', 'adopt', 'slows', 'growth', 'job', 'creation', 'seek', 'structural', 'transformation', 'economies,', '”the', 'academic', 'said.']</t>
  </si>
  <si>
    <t>Lequotidien https://lequotidien.sn/programme-de-riposte-economique-luemoa-cherche-5-284-milliards/ by Lequotidien 28 avril 2020 La Conférence des chefs d’Etat et de gouvernement de l’Union économique et monétaire ouest africaine (Uemoa), qui s’est réunie hier en session extraordinaire en visioconférence, a évalué les ressources financières nécessaires aux Etats pour faire face aux besoins en équipements sanitaires, assurer une mise en œuvre effective des mesures sociales et relancer l’activité économique à 5 284,9 milliards de francs Cfa. La Conférence des chefs d’Etat et de gouvernement de l’Union économique et monétaire ouest africaine s’est réunie hier en session extraordinaire, en visioconférence, afin de se pencher sur la grave crise sanitaire qui sévit dans les pays de l’Uemoa du fait de la pandémie à coronavirus (Covid-19). A cette occasion, la Confé­rence a évalué les ressources financières nécessaires aux Etats pour faire face aux besoins en équipements sanitaires, assurer une mise en œuvre effective des mesures sociales et relancer l’activité économique. L’évalua­tion de ces besoins, selon le communiqué final de cette session, «s’élève à 5 284,9 milliards de francs Cfa. Il en résulterait une aggravation du déficit budgétaire, dons compris, pour représenter 5,5% du Pib contre 2,7% initialement prévu». La Conférence note «qu’à l’instar des autres pays, la pandémie à coronavirus affecte profondément les économies des Etats membres. Ainsi en 2020, la situation macroéconomique de l’Union connaîtrait une dégradation sensible avec notamment un taux de croissance moyen qui ressortirait à 2,7%, soit une réduction de près de quatre points de pourcentage par rapport à la prévision initiale de 6,6%». A cet égard, les chefs d’Etat et de gouvernement encouragent les Etats membres à mettre rapidement en œuvre les mesures de stabilisation, puis de relance des économies. Ils notent «avec préoccupation la situation alimentaire et nutritionnelle particulièrement difficile pour une certaine frange des populations de l’Union qui aura besoin d’une assistance alimentaire et nutritionnelle immédiate pendant la période de soudure (juin-août 2020)». A leurs yeux, «cette vulnérabilité alimentaire, essentiellement due à la situation sécuritaire, pourrait se dégrader davantage avec la crise sanitaire du Covid-19». La Conférence relève par ailleurs, d’après le document, «que les difficultés liées aux importations, la fermeture des marchés, les mesures de confinement et la mise en quarantaine des zones touchées par la pandémie pourraient priver les producteurs ruraux d’un accès facile aux intrants agricoles et affecter négativement les résultats de la campagne 2020-2021 déjà sous la menace du péril acridien avec l’installation prochaine de la saison des pluies. Cette situation pourrait déboucher sur une aggravation de la situation alimentaire et nutritionnelle pour la région en 2021. La Conférence, consciente que les couches vulnérables sont très affectées par les mesures prises pour limiter la propagation de la pandémie à coronavirus, recommande aux Etats membres de mettre rapidement en œuvre les mesures d’atténuation prises en leur faveur». Des mesures à mettre en œuvre par les Etats Face à cette situation, la Conférence a pris une série de mesures et invite les Etats membres et les Institutions communautaires à les mettre en œuvre. Il s’agit de «l’instauration, dans le cadre communautaire, d’une plus grande coordination dans la prise des mesures sanitaires relatives à la gestion des frontières intérieures et extérieures de l’Union, l’élaboration et la mise en œuvre d’un plan régional de renforcement des capacités des systèmes de santé pour la gestion des épidémies, l’adoption d’une Déclaration portant suspension temporaire de l’application du Pacte de convergence, de stabilité, de croissance et de solidarité». S’y ajoute «la prise avec célérité de toutes les mesures qui s’avèreraient nécessaires pour réduire l’impact de la pandémie sur nos populations et soutenir l’économie pendant et après la crise». Dans le contexte de la crise sanitaire liée au Covid-19, la Conférence soutient l’initiative de l’Union africaine relative à la dette des pays africains. La conférence des chefs d’Etat et de gouvernement, sous la présidence de Alassane Ouattara, président de la République de Côte d’Ivoire, a profité de l’occasion pour adresser ses remerciements à l’ensemble des partenaires bilatéraux et multilatéraux «pour les initiatives qui ont déjà été engagées et les invite à soutenir encore plus le continent africain dans sa lutte contre la pandémie».</t>
  </si>
  <si>
    <t>Lequotidien https://lequotidien.sn/programme-de-riposte-economique-luemoa-cherche-5-284-milliards/ by Lequotidien April 28, 2020 The Conference of Heads of State and Government of the Western Economic and Monetary Union Africa (Uemoa), which met yesterday in an extraordinary videoconference session, assessed the financial resources necessary for States to meet the needs in health equipment, ensure effective implementation of social measures and revive economic activity in 5,284.9 billion CFA francs. The Conference of Heads of State and Government of the West African Economic and Monetary Union met yesterday in an extraordinary session, by videoconference, in order to address the serious health crisis that is raging in the WAEMU countries of made of the coronavirus pandemic (Covid-19). On this occasion, the Conference assessed the financial resources necessary for States to meet the needs in health equipment, ensure effective implementation of social measures and revive economic activity. The assessment of these needs, according to the final communiqué of this session, "amounts to 5,284.9 billion CFA francs. This would result in a worsening of the budget deficit, including grants, to represent 5.5% of GDP against 2.7% initially planned ”. The Conference notes “that like other countries, the coronavirus pandemic is profoundly affecting the economies of member states. Thus in 2020, the Union's macroeconomic situation would deteriorate significantly, notably with an average growth rate of 2.7%, i.e. a reduction of nearly four percentage points compared to the initial forecast of 6.6. % ”. In this regard, the heads of state and government encourage member states to rapidly implement measures to stabilize and then revive economies. They note "with concern the particularly difficult food and nutritional situation for a certain segment of the population of the Union who will need immediate food and nutritional assistance during the lean period (June-August 2020)". In their eyes, "this food vulnerability, mainly due to the security situation, could deteriorate further with the Covid-19 health crisis". The Conference also notes, according to the document, "that the difficulties related to imports, the closure of markets, containment measures and the quarantine of areas affected by the pandemic could deprive rural producers of easy access. agricultural inputs and negatively affect the results of the 2020-2021 campaign, already under the threat of the locust peril with the impending start of the rainy season. This situation could lead to a worsening of the food and nutritional situation for the region in 2021. The Conference, aware that the vulnerable layers are very affected by the measures taken to limit the spread of the coronavirus pandemic, recommends that member states rapidly implement the mitigation measures taken in their favor ". Measures to be implemented by the States Faced with this situation, the Conference has taken a series of measures and invites the Member States and the Community institutions to implement them. It is about “the establishment, within the Community framework, of greater coordination in the taking of health measures relating to the management of the internal and external borders of the Union, the development and implementation of 'a regional plan to strengthen the capacities of health systems for the management of epidemics, the adoption of a Declaration temporarily suspending the application of the Convergence, Stability, Growth and Solidarity Pact ”. To this must be added "the rapid adoption of all measures that may prove necessary to reduce the impact of the pandemic on our populations and support the economy during and after the crisis". In the context of the health crisis linked to Covid-19, the Conference supports the African Union initiative on the debt of African countries. The Conference of Heads of State and Government, chaired by Alassane Ouattara, President of the Republic of Côte d'Ivoire, took the opportunity to express its thanks to all bilateral and multilateral partners "for the initiatives that have already been initiated and invites them to support the African continent even more in its fight against the pandemic ”.</t>
  </si>
  <si>
    <t>['lequotidien', 'lequotidien', 'april', '28,', '2020', 'conference', 'heads', 'state', 'government', 'western', 'economic', 'monetary', 'union', 'africa', '(uemoa),', 'meet', 'yesterday', 'extraordinary', 'videoconference', 'session,', 'assess', 'financial', 'resource', 'necessary', 'states', 'meet', 'need', 'health', 'equipment,', 'ensure', 'effective', 'implementation', 'social', 'measure', 'revive', 'economic', 'activity', '5,284.9', 'billion', 'cfa', 'francs.', 'conference', 'heads', 'state', 'government', 'west', 'african', 'economic', 'monetary', 'union', 'meet', 'yesterday', 'extraordinary', 'session,', 'videoconference,', 'order', 'address', 'serious', 'health', 'crisis', 'rag', 'waemu', 'country', 'made', 'coronavirus', 'pandemic', '(covid-19).', 'occasion,', 'conference', 'assess', 'financial', 'resource', 'necessary', 'states', 'meet', 'need', 'health', 'equipment,', 'ensure', 'effective', 'implementation', 'social', 'measure', 'revive', 'economic', 'activity.', 'assessment', 'needs,', 'accord', 'final', 'communiqué', 'session,', '"amounts', '5,284.9', 'billion', 'cfa', 'francs.', 'would', 'result', 'worsening', 'budget', 'deficit,', 'include', 'grants,', 'represent', '5.5%', 'gdp', '2.7%', 'initially', 'plan', '”.', 'conference', 'note', '“that', 'like', 'countries,', 'coronavirus', 'pandemic', 'profoundly', 'affect', 'economy', 'member', 'states.', 'thus', '2020,', "union's", 'macroeconomic', 'situation', 'would', 'deteriorate', 'significantly,', 'notably', 'average', 'growth', 'rate', '2.7%,', 'i.e.', 'reduction', 'nearly', 'four', 'percentage', 'point', 'compare', 'initial', 'forecast', '6.6.', '”.', 'regard,', 'head', 'state', 'government', 'encourage', 'member', 'state', 'rapidly', 'implement', 'measure', 'stabilize', 'revive', 'economies.', 'note', '"with', 'concern', 'particularly', 'difficult', 'food', 'nutritional', 'situation', 'certain', 'segment', 'population', 'union', 'need', 'immediate', 'food', 'nutritional', 'assistance', 'lean', 'period', '(june-august', '2020)".', 'eyes,', '"this', 'food', 'vulnerability,', 'mainly', 'due', 'security', 'situation,', 'could', 'deteriorate', 'covid-19', 'health', 'crisis".', 'conference', 'also', 'notes,', 'accord', 'document,', '"that', 'difficulty', 'relate', 'imports,', 'closure', 'markets,', 'containment', 'measure', 'quarantine', 'area', 'affect', 'pandemic', 'could', 'deprive', 'rural', 'producer', 'easy', 'access.', 'agricultural', 'input', 'negatively', 'affect', 'result', '2020-2021', 'campaign,', 'already', 'threat', 'locust', 'peril', 'impending', 'start', 'rainy', 'season.', 'situation', 'could', 'lead', 'worsening', 'food', 'nutritional', 'situation', 'region', '2021.', 'conference,', 'aware', 'vulnerable', 'layer', 'affect', 'measure', 'take', 'limit', 'spread', 'coronavirus', 'pandemic,', 'recommend', 'member', 'state', 'rapidly', 'implement', 'mitigation', 'measure', 'take', 'favor', '".', 'measures', 'implement', 'states', 'faced', 'situation,', 'conference', 'take', 'series', 'measure', 'invite', 'member', 'states', 'community', 'institution', 'implement', 'them.', '“the', 'establishment,', 'within', 'community', 'framework,', 'great', 'coordination', 'taking', 'health', 'measure', 'relate', 'management', 'internal', 'external', 'border', 'union,', 'development', 'implementation', "'a", 'regional', 'plan', 'strengthen', 'capacity', 'health', 'system', 'management', 'epidemics,', 'adoption', 'declaration', 'temporarily', 'suspend', 'application', 'convergence,', 'stability,', 'growth', 'solidarity', 'pact', '”.', 'must', 'add', '"the', 'rapid', 'adoption', 'measure', 'may', 'prove', 'necessary', 'reduce', 'impact', 'pandemic', 'population', 'support', 'economy', 'crisis".', 'context', 'health', 'crisis', 'link', 'covid-19,', 'conference', 'support', 'african', 'union', 'initiative', 'debt', 'african', 'countries.', 'conference', 'heads', 'state', 'government,', 'chair', 'alassane', 'ouattara,', 'president', 'republic', 'côte', "d'ivoire,", 'take', 'opportunity', 'express', 'thanks', 'bilateral', 'multilateral', 'partner', '"for', 'initiative', 'already', 'initiate', 'invite', 'support', 'african', 'continent', 'even', 'fight', 'pandemic', '”.']</t>
  </si>
  <si>
    <t>Pour les réalistes, l’Uemoaa déjà un pas dans la récession. Ace jour, à la considération de l’ensemble des paramètres (prolongement de la pandémie, crise socio-économique, forte baisse de la production industrielle et de l’activité commerciale, des recettesfiscales et douanièresrespectivesdes pays…), il est évident que la sous-région ne peut faire exception d’une récession qui adéjà frappéles plusgrandes puissances, considérées comme desEtats-Continents. Sil’Uemoadécide desuspendeson pacte de convergence parce qu’impossible à maintenir parses temps, c’est parce qu’il est loin d’être cet instrumentà effet de levier qu’il devait être. Que de surprise, à ce stade de la crise, d’entendre les responsables de l’Uemoa suspendre la récession àla « conditionnalité » du prolongement dela pandémie du Covid-19. Alors que lemix de paramètres précitésconfirme l’entrée en récession,l’Uemoa est dans le déni et la contradiction en refusant officiellement de confirmer une récession installée déjà dans ses entrailles. Non sanspourtant faire substantiellement son aveu sur la détérioration économique de la sous-région au point de ne pouvoir maintenir le « pacte de convergence ». Ce dernier devait être un instrument de stabilité capable de permettre aux différentspays de la communauté de pouvoir faireface àunetelle situation. L’Uemoa est à unpas dela récession L’Uemoa comme la plupart des régions du monde et même des grandes puissances vivent les prémices d’une récession. Disons-le sans ambages. On considère naturellement qu’un pays est en récession après deux trimestres consécutifs de baisse du Pib. Or, l’Uemoaet chacun des pays qui lacomposeontconnu,lors de ce premier trimestrebouclé dans un contexte particulier, une altération de la dynamique de croissance auprofit d’une décroissance inquiétante. Il fautserendre àl’évidence que ce n’est pas demainque la tendance sera inversée et quele deuxième trimestre ne changera probablement pas encore la donne. Lamarge de manœuvre est assez petite et illusoire pour une résistanceet une relanceéconomique convenable. A l’échelle étatique comme communautaire, le choc fait perdre l’équilibre, dévoilant la fragilité logistique, financière et économique de l’Espace paradoxalementà ses immenses ressources.Aujourd’hui, aucun des pays de l’Uemoa ne peut se tenir droit dans ses bottes en ce quiconcerne la maitrise parfaite de lapandémie et de la situation socio-économiqueinhérente. Ce qui sous-entend la chute du Pibrespectifdes pays, les désengageant involontairement du pacte de convergence économique, levier de stabilité sousrégionale. La fermeturedes frontières intérieures, la cessation temporaire des interconnexions commerciales entre pays membres etaussile restedu monde sont venus s’engoncer dansceterrain meubleet facilitentla chute du Pib sousrégional de 2 à4 points. Lescroissances respectives des différents pays del’union en 2020 devront se situer entre 1,5 et 2,7 %. Le pacte de convergence de l’Uemoa : un instrument pas résilientet inefficace Sil’Uemoa a suspendu le pacte de convergence, c’est parce que l’instrument en lui-mêmen’est pas bien efficace. Il devait être un instrument géo-politico-économique et financer donnantdes moyens et des pouvoirs de résilience et stabilisateurs aussi bien auxdifférentspays qu’à lacommunauté.Si l’idée du pacte enlui-même a été salutaire dans une Afrique divisée avec des économiespoussives, la structuration et les paradigmes du pacte de convergence n’épousent pas assez lesréalités géopolitiques, socio-économiques et financières de la sous-région pour être cet instrument « anticipateur » et ce levier stabilisateur.Le pacte de convergence doit être le premier instrument dont l’organe sous régional se dote pour coordonner leurs politiques budgétaires nationales et éviterl’apparition de déficits publicsexcessifs. Il comporte alors deux types de dispositions : préventiveset correctrices. Dans les deux dispositions,le pacte a montréses limites et surtout son inadéquationet son inefficacité faceà des situations exogènes complexes. Au lieu d’être un moyen d’allègement,de résilience et de dépassement, le pacte devient même aux yeux des régisseurs de la communauté un « boulet »dont il faut se séparer momentanément, letempsde la crise. Une sorte de prise deconsciencequ’il ne peut être en son état actuel un instrument àimpact positif dans la stratégie de riposte économique de cettecrise.Le pacte, tel qu’il est aujourd’hui conçu,n’a pas d’aptitudeslui permettant de s’adapter à des circonstances changeantes, desurcroît face à une crise sanitaire qu’ilne pouvait prendre en considération (disposition coercitive) lors de sa conception. Comme chaque crise est une opportunité, cette pandémie offre ainsi à la communauté l’occasion de se rendre compte de la défaillanceou des insuffisances de ses systèmes et instrumentsd’intégration multidimensionnelle, mettant ainsi en lumière leschantiersfuturs de l’Uemoa. Elle indique une rupture qui engendre de nouveaux besoins. La vie de nos sociétés devra changer et ilfaut entrer dans une nouvelleère de pensée et d’être. Aumoins, trois chantiers majeurs pour le jour d’après-Covid-19 Dans un contexte d’économies liées etoù la notion d’économie accorde (ou devraaccorder) une place prépondérante à l’humain (la nouvelleéconomiedu lendemainde la crise de 2009), la communauté a sans doute pris conscience desrelations corrélatives entrela santé publique etl’économie,entre les économies nationales et celle communautaire. L’absence d’un cadre sanitaire concerté dynamique et innovanta laissé entrevoir des défaillances quiontun impact direct et dévastateur sur l’économie sous régionale. Ilest important,lors du dégel du pacte de convergence, d’enclencher une nouvellephasede réflexion pour repenser le modèle économique communautaire,lequel placera non seulement l’humain au centre, mais devra doter à la communauté d’un instrument capable d’endiguer l’affaiblissementdes capacités nationales, locales, etmaintenir les économies des Etats à des niveaux de performance etde résilience à toute épreuve. Il s’agira de s’atteler aux déficits structurels et de migrer versun nouveau pacte de convergence qui travaille àintégrerdes fondamentaux etparadigmes innovants, propices à l’anticipation,stabilisateurs, résilients, performants et efficaces. Le troisième défi est relatif au renforcementdu système financier ouest-africain qui traine encore des lacunes structurelles et organisationnelles. Ilfaut réfléchir à aller vers unsystèmequipeut absorber, avec la plusgrande résilience, les chocs tendant à devenir récurrents comme les impacts liés à la baissedes cours des actions, la montée en flèche des écarts de risque sur les prêts etla chute des prix dupétrole, lafuite versla qualité, le défaut deliquiditésurdes marchés traditionnels, les tensions liées à la lourdeur de l’endettement… L’Uemoa, aujourd’hui, nepeut pas échapper à la récession. N’étant pas suffisamment outilléepourdéployer ses capacités d’absorption et derésilience des chocséconomiques liés à la pandémie, l’organe communautairede l’Afrique de l’Ouest subit de plein fouet la crise. Avec desbudgets faibles, conçus sur endettement et très sollicités durantla crise, les pays membres de l’Uemoa subissent déjà unimpact direct négatif qui les confine à la recherche de solutions deripostes d’urgence. Tout, dans le regret d’un videet/ou d’une inefficacité structurelle.Et dansl’impréparation, l’efficacité n’est jamais aubout. L’affaissement structurel et institutionnel sontdes réalités qu’il faut appréhender sans faux-semblants. Lacommunauté a été édifiée sur la nécessité d’apporter des correctifs profonds, sinon procéder à la refonte collective même du pacte de convergence, lequel devra coordonner les politiqueséconomiques des pays membres et surtout leur conférer un pouvoir d’anticipation des chocs exogènes et endogènes, de quelque nature que ce soit. ParCheikh Mbacké SENE Experten Intelligence économique Présidentde la Commission préparatoire du Centreinternational d’analyse économique (Ciae) Email : cmbacke.sene@gmail.com</t>
  </si>
  <si>
    <t>For realists, Uemoa is already a step into recession. To date, taking into account all the parameters (prolongation of the pandemic, socio-economic crisis, sharp drop in industrial production and commercial activity, in the countries' respective tax and customs revenues, etc.), it is obvious that the -region cannot be excepted from a recession which already hit the biggest powers, considered as States-Continents. Uemo decides to suspend its Convergence Pact because it is impossible to sustain in its time, it is because it is far from being the leveraged instrument it should be. What a surprise, at this stage of the crisis, to hear WAEMU officials suspend the recession on the "conditionality" of the extension of the Covid-19 pandemic. While the aforementioned mix of parameters confirms the entry into recession, Uemoa is in denial and contradiction by officially refusing to confirm a recession already installed in its bowels. Not without however making a substantial admission on the economic deterioration of the sub-region to the point of not being able to maintain the “convergence pact”. The latter should be an instrument of stability capable of enabling the different countries of the community to be able to face such a situation. Uemoa is one step away from recession Uemoa, like most regions of the world and even major powers, is experiencing the beginnings of a recession. Let’s say it bluntly. We naturally consider a country to be in recession after two consecutive quarters of declining GDP. However, the WAEMU and each of the countries that make it up experienced, during this first quarter wrapped up in a particular context, a deterioration in the growth dynamic in favor of a worrying decline. It should be understood that the trend will not be reversed tomorrow and that the second quarter will probably not be a game-changer yet. The room for maneuver is small and illusory enough for adequate resistance and economic recovery. At the state and community level, the shock causes a loss of balance, revealing the logistical, financial and economic fragility of the Space, paradoxically due to its immense resources. Today, none of the WAEMU countries can stand upright in his boots in terms of perfect control of the pandemic and the inherent socio-economic situation. This implies the fall of the Pibrespectives of the countries, involuntarily disengaging them from the economic convergence pact, lever of subregional stability. The closure of internal borders, the temporary cessation of trade interconnections between member countries and also the rest of the world have entered the soft ground and are facilitating the fall in subregional GDP from 2 to 4 points. The respective growths of the different countries of the union in 2020 should be between 1.5 and 2.7%. The WAEMU Convergence Pact: a not resilient and ineffective instrument Sil'Uemoa suspended the Convergence Pact, it is because the instrument itself is not very effective. It was to be a geo-politico-economic instrument and to finance giving means and powers of resilience and stabilization both to the different countries and to the community. structuring and paradigms of the convergence pact do not match the geopolitical, socio-economic and financial realities of the sub-region enough to be this "anticipatory" instrument and this stabilizing lever. The convergence pact must be the first instrument of which the sub-regional body is set up to coordinate their national budgetary policies and avoid the appearance of excessive public deficits. It therefore comprises two types of provisions: preventive and corrective. In both provisions, the pact has shown its limits and especially its inadequacy and ineffectiveness in the face of complex exogenous situations. Instead of being a means of relief, resilience and overcoming, the pact even becomes in the eyes of the managers of the community a "ball" from which we must temporarily separate, during the crisis. A sort of realization that in its current state it cannot be an instrument with a positive impact in the economic response strategy of this crisis. 'adapt to changing circumstances, increase in the face of a health crisis that it could not take into account (coercive provision) during its design. As each crisis is an opportunity, this pandemic thus offers the community the opportunity to realize the failure or inadequacies of its multidimensional integration systems and instruments, thus highlighting the future work of Uemoa. It indicates a rupture which generates new needs. The life of our societies will have to change and a new era of thought and being must be entered. At least, three major projects for the day after Covid-19 In a context of linked economies and where the notion of economy grants (or should grant) a preponderant place to humans (the new economy following the 2009 crisis), the community has no doubt become aware of the correlative relationships between public health and the economy, between national and community economies. The absence of a dynamic and innovative concerted health framework suggested failures that have a direct and devastating impact on the sub-regional economy. It is important, when the convergence pact thaws, to initiate a new phase of reflection to rethink the community economic model, which will not only place people at the center, but will have to provide the community with an instrument capable of stemming the crisis. weakening national and local capacities, and maintaining state economies at rock-solid performance and resilience levels. This will involve tackling structural deficits and migrating towards a new convergence pact that works to integrate innovative fundamentals and paradigms, conducive to anticipation, stabilizing, resilient, efficient and effective. The third challenge relates to strengthening the West African financial system, which still has structural and organizational shortcomings. It is necessary to think about moving towards a system which can absorb, with the greatest resilience, the shocks tending to become recurrent such as the impacts linked to the fall in share prices, the sharp rise in risk spreads on loans and the fall in oil prices, the flight towards quality. , the lack of liquidity in traditional markets, the tensions linked to the heaviness of indebtedness… The WAEMU, today, cannot escape recession. Not being sufficiently equipped to deploy its capacities to absorb and resist the economic shocks linked to the pandemic, the community body of West Africa is suffering the brunt of the crisis. With weak budgets, designed on debt and in high demand during the crisis, WAEMU member countries are already suffering a direct negative impact which limits them to the search for emergency solutions. Everything, in regret for a vacuum / or structural inefficiency. And in unpreparedness, efficiency never ends. Structural and institutional collapse are realities that must be understood without pretense. The community was built on the need to bring in-depth corrective measures, if not to proceed with the very collective overhaul of the convergence pact, which should coordinate the economic policies of member countries and above all give them the power to anticipate exogenous and endogenous shocks, to whatever nature it is. ByCheikh Mbacké SENE Expert in Economic Intelligence President of the Preparatory Commission for the International Center for Economic Analysis (Ciae) Email: cmbacke.sene@gmail.com</t>
  </si>
  <si>
    <t>['realists,', 'uemoa', 'already', 'step', 'recession.', 'date,', 'take', 'account', 'parameter', '(prolongation', 'pandemic,', 'socio-economic', 'crisis,', 'sharp', 'drop', 'industrial', 'production', 'commercial', 'activity,', "countries'", 'respective', 'tax', 'custom', 'revenues,', 'etc.),', 'obvious', '-region', 'cannot', 'except', 'recession', 'already', 'hit', 'big', 'powers,', 'consider', 'states-continents.', 'uemo', 'decide', 'suspend', 'convergence', 'pact', 'impossible', 'sustain', 'time,', 'far', 'leveraged', 'instrument', 'be.', 'surprise,', 'stage', 'crisis,', 'hear', 'waemu', 'official', 'suspend', 'recession', '"conditionality"', 'extension', 'covid-19', 'pandemic.', 'aforementioned', 'mix', 'parameter', 'confirm', 'entry', 'recession,', 'uemoa', 'denial', 'contradiction', 'officially', 'refuse', 'confirm', 'recession', 'already', 'instal', 'bowels.', 'without', 'however', 'make', 'substantial', 'admission', 'economic', 'deterioration', 'sub-region', 'point', 'able', 'maintain', '“convergence', 'pact”.', 'latter', 'instrument', 'stability', 'capable', 'enable', 'different', 'country', 'community', 'able', 'face', 'situation.', 'uemoa', 'one', 'step', 'away', 'recession', 'uemoa,', 'like', 'region', 'world', 'even', 'major', 'powers,', 'experience', 'beginning', 'recession.', 'let’s', 'say', 'bluntly.', 'naturally', 'consider', 'country', 'recession', 'two', 'consecutive', 'quarter', 'decline', 'gdp.', 'however,', 'waemu', 'country', 'make', 'experienced,', 'first', 'quarter', 'wrap', 'particular', 'context,', 'deterioration', 'growth', 'dynamic', 'favor', 'worrying', 'decline.', 'understood', 'trend', 'reverse', 'tomorrow', 'second', 'quarter', 'probably', 'game-changer', 'yet.', 'room', 'maneuver', 'small', 'illusory', 'enough', 'adequate', 'resistance', 'economic', 'recovery.', 'state', 'community', 'level,', 'shock', 'cause', 'loss', 'balance,', 'reveal', 'logistical,', 'financial', 'economic', 'fragility', 'space,', 'paradoxically', 'due', 'immense', 'resources.', 'today,', 'none', 'waemu', 'country', 'stand', 'upright', 'boot', 'term', 'perfect', 'control', 'pandemic', 'inherent', 'socio-economic', 'situation.', 'imply', 'fall', 'pibrespectives', 'countries,', 'involuntarily', 'disengage', 'economic', 'convergence', 'pact,', 'lever', 'subregional', 'stability.', 'closure', 'internal', 'borders,', 'temporary', 'cessation', 'trade', 'interconnection', 'member', 'country', 'also', 'rest', 'world', 'enter', 'soft', 'ground', 'facilitate', 'fall', 'subregional', 'gdp', '2', '4', 'points.', 'respective', 'growth', 'different', 'country', 'union', '2020', '1.5', '2.7%.', 'waemu', 'convergence', 'pact:', 'resilient', 'ineffective', 'instrument', "sil'uemoa", 'suspend', 'convergence', 'pact,', 'instrument', 'effective.', 'geo-politico-economic', 'instrument', 'finance', 'give', 'mean', 'power', 'resilience', 'stabilization', 'different', 'country', 'community.', 'structuring', 'paradigm', 'convergence', 'pact', 'match', 'geopolitical,', 'socio-economic', 'financial', 'reality', 'sub-region', 'enough', '"anticipatory"', 'instrument', 'stabilizing', 'lever.', 'convergence', 'pact', 'must', 'first', 'instrument', 'sub-regional', 'body', 'set', 'coordinate', 'national', 'budgetary', 'policy', 'avoid', 'appearance', 'excessive', 'public', 'deficits.', 'therefore', 'comprise', 'two', 'type', 'provisions:', 'preventive', 'corrective.', 'provisions,', 'pact', 'show', 'limit', 'especially', 'inadequacy', 'ineffectiveness', 'face', 'complex', 'exogenous', 'situations.', 'instead', 'mean', 'relief,', 'resilience', 'overcoming,', 'pact', 'even', 'become', 'eye', 'manager', 'community', '"ball"', 'must', 'temporarily', 'separate,', 'crisis.', 'sort', 'realization', 'current', 'state', 'cannot', 'instrument', 'positive', 'impact', 'economic', 'response', 'strategy', 'crisis.', "'adapt", 'change', 'circumstances,', 'increase', 'face', 'health', 'crisis', 'could', 'take', 'account', '(coercive', 'provision)', 'design.', 'crisis', 'opportunity,', 'pandemic', 'thus', 'offer', 'community', 'opportunity', 'realize', 'failure', 'inadequacy', 'multidimensional', 'integration', 'system', 'instruments,', 'thus', 'highlight', 'future', 'work', 'uemoa.', 'indicate', 'rupture', 'generate', 'new', 'needs.', 'life', 'society', 'change', 'new', 'era', 'thought', 'must', 'entered.', 'least,', 'three', 'major', 'project', 'day', 'covid-19', 'context', 'link', 'economy', 'notion', 'economy', 'grant', '(or', 'grant)', 'preponderant', 'place', 'human', '(the', 'new', 'economy', 'follow', '2009', 'crisis),', 'community', 'doubt', 'become', 'aware', 'correlative', 'relationship', 'public', 'health', 'economy,', 'national', 'community', 'economies.', 'absence', 'dynamic', 'innovative', 'concert', 'health', 'framework', 'suggest', 'failure', 'direct', 'devastating', 'impact', 'sub-regional', 'economy.', 'important,', 'convergence', 'pact', 'thaws,', 'initiate', 'new', 'phase', 'reflection', 'rethink', 'community', 'economic', 'model,', 'place', 'people', 'center,', 'provide', 'community', 'instrument', 'capable', 'stem', 'crisis.', 'weaken', 'national', 'local', 'capacities,', 'maintain', 'state', 'economy', 'rock-solid', 'performance', 'resilience', 'levels.', 'involve', 'tackle', 'structural', 'deficit', 'migrate', 'towards', 'new', 'convergence', 'pact', 'work', 'integrate', 'innovative', 'fundamental', 'paradigms,', 'conducive', 'anticipation,', 'stabilizing,', 'resilient,', 'efficient', 'effective.', 'third', 'challenge', 'relate', 'strengthen', 'west', 'african', 'financial', 'system,', 'still', 'structural', 'organizational', 'shortcomings.', 'necessary', 'think', 'move', 'towards', 'system', 'absorb,', 'great', 'resilience,', 'shock', 'tend', 'become', 'recurrent', 'impact', 'link', 'fall', 'share', 'prices,', 'sharp', 'rise', 'risk', 'spread', 'loan', 'fall', 'oil', 'prices,', 'flight', 'towards', 'quality.', 'lack', 'liquidity', 'traditional', 'markets,', 'tension', 'link', 'heaviness', 'indebtedness…', 'waemu,', 'today,', 'cannot', 'escape', 'recession.', 'sufficiently', 'equip', 'deploy', 'capacity', 'absorb', 'resist', 'economic', 'shock', 'link', 'pandemic,', 'community', 'body', 'west', 'africa', 'suffer', 'brunt', 'crisis.', 'weak', 'budgets,', 'design', 'debt', 'high', 'demand', 'crisis,', 'waemu', 'member', 'country', 'already', 'suffer', 'direct', 'negative', 'impact', 'limit', 'search', 'emergency', 'solutions.', 'everything,', 'regret', 'vacuum', 'structural', 'inefficiency.', 'unpreparedness,', 'efficiency', 'never', 'ends.', 'structural', 'institutional', 'collapse', 'reality', 'must', 'understand', 'without', 'pretense.', 'community', 'build', 'need', 'bring', 'in-depth', 'corrective', 'measures,', 'proceed', 'collective', 'overhaul', 'convergence', 'pact,', 'coordinate', 'economic', 'policy', 'member', 'country', 'give', 'power', 'anticipate', 'exogenous', 'endogenous', 'shocks,', 'whatever', 'nature', 'is.', 'bycheikh', 'mbacké', 'sene', 'expert', 'economic', 'intelligence', 'president', 'preparatory', 'commission', 'international', 'center', 'economic', 'analysis', '(ciae)', 'email:', 'cmbacke.sene.com']</t>
  </si>
  <si>
    <t>Page 1 of 6 Le marché financier de l’Uemoa dans le tempo du Covid-19 6 mai 2020 http://lesoleil.sn/le-marche-financier-de-luemoa-dans-le-tempo-du-covid-19/ Par Abdou DIAW Avec la propagation de la pandémie du Covid-19, qui a durement affecté les économies mondiales, chaque Etat tente d’explorer tous les moyens possibles pour mobiliser davantage de ressources financières afin de faire face aux nombreux besoins devenant de plus en plus pressants, notamment dans le domaine de la santé. L’activité économiques n’est pas en reste avec d’importants impacts désastreux dans la chaîne de production, d’approvisionnement et de consommation. Certains Etats ont dû procéder à des recadrages et coupes budgétaires pour trouver des marges. Les pays de l’Uemoa, touchés également par la crise sanitaire, scrutent toutes les possibilités permettant de mobiliser les fonds nécessaires pour faire face à la pandémie qui a cruellement porté un coup de massue à l’économie de l’Union avec des perspectives non reluisantes. Si l’on se fie aux dernières projections de la Conférence des chefs d’Etat et de gouvernements de l’Uemoa, réunie le 27 avril par visioconférence, en 2020, la situation macroéconomique de l’Union connaîtrait une dégradation sensible avec notamment un taux de croissance moyen qui ressortirait à 2,7%, soit une réduction de près de 4% par rapport à la prévision initiale de 6,6%. Avec l’accompagnement de l’Agence Umoa-titres et de la Bceao, des Etats de l’Union adopent un plan de riposte basé sur l’émission de « Bons Covid-19 » appelés également « Bons social Covid-19 ». Il s’agit, en réalité, les Bons assimilables du trésor (Bat) que les huit pays de l’Uemoa avaient l’habitude d’émettre sur le marché des titres publics. S’y ajoutent les Obligations assimilables du trésor (Oat). Mais l’innovation avec cette émission de « Bons social Covid-19 » réside dans le fait que les montants sont rapidement mobilisés sur le marché financier pour mieux faire face à la pandémie du Covid-19. Comme le rappelle l’Agence Umoa-titre, le but de ces opérations est de permettre à l’émetteur (les Etats de l’Union) de mobiliser l’épargne des personnes physiques et morales dans le but de couvrir les décalages de Trésorerie créés par la lutte contre la pandémie causée par COVID-19 et ses conséquences. Cette trouvaille est d’autant plus innovante si l’on sait que la lutte contre le Covid-19 va nécessiter des ressources financières considérables. La Conférence a évalué́ à 5284,9 milliards de francs CFA les ressources financières nécessaires aux Etats pour faire face aux besoins en équipements sanitaires, assurer une mise en œuvre effective des mesures sociales et relancer l’activité́ économique. Avec l’émission de ces « Bons Covid-19 », assorties de conditionnalités plus ou moins souples, les Etats de l’Union disposent ainsi d’un instrument pouvant leur permettre de mobiliser des fonds en un temps record avec des objectifs clairement identifiés. Les soumissions de ces titres publics sont faites à taux multiples et inférieurs ou égaux à 3,75% avec une maturité de 3 mois. La Côte d’Ivoire a ouvert le bal de ces opérations avec deux levées de fonds de 180 milliards de F Cfa, effectuées respectivement le 27 avril et le 4 mai 2020. D’autres pays comme le Burkina Faso, le Sénégal et le Mali ont mobilisé respectivement 80 milliards de FCfa, 103 milliards et 88 milliards. A la date du 5 mai, les 5 émissions par adjudication de Bons Social Covid-19 dans le cadre du plan de riposte des Etats de la zone Uemoa sur le Marché des titres publics ont permis de mobiliser près de 631 milliards. Le Bénin est également attendu, aujourd’hui, sur le marché financier pour l’émission de ses bons Covid-19 avec 130 milliards de FCfa. La Côte d’Ivoire entend procéder à une troisième émission de bons Covid-19 d’un montant de 175 milliards, le 11 mai prochain. Cependant, même si certains Etats ont réussi à lever des fonds à travers les Bons Covid-19 avec un accompagnement de la Bceao, qui a ouvert un guichet spécial de refinancement de ces bons à trois mois au profit des banques, l’on ne peut pas passer sous silence le contexte dans lequel ces titres publics sont émis. Ces opérations de levées de fonds se déroulent au moment où les chefs d’Etat de l’Uemoa ont décidé de suspendre provisoirement l’application du pacte de convergence, de stabilité́, de croissance et de solidarité́ de l’Union. Une mesure qui risque d’ouvrir un boulevard aux Etats pour s’endetter davantage à force de solliciter le marché financier régional. L’autre risque est lié au creusement continu du déficit budgétaire de l’Union tablé sur 5,5% du Pib alors qu’il était fixé à 2,7% pour 2020. Inéluctablement, avec le non respect de ces critères de convergence, la courbe de l’endettement va emprunter la pente ascendante au moment où les six Etats sur les huit de l’Union (Bénin, Guinée Bissau, Burkina Faso, Mali, Niger et Togo) ont bénéficié, le 13 avril 2020, d’un allègement immédiat de leur dette multilatérale. Non sans compter la décision du G20 et du Club de Paris de suspendre le remboursement du service de la dette pendant un an pour 76 pays dans le monde dont une quarantaine en Afrique. Que les Etats fassent preuve d’ingéniosité dans la mobilisation des ressources de financement en utilisant de manière beaucoup plus efficiente les budgets nationaux ; ceci pour réduire, au maximum, le rythme d’endettement et le creusement du déficit public.</t>
  </si>
  <si>
    <t>Page 1 of 6 The WAEMU financial market in the tempo of Covid-19 May 6, 2020 http://lesoleil.sn/le-marche-financier-de-luemoa-dans-le-tempo-du-covid-19 / By Abdou DIAW With the spread of the Covid-19 pandemic, which has severely affected global economies, each state is trying to explore all possible means to mobilize more financial resources in order to face the many needs that are increasingly becoming more pressing, especially in the area of ​​health. Economic activity is not to be outdone with significant disastrous impacts in the chain of production, supply and consumption. Some states have had to carry out adjustments and budget cuts to find margins. The WAEMU countries, also affected by the health crisis, are examining all the possibilities to mobilize the necessary funds to deal with the pandemic which has cruelly struck a blow to the Union economy with no prospects. shining. If one relies on the latest projections of the Conference of Heads of State and Government of the WAEMU, meeting on April 27 by videoconference, in 2020, the macroeconomic situation of the Union would experience a significant deterioration, notably average growth rate of 2.7%, a reduction of nearly 4% compared to the initial forecast of 6.6%. With the support of the Umoa-Titles Agency and Bceao, the States of the Union are adopting a response plan based on the issuance of "Covid-19 Vouchers" also called "Covid-19 Social Vouchers". These are, in fact, the Assimilable Treasury Bonds (Bat) that the eight WAEMU countries used to issue on the government securities market. In addition, there are Obligations assimilables du trésor (Oat). But the innovation with this "Covid-19 social vouchers" issue lies in the fact that the amounts are quickly mobilized on the financial market to better cope with the Covid-19 pandemic. As the Umoa-titre Agency reminds us, the aim of these operations is to allow the issuer (the States of the Union) to mobilize the savings of natural and legal persons in order to cover the cash flow mismatches created. by the fight against the pandemic caused by COVID-19 and its consequences. This finding is all the more innovative considering that the fight against Covid-19 will require considerable financial resources. The Conference estimated at 5,284.9 billion CFA francs the financial resources necessary for States to meet the needs in health equipment, ensure effective implementation of social measures and revive economic activity. With the issuance of these "Covid-19 Vouchers", accompanied by more or less flexible conditionalities, the States of the Union thus have an instrument that can enable them to mobilize funds in record time with clearly identified objectives. Bids for these government securities are made at multiple rates and less than or equal to 3.75% with a maturity of 3 months. The Ivory Coast kicked off these operations with two fundraisers of FCfa 180 billion, carried out respectively on April 27 and May 4, 2020. Other countries such as Burkina Faso, Senegal and Mali have mobilized 80 billion FCfa, 103 billion and 88 billion respectively. As of May 5, the 5 issues by auction of Covid-19 Social Bonds as part of the response plan of the States of the UEMOA zone on the public securities market enabled nearly 631 billion to be raised. Benin is also expected, today, on the financial market for the issuance of its Covid-19 vouchers with 130 billion FCfa. Ivory Coast intends to issue a third Covid-19 bond issue for an amount of 175 billion, on May 11. However, even if some States have succeeded in raising funds through Covid-19 Bonds with support from Bceao, which has opened a special window for refinancing these three-month bonds for the benefit of banks, we cannot not ignore the context in which these public securities are issued. These fundraising operations are taking place when the heads of state of UEMOA have decided to temporarily suspend the application of the Union's convergence, stability, growth and solidarity pact. A measure that risks opening up an avenue for States to get more debt by dint of soliciting the regional financial market. The other risk is linked to the continued widening of the Union's budget deficit of 5.5% of GDP when it was set at 2.7% for 2020. Inevitably, with the non-respect of these convergence criteria, the debt curve will take the upward slope when the six States out of the eight of the Union (Benin, Guinea Bissau, Burkina Faso, Mali, Niger and Togo ) received immediate multilateral debt relief on April 13, 2020. Not without counting the decision of the G20 and the Paris Club to suspend the repayment of the debt service for one year for 76 countries in the world including forty in Africa. That States show ingenuity in mobilizing financial resources by using national budgets much more efficiently; this is to reduce, as much as possible, the rate of indebtedness and the widening of the public deficit.</t>
  </si>
  <si>
    <t>['page', '1', '6', 'waemu', 'financial', 'market', 'tempo', 'covid-19', 'may', '6,', '2020', 'abdou', 'diaw', 'spread', 'covid-19', 'pandemic,', 'severely', 'affect', 'global', 'economies,', 'state', 'try', 'explore', 'possible', 'mean', 'mobilize', 'financial', 'resource', 'order', 'face', 'many', 'need', 'increasingly', 'become', 'pressing,', 'especially', 'area', '\u200b\u200bhealth.', 'economic', 'activity', 'outdo', 'significant', 'disastrous', 'impact', 'chain', 'production,', 'supply', 'consumption.', 'state', 'carry', 'adjustment', 'budget', 'cut', 'find', 'margins.', 'waemu', 'countries,', 'also', 'affect', 'health', 'crisis,', 'examine', 'possibility', 'mobilize', 'necessary', 'fund', 'deal', 'pandemic', 'cruelly', 'strike', 'blow', 'union', 'economy', 'prospects.', 'shining.', 'one', 'rely', 'late', 'projection', 'conference', 'heads', 'state', 'government', 'waemu,', 'meeting', 'april', '27', 'videoconference,', '2020,', 'macroeconomic', 'situation', 'union', 'would', 'experience', 'significant', 'deterioration,', 'notably', 'average', 'growth', 'rate', '2.7%,', 'reduction', 'nearly', '4%', 'compare', 'initial', 'forecast', '6.6%.', 'support', 'umoa-titles', 'agency', 'bceao,', 'states', 'union', 'adopt', 'response', 'plan', 'base', 'issuance', '"covid-19', 'vouchers"', 'also', 'call', '"covid-19', 'social', 'vouchers".', 'are,', 'fact,', 'assimilable', 'treasury', 'bonds', '(bat)', 'eight', 'waemu', 'country', 'use', 'issue', 'government', 'security', 'market.', 'addition,', 'obligations', 'assimilables', 'du', 'trésor', '(oat).', 'innovation', '"covid-19', 'social', 'vouchers"', 'issue', 'lie', 'fact', 'amount', 'quickly', 'mobilize', 'financial', 'market', 'good', 'cope', 'covid-19', 'pandemic.', 'umoa-titre', 'agency', 'remind', 'us,', 'aim', 'operation', 'allow', 'issuer', '(the', 'states', 'union)', 'mobilize', 'saving', 'natural', 'legal', 'person', 'order', 'cover', 'cash', 'flow', 'mismatch', 'created.', 'fight', 'pandemic', 'cause', 'covid-19', 'consequences.', 'finding', 'innovative', 'consider', 'fight', 'covid-19', 'require', 'considerable', 'financial', 'resources.', 'conference', 'estimate', '5,284.9', 'billion', 'cfa', 'franc', 'financial', 'resource', 'necessary', 'states', 'meet', 'need', 'health', 'equipment,', 'ensure', 'effective', 'implementation', 'social', 'measure', 'revive', 'economic', 'activity.', 'issuance', '"covid-19', 'vouchers",', 'accompany', 'less', 'flexible', 'conditionalities,', 'states', 'union', 'thus', 'instrument', 'enable', 'mobilize', 'fund', 'record', 'time', 'clearly', 'identify', 'objectives.', 'bids', 'government', 'security', 'make', 'multiple', 'rate', 'less', 'equal', '3.75%', 'maturity', '3', 'months.', 'ivory', 'coast', 'kick', 'operation', 'two', 'fundraiser', 'fcfa', '180', 'billion,', 'carry', 'respectively', 'april', '27', 'may', '4,', '2020.', 'country', 'burkina', 'faso,', 'senegal', 'mali', 'mobilize', '80', 'billion', 'fcfa,', '103', 'billion', '88', 'billion', 'respectively.', 'may', '5,', '5', 'issue', 'auction', 'covid-19', 'social', 'bonds', 'part', 'response', 'plan', 'states', 'uemoa', 'zone', 'public', 'security', 'market', 'enable', 'nearly', '631', 'billion', 'raised.', 'benin', 'also', 'expected,', 'today,', 'financial', 'market', 'issuance', 'covid-19', 'voucher', '130', 'billion', 'fcfa.', 'ivory', 'coast', 'intend', 'issue', 'third', 'covid-19', 'bond', 'issue', 'amount', '175', 'billion,', 'may', '11.', 'however,', 'even', 'states', 'succeed', 'raise', 'fund', 'covid-19', 'bonds', 'support', 'bceao,', 'open', 'special', 'window', 'refinance', 'three-month', 'bond', 'benefit', 'banks,', 'cannot', 'ignore', 'context', 'public', 'security', 'issued.', 'fundraising', 'operation', 'take', 'place', 'head', 'state', 'uemoa', 'decide', 'temporarily', 'suspend', 'application', "union's", 'convergence,', 'stability,', 'growth', 'solidarity', 'pact.', 'measure', 'risk', 'open', 'avenue', 'states', 'get', 'debt', 'dint', 'solicit', 'regional', 'financial', 'market.', 'risk', 'link', 'continue', 'widening', "union's", 'budget', 'deficit', '5.5%', 'gdp', 'set', '2.7%', '2020.', 'inevitably,', 'non-respect', 'convergence', 'criteria,', 'debt', 'curve', 'take', 'upward', 'slope', 'six', 'states', 'eight', 'union', '(benin,', 'guinea', 'bissau,', 'burkina', 'faso,', 'mali,', 'niger', 'togo', 'receive', 'immediate', 'multilateral', 'debt', 'relief', 'april', '13,', '2020.', 'without', 'count', 'decision', 'g20', 'paris', 'club', 'suspend', 'repayment', 'debt', 'service', 'one', 'year', '76', 'country', 'world', 'include', 'forty', 'africa.', 'states', 'show', 'ingenuity', 'mobilize', 'financial', 'resource', 'use', 'national', 'budget', 'much', 'efficiently;', 'reduce,', 'much', 'possible,', 'rate', 'indebtedness', 'widening', 'public', 'deficit.']</t>
  </si>
  <si>
    <t>Page 1 of 6 Pacte de convergence https://www.enqueteplus.com/content/pacte-de-convergence L’application du Pacte de convergence, de stabilité, de croissance et de solidarité au sein de l’Union économique et monétaire ouest-africaine (UEMOA) est suspendue temporairement. C’est ce qui ressort de la déclaration de la Conférence des chefs d’Etat et de gouvernement à ce propos, publié sur le site de l’institution. Sur recommandation du Conseil des ministres, en sa session extraordinaire tenue par visioconférence le 20 avril 2020, suspend temporairement l’application du Pacte de convergence, de stabilité, de croissance et de solidarité, et exhorte les Etats membres à poursuivre la mise en œuvre de politiques budgétaires permettant un retour à la consolidation budgétaire après la crise, annonce le document. D’après les chefs d’Etat et de gouvernement de l’UEMOA, la mise en œuvre du Pacte de convergence a permis de consolider le cadre macroéconomique et a conduit à un respect des conditions de convergence en 2019. Sur ce, ils rappellent que les dispositions pertinentes de l’article 22 de l’Acte additionnel susvisé, prévoient des circonstances exceptionnelles pouvant empêcher les Etats membres de respecter les critères de convergence, notamment le critère clé relatif au déficit budgétaire. Selon la même source, cette décision est prise dans le souci de préserver un environnement favorable à une reprise de l’activité économique, après la crise sanitaire.</t>
  </si>
  <si>
    <t>Page 1 of 6 Convergence Pact https://www.enqueteplus.com/content/pacte-de-convergence Application of the Convergence, Stability, Growth and Solidarity Pact within the Western Economic and Monetary Union -africaine (UEMOA) is temporarily suspended. This is what emerges from the declaration of the Conference of Heads of State and Government on this subject, published on the institution's website. On the recommendation of the Council of Ministers, in its extraordinary session held by videoconference on April 20, 2020, temporarily suspends the application of the Convergence, Stability, Growth and Solidarity Pact, and urges the Member States to continue the implementation of fiscal policies allowing a return to fiscal consolidation after the crisis, announces the document. According to the heads of state and government of the WAEMU, the implementation of the Convergence Pact made it possible to consolidate the macroeconomic framework and led to compliance with the conditions for convergence in 2019. With this, they recall that the relevant provisions of Article 22 of the aforementioned Additional Act provide for exceptional circumstances which may prevent Member States from complying with the convergence criteria, in particular the key criterion relating to the budget deficit. According to the same source, this decision was taken in order to preserve an environment conducive to a resumption of economic activity after the health crisis.</t>
  </si>
  <si>
    <t>['page', '1', '6', 'convergence', 'pact', 'application', 'convergence,', 'stability,', 'growth', 'solidarity', 'pact', 'within', 'western', 'economic', 'monetary', 'union', '-africaine', '(uemoa)', 'temporarily', 'suspended.', 'emerge', 'declaration', 'conference', 'heads', 'state', 'government', 'subject,', 'publish', "institution's", 'website.', 'recommendation', 'council', 'ministers,', 'extraordinary', 'session', 'hold', 'videoconference', 'april', '20,', '2020,', 'temporarily', 'suspend', 'application', 'convergence,', 'stability,', 'growth', 'solidarity', 'pact,', 'urge', 'member', 'states', 'continue', 'implementation', 'fiscal', 'policy', 'allow', 'return', 'fiscal', 'consolidation', 'crisis,', 'announce', 'document.', 'according', 'head', 'state', 'government', 'waemu,', 'implementation', 'convergence', 'pact', 'make', 'possible', 'consolidate', 'macroeconomic', 'framework', 'lead', 'compliance', 'condition', 'convergence', '2019.', 'this,', 'recall', 'relevant', 'provision', 'article', '22', 'aforementioned', 'additional', 'act', 'provide', 'exceptional', 'circumstance', 'may', 'prevent', 'member', 'states', 'comply', 'convergence', 'criteria,', 'particular', 'key', 'criterion', 'relate', 'budget', 'deficit.', 'according', 'source,', 'decision', 'take', 'order', 'preserve', 'environment', 'conducive', 'resumption', 'economic', 'activity', 'health', 'crisis.']</t>
  </si>
  <si>
    <t>togo</t>
  </si>
  <si>
    <t>Page 1 of 6 Sommet de l’UEMOA par visio-conférence : D’importantes décisions prises pour une lutte plus efficace contre la pandémie du coronavirus dans l’espace communautaire https://togopresse.tg/sommet-de-luemoa-par-visio-conference-dimportantes-decisions-prises-pour-une-lutte-plus-efficace-contre-la-pandemie-du-coronavirus-dans-lespace-communautaire/ Les chefs d’Etat et degouvernement del’Union économique etmonétaire ouest-africaine (UEMOA) dontle président de laRépublique FaureEssozimnaGnassingbé, se sontréunis en sessionextraordinaire, par visio-conférence, lundidernier, sur la pandémiedu coronavirus. C’étaitsous la présidence duPrésident de laRépublique de Côted’Ivoire, AlassaneOuattara président enexercice de l’union. Les travaux étaientconsacrés auxmeilleures réponses àapporter à la pandémiedu COVID-19 aux planssanitaire etéconomique dansl’espacecommunautaire. C’estainsi qu’après avoiranalysé la situation etfélicité les institutionsde l’Union pour les financement desplans nationaux deriposte, la conférence adécidé entre autres, desoutenir l’initiative del’Union Africainerelative à la dette despays africains et ausside : « L’instauration, dans lecadre communautaire,d’une plus grandecoordination dans laprise des mesuressanitaires relatives à lagestion des frontièresintérieures etextérieures de l’Union ;l’élaboration et la miseen oeuvre d’un planrégional derenforcement descapacités dessystèmes de santépour la gestion desépidémies ; l’adoptiond’une Déclarationportant suspensiontemporaire del’application du Pactede convergence, destabilité, de croissanceet de solidarité ; laprise, avec célérité, detoutes les mesures quis’avèreraientnécessaires pour et soutenirl’économie pendant etaprès la crise ». Les chefs d’Etat del’Union ont égalementabordé les questionssécuritaires et expriméleur «vivepréoccupation face àl’escalade continue desactes terroristes et debanditisme contre lespays de l’Union ». Sur lasituation politique, laconférence a salué lebon déroulement desélectionsprésidentielles enGuinée-Bissau et auTogo. C’est ainsi que leprésident FaureEssozimna Gnassingbéa été chaleureusementfélicité par ses pairspour sa réélection. En plus des 8 chefsd’Etat des paysmembres et desmembres du conseildes ministresstatutaire, les premiersresponsables desinstitutionscommunautaires ontégalement pris part auxtravaux.</t>
  </si>
  <si>
    <t>Page 1 of 6 UEMOA summit by videoconference: Important decisions taken for a more effective fight against the coronavirus pandemic in the community space https://togopresse.tg/sommet-de-luemoa-par- visio-conference-important-decisions-taken-for-a-more-effective-fight-against-the-coronavirus-pandemic-in-community-space / The Heads of State and Government of the Western Economic and Monetary Union Africa (UEMOA), including the President of the Republic FaureEssozimna Gnassingbé, met in an extraordinary session, by videoconference, on Monday, on the coronavirus pandemic. It was chaired by the President of the Republic of Côte d'Ivoire, Alassane Ouattara, current president of the union. The work was devoted to the best responses to the COVID-19 pandemic at the health and economic levels in the community space. This is how, after having analyzed the situation and congratulated the Union institutions for financing national response plans, the conference decided, among other things, to support the African Union initiative relating to the debt of African countries and also: "The establishment, in the community framework, greater coordination in the taking of health measures relating to the management of the internal and external borders of the Union; the development and implementation of a regional plan to strengthen the capacity of health systems for the management of epidemics; the adoption of a Declaration temporarily suspending the application of the Convergence, Stability, Growth and Solidarity Pact; the taking, with speed, of all the measures which would prove necessary for and to support the economy during and after the crisis ". Union Heads of State also addressed security issues and expressed "deep concern at the continuing escalation of terrorist acts and banditry against the countries of the Union". On the political situation, the conference praised the good conduct of the presidential elections in Guinea-Bissau and in Togo. This is how President Faure Essozimna Gnassingbé was warmly congratulated by his peers for his re-election. In addition to the 8 heads of state of the member countries and of the members of the council of state ministers, the first heads of community institutions also took part in the work.</t>
  </si>
  <si>
    <t>['page', '1', '6', 'uemoa', 'summit', 'videoconference:', 'important', 'decision', 'take', 'effective', 'fight', 'coronavirus', 'pandemic', 'community', 'space', 'visio-conference-important-decisions-taken-for-a-more-effective-fight-against-the-coronavirus-pandemic-in-community-space', 'heads', 'state', 'government', 'western', 'economic', 'monetary', 'union', 'africa', '(uemoa),', 'include', 'president', 'republic', 'faureessozimna', 'gnassingbé,', 'meet', 'extraordinary', 'session,', 'videoconference,', 'monday,', 'coronavirus', 'pandemic.', 'chair', 'president', 'republic', 'côte', "d'ivoire,", 'alassane', 'ouattara,', 'current', 'president', 'union.', 'work', 'devote', 'best', 'response', 'covid-19', 'pandemic', 'health', 'economic', 'level', 'community', 'space.', 'how,', 'analyze', 'situation', 'congratulate', 'union', 'institution', 'finance', 'national', 'response', 'plans,', 'conference', 'decided,', 'among', 'things,', 'support', 'african', 'union', 'initiative', 'relate', 'debt', 'african', 'country', 'also:', '"the', 'establishment,', 'community', 'framework,', 'great', 'coordination', 'taking', 'health', 'measure', 'relate', 'management', 'internal', 'external', 'border', 'union;', 'development', 'implementation', 'regional', 'plan', 'strengthen', 'capacity', 'health', 'system', 'management', 'epidemics;', 'adoption', 'declaration', 'temporarily', 'suspend', 'application', 'convergence,', 'stability,', 'growth', 'solidarity', 'pact;', 'taking,', 'speed,', 'measure', 'would', 'prove', 'necessary', 'support', 'economy', 'crisis', '".', 'union', 'heads', 'state', 'also', 'address', 'security', 'issue', 'express', '"deep', 'concern', 'continue', 'escalation', 'terrorist', 'act', 'banditry', 'country', 'union".', 'political', 'situation,', 'conference', 'praise', 'good', 'conduct', 'presidential', 'election', 'guinea-bissau', 'togo.', 'president', 'faure', 'essozimna', 'gnassingbé', 'warmly', 'congratulate', 'peer', 're-election.', 'addition', '8', 'head', 'state', 'member', 'country', 'member', 'council', 'state', 'ministers,', 'first', 'head', 'community', 'institution', 'also', 'take', 'part', 'work.']</t>
  </si>
  <si>
    <t>Au menu de la rencontre, la lutte contre la pandémie du Coronavirus qui sévit dans le monde entier sans épargner l’espace UEMOA. A cette occasion, les participants ont fait le point des mesures prises par chaque Etat au sein de l’espace dans la gestion de cette crise. Une évaluation a été faite concernant les ressources financières nécessaires à mobiliser pour faire face aux besoins en équipements sanitaires, assurer une mise en œuvre effective des mesures sociales et relancer l’activité économique. Le budget a été arrêté à 5284,9 milliards FCFA. « L’instauration dans le cadre communautaire d’une plus grande coordination dans la prise des mesures sanitaires relatives à la gestion des frontières intérieures et extérieures de l’Union, l’élaboration et la mise en œuvre d’un plan régional de renforcement des capacités des systèmes de santé pour la gestion des épidémies, la suspension temporaire de l’application du Pacte de convergence, de stabilité, de croissance et de solidarité, la prise, avec célérité, de toutes les mesures qui s’avèreraient nécessaires pour réduire l’impact de la pandémie sur nos populations et soutenir l’économie pendant et après la crise », sont entre autres les grandes décisions prises à ce sommet. Par ailleurs, les Chefs d’Etat de l’UEMOA ont profité de l’occasion pour adresser leurs félicitations au Président Faure Gnassingbé pour les 60 ans d’ans d’anniversaire de l’Indépendance du Togo, qui a été célébré le 27 avril 2020.</t>
  </si>
  <si>
    <t>On the menu for the meeting, the fight against the Coronavirus pandemic which is raging throughout the world without sparing the WAEMU area. On this occasion, the participants took stock of the measures taken by each State within the space in the management of this crisis. An assessment was made of the financial resources needed to be mobilized to meet the needs for sanitary equipment, ensure effective implementation of social measures and revive economic activity. The budget was set at 5,284.9 billion FCFA. "The establishment within the Community framework of greater coordination in the taking of health measures relating to the management of the Union's internal and external borders, the development and implementation of a regional plan to strengthen capacities of health systems for the management of epidemics, the temporary suspension of the application of the Pact for Convergence, Stability, Growth and Solidarity, the taking, with speed, of all the measures which prove necessary to reduce the 'impact of the pandemic on our populations and supporting the economy during and after the crisis', are among others the major decisions taken at this summit. In addition, the Heads of State of UEMOA took the opportunity to congratulate President Faure Gnassingbé on the 60th anniversary of Togo's independence, which was celebrated on April 27. 2020.</t>
  </si>
  <si>
    <t>['menu', 'meeting,', 'fight', 'coronavirus', 'pandemic', 'rag', 'throughout', 'world', 'without', 'spar', 'waemu', 'area.', 'occasion,', 'participant', 'take', 'stock', 'measure', 'take', 'state', 'within', 'space', 'management', 'crisis.', 'assessment', 'make', 'financial', 'resource', 'need', 'mobilize', 'meet', 'need', 'sanitary', 'equipment,', 'ensure', 'effective', 'implementation', 'social', 'measure', 'revive', 'economic', 'activity.', 'budget', 'set', '5,284.9', 'billion', 'fcfa.', '"the', 'establishment', 'within', 'community', 'framework', 'great', 'coordination', 'taking', 'health', 'measure', 'relate', 'management', "union's", 'internal', 'external', 'borders,', 'development', 'implementation', 'regional', 'plan', 'strengthen', 'capacity', 'health', 'system', 'management', 'epidemics,', 'temporary', 'suspension', 'application', 'pact', 'convergence,', 'stability,', 'growth', 'solidarity,', 'taking,', 'speed,', 'measure', 'prove', 'necessary', 'reduce', "'impact", 'pandemic', 'population', 'support', 'economy', "crisis',", 'among', 'others', 'major', 'decision', 'take', 'summit.', 'addition,', 'heads', 'state', 'uemoa', 'take', 'opportunity', 'congratulate', 'president', 'faure', 'gnassingbé', '60th', 'anniversary', "togo's", 'independence,', 'celebrate', 'april', '27.', '2020.']</t>
  </si>
  <si>
    <t>Ouverture de la 21è session des chefs d`Etat et de Gouvernement de l`Union Economique et Monétaire Ouest-Africaine Abidjan le 12 Juillet 2019. La 21ème session ordinaire de la conférence des chefs d`Etats et de Gouvernement de l`UEMOA (Union Economique et Monétaire Ouest-Africaine) a débuté ce vendredi avec la présence effective des ministres statutaires, présidents d`institutions, UEMOA, BCEAO, BOAD et du CREPMF. Comment Les chefs d’Etat et de gouvernement de l’Union économique et monétaire ouest-africaine (UEMOA) se sont réunis ce 27 avril 2020 en session extraordinaire par visioconférence pour discuter de la crise sanitaire liée à la maladie à Coronavirus dans l’Union. La rencontre a été sanctionnée par un communiqué final. SESSION EXTRAORDINAIRE DE LA CONFÉRENCE DES CHEFS D’ETAT ET DE GOUVERNEMENT DE L’UNION ECONOMIQUE ET MONETAIRE OUEST AFRICAINE COMMUNIQUE FINAL Abidjan, le 27 avril 2020 Sous la Présidence de son Excellence Monsieur Alassane OUATTARA, Président de la République de Côte d’Ivoire, Président en exercice de la Conférence des Chefs d’Etat et de Gouvernement de l’Union Economique et Monétaire Ouest Africaine (UEMOA), la Conférence s’est réunie en session extraordinaire, en visioconférence le 27 avril 2020. La session s’est principalement penchée sur la grave crise sanitaire qui sévit dans les pays de l’UEMOA du fait de la pandémie à coronavirus (COVID-19). Ont pris part à ladite session : – Pour la République du Bénin, Son Excellence Monsieur Patrice TALON, Président de la République ; – Pour le Burkina Faso, Son Excellence Monsieur Roch Marc Christian KABORE, Président du Faso ; – Pour la République de Côte d’Ivoire, Son Excellence Monsieur Alassane OUATTARA, Président de la République ; – Pour la République de Guinée-Bissau, Son Excellence Monsieur Umaro Sissoco EMBALO, Président de la République ; – Pour la République du Mali, Son Excellence Monsieur Ibrahim Boubacar KEITA, Président de la République ; – Pour la République du Niger, Son Excellence Monsieur Issoufou MAHAMADOU, Président de la République ; – Pour la République du Sénégal, Son Excellence Monsieur Macky SALL, Président de la République ; – Pour la République Togolaise, Son Excellence Monsieur Faure Essozimna GNASSINGBE, Président de la République. Ont également pris part aux travaux de cette session, les Membres du Conseil des Ministres Statutaire de l’UEMOA, présidé par Monsieur Sani YAYA, Ministre de l’Economie et des Finances de la République Togolaise, ainsi que : – Monsieur Abdallah BOUREIMA, Président de la Commission de l’UEMOA ; – Monsieur Tiémoko Meyliet KONE, Gouverneur de la Banque Centrale des Etats de l’Afrique de l’Ouest (BCEAO) ; – Monsieur Christian ADOVELANDE, Président de la Banque Ouest Africaine de Développement (BOAD) ; – Monsieur Mamadou NDIAYE, Président du Conseil Régional de l’Epargne Publique et des Marchés Financiers (CREPMF). Analysant la situation sanitaire dans les pays de l’Union, la Conférence exprime sa vive préoccupation face à la rapidité avec laquelle la maladie à Coronavirus (COVID-19) se propage et les risques qu’elle comporte aux plans humain, économique et financier, sur le monde en général et en particulier sur les pays de l’UEMOA. Elle exprime sa compassion à toutes les familles endeuillées et souhaite un prompt rétablissement aux malades. La Conférence salue la vigueur des réactions des Etats membres dès le déclenchement de l’épidémie et les efforts qu’ils continuent de déployer pour mettre en œuvre des plans de riposte destinés à faire face à la progression de la maladie, à protéger les populations les plus vulnérables et à limiter l’impact de la pandémie. Elle les exhorte à poursuivre la sensibilisation des populations au strict respect des mesures de prévention. La Conférence rend un hommage appuyé aux professionnels de la santé pour les efforts inlassables qu’ils déploient pour sauver des vies. Elle remercie toutes les bonnes volontés qui se mobilisent pour atténuer les souffrances des malades et porter assistance à ceux qui en ont besoin. Elle félicite le Conseil des Ministres et les Institutions de l’Union pour les décisions et mesures prises à l’issue de la session extraordinaire du Conseil du 20 mars 2020, pour contribuer au financement des plans de riposte nationaux et se réjouit en particulier de : – l’octroi de prêts concessionnels au profit des Etats, à hauteur de 120 milliards, par l’affectation, par la BCEAO et la Commission de l’UEMOA, de 40 milliards au Fonds de bonification de la BOAD ; – la couverture par la BCEAO des besoins de liquidité exprimés par les banques. La Conférence a pris acte des nouvelles mesures d’accompagnement des Etats et du secteur privé pour renforcer la résilience de tous les acteurs en vue de faire face, à court et moyen termes, aux conséquences vécues et prévisibles de la pandémie du COVID-19, notamment le lancement imminent de «Bons COVID-19». La Conférence salue également les actions en cours de la BCEAO et de la BOAD destinées à mettre en œuvre, en relation avec le système bancaire, des mécanismes de financement des SFD, principales sources de financement du secteur informel dans les Etats membres. La Conférence note qu’à l’instar des autres pays, la pandémie à coronavirus affecte profondément les économies des Etats membres. Ainsi, en 2020, la situation macroéconomique de l’Union connaîtrait une dégradation sensible avec notamment un taux de croissance moyen qui ressortirait à 2,7%, soit une réduction de près de quatre points de pourcentage par rapport à la prévision initiale de 6,6%. A cet égard, les chefs d’Etat et de Gouvernement encouragent les Etats membres à mettre rapidement en œuvre les mesures de stabilisation puis de relance des économies. Dans ce contexte, la Conférence a évalué les ressources financières nécessaires aux Etats pour faire face aux besoins en équipements sanitaires, assurer une mise en œuvre effective des mesures sociales et relancer l’activité économique. L’évaluation de ces besoins s’élève à 5.284,9 Milliards de francs CFA. Il en résulterait une aggravation du déficit budgétaire dons compris pour représenter 5,5% du PIB contre 2,7% initialement prévu. Dans le contexte de la crise sanitaire liée au COVID-19, la Conférence soutient l’initiative de l’Union Africaine relative à la dette des pays Africains. La Conférence adresse ses remerciements à l’ensemble des partenaires, en particulier l’Union Africaine, la Banque Africaine de Développement, le Fonds Monétaire International, la Banque Mondiale et le G20 pour les initiatives qui ont déjà été engagées et les invite à soutenir encore plus le continent Africain dans sa lutte contre la pandémie. La Conférence note avec préoccupation la situation alimentaire et nutritionnelle particulièrement difficile pour une certaine frange des populations de l’Union, qui aura besoin d’une assistance alimentaire et nutritionnelle immédiate pendant la période de soudure (juin-août 2020). Cette vulnérabilité alimentaire, essentiellement due à la situation sécuritaire, pourrait se dégrader davantage avec la crise sanitaire du COVID-19. La Conférence relève par ailleurs que les difficultés liées aux importations, la fermeture des marchés, les mesures de confinement et la mise en quarantaine des zones touchées par la pandémie pourraient priver les producteurs ruraux d’un accès facile aux intrants agricoles et affecter négativement les résultats de la campagne 2020-2021 déjà sous la menace du péril acridien avec l’installation prochaine de la saison des pluies. Cette situation pourrait déboucher sur une aggravation de la situation alimentaire et nutritionnelle pour la région en 2021. La Conférence, consciente que les couches vulnérables sont très affectées par les mesures prises pour limiter la propagation de la pandémie à Coronavirus, recommande aux Etats membres de mettre rapidement en œuvre les mesures d’atténuation prises en leur faveur. La Conférence décide de prendre les mesures ci-après et invite les Etats membres ainsi que les Institutions communautaires à les mettre en œuvre : – l’instauration, dans le cadre communautaire, d’une plus grande coordination dans la prise des mesures sanitaires relatives à la gestion des frontières intérieures et extérieures de l’Union ; – l’élaboration et la mise en œuvre d’un plan régional de renforcement des capacités des systèmes de santé pour la gestion des épidémies ; – l’adoption d’une Déclaration portant suspension temporaire de l’application du Pacte de convergence, de stabilité, de croissance et de solidarité ; – la prise, avec célérité, de toutes les mesures qui s’avèreraient nécessaires pour réduire l’impact de la pandémie sur nos populations et soutenir l’économie pendant et après la crise. La Conférence exprime sa vive préoccupation face à l’escalade continue des actes terroristes et de banditisme contre les pays de l’Union, et réitère la détermination des Etats membres à renforcer leur coopération dans la lutte contre le terrorisme. Elle condamne l’enlèvement de Monsieur Soumaila Cissé, Chef de file de l’opposition malienne et rassure le gouvernement malien de son soutien et de ses encouragements pour toutes les initiatives en cours pour sa libération dans les meilleurs délais et sans condition. Abordant la situation politique au sein de l’Union, la Conférence salue le bon déroulement des élections présidentielles en Guinée-Bissau et au Togo. Les Chefs d’Etat et de Gouvernement adressent leurs vives et chaleureuses félicitations à son Excellence Monsieur Umaro Sissoco EMBALO, pour son accession à la magistrature suprême de la GuinéeBissau et à son Excellence Monsieur Faure Essozimna GNASSINGBE pour sa réélection à la présidence de la République Togolaise. La Conférence exprime sa satisfaction au Président de la Commission de l’UEMOA, au Gouverneur de la Banque Centrale des Etats de l’Afrique de l’Ouest, au Président de la Banque Ouest Africaine de Développement, au Président du Conseil Régional de l’Epargne Publique et des Marchés Financiers, ainsi qu’au personnel de tous les Organes et Institutions de l’UEMOA, pour les résultats obtenus dans la mise en œuvre des programmes et projets communautaires. La prochaine Conférence des Chefs d’Etat et de Gouvernement se tiendra en juillet 2020 à Yamoussoukro, en République de Côte d’Ivoire. Les Chefs d’Etat et de Gouvernement adressent leurs sincères remerciements à Son Excellence Monsieur Alassane OUATTARA, Président de la République de Côte d’Ivoire, Président de la Conférence des Chefs d’Etat et de Gouvernement de l’Union, pour avoir pris l’initiative de cette session extraordinaire et pour les bonnes dispositions matérielles et techniques prises pour sa réussite. Fait à Abidjan, le 27 avril 2020 Pour la Conférence des Chefs d’Etat Et de Gouvernement de l’UEMOA Le Président, S. E. Monsieur Alassane OUATTARA</t>
  </si>
  <si>
    <t>Opening of the 21st session of Heads of State and Government of the West African Economic and Monetary Union Abidjan on July 12, 2019. The 21st ordinary session of the Conference of Heads of State and Government of UEMOA (West African Economic and Monetary Union) began this Friday with the effective presence of statutory ministers, presidents of institutions, UEMOA, BCEAO, BOAD and CREPMF. How The Heads of State and Government of the West African Economic and Monetary Union (UEMOA) met on April 27, 2020 in an extraordinary session by videoconference to discuss the health crisis linked to the Coronavirus disease in the Union . The meeting was sanctioned by a final press release. EXTRAORDINARY SESSION OF THE CONFERENCE OF HEADS OF STATE AND GOVERNMENT OF THE WEST AFRICAN ECONOMIC AND MONETARY UNION FINAL COMMUNIQUE Abidjan, April 27, 2020 Under the Presidency of His Excellency Mr. Alassane OUATTARA, President of the Republic of Côte d'Ivoire, Current President of the Conference of Heads of State and Government of the West African Economic and Monetary Union (UEMOA), the Conference met in an extraordinary session, by videoconference on April 27, 2020. The session mainly focused on the serious health crisis in WAEMU countries due to the coronavirus pandemic (COVID-19). The following took part in the said session: - For the Republic of Benin, His Excellency Mr. Patrice TALON, President of the Republic; - For Burkina Faso, His Excellency Roch Marc Christian KABORE, President of Faso; - For the Republic of Côte d'Ivoire, His Excellency Mr. Alassane OUATTARA, President of the Republic; - For the Republic of Guinea-Bissau, His Excellency Mr. Umaro Sissoco EMBALO, President of the Republic; - For the Republic of Mali, His Excellency Mr. Ibrahim Boubacar KEITA, President of the Republic; - For the Republic of Niger, His Excellency Mr. Issoufou MAHAMADOU, President of the Republic; - For the Republic of Senegal, His Excellency Mr. Macky SALL, President of the Republic; - For the Togolese Republic, His Excellency Mr. Faure Essozimna GNASSINGBE, President of the Republic. Also took part in the work of this session, the Members of the Statutory Council of Ministers of UEMOA, chaired by Mr. Sani YAYA, Minister of Economy and Finance of the Togolese Republic, as well as: - Mr. Abdallah BOUREIMA, President the WAEMU Commission; - Mr. Tiémoko Meyliet KONE, Governor of the Central Bank of West African States (BCEAO); - Mr. Christian ADOVELANDE, President of the West African Development Bank (BOAD); - Mr. Mamadou NDIAYE, President of the Regional Council for Public Savings and Financial Markets (CREPMF). Analyzing the health situation in the countries of the Union, the Conference expresses its deep concern at the speed with which the Coronavirus disease (COVID-19) is spreading and the risks it entails in human, economic and financial terms, on the world in general and in particular on the UEMOA countries. She expresses her compassion to all the bereaved families and wishes a speedy recovery to the sick. The Conference welcomes the vigor of the reactions of the Member States from the outbreak of the epidemic and the efforts they continue to deploy to implement response plans intended to cope with the progression of the disease and to protect the populations in need of assistance. more vulnerable and limit the impact of the pandemic. It urges them to continue raising public awareness of strict compliance with preventive measures. The Conference pays deep tribute to health professionals for their tireless efforts to save lives. She thanks all the goodwill that is mobilized to alleviate the suffering of the sick and bring assistance to those who need it. It congratulates the Council of Ministers and the Institutions of the Union for the decisions and measures taken at the end of the extraordinary session of the Council of March 20, 2020, to contribute to the financing of national response plans and is particularly pleased to: - the granting of concessional loans for the benefit of States, to the tune of 120 billion, by the allocation, by the BCEAO and the UEMOA Commission, of 40 billion to the BOAD subsidy fund; - coverage by the BCEAO of the liquidity needs expressed by the banks. The Conference took note of the new support measures for States and the private sector to strengthen the resilience of all actors in order to cope, in the short and medium terms, with the lived and foreseeable consequences of the COVID-19 pandemic, including the imminent launch of “COVID-19 Vouchers”. The Conference also welcomes the ongoing actions of the BCEAO and BOAD intended to implement, in relation to the banking system, financing mechanisms for MFIs, the main sources of financing for the informal sector in the Member States. The Conference notes that like other countries, the coronavirus pandemic is profoundly affecting the economies of member states. Thus, in 2020, the Union's macroeconomic situation would deteriorate significantly, notably with an average growth rate of 2.7%, i.e. a reduction of nearly four percentage points compared to the initial forecast of 6, 6%. In this regard, the Heads of State and Government encourage member states to rapidly implement measures to stabilize and then revive economies. In this context, the Conference assessed the financial resources necessary for States to meet the needs for health equipment, ensure effective implementation of social measures and revive economic activity. The assessment of these needs amounts to 5,284.9 billion CFA francs. The result would be a worsening of the budget deficit including grants to represent 5.5% of GDP against 2.7% initially planned. In the context of the health crisis linked to COVID-19, the Conference supports the African Union initiative relating to the debt of African countries. The Conference expresses its thanks to all the partners, in particular the African Union, the African Development Bank, the International Monetary Fund, the World Bank and the G20 for the initiatives that have already been undertaken and invites them to further support plus the African continent in its fight against the pandemic. The Conference notes with concern the particularly difficult food and nutritional situation for a certain segment of the populations of the Union, which will need immediate food and nutritional assistance during the lean season (June-August 2020). This food vulnerability, mainly due to the security situation, could deteriorate further with the COVID-19 health crisis. The Conference also notes that the difficulties related to imports, the closure of markets, containment measures and the quarantine of areas affected by the pandemic could deprive rural producers of easy access to agricultural inputs and adversely affect results. of the 2020-2021 campaign already under the threat of the locust peril with the imminent onset of the rainy season. This situation could lead to a worsening of the food and nutritional situation for the region in 2021. The Conference, aware that the vulnerable layers are very affected by the measures taken to limit the spread of the Coronavirus pandemic, recommends that member states rapidly implement the mitigation measures taken in their favor. The Conference decides to take the following measures and invites the Member States as well as the Community institutions to implement them: - the establishment, within the Community framework, of greater coordination in the taking of health measures relating to management of the Union's internal and external borders; - the development and implementation of a regional plan to strengthen the capacity of health systems for the management of epidemics; - the adoption of a Declaration temporarily suspending the application of the Convergence, Stability, Growth and Solidarity Pact; - the rapid adoption of all measures that may prove necessary to reduce the impact of the pandemic on our populations and support the economy during and after the crisis. The Conference expresses its deep concern at the continuing escalation of terrorist acts and banditry against the countries of the Union, and reiterates the determination of member states to strengthen their cooperation in the fight against terrorism. It condemns the kidnapping of Mr. Soumaila Cissé, Leader of the Malian opposition, and reassures the Malian government of its support and encouragement for all the initiatives underway for his release as soon as possible and unconditionally. Addressing the political situation within the Union, the Conference welcomes the smooth conduct of the presidential elections in Guinea-Bissau and Togo. The Heads of State and Government send their warm and warm congratulations to His Excellency Mr. Umaro Sissoco EMBALO, for his accession to the supreme magistracy of GuineaBissau and to His Excellency Mr. Faure Essozimna GNASSINGBE for his re-election as President of the Togolese Republic . The Conference expresses its satisfaction to the President of the WAEMU Commission, to the Governor of the Central Bank of West African States, to the President of the West African Development Bank, to the President of the Regional Council of Public Savings and Financial Markets, as well as to the staff of all UEMOA Organs and Institutions, for the results obtained in the implementation of community programs and projects. The next Conference of Heads of State and Government will be held in July 2020 in Yamoussoukro, Republic of Côte d'Ivoire. The Heads of State and Government address their sincere thanks to His Excellency Mr. Alassane OUATTARA, President of the Republic of Côte d'Ivoire, President of the Assembly of Heads of State and Government of the Union, for taking the initiative of this extraordinary session and for the good material and technical arrangements made for its success. Done in Abidjan, April 27, 2020 For the Conference of Heads of State and Government of UEMOA The President, H.E. Mr. Alassane OUATTARA</t>
  </si>
  <si>
    <t>['opening', '21st', 'session', 'heads', 'state', 'government', 'west', 'african', 'economic', 'monetary', 'union', 'abidjan', 'july', '12,', '2019.', '21st', 'ordinary', 'session', 'conference', 'heads', 'state', 'government', 'uemoa', '(west', 'african', 'economic', 'monetary', 'union)', 'begin', 'friday', 'effective', 'presence', 'statutory', 'ministers,', 'president', 'institutions,', 'uemoa,', 'bceao,', 'boad', 'crepmf.', 'heads', 'state', 'government', 'west', 'african', 'economic', 'monetary', 'union', '(uemoa)', 'meet', 'april', '27,', '2020', 'extraordinary', 'session', 'videoconference', 'discuss', 'health', 'crisis', 'link', 'coronavirus', 'disease', 'union', 'meeting', 'sanction', 'final', 'press', 'release.', 'extraordinary', 'session', 'conference', 'heads', 'state', 'government', 'west', 'african', 'economic', 'monetary', 'union', 'final', 'communique', 'abidjan,', 'april', '27,', '2020', 'presidency', 'excellency', 'mr.', 'alassane', 'ouattara,', 'president', 'republic', 'côte', "d'ivoire,", 'current', 'president', 'conference', 'heads', 'state', 'government', 'west', 'african', 'economic', 'monetary', 'union', '(uemoa),', 'conference', 'meet', 'extraordinary', 'session,', 'videoconference', 'april', '27,', '2020.', 'session', 'mainly', 'focus', 'serious', 'health', 'crisis', 'waemu', 'country', 'due', 'coronavirus', 'pandemic', '(covid-19).', 'following', 'take', 'part', 'say', 'session:', 'republic', 'benin,', 'excellency', 'mr.', 'patrice', 'talon,', 'president', 'republic;', 'burkina', 'faso,', 'excellency', 'roch', 'marc', 'christian', 'kabore,', 'president', 'faso;', 'republic', 'côte', "d'ivoire,", 'excellency', 'mr.', 'alassane', 'ouattara,', 'president', 'republic;', 'republic', 'guinea-bissau,', 'excellency', 'mr.', 'umaro', 'sissoco', 'embalo,', 'president', 'republic;', 'republic', 'mali,', 'excellency', 'mr.', 'ibrahim', 'boubacar', 'keita,', 'president', 'republic;', 'republic', 'niger,', 'excellency', 'mr.', 'issoufou', 'mahamadou,', 'president', 'republic;', 'republic', 'senegal,', 'excellency', 'mr.', 'macky', 'sall,', 'president', 'republic;', 'togolese', 'republic,', 'excellency', 'mr.', 'faure', 'essozimna', 'gnassingbe,', 'president', 'republic.', 'also', 'take', 'part', 'work', 'session,', 'members', 'statutory', 'council', 'ministers', 'uemoa,', 'chair', 'mr.', 'sani', 'yaya,', 'minister', 'economy', 'finance', 'togolese', 'republic,', 'well', 'as:', 'mr.', 'abdallah', 'boureima,', 'president', 'waemu', 'commission;', 'mr.', 'tiémoko', 'meyliet', 'kone,', 'governor', 'central', 'bank', 'west', 'african', 'states', '(bceao);', 'mr.', 'christian', 'adovelande,', 'president', 'west', 'african', 'development', 'bank', '(boad);', 'mr.', 'mamadou', 'ndiaye,', 'president', 'regional', 'council', 'public', 'savings', 'financial', 'markets', '(crepmf).', 'analyzing', 'health', 'situation', 'country', 'union,', 'conference', 'express', 'deep', 'concern', 'speed', 'coronavirus', 'disease', '(covid-19)', 'spread', 'risk', 'entail', 'human,', 'economic', 'financial', 'terms,', 'world', 'general', 'particular', 'uemoa', 'countries.', 'express', 'compassion', 'bereaved', 'family', 'wish', 'speedy', 'recovery', 'sick.', 'conference', 'welcome', 'vigor', 'reaction', 'member', 'states', 'outbreak', 'epidemic', 'effort', 'continue', 'deploy', 'implement', 'response', 'plan', 'intend', 'cope', 'progression', 'disease', 'protect', 'population', 'need', 'assistance.', 'vulnerable', 'limit', 'impact', 'pandemic.', 'urge', 'continue', 'raise', 'public', 'awareness', 'strict', 'compliance', 'preventive', 'measures.', 'conference', 'pay', 'deep', 'tribute', 'health', 'professional', 'tireless', 'effort', 'save', 'lives.', 'thank', 'goodwill', 'mobilize', 'alleviate', 'suffering', 'sick', 'bring', 'assistance', 'need', 'it.', 'congratulate', 'council', 'ministers', 'institutions', 'union', 'decision', 'measure', 'take', 'end', 'extraordinary', 'session', 'council', 'march', '20,', '2020,', 'contribute', 'financing', 'national', 'response', 'plan', 'particularly', 'pleased', 'to:', 'granting', 'concessional', 'loan', 'benefit', 'states,', 'tune', '120', 'billion,', 'allocation,', 'bceao', 'uemoa', 'commission,', '40', 'billion', 'boad', 'subsidy', 'fund;', 'coverage', 'bceao', 'liquidity', 'need', 'express', 'banks.', 'conference', 'take', 'note', 'new', 'support', 'measure', 'states', 'private', 'sector', 'strengthen', 'resilience', 'actor', 'order', 'cope,', 'short', 'medium', 'terms,', 'lived', 'foreseeable', 'consequence', 'covid-19', 'pandemic,', 'include', 'imminent', 'launch', '“covid-19', 'vouchers”.', 'conference', 'also', 'welcome', 'ongoing', 'action', 'bceao', 'boad', 'intend', 'implement,', 'relation', 'banking', 'system,', 'financing', 'mechanism', 'mfis,', 'main', 'source', 'financing', 'informal', 'sector', 'member', 'states.', 'conference', 'note', 'like', 'countries,', 'coronavirus', 'pandemic', 'profoundly', 'affect', 'economy', 'member', 'states.', 'thus,', '2020,', "union's", 'macroeconomic', 'situation', 'would', 'deteriorate', 'significantly,', 'notably', 'average', 'growth', 'rate', '2.7%,', 'i.e.', 'reduction', 'nearly', 'four', 'percentage', 'point', 'compare', 'initial', 'forecast', '6,', '6%.', 'regard,', 'heads', 'state', 'government', 'encourage', 'member', 'state', 'rapidly', 'implement', 'measure', 'stabilize', 'revive', 'economies.', 'context,', 'conference', 'assess', 'financial', 'resource', 'necessary', 'states', 'meet', 'need', 'health', 'equipment,', 'ensure', 'effective', 'implementation', 'social', 'measure', 'revive', 'economic', 'activity.', 'assessment', 'need', 'amount', '5,284.9', 'billion', 'cfa', 'francs.', 'result', 'would', 'worsening', 'budget', 'deficit', 'include', 'grant', 'represent', '5.5%', 'gdp', '2.7%', 'initially', 'planned.', 'context', 'health', 'crisis', 'link', 'covid-19,', 'conference', 'support', 'african', 'union', 'initiative', 'relate', 'debt', 'african', 'countries.', 'conference', 'express', 'thanks', 'partners,', 'particular', 'african', 'union,', 'african', 'development', 'bank,', 'international', 'monetary', 'fund,', 'world', 'bank', 'g20', 'initiative', 'already', 'undertaken', 'invite', 'support', 'plus', 'african', 'continent', 'fight', 'pandemic.', 'conference', 'note', 'concern', 'particularly', 'difficult', 'food', 'nutritional', 'situation', 'certain', 'segment', 'population', 'union,', 'need', 'immediate', 'food', 'nutritional', 'assistance', 'lean', 'season', '(june-august', '2020).', 'food', 'vulnerability,', 'mainly', 'due', 'security', 'situation,', 'could', 'deteriorate', 'covid-19', 'health', 'crisis.', 'conference', 'also', 'note', 'difficulty', 'relate', 'imports,', 'closure', 'markets,', 'containment', 'measure', 'quarantine', 'area', 'affect', 'pandemic', 'could', 'deprive', 'rural', 'producer', 'easy', 'access', 'agricultural', 'input', 'adversely', 'affect', 'results.', '2020-2021', 'campaign', 'already', 'threat', 'locust', 'peril', 'imminent', 'onset', 'rainy', 'season.', 'situation', 'could', 'lead', 'worsening', 'food', 'nutritional', 'situation', 'region', '2021.', 'conference,', 'aware', 'vulnerable', 'layer', 'affect', 'measure', 'take', 'limit', 'spread', 'coronavirus', 'pandemic,', 'recommend', 'member', 'state', 'rapidly', 'implement', 'mitigation', 'measure', 'take', 'favor.', 'conference', 'decide', 'take', 'following', 'measure', 'invite', 'member', 'states', 'well', 'community', 'institution', 'implement', 'them:', 'establishment,', 'within', 'community', 'framework,', 'great', 'coordination', 'taking', 'health', 'measure', 'relate', 'management', "union's", 'internal', 'external', 'borders;', 'development', 'implementation', 'regional', 'plan', 'strengthen', 'capacity', 'health', 'system', 'management', 'epidemics;', 'adoption', 'declaration', 'temporarily', 'suspend', 'application', 'convergence,', 'stability,', 'growth', 'solidarity', 'pact;', 'rapid', 'adoption', 'measure', 'may', 'prove', 'necessary', 'reduce', 'impact', 'pandemic', 'population', 'support', 'economy', 'crisis.', 'conference', 'express', 'deep', 'concern', 'continue', 'escalation', 'terrorist', 'act', 'banditry', 'country', 'union,', 'reiterate', 'determination', 'member', 'state', 'strengthen', 'cooperation', 'fight', 'terrorism.', 'condemn', 'kidnapping', 'mr.', 'soumaila', 'cissé,', 'leader', 'malian', 'opposition,', 'reassure', 'malian', 'government', 'support', 'encouragement', 'initiative', 'underway', 'release', 'soon', 'possible', 'unconditionally.', 'addressing', 'political', 'situation', 'within', 'union,', 'conference', 'welcome', 'smooth', 'conduct', 'presidential', 'election', 'guinea-bissau', 'togo.', 'heads', 'state', 'government', 'send', 'warm', 'warm', 'congratulation', 'excellency', 'mr.', 'umaro', 'sissoco', 'embalo,', 'accession', 'supreme', 'magistracy', 'guineabissau', 'excellency', 'mr.', 'faure', 'essozimna', 'gnassingbe', 're-election', 'president', 'togolese', 'republic', 'conference', 'express', 'satisfaction', 'president', 'waemu', 'commission,', 'governor', 'central', 'bank', 'west', 'african', 'states,', 'president', 'west', 'african', 'development', 'bank,', 'president', 'regional', 'council', 'public', 'savings', 'financial', 'markets,', 'well', 'staff', 'uemoa', 'organs', 'institutions,', 'result', 'obtain', 'implementation', 'community', 'program', 'projects.', 'next', 'conference', 'heads', 'state', 'government', 'hold', 'july', '2020', 'yamoussoukro,', 'republic', 'côte', "d'ivoire.", 'heads', 'state', 'government', 'address', 'sincere', 'thanks', 'excellency', 'mr.', 'alassane', 'ouattara,', 'president', 'republic', 'côte', "d'ivoire,", 'president', 'assembly', 'heads', 'state', 'government', 'union,', 'take', 'initiative', 'extraordinary', 'session', 'good', 'material', 'technical', 'arrangement', 'make', 'success.', 'done', 'abidjan,', 'april', '27,', '2020', 'conference', 'heads', 'state', 'government', 'uemoa', 'president,', 'h.e.', 'mr.', 'alassane', 'ouattara']</t>
  </si>
  <si>
    <t>Page 1 of 6 The WAEMU States have put the brakes on the convergence criteria due to Covid-19 pandemic ECONOMIC GOVERNANCE Tuesday, 28 April 2020 18:22 https://www.togofirst.com/en/economic-governance/2804-5429-the-waemu-states-have-put-the-brakes-on-the-convergence-criteria-due-to-covid-19-pandemic The WAEMU States have put the brakes on the convergence criteria due to Covid-19 pandemic (Togo First) - The WAEMU convergence criteria for stability, growth, and solidarity has been suspended. The decision was taken yesterday during a videoconference between the Heads of State of the WAEMU. This aims at enabling the union’s various member-States to have enough room to fight the COVID-19 pandemic more efficiently. According to the leaders of the economic union, a total of 5,284.9 billion FCFA is needed to meet the needs of health equipment, effectively implement social measures and restart economic activity as the pandemic keeps gaining momentum. This could increase the overall budget deficit (grants included) of the region concerned to 5.5% of GDP, against 2.7% expected initially. Similarly, the average growth rate of the WAEMU for 2020 is estimated at 2.7%, against 6.6% before. While these indicators may justify the leaders’ choice, some observers still estimate that they have done nothing but provide their governments with blank cheques. The convergence criteria were agreed upon in 2015. In its framework, WAEMU States should have harmonized their macroeconomic indicators by the end of 2019. In detail, the criteria set the average annual inflation rate at 3%, budget deficit at a maximum of 3% of the GDP (which was to be effective from January 1, 2020) of each State, while debt to GDP ratio was fixed at 70%. Also, the wage bill was to remain below 35% of tax revenue, and the tax burden was to be above 20%. Such requirements have been compromised by the Covid-19 pandemic which has caused the global economy to slow down.</t>
  </si>
  <si>
    <t>['page', '1', '6', 'waemu', 'states', 'put', 'brake', 'convergence', 'criterion', 'due', 'covid-19', 'pandemic', 'economic', 'governance', 'tuesday,', '28', 'april', '2020', '18:22', 'waemu', 'states', 'put', 'brake', 'convergence', 'criterion', 'due', 'covid-19', 'pandemic', '(togo', 'first)', 'waemu', 'convergence', 'criterion', 'stability,', 'growth,', 'solidarity', 'suspended.', 'decision', 'take', 'yesterday', 'videoconference', 'heads', 'state', 'waemu.', 'aim', 'enable', 'union’s', 'various', 'member-states', 'enough', 'room', 'fight', 'covid-19', 'pandemic', 'efficiently.', 'according', 'leader', 'economic', 'union,', 'total', '5,284.9', 'billion', 'fcfa', 'need', 'meet', 'need', 'health', 'equipment,', 'effectively', 'implement', 'social', 'measure', 'restart', 'economic', 'activity', 'pandemic', 'keep', 'gain', 'momentum.', 'could', 'increase', 'overall', 'budget', 'deficit', '(grants', 'included)', 'region', 'concern', '5.5%', 'gdp,', '2.7%', 'expected', 'initially.', 'similarly,', 'average', 'growth', 'rate', 'waemu', '2020', 'estimate', '2.7%,', '6.6%', 'before.', 'indicator', 'may', 'justify', 'leaders’', 'choice,', 'observer', 'still', 'estimate', 'nothing', 'provide', 'government', 'blank', 'cheques.', 'convergence', 'criterion', 'agree', 'upon', '2015.', 'framework,', 'waemu', 'states', 'harmonize', 'macroeconomic', 'indicator', 'end', '2019.', 'detail,', 'criterion', 'set', 'average', 'annual', 'inflation', 'rate', '3%,', 'budget', 'deficit', 'maximum', '3%', 'gdp', '(which', 'effective', 'january', '1,', '2020)', 'state,', 'debt', 'gdp', 'ratio', 'fix', '70%.', 'also,', 'wage', 'bill', 'remain', '35%', 'tax', 'revenue,', 'tax', 'burden', '20%.', 'requirement', 'compromise', 'covid-19', 'pandemic', 'cause', 'global', 'economy', 'slow', 'down.']</t>
  </si>
  <si>
    <t>Cérémonie d`ouverture du Sommet extraordinaire de l`UEMOA par visioconférence Le Président de la République, S.E.M. Alassane OUATTARA, Président en exercice de la Conférence des Chefs d`Etat et de Gouvernement de l`Union Economique et Monétaire Ouest-Africaine Présent à la cérémonie d`ouverture du Sommet extraordinaire de l`UEMOA, tenu ce lundi 27 avril 2020, par visioconférence. Comment Présidant un sommet extraordinaire de l’Union économique et monétaire ouest-africaine (Uemoa) sur la pandémie du covid-19 qui sévit, le président ivoirien, Alassane Ouattara a lancé un appel à ses pairs à faire face à la situation dans la sous-région par une réponse collective et concertée entre eux. Ci-dessous, l’intégralité de son discours. Excellences, Messieurs les Chefs d’Etat et de Gouvernement ; Monsieur le Président du Conseil des Ministres ; Monsieur le Président de la Commission de l’UEMOA ; Monsieur le Gouverneur de la BCEAO ; Monsieur le Président de la BOAD ; Monsieur le Président de l’Autorité des Marchés Financiers de l’Union Monétaire Ouest-Africaine (AMF-UMOA) ; Mesdames, Messieurs ; Je voudrais vous souhaiter la bienvenue à cette session extraordinaire de la Conférence des Chefs d’Etat et de Gouvernement de l’Union, qui se tient dans des conditions inédites. Elle nous permettra d’échanger sur la situation dramatique que le monde en général, et notre région en particulier, connaît depuis le déclenchement de la pandémie du COVID-19. En effet, c’est bien la première fois dans l’histoire de notre Union, que nous tenons une session par visioconférence. Je félicite donc nos experts qui nous permettent ainsi de tenir cette réunion. Avant de poursuivre, j’exprime mon soutien au Président Ibrahim Boubacar KEÏTA et à son Gouvernement, pour tous les efforts entrepris pour la libération de Monsieur Soumaïla CISSE, notre frère et ami, détenu par des groupes terroristes. Je profite également de l’occasion pour adresser mes félicitations à Son Excellence Monsieur Faure Essozimna GNASSINGBE pour sa réélection à la Présidence de la République togolaise et à Son Excellence Monsieur Umaro Sissoco EMBALO pour son accession à la magistrature suprême de la Guinée-Bissau. Excellences, Messieurs les Chefs d’Etat et de Gouvernement ; Le nombre de personnes contaminées dans le monde a franchi, il y a quelques jours, le cap de 2,5 millions de personnes et la pandémie a déjà occasionné plus de 200 000 décès. Les Etats membres de notre Union ne font pas exception. À la date du 22 avril 2020, notre Union enregistrait près de 3 200 cas confirmés, avec 105 décès et un taux de létalité de 3,3%. Je voudrais, en votre nom à tous, exprimer ma compassion et mes condoléances aux citoyens de l’Union, qui ont perdu des êtres chers. Je demande que nous observions une minute de silence à la mémoire de toutes les victimes. Excellences, Messieurs les Chefs d’Etat et de Gouvernement ; La pandémie actuelle, qui s’ajoute à la crise sécuritaire qui sévit dans notre région, a des effets économiques, sociaux et humanitaires sur l’ensemble de nos Etats membres. En effet, cette crise sanitaire aura un impact direct négatif sur la croissance économique de nos Etats et sur nos finances publiques en 2020. Il ressort, par exemple, que le taux de croissance moyen, en 2020, dans notre Union, ressortirait à 2,7%, soit une réduction de près de quatre points de pourcentage par rapport à la prévision initiale de 6,6%. Cette pandémie, si elle se poursuivait jusqu’à la fin de l’année, pourrait conduire nos économies à rentrer en récession et réduirait, de façon significative, la capacité de nos Etats à lutter contre la pauvreté et le terrorisme. Nous devons donc agir vite et prendre des mesures à la fois sur les plans sanitaire, économique et social, afin d’atténuer les conséquences de la crise sur nos économies et réduire ainsi les souffrances de nos concitoyens. Le présent Sommet nous donne l’opportunité de partager nos expériences dans la gestion du COVID-19 et de rechercher, ensemble, les moyens de faire face à cette pandémie. Mais d’ores et déjà, je voudrais, Messieurs les Chefs d’Etat et de Gouvernement, vous rendre hommage pour les mesures urgentes et les plans de riposte, évalués aujourd’hui à environ 5 285 milliards de F CFA, que vous avez adoptés. Ils permettront de limiter les impacts du COVID-19 sur les populations, l’emploi et le secteur productif et de promouvoir les initiatives prises pour éviter l’affaissement des entreprises et le redémarrage rapide des activités économiques post-crise. Ces mesures se traduisent, notamment, par : ➢ l’instauration de couvre-feu et d’état d’urgence, ➢ le renforcement des contrôles sanitaires aux frontières, ➢ l’intensification des tests et la mise en quarantaine des cas positifs et suspects, ➢ la fermeture des établissements scolaires, ➢ l’interdiction des rassemblements de population, ➢ les investissements dans la santé, ➢ les plans de soutien économique et financier à l’endroit des populations les plus vulnérables, du secteur informel et des entreprises, notamment des PME. En ce qui concerne la Côte d’ivoire, nous avons adopté deux (2) plans. Il s’agit, en premier lieu, du Plan national de riposte contre le COVID-19, d’un montant de 95 milliards 880 millions de F CFA, annoncé le lundi 16 mars, pour apporter une réponse sanitaire adéquate et accroître les capacités d’accueil des malades à travers tout le pays et ensuite, le lundi 23 mars, le Plan de Soutien Economique, Social et Humanitaire, de 1700 milliards de F CFA, soit environ 5% du PIB, destiné à soutenir le secteur privé, le secteur informel et l’aide aux couches sociales les plus vulnérables. Je voudrais aussi saluer nos Institutions régionales pour les mesures prises pour donner une bouffée d’oxygène à nos pays à travers notamment l’injection de liquidité dans nos économies, avec les Bons COVID-19 et l’accroissement du niveau de prêts concessionnels aux Etats, afin de financer les dépenses urgentes d’investissement et d’équipement et de lutter contre la pandémie. Je profite de l’occasion pour féliciter le Président de la Commission, M. Abdallah BOUREIMA, et ses collaborateurs, pour la qualité des documents de travail mis à notre disposition pour ce Sommet extraordinaire. Par ailleurs, en dépit des contraintes actuelles, il apparaît indispensable de poursuivre la mise en œuvre de nos grands chantiers dans les domaines de la sécurité, de la santé, des infrastructures et de la monnaie commune. Nos défis sont donc désormais encore importants et nombreux. Il nous faut donc faire preuve d’ingéniosité et prendre, avec célérité, toutes les mesures nécessaires, afin de réduire l’impact de la pandémie sur nos populations et nos économies. Ce Sommet nous offre l’occasion de définir une stratégie commune de lutte contre la pandémie et de donner des orientations à nos Institutions régionales et nos équipes gouvernementales pour sa mise en œuvre. Nous examinerons également, compte tenu des impacts de la pandémie sur nos économies, notre pacte de convergence. Excellences, Messieurs les Chefs d’Etat et de Gouvernement ; La situation que nous traversons nous oblige à avoir une réponse collective et concertée. Cette collaboration doit s’étendre aux initiatives visant à renforcer notre capacité de production de produits pharmaceutiques et au partage d’expériences entre nos scientifiques et responsables des équipes médicales, chargés de la riposte contre le COVID-19, dans nos pays respectifs. Pour ma part, je suis convaincu que nous serons plus forts collectivement pour faire face à ce défi inédit que constitue la pandémie du COVID-19. C’est sur cette note d’espoir que je déclare ouverte, la session extraordinaire de la Conférence des Chefs d’Etat et de Gouvernement de l’UEMOA. Vive l’intégration régionale ! Vive l’UEMOA ! Je vous remercie.</t>
  </si>
  <si>
    <t>Opening ceremony of the UEMOA Extraordinary Summit by videoconference The President of the Republic, H.E. Alassane OUATTARA, President in office of the Conference of Heads of State and Government of the West African Economic and Monetary Union Present at the opening ceremony of the Extraordinary Summit of UEMOA, held this Monday, April 27, 2020, by videoconferencing. How Presiding an extraordinary summit of the West African Economic and Monetary Union (Uemoa) on the covid-19 pandemic which is raging, the Ivorian President, Alassane Ouattara launched an appeal to his peers to face the situation in the sub -region by a collective and concerted response between them. Below is his full speech. Excellencies, Heads of State and Government; Mr. President of the Council of Ministers; Mr. President of the WAEMU Commission; Mr. Governor of the BCEAO; Mr. President of BOAD; Mr. Chairman of the West African Monetary Union Financial Markets Authority (AMF-UMOA); Ladies and gentlemen ; I would like to welcome you to this extraordinary session of the Assembly of Heads of State and Government of the Union, which is being held under unprecedented conditions. It will allow us to discuss the tragic situation that the world in general, and our region in particular, has been experiencing since the outbreak of the COVID-19 pandemic. Indeed, this is the first time in the history of our Union that we are holding a videoconference session. I therefore congratulate our experts for enabling us to hold this meeting. Before continuing, I express my support to President Ibrahim Boubacar KEÏTA and his Government for all the efforts undertaken for the release of Mr. Soumaïla CISSE, our brother and friend, detained by terrorist groups. I also take the opportunity to congratulate His Excellency Mr. Faure Essozimna GNASSINGBE on his re-election as President of the Togolese Republic and to His Excellency Mr. Umaro Sissoco EMBALO on his accession to the supreme office of Guinea-Bissau. Excellencies, Heads of State and Government; A few days ago, the number of infected people around the world crossed the 2.5 million mark and the pandemic has already caused more than 200,000 deaths. The Member States of our Union are no exception. As of April 22, 2020, our Union recorded nearly 3,200 confirmed cases, with 105 deaths and a case fatality rate of 3.3%. I would like, on behalf of all of you, to express my compassion and condolences to the citizens of the Union, who have lost loved ones. I ask that we observe a minute of silence in memory of all the victims. Excellencies, Heads of State and Government; The current pandemic, which comes on top of the security crisis in our region, has economic, social and humanitarian effects on all of our member states. Indeed, this health crisis will have a direct negative impact on the economic growth of our States and on our public finances in 2020. It emerges, for example, that the average growth rate in 2020 in our Union would stand at 2.7%, a reduction of almost four percentage points compared to the initial forecast of 6.6%. This pandemic, if it continued until the end of the year, could lead our economies into recession and significantly reduce the capacity of our states to fight poverty and terrorism. We must therefore act quickly and take measures at the health, economic and social levels in order to mitigate the consequences of the crisis on our economies and thus reduce the suffering of our fellow citizens. This Summit gives us the opportunity to share our experiences in the management of COVID-19 and to seek, together, the means to face this pandemic. But from now on, I would like, Honorable Heads of State and Government, to pay tribute to you for the urgent measures and response plans, valued today at around 5,285 billion CFA francs, that you have adopted. . They will help limit the impacts of COVID-19 on populations, employment and the productive sector and promote initiatives taken to prevent the collapse of businesses and the rapid restart of post-crisis economic activities. These measures are reflected, in particular, by: ➢ the establishment of a curfew and state of emergency, ➢ the strengthening of health controls at the borders, ➢ the intensification of tests and the quarantine of positive and suspected cases , ➢ the closure of schools, ➢ the ban on gatherings of the population, ➢ investments in health, ➢ economic and financial support plans for the most vulnerable populations, the informal sector and businesses, in particular of SMEs. Regarding the Ivory Coast, we have adopted two (2) plans. This is, in the first place, the National Response Plan against COVID-19, amounting to 95 billion 880 million F CFA, announced on Monday March 16, to provide an adequate health response and increase the capacities of '' reception of the sick throughout the country and then, on Monday March 23, the Economic, Social and Humanitarian Support Plan, of 1700 billion CFA francs, or about 5% of the GDP, intended to support the private sector, the sector informal and help the most vulnerable social strata. I would also like to salute our regional institutions for the measures taken to breathe new life into our countries, in particular through the injection of liquidity into our economies, with the COVID-19 Bonds and the increase in the level of concessional loans to States. , in order to finance urgent investment and equipment expenditure and to fight against the pandemic. I take this opportunity to congratulate the President of the Commission, Mr. Abdallah BOUREIMA, and his collaborators, for the quality of the working documents made available to us for this extraordinary Summit. Moreover, despite the current constraints, it appears essential to continue implementing our major projects in the areas of security, health, infrastructure and the common currency. Our challenges are therefore still significant and numerous. We must therefore be resourceful and take all necessary measures quickly to reduce the impact of the pandemic on our populations and our economies. This Summit offers us the opportunity to define a common strategy to fight the pandemic and to give directions to our regional institutions and our government teams for its implementation. We will also examine, given the impacts of the pandemic on our economies, our convergence pact. Excellencies, Heads of State and Government; The situation we are going through obliges us to have a collective and concerted response. This collaboration should extend to initiatives aimed at strengthening our pharmaceutical production capacity and the sharing of experiences between our scientists and medical team leaders responsible for the response to COVID-19 in our respective countries. For my part, I am convinced that we will be stronger collectively to face this unprecedented challenge of the COVID-19 pandemic. It is on this note of hope that I declare open the extraordinary session of the Conference of Heads of State and Government of UEMOA. Long live regional integration! Long live WAEMU! Thank you.</t>
  </si>
  <si>
    <t>['opening', 'ceremony', 'uemoa', 'extraordinary', 'summit', 'videoconference', 'president', 'republic,', 'h.e.', 'alassane', 'ouattara,', 'president', 'office', 'conference', 'heads', 'state', 'government', 'west', 'african', 'economic', 'monetary', 'union', 'present', 'opening', 'ceremony', 'extraordinary', 'summit', 'uemoa,', 'hold', 'monday,', 'april', '27,', '2020,', 'videoconferencing.', 'presiding', 'extraordinary', 'summit', 'west', 'african', 'economic', 'monetary', 'union', '(uemoa)', 'covid-19', 'pandemic', 'raging,', 'ivorian', 'president,', 'alassane', 'ouattara', 'launch', 'appeal', 'peer', 'face', 'situation', 'sub', '-region', 'collective', 'concerted', 'response', 'them.', 'full', 'speech.', 'excellencies,', 'heads', 'state', 'government;', 'mr.', 'president', 'council', 'ministers;', 'mr.', 'president', 'waemu', 'commission;', 'mr.', 'governor', 'bceao;', 'mr.', 'president', 'boad;', 'mr.', 'chairman', 'west', 'african', 'monetary', 'union', 'financial', 'markets', 'authority', '(amf-umoa);', 'ladies', 'gentleman', 'would', 'like', 'welcome', 'extraordinary', 'session', 'assembly', 'heads', 'state', 'government', 'union,', 'hold', 'unprecedented', 'conditions.', 'allow', 'us', 'discuss', 'tragic', 'situation', 'world', 'general,', 'region', 'particular,', 'experience', 'since', 'outbreak', 'covid-19', 'pandemic.', 'indeed,', 'first', 'time', 'history', 'union', 'hold', 'videoconference', 'session.', 'therefore', 'congratulate', 'expert', 'enable', 'us', 'hold', 'meeting.', 'continuing,', 'express', 'support', 'president', 'ibrahim', 'boubacar', 'keïta', 'government', 'effort', 'undertake', 'release', 'mr.', 'soumaïla', 'cisse,', 'brother', 'friend,', 'detain', 'terrorist', 'groups.', 'also', 'take', 'opportunity', 'congratulate', 'excellency', 'mr.', 'faure', 'essozimna', 'gnassingbe', 're-election', 'president', 'togolese', 'republic', 'excellency', 'mr.', 'umaro', 'sissoco', 'embalo', 'accession', 'supreme', 'office', 'guinea-bissau.', 'excellencies,', 'heads', 'state', 'government;', 'day', 'ago,', 'number', 'infected', 'people', 'around', 'world', 'cross', '2.5', 'million', 'mark', 'pandemic', 'already', 'cause', '200,000', 'deaths.', 'member', 'states', 'union', 'exception.', 'april', '22,', '2020,', 'union', 'record', 'nearly', '3,200', 'confirm', 'cases,', '105', 'death', 'case', 'fatality', 'rate', '3.3%.', 'would', 'like,', 'behalf', 'you,', 'express', 'compassion', 'condolence', 'citizen', 'union,', 'lose', 'love', 'ones.', 'ask', 'observe', 'minute', 'silence', 'memory', 'victims.', 'excellencies,', 'heads', 'state', 'government;', 'current', 'pandemic,', 'come', 'top', 'security', 'crisis', 'region,', 'economic,', 'social', 'humanitarian', 'effect', 'member', 'states.', 'indeed,', 'health', 'crisis', 'direct', 'negative', 'impact', 'economic', 'growth', 'states', 'public', 'finance', '2020.', 'emerges,', 'example,', 'average', 'growth', 'rate', '2020', 'union', 'would', 'stand', '2.7%,', 'reduction', 'almost', 'four', 'percentage', 'point', 'compare', 'initial', 'forecast', '6.6%.', 'pandemic,', 'continue', 'end', 'year,', 'could', 'lead', 'economy', 'recession', 'significantly', 'reduce', 'capacity', 'state', 'fight', 'poverty', 'terrorism.', 'must', 'therefore', 'act', 'quickly', 'take', 'measure', 'health,', 'economic', 'social', 'level', 'order', 'mitigate', 'consequence', 'crisis', 'economy', 'thus', 'reduce', 'suffering', 'fellow', 'citizens.', 'summit', 'give', 'us', 'opportunity', 'share', 'experience', 'management', 'covid-19', 'seek,', 'together,', 'mean', 'face', 'pandemic.', 'on,', 'would', 'like,', 'honorable', 'heads', 'state', 'government,', 'pay', 'tribute', 'urgent', 'measure', 'response', 'plans,', 'value', 'today', 'around', '5,285', 'billion', 'cfa', 'francs,', 'adopted.', 'help', 'limit', 'impact', 'covid-19', 'populations,', 'employment', 'productive', 'sector', 'promote', 'initiative', 'take', 'prevent', 'collapse', 'business', 'rapid', 'restart', 'post-crisis', 'economic', 'activities.', 'measure', 'reflected,', 'particular,', 'by:', '➢', 'establishment', 'curfew', 'state', 'emergency,', '➢', 'strengthening', 'health', 'control', 'borders,', '➢', 'intensification', 'test', 'quarantine', 'positive', 'suspected', 'case', '➢', 'closure', 'schools,', '➢', 'ban', 'gathering', 'population,', '➢', 'investment', 'health,', '➢', 'economic', 'financial', 'support', 'plan', 'vulnerable', 'populations,', 'informal', 'sector', 'businesses,', 'particular', 'smes.', 'regarding', 'ivory', 'coast,', 'adopt', 'two', '(2)', 'plans.', 'is,', 'first', 'place,', 'national', 'response', 'plan', 'covid-19,', 'amount', '95', 'billion', '880', 'million', 'f', 'cfa,', 'announce', 'monday', 'march', '16,', 'provide', 'adequate', 'health', 'response', 'increase', 'capacity', "''", 'reception', 'sick', 'throughout', 'country', 'then,', 'monday', 'march', '23,', 'economic,', 'social', 'humanitarian', 'support', 'plan,', '1700', 'billion', 'cfa', 'francs,', '5%', 'gdp,', 'intend', 'support', 'private', 'sector,', 'sector', 'informal', 'help', 'vulnerable', 'social', 'strata.', 'would', 'also', 'like', 'salute', 'regional', 'institution', 'measure', 'take', 'breathe', 'new', 'life', 'countries,', 'particular', 'injection', 'liquidity', 'economies,', 'covid-19', 'bonds', 'increase', 'level', 'concessional', 'loan', 'states.', 'order', 'finance', 'urgent', 'investment', 'equipment', 'expenditure', 'fight', 'pandemic.', 'take', 'opportunity', 'congratulate', 'president', 'commission,', 'mr.', 'abdallah', 'boureima,', 'collaborators,', 'quality', 'working', 'document', 'make', 'available', 'us', 'extraordinary', 'summit.', 'moreover,', 'despite', 'current', 'constraints,', 'appear', 'essential', 'continue', 'implement', 'major', 'project', 'area', 'security,', 'health,', 'infrastructure', 'common', 'currency.', 'challenge', 'therefore', 'still', 'significant', 'numerous.', 'must', 'therefore', 'resourceful', 'take', 'necessary', 'measure', 'quickly', 'reduce', 'impact', 'pandemic', 'population', 'economies.', 'summit', 'offer', 'us', 'opportunity', 'define', 'common', 'strategy', 'fight', 'pandemic', 'give', 'direction', 'regional', 'institution', 'government', 'team', 'implementation.', 'also', 'examine,', 'give', 'impact', 'pandemic', 'economies,', 'convergence', 'pact.', 'excellencies,', 'heads', 'state', 'government;', 'situation', 'go', 'obliges', 'us', 'collective', 'concerted', 'response.', 'collaboration', 'extend', 'initiative', 'aim', 'strengthen', 'pharmaceutical', 'production', 'capacity', 'sharing', 'experience', 'scientist', 'medical', 'team', 'leader', 'responsible', 'response', 'covid-19', 'respective', 'countries.', 'part,', 'convinced', 'strong', 'collectively', 'face', 'unprecedented', 'challenge', 'covid-19', 'pandemic.', 'note', 'hope', 'declare', 'open', 'extraordinary', 'session', 'conference', 'heads', 'state', 'government', 'uemoa.', 'long', 'live', 'regional', 'integration!', 'long', 'live', 'waemu!', 'thank', 'you.']</t>
  </si>
  <si>
    <t>Page 1 of 6 UEMOA: les Chefs d’Etat prennent des décisions pour contrer le Covid-19 et relancer l’économie Par TOGO EN LIVE -28 avril 20200675 http://togoenlive.info/2020/04/28/uemoa-les-chefs-detat-prennent-des-decisions-pour-contrer-le-covid-19-et-relancer-leconomie/ Le Chef de l’Etat, Faure Gnassingbé a pris part lundi par visioconférence au sommet extraordinaire des Chefs d’Etat et de gouvernement de l’Union Economique Monétaire Ouest Africaine (UEMOA). La session a été consacrée à la crise sanitaire due au coronavirus (Covid-19) dans l’espace UEMOA. La session a été dirigée par le Chef de l’Etat ivoirien et Président en exercice de l’UEMOA, Alassane Ouattara. Elle a permis à chacun des dirigeants des Etats membres de faire le point des mesures prises dans le cadre de la gestion de cette crise. Les Chefs d’Etat ont évalué les ressources financières nécessaires pour faire face aux besoins en équipements sanitaires, assurer une mise en œuvre effective des mesures sociales et relancer l’activité économique. La facture s’élève à 5 284,9 milliards FCFA. A l’issue, il a été décidé d’instaurer dans le cadre communautaire, une plus grande coordination dans la prise des mesures sanitaires relatives à la gestion des frontières intérieures et extérieures de l’Union, et d’élaborer et de mettre en œuvre un plan régional de renforcement des capacités des systèmes de santé pour la gestion des épidémies. Les Chefs d’Etat ont également pris la résolution de suspendre temporairement l’application du Pacte de convergence, de stabilité, de croissance et de solidarité, la prise, avec célérité, de toutes les mesures qui s’avèreraient nécessaires pour réduire l’impact de la pandémie sur nos populations et de soutenir l’économie pendant et après la crise. Le président togolais, Faure Gnassingbé qui a pris une part active aux travaux a été félicité par ses pairs pour sa récente réélection. Les dirigeants des pays membres de l’UEMOA ont par ailleurs exprimé leur soutien à leur homologue malien pour les efforts entrepris en vue de la libération de Soumaïla Cissé, ancien Président de la Commission de l’UEMOA détenu par des groupes terroristes. La prochaine session des Chefs d’Etat est prévue pour juillet 2020 en Côte d’Ivoire.</t>
  </si>
  <si>
    <t>Page 1 of 6 UEMOA: Heads of State take decisions to counter Covid-19 and revive the economy By TOGO LIVE - April 28, 20200675 http://togoenlive.info/2020/04/28/uemoa-les -Heads-of-state-take-decisions-to-counter-covid-19-and-revive-the-economy / The Head of State, Faure Gnassingbé took part on Monday by videoconference in the extraordinary summit of Heads of State and government of the West African Economic Monetary Union (UEMOA). The session was devoted to the health crisis due to the coronavirus (Covid-19) in the UEMOA space. The session was chaired by the Ivorian Head of State and President-in-Office of UEMOA, Alassane Ouattara. It enabled each of the leaders of the Member States to take stock of the measures taken in the context of the management of this crisis. The Heads of State assessed the financial resources necessary to meet the needs for sanitary equipment, ensure effective implementation of social measures and revive economic activity. The bill amounts to 5,284.9 billion FCFA. At the end, it was decided to establish, within the Community framework, greater coordination in the taking of health measures relating to the management of the internal and external borders of the Union, and to develop and implement a regional health systems capacity building plan for epidemic management. The Heads of State also took the resolution to temporarily suspend the application of the Convergence, Stability, Growth and Solidarity Pact, and to take, with speed, all the measures that would prove necessary to reduce the impact. of the pandemic on our populations and to support the economy during and after the crisis. Togolese President Faure Gnassingbé, who took an active part in the work, was congratulated by his peers on his recent re-election. The leaders of the WAEMU member countries have also expressed their support to their Malian counterpart for the efforts undertaken for the release of Soumaïla Cissé, former Chairman of the WAEMU Commission detained by terrorist groups. The next session of Heads of State is scheduled for July 2020 in Côte d'Ivoire.</t>
  </si>
  <si>
    <t>['page', '1', '6', 'uemoa:', 'heads', 'state', 'take', 'decision', 'counter', 'covid-19', 'revive', 'economy', 'togo', 'live', 'april', '28,', '20200675', '-heads-of-state-take-decisions-to-counter-covid-19-and-revive-the-economy', 'head', 'state,', 'faure', 'gnassingbé', 'take', 'part', 'monday', 'videoconference', 'extraordinary', 'summit', 'heads', 'state', 'government', 'west', 'african', 'economic', 'monetary', 'union', '(uemoa).', 'session', 'devote', 'health', 'crisis', 'due', 'coronavirus', '(covid-19)', 'uemoa', 'space.', 'session', 'chair', 'ivorian', 'head', 'state', 'president-in-office', 'uemoa,', 'alassane', 'ouattara.', 'enable', 'leader', 'member', 'states', 'take', 'stock', 'measure', 'take', 'context', 'management', 'crisis.', 'heads', 'state', 'assess', 'financial', 'resource', 'necessary', 'meet', 'need', 'sanitary', 'equipment,', 'ensure', 'effective', 'implementation', 'social', 'measure', 'revive', 'economic', 'activity.', 'bill', 'amount', '5,284.9', 'billion', 'fcfa.', 'end,', 'decide', 'establish,', 'within', 'community', 'framework,', 'great', 'coordination', 'taking', 'health', 'measure', 'relate', 'management', 'internal', 'external', 'border', 'union,', 'develop', 'implement', 'regional', 'health', 'system', 'capacity', 'building', 'plan', 'epidemic', 'management.', 'heads', 'state', 'also', 'take', 'resolution', 'temporarily', 'suspend', 'application', 'convergence,', 'stability,', 'growth', 'solidarity', 'pact,', 'take,', 'speed,', 'measure', 'would', 'prove', 'necessary', 'reduce', 'impact.', 'pandemic', 'population', 'support', 'economy', 'crisis.', 'togolese', 'president', 'faure', 'gnassingbé,', 'take', 'active', 'part', 'work,', 'congratulate', 'peer', 'recent', 're-election.', 'leader', 'waemu', 'member', 'country', 'also', 'express', 'support', 'malian', 'counterpart', 'effort', 'undertake', 'release', 'soumaïla', 'cissé,', 'former', 'chairman', 'waemu', 'commission', 'detain', 'terrorist', 'groups.', 'next', 'session', 'heads', 'state', 'schedule', 'july', '2020', 'côte', "d'ivoire."]</t>
  </si>
  <si>
    <t>Page 1 of 6 Coronavirus: WAEMU States need XOF5,300 billion to fight the pandemic ECONOMIC GOVERNANCE Wednesday, 29 April 2020 12:46 https://www.togofirst.com/en/economic-governance/2904-5432-coronavirus-waemu-states-need-xof5-300-billion-to-fight-the-pandemic Coronavirus: WAEMU States need XOF5,300 billion to fight the pandemic (Togo First) - All eight member-States of the West African Economic and Monetary Union (WAEMU) need exactly XOF5,284.9 billion to combat the Covid-19 pandemic. The estimate was disclosed on April 27 by the Union’s heads of State council which held a videoconference that day. The council also noted that the funds will greatly deepen the WAEMU’s overall budget deficit (grants included). The deficit is now expected to stand at 5.5% in 2020, against 2.7% initially. Hence, the leaders of the region have, among others, decided to suspend the WAEMU convergence criteria. This is to enable them to have more room to deal with the current crisis.</t>
  </si>
  <si>
    <t>['page', '1', '6', 'coronavirus:', 'waemu', 'states', 'need', 'xof5,300', 'billion', 'fight', 'pandemic', 'economic', 'governance', 'wednesday,', '29', 'april', '2020', '12:46', 'coronavirus:', 'waemu', 'states', 'need', 'xof5,300', 'billion', 'fight', 'pandemic', '(togo', 'first)', 'eight', 'member-states', 'west', 'african', 'economic', 'monetary', 'union', '(waemu)', 'need', 'exactly', 'xof5,284.9', 'billion', 'combat', 'covid-19', 'pandemic.', 'estimate', 'disclose', 'april', '27', 'union’s', 'head', 'state', 'council', 'hold', 'videoconference', 'day.', 'council', 'also', 'note', 'fund', 'greatly', 'deepen', 'waemu’s', 'overall', 'budget', 'deficit', '(grants', 'included).', 'deficit', 'expect', 'stand', '5.5%', '2020,', '2.7%', 'initially.', 'hence,', 'leader', 'region', 'have,', 'among', 'others,', 'decide', 'suspend', 'waemu', 'convergence', 'criteria.', 'enable', 'room', 'deal', 'current', 'crisis.']</t>
  </si>
  <si>
    <t>Sommet par visioconférence de l’UEMOA sur le Covid-19 - LES DIRIGEANTS ONT ADOPTE UNE STRATEGIE COLLECTIVE POUR FAIRE FACE A LA PANDEMIE... ShareFacebookTwitterWhatsApp http://togoreveil.com/singlepost-sommet-par-visioconference-de-luemoa-sur-le-covid-19-----les-dirigeants--ont-adopte-une-strategie-collective-pour-faire-face-a-la-pandemie-5-2380-11905%22 Tout comme la CEDEAO jeudi dernier, le président togolais Faure Gnassingbé a pris part ce lundi 27 avril au sommet extraordinaire des Chefs d’Etat de l’Uemoa tenu par visioconférence. Présidé par le leader ivoirien, Alassane Dramane Ouattara, Président en exercice de l’Uemoa, le sommet a comme annoncé été en grande partie consacré à la grave crise sanitaire liée au Covid-19 dans l’Union. Les échanges au cours des travaux ont porté sur les mesures prises par chaque Etat au sein de l’espace dans la gestion de cette crise et l'évaluation des ressources financières nécessaires pour faire face aux besoins en équipements sanitaires, assurer une mise en œuvre effective des mesures sociales et relancer l’activité économique. Le coût global de ce plan s’élève à 5 284,9 milliards FCFA. Les dirigeants de L'UEMOA ont à cet effet pris plusieurs mesures afin de mener une lutte sans merci contre le mal de l'heure tout en accompagnant la population durant cette la crise. Il s'agit de « l’instauration, dans le cadre communautaire, d’une plus grande coordination dans la prise des mesures sanitaires relatives à la gestion des frontières intérieures et extérieures de l’Union, l’élaboration et la mise en œuvre d’un plan régional de renforcement des capacités des systèmes de santé pour la gestion des épidémies, la suspension temporaire de l’application du Pacte de convergence, de stabilité, de croissance et de solidarité, la prise, avec célérité, de toutes les mesures qui s’avèreraient nécessaires pour réduire l’impact de la pandémie sur nos populations et soutenir l’économie pendant et après la crise ». Cette rencontre se tenait alors que le Togo célébrait sa 60eme anniversaire de son indépendance. Les dirigeants de l'UEMOA ont souhaité un heureux anniversaire au Togo pour son indépendance avant de féliciter le Chef d'Etat Faure pour sa réélection.</t>
  </si>
  <si>
    <t>WAEMU video conference summit on Covid-19 - LEADERS HAVE ADOPTED A COLLECTIVE STRATEGY TO DEAL WITH THE PANDEMIC ... ShareFacebookTwitterWhatsApp http://togoreveil.com/singlepost-sommet-par-visioconference-de-luemoa- on-the-covid-19 ----- the-leaders-adopted-a-collective-strategy-to-face-the-pandemic-5-2380-11905% 22 Just like ECOWAS Last Thursday, Togolese President Faure Gnassingbé took part on Monday April 27 in the extraordinary summit of the Heads of State of the WAEMU held by videoconference. Chaired by the Ivorian leader, Alassane Dramane Ouattara, current President of WAEMU, the summit was as announced largely devoted to the serious health crisis linked to Covid-19 in the Union. Discussions during the work focused on the measures taken by each State within the space in the management of this crisis and the assessment of the financial resources necessary to meet the needs in health equipment, ensure effective implementation. social measures and revive economic activity. The overall cost of this plan is 5,284.9 billion FCFA. The leaders of UEMOA have therefore taken several measures in order to lead a merciless fight against the evil of the hour while supporting the population during this crisis. It is about “the establishment, within the Community framework, of greater coordination in the taking of health measures relating to the management of the internal and external borders of the Union, the development and implementation of '' a regional plan to strengthen the capacities of health systems for the management of epidemics, the temporary suspension of the application of the Convergence, Stability, Growth and Solidarity Pact, the rapid adoption of all measures which would prove necessary to reduce the impact of the pandemic on our populations and support the economy during and after the crisis ”. This meeting was held while Togo was celebrating its 60th anniversary of its independence. UEMOA leaders wished Togo a happy birthday for its independence before congratulating Head of State Faure on his re-election.</t>
  </si>
  <si>
    <t>['waemu', 'video', 'conference', 'summit', 'covid-19', 'leaders', 'adopted', 'collective', 'strategy', 'deal', 'pandemic', '...', 'sharefacebooktwitterwhatsapp', 'on-the-covid-19', '-----', 'the-leaders-adopted-a-collective-strategy-to-face-the-pandemic-5-2380-11905%', '22', 'like', 'ecowas', 'last', 'thursday,', 'togolese', 'president', 'faure', 'gnassingbé', 'take', 'part', 'monday', 'april', '27', 'extraordinary', 'summit', 'heads', 'state', 'waemu', 'hold', 'videoconference.', 'chaired', 'ivorian', 'leader,', 'alassane', 'dramane', 'ouattara,', 'current', 'president', 'waemu,', 'summit', 'announced', 'largely', 'devote', 'serious', 'health', 'crisis', 'link', 'covid-19', 'union.', 'discussions', 'work', 'focus', 'measure', 'take', 'state', 'within', 'space', 'management', 'crisis', 'assessment', 'financial', 'resource', 'necessary', 'meet', 'need', 'health', 'equipment,', 'ensure', 'effective', 'implementation.', 'social', 'measure', 'revive', 'economic', 'activity.', 'overall', 'cost', 'plan', '5,284.9', 'billion', 'fcfa.', 'leader', 'uemoa', 'therefore', 'take', 'several', 'measure', 'order', 'lead', 'merciless', 'fight', 'evil', 'hour', 'support', 'population', 'crisis.', '“the', 'establishment,', 'within', 'community', 'framework,', 'great', 'coordination', 'taking', 'health', 'measure', 'relate', 'management', 'internal', 'external', 'border', 'union,', 'development', 'implementation', "''", 'regional', 'plan', 'strengthen', 'capacity', 'health', 'system', 'management', 'epidemics,', 'temporary', 'suspension', 'application', 'convergence,', 'stability,', 'growth', 'solidarity', 'pact,', 'rapid', 'adoption', 'measure', 'would', 'prove', 'necessary', 'reduce', 'impact', 'pandemic', 'population', 'support', 'economy', 'crisis', '”.', 'meeting', 'hold', 'togo', 'celebrate', '60th', 'anniversary', 'independence.', 'uemoa', 'leader', 'wish', 'togo', 'happy', 'birthday', 'independence', 'congratulate', 'head', 'state', 'faure', 're-election.']</t>
  </si>
  <si>
    <t>Page 1 of 6 Le Chef de l’Etat a pris part au sommet par visioconférence de l’Uemoa sur le Covid-19 avril 28, 2020 https://togotribune.com/news/le-chef-de-letat-a-pris-part-au-sommet-par-visioconference-de-luemoa-sur-le-covid-19/ Partager sur Facebook Tweeter sur twitter Le Chef de l’Etat a pris part au sommet par visioconférence de l’Uemoa sur le Covid-19 (Togo Officiel) – Quelques heures après avoir présidé le cérémonial militaire en commémoration au 60ème anniversaire de l’indépendance, le Président de la République Faure Essozimna Gnassingbé a participé au sommet extraordinaire des Chefs d’Etat de l’Uemoa. La session qui s’est déroulée en visioconférence, comme celle de la Cedeao quelques jours auparavant, a été en grande partie consacrée à la grave crise sanitaire liée au Covid-19 dans l’Union. Au cours des travaux dirigés par le leader ivoirien, Alassane Dramane Ouattara, Président en exercice de l’Uemoa, les dirigeants ont fait le point des mesures prises par chaque Etat au sein de l’espace dans la gestion de cette crise. Une évaluation a été faite concernant les ressources financières nécessaires pour faire face aux besoins en équipements sanitaires, assurer une mise en œuvre effective des mesures sociales et relancer l’activité économique et la facture s’élève à 5 284,9 milliards FCFA. Des décisions prises à l’issue de la session, on retiendra « l’instauration, dans le cadre communautaire, d’une plus grande coordination dans la prise des mesures sanitaires relatives à la gestion des frontières intérieures et extérieures de l’Union, l’élaboration et la mise en œuvre d’un plan régional de renforcement des capacités des systèmes de santé pour la gestion des épidémies, la suspension temporaire de l’application du Pacte de convergence, de stabilité, de croissance et de solidarité, la prise, avec célérité, de toutes les mesures qui s’avèreraient nécessaires pour réduire l’impact de la pandémie sur nos populations et soutenir l’économie pendant et après la crise ». Le n°1 togolais a par ailleurs été félicité de vive voix par ses pairs pour sa récente réélection à l’entame des travaux. Les leaders de l’Union ont aussi exprimé leur soutien à leur homologue malien pour les efforts entrepris en vue de la libération de Soumaïla CISSE, ancien Président de la Commission de l’UEMOA détenu par des groupes terroristes. La prochaine conférence des Chefs d’Etat se tiendra en juillet 2020 à Yamoussoukro en Côte d’Ivoire.</t>
  </si>
  <si>
    <t>Page 1 of 6 The Head of State took part in the WAEMU summit by videoconference on the Covid-19 April 28, 2020 https://togotribune.com/news/le-chef-de-letat-a- taken-part-in-the-summit-by-videoconference-of-luemoa-on-covid-19 / Share on Facebook Tweeter on twitter The Head of State took part in the summit by videoconference of the Uemoa on the Covid -19 (Official Togo) - A few hours after having presided over the military ceremony in commemoration of the 60th anniversary of independence, the President of the Republic Faure Essozimna Gnassingbé participated in the extraordinary summit of the Heads of State of Uemoa. The videoconference session, like that of ECOWAS a few days earlier, was largely devoted to the serious health crisis linked to Covid-19 in the Union. During the work led by the Ivorian leader, Alassane Dramane Ouattara, current President of the WAEMU, the leaders took stock of the measures taken by each state within the space in the management of this crisis. An assessment was made of the financial resources needed to meet the needs for sanitary equipment, ensure effective implementation of social measures and revive economic activity, and the bill amounts to 5,284.9 billion FCFA. From the decisions taken at the end of the session, we note “the establishment, within the Community framework, of greater coordination in the taking of health measures relating to the management of the internal and external borders of the Union, '' development and implementation of a regional plan to strengthen the capacities of health systems for the management of epidemics, the temporary suspension of the application of the Convergence, Stability, Growth and Solidarity Pact, the taking, with speed, of all the measures which would prove necessary to reduce the impact of the pandemic on our populations and to support the economy during and after the crisis ”. The Togolese No. 1 was also congratulated verbally by his peers for his recent re-election at the start of the proceedings. Union leaders also expressed their support to their Malian counterpart for the efforts undertaken for the release of Soumaïla CISSE, former President of the WAEMU Commission detained by terrorist groups. The next Heads of State conference will be held in July 2020 in Yamoussoukro in Côte d'Ivoire.</t>
  </si>
  <si>
    <t>['page', '1', '6', 'head', 'state', 'take', 'part', 'waemu', 'summit', 'videoconference', 'covid-19', 'april', '28,', '2020', 'taken-part-in-the-summit-by-videoconference-of-luemoa-on-covid-19', 'share', 'facebook', 'tweeter', 'twitter', 'head', 'state', 'take', 'part', 'summit', 'videoconference', 'uemoa', 'covid', '-19', '(official', 'togo)', 'hour', 'preside', 'military', 'ceremony', 'commemoration', '60th', 'anniversary', 'independence,', 'president', 'republic', 'faure', 'essozimna', 'gnassingbé', 'participate', 'extraordinary', 'summit', 'heads', 'state', 'uemoa.', 'videoconference', 'session,', 'like', 'ecowas', 'day', 'earlier,', 'largely', 'devote', 'serious', 'health', 'crisis', 'link', 'covid-19', 'union.', 'work', 'lead', 'ivorian', 'leader,', 'alassane', 'dramane', 'ouattara,', 'current', 'president', 'waemu,', 'leader', 'take', 'stock', 'measure', 'take', 'state', 'within', 'space', 'management', 'crisis.', 'assessment', 'make', 'financial', 'resource', 'need', 'meet', 'need', 'sanitary', 'equipment,', 'ensure', 'effective', 'implementation', 'social', 'measure', 'revive', 'economic', 'activity,', 'bill', 'amount', '5,284.9', 'billion', 'fcfa.', 'decision', 'take', 'end', 'session,', 'note', '“the', 'establishment,', 'within', 'community', 'framework,', 'great', 'coordination', 'taking', 'health', 'measure', 'relate', 'management', 'internal', 'external', 'border', 'union,', "''", 'development', 'implementation', 'regional', 'plan', 'strengthen', 'capacity', 'health', 'system', 'management', 'epidemics,', 'temporary', 'suspension', 'application', 'convergence,', 'stability,', 'growth', 'solidarity', 'pact,', 'taking,', 'speed,', 'measure', 'would', 'prove', 'necessary', 'reduce', 'impact', 'pandemic', 'population', 'support', 'economy', 'crisis', '”.', 'togolese', 'no.', '1', 'also', 'congratulate', 'verbally', 'peer', 'recent', 're-election', 'start', 'proceedings.', 'union', 'leader', 'also', 'express', 'support', 'malian', 'counterpart', 'effort', 'undertake', 'release', 'soumaïla', 'cisse,', 'former', 'president', 'waemu', 'commission', 'detain', 'terrorist', 'groups.', 'next', 'heads', 'state', 'conference', 'hold', 'july', '2020', 'yamoussoukro', 'côte', "d'ivoire."]</t>
  </si>
  <si>
    <t>Mean</t>
  </si>
  <si>
    <t>OPEN_BUDGET_INDEX</t>
  </si>
  <si>
    <t>BE</t>
  </si>
  <si>
    <t>BG</t>
  </si>
  <si>
    <t>BR</t>
  </si>
  <si>
    <t>CO</t>
  </si>
  <si>
    <t>CR</t>
  </si>
  <si>
    <t>CZ</t>
  </si>
  <si>
    <t>DE</t>
  </si>
  <si>
    <t>ES</t>
  </si>
  <si>
    <t>FR</t>
  </si>
  <si>
    <t>GD</t>
  </si>
  <si>
    <t>IE</t>
  </si>
  <si>
    <t>IT</t>
  </si>
  <si>
    <t>JM</t>
  </si>
  <si>
    <t>LT</t>
  </si>
  <si>
    <t>LU</t>
  </si>
  <si>
    <t>PA</t>
  </si>
  <si>
    <t>PE</t>
  </si>
  <si>
    <t>PL</t>
  </si>
  <si>
    <t>PT</t>
  </si>
  <si>
    <t>RO</t>
  </si>
  <si>
    <t>SE</t>
  </si>
  <si>
    <t>SK</t>
  </si>
  <si>
    <t>SV</t>
  </si>
  <si>
    <t>Note: For country-specific details, see "Data and Conventions" in text and Table B.</t>
  </si>
  <si>
    <r>
      <t xml:space="preserve">2 </t>
    </r>
    <r>
      <rPr>
        <sz val="9"/>
        <rFont val="Arial"/>
        <family val="2"/>
      </rPr>
      <t xml:space="preserve">For cross-economy comparison, the expenditures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therefore differ from data published by the US Bureau of Economic Analysis. </t>
    </r>
  </si>
  <si>
    <t>Note: "Primary balance" is defined as the overall balance, excluding net interest payments. For country-specific details, see "Data and Conventions" in text and Table B.</t>
  </si>
  <si>
    <r>
      <t xml:space="preserve">2 </t>
    </r>
    <r>
      <rPr>
        <sz val="9"/>
        <rFont val="Arial"/>
        <family val="2"/>
      </rPr>
      <t>For cross-economy comparison, the expenditures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therefore differ from data published by the US Bureau of Economic Analysis.</t>
    </r>
  </si>
  <si>
    <r>
      <t xml:space="preserve">Note: "Cyclically adjusted primary balance" is defined as the cyclically adjusted balance plus net interest payable/paid (interest expense minus interest revenue) following the </t>
    </r>
    <r>
      <rPr>
        <i/>
        <sz val="9"/>
        <rFont val="Arial"/>
        <family val="2"/>
      </rPr>
      <t xml:space="preserve">World Economic Outlook </t>
    </r>
    <r>
      <rPr>
        <sz val="9"/>
        <rFont val="Arial"/>
        <family val="2"/>
      </rPr>
      <t>convention. For economy-specific details, see "Data and Conventions" in text and Table B.</t>
    </r>
  </si>
  <si>
    <r>
      <t xml:space="preserve">2 </t>
    </r>
    <r>
      <rPr>
        <sz val="9"/>
        <rFont val="Arial"/>
        <family val="2"/>
      </rPr>
      <t>For cross-economy comparison, expenditures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therefore differ from data published by the US Bureau of Economic Analysis.</t>
    </r>
  </si>
  <si>
    <t>Note: For economy-specific details, see "Data and Conventions" in text and Table B.</t>
  </si>
  <si>
    <r>
      <t xml:space="preserve">1 </t>
    </r>
    <r>
      <rPr>
        <sz val="9"/>
        <rFont val="Arial"/>
        <family val="2"/>
      </rPr>
      <t>For cross-economy comparison, expenditures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therefore differ from data published by the US Bureau of Economic Analysis.</t>
    </r>
  </si>
  <si>
    <r>
      <rPr>
        <vertAlign val="superscript"/>
        <sz val="9"/>
        <rFont val="Arial"/>
        <family val="2"/>
      </rPr>
      <t>1</t>
    </r>
    <r>
      <rPr>
        <sz val="9"/>
        <rFont val="Arial"/>
        <family val="2"/>
      </rPr>
      <t xml:space="preserve"> For cross-economy comparison, net debt levels reported by national statistical agencies for economies that have adopted the 2008 System of National Accounts (Australia, Canada, Hong Kong SAR, and the United States) are adjusted to exclude unfunded pension liabilities of government employees’ defined-benefit pension plans.</t>
    </r>
  </si>
  <si>
    <r>
      <rPr>
        <vertAlign val="superscript"/>
        <sz val="9"/>
        <rFont val="Arial"/>
        <family val="2"/>
      </rPr>
      <t>2</t>
    </r>
    <r>
      <rPr>
        <sz val="9"/>
        <rFont val="Arial"/>
        <family val="2"/>
      </rPr>
      <t xml:space="preserve"> Belgium’s net debt series has been revised to ensure consistency between liabilities and assets. "Net debt" is defined as gross debt (Maastricht definition) minus assets in the form of currency and deposits, loans, and debt securities.</t>
    </r>
  </si>
  <si>
    <r>
      <rPr>
        <vertAlign val="superscript"/>
        <sz val="9"/>
        <rFont val="Arial"/>
        <family val="2"/>
      </rPr>
      <t>3</t>
    </r>
    <r>
      <rPr>
        <sz val="9"/>
        <rFont val="Arial"/>
        <family val="2"/>
      </rPr>
      <t xml:space="preserve"> Net debt figures were revised to only include categories of assets corresponding to the liabilities covered by the Maastricht definition of "gross debt".</t>
    </r>
  </si>
  <si>
    <r>
      <rPr>
        <vertAlign val="superscript"/>
        <sz val="9"/>
        <rFont val="Arial"/>
        <family val="2"/>
      </rPr>
      <t>5</t>
    </r>
    <r>
      <rPr>
        <sz val="9"/>
        <rFont val="Arial"/>
        <family val="2"/>
      </rPr>
      <t xml:space="preserve"> "Net debt" for Ireland is defined as gross general debt minus debt instrument assets, namely, currency and deposits, debt securities, and loans. Net debt was previously defined as general government debt less currency and deposits.</t>
    </r>
  </si>
  <si>
    <r>
      <rPr>
        <vertAlign val="superscript"/>
        <sz val="9"/>
        <rFont val="Arial"/>
        <family val="2"/>
      </rPr>
      <t>6</t>
    </r>
    <r>
      <rPr>
        <sz val="9"/>
        <rFont val="Arial"/>
        <family val="2"/>
      </rPr>
      <t xml:space="preserve"> Norway's net debt series has been revised because of a change in the net debt calculation, which excludes the equity and shares from financial assets and includes accounts receivable in the financial assets, following </t>
    </r>
    <r>
      <rPr>
        <i/>
        <sz val="9"/>
        <rFont val="Arial"/>
        <family val="2"/>
      </rPr>
      <t>the</t>
    </r>
    <r>
      <rPr>
        <sz val="9"/>
        <rFont val="Arial"/>
        <family val="2"/>
      </rPr>
      <t xml:space="preserve"> </t>
    </r>
    <r>
      <rPr>
        <i/>
        <sz val="9"/>
        <rFont val="Arial"/>
        <family val="2"/>
      </rPr>
      <t xml:space="preserve">Government Finance Statistics </t>
    </r>
    <r>
      <rPr>
        <sz val="9"/>
        <rFont val="Arial"/>
        <family val="2"/>
      </rPr>
      <t>Manual 2014 and the Maastricht definition.</t>
    </r>
  </si>
  <si>
    <r>
      <t>Ecuador</t>
    </r>
    <r>
      <rPr>
        <vertAlign val="superscript"/>
        <sz val="9"/>
        <rFont val="Arial"/>
        <family val="2"/>
      </rPr>
      <t>1</t>
    </r>
  </si>
  <si>
    <r>
      <t>Egypt</t>
    </r>
    <r>
      <rPr>
        <vertAlign val="superscript"/>
        <sz val="9"/>
        <rFont val="Arial"/>
        <family val="2"/>
      </rPr>
      <t>2</t>
    </r>
  </si>
  <si>
    <r>
      <t>Malaysia</t>
    </r>
    <r>
      <rPr>
        <vertAlign val="superscript"/>
        <sz val="9"/>
        <rFont val="Arial"/>
        <family val="2"/>
      </rPr>
      <t>3</t>
    </r>
  </si>
  <si>
    <t>Note: For country-specific details, see "Data and Conventions" in text and Table C. MENA = Middle East and North Africa.</t>
  </si>
  <si>
    <r>
      <rPr>
        <vertAlign val="superscript"/>
        <sz val="9"/>
        <rFont val="Arial"/>
        <family val="2"/>
      </rPr>
      <t xml:space="preserve">1 </t>
    </r>
    <r>
      <rPr>
        <sz val="9"/>
        <rFont val="Arial"/>
        <family val="2"/>
      </rPr>
      <t xml:space="preserve">The data for Ecuador reflect net lending/borrowing for the nonfinancial public sector. Ecuadorian authorities, in the context of the Extended Fund Facility approved in March of 2019 and with technical support from IMF staff, are revising the historical fiscal data for the net lending/borrowing of the nonfinancial public sector to correct recently identified statistical errors, mostly in the recording of revenues and expenditures of local governments. Fiscal data reported in the table for 2018 and 2019 reflect the corrected series, while data for earlier years are still being revised and will be corrected in subsequent </t>
    </r>
    <r>
      <rPr>
        <i/>
        <sz val="9"/>
        <rFont val="Arial"/>
        <family val="2"/>
      </rPr>
      <t>World Economic Outlook</t>
    </r>
    <r>
      <rPr>
        <sz val="9"/>
        <rFont val="Arial"/>
        <family val="2"/>
      </rPr>
      <t xml:space="preserve"> releases as far back as 2012. The authorities are also working on reconciling historical revenue and expenditure data with financing data.</t>
    </r>
  </si>
  <si>
    <r>
      <rPr>
        <vertAlign val="superscript"/>
        <sz val="9"/>
        <rFont val="Arial"/>
        <family val="2"/>
      </rPr>
      <t xml:space="preserve">2 </t>
    </r>
    <r>
      <rPr>
        <sz val="9"/>
        <rFont val="Arial"/>
        <family val="2"/>
      </rPr>
      <t>These numbers are based on the nominal GDP series before the recent revision; therefore, data in the tables are not comparable to the authorities’ numbers.</t>
    </r>
  </si>
  <si>
    <r>
      <rPr>
        <vertAlign val="superscript"/>
        <sz val="9"/>
        <rFont val="Arial"/>
        <family val="2"/>
      </rPr>
      <t xml:space="preserve">3 </t>
    </r>
    <r>
      <rPr>
        <sz val="9"/>
        <rFont val="Arial"/>
        <family val="2"/>
      </rPr>
      <t>The general government overall balance in 2019 includes a one-off refund of tax arrears in 2019 of 2.4 percent of GDP.</t>
    </r>
  </si>
  <si>
    <r>
      <rPr>
        <vertAlign val="superscript"/>
        <sz val="9"/>
        <rFont val="Arial"/>
        <family val="2"/>
      </rPr>
      <t xml:space="preserve">4 </t>
    </r>
    <r>
      <rPr>
        <sz val="9"/>
        <rFont val="Arial"/>
        <family val="2"/>
      </rPr>
      <t xml:space="preserve">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and projections for 2018–21 have been affected by these transfers, which amounted to 1.2 percent of GDP in 2018 and 1.1 percent of GDP in 2019, and are projected to be 0.6 percent of GDP in 2020, 0.2 percent of GDP in 2021, and zero thereafter. See IMF Country Report No. 19/64 for further details. The disclaimer about the public pension system applies only to the revenues and net lending/borrowing series.
</t>
    </r>
  </si>
  <si>
    <r>
      <t>Kuwait</t>
    </r>
    <r>
      <rPr>
        <vertAlign val="superscript"/>
        <sz val="9"/>
        <rFont val="Arial"/>
        <family val="2"/>
      </rPr>
      <t>3</t>
    </r>
  </si>
  <si>
    <t>Note: "Primary balance" is defined as the overall balance, excluding net interest payments. For country-specific details, see "Data and Conventions" in text and Table C. MENA = Middle East and North Africa.</t>
  </si>
  <si>
    <r>
      <rPr>
        <vertAlign val="superscript"/>
        <sz val="9"/>
        <rFont val="Arial"/>
        <family val="2"/>
      </rPr>
      <t xml:space="preserve">1 </t>
    </r>
    <r>
      <rPr>
        <sz val="9"/>
        <rFont val="Arial"/>
        <family val="2"/>
      </rPr>
      <t xml:space="preserve">The data for Ecuador reflect net lending/borrowing for the nonfinancial public sector. Ecuadorian authorities, in the context of the Extended Fund Facility approved in March of 2019 and with technical support from IMF staff, are revising historical fiscal data for the net lending/borrowing of the nonfinancial public sector to correct recently identified statistical errors, mostly in the recording of revenues and expenditures of local governments. Fiscal data reported in the table for 2018 and 2019 reflect the corrected series, while data for earlier years are still being revisited and will be corrected in subsequent </t>
    </r>
    <r>
      <rPr>
        <i/>
        <sz val="9"/>
        <rFont val="Arial"/>
        <family val="2"/>
      </rPr>
      <t>World Economic Outlook</t>
    </r>
    <r>
      <rPr>
        <sz val="9"/>
        <rFont val="Arial"/>
        <family val="2"/>
      </rPr>
      <t xml:space="preserve"> releases as far back as 2012. The authorities are also reconciling historical revenue and expenditure data with financing data.</t>
    </r>
  </si>
  <si>
    <r>
      <rPr>
        <vertAlign val="superscript"/>
        <sz val="9"/>
        <rFont val="Arial"/>
        <family val="2"/>
      </rPr>
      <t xml:space="preserve">2 </t>
    </r>
    <r>
      <rPr>
        <sz val="9"/>
        <rFont val="Arial"/>
        <family val="2"/>
      </rPr>
      <t>The numbers are based on nominal GDP series before the recent revision; therefore, data in the tables are not comparable to the authorities’ numbers.</t>
    </r>
  </si>
  <si>
    <r>
      <rPr>
        <vertAlign val="superscript"/>
        <sz val="9"/>
        <rFont val="Arial"/>
        <family val="2"/>
      </rPr>
      <t xml:space="preserve">3 </t>
    </r>
    <r>
      <rPr>
        <sz val="9"/>
        <rFont val="Arial"/>
        <family val="2"/>
      </rPr>
      <t>Interest revenue is proxied by IMF staff estimates of investment income. The country team does not have the breakdown of investment income between interest revenue, and dividends.</t>
    </r>
  </si>
  <si>
    <r>
      <t>Chile</t>
    </r>
    <r>
      <rPr>
        <vertAlign val="superscript"/>
        <sz val="9"/>
        <rFont val="Arial"/>
        <family val="2"/>
      </rPr>
      <t>1</t>
    </r>
  </si>
  <si>
    <r>
      <rPr>
        <vertAlign val="superscript"/>
        <sz val="9"/>
        <rFont val="Arial"/>
        <family val="2"/>
      </rPr>
      <t xml:space="preserve">1 </t>
    </r>
    <r>
      <rPr>
        <sz val="9"/>
        <rFont val="Arial"/>
        <family val="2"/>
      </rPr>
      <t>Data for these countries include adjustments beyond the output cycle.</t>
    </r>
  </si>
  <si>
    <r>
      <rPr>
        <vertAlign val="superscript"/>
        <sz val="9"/>
        <rFont val="Arial"/>
        <family val="2"/>
      </rPr>
      <t xml:space="preserve">2 </t>
    </r>
    <r>
      <rPr>
        <sz val="9"/>
        <rFont val="Arial"/>
        <family val="2"/>
      </rPr>
      <t xml:space="preserve">The data for Ecuador reflect net lending/borrowing for the nonfinancial public sector. Ecuadorian authorities, in the context of the Extended Fund Facility approved in March of 2019 and with technical support from IMF staff, are revising the historical fiscal data for the net lending/borrowing of the nonfinancial public sector to correct recently identified statistical errors, mostly in the recording of revenues and expenditures of local governments. Fiscal data reported in the table for 2018 and 2019 reflect the corrected series, while data for earlier years are still bing revisited and will be corrected in subsequent </t>
    </r>
    <r>
      <rPr>
        <i/>
        <sz val="9"/>
        <rFont val="Arial"/>
        <family val="2"/>
      </rPr>
      <t>World Economic Outlook</t>
    </r>
    <r>
      <rPr>
        <sz val="9"/>
        <rFont val="Arial"/>
        <family val="2"/>
      </rPr>
      <t xml:space="preserve"> releases as far back as 2012. The authorities are also reconciling historical revenue and expenditure data with financing data.</t>
    </r>
  </si>
  <si>
    <r>
      <rPr>
        <vertAlign val="superscript"/>
        <sz val="9"/>
        <rFont val="Arial"/>
        <family val="2"/>
      </rPr>
      <t xml:space="preserve">4 </t>
    </r>
    <r>
      <rPr>
        <sz val="9"/>
        <rFont val="Arial"/>
        <family val="2"/>
      </rPr>
      <t xml:space="preserve">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and projections for 2018–21 have been affected by these transfers, which amounted to 1.2 percent of GDP in 2018 and 1.1 percent of GDP in 2019, and are projected to be 0.6 percent of GDP in 2020, 0.2 percent of GDP in 2021, and zero thereafter. See IMF Country Report No. 19/64 for further details.
</t>
    </r>
  </si>
  <si>
    <r>
      <t xml:space="preserve">Note: "Cyclically adjusted primary balance" is defined as the cyclically adjusted balance plus net interest payable/paid (interest expense minus interest revenue) following the </t>
    </r>
    <r>
      <rPr>
        <i/>
        <sz val="9"/>
        <rFont val="Arial"/>
        <family val="2"/>
      </rPr>
      <t>World Economic Outlook</t>
    </r>
    <r>
      <rPr>
        <sz val="9"/>
        <rFont val="Arial"/>
        <family val="2"/>
      </rPr>
      <t xml:space="preserve"> convention. For country-specific details, see "Data and Conventions" in text and Table C. MENA = Middle East and North Africa.</t>
    </r>
  </si>
  <si>
    <r>
      <rPr>
        <vertAlign val="superscript"/>
        <sz val="9"/>
        <rFont val="Arial"/>
        <family val="2"/>
      </rPr>
      <t xml:space="preserve">1 </t>
    </r>
    <r>
      <rPr>
        <sz val="9"/>
        <rFont val="Arial"/>
        <family val="2"/>
      </rPr>
      <t>Data for these countries include adjustments beyond the output cycle. For country-specific details, see "Data and Conventions" in text and Table C.</t>
    </r>
  </si>
  <si>
    <r>
      <rPr>
        <vertAlign val="superscript"/>
        <sz val="9"/>
        <rFont val="Arial"/>
        <family val="2"/>
      </rPr>
      <t xml:space="preserve">2 </t>
    </r>
    <r>
      <rPr>
        <sz val="9"/>
        <rFont val="Arial"/>
        <family val="2"/>
      </rPr>
      <t xml:space="preserve">The data for Ecuador reflect net lending/borrowing for the nonfinancial public sector. Ecuadorian authorities, in the context of the Extended Fund Facility approved in March of 2019 and with technical support from IMF staff, are revising the historical fiscal data for the net lending/borrowing of the nonfinancial public sector to correct recently identified statistical errors, mostly in the recording of revenues and expenditures of local governments. Fiscal data reported in the table for 2018 and 2019 reflect the corrected series, while data for earlier years are still being revised and will be corrected in subsequent </t>
    </r>
    <r>
      <rPr>
        <i/>
        <sz val="9"/>
        <rFont val="Arial"/>
        <family val="2"/>
      </rPr>
      <t>World Economic Outlook</t>
    </r>
    <r>
      <rPr>
        <sz val="9"/>
        <rFont val="Arial"/>
        <family val="2"/>
      </rPr>
      <t xml:space="preserve"> releases as far back as 2012. The authorities are also reconciling historical revenue and expenditure data with financing data.</t>
    </r>
  </si>
  <si>
    <t>Uruguay3</t>
  </si>
  <si>
    <r>
      <rPr>
        <vertAlign val="superscript"/>
        <sz val="9"/>
        <rFont val="Arial"/>
        <family val="2"/>
      </rPr>
      <t xml:space="preserve">1 </t>
    </r>
    <r>
      <rPr>
        <sz val="9"/>
        <rFont val="Arial"/>
        <family val="2"/>
      </rPr>
      <t xml:space="preserve">The data for Ecuador reflect net lending/borrowing for the nonfinancial public sector. Ecuadorian authorities, in the context of the Extended Fund Facility approved in March of 2019 and with technical support from IMF staff, are revising the historical fiscal data for the net lending/borrowing of the nonfinancial public sector to correct recently identified statistical errors, mostly in the recording of revenues and expenditures of local governments. Fiscal data reported in the table for 2018 and 2019 reflect the corrected series, while data for earlier years are still being revised and will be corrected in subsequent </t>
    </r>
    <r>
      <rPr>
        <i/>
        <sz val="9"/>
        <rFont val="Arial"/>
        <family val="2"/>
      </rPr>
      <t>World Economic Outlook</t>
    </r>
    <r>
      <rPr>
        <sz val="9"/>
        <rFont val="Arial"/>
        <family val="2"/>
      </rPr>
      <t xml:space="preserve"> releases as far back as 2012. The authorities are also reconciling historical revenue and expenditure data with financing data.</t>
    </r>
  </si>
  <si>
    <r>
      <rPr>
        <vertAlign val="superscript"/>
        <sz val="9"/>
        <rFont val="Arial"/>
        <family val="2"/>
      </rPr>
      <t xml:space="preserve">3 </t>
    </r>
    <r>
      <rPr>
        <sz val="9"/>
        <rFont val="Arial"/>
        <family val="2"/>
      </rPr>
      <t xml:space="preserve">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and projections for 2018–21 have been affected by these transfers, which amounted to 1.2 percent of GDP in 2018 and 1.1 percent of GDP in 2019, and are projected to be 0.6 percent of GDP in 2020, 0.2 percent of GDP in 2021, and zero thereafter. See IMF Country Report No. 19/64 for further details. The disclaimer about the public pension system applies only to the revenues and net lending/borrowing series.
</t>
    </r>
  </si>
  <si>
    <r>
      <t>Uruguay</t>
    </r>
    <r>
      <rPr>
        <vertAlign val="superscript"/>
        <sz val="9"/>
        <rFont val="Arial"/>
        <family val="2"/>
      </rPr>
      <t>3</t>
    </r>
  </si>
  <si>
    <r>
      <rPr>
        <vertAlign val="superscript"/>
        <sz val="9"/>
        <rFont val="Arial"/>
        <family val="2"/>
      </rPr>
      <t xml:space="preserve">3 </t>
    </r>
    <r>
      <rPr>
        <sz val="9"/>
        <rFont val="Arial"/>
        <family val="2"/>
      </rPr>
      <t xml:space="preserve">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t>
    </r>
  </si>
  <si>
    <r>
      <t>Brazil</t>
    </r>
    <r>
      <rPr>
        <vertAlign val="superscript"/>
        <sz val="9"/>
        <rFont val="Arial"/>
        <family val="2"/>
      </rPr>
      <t>1</t>
    </r>
  </si>
  <si>
    <r>
      <rPr>
        <vertAlign val="superscript"/>
        <sz val="9"/>
        <rFont val="Arial"/>
        <family val="2"/>
      </rPr>
      <t>1 "</t>
    </r>
    <r>
      <rPr>
        <sz val="9"/>
        <rFont val="Arial"/>
        <family val="2"/>
      </rPr>
      <t xml:space="preserve">Gross debt" refers to the nonfinancial public sector, excluding Eletrobras and Petrobras and including sovereign debt held on the balance sheet of the central bank. </t>
    </r>
  </si>
  <si>
    <r>
      <rPr>
        <vertAlign val="superscript"/>
        <sz val="9"/>
        <rFont val="Arial"/>
        <family val="2"/>
      </rPr>
      <t xml:space="preserve">2 </t>
    </r>
    <r>
      <rPr>
        <sz val="9"/>
        <rFont val="Arial"/>
        <family val="2"/>
      </rPr>
      <t xml:space="preserve">In late 2016, the authorities changed the definition of "debt" to a consolidated basis, which in 2016 was 11.5 percent of GDP lower than the previous aggregate definition. Both the historic and projection numbers are now presented on a consolidated basis. </t>
    </r>
  </si>
  <si>
    <r>
      <rPr>
        <vertAlign val="superscript"/>
        <sz val="9"/>
        <rFont val="Arial"/>
        <family val="2"/>
      </rPr>
      <t xml:space="preserve">4 </t>
    </r>
    <r>
      <rPr>
        <sz val="9"/>
        <rFont val="Arial"/>
        <family val="2"/>
      </rPr>
      <t>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t>
    </r>
  </si>
  <si>
    <t>Note: For country-specific details, see "Data and Conventions" in text and Table D.</t>
  </si>
  <si>
    <t>Note: "Primary balance" is defined as the overall balance, excluding net interest payments. For country-specific details, see "Data and Conventions" in text and Table D.</t>
  </si>
  <si>
    <r>
      <rPr>
        <vertAlign val="superscript"/>
        <sz val="9"/>
        <rFont val="Arial"/>
        <family val="2"/>
      </rPr>
      <t xml:space="preserve">1 </t>
    </r>
    <r>
      <rPr>
        <sz val="9"/>
        <rFont val="Arial"/>
        <family val="2"/>
      </rPr>
      <t>Debt includes overdrafts from the Central Bank of Nigeria and liabilities of the Asset Management Corporation of Nigeria. The overdrafts and government deposits at the Central Bank of Nigeria almost cancel each other out, and the Asset Management Corporation of Nigeria debt is roughly halved.</t>
    </r>
  </si>
  <si>
    <r>
      <t>Singapore</t>
    </r>
    <r>
      <rPr>
        <vertAlign val="superscript"/>
        <sz val="9"/>
        <rFont val="Arial"/>
        <family val="2"/>
      </rPr>
      <t>7</t>
    </r>
  </si>
  <si>
    <t>`</t>
  </si>
  <si>
    <t>typecty</t>
  </si>
  <si>
    <t>N</t>
  </si>
  <si>
    <t>Note: Coverage: CG = central government; GG = general government; LG = local governments; SG = state governments; SS = social security funds; TG = territorial governments. Accounting practice: A = accrual; C = cash; Mixed = combination of accrual and cash accounting.</t>
  </si>
  <si>
    <r>
      <rPr>
        <vertAlign val="superscript"/>
        <sz val="9"/>
        <rFont val="Arial"/>
        <family val="2"/>
      </rPr>
      <t xml:space="preserve">1 </t>
    </r>
    <r>
      <rPr>
        <sz val="9"/>
        <rFont val="Arial"/>
        <family val="2"/>
      </rPr>
      <t>In many economies, fiscal data follow the IMF’s</t>
    </r>
    <r>
      <rPr>
        <i/>
        <sz val="9"/>
        <rFont val="Arial"/>
        <family val="2"/>
      </rPr>
      <t xml:space="preserve"> Government Finance Statistics Manual</t>
    </r>
    <r>
      <rPr>
        <sz val="9"/>
        <rFont val="Arial"/>
        <family val="2"/>
      </rPr>
      <t xml:space="preserve"> </t>
    </r>
    <r>
      <rPr>
        <i/>
        <sz val="9"/>
        <rFont val="Arial"/>
        <family val="2"/>
      </rPr>
      <t>2014</t>
    </r>
    <r>
      <rPr>
        <sz val="9"/>
        <rFont val="Arial"/>
        <family val="2"/>
      </rPr>
      <t>. The concept of overall fiscal balance refers to net lending and borrowing of the general government. In some cases, however, the overall balance refers to total revenue and grants minus total expenditure and net lending.</t>
    </r>
  </si>
  <si>
    <t>Note: Coverage: BCG = budgetary central government; CG = central government; GG = general government; LG = local governments; NFPC = nonfinancial public corporations; NFPS = nonfinancial public sector;  NMPC = nonmonetary financial public corporations; PS = public sector; SG = state governments; SS = social security funds. Accounting standard: A = accrual; C = cash; Mixed = combination of accrual and cash accounting.</t>
  </si>
  <si>
    <r>
      <rPr>
        <vertAlign val="superscript"/>
        <sz val="9"/>
        <rFont val="Arial"/>
        <family val="2"/>
      </rPr>
      <t xml:space="preserve">1 </t>
    </r>
    <r>
      <rPr>
        <sz val="9"/>
        <rFont val="Arial"/>
        <family val="2"/>
      </rPr>
      <t>In many countries, fiscal data follow the IMF’s</t>
    </r>
    <r>
      <rPr>
        <i/>
        <sz val="9"/>
        <rFont val="Arial"/>
        <family val="2"/>
      </rPr>
      <t xml:space="preserve"> Government Finance Statistics Manual</t>
    </r>
    <r>
      <rPr>
        <sz val="9"/>
        <rFont val="Arial"/>
        <family val="2"/>
      </rPr>
      <t xml:space="preserve"> </t>
    </r>
    <r>
      <rPr>
        <i/>
        <sz val="9"/>
        <rFont val="Arial"/>
        <family val="2"/>
      </rPr>
      <t>2014</t>
    </r>
    <r>
      <rPr>
        <sz val="9"/>
        <rFont val="Arial"/>
        <family val="2"/>
      </rPr>
      <t>. The concept of overall fiscal balance refers to net lending and borrowing of the general government. In some cases, however, the overall balance refers to total revenue and grants minus total expenditure and net lending.</t>
    </r>
  </si>
  <si>
    <r>
      <rPr>
        <vertAlign val="superscript"/>
        <sz val="9"/>
        <rFont val="Arial"/>
        <family val="2"/>
      </rPr>
      <t>4</t>
    </r>
    <r>
      <rPr>
        <sz val="9"/>
        <rFont val="Arial"/>
        <family val="2"/>
      </rPr>
      <t xml:space="preserve"> Gross debt refers to the nonfinancial public sector, excluding Eletrobras and Petrobras, and includes sovereign debt held on the balance sheet of the central bank. The overall balance combines the cash primary balance of the nonfinancial public sector and the net interest of the public sector on an accrual basis.</t>
    </r>
  </si>
  <si>
    <r>
      <rPr>
        <vertAlign val="superscript"/>
        <sz val="9"/>
        <rFont val="Arial"/>
        <family val="2"/>
      </rPr>
      <t>6</t>
    </r>
    <r>
      <rPr>
        <sz val="9"/>
        <rFont val="Arial"/>
        <family val="2"/>
      </rPr>
      <t xml:space="preserve"> Coverage for South Africa is central government, but it serves as a good proxy for the general government. It includes the national and provincial governments and certain public entities, while local governments are only partly covered. 
The subnational government debt is estimated to be limited given the available data from the South African Reserve Bank.</t>
    </r>
  </si>
  <si>
    <t>CG, LG, SS, NFPC</t>
  </si>
  <si>
    <t>Note: Coverage: CG = central government; GG = general government; LG = local governments; NFPC = nonfinancial public corporations; NFPS = nonfinancial public sector; SG = state governments; SS = social security funds. Accounting standard: A = accrual; C = cash; CB = commitments based; Mixed = combination of accrual and cash accounting.</t>
  </si>
  <si>
    <r>
      <rPr>
        <vertAlign val="superscript"/>
        <sz val="9"/>
        <rFont val="Arial"/>
        <family val="2"/>
      </rPr>
      <t xml:space="preserve">1 </t>
    </r>
    <r>
      <rPr>
        <sz val="9"/>
        <rFont val="Arial"/>
        <family val="2"/>
      </rPr>
      <t xml:space="preserve">In many countries, fiscal data follow the IMF’s </t>
    </r>
    <r>
      <rPr>
        <i/>
        <sz val="9"/>
        <rFont val="Arial"/>
        <family val="2"/>
      </rPr>
      <t>Government Finance Statistics Manual 2014</t>
    </r>
    <r>
      <rPr>
        <sz val="9"/>
        <rFont val="Arial"/>
        <family val="2"/>
      </rPr>
      <t>. The concept of overall fiscal balance refers to net lending and borrowing of the general government. In some cases, however, the overall balance refers to total revenue and grants minus total expenditure and net lending.</t>
    </r>
  </si>
  <si>
    <t>Flow</t>
  </si>
  <si>
    <t>Tax revenue</t>
  </si>
  <si>
    <t>Grants</t>
  </si>
  <si>
    <t>Other revenues</t>
  </si>
  <si>
    <t>COVID-spending</t>
  </si>
  <si>
    <t>Non-COVID spending</t>
  </si>
  <si>
    <t>Fiscal deficit</t>
  </si>
  <si>
    <t>Fiscal Affairs Department</t>
  </si>
  <si>
    <t>Table of Contents</t>
  </si>
  <si>
    <t>Tables</t>
  </si>
  <si>
    <t>Table 1.1. General Government Fiscal Balance, 2016–26: Overall Balance</t>
  </si>
  <si>
    <t>Table 1.2. General Government Debt, 2016–26</t>
  </si>
  <si>
    <t>Figures</t>
  </si>
  <si>
    <t>Figure 1.5. Accounting for Changes in Government Debt, 2019–21</t>
  </si>
  <si>
    <t>Figure 2.14. Sector Spending Inefficiency</t>
  </si>
  <si>
    <t>Methodological and Statistical Appendix</t>
  </si>
  <si>
    <t>Table A1. Advanced Economies: General Government Overall Balance, 2012–26
(Percent of GDP)</t>
  </si>
  <si>
    <t>Table A2. Advanced Economies: General Government Primary Balance, 2012–26
(Percent of GDP)</t>
  </si>
  <si>
    <t>Table A3. Advanced Economies: General Government Cyclically Adjusted Balance, 2012–26
(Percent of potential GDP)</t>
  </si>
  <si>
    <t>Table A4. Advanced Economies: General Government Cyclically Adjusted Primary Balance, 2012–26
(Percent of potential GDP)</t>
  </si>
  <si>
    <t>Table A5. Advanced Economies: General Government Revenue, 2012–26
(Percent of GDP)</t>
  </si>
  <si>
    <t>Table A6. Advanced Economies: General Government Expenditure, 2012–26 
(Percent of GDP)</t>
  </si>
  <si>
    <t>Table A7. Advanced Economies: General Government Gross Debt, 2012–26
(Percent of GDP)</t>
  </si>
  <si>
    <t>Table A8. Advanced Economies: General Government Net Debt, 2012–26
(Percent of GDP)</t>
  </si>
  <si>
    <t>Table A9. Emerging Market and Middle-Income Economies: General Government Overall Balance, 2012–26
(Percent of GDP)</t>
  </si>
  <si>
    <t>Table A10. Emerging Market and Middle-Income Economies: General Government Primary Balance, 2012–26
(Percent of GDP)</t>
  </si>
  <si>
    <t>Table A11. Emerging Market and Middle-Income Economies: General Government Cyclically Adjusted Balance, 2012–26
(Percent of potential GDP)</t>
  </si>
  <si>
    <t>Table A12. Emerging Market and Middle-Income Economies: General Government Cyclically Adjusted Primary Balance, 2012–26
(Percent of potential GDP)</t>
  </si>
  <si>
    <t>Table A13. Emerging Market and Middle-Income Economies: General Government Revenue, 2012–26
(Percent of GDP)</t>
  </si>
  <si>
    <t>Table A14. Emerging Market and Middle-Income Economies: General Government Expenditure, 2012–26
(Percent of GDP)</t>
  </si>
  <si>
    <t>Table A15. Emerging Market and Middle-Income Economies: General Government Gross Debt, 2012–26
(Percent of GDP)</t>
  </si>
  <si>
    <t>Table A16. Emerging Market and Middle-Income Economies: General Government Net Debt, 2012–26
(Percent of GDP)</t>
  </si>
  <si>
    <t>Table A17. Low-Income Developing Countries: General Government Overall Balance, 2012–26
(Percent of GDP)</t>
  </si>
  <si>
    <t>Table A18. Low-Income Developing Countries: General Government Primary Balance, 2012–26 
(Percent of GDP)</t>
  </si>
  <si>
    <t>Table A19. Low-Income Developing Countries: General Government Revenue, 2012–26
(Percent of GDP)</t>
  </si>
  <si>
    <t>Table A20. Low-Income Developing Countries: General Government Expenditure, 2012–26 
(Percent of GDP)</t>
  </si>
  <si>
    <t>Table A21. Low-Income Developing Countries: General Government Gross Debt, 2012–26
(Percent of GDP)</t>
  </si>
  <si>
    <t>Table A22. Low-Income Developing Countries: General Government Net Debt, 2012–26 
(Percent of GDP)</t>
  </si>
  <si>
    <t>Table B. Advanced Economies: Definition and Coverage of Fiscal Monitor Data</t>
  </si>
  <si>
    <t>Table C. Emerging Market and Middle-Income Economies: Definition and Coverage of Fiscal Monitor Data</t>
  </si>
  <si>
    <t>Table D. Low-Income Developing Countries: Definition and Coverage of Fiscal Monitor Data</t>
  </si>
  <si>
    <t>Database</t>
  </si>
  <si>
    <r>
      <rPr>
        <u/>
        <sz val="11"/>
        <rFont val="Times New Roman"/>
        <family val="1"/>
      </rPr>
      <t>Disclaimer:</t>
    </r>
    <r>
      <rPr>
        <sz val="11"/>
        <rFont val="Times New Roman"/>
        <family val="1"/>
      </rPr>
      <t xml:space="preserve"> Should there be any discrepancies with the print version, the latter represents the official version.</t>
    </r>
  </si>
  <si>
    <t xml:space="preserve">In case of questions, please contact: </t>
  </si>
  <si>
    <t>fiscalmonitor@imf.org</t>
  </si>
  <si>
    <t>Figure 1.1. The Effect of the COVID-19 Pandemic on the Forecasts of Fiscal Aggregates and GDP </t>
  </si>
  <si>
    <t>Figure 1.2. Drivers of Change in Government Debt, 2019-21</t>
  </si>
  <si>
    <t>Figure 1.3. The Effect of the COVID-19 Pandemic on General Government Gross Debt, 2019–24</t>
  </si>
  <si>
    <t>Figure 1.4. Global Impact of Four Large Recovery Packages on Macroeconomic Variables and Prices</t>
  </si>
  <si>
    <t>Figure 1.6. Cumulative Contributions to Debt Deviation Over 2009-2014</t>
  </si>
  <si>
    <t xml:space="preserve">Figure 1.7. Government Exposure to Contingent Liabilities </t>
  </si>
  <si>
    <t xml:space="preserve">Box Figure 1.2.1. IMF Credit Outstanding by Group </t>
  </si>
  <si>
    <t>Box Figure 1.2.2. Revenues and Spending among DSSI Beneficiaries</t>
  </si>
  <si>
    <t>Figure 2.1. Debt, Interest Expense, and Gross Financing Needs across Countries, 2007, 2019, 2021</t>
  </si>
  <si>
    <t xml:space="preserve">Figure 2.2. Contributions of the Interest Rate–Growth Differential and Primary Balance to Debt Dynamics </t>
  </si>
  <si>
    <t>Figure 2.3. Optimal Fiscal Policy during and after a Recession</t>
  </si>
  <si>
    <t>Figure 2.4. Timing of Fiscal Consolidation and Impact on Employment and Bond Spreads </t>
  </si>
  <si>
    <t xml:space="preserve">Figure 2.5. Sensitivity of Spreads to Debt </t>
  </si>
  <si>
    <t>Figure 2.6. Drivers of Unexpected Jumps in Debt at 5-year Horizon</t>
  </si>
  <si>
    <t>Figure 2.8. Government Reaction to Increases in Debt and in the Interest Bill</t>
  </si>
  <si>
    <t xml:space="preserve">Figure 2.7. Comparison of Cyclicality of the Debt-to-GDP Ratio and Interest-Bill-to-GDP Ratio </t>
  </si>
  <si>
    <t xml:space="preserve">Figure 2.9. Fiscal Prudence After an Increase In Debt </t>
  </si>
  <si>
    <t xml:space="preserve">Figure 2.10. Revenue Projection Errors and Tax Administration Strength </t>
  </si>
  <si>
    <t>Figure 2.11. The Effect of a Fiscal Framework on the Credibility of Official Projections</t>
  </si>
  <si>
    <t>Figure 2.12. Credibility of Fiscal Adjustment</t>
  </si>
  <si>
    <t>Figure 2.13. Credibility of Budget and Borrowing Rates</t>
  </si>
  <si>
    <t>Box 2.1.1 Capacity of Scenarios to Identify Fiscal Risks</t>
  </si>
  <si>
    <t xml:space="preserve">Box Figure 2.2.1. Panel 1: Mentions of Relevant Keywords in Media Coverage </t>
  </si>
  <si>
    <t>October 2021 Fiscal Monitor "Strengthening the Credibility of Public Finances"</t>
  </si>
  <si>
    <r>
      <t>This database includes the tables, charts, and underlying data from the October 2021 IMF Fiscal Monitor. When using the data, please refer to the IMF,</t>
    </r>
    <r>
      <rPr>
        <i/>
        <sz val="11"/>
        <rFont val="Times New Roman"/>
        <family val="1"/>
      </rPr>
      <t xml:space="preserve"> Fiscal Monitor, October</t>
    </r>
    <r>
      <rPr>
        <sz val="11"/>
        <rFont val="Times New Roman"/>
        <family val="1"/>
      </rPr>
      <t xml:space="preserve"> 2021.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</si>
</sst>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3" formatCode="_(* #,##0.00_);_(* \(#,##0.00\);_(* &quot;-&quot;??_);_(@_)"/>
    <numFmt numFmtId="164" formatCode="_-[$€-2]* #,##0.00_-;\-[$€-2]* #,##0.00_-;_-[$€-2]* &quot;-&quot;??_-"/>
    <numFmt numFmtId="165" formatCode="0.0"/>
    <numFmt numFmtId="166" formatCode="0.0%"/>
    <numFmt numFmtId="167" formatCode="00"/>
    <numFmt numFmtId="168" formatCode="0.0000"/>
    <numFmt numFmtId="169" formatCode="0.000"/>
  </numFmts>
  <fonts count="133">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u/>
      <sz val="11"/>
      <color theme="10"/>
      <name val="Calibri"/>
      <family val="2"/>
    </font>
    <font>
      <sz val="10"/>
      <name val="Courier"/>
      <family val="3"/>
    </font>
    <font>
      <sz val="10"/>
      <name val="MS Sans Serif"/>
      <family val="2"/>
    </font>
    <font>
      <sz val="12"/>
      <name val="Arial"/>
      <family val="2"/>
    </font>
    <font>
      <b/>
      <sz val="10"/>
      <name val="Arial"/>
      <family val="2"/>
    </font>
    <font>
      <b/>
      <sz val="12"/>
      <name val="Arial"/>
      <family val="2"/>
    </font>
    <font>
      <sz val="9"/>
      <name val="Arial"/>
      <family val="2"/>
    </font>
    <font>
      <sz val="9"/>
      <color theme="1"/>
      <name val="Arial"/>
      <family val="2"/>
    </font>
    <font>
      <i/>
      <sz val="10"/>
      <name val="Arial"/>
      <family val="2"/>
    </font>
    <font>
      <sz val="10"/>
      <name val="Arial Cyr"/>
      <family val="2"/>
    </font>
    <font>
      <sz val="11"/>
      <color theme="1"/>
      <name val="Arial"/>
      <family val="2"/>
    </font>
    <font>
      <sz val="10"/>
      <color indexed="8"/>
      <name val="Times New Roman"/>
      <family val="1"/>
    </font>
    <font>
      <i/>
      <sz val="8"/>
      <name val="Times New Roman"/>
      <family val="1"/>
    </font>
    <font>
      <i/>
      <sz val="9"/>
      <name val="Arial"/>
      <family val="2"/>
    </font>
    <font>
      <sz val="10"/>
      <color indexed="62"/>
      <name val="Arial Cyr"/>
      <family val="2"/>
      <charset val="204"/>
    </font>
    <font>
      <vertAlign val="superscript"/>
      <sz val="9"/>
      <name val="Arial"/>
      <family val="2"/>
    </font>
    <font>
      <sz val="8"/>
      <color theme="1"/>
      <name val="Arial"/>
      <family val="2"/>
    </font>
    <font>
      <b/>
      <sz val="11"/>
      <color theme="1"/>
      <name val="Arial"/>
      <family val="2"/>
    </font>
    <font>
      <sz val="11"/>
      <name val="Calibri"/>
      <family val="2"/>
      <scheme val="minor"/>
    </font>
    <font>
      <b/>
      <sz val="11"/>
      <color rgb="FFFF0000"/>
      <name val="Calibri"/>
      <family val="2"/>
      <scheme val="minor"/>
    </font>
    <font>
      <sz val="11"/>
      <name val="Calibri"/>
      <family val="2"/>
    </font>
    <font>
      <sz val="10"/>
      <name val="Times New Roman"/>
      <family val="1"/>
    </font>
    <font>
      <vertAlign val="superscript"/>
      <sz val="10"/>
      <name val="Arial"/>
      <family val="2"/>
    </font>
    <font>
      <b/>
      <sz val="11"/>
      <color theme="1"/>
      <name val="Calibri"/>
      <family val="2"/>
      <scheme val="minor"/>
    </font>
    <font>
      <sz val="12"/>
      <color theme="1"/>
      <name val="Calibri"/>
      <family val="2"/>
      <scheme val="minor"/>
    </font>
    <font>
      <b/>
      <sz val="9"/>
      <color rgb="FFFF0000"/>
      <name val="Arial"/>
      <family val="2"/>
    </font>
    <font>
      <sz val="11"/>
      <color rgb="FFFF0000"/>
      <name val="Calibri"/>
      <family val="2"/>
      <scheme val="minor"/>
    </font>
    <font>
      <sz val="11"/>
      <color theme="1"/>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522872"/>
      <name val="Arial"/>
      <family val="2"/>
    </font>
    <font>
      <i/>
      <sz val="10"/>
      <color rgb="FF522872"/>
      <name val="Arial"/>
      <family val="2"/>
    </font>
    <font>
      <b/>
      <sz val="12"/>
      <color rgb="FF522872"/>
      <name val="Arial"/>
      <family val="2"/>
    </font>
    <font>
      <sz val="9"/>
      <color rgb="FF522872"/>
      <name val="Arial"/>
      <family val="2"/>
    </font>
    <font>
      <b/>
      <sz val="9"/>
      <color rgb="FF522872"/>
      <name val="Arial"/>
      <family val="2"/>
    </font>
    <font>
      <b/>
      <i/>
      <sz val="11"/>
      <color rgb="FF522872"/>
      <name val="Arial"/>
      <family val="2"/>
    </font>
    <font>
      <sz val="8"/>
      <name val="HelveticaNeueLT Std"/>
      <family val="2"/>
    </font>
    <font>
      <sz val="11"/>
      <color rgb="FFFF0000"/>
      <name val="Arial"/>
      <family val="2"/>
    </font>
    <font>
      <sz val="11"/>
      <color theme="1"/>
      <name val="Calibri"/>
      <family val="2"/>
      <charset val="204"/>
      <scheme val="minor"/>
    </font>
    <font>
      <sz val="11"/>
      <name val="Calibri"/>
      <family val="2"/>
    </font>
    <font>
      <sz val="10"/>
      <name val="Arial"/>
      <family val="2"/>
    </font>
    <font>
      <sz val="10"/>
      <name val="Calibri"/>
      <family val="2"/>
    </font>
    <font>
      <sz val="11"/>
      <name val="Calibri"/>
      <family val="2"/>
    </font>
    <font>
      <sz val="10"/>
      <color rgb="FFFF0000"/>
      <name val="Arial"/>
      <family val="2"/>
    </font>
    <font>
      <sz val="11"/>
      <color indexed="8"/>
      <name val="Calibri"/>
      <family val="2"/>
    </font>
    <font>
      <b/>
      <sz val="10"/>
      <color rgb="FF7030A0"/>
      <name val="HelveticaNeueLT Std"/>
      <family val="2"/>
    </font>
    <font>
      <i/>
      <sz val="9"/>
      <color rgb="FF7030A0"/>
      <name val="Arial"/>
      <family val="2"/>
    </font>
    <font>
      <b/>
      <sz val="9"/>
      <name val="Arial"/>
      <family val="2"/>
    </font>
    <font>
      <sz val="9"/>
      <color rgb="FFFF0000"/>
      <name val="Arial"/>
      <family val="2"/>
    </font>
    <font>
      <sz val="8"/>
      <name val="Arial"/>
      <family val="2"/>
    </font>
    <font>
      <vertAlign val="superscript"/>
      <sz val="8"/>
      <name val="Arial"/>
      <family val="2"/>
    </font>
    <font>
      <sz val="9"/>
      <color theme="1"/>
      <name val="Segoe UI"/>
      <family val="2"/>
    </font>
    <font>
      <vertAlign val="superscript"/>
      <sz val="8"/>
      <color theme="1"/>
      <name val="Arial"/>
      <family val="2"/>
    </font>
    <font>
      <i/>
      <sz val="10"/>
      <color rgb="FFC4122F"/>
      <name val="Arial"/>
      <family val="2"/>
    </font>
    <font>
      <sz val="12"/>
      <color theme="1"/>
      <name val="Arial"/>
      <family val="2"/>
    </font>
    <font>
      <b/>
      <sz val="9"/>
      <color indexed="81"/>
      <name val="Tahoma"/>
      <family val="2"/>
    </font>
    <font>
      <sz val="9"/>
      <color indexed="81"/>
      <name val="Tahoma"/>
      <family val="2"/>
    </font>
    <font>
      <sz val="11"/>
      <color theme="3"/>
      <name val="Arial"/>
      <family val="2"/>
    </font>
    <font>
      <sz val="10"/>
      <name val="Arial"/>
      <family val="2"/>
    </font>
    <font>
      <b/>
      <sz val="10"/>
      <color rgb="FFFF0000"/>
      <name val="Arial"/>
      <family val="2"/>
    </font>
    <font>
      <i/>
      <sz val="9"/>
      <color rgb="FF7030A0"/>
      <name val="HelveticaNeueLT Std"/>
      <family val="2"/>
    </font>
    <font>
      <b/>
      <vertAlign val="superscript"/>
      <sz val="10"/>
      <name val="Arial"/>
      <family val="2"/>
    </font>
    <font>
      <b/>
      <sz val="8"/>
      <name val="HelveticaNeueLT Std"/>
      <family val="2"/>
    </font>
    <font>
      <sz val="10"/>
      <name val="Calibri"/>
      <family val="2"/>
    </font>
    <font>
      <sz val="10"/>
      <name val="Arial"/>
      <family val="2"/>
    </font>
    <font>
      <b/>
      <sz val="11"/>
      <name val="Calibri"/>
      <family val="2"/>
      <scheme val="minor"/>
    </font>
    <font>
      <b/>
      <sz val="11"/>
      <name val="Calibri"/>
      <family val="2"/>
    </font>
    <font>
      <sz val="11"/>
      <color indexed="8"/>
      <name val="Calibri"/>
      <family val="2"/>
      <scheme val="minor"/>
    </font>
    <font>
      <i/>
      <sz val="8"/>
      <name val="Arial"/>
      <family val="2"/>
    </font>
    <font>
      <b/>
      <sz val="9"/>
      <color theme="1"/>
      <name val="Arial"/>
      <family val="2"/>
    </font>
    <font>
      <b/>
      <sz val="8"/>
      <color theme="1"/>
      <name val="Arial"/>
      <family val="2"/>
    </font>
    <font>
      <b/>
      <sz val="8"/>
      <color rgb="FFFF0000"/>
      <name val="Arial"/>
      <family val="2"/>
    </font>
    <font>
      <b/>
      <sz val="9"/>
      <color indexed="10"/>
      <name val="Arial"/>
      <family val="2"/>
    </font>
    <font>
      <b/>
      <u/>
      <sz val="11"/>
      <color theme="1"/>
      <name val="Calibri"/>
      <family val="2"/>
      <scheme val="minor"/>
    </font>
    <font>
      <i/>
      <sz val="10"/>
      <color theme="1"/>
      <name val="Arial"/>
      <family val="2"/>
    </font>
    <font>
      <b/>
      <sz val="12"/>
      <color rgb="FF7030A0"/>
      <name val="HelveticaNeueLT Std"/>
    </font>
    <font>
      <sz val="12"/>
      <color theme="1"/>
      <name val="Bembo"/>
      <family val="1"/>
    </font>
    <font>
      <sz val="12"/>
      <color rgb="FFFF0000"/>
      <name val="Bembo"/>
      <family val="1"/>
    </font>
    <font>
      <sz val="10.5"/>
      <color theme="1"/>
      <name val="Segoe UI"/>
      <family val="2"/>
    </font>
    <font>
      <b/>
      <sz val="10.5"/>
      <color theme="1"/>
      <name val="Segoe UI"/>
      <family val="2"/>
    </font>
    <font>
      <sz val="10.5"/>
      <color theme="2"/>
      <name val="Segoe UI"/>
      <family val="2"/>
    </font>
    <font>
      <sz val="9"/>
      <color rgb="FFC00000"/>
      <name val="Arial"/>
      <family val="2"/>
    </font>
    <font>
      <u/>
      <sz val="10"/>
      <color theme="10"/>
      <name val="Arial"/>
      <family val="2"/>
    </font>
    <font>
      <sz val="11"/>
      <name val="Times New Roman"/>
      <family val="1"/>
    </font>
    <font>
      <b/>
      <sz val="11"/>
      <name val="Times New Roman"/>
      <family val="1"/>
    </font>
    <font>
      <sz val="11"/>
      <color theme="1"/>
      <name val="Times New Roman"/>
      <family val="1"/>
    </font>
    <font>
      <u/>
      <sz val="11"/>
      <color theme="10"/>
      <name val="Times New Roman"/>
      <family val="1"/>
    </font>
    <font>
      <i/>
      <sz val="11"/>
      <name val="Times New Roman"/>
      <family val="1"/>
    </font>
    <font>
      <u/>
      <sz val="11"/>
      <name val="Times New Roman"/>
      <family val="1"/>
    </font>
  </fonts>
  <fills count="48">
    <fill>
      <patternFill patternType="none"/>
    </fill>
    <fill>
      <patternFill patternType="gray125"/>
    </fill>
    <fill>
      <patternFill patternType="solid">
        <fgColor indexed="43"/>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4D4F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00B0F0"/>
        <bgColor indexed="64"/>
      </patternFill>
    </fill>
    <fill>
      <patternFill patternType="solid">
        <fgColor theme="9"/>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rgb="FFFFC000"/>
        <bgColor indexed="64"/>
      </patternFill>
    </fill>
    <fill>
      <patternFill patternType="solid">
        <fgColor indexed="22"/>
        <bgColor indexed="64"/>
      </patternFill>
    </fill>
    <fill>
      <patternFill patternType="solid">
        <fgColor theme="5" tint="0.79998168889431442"/>
        <bgColor indexed="64"/>
      </patternFill>
    </fill>
  </fills>
  <borders count="30">
    <border>
      <left/>
      <right/>
      <top/>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auto="1"/>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25">
    <xf numFmtId="0" fontId="0" fillId="0" borderId="0"/>
    <xf numFmtId="0" fontId="31" fillId="0" borderId="0"/>
    <xf numFmtId="0" fontId="32" fillId="0" borderId="0" applyNumberFormat="0" applyFill="0" applyBorder="0" applyAlignment="0" applyProtection="0">
      <alignment vertical="top"/>
      <protection locked="0"/>
    </xf>
    <xf numFmtId="14" fontId="33" fillId="0" borderId="0" applyProtection="0">
      <alignment vertical="center"/>
    </xf>
    <xf numFmtId="6" fontId="34" fillId="0" borderId="0" applyFont="0" applyFill="0" applyBorder="0" applyAlignment="0" applyProtection="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5"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5"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41" fillId="0" borderId="0"/>
    <xf numFmtId="39" fontId="33" fillId="0" borderId="0"/>
    <xf numFmtId="164" fontId="43" fillId="0" borderId="2">
      <alignment horizontal="centerContinuous"/>
    </xf>
    <xf numFmtId="166" fontId="44" fillId="0" borderId="2"/>
    <xf numFmtId="0" fontId="46" fillId="2" borderId="1" applyNumberFormat="0" applyAlignment="0" applyProtection="0"/>
    <xf numFmtId="0" fontId="28" fillId="0" borderId="0"/>
    <xf numFmtId="0" fontId="31" fillId="0" borderId="0"/>
    <xf numFmtId="0" fontId="27" fillId="0" borderId="0"/>
    <xf numFmtId="0" fontId="26" fillId="0" borderId="0"/>
    <xf numFmtId="0" fontId="53" fillId="0" borderId="0"/>
    <xf numFmtId="0" fontId="53" fillId="0" borderId="0"/>
    <xf numFmtId="0" fontId="29" fillId="0" borderId="0"/>
    <xf numFmtId="0" fontId="25" fillId="0" borderId="0"/>
    <xf numFmtId="0" fontId="24" fillId="0" borderId="0"/>
    <xf numFmtId="0" fontId="23" fillId="0" borderId="0"/>
    <xf numFmtId="0" fontId="56" fillId="0" borderId="0"/>
    <xf numFmtId="0" fontId="31" fillId="0" borderId="0"/>
    <xf numFmtId="0" fontId="52" fillId="0" borderId="0"/>
    <xf numFmtId="0" fontId="31" fillId="0" borderId="0"/>
    <xf numFmtId="9" fontId="23" fillId="0" borderId="0" applyFont="0" applyFill="0" applyBorder="0" applyAlignment="0" applyProtection="0"/>
    <xf numFmtId="0" fontId="22" fillId="0" borderId="0"/>
    <xf numFmtId="0" fontId="29" fillId="0" borderId="0"/>
    <xf numFmtId="43" fontId="31" fillId="0" borderId="0" applyFont="0" applyFill="0" applyBorder="0" applyAlignment="0" applyProtection="0"/>
    <xf numFmtId="0" fontId="53" fillId="0" borderId="0"/>
    <xf numFmtId="0" fontId="53" fillId="0" borderId="0"/>
    <xf numFmtId="0" fontId="21" fillId="0" borderId="0"/>
    <xf numFmtId="0" fontId="29" fillId="0" borderId="0"/>
    <xf numFmtId="0" fontId="20" fillId="0" borderId="0"/>
    <xf numFmtId="0" fontId="19" fillId="0" borderId="0"/>
    <xf numFmtId="0" fontId="18" fillId="0" borderId="0"/>
    <xf numFmtId="0" fontId="17" fillId="0" borderId="0"/>
    <xf numFmtId="0" fontId="16" fillId="0" borderId="0"/>
    <xf numFmtId="0" fontId="15" fillId="0" borderId="0"/>
    <xf numFmtId="0" fontId="15" fillId="0" borderId="0"/>
    <xf numFmtId="0" fontId="14" fillId="0" borderId="0"/>
    <xf numFmtId="0" fontId="13" fillId="0" borderId="0"/>
    <xf numFmtId="0" fontId="60" fillId="0" borderId="0" applyNumberFormat="0" applyFill="0" applyBorder="0" applyAlignment="0" applyProtection="0"/>
    <xf numFmtId="0" fontId="61" fillId="0" borderId="4" applyNumberFormat="0" applyFill="0" applyAlignment="0" applyProtection="0"/>
    <xf numFmtId="0" fontId="62" fillId="0" borderId="5" applyNumberFormat="0" applyFill="0" applyAlignment="0" applyProtection="0"/>
    <xf numFmtId="0" fontId="63" fillId="0" borderId="6"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 applyNumberFormat="0" applyAlignment="0" applyProtection="0"/>
    <xf numFmtId="0" fontId="68" fillId="10" borderId="8" applyNumberFormat="0" applyAlignment="0" applyProtection="0"/>
    <xf numFmtId="0" fontId="69" fillId="10" borderId="7" applyNumberFormat="0" applyAlignment="0" applyProtection="0"/>
    <xf numFmtId="0" fontId="70" fillId="0" borderId="9" applyNumberFormat="0" applyFill="0" applyAlignment="0" applyProtection="0"/>
    <xf numFmtId="0" fontId="71" fillId="11" borderId="10" applyNumberFormat="0" applyAlignment="0" applyProtection="0"/>
    <xf numFmtId="0" fontId="58" fillId="0" borderId="0" applyNumberFormat="0" applyFill="0" applyBorder="0" applyAlignment="0" applyProtection="0"/>
    <xf numFmtId="0" fontId="72" fillId="0" borderId="0" applyNumberFormat="0" applyFill="0" applyBorder="0" applyAlignment="0" applyProtection="0"/>
    <xf numFmtId="0" fontId="55" fillId="0" borderId="12" applyNumberFormat="0" applyFill="0" applyAlignment="0" applyProtection="0"/>
    <xf numFmtId="0" fontId="73"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73"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73"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73"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73"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73"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2" borderId="11" applyNumberFormat="0" applyFont="0" applyAlignment="0" applyProtection="0"/>
    <xf numFmtId="0" fontId="11" fillId="0" borderId="0"/>
    <xf numFmtId="0" fontId="31" fillId="0" borderId="0"/>
    <xf numFmtId="0" fontId="31" fillId="0" borderId="0"/>
    <xf numFmtId="0" fontId="11" fillId="0" borderId="0"/>
    <xf numFmtId="0" fontId="10" fillId="0" borderId="0"/>
    <xf numFmtId="164" fontId="59" fillId="0" borderId="0"/>
    <xf numFmtId="0" fontId="9" fillId="0" borderId="0"/>
    <xf numFmtId="0" fontId="8" fillId="0" borderId="0"/>
    <xf numFmtId="0" fontId="7" fillId="0" borderId="0"/>
    <xf numFmtId="0" fontId="6" fillId="0" borderId="0"/>
    <xf numFmtId="164" fontId="6" fillId="0" borderId="0"/>
    <xf numFmtId="164" fontId="6" fillId="0" borderId="0"/>
    <xf numFmtId="164" fontId="6" fillId="0" borderId="0"/>
    <xf numFmtId="164" fontId="29" fillId="0" borderId="0"/>
    <xf numFmtId="0" fontId="31" fillId="0" borderId="0"/>
    <xf numFmtId="0" fontId="82" fillId="0" borderId="0"/>
    <xf numFmtId="0" fontId="5" fillId="0" borderId="0"/>
    <xf numFmtId="0" fontId="83" fillId="0" borderId="0"/>
    <xf numFmtId="0" fontId="4" fillId="0" borderId="0"/>
    <xf numFmtId="0" fontId="84" fillId="0" borderId="0"/>
    <xf numFmtId="0" fontId="85" fillId="0" borderId="0"/>
    <xf numFmtId="9" fontId="4" fillId="0" borderId="0" applyFont="0" applyFill="0" applyBorder="0" applyAlignment="0" applyProtection="0"/>
    <xf numFmtId="0" fontId="3" fillId="0" borderId="0"/>
    <xf numFmtId="0" fontId="2" fillId="0" borderId="0"/>
    <xf numFmtId="0" fontId="1" fillId="0" borderId="0"/>
    <xf numFmtId="0" fontId="86" fillId="0" borderId="0"/>
    <xf numFmtId="43" fontId="1" fillId="0" borderId="0" applyFont="0" applyFill="0" applyBorder="0" applyAlignment="0" applyProtection="0"/>
    <xf numFmtId="0" fontId="88" fillId="0" borderId="0" applyFill="0" applyProtection="0"/>
    <xf numFmtId="0" fontId="32" fillId="0" borderId="0" applyNumberFormat="0" applyFill="0" applyBorder="0" applyAlignment="0" applyProtection="0"/>
    <xf numFmtId="0" fontId="31" fillId="0" borderId="0"/>
    <xf numFmtId="0" fontId="31" fillId="0" borderId="0"/>
    <xf numFmtId="0" fontId="1" fillId="0" borderId="0"/>
    <xf numFmtId="0" fontId="1" fillId="0" borderId="0"/>
    <xf numFmtId="0" fontId="101" fillId="0" borderId="0" applyNumberFormat="0" applyFill="0" applyBorder="0" applyAlignment="0" applyProtection="0"/>
    <xf numFmtId="0" fontId="102" fillId="0" borderId="0"/>
    <xf numFmtId="0" fontId="101" fillId="0" borderId="0" applyNumberFormat="0" applyFill="0" applyBorder="0" applyAlignment="0" applyProtection="0"/>
    <xf numFmtId="0" fontId="101" fillId="0" borderId="0" applyNumberFormat="0" applyBorder="0" applyAlignment="0" applyProtection="0"/>
    <xf numFmtId="0" fontId="31" fillId="0" borderId="0"/>
    <xf numFmtId="9" fontId="1" fillId="0" borderId="0" applyFont="0" applyFill="0" applyBorder="0" applyAlignment="0" applyProtection="0"/>
    <xf numFmtId="0" fontId="53" fillId="0" borderId="0" applyNumberFormat="0" applyFill="0" applyBorder="0" applyAlignment="0" applyProtection="0"/>
    <xf numFmtId="0" fontId="1" fillId="0" borderId="0"/>
    <xf numFmtId="0" fontId="29" fillId="0" borderId="0"/>
    <xf numFmtId="0" fontId="52" fillId="0" borderId="0"/>
    <xf numFmtId="0" fontId="29" fillId="0" borderId="0"/>
    <xf numFmtId="0" fontId="29" fillId="0" borderId="0"/>
    <xf numFmtId="0" fontId="85" fillId="0" borderId="0"/>
    <xf numFmtId="0" fontId="1" fillId="0" borderId="0"/>
    <xf numFmtId="0" fontId="56" fillId="0" borderId="0"/>
    <xf numFmtId="9" fontId="31" fillId="0" borderId="0" applyFont="0" applyFill="0" applyBorder="0" applyAlignment="0" applyProtection="0"/>
    <xf numFmtId="0" fontId="52" fillId="0" borderId="0"/>
    <xf numFmtId="9" fontId="52" fillId="0" borderId="0" applyFont="0" applyFill="0" applyBorder="0" applyAlignment="0" applyProtection="0"/>
    <xf numFmtId="9" fontId="1" fillId="0" borderId="0" applyFont="0" applyFill="0" applyBorder="0" applyAlignment="0" applyProtection="0"/>
    <xf numFmtId="0" fontId="1" fillId="0" borderId="0"/>
    <xf numFmtId="0" fontId="29" fillId="0" borderId="0"/>
    <xf numFmtId="0" fontId="29" fillId="0" borderId="0"/>
    <xf numFmtId="0" fontId="85" fillId="0" borderId="0"/>
    <xf numFmtId="0" fontId="107" fillId="0" borderId="0"/>
    <xf numFmtId="0" fontId="56" fillId="0" borderId="0"/>
    <xf numFmtId="0" fontId="108" fillId="0" borderId="0"/>
    <xf numFmtId="0" fontId="111" fillId="0" borderId="0"/>
    <xf numFmtId="0" fontId="56" fillId="0" borderId="0"/>
    <xf numFmtId="0" fontId="31" fillId="0" borderId="0"/>
    <xf numFmtId="0" fontId="29" fillId="0" borderId="0"/>
    <xf numFmtId="0" fontId="85" fillId="0" borderId="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0" fontId="126" fillId="0" borderId="0" applyNumberFormat="0" applyFill="0" applyBorder="0" applyAlignment="0" applyProtection="0"/>
  </cellStyleXfs>
  <cellXfs count="541">
    <xf numFmtId="0" fontId="0" fillId="0" borderId="0" xfId="0"/>
    <xf numFmtId="0" fontId="38" fillId="0" borderId="0" xfId="1" applyFont="1"/>
    <xf numFmtId="0" fontId="38" fillId="37" borderId="0" xfId="1" applyFont="1" applyFill="1" applyAlignment="1">
      <alignment horizontal="left" indent="2"/>
    </xf>
    <xf numFmtId="0" fontId="0" fillId="3" borderId="0" xfId="0" applyFill="1"/>
    <xf numFmtId="0" fontId="38" fillId="3" borderId="0" xfId="1" applyFont="1" applyFill="1"/>
    <xf numFmtId="0" fontId="90" fillId="0" borderId="0" xfId="1" applyFont="1"/>
    <xf numFmtId="0" fontId="38" fillId="0" borderId="0" xfId="1" quotePrefix="1" applyFont="1"/>
    <xf numFmtId="0" fontId="38" fillId="0" borderId="3" xfId="1" quotePrefix="1" applyFont="1" applyBorder="1"/>
    <xf numFmtId="1" fontId="38" fillId="0" borderId="3" xfId="1" applyNumberFormat="1" applyFont="1" applyBorder="1" applyAlignment="1">
      <alignment horizontal="right" wrapText="1"/>
    </xf>
    <xf numFmtId="1" fontId="38" fillId="3" borderId="3" xfId="1" applyNumberFormat="1" applyFont="1" applyFill="1" applyBorder="1" applyAlignment="1">
      <alignment horizontal="right" wrapText="1"/>
    </xf>
    <xf numFmtId="1" fontId="38" fillId="37" borderId="3" xfId="1" applyNumberFormat="1" applyFont="1" applyFill="1" applyBorder="1" applyAlignment="1">
      <alignment horizontal="right" wrapText="1"/>
    </xf>
    <xf numFmtId="165" fontId="38" fillId="0" borderId="0" xfId="1" applyNumberFormat="1" applyFont="1" applyAlignment="1">
      <alignment horizontal="center"/>
    </xf>
    <xf numFmtId="165" fontId="38" fillId="3" borderId="0" xfId="1" applyNumberFormat="1" applyFont="1" applyFill="1" applyAlignment="1">
      <alignment horizontal="center"/>
    </xf>
    <xf numFmtId="165" fontId="38" fillId="37" borderId="0" xfId="1" applyNumberFormat="1" applyFont="1" applyFill="1" applyAlignment="1">
      <alignment horizontal="center"/>
    </xf>
    <xf numFmtId="165" fontId="38" fillId="0" borderId="0" xfId="1" applyNumberFormat="1" applyFont="1"/>
    <xf numFmtId="0" fontId="91" fillId="0" borderId="0" xfId="1" applyFont="1"/>
    <xf numFmtId="165" fontId="91" fillId="0" borderId="0" xfId="1" applyNumberFormat="1" applyFont="1" applyAlignment="1">
      <alignment horizontal="right"/>
    </xf>
    <xf numFmtId="165" fontId="91" fillId="3" borderId="0" xfId="1" applyNumberFormat="1" applyFont="1" applyFill="1" applyAlignment="1">
      <alignment horizontal="right"/>
    </xf>
    <xf numFmtId="165" fontId="91" fillId="37" borderId="0" xfId="1" applyNumberFormat="1" applyFont="1" applyFill="1" applyAlignment="1">
      <alignment horizontal="right"/>
    </xf>
    <xf numFmtId="165" fontId="38" fillId="0" borderId="0" xfId="1" applyNumberFormat="1" applyFont="1" applyAlignment="1">
      <alignment horizontal="right"/>
    </xf>
    <xf numFmtId="0" fontId="91" fillId="0" borderId="0" xfId="1" applyFont="1" applyAlignment="1">
      <alignment horizontal="left"/>
    </xf>
    <xf numFmtId="165" fontId="91" fillId="3" borderId="0" xfId="1" applyNumberFormat="1" applyFont="1" applyFill="1"/>
    <xf numFmtId="165" fontId="38" fillId="3" borderId="0" xfId="1" applyNumberFormat="1" applyFont="1" applyFill="1" applyAlignment="1">
      <alignment horizontal="right"/>
    </xf>
    <xf numFmtId="165" fontId="38" fillId="37" borderId="0" xfId="1" applyNumberFormat="1" applyFont="1" applyFill="1" applyAlignment="1">
      <alignment horizontal="right"/>
    </xf>
    <xf numFmtId="0" fontId="38" fillId="3" borderId="0" xfId="1" applyFont="1" applyFill="1" applyAlignment="1">
      <alignment horizontal="left" indent="2"/>
    </xf>
    <xf numFmtId="165" fontId="38" fillId="3" borderId="0" xfId="1" applyNumberFormat="1" applyFont="1" applyFill="1"/>
    <xf numFmtId="0" fontId="38" fillId="0" borderId="0" xfId="1" applyFont="1" applyAlignment="1">
      <alignment horizontal="left" indent="3"/>
    </xf>
    <xf numFmtId="0" fontId="91" fillId="3" borderId="0" xfId="1" applyFont="1" applyFill="1" applyAlignment="1">
      <alignment horizontal="left"/>
    </xf>
    <xf numFmtId="0" fontId="38" fillId="3" borderId="0" xfId="1" applyFont="1" applyFill="1" applyAlignment="1">
      <alignment horizontal="left"/>
    </xf>
    <xf numFmtId="0" fontId="38" fillId="3" borderId="0" xfId="1" applyFont="1" applyFill="1" applyAlignment="1">
      <alignment horizontal="left" indent="1"/>
    </xf>
    <xf numFmtId="165" fontId="92" fillId="3" borderId="0" xfId="1" applyNumberFormat="1" applyFont="1" applyFill="1"/>
    <xf numFmtId="0" fontId="38" fillId="3" borderId="0" xfId="1" applyFont="1" applyFill="1" applyAlignment="1">
      <alignment horizontal="left" vertical="center" indent="2"/>
    </xf>
    <xf numFmtId="0" fontId="38" fillId="0" borderId="0" xfId="1" applyFont="1" applyAlignment="1">
      <alignment horizontal="left" indent="1"/>
    </xf>
    <xf numFmtId="0" fontId="91" fillId="3" borderId="0" xfId="1" applyFont="1" applyFill="1"/>
    <xf numFmtId="0" fontId="38" fillId="0" borderId="0" xfId="1" applyFont="1" applyAlignment="1">
      <alignment horizontal="left" wrapText="1"/>
    </xf>
    <xf numFmtId="0" fontId="38" fillId="3" borderId="0" xfId="1" applyFont="1" applyFill="1" applyAlignment="1">
      <alignment vertical="top" wrapText="1"/>
    </xf>
    <xf numFmtId="0" fontId="36" fillId="0" borderId="0" xfId="1" applyFont="1" applyAlignment="1">
      <alignment vertical="top"/>
    </xf>
    <xf numFmtId="0" fontId="40" fillId="3" borderId="0" xfId="1" applyFont="1" applyFill="1" applyAlignment="1">
      <alignment vertical="top"/>
    </xf>
    <xf numFmtId="0" fontId="40" fillId="3" borderId="3" xfId="1" applyFont="1" applyFill="1" applyBorder="1" applyAlignment="1">
      <alignment vertical="top"/>
    </xf>
    <xf numFmtId="0" fontId="38" fillId="0" borderId="0" xfId="1" quotePrefix="1" applyFont="1" applyAlignment="1">
      <alignment vertical="top"/>
    </xf>
    <xf numFmtId="0" fontId="38" fillId="0" borderId="0" xfId="1" applyFont="1" applyAlignment="1">
      <alignment vertical="top"/>
    </xf>
    <xf numFmtId="0" fontId="38" fillId="3" borderId="0" xfId="1" applyFont="1" applyFill="1" applyAlignment="1">
      <alignment vertical="top"/>
    </xf>
    <xf numFmtId="0" fontId="38" fillId="0" borderId="3" xfId="1" quotePrefix="1" applyFont="1" applyBorder="1" applyAlignment="1">
      <alignment vertical="top"/>
    </xf>
    <xf numFmtId="1" fontId="38" fillId="0" borderId="3" xfId="1" applyNumberFormat="1" applyFont="1" applyBorder="1" applyAlignment="1">
      <alignment horizontal="right" vertical="top"/>
    </xf>
    <xf numFmtId="1" fontId="38" fillId="3" borderId="3" xfId="1" applyNumberFormat="1" applyFont="1" applyFill="1" applyBorder="1" applyAlignment="1">
      <alignment horizontal="right" vertical="top"/>
    </xf>
    <xf numFmtId="1" fontId="38" fillId="37" borderId="3" xfId="1" applyNumberFormat="1" applyFont="1" applyFill="1" applyBorder="1" applyAlignment="1">
      <alignment horizontal="right" vertical="top"/>
    </xf>
    <xf numFmtId="165" fontId="38" fillId="0" borderId="0" xfId="1" applyNumberFormat="1" applyFont="1" applyAlignment="1">
      <alignment horizontal="center" vertical="top"/>
    </xf>
    <xf numFmtId="165" fontId="38" fillId="3" borderId="0" xfId="1" applyNumberFormat="1" applyFont="1" applyFill="1" applyAlignment="1">
      <alignment horizontal="center" vertical="top"/>
    </xf>
    <xf numFmtId="165" fontId="38" fillId="37" borderId="0" xfId="1" applyNumberFormat="1" applyFont="1" applyFill="1" applyAlignment="1">
      <alignment horizontal="center" vertical="top"/>
    </xf>
    <xf numFmtId="0" fontId="91" fillId="0" borderId="0" xfId="1" applyFont="1" applyAlignment="1">
      <alignment vertical="top"/>
    </xf>
    <xf numFmtId="165" fontId="91" fillId="0" borderId="0" xfId="1" applyNumberFormat="1" applyFont="1" applyAlignment="1">
      <alignment horizontal="right" vertical="top"/>
    </xf>
    <xf numFmtId="165" fontId="91" fillId="3" borderId="0" xfId="1" applyNumberFormat="1" applyFont="1" applyFill="1" applyAlignment="1">
      <alignment horizontal="right" vertical="top"/>
    </xf>
    <xf numFmtId="165" fontId="91" fillId="37" borderId="0" xfId="1" applyNumberFormat="1" applyFont="1" applyFill="1" applyAlignment="1">
      <alignment horizontal="right" vertical="top"/>
    </xf>
    <xf numFmtId="0" fontId="38" fillId="3" borderId="0" xfId="1" applyFont="1" applyFill="1" applyAlignment="1">
      <alignment horizontal="left" vertical="top"/>
    </xf>
    <xf numFmtId="0" fontId="91" fillId="0" borderId="0" xfId="1" applyFont="1" applyAlignment="1">
      <alignment horizontal="left" vertical="top"/>
    </xf>
    <xf numFmtId="0" fontId="38" fillId="0" borderId="0" xfId="1" applyFont="1" applyAlignment="1">
      <alignment horizontal="left" vertical="top"/>
    </xf>
    <xf numFmtId="165" fontId="38" fillId="0" borderId="0" xfId="1" applyNumberFormat="1" applyFont="1" applyAlignment="1">
      <alignment horizontal="right" vertical="top"/>
    </xf>
    <xf numFmtId="165" fontId="38" fillId="3" borderId="0" xfId="1" applyNumberFormat="1" applyFont="1" applyFill="1" applyAlignment="1">
      <alignment horizontal="right" vertical="top"/>
    </xf>
    <xf numFmtId="165" fontId="38" fillId="37" borderId="0" xfId="1" applyNumberFormat="1" applyFont="1" applyFill="1" applyAlignment="1">
      <alignment horizontal="right" vertical="top"/>
    </xf>
    <xf numFmtId="0" fontId="38" fillId="0" borderId="0" xfId="1" applyFont="1" applyAlignment="1">
      <alignment horizontal="left" vertical="top" indent="1"/>
    </xf>
    <xf numFmtId="0" fontId="38" fillId="3" borderId="0" xfId="1" applyFont="1" applyFill="1" applyAlignment="1">
      <alignment horizontal="left" vertical="top" indent="1"/>
    </xf>
    <xf numFmtId="0" fontId="38" fillId="3" borderId="0" xfId="1" applyFont="1" applyFill="1" applyAlignment="1">
      <alignment horizontal="left" vertical="top" indent="2"/>
    </xf>
    <xf numFmtId="0" fontId="91" fillId="3" borderId="0" xfId="1" applyFont="1" applyFill="1" applyAlignment="1">
      <alignment horizontal="left" vertical="top"/>
    </xf>
    <xf numFmtId="0" fontId="91" fillId="3" borderId="0" xfId="1" applyFont="1" applyFill="1" applyAlignment="1">
      <alignment vertical="top"/>
    </xf>
    <xf numFmtId="164" fontId="29" fillId="3" borderId="0" xfId="162" applyFont="1" applyFill="1"/>
    <xf numFmtId="164" fontId="29" fillId="3" borderId="0" xfId="162" applyFont="1" applyFill="1" applyAlignment="1">
      <alignment vertical="top"/>
    </xf>
    <xf numFmtId="164" fontId="31" fillId="3" borderId="13" xfId="162" applyFont="1" applyFill="1" applyBorder="1" applyAlignment="1">
      <alignment horizontal="center" vertical="center" wrapText="1"/>
    </xf>
    <xf numFmtId="164" fontId="38" fillId="3" borderId="0" xfId="162" applyFont="1" applyFill="1"/>
    <xf numFmtId="165" fontId="38" fillId="3" borderId="0" xfId="162" applyNumberFormat="1" applyFont="1" applyFill="1" applyAlignment="1">
      <alignment horizontal="right" indent="3"/>
    </xf>
    <xf numFmtId="165" fontId="38" fillId="3" borderId="0" xfId="162" applyNumberFormat="1" applyFont="1" applyFill="1" applyAlignment="1">
      <alignment horizontal="right" indent="4"/>
    </xf>
    <xf numFmtId="164" fontId="38" fillId="37" borderId="0" xfId="162" applyFont="1" applyFill="1" applyAlignment="1">
      <alignment horizontal="left" indent="1"/>
    </xf>
    <xf numFmtId="165" fontId="38" fillId="37" borderId="0" xfId="162" applyNumberFormat="1" applyFont="1" applyFill="1" applyAlignment="1">
      <alignment horizontal="right" indent="3"/>
    </xf>
    <xf numFmtId="165" fontId="29" fillId="3" borderId="0" xfId="162" applyNumberFormat="1" applyFont="1" applyFill="1"/>
    <xf numFmtId="164" fontId="29" fillId="3" borderId="0" xfId="162" applyFont="1" applyFill="1" applyAlignment="1">
      <alignment horizontal="center"/>
    </xf>
    <xf numFmtId="164" fontId="37" fillId="3" borderId="0" xfId="162" applyFont="1" applyFill="1" applyAlignment="1">
      <alignment horizontal="left" vertical="center"/>
    </xf>
    <xf numFmtId="164" fontId="98" fillId="3" borderId="0" xfId="162" applyFont="1" applyFill="1"/>
    <xf numFmtId="164" fontId="40" fillId="3" borderId="3" xfId="162" applyFont="1" applyFill="1" applyBorder="1" applyAlignment="1">
      <alignment horizontal="left" vertical="top"/>
    </xf>
    <xf numFmtId="164" fontId="36" fillId="3" borderId="13" xfId="162" applyFont="1" applyFill="1" applyBorder="1"/>
    <xf numFmtId="164" fontId="30" fillId="3" borderId="0" xfId="162" applyFont="1" applyFill="1"/>
    <xf numFmtId="164" fontId="38" fillId="3" borderId="0" xfId="162" applyFont="1" applyFill="1" applyAlignment="1">
      <alignment horizontal="left" indent="3"/>
    </xf>
    <xf numFmtId="0" fontId="1" fillId="0" borderId="0" xfId="189"/>
    <xf numFmtId="0" fontId="1" fillId="5" borderId="0" xfId="189" applyFill="1"/>
    <xf numFmtId="0" fontId="1" fillId="3" borderId="0" xfId="189" applyFill="1"/>
    <xf numFmtId="0" fontId="55" fillId="0" borderId="0" xfId="189" applyFont="1"/>
    <xf numFmtId="0" fontId="0" fillId="0" borderId="0" xfId="0" applyAlignment="1">
      <alignment wrapText="1"/>
    </xf>
    <xf numFmtId="165" fontId="0" fillId="0" borderId="0" xfId="0" applyNumberFormat="1"/>
    <xf numFmtId="165" fontId="1" fillId="3" borderId="0" xfId="189" applyNumberFormat="1" applyFill="1"/>
    <xf numFmtId="0" fontId="38" fillId="0" borderId="14" xfId="1" applyFont="1" applyBorder="1" applyAlignment="1">
      <alignment vertical="center"/>
    </xf>
    <xf numFmtId="0" fontId="38" fillId="0" borderId="14" xfId="1" applyFont="1" applyBorder="1" applyAlignment="1">
      <alignment horizontal="left" indent="1"/>
    </xf>
    <xf numFmtId="165" fontId="38" fillId="0" borderId="14" xfId="1" applyNumberFormat="1" applyFont="1" applyBorder="1" applyAlignment="1">
      <alignment horizontal="right"/>
    </xf>
    <xf numFmtId="165" fontId="38" fillId="3" borderId="14" xfId="1" applyNumberFormat="1" applyFont="1" applyFill="1" applyBorder="1" applyAlignment="1">
      <alignment horizontal="right"/>
    </xf>
    <xf numFmtId="0" fontId="95" fillId="0" borderId="0" xfId="189" applyFont="1"/>
    <xf numFmtId="0" fontId="89" fillId="0" borderId="0" xfId="1" applyFont="1" applyAlignment="1">
      <alignment vertical="top"/>
    </xf>
    <xf numFmtId="0" fontId="36" fillId="3" borderId="0" xfId="1" applyFont="1" applyFill="1" applyAlignment="1">
      <alignment vertical="top"/>
    </xf>
    <xf numFmtId="0" fontId="104" fillId="3" borderId="0" xfId="1" applyFont="1" applyFill="1" applyAlignment="1">
      <alignment vertical="top"/>
    </xf>
    <xf numFmtId="0" fontId="38" fillId="0" borderId="0" xfId="1" applyFont="1" applyAlignment="1">
      <alignment horizontal="center" vertical="center"/>
    </xf>
    <xf numFmtId="0" fontId="38" fillId="0" borderId="14" xfId="1" applyFont="1" applyBorder="1" applyAlignment="1">
      <alignment horizontal="left" vertical="top"/>
    </xf>
    <xf numFmtId="165" fontId="38" fillId="0" borderId="14" xfId="1" applyNumberFormat="1" applyFont="1" applyBorder="1" applyAlignment="1">
      <alignment horizontal="right" vertical="top"/>
    </xf>
    <xf numFmtId="0" fontId="38" fillId="0" borderId="14" xfId="1" applyFont="1" applyBorder="1" applyAlignment="1">
      <alignment vertical="top"/>
    </xf>
    <xf numFmtId="0" fontId="1" fillId="0" borderId="0" xfId="203"/>
    <xf numFmtId="2" fontId="0" fillId="3" borderId="0" xfId="0" applyNumberFormat="1" applyFill="1"/>
    <xf numFmtId="0" fontId="39" fillId="3" borderId="0" xfId="189" applyFont="1" applyFill="1"/>
    <xf numFmtId="0" fontId="39" fillId="3" borderId="0" xfId="189" applyFont="1" applyFill="1" applyAlignment="1">
      <alignment horizontal="right"/>
    </xf>
    <xf numFmtId="0" fontId="74" fillId="3" borderId="0" xfId="189" applyFont="1" applyFill="1" applyAlignment="1">
      <alignment wrapText="1"/>
    </xf>
    <xf numFmtId="0" fontId="75" fillId="3" borderId="3" xfId="189" applyFont="1" applyFill="1" applyBorder="1" applyAlignment="1">
      <alignment horizontal="left" vertical="top"/>
    </xf>
    <xf numFmtId="0" fontId="76" fillId="3" borderId="3" xfId="189" applyFont="1" applyFill="1" applyBorder="1" applyAlignment="1">
      <alignment horizontal="left" vertical="center" wrapText="1"/>
    </xf>
    <xf numFmtId="0" fontId="76" fillId="3" borderId="0" xfId="189" applyFont="1" applyFill="1" applyAlignment="1">
      <alignment horizontal="right" vertical="center" wrapText="1"/>
    </xf>
    <xf numFmtId="0" fontId="38" fillId="3" borderId="13" xfId="189" applyFont="1" applyFill="1" applyBorder="1"/>
    <xf numFmtId="0" fontId="38" fillId="3" borderId="13" xfId="189" applyFont="1" applyFill="1" applyBorder="1" applyAlignment="1">
      <alignment horizontal="right"/>
    </xf>
    <xf numFmtId="0" fontId="38" fillId="3" borderId="0" xfId="189" applyFont="1" applyFill="1"/>
    <xf numFmtId="165" fontId="38" fillId="3" borderId="0" xfId="189" applyNumberFormat="1" applyFont="1" applyFill="1" applyAlignment="1">
      <alignment horizontal="right"/>
    </xf>
    <xf numFmtId="0" fontId="38" fillId="37" borderId="0" xfId="189" applyFont="1" applyFill="1"/>
    <xf numFmtId="0" fontId="45" fillId="37" borderId="0" xfId="189" applyFont="1" applyFill="1" applyAlignment="1">
      <alignment horizontal="left" indent="1"/>
    </xf>
    <xf numFmtId="165" fontId="38" fillId="37" borderId="0" xfId="189" applyNumberFormat="1" applyFont="1" applyFill="1" applyAlignment="1">
      <alignment horizontal="right"/>
    </xf>
    <xf numFmtId="0" fontId="38" fillId="37" borderId="0" xfId="189" applyFont="1" applyFill="1" applyAlignment="1">
      <alignment horizontal="left" indent="1"/>
    </xf>
    <xf numFmtId="0" fontId="45" fillId="37" borderId="0" xfId="189" applyFont="1" applyFill="1" applyAlignment="1">
      <alignment horizontal="left" indent="2"/>
    </xf>
    <xf numFmtId="0" fontId="38" fillId="3" borderId="0" xfId="189" applyFont="1" applyFill="1" applyAlignment="1">
      <alignment horizontal="right" wrapText="1"/>
    </xf>
    <xf numFmtId="0" fontId="38" fillId="3" borderId="0" xfId="189" applyFont="1" applyFill="1" applyAlignment="1">
      <alignment horizontal="right"/>
    </xf>
    <xf numFmtId="0" fontId="76" fillId="3" borderId="3" xfId="189" applyFont="1" applyFill="1" applyBorder="1" applyAlignment="1">
      <alignment horizontal="right" vertical="center" wrapText="1"/>
    </xf>
    <xf numFmtId="0" fontId="57" fillId="0" borderId="0" xfId="189" applyFont="1"/>
    <xf numFmtId="0" fontId="39" fillId="0" borderId="0" xfId="189" applyFont="1"/>
    <xf numFmtId="0" fontId="38" fillId="3" borderId="0" xfId="189" applyFont="1" applyFill="1" applyAlignment="1">
      <alignment horizontal="left" indent="1"/>
    </xf>
    <xf numFmtId="0" fontId="47" fillId="3" borderId="0" xfId="189" applyFont="1" applyFill="1" applyAlignment="1">
      <alignment vertical="top"/>
    </xf>
    <xf numFmtId="0" fontId="47" fillId="3" borderId="0" xfId="189" applyFont="1" applyFill="1" applyAlignment="1">
      <alignment vertical="top" wrapText="1"/>
    </xf>
    <xf numFmtId="0" fontId="39" fillId="4" borderId="0" xfId="189" applyFont="1" applyFill="1"/>
    <xf numFmtId="0" fontId="75" fillId="3" borderId="3" xfId="189" applyFont="1" applyFill="1" applyBorder="1" applyAlignment="1">
      <alignment vertical="top"/>
    </xf>
    <xf numFmtId="0" fontId="77" fillId="3" borderId="0" xfId="189" applyFont="1" applyFill="1" applyAlignment="1">
      <alignment horizontal="right"/>
    </xf>
    <xf numFmtId="0" fontId="38" fillId="3" borderId="0" xfId="189" applyFont="1" applyFill="1" applyAlignment="1">
      <alignment horizontal="right" vertical="top"/>
    </xf>
    <xf numFmtId="0" fontId="38" fillId="3" borderId="0" xfId="189" applyFont="1" applyFill="1" applyAlignment="1">
      <alignment vertical="top"/>
    </xf>
    <xf numFmtId="0" fontId="77" fillId="3" borderId="3" xfId="189" applyFont="1" applyFill="1" applyBorder="1" applyAlignment="1">
      <alignment horizontal="right"/>
    </xf>
    <xf numFmtId="0" fontId="38" fillId="0" borderId="0" xfId="189" applyFont="1"/>
    <xf numFmtId="0" fontId="74" fillId="3" borderId="0" xfId="189" applyFont="1" applyFill="1" applyAlignment="1">
      <alignment vertical="center" wrapText="1"/>
    </xf>
    <xf numFmtId="0" fontId="75" fillId="3" borderId="3" xfId="189" applyFont="1" applyFill="1" applyBorder="1" applyAlignment="1">
      <alignment horizontal="left" vertical="center"/>
    </xf>
    <xf numFmtId="0" fontId="39" fillId="3" borderId="0" xfId="189" applyFont="1" applyFill="1" applyAlignment="1">
      <alignment vertical="top" wrapText="1"/>
    </xf>
    <xf numFmtId="0" fontId="38" fillId="3" borderId="0" xfId="189" applyFont="1" applyFill="1" applyAlignment="1">
      <alignment horizontal="left"/>
    </xf>
    <xf numFmtId="0" fontId="103" fillId="3" borderId="0" xfId="189" applyFont="1" applyFill="1"/>
    <xf numFmtId="0" fontId="50" fillId="37" borderId="0" xfId="189" applyFont="1" applyFill="1"/>
    <xf numFmtId="0" fontId="50" fillId="3" borderId="0" xfId="189" applyFont="1" applyFill="1"/>
    <xf numFmtId="0" fontId="38" fillId="37" borderId="0" xfId="189" applyFont="1" applyFill="1" applyAlignment="1">
      <alignment horizontal="left" indent="2"/>
    </xf>
    <xf numFmtId="0" fontId="31" fillId="0" borderId="0" xfId="189" applyFont="1"/>
    <xf numFmtId="0" fontId="1" fillId="3" borderId="0" xfId="189" applyFill="1" applyAlignment="1">
      <alignment horizontal="right"/>
    </xf>
    <xf numFmtId="0" fontId="74" fillId="3" borderId="0" xfId="189" applyFont="1" applyFill="1" applyAlignment="1">
      <alignment vertical="center"/>
    </xf>
    <xf numFmtId="0" fontId="39" fillId="3" borderId="0" xfId="189" applyFont="1" applyFill="1" applyAlignment="1">
      <alignment horizontal="right" wrapText="1"/>
    </xf>
    <xf numFmtId="0" fontId="50" fillId="3" borderId="0" xfId="189" applyFont="1" applyFill="1" applyAlignment="1">
      <alignment horizontal="right"/>
    </xf>
    <xf numFmtId="0" fontId="42" fillId="3" borderId="0" xfId="189" applyFont="1" applyFill="1"/>
    <xf numFmtId="168" fontId="1" fillId="3" borderId="0" xfId="189" applyNumberFormat="1" applyFill="1"/>
    <xf numFmtId="0" fontId="37" fillId="3" borderId="0" xfId="189" applyFont="1" applyFill="1" applyAlignment="1">
      <alignment vertical="center" wrapText="1"/>
    </xf>
    <xf numFmtId="0" fontId="51" fillId="0" borderId="0" xfId="189" applyFont="1"/>
    <xf numFmtId="0" fontId="1" fillId="4" borderId="0" xfId="189" applyFill="1"/>
    <xf numFmtId="0" fontId="92" fillId="0" borderId="0" xfId="189" applyFont="1"/>
    <xf numFmtId="164" fontId="38" fillId="3" borderId="13" xfId="162" applyFont="1" applyFill="1" applyBorder="1"/>
    <xf numFmtId="164" fontId="103" fillId="4" borderId="0" xfId="162" applyFont="1" applyFill="1"/>
    <xf numFmtId="164" fontId="45" fillId="37" borderId="0" xfId="162" applyFont="1" applyFill="1" applyAlignment="1">
      <alignment horizontal="left" indent="1"/>
    </xf>
    <xf numFmtId="164" fontId="29" fillId="4" borderId="0" xfId="162" applyFont="1" applyFill="1"/>
    <xf numFmtId="164" fontId="103" fillId="3" borderId="0" xfId="162" applyFont="1" applyFill="1"/>
    <xf numFmtId="0" fontId="87" fillId="0" borderId="0" xfId="0" applyFont="1"/>
    <xf numFmtId="0" fontId="59" fillId="0" borderId="0" xfId="189" applyFont="1"/>
    <xf numFmtId="0" fontId="59" fillId="5" borderId="0" xfId="189" applyFont="1" applyFill="1"/>
    <xf numFmtId="0" fontId="38" fillId="0" borderId="0" xfId="1" applyFont="1" applyAlignment="1">
      <alignment horizontal="left"/>
    </xf>
    <xf numFmtId="0" fontId="38" fillId="0" borderId="0" xfId="1" applyFont="1" applyAlignment="1">
      <alignment horizontal="left" indent="2"/>
    </xf>
    <xf numFmtId="0" fontId="30" fillId="0" borderId="0" xfId="0" applyFont="1"/>
    <xf numFmtId="0" fontId="29" fillId="3" borderId="0" xfId="171" applyFont="1" applyFill="1" applyAlignment="1">
      <alignment horizontal="left"/>
    </xf>
    <xf numFmtId="0" fontId="29" fillId="3" borderId="0" xfId="172" applyFont="1" applyFill="1"/>
    <xf numFmtId="0" fontId="38" fillId="3" borderId="3" xfId="189" applyFont="1" applyFill="1" applyBorder="1"/>
    <xf numFmtId="165" fontId="38" fillId="3" borderId="3" xfId="189" applyNumberFormat="1" applyFont="1" applyFill="1" applyBorder="1" applyAlignment="1">
      <alignment horizontal="right"/>
    </xf>
    <xf numFmtId="0" fontId="57" fillId="3" borderId="0" xfId="189" applyFont="1" applyFill="1"/>
    <xf numFmtId="0" fontId="116" fillId="3" borderId="0" xfId="189" applyFont="1" applyFill="1"/>
    <xf numFmtId="165" fontId="39" fillId="3" borderId="0" xfId="189" applyNumberFormat="1" applyFont="1" applyFill="1"/>
    <xf numFmtId="164" fontId="38" fillId="37" borderId="0" xfId="162" applyFont="1" applyFill="1" applyAlignment="1">
      <alignment horizontal="left"/>
    </xf>
    <xf numFmtId="164" fontId="38" fillId="3" borderId="3" xfId="162" applyFont="1" applyFill="1" applyBorder="1"/>
    <xf numFmtId="165" fontId="38" fillId="3" borderId="3" xfId="162" applyNumberFormat="1" applyFont="1" applyFill="1" applyBorder="1" applyAlignment="1">
      <alignment horizontal="right" indent="3"/>
    </xf>
    <xf numFmtId="164" fontId="38" fillId="37" borderId="14" xfId="162" applyFont="1" applyFill="1" applyBorder="1" applyAlignment="1">
      <alignment horizontal="left"/>
    </xf>
    <xf numFmtId="164" fontId="45" fillId="37" borderId="14" xfId="162" applyFont="1" applyFill="1" applyBorder="1" applyAlignment="1">
      <alignment horizontal="left" indent="1"/>
    </xf>
    <xf numFmtId="165" fontId="38" fillId="37" borderId="14" xfId="162" applyNumberFormat="1" applyFont="1" applyFill="1" applyBorder="1" applyAlignment="1">
      <alignment horizontal="right" indent="3"/>
    </xf>
    <xf numFmtId="0" fontId="55" fillId="5" borderId="0" xfId="189" applyFont="1" applyFill="1"/>
    <xf numFmtId="0" fontId="38" fillId="3" borderId="0" xfId="189" applyFont="1" applyFill="1" applyAlignment="1">
      <alignment horizontal="left" wrapText="1"/>
    </xf>
    <xf numFmtId="0" fontId="38" fillId="3" borderId="0" xfId="189" applyFont="1" applyFill="1" applyAlignment="1">
      <alignment horizontal="left" vertical="top" wrapText="1"/>
    </xf>
    <xf numFmtId="0" fontId="38" fillId="3" borderId="0" xfId="189" applyFont="1" applyFill="1" applyAlignment="1">
      <alignment horizontal="left" vertical="center" wrapText="1"/>
    </xf>
    <xf numFmtId="164" fontId="74" fillId="3" borderId="0" xfId="162" applyFont="1" applyFill="1" applyAlignment="1">
      <alignment horizontal="left" vertical="center"/>
    </xf>
    <xf numFmtId="164" fontId="75" fillId="3" borderId="3" xfId="162" applyFont="1" applyFill="1" applyBorder="1" applyAlignment="1">
      <alignment horizontal="left" vertical="top"/>
    </xf>
    <xf numFmtId="0" fontId="38" fillId="0" borderId="0" xfId="1" applyFont="1" applyAlignment="1">
      <alignment wrapText="1"/>
    </xf>
    <xf numFmtId="0" fontId="38" fillId="0" borderId="0" xfId="1" quotePrefix="1" applyFont="1" applyAlignment="1">
      <alignment wrapText="1"/>
    </xf>
    <xf numFmtId="0" fontId="38" fillId="0" borderId="0" xfId="1" applyFont="1" applyAlignment="1">
      <alignment horizontal="right"/>
    </xf>
    <xf numFmtId="0" fontId="38" fillId="0" borderId="3" xfId="1" quotePrefix="1" applyFont="1" applyBorder="1" applyAlignment="1">
      <alignment wrapText="1"/>
    </xf>
    <xf numFmtId="0" fontId="91" fillId="43" borderId="0" xfId="1" applyFont="1" applyFill="1"/>
    <xf numFmtId="0" fontId="91" fillId="43" borderId="0" xfId="1" applyFont="1" applyFill="1" applyAlignment="1">
      <alignment horizontal="left"/>
    </xf>
    <xf numFmtId="0" fontId="38" fillId="43" borderId="0" xfId="1" applyFont="1" applyFill="1" applyAlignment="1">
      <alignment horizontal="left"/>
    </xf>
    <xf numFmtId="0" fontId="39" fillId="43" borderId="0" xfId="189" applyFont="1" applyFill="1"/>
    <xf numFmtId="0" fontId="38" fillId="3" borderId="0" xfId="1" applyFont="1" applyFill="1" applyAlignment="1">
      <alignment horizontal="left" wrapText="1"/>
    </xf>
    <xf numFmtId="0" fontId="50" fillId="0" borderId="0" xfId="189" applyFont="1"/>
    <xf numFmtId="0" fontId="109" fillId="0" borderId="0" xfId="189" applyFont="1"/>
    <xf numFmtId="0" fontId="38" fillId="3" borderId="0" xfId="1" applyFont="1" applyFill="1" applyAlignment="1">
      <alignment horizontal="left" vertical="center"/>
    </xf>
    <xf numFmtId="165" fontId="38" fillId="4" borderId="0" xfId="1" applyNumberFormat="1" applyFont="1" applyFill="1"/>
    <xf numFmtId="0" fontId="38" fillId="0" borderId="14" xfId="1" applyFont="1" applyBorder="1" applyAlignment="1">
      <alignment horizontal="left" wrapText="1"/>
    </xf>
    <xf numFmtId="0" fontId="1" fillId="0" borderId="0" xfId="189" applyAlignment="1">
      <alignment vertical="center"/>
    </xf>
    <xf numFmtId="0" fontId="38" fillId="43" borderId="0" xfId="1" applyFont="1" applyFill="1" applyAlignment="1">
      <alignment horizontal="left" vertical="top"/>
    </xf>
    <xf numFmtId="0" fontId="91" fillId="43" borderId="0" xfId="1" applyFont="1" applyFill="1" applyAlignment="1">
      <alignment horizontal="left" vertical="top"/>
    </xf>
    <xf numFmtId="0" fontId="91" fillId="43" borderId="0" xfId="1" applyFont="1" applyFill="1" applyAlignment="1">
      <alignment vertical="top"/>
    </xf>
    <xf numFmtId="0" fontId="92" fillId="0" borderId="0" xfId="1" applyFont="1"/>
    <xf numFmtId="165" fontId="92" fillId="0" borderId="0" xfId="1" applyNumberFormat="1" applyFont="1"/>
    <xf numFmtId="0" fontId="113" fillId="43" borderId="0" xfId="189" applyFont="1" applyFill="1" applyAlignment="1">
      <alignment vertical="top"/>
    </xf>
    <xf numFmtId="0" fontId="38" fillId="0" borderId="0" xfId="1" applyFont="1" applyAlignment="1">
      <alignment horizontal="right" vertical="top"/>
    </xf>
    <xf numFmtId="0" fontId="55" fillId="0" borderId="0" xfId="189" applyFont="1" applyAlignment="1">
      <alignment horizontal="center"/>
    </xf>
    <xf numFmtId="0" fontId="55" fillId="44" borderId="0" xfId="189" applyFont="1" applyFill="1" applyAlignment="1">
      <alignment horizontal="center"/>
    </xf>
    <xf numFmtId="0" fontId="1" fillId="44" borderId="0" xfId="189" applyFill="1"/>
    <xf numFmtId="0" fontId="117" fillId="0" borderId="0" xfId="189" applyFont="1"/>
    <xf numFmtId="0" fontId="39" fillId="0" borderId="0" xfId="0" applyFont="1" applyAlignment="1">
      <alignment wrapText="1"/>
    </xf>
    <xf numFmtId="0" fontId="39" fillId="40" borderId="0" xfId="0" applyFont="1" applyFill="1" applyAlignment="1">
      <alignment wrapText="1"/>
    </xf>
    <xf numFmtId="0" fontId="0" fillId="40" borderId="0" xfId="0" applyFill="1" applyAlignment="1">
      <alignment wrapText="1"/>
    </xf>
    <xf numFmtId="0" fontId="39" fillId="0" borderId="0" xfId="0" applyFont="1"/>
    <xf numFmtId="0" fontId="38" fillId="0" borderId="0" xfId="0" applyFont="1"/>
    <xf numFmtId="0" fontId="30" fillId="44" borderId="0" xfId="0" applyFont="1" applyFill="1" applyAlignment="1">
      <alignment wrapText="1"/>
    </xf>
    <xf numFmtId="0" fontId="0" fillId="44" borderId="0" xfId="0" applyFill="1" applyAlignment="1">
      <alignment wrapText="1"/>
    </xf>
    <xf numFmtId="0" fontId="39" fillId="44" borderId="0" xfId="0" applyFont="1" applyFill="1" applyAlignment="1">
      <alignment wrapText="1"/>
    </xf>
    <xf numFmtId="0" fontId="0" fillId="44" borderId="0" xfId="0" applyFill="1"/>
    <xf numFmtId="0" fontId="39" fillId="44" borderId="0" xfId="0" applyFont="1" applyFill="1"/>
    <xf numFmtId="0" fontId="38" fillId="44" borderId="0" xfId="0" applyFont="1" applyFill="1"/>
    <xf numFmtId="2" fontId="0" fillId="0" borderId="0" xfId="0" applyNumberFormat="1"/>
    <xf numFmtId="0" fontId="30" fillId="44" borderId="0" xfId="0" applyFont="1" applyFill="1"/>
    <xf numFmtId="0" fontId="31" fillId="44" borderId="0" xfId="0" applyFont="1" applyFill="1"/>
    <xf numFmtId="2" fontId="0" fillId="44" borderId="0" xfId="0" applyNumberFormat="1" applyFill="1"/>
    <xf numFmtId="0" fontId="118" fillId="44" borderId="0" xfId="0" applyFont="1" applyFill="1"/>
    <xf numFmtId="0" fontId="50" fillId="3" borderId="0" xfId="0" applyFont="1" applyFill="1"/>
    <xf numFmtId="0" fontId="30" fillId="44" borderId="16" xfId="0" applyFont="1" applyFill="1" applyBorder="1"/>
    <xf numFmtId="0" fontId="0" fillId="44" borderId="14" xfId="0" applyFill="1" applyBorder="1"/>
    <xf numFmtId="0" fontId="0" fillId="44" borderId="17" xfId="0" applyFill="1" applyBorder="1"/>
    <xf numFmtId="0" fontId="0" fillId="44" borderId="18" xfId="0" applyFill="1" applyBorder="1"/>
    <xf numFmtId="2" fontId="0" fillId="44" borderId="19" xfId="0" applyNumberFormat="1" applyFill="1" applyBorder="1"/>
    <xf numFmtId="0" fontId="0" fillId="44" borderId="20" xfId="0" applyFill="1" applyBorder="1"/>
    <xf numFmtId="2" fontId="0" fillId="44" borderId="3" xfId="0" applyNumberFormat="1" applyFill="1" applyBorder="1"/>
    <xf numFmtId="2" fontId="0" fillId="44" borderId="21" xfId="0" applyNumberFormat="1" applyFill="1" applyBorder="1"/>
    <xf numFmtId="167" fontId="0" fillId="3" borderId="0" xfId="0" applyNumberFormat="1" applyFill="1"/>
    <xf numFmtId="17" fontId="0" fillId="44" borderId="0" xfId="0" applyNumberFormat="1" applyFill="1"/>
    <xf numFmtId="167" fontId="0" fillId="44" borderId="0" xfId="0" applyNumberFormat="1" applyFill="1"/>
    <xf numFmtId="1" fontId="0" fillId="44" borderId="0" xfId="0" applyNumberFormat="1" applyFill="1"/>
    <xf numFmtId="1" fontId="0" fillId="3" borderId="0" xfId="0" applyNumberFormat="1" applyFill="1"/>
    <xf numFmtId="165" fontId="0" fillId="44" borderId="0" xfId="0" applyNumberFormat="1" applyFill="1"/>
    <xf numFmtId="0" fontId="36" fillId="3" borderId="0" xfId="0" applyFont="1" applyFill="1"/>
    <xf numFmtId="0" fontId="36" fillId="0" borderId="0" xfId="0" applyFont="1"/>
    <xf numFmtId="0" fontId="119" fillId="0" borderId="0" xfId="0" applyFont="1"/>
    <xf numFmtId="169" fontId="29" fillId="0" borderId="0" xfId="189" applyNumberFormat="1" applyFont="1" applyAlignment="1">
      <alignment vertical="center"/>
    </xf>
    <xf numFmtId="169" fontId="1" fillId="0" borderId="0" xfId="189" applyNumberFormat="1"/>
    <xf numFmtId="0" fontId="29" fillId="5" borderId="0" xfId="189" applyFont="1" applyFill="1" applyAlignment="1">
      <alignment vertical="center"/>
    </xf>
    <xf numFmtId="169" fontId="29" fillId="5" borderId="0" xfId="189" applyNumberFormat="1" applyFont="1" applyFill="1" applyAlignment="1">
      <alignment vertical="center"/>
    </xf>
    <xf numFmtId="0" fontId="29" fillId="0" borderId="0" xfId="189" applyFont="1" applyAlignment="1">
      <alignment vertical="center"/>
    </xf>
    <xf numFmtId="0" fontId="1" fillId="0" borderId="16" xfId="189" applyBorder="1"/>
    <xf numFmtId="0" fontId="1" fillId="0" borderId="14" xfId="189" applyBorder="1"/>
    <xf numFmtId="0" fontId="1" fillId="0" borderId="17" xfId="189" applyBorder="1"/>
    <xf numFmtId="0" fontId="1" fillId="0" borderId="18" xfId="189" applyBorder="1"/>
    <xf numFmtId="0" fontId="1" fillId="0" borderId="19" xfId="189" applyBorder="1"/>
    <xf numFmtId="0" fontId="1" fillId="0" borderId="20" xfId="189" applyBorder="1"/>
    <xf numFmtId="0" fontId="1" fillId="0" borderId="3" xfId="189" applyBorder="1"/>
    <xf numFmtId="0" fontId="1" fillId="0" borderId="21" xfId="189" applyBorder="1"/>
    <xf numFmtId="0" fontId="29" fillId="0" borderId="14" xfId="189" applyFont="1" applyBorder="1" applyAlignment="1">
      <alignment vertical="center"/>
    </xf>
    <xf numFmtId="0" fontId="59" fillId="0" borderId="14" xfId="189" applyFont="1" applyBorder="1"/>
    <xf numFmtId="0" fontId="59" fillId="0" borderId="17" xfId="189" applyFont="1" applyBorder="1"/>
    <xf numFmtId="0" fontId="122" fillId="0" borderId="0" xfId="0" applyFont="1"/>
    <xf numFmtId="0" fontId="122" fillId="45" borderId="14" xfId="0" applyFont="1" applyFill="1" applyBorder="1" applyAlignment="1">
      <alignment horizontal="center"/>
    </xf>
    <xf numFmtId="0" fontId="122" fillId="45" borderId="0" xfId="0" applyFont="1" applyFill="1" applyAlignment="1">
      <alignment horizontal="center"/>
    </xf>
    <xf numFmtId="11" fontId="0" fillId="44" borderId="0" xfId="0" applyNumberFormat="1" applyFill="1"/>
    <xf numFmtId="0" fontId="1" fillId="44" borderId="0" xfId="203" applyFill="1"/>
    <xf numFmtId="165" fontId="1" fillId="44" borderId="0" xfId="203" applyNumberFormat="1" applyFill="1"/>
    <xf numFmtId="165" fontId="0" fillId="3" borderId="0" xfId="0" applyNumberFormat="1" applyFill="1"/>
    <xf numFmtId="0" fontId="120" fillId="3" borderId="0" xfId="0" applyFont="1" applyFill="1"/>
    <xf numFmtId="0" fontId="87" fillId="3" borderId="0" xfId="0" applyFont="1" applyFill="1"/>
    <xf numFmtId="0" fontId="121" fillId="3" borderId="0" xfId="0" applyFont="1" applyFill="1" applyAlignment="1">
      <alignment vertical="center"/>
    </xf>
    <xf numFmtId="0" fontId="87" fillId="44" borderId="0" xfId="0" applyFont="1" applyFill="1"/>
    <xf numFmtId="0" fontId="0" fillId="44" borderId="0" xfId="0" applyFill="1" applyAlignment="1">
      <alignment horizontal="left"/>
    </xf>
    <xf numFmtId="0" fontId="122" fillId="3" borderId="0" xfId="0" applyFont="1" applyFill="1"/>
    <xf numFmtId="1" fontId="122" fillId="3" borderId="0" xfId="0" applyNumberFormat="1" applyFont="1" applyFill="1"/>
    <xf numFmtId="0" fontId="122" fillId="3" borderId="0" xfId="0" applyFont="1" applyFill="1" applyAlignment="1">
      <alignment horizontal="center"/>
    </xf>
    <xf numFmtId="0" fontId="122" fillId="3" borderId="3" xfId="0" applyFont="1" applyFill="1" applyBorder="1"/>
    <xf numFmtId="0" fontId="122" fillId="3" borderId="14" xfId="0" applyFont="1" applyFill="1" applyBorder="1"/>
    <xf numFmtId="0" fontId="122" fillId="3" borderId="13" xfId="0" applyFont="1" applyFill="1" applyBorder="1"/>
    <xf numFmtId="0" fontId="122" fillId="3" borderId="3" xfId="0" applyFont="1" applyFill="1" applyBorder="1" applyAlignment="1">
      <alignment horizontal="center"/>
    </xf>
    <xf numFmtId="0" fontId="122" fillId="3" borderId="14" xfId="0" applyFont="1" applyFill="1" applyBorder="1" applyAlignment="1">
      <alignment horizontal="center"/>
    </xf>
    <xf numFmtId="0" fontId="124" fillId="45" borderId="0" xfId="0" applyFont="1" applyFill="1" applyAlignment="1">
      <alignment horizontal="center"/>
    </xf>
    <xf numFmtId="0" fontId="122" fillId="45" borderId="3" xfId="0" applyFont="1" applyFill="1" applyBorder="1" applyAlignment="1">
      <alignment horizontal="center"/>
    </xf>
    <xf numFmtId="0" fontId="123" fillId="44" borderId="0" xfId="0" applyFont="1" applyFill="1"/>
    <xf numFmtId="0" fontId="122" fillId="44" borderId="0" xfId="0" applyFont="1" applyFill="1"/>
    <xf numFmtId="1" fontId="122" fillId="44" borderId="0" xfId="0" applyNumberFormat="1" applyFont="1" applyFill="1"/>
    <xf numFmtId="1" fontId="122" fillId="44" borderId="0" xfId="0" applyNumberFormat="1" applyFont="1" applyFill="1" applyAlignment="1">
      <alignment horizontal="right"/>
    </xf>
    <xf numFmtId="0" fontId="122" fillId="44" borderId="0" xfId="0" applyFont="1" applyFill="1" applyAlignment="1">
      <alignment horizontal="center"/>
    </xf>
    <xf numFmtId="0" fontId="122" fillId="44" borderId="0" xfId="0" applyFont="1" applyFill="1" applyBorder="1"/>
    <xf numFmtId="0" fontId="123" fillId="44" borderId="0" xfId="0" applyFont="1" applyFill="1" applyBorder="1"/>
    <xf numFmtId="0" fontId="123" fillId="44" borderId="0" xfId="0" applyFont="1" applyFill="1" applyBorder="1" applyAlignment="1">
      <alignment horizontal="center"/>
    </xf>
    <xf numFmtId="0" fontId="122" fillId="44" borderId="0" xfId="0" applyFont="1" applyFill="1" applyBorder="1" applyAlignment="1">
      <alignment horizontal="center"/>
    </xf>
    <xf numFmtId="0" fontId="122" fillId="44" borderId="3" xfId="0" applyFont="1" applyFill="1" applyBorder="1"/>
    <xf numFmtId="0" fontId="122" fillId="44" borderId="3" xfId="0" applyFont="1" applyFill="1" applyBorder="1" applyAlignment="1">
      <alignment horizontal="center"/>
    </xf>
    <xf numFmtId="0" fontId="123" fillId="44" borderId="3" xfId="0" applyFont="1" applyFill="1" applyBorder="1"/>
    <xf numFmtId="0" fontId="123" fillId="44" borderId="13" xfId="0" applyFont="1" applyFill="1" applyBorder="1" applyAlignment="1">
      <alignment horizontal="center"/>
    </xf>
    <xf numFmtId="0" fontId="123" fillId="44" borderId="14" xfId="0" applyFont="1" applyFill="1" applyBorder="1" applyAlignment="1">
      <alignment horizontal="center"/>
    </xf>
    <xf numFmtId="0" fontId="122" fillId="44" borderId="14" xfId="0" applyFont="1" applyFill="1" applyBorder="1"/>
    <xf numFmtId="0" fontId="122" fillId="44" borderId="14" xfId="0" applyFont="1" applyFill="1" applyBorder="1" applyAlignment="1">
      <alignment horizontal="center"/>
    </xf>
    <xf numFmtId="0" fontId="122" fillId="3" borderId="0" xfId="0" applyFont="1" applyFill="1" applyBorder="1"/>
    <xf numFmtId="0" fontId="122" fillId="3" borderId="0" xfId="0" applyFont="1" applyFill="1" applyBorder="1" applyAlignment="1">
      <alignment horizontal="center"/>
    </xf>
    <xf numFmtId="0" fontId="124" fillId="3" borderId="0" xfId="0" applyFont="1" applyFill="1" applyBorder="1" applyAlignment="1">
      <alignment horizontal="center"/>
    </xf>
    <xf numFmtId="0" fontId="52" fillId="0" borderId="0" xfId="206"/>
    <xf numFmtId="0" fontId="52" fillId="3" borderId="0" xfId="206" applyFill="1"/>
    <xf numFmtId="1" fontId="52" fillId="3" borderId="0" xfId="206" applyNumberFormat="1" applyFill="1"/>
    <xf numFmtId="0" fontId="52" fillId="44" borderId="0" xfId="206" applyFill="1"/>
    <xf numFmtId="0" fontId="52" fillId="44" borderId="0" xfId="206" applyFill="1" applyAlignment="1">
      <alignment horizontal="fill"/>
    </xf>
    <xf numFmtId="1" fontId="52" fillId="44" borderId="0" xfId="206" applyNumberFormat="1" applyFill="1"/>
    <xf numFmtId="0" fontId="110" fillId="3" borderId="0" xfId="206" applyFont="1" applyFill="1"/>
    <xf numFmtId="165" fontId="125" fillId="3" borderId="0" xfId="189" applyNumberFormat="1" applyFont="1" applyFill="1" applyAlignment="1">
      <alignment horizontal="right"/>
    </xf>
    <xf numFmtId="165" fontId="92" fillId="3" borderId="0" xfId="189" applyNumberFormat="1" applyFont="1" applyFill="1" applyAlignment="1">
      <alignment horizontal="right"/>
    </xf>
    <xf numFmtId="164" fontId="77" fillId="3" borderId="13" xfId="162" applyFont="1" applyFill="1" applyBorder="1"/>
    <xf numFmtId="164" fontId="39" fillId="3" borderId="0" xfId="162" applyFont="1" applyFill="1"/>
    <xf numFmtId="0" fontId="48" fillId="0" borderId="0" xfId="189" applyFont="1"/>
    <xf numFmtId="0" fontId="30" fillId="3" borderId="0" xfId="189" applyFont="1" applyFill="1"/>
    <xf numFmtId="0" fontId="29" fillId="3" borderId="0" xfId="189" applyFont="1" applyFill="1"/>
    <xf numFmtId="0" fontId="29" fillId="3" borderId="0" xfId="189" applyFont="1" applyFill="1" applyAlignment="1">
      <alignment horizontal="left"/>
    </xf>
    <xf numFmtId="0" fontId="29" fillId="0" borderId="0" xfId="189" applyFont="1" applyAlignment="1">
      <alignment horizontal="left"/>
    </xf>
    <xf numFmtId="0" fontId="39" fillId="3" borderId="0" xfId="189" applyFont="1" applyFill="1" applyAlignment="1">
      <alignment horizontal="left"/>
    </xf>
    <xf numFmtId="0" fontId="49" fillId="3" borderId="0" xfId="189" applyFont="1" applyFill="1" applyAlignment="1">
      <alignment horizontal="left"/>
    </xf>
    <xf numFmtId="0" fontId="49" fillId="0" borderId="0" xfId="189" applyFont="1" applyAlignment="1">
      <alignment horizontal="center"/>
    </xf>
    <xf numFmtId="0" fontId="31" fillId="3" borderId="0" xfId="189" applyFont="1" applyFill="1"/>
    <xf numFmtId="0" fontId="36" fillId="3" borderId="0" xfId="189" applyFont="1" applyFill="1" applyAlignment="1">
      <alignment horizontal="center"/>
    </xf>
    <xf numFmtId="0" fontId="36" fillId="3" borderId="13" xfId="189" applyFont="1" applyFill="1" applyBorder="1"/>
    <xf numFmtId="0" fontId="30" fillId="0" borderId="0" xfId="189" applyFont="1" applyAlignment="1">
      <alignment horizontal="center"/>
    </xf>
    <xf numFmtId="0" fontId="113" fillId="3" borderId="0" xfId="189" applyFont="1" applyFill="1" applyAlignment="1">
      <alignment horizontal="left"/>
    </xf>
    <xf numFmtId="0" fontId="36" fillId="3" borderId="0" xfId="189" applyFont="1" applyFill="1"/>
    <xf numFmtId="0" fontId="36" fillId="3" borderId="0" xfId="189" applyFont="1" applyFill="1" applyAlignment="1">
      <alignment horizontal="center" vertical="center"/>
    </xf>
    <xf numFmtId="0" fontId="36" fillId="3" borderId="0" xfId="189" applyFont="1" applyFill="1" applyAlignment="1">
      <alignment horizontal="center" wrapText="1"/>
    </xf>
    <xf numFmtId="0" fontId="30" fillId="3" borderId="0" xfId="189" applyFont="1" applyFill="1" applyAlignment="1">
      <alignment horizontal="center" vertical="center" wrapText="1"/>
    </xf>
    <xf numFmtId="0" fontId="30" fillId="0" borderId="0" xfId="189" applyFont="1" applyAlignment="1">
      <alignment horizontal="center" vertical="center" wrapText="1"/>
    </xf>
    <xf numFmtId="0" fontId="39" fillId="3" borderId="0" xfId="189" applyFont="1" applyFill="1" applyAlignment="1">
      <alignment horizontal="center" wrapText="1"/>
    </xf>
    <xf numFmtId="0" fontId="49" fillId="4" borderId="0" xfId="189" applyFont="1" applyFill="1"/>
    <xf numFmtId="0" fontId="36" fillId="3" borderId="14" xfId="189" applyFont="1" applyFill="1" applyBorder="1" applyAlignment="1">
      <alignment horizontal="center"/>
    </xf>
    <xf numFmtId="0" fontId="113" fillId="3" borderId="0" xfId="189" applyFont="1" applyFill="1" applyAlignment="1">
      <alignment horizontal="left" vertical="center" wrapText="1"/>
    </xf>
    <xf numFmtId="0" fontId="38" fillId="4" borderId="0" xfId="189" applyFont="1" applyFill="1"/>
    <xf numFmtId="0" fontId="42" fillId="38" borderId="0" xfId="189" applyFont="1" applyFill="1"/>
    <xf numFmtId="0" fontId="42" fillId="39" borderId="0" xfId="189" applyFont="1" applyFill="1"/>
    <xf numFmtId="0" fontId="38" fillId="4" borderId="14" xfId="189" applyFont="1" applyFill="1" applyBorder="1"/>
    <xf numFmtId="0" fontId="38" fillId="4" borderId="14" xfId="189" applyFont="1" applyFill="1" applyBorder="1" applyAlignment="1">
      <alignment horizontal="center"/>
    </xf>
    <xf numFmtId="165" fontId="38" fillId="4" borderId="14" xfId="189" applyNumberFormat="1" applyFont="1" applyFill="1" applyBorder="1" applyAlignment="1">
      <alignment horizontal="center"/>
    </xf>
    <xf numFmtId="165" fontId="80" fillId="4" borderId="0" xfId="189" applyNumberFormat="1" applyFont="1" applyFill="1" applyAlignment="1">
      <alignment horizontal="center"/>
    </xf>
    <xf numFmtId="165" fontId="38" fillId="4" borderId="0" xfId="189" applyNumberFormat="1" applyFont="1" applyFill="1" applyAlignment="1">
      <alignment horizontal="center"/>
    </xf>
    <xf numFmtId="0" fontId="29" fillId="0" borderId="0" xfId="189" applyFont="1" applyAlignment="1">
      <alignment horizontal="center"/>
    </xf>
    <xf numFmtId="0" fontId="39" fillId="40" borderId="0" xfId="189" applyFont="1" applyFill="1" applyAlignment="1">
      <alignment horizontal="left"/>
    </xf>
    <xf numFmtId="0" fontId="39" fillId="3" borderId="15" xfId="189" applyFont="1" applyFill="1" applyBorder="1"/>
    <xf numFmtId="0" fontId="38" fillId="3" borderId="0" xfId="189" applyFont="1" applyFill="1" applyAlignment="1">
      <alignment horizontal="center"/>
    </xf>
    <xf numFmtId="165" fontId="38" fillId="3" borderId="0" xfId="189" applyNumberFormat="1" applyFont="1" applyFill="1" applyAlignment="1">
      <alignment horizontal="center"/>
    </xf>
    <xf numFmtId="165" fontId="80" fillId="3" borderId="0" xfId="189" applyNumberFormat="1" applyFont="1" applyFill="1" applyAlignment="1">
      <alignment horizontal="center"/>
    </xf>
    <xf numFmtId="0" fontId="81" fillId="3" borderId="0" xfId="189" applyFont="1" applyFill="1"/>
    <xf numFmtId="0" fontId="39" fillId="3" borderId="15" xfId="189" applyFont="1" applyFill="1" applyBorder="1" applyAlignment="1">
      <alignment horizontal="left"/>
    </xf>
    <xf numFmtId="0" fontId="113" fillId="41" borderId="0" xfId="189" applyFont="1" applyFill="1" applyAlignment="1">
      <alignment horizontal="left"/>
    </xf>
    <xf numFmtId="0" fontId="48" fillId="0" borderId="0" xfId="189" applyFont="1" applyAlignment="1">
      <alignment horizontal="center"/>
    </xf>
    <xf numFmtId="0" fontId="38" fillId="4" borderId="0" xfId="189" applyFont="1" applyFill="1" applyAlignment="1">
      <alignment horizontal="center"/>
    </xf>
    <xf numFmtId="0" fontId="38" fillId="4" borderId="3" xfId="189" applyFont="1" applyFill="1" applyBorder="1"/>
    <xf numFmtId="0" fontId="38" fillId="4" borderId="3" xfId="189" applyFont="1" applyFill="1" applyBorder="1" applyAlignment="1">
      <alignment horizontal="center"/>
    </xf>
    <xf numFmtId="165" fontId="38" fillId="4" borderId="3" xfId="189" applyNumberFormat="1" applyFont="1" applyFill="1" applyBorder="1" applyAlignment="1">
      <alignment horizontal="center"/>
    </xf>
    <xf numFmtId="165" fontId="38" fillId="3" borderId="3" xfId="189" applyNumberFormat="1" applyFont="1" applyFill="1" applyBorder="1" applyAlignment="1">
      <alignment horizontal="center"/>
    </xf>
    <xf numFmtId="165" fontId="80" fillId="4" borderId="3" xfId="189" applyNumberFormat="1" applyFont="1" applyFill="1" applyBorder="1" applyAlignment="1">
      <alignment horizontal="center"/>
    </xf>
    <xf numFmtId="0" fontId="39" fillId="3" borderId="0" xfId="189" applyFont="1" applyFill="1" applyAlignment="1">
      <alignment horizontal="left" vertical="top" wrapText="1"/>
    </xf>
    <xf numFmtId="0" fontId="29" fillId="0" borderId="0" xfId="189" applyFont="1" applyAlignment="1">
      <alignment horizontal="left" vertical="top" wrapText="1"/>
    </xf>
    <xf numFmtId="0" fontId="39" fillId="3" borderId="0" xfId="189" applyFont="1" applyFill="1" applyAlignment="1">
      <alignment horizontal="left" wrapText="1"/>
    </xf>
    <xf numFmtId="0" fontId="29" fillId="3" borderId="0" xfId="189" applyFont="1" applyFill="1" applyAlignment="1">
      <alignment horizontal="center"/>
    </xf>
    <xf numFmtId="0" fontId="48" fillId="3" borderId="0" xfId="189" applyFont="1" applyFill="1" applyAlignment="1">
      <alignment horizontal="center"/>
    </xf>
    <xf numFmtId="0" fontId="48" fillId="3" borderId="0" xfId="189" applyFont="1" applyFill="1" applyAlignment="1">
      <alignment horizontal="left"/>
    </xf>
    <xf numFmtId="0" fontId="48" fillId="3" borderId="0" xfId="189" applyFont="1" applyFill="1"/>
    <xf numFmtId="0" fontId="74" fillId="3" borderId="3" xfId="189" applyFont="1" applyFill="1" applyBorder="1" applyAlignment="1">
      <alignment horizontal="left"/>
    </xf>
    <xf numFmtId="0" fontId="49" fillId="3" borderId="3" xfId="189" applyFont="1" applyFill="1" applyBorder="1" applyAlignment="1">
      <alignment horizontal="left"/>
    </xf>
    <xf numFmtId="0" fontId="114" fillId="3" borderId="0" xfId="189" applyFont="1" applyFill="1" applyAlignment="1">
      <alignment horizontal="center"/>
    </xf>
    <xf numFmtId="0" fontId="80" fillId="3" borderId="0" xfId="189" applyFont="1" applyFill="1"/>
    <xf numFmtId="0" fontId="106" fillId="3" borderId="13" xfId="189" applyFont="1" applyFill="1" applyBorder="1"/>
    <xf numFmtId="0" fontId="114" fillId="3" borderId="0" xfId="189" applyFont="1" applyFill="1" applyAlignment="1">
      <alignment horizontal="left"/>
    </xf>
    <xf numFmtId="0" fontId="106" fillId="3" borderId="0" xfId="189" applyFont="1" applyFill="1"/>
    <xf numFmtId="0" fontId="36" fillId="3" borderId="3" xfId="189" applyFont="1" applyFill="1" applyBorder="1" applyAlignment="1">
      <alignment horizontal="center" vertical="center"/>
    </xf>
    <xf numFmtId="0" fontId="114" fillId="3" borderId="0" xfId="189" applyFont="1" applyFill="1" applyAlignment="1">
      <alignment horizontal="center" vertical="center" wrapText="1"/>
    </xf>
    <xf numFmtId="0" fontId="48" fillId="3" borderId="0" xfId="189" applyFont="1" applyFill="1" applyAlignment="1">
      <alignment horizontal="center" wrapText="1"/>
    </xf>
    <xf numFmtId="0" fontId="114" fillId="3" borderId="0" xfId="189" applyFont="1" applyFill="1" applyAlignment="1">
      <alignment horizontal="left" vertical="center" wrapText="1"/>
    </xf>
    <xf numFmtId="0" fontId="93" fillId="4" borderId="0" xfId="189" applyFont="1" applyFill="1"/>
    <xf numFmtId="0" fontId="29" fillId="4" borderId="0" xfId="90" applyFill="1"/>
    <xf numFmtId="0" fontId="38" fillId="3" borderId="14" xfId="189" applyFont="1" applyFill="1" applyBorder="1"/>
    <xf numFmtId="0" fontId="38" fillId="3" borderId="14" xfId="189" applyFont="1" applyFill="1" applyBorder="1" applyAlignment="1">
      <alignment horizontal="center"/>
    </xf>
    <xf numFmtId="165" fontId="38" fillId="3" borderId="14" xfId="189" applyNumberFormat="1" applyFont="1" applyFill="1" applyBorder="1" applyAlignment="1">
      <alignment horizontal="center"/>
    </xf>
    <xf numFmtId="0" fontId="114" fillId="4" borderId="0" xfId="189" applyFont="1" applyFill="1" applyAlignment="1">
      <alignment horizontal="center" vertical="center" wrapText="1"/>
    </xf>
    <xf numFmtId="0" fontId="48" fillId="3" borderId="15" xfId="189" applyFont="1" applyFill="1" applyBorder="1"/>
    <xf numFmtId="0" fontId="39" fillId="38" borderId="0" xfId="189" applyFont="1" applyFill="1"/>
    <xf numFmtId="0" fontId="39" fillId="39" borderId="0" xfId="189" applyFont="1" applyFill="1"/>
    <xf numFmtId="0" fontId="114" fillId="42" borderId="0" xfId="189" applyFont="1" applyFill="1" applyAlignment="1">
      <alignment horizontal="center" vertical="center" wrapText="1"/>
    </xf>
    <xf numFmtId="0" fontId="114" fillId="3" borderId="15" xfId="189" applyFont="1" applyFill="1" applyBorder="1"/>
    <xf numFmtId="0" fontId="115" fillId="0" borderId="0" xfId="189" applyFont="1" applyAlignment="1">
      <alignment horizontal="center" vertical="center" wrapText="1"/>
    </xf>
    <xf numFmtId="0" fontId="42" fillId="0" borderId="0" xfId="189" applyFont="1"/>
    <xf numFmtId="0" fontId="38" fillId="0" borderId="0" xfId="189" applyFont="1" applyAlignment="1">
      <alignment horizontal="center"/>
    </xf>
    <xf numFmtId="165" fontId="38" fillId="0" borderId="0" xfId="189" applyNumberFormat="1" applyFont="1" applyAlignment="1">
      <alignment horizontal="center"/>
    </xf>
    <xf numFmtId="0" fontId="48" fillId="3" borderId="15" xfId="189" applyFont="1" applyFill="1" applyBorder="1" applyAlignment="1">
      <alignment horizontal="left"/>
    </xf>
    <xf numFmtId="0" fontId="48" fillId="3" borderId="0" xfId="189" applyFont="1" applyFill="1" applyAlignment="1">
      <alignment horizontal="left" vertical="top" wrapText="1"/>
    </xf>
    <xf numFmtId="0" fontId="31" fillId="3" borderId="0" xfId="189" applyFont="1" applyFill="1" applyAlignment="1">
      <alignment horizontal="center"/>
    </xf>
    <xf numFmtId="0" fontId="49" fillId="3" borderId="0" xfId="189" applyFont="1" applyFill="1" applyAlignment="1">
      <alignment horizontal="center"/>
    </xf>
    <xf numFmtId="0" fontId="30" fillId="3" borderId="0" xfId="189" applyFont="1" applyFill="1" applyAlignment="1">
      <alignment horizontal="center"/>
    </xf>
    <xf numFmtId="0" fontId="36" fillId="3" borderId="0" xfId="189" applyFont="1" applyFill="1" applyAlignment="1">
      <alignment horizontal="center" vertical="center" wrapText="1"/>
    </xf>
    <xf numFmtId="0" fontId="48" fillId="3" borderId="0" xfId="189" applyFont="1" applyFill="1" applyAlignment="1">
      <alignment horizontal="center" vertical="center" wrapText="1"/>
    </xf>
    <xf numFmtId="0" fontId="50" fillId="4" borderId="0" xfId="189" applyFont="1" applyFill="1"/>
    <xf numFmtId="0" fontId="29" fillId="3" borderId="0" xfId="90" applyFill="1"/>
    <xf numFmtId="0" fontId="31" fillId="0" borderId="0" xfId="1"/>
    <xf numFmtId="0" fontId="29" fillId="0" borderId="0" xfId="90"/>
    <xf numFmtId="0" fontId="42" fillId="4" borderId="0" xfId="189" applyFont="1" applyFill="1"/>
    <xf numFmtId="0" fontId="29" fillId="0" borderId="0" xfId="171" applyFont="1" applyAlignment="1">
      <alignment horizontal="left"/>
    </xf>
    <xf numFmtId="14" fontId="113" fillId="4" borderId="0" xfId="189" applyNumberFormat="1" applyFont="1" applyFill="1" applyAlignment="1">
      <alignment horizontal="center"/>
    </xf>
    <xf numFmtId="0" fontId="29" fillId="0" borderId="3" xfId="90" applyBorder="1"/>
    <xf numFmtId="0" fontId="38" fillId="3" borderId="3" xfId="189" applyFont="1" applyFill="1" applyBorder="1" applyAlignment="1">
      <alignment horizontal="center"/>
    </xf>
    <xf numFmtId="0" fontId="29" fillId="3" borderId="0" xfId="189" applyFont="1" applyFill="1" applyAlignment="1">
      <alignment horizontal="left" vertical="top" wrapText="1"/>
    </xf>
    <xf numFmtId="0" fontId="48" fillId="3" borderId="0" xfId="189" applyFont="1" applyFill="1" applyAlignment="1">
      <alignment horizontal="center" vertical="top" wrapText="1"/>
    </xf>
    <xf numFmtId="0" fontId="47" fillId="3" borderId="0" xfId="189" applyFont="1" applyFill="1"/>
    <xf numFmtId="0" fontId="31" fillId="3" borderId="0" xfId="189" applyFont="1" applyFill="1" applyAlignment="1">
      <alignment horizontal="left"/>
    </xf>
    <xf numFmtId="1" fontId="0" fillId="0" borderId="0" xfId="0" applyNumberFormat="1"/>
    <xf numFmtId="169" fontId="0" fillId="0" borderId="0" xfId="0" applyNumberFormat="1"/>
    <xf numFmtId="9" fontId="0" fillId="0" borderId="0" xfId="223" applyFont="1" applyFill="1"/>
    <xf numFmtId="0" fontId="1" fillId="3" borderId="0" xfId="203" applyFill="1"/>
    <xf numFmtId="166" fontId="0" fillId="3" borderId="0" xfId="222" applyNumberFormat="1" applyFont="1" applyFill="1"/>
    <xf numFmtId="0" fontId="93" fillId="3" borderId="0" xfId="1" applyFont="1" applyFill="1" applyAlignment="1">
      <alignment horizontal="left" vertical="top" wrapText="1"/>
    </xf>
    <xf numFmtId="0" fontId="93" fillId="0" borderId="0" xfId="1" applyFont="1" applyAlignment="1">
      <alignment horizontal="left" vertical="top" wrapText="1"/>
    </xf>
    <xf numFmtId="0" fontId="89" fillId="0" borderId="0" xfId="1" applyFont="1" applyAlignment="1">
      <alignment horizontal="left"/>
    </xf>
    <xf numFmtId="0" fontId="45" fillId="3" borderId="3" xfId="1" applyFont="1" applyFill="1" applyBorder="1" applyAlignment="1">
      <alignment horizontal="center"/>
    </xf>
    <xf numFmtId="0" fontId="38" fillId="0" borderId="14" xfId="1" applyFont="1" applyBorder="1" applyAlignment="1">
      <alignment horizontal="center" vertical="center"/>
    </xf>
    <xf numFmtId="0" fontId="93" fillId="3" borderId="0" xfId="1" applyFont="1" applyFill="1" applyAlignment="1">
      <alignment horizontal="left" vertical="top"/>
    </xf>
    <xf numFmtId="0" fontId="48" fillId="3" borderId="0" xfId="189" applyFont="1" applyFill="1" applyAlignment="1">
      <alignment vertical="top" wrapText="1"/>
    </xf>
    <xf numFmtId="0" fontId="93" fillId="0" borderId="0" xfId="1" applyFont="1" applyAlignment="1">
      <alignment vertical="top"/>
    </xf>
    <xf numFmtId="0" fontId="93" fillId="3" borderId="0" xfId="1" applyFont="1" applyFill="1" applyAlignment="1">
      <alignment vertical="top" wrapText="1"/>
    </xf>
    <xf numFmtId="0" fontId="38" fillId="0" borderId="14" xfId="1" applyFont="1" applyBorder="1" applyAlignment="1">
      <alignment horizontal="right" vertical="center"/>
    </xf>
    <xf numFmtId="0" fontId="122" fillId="44" borderId="0" xfId="0" applyFont="1" applyFill="1" applyAlignment="1">
      <alignment horizontal="center"/>
    </xf>
    <xf numFmtId="0" fontId="122" fillId="3" borderId="0" xfId="0" applyFont="1" applyFill="1" applyBorder="1" applyAlignment="1">
      <alignment horizontal="center"/>
    </xf>
    <xf numFmtId="0" fontId="122" fillId="3" borderId="0" xfId="0" applyFont="1" applyFill="1" applyBorder="1" applyAlignment="1">
      <alignment horizontal="center" wrapText="1"/>
    </xf>
    <xf numFmtId="0" fontId="123" fillId="44" borderId="0" xfId="0" applyFont="1" applyFill="1" applyBorder="1" applyAlignment="1">
      <alignment horizontal="center"/>
    </xf>
    <xf numFmtId="0" fontId="122" fillId="44" borderId="14" xfId="0" applyFont="1" applyFill="1" applyBorder="1" applyAlignment="1">
      <alignment horizontal="left" vertical="top" wrapText="1"/>
    </xf>
    <xf numFmtId="0" fontId="122" fillId="44" borderId="0" xfId="0" applyFont="1" applyFill="1" applyAlignment="1">
      <alignment horizontal="left" vertical="top" wrapText="1"/>
    </xf>
    <xf numFmtId="0" fontId="122" fillId="44" borderId="3" xfId="0" applyFont="1" applyFill="1" applyBorder="1" applyAlignment="1">
      <alignment horizontal="center"/>
    </xf>
    <xf numFmtId="0" fontId="123" fillId="44" borderId="13" xfId="0" applyFont="1" applyFill="1" applyBorder="1" applyAlignment="1">
      <alignment horizontal="center"/>
    </xf>
    <xf numFmtId="0" fontId="122" fillId="3" borderId="13" xfId="0" applyFont="1" applyFill="1" applyBorder="1" applyAlignment="1">
      <alignment horizontal="center"/>
    </xf>
    <xf numFmtId="0" fontId="122" fillId="3" borderId="13" xfId="0" applyFont="1" applyFill="1" applyBorder="1" applyAlignment="1">
      <alignment horizontal="center" wrapText="1"/>
    </xf>
    <xf numFmtId="0" fontId="122" fillId="3" borderId="3" xfId="0" applyFont="1" applyFill="1" applyBorder="1" applyAlignment="1">
      <alignment horizontal="center"/>
    </xf>
    <xf numFmtId="0" fontId="39" fillId="3" borderId="0" xfId="189" applyFont="1" applyFill="1" applyAlignment="1">
      <alignment horizontal="left" wrapText="1"/>
    </xf>
    <xf numFmtId="0" fontId="74" fillId="3" borderId="3" xfId="189" applyFont="1" applyFill="1" applyBorder="1" applyAlignment="1">
      <alignment horizontal="left"/>
    </xf>
    <xf numFmtId="0" fontId="36" fillId="3" borderId="13" xfId="189" applyFont="1" applyFill="1" applyBorder="1" applyAlignment="1">
      <alignment horizontal="center"/>
    </xf>
    <xf numFmtId="0" fontId="36" fillId="3" borderId="13" xfId="189" applyFont="1" applyFill="1" applyBorder="1" applyAlignment="1">
      <alignment horizontal="center" vertical="center"/>
    </xf>
    <xf numFmtId="0" fontId="36" fillId="3" borderId="14" xfId="189" applyFont="1" applyFill="1" applyBorder="1" applyAlignment="1">
      <alignment horizontal="center" vertical="center" wrapText="1"/>
    </xf>
    <xf numFmtId="0" fontId="36" fillId="3" borderId="0" xfId="189" applyFont="1" applyFill="1" applyAlignment="1">
      <alignment horizontal="center" vertical="center" wrapText="1"/>
    </xf>
    <xf numFmtId="0" fontId="36" fillId="3" borderId="3" xfId="189" applyFont="1" applyFill="1" applyBorder="1" applyAlignment="1">
      <alignment horizontal="center" vertical="center" wrapText="1"/>
    </xf>
    <xf numFmtId="0" fontId="39" fillId="3" borderId="0" xfId="189" applyFont="1" applyFill="1" applyAlignment="1">
      <alignment horizontal="left"/>
    </xf>
    <xf numFmtId="0" fontId="38" fillId="3" borderId="14" xfId="189" applyFont="1" applyFill="1" applyBorder="1" applyAlignment="1">
      <alignment horizontal="left" vertical="top" wrapText="1"/>
    </xf>
    <xf numFmtId="0" fontId="38" fillId="3" borderId="0" xfId="189" applyFont="1" applyFill="1" applyAlignment="1">
      <alignment horizontal="left" vertical="top" wrapText="1"/>
    </xf>
    <xf numFmtId="0" fontId="38" fillId="3" borderId="0" xfId="189" applyFont="1" applyFill="1" applyAlignment="1">
      <alignment horizontal="left" wrapText="1"/>
    </xf>
    <xf numFmtId="0" fontId="38" fillId="3" borderId="0" xfId="189" applyFont="1" applyFill="1" applyAlignment="1">
      <alignment horizontal="left"/>
    </xf>
    <xf numFmtId="0" fontId="47" fillId="3" borderId="0" xfId="189" applyFont="1" applyFill="1" applyAlignment="1">
      <alignment horizontal="left" vertical="top" wrapText="1"/>
    </xf>
    <xf numFmtId="0" fontId="106" fillId="3" borderId="14" xfId="189" applyFont="1" applyFill="1" applyBorder="1" applyAlignment="1">
      <alignment horizontal="center" vertical="center" wrapText="1"/>
    </xf>
    <xf numFmtId="0" fontId="106" fillId="3" borderId="3" xfId="189" applyFont="1" applyFill="1" applyBorder="1" applyAlignment="1">
      <alignment horizontal="center" vertical="center" wrapText="1"/>
    </xf>
    <xf numFmtId="0" fontId="48" fillId="3" borderId="0" xfId="189" applyFont="1" applyFill="1" applyAlignment="1">
      <alignment horizontal="left"/>
    </xf>
    <xf numFmtId="0" fontId="49" fillId="3" borderId="0" xfId="189" applyFont="1" applyFill="1" applyAlignment="1">
      <alignment horizontal="center"/>
    </xf>
    <xf numFmtId="0" fontId="36" fillId="3" borderId="3" xfId="189" applyFont="1" applyFill="1" applyBorder="1" applyAlignment="1">
      <alignment horizontal="center"/>
    </xf>
    <xf numFmtId="0" fontId="36" fillId="3" borderId="3" xfId="189" applyFont="1" applyFill="1" applyBorder="1" applyAlignment="1">
      <alignment horizontal="center" vertical="center"/>
    </xf>
    <xf numFmtId="0" fontId="74" fillId="3" borderId="0" xfId="189" applyFont="1" applyFill="1" applyAlignment="1">
      <alignment horizontal="left" wrapText="1"/>
    </xf>
    <xf numFmtId="0" fontId="74" fillId="3" borderId="0" xfId="189" applyFont="1" applyFill="1" applyAlignment="1">
      <alignment horizontal="left" vertical="center" wrapText="1"/>
    </xf>
    <xf numFmtId="0" fontId="38" fillId="3" borderId="0" xfId="189" applyFont="1" applyFill="1" applyAlignment="1">
      <alignment horizontal="left" vertical="center" wrapText="1"/>
    </xf>
    <xf numFmtId="0" fontId="75" fillId="3" borderId="3" xfId="189" applyFont="1" applyFill="1" applyBorder="1" applyAlignment="1">
      <alignment horizontal="left" vertical="center" wrapText="1"/>
    </xf>
    <xf numFmtId="0" fontId="78" fillId="3" borderId="3" xfId="189" applyFont="1" applyFill="1" applyBorder="1" applyAlignment="1">
      <alignment horizontal="left" vertical="center" wrapText="1"/>
    </xf>
    <xf numFmtId="0" fontId="47" fillId="3" borderId="0" xfId="189" applyFont="1" applyFill="1" applyAlignment="1">
      <alignment horizontal="left" wrapText="1"/>
    </xf>
    <xf numFmtId="0" fontId="74" fillId="3" borderId="0" xfId="189" applyFont="1" applyFill="1" applyAlignment="1">
      <alignment horizontal="left" vertical="top" wrapText="1"/>
    </xf>
    <xf numFmtId="164" fontId="74" fillId="3" borderId="0" xfId="162" applyFont="1" applyFill="1" applyAlignment="1">
      <alignment horizontal="left" vertical="center"/>
    </xf>
    <xf numFmtId="164" fontId="75" fillId="3" borderId="3" xfId="162" applyFont="1" applyFill="1" applyBorder="1" applyAlignment="1">
      <alignment horizontal="left" vertical="top"/>
    </xf>
    <xf numFmtId="164" fontId="97" fillId="3" borderId="3" xfId="162" applyFont="1" applyFill="1" applyBorder="1" applyAlignment="1">
      <alignment horizontal="left" vertical="top"/>
    </xf>
    <xf numFmtId="0" fontId="127" fillId="46" borderId="0" xfId="1" applyFont="1" applyFill="1" applyAlignment="1">
      <alignment vertical="top"/>
    </xf>
    <xf numFmtId="0" fontId="127" fillId="47" borderId="22" xfId="1" applyFont="1" applyFill="1" applyBorder="1" applyAlignment="1">
      <alignment vertical="top"/>
    </xf>
    <xf numFmtId="0" fontId="127" fillId="47" borderId="23" xfId="1" applyFont="1" applyFill="1" applyBorder="1" applyAlignment="1">
      <alignment vertical="top"/>
    </xf>
    <xf numFmtId="0" fontId="127" fillId="47" borderId="24" xfId="1" applyFont="1" applyFill="1" applyBorder="1" applyAlignment="1">
      <alignment vertical="top"/>
    </xf>
    <xf numFmtId="0" fontId="127" fillId="47" borderId="25" xfId="1" applyFont="1" applyFill="1" applyBorder="1" applyAlignment="1">
      <alignment vertical="top"/>
    </xf>
    <xf numFmtId="0" fontId="127" fillId="47" borderId="0" xfId="1" applyFont="1" applyFill="1" applyAlignment="1">
      <alignment vertical="top"/>
    </xf>
    <xf numFmtId="0" fontId="127" fillId="47" borderId="26" xfId="1" applyFont="1" applyFill="1" applyBorder="1" applyAlignment="1">
      <alignment vertical="top"/>
    </xf>
    <xf numFmtId="0" fontId="128" fillId="47" borderId="25" xfId="1" applyFont="1" applyFill="1" applyBorder="1" applyAlignment="1">
      <alignment horizontal="center" vertical="top"/>
    </xf>
    <xf numFmtId="0" fontId="128" fillId="47" borderId="0" xfId="1" applyFont="1" applyFill="1" applyAlignment="1">
      <alignment horizontal="center" vertical="top"/>
    </xf>
    <xf numFmtId="0" fontId="128" fillId="47" borderId="26" xfId="1" applyFont="1" applyFill="1" applyBorder="1" applyAlignment="1">
      <alignment horizontal="center" vertical="top"/>
    </xf>
    <xf numFmtId="0" fontId="127" fillId="47" borderId="25" xfId="1" applyFont="1" applyFill="1" applyBorder="1" applyAlignment="1">
      <alignment horizontal="centerContinuous" vertical="top"/>
    </xf>
    <xf numFmtId="0" fontId="127" fillId="47" borderId="0" xfId="1" applyFont="1" applyFill="1" applyAlignment="1">
      <alignment horizontal="centerContinuous" vertical="top"/>
    </xf>
    <xf numFmtId="0" fontId="127" fillId="47" borderId="26" xfId="1" applyFont="1" applyFill="1" applyBorder="1" applyAlignment="1">
      <alignment horizontal="centerContinuous" vertical="top"/>
    </xf>
    <xf numFmtId="0" fontId="128" fillId="47" borderId="25" xfId="1" applyFont="1" applyFill="1" applyBorder="1" applyAlignment="1">
      <alignment horizontal="center" vertical="top" wrapText="1"/>
    </xf>
    <xf numFmtId="0" fontId="129" fillId="47" borderId="0" xfId="0" applyFont="1" applyFill="1" applyAlignment="1">
      <alignment vertical="top" wrapText="1"/>
    </xf>
    <xf numFmtId="0" fontId="129" fillId="47" borderId="26" xfId="0" applyFont="1" applyFill="1" applyBorder="1" applyAlignment="1">
      <alignment vertical="top" wrapText="1"/>
    </xf>
    <xf numFmtId="0" fontId="128" fillId="47" borderId="25" xfId="1" applyFont="1" applyFill="1" applyBorder="1" applyAlignment="1">
      <alignment vertical="top"/>
    </xf>
    <xf numFmtId="0" fontId="128" fillId="47" borderId="0" xfId="1" applyFont="1" applyFill="1" applyAlignment="1">
      <alignment vertical="top"/>
    </xf>
    <xf numFmtId="0" fontId="128" fillId="47" borderId="26" xfId="1" applyFont="1" applyFill="1" applyBorder="1" applyAlignment="1">
      <alignment vertical="top"/>
    </xf>
    <xf numFmtId="0" fontId="127" fillId="47" borderId="25" xfId="1" applyFont="1" applyFill="1" applyBorder="1" applyAlignment="1">
      <alignment horizontal="center" vertical="top"/>
    </xf>
    <xf numFmtId="0" fontId="127" fillId="47" borderId="0" xfId="1" applyFont="1" applyFill="1" applyAlignment="1">
      <alignment horizontal="center" vertical="top"/>
    </xf>
    <xf numFmtId="0" fontId="127" fillId="47" borderId="26" xfId="1" applyFont="1" applyFill="1" applyBorder="1" applyAlignment="1">
      <alignment horizontal="center" vertical="top"/>
    </xf>
    <xf numFmtId="0" fontId="127" fillId="47" borderId="25" xfId="1" applyFont="1" applyFill="1" applyBorder="1" applyAlignment="1">
      <alignment horizontal="center" vertical="top"/>
    </xf>
    <xf numFmtId="0" fontId="127" fillId="47" borderId="0" xfId="1" applyFont="1" applyFill="1" applyAlignment="1">
      <alignment horizontal="center" vertical="top"/>
    </xf>
    <xf numFmtId="0" fontId="127" fillId="47" borderId="26" xfId="1" applyFont="1" applyFill="1" applyBorder="1" applyAlignment="1">
      <alignment horizontal="center" vertical="top"/>
    </xf>
    <xf numFmtId="0" fontId="130" fillId="47" borderId="25" xfId="2" applyFont="1" applyFill="1" applyBorder="1" applyAlignment="1" applyProtection="1">
      <alignment vertical="top"/>
    </xf>
    <xf numFmtId="0" fontId="0" fillId="47" borderId="0" xfId="0" applyFill="1"/>
    <xf numFmtId="0" fontId="0" fillId="47" borderId="26" xfId="0" applyFill="1" applyBorder="1"/>
    <xf numFmtId="0" fontId="130" fillId="47" borderId="25" xfId="2" applyFont="1" applyFill="1" applyBorder="1" applyAlignment="1" applyProtection="1">
      <alignment horizontal="left" vertical="top" wrapText="1"/>
    </xf>
    <xf numFmtId="0" fontId="130" fillId="47" borderId="0" xfId="2" applyFont="1" applyFill="1" applyBorder="1" applyAlignment="1" applyProtection="1">
      <alignment horizontal="left" vertical="top" wrapText="1"/>
    </xf>
    <xf numFmtId="0" fontId="130" fillId="47" borderId="26" xfId="2" applyFont="1" applyFill="1" applyBorder="1" applyAlignment="1" applyProtection="1">
      <alignment horizontal="left" vertical="top" wrapText="1"/>
    </xf>
    <xf numFmtId="0" fontId="130" fillId="47" borderId="25" xfId="224" applyFont="1" applyFill="1" applyBorder="1" applyAlignment="1" applyProtection="1">
      <alignment horizontal="left" vertical="top" wrapText="1"/>
    </xf>
    <xf numFmtId="0" fontId="130" fillId="47" borderId="0" xfId="224" applyFont="1" applyFill="1" applyBorder="1" applyAlignment="1" applyProtection="1">
      <alignment horizontal="left" vertical="top" wrapText="1"/>
    </xf>
    <xf numFmtId="0" fontId="130" fillId="47" borderId="26" xfId="224" applyFont="1" applyFill="1" applyBorder="1" applyAlignment="1" applyProtection="1">
      <alignment horizontal="left" vertical="top" wrapText="1"/>
    </xf>
    <xf numFmtId="0" fontId="130" fillId="47" borderId="25" xfId="2" applyFont="1" applyFill="1" applyBorder="1" applyAlignment="1" applyProtection="1">
      <alignment horizontal="left" vertical="top" wrapText="1"/>
    </xf>
    <xf numFmtId="0" fontId="130" fillId="47" borderId="0" xfId="2" applyFont="1" applyFill="1" applyBorder="1" applyAlignment="1" applyProtection="1">
      <alignment horizontal="left" vertical="top" wrapText="1"/>
    </xf>
    <xf numFmtId="0" fontId="130" fillId="47" borderId="26" xfId="2" applyFont="1" applyFill="1" applyBorder="1" applyAlignment="1" applyProtection="1">
      <alignment horizontal="left" vertical="top" wrapText="1"/>
    </xf>
    <xf numFmtId="0" fontId="130" fillId="47" borderId="27" xfId="2" applyFont="1" applyFill="1" applyBorder="1" applyAlignment="1" applyProtection="1">
      <alignment horizontal="left" vertical="top" wrapText="1"/>
    </xf>
    <xf numFmtId="0" fontId="130" fillId="47" borderId="28" xfId="2" applyFont="1" applyFill="1" applyBorder="1" applyAlignment="1" applyProtection="1">
      <alignment horizontal="left" vertical="top" wrapText="1"/>
    </xf>
    <xf numFmtId="0" fontId="130" fillId="47" borderId="29" xfId="2" applyFont="1" applyFill="1" applyBorder="1" applyAlignment="1" applyProtection="1">
      <alignment horizontal="left" vertical="top" wrapText="1"/>
    </xf>
    <xf numFmtId="0" fontId="127" fillId="46" borderId="0" xfId="1" applyFont="1" applyFill="1"/>
    <xf numFmtId="0" fontId="127" fillId="47" borderId="22" xfId="1" applyFont="1" applyFill="1" applyBorder="1"/>
    <xf numFmtId="0" fontId="127" fillId="47" borderId="23" xfId="1" applyFont="1" applyFill="1" applyBorder="1"/>
    <xf numFmtId="0" fontId="127" fillId="47" borderId="24" xfId="1" applyFont="1" applyFill="1" applyBorder="1"/>
    <xf numFmtId="0" fontId="127" fillId="47" borderId="25" xfId="1" applyFont="1" applyFill="1" applyBorder="1"/>
    <xf numFmtId="0" fontId="127" fillId="47" borderId="0" xfId="1" applyFont="1" applyFill="1"/>
    <xf numFmtId="0" fontId="127" fillId="47" borderId="26" xfId="1" applyFont="1" applyFill="1" applyBorder="1"/>
    <xf numFmtId="0" fontId="128" fillId="47" borderId="25" xfId="1" applyFont="1" applyFill="1" applyBorder="1" applyAlignment="1">
      <alignment horizontal="center"/>
    </xf>
    <xf numFmtId="0" fontId="128" fillId="47" borderId="0" xfId="1" applyFont="1" applyFill="1" applyAlignment="1">
      <alignment horizontal="center"/>
    </xf>
    <xf numFmtId="0" fontId="128" fillId="47" borderId="26" xfId="1" applyFont="1" applyFill="1" applyBorder="1" applyAlignment="1">
      <alignment horizontal="center"/>
    </xf>
    <xf numFmtId="0" fontId="127" fillId="47" borderId="25" xfId="1" applyFont="1" applyFill="1" applyBorder="1" applyAlignment="1">
      <alignment horizontal="centerContinuous"/>
    </xf>
    <xf numFmtId="0" fontId="127" fillId="47" borderId="0" xfId="1" applyFont="1" applyFill="1" applyAlignment="1">
      <alignment horizontal="centerContinuous"/>
    </xf>
    <xf numFmtId="0" fontId="128" fillId="47" borderId="0" xfId="1" applyFont="1" applyFill="1" applyAlignment="1">
      <alignment horizontal="center" wrapText="1"/>
    </xf>
    <xf numFmtId="0" fontId="128" fillId="47" borderId="26" xfId="1" applyFont="1" applyFill="1" applyBorder="1" applyAlignment="1">
      <alignment horizontal="center" wrapText="1"/>
    </xf>
    <xf numFmtId="0" fontId="127" fillId="47" borderId="25" xfId="1" applyFont="1" applyFill="1" applyBorder="1" applyAlignment="1">
      <alignment horizontal="left" vertical="top" wrapText="1" indent="1"/>
    </xf>
    <xf numFmtId="0" fontId="127" fillId="47" borderId="0" xfId="1" applyFont="1" applyFill="1" applyAlignment="1">
      <alignment horizontal="left" vertical="top" wrapText="1" indent="1"/>
    </xf>
    <xf numFmtId="0" fontId="127" fillId="47" borderId="26" xfId="1" applyFont="1" applyFill="1" applyBorder="1" applyAlignment="1">
      <alignment horizontal="left" vertical="top" wrapText="1" indent="1"/>
    </xf>
    <xf numFmtId="0" fontId="127" fillId="47" borderId="25" xfId="1" applyFont="1" applyFill="1" applyBorder="1" applyAlignment="1">
      <alignment horizontal="left" vertical="top" wrapText="1"/>
    </xf>
    <xf numFmtId="0" fontId="127" fillId="47" borderId="0" xfId="1" applyFont="1" applyFill="1" applyAlignment="1">
      <alignment horizontal="left" vertical="top" wrapText="1"/>
    </xf>
    <xf numFmtId="0" fontId="127" fillId="47" borderId="26" xfId="1" applyFont="1" applyFill="1" applyBorder="1" applyAlignment="1">
      <alignment horizontal="left" vertical="top" wrapText="1"/>
    </xf>
    <xf numFmtId="0" fontId="127" fillId="47" borderId="25" xfId="1" applyFont="1" applyFill="1" applyBorder="1" applyAlignment="1">
      <alignment horizontal="left" vertical="top" wrapText="1"/>
    </xf>
    <xf numFmtId="0" fontId="127" fillId="47" borderId="0" xfId="1" applyFont="1" applyFill="1" applyAlignment="1">
      <alignment horizontal="left" vertical="top" wrapText="1"/>
    </xf>
    <xf numFmtId="0" fontId="127" fillId="47" borderId="26" xfId="1" applyFont="1" applyFill="1" applyBorder="1" applyAlignment="1">
      <alignment horizontal="left" vertical="top" wrapText="1"/>
    </xf>
    <xf numFmtId="0" fontId="127" fillId="47" borderId="25" xfId="1" applyFont="1" applyFill="1" applyBorder="1" applyAlignment="1">
      <alignment horizontal="left"/>
    </xf>
    <xf numFmtId="0" fontId="127" fillId="47" borderId="0" xfId="1" applyFont="1" applyFill="1" applyAlignment="1">
      <alignment horizontal="left"/>
    </xf>
    <xf numFmtId="0" fontId="129" fillId="47" borderId="25" xfId="2" applyFont="1" applyFill="1" applyBorder="1" applyAlignment="1" applyProtection="1">
      <alignment horizontal="right"/>
    </xf>
    <xf numFmtId="0" fontId="129" fillId="47" borderId="0" xfId="2" applyFont="1" applyFill="1" applyBorder="1" applyAlignment="1" applyProtection="1">
      <alignment horizontal="right"/>
    </xf>
    <xf numFmtId="0" fontId="130" fillId="47" borderId="0" xfId="2" applyFont="1" applyFill="1" applyBorder="1" applyAlignment="1" applyProtection="1"/>
    <xf numFmtId="0" fontId="130" fillId="47" borderId="26" xfId="2" applyFont="1" applyFill="1" applyBorder="1" applyAlignment="1" applyProtection="1"/>
    <xf numFmtId="0" fontId="130" fillId="47" borderId="25" xfId="2" applyFont="1" applyFill="1" applyBorder="1" applyAlignment="1" applyProtection="1">
      <alignment horizontal="left"/>
    </xf>
    <xf numFmtId="0" fontId="130" fillId="47" borderId="0" xfId="2" applyFont="1" applyFill="1" applyBorder="1" applyAlignment="1" applyProtection="1">
      <alignment horizontal="left"/>
    </xf>
    <xf numFmtId="0" fontId="130" fillId="47" borderId="26" xfId="2" applyFont="1" applyFill="1" applyBorder="1" applyAlignment="1" applyProtection="1">
      <alignment horizontal="left"/>
    </xf>
    <xf numFmtId="0" fontId="127" fillId="47" borderId="27" xfId="1" applyFont="1" applyFill="1" applyBorder="1"/>
    <xf numFmtId="0" fontId="127" fillId="47" borderId="28" xfId="1" applyFont="1" applyFill="1" applyBorder="1"/>
    <xf numFmtId="0" fontId="127" fillId="47" borderId="29" xfId="1" applyFont="1" applyFill="1" applyBorder="1"/>
    <xf numFmtId="0" fontId="126" fillId="47" borderId="25" xfId="224" applyFill="1" applyBorder="1" applyAlignment="1" applyProtection="1">
      <alignment horizontal="left" vertical="top" wrapText="1"/>
    </xf>
    <xf numFmtId="0" fontId="126" fillId="47" borderId="0" xfId="224" applyFill="1" applyBorder="1" applyAlignment="1" applyProtection="1">
      <alignment horizontal="left" vertical="top" wrapText="1"/>
    </xf>
    <xf numFmtId="0" fontId="126" fillId="47" borderId="26" xfId="224" applyFill="1" applyBorder="1" applyAlignment="1" applyProtection="1">
      <alignment horizontal="left" vertical="top" wrapText="1"/>
    </xf>
    <xf numFmtId="0" fontId="127" fillId="47" borderId="25" xfId="1" applyFont="1" applyFill="1" applyBorder="1" applyAlignment="1">
      <alignment horizontal="center" wrapText="1"/>
    </xf>
  </cellXfs>
  <cellStyles count="225">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20% - Accent1" xfId="132" builtinId="30" customBuiltin="1"/>
    <cellStyle name="20% - Accent2" xfId="136" builtinId="34" customBuiltin="1"/>
    <cellStyle name="20% - Accent3" xfId="140" builtinId="38" customBuiltin="1"/>
    <cellStyle name="20% - Accent4" xfId="144" builtinId="42" customBuiltin="1"/>
    <cellStyle name="20% - Accent5" xfId="148" builtinId="46" customBuiltin="1"/>
    <cellStyle name="20% - Accent6" xfId="152" builtinId="50" customBuiltin="1"/>
    <cellStyle name="40% - Accent1" xfId="133" builtinId="31" customBuiltin="1"/>
    <cellStyle name="40% - Accent2" xfId="137" builtinId="35" customBuiltin="1"/>
    <cellStyle name="40% - Accent3" xfId="141" builtinId="39" customBuiltin="1"/>
    <cellStyle name="40% - Accent4" xfId="145" builtinId="43" customBuiltin="1"/>
    <cellStyle name="40% - Accent5" xfId="149" builtinId="47" customBuiltin="1"/>
    <cellStyle name="40% - Accent6" xfId="153" builtinId="51" customBuiltin="1"/>
    <cellStyle name="60% - Accent1" xfId="134" builtinId="32" customBuiltin="1"/>
    <cellStyle name="60% - Accent2" xfId="138" builtinId="36" customBuiltin="1"/>
    <cellStyle name="60% - Accent3" xfId="142" builtinId="40" customBuiltin="1"/>
    <cellStyle name="60% - Accent4" xfId="146" builtinId="44" customBuiltin="1"/>
    <cellStyle name="60% - Accent5" xfId="150" builtinId="48" customBuiltin="1"/>
    <cellStyle name="60% - Accent6" xfId="154" builtinId="52" customBuiltin="1"/>
    <cellStyle name="Accent1" xfId="131" builtinId="29" customBuiltin="1"/>
    <cellStyle name="Accent2" xfId="135" builtinId="33" customBuiltin="1"/>
    <cellStyle name="Accent3" xfId="139" builtinId="37" customBuiltin="1"/>
    <cellStyle name="Accent4" xfId="143" builtinId="41" customBuiltin="1"/>
    <cellStyle name="Accent5" xfId="147" builtinId="45" customBuiltin="1"/>
    <cellStyle name="Accent6" xfId="151" builtinId="49" customBuiltin="1"/>
    <cellStyle name="ANCLAS,REZONES Y SUS PARTES,DE FUNDICION,DE HIERRO O DE ACERO 2" xfId="196" xr:uid="{C4B43774-3F61-4E01-B42F-5968EE5F29B9}"/>
    <cellStyle name="Bad" xfId="121" builtinId="27" customBuiltin="1"/>
    <cellStyle name="Calculation" xfId="125" builtinId="22" customBuiltin="1"/>
    <cellStyle name="Check Cell" xfId="127" builtinId="23" customBuiltin="1"/>
    <cellStyle name="Comma 2" xfId="101" xr:uid="{4002C05D-FC51-4547-8E8A-F7BF2988CDAC}"/>
    <cellStyle name="Comma 3" xfId="183" xr:uid="{7F4E4994-A40D-458B-B05B-DDD7DBCB7422}"/>
    <cellStyle name="Explanatory Text" xfId="129" builtinId="53" customBuiltin="1"/>
    <cellStyle name="Good" xfId="120" builtinId="26" customBuiltin="1"/>
    <cellStyle name="Heading 1" xfId="116" builtinId="16" customBuiltin="1"/>
    <cellStyle name="Heading 2" xfId="117" builtinId="17" customBuiltin="1"/>
    <cellStyle name="Heading 3" xfId="118" builtinId="18" customBuiltin="1"/>
    <cellStyle name="Heading 4" xfId="119" builtinId="19" customBuiltin="1"/>
    <cellStyle name="Hyperlink" xfId="224" builtinId="8"/>
    <cellStyle name="Hyperlink 2" xfId="185" xr:uid="{AC362733-70D8-4691-A83E-641002FA81FE}"/>
    <cellStyle name="Hyperlink 3" xfId="190" xr:uid="{1D31DCFC-652C-4056-AB20-91FE4958C24E}"/>
    <cellStyle name="Hyperlink 4" xfId="2" xr:uid="{00000000-0005-0000-0000-00004D000000}"/>
    <cellStyle name="Hyperlink 5" xfId="193" xr:uid="{0D3D844C-492A-4A9E-A201-534B277F5076}"/>
    <cellStyle name="Hyperlink 7" xfId="192" xr:uid="{711FC6C0-8D2D-466A-A319-DF94E3651948}"/>
    <cellStyle name="Îáû÷íûé_23_1 " xfId="79" xr:uid="{00000000-0005-0000-0000-00004E000000}"/>
    <cellStyle name="Input" xfId="123" builtinId="20" customBuiltin="1"/>
    <cellStyle name="Linked Cell" xfId="126" builtinId="24" customBuiltin="1"/>
    <cellStyle name="N " xfId="80" xr:uid="{00000000-0005-0000-0000-00004F000000}"/>
    <cellStyle name="Neutral" xfId="122" builtinId="28" customBuiltin="1"/>
    <cellStyle name="Normal" xfId="0" builtinId="0"/>
    <cellStyle name="Normal 10" xfId="106" xr:uid="{A84D0673-0A96-420C-9C2E-3BBE697DAC5A}"/>
    <cellStyle name="Normal 10 2" xfId="189" xr:uid="{422ABDD4-82A6-4530-9641-EF63E4BDFAD8}"/>
    <cellStyle name="Normal 1084" xfId="167" xr:uid="{2563223D-F2E6-4E74-BBA7-99A978F3A759}"/>
    <cellStyle name="Normal 1085" xfId="90" xr:uid="{00000000-0005-0000-0000-000051000000}"/>
    <cellStyle name="Normal 1085 2" xfId="105" xr:uid="{A570B37C-F68B-49AB-A8E9-31141F1CE1EC}"/>
    <cellStyle name="Normal 1085 2 2" xfId="170" xr:uid="{AA0F52D3-929C-4A4B-B13A-ED60014D6AC5}"/>
    <cellStyle name="Normal 1085 3" xfId="210" xr:uid="{F2AF3556-BFF5-4113-BDD4-E712AABB8D5E}"/>
    <cellStyle name="Normal 1085 5" xfId="219" xr:uid="{15427F44-227D-4C57-AB3D-24986D66C938}"/>
    <cellStyle name="Normal 11" xfId="107" xr:uid="{39C0DE11-4458-4956-B4C9-04732FA47FC5}"/>
    <cellStyle name="Normal 1119 2" xfId="85" xr:uid="{00000000-0005-0000-0000-000052000000}"/>
    <cellStyle name="Normal 12" xfId="108" xr:uid="{0B5A3C22-CE9C-4E1D-9421-507AB9ACECA6}"/>
    <cellStyle name="Normal 13" xfId="109" xr:uid="{2F6B7A37-63AB-449B-8C42-1524A65EBFA5}"/>
    <cellStyle name="Normal 14" xfId="110" xr:uid="{F9587F89-C751-4E21-8163-251B8A12A8E3}"/>
    <cellStyle name="Normal 15" xfId="111" xr:uid="{E4CCC301-F940-4C58-BF97-A74E754539CC}"/>
    <cellStyle name="Normal 16" xfId="113" xr:uid="{82E7DDB4-75BF-4A25-BEAB-568EE4070D96}"/>
    <cellStyle name="Normal 17" xfId="114" xr:uid="{7D2FD02D-E685-4F3D-9E54-E7ABED487B7E}"/>
    <cellStyle name="Normal 18" xfId="155" xr:uid="{00000000-0005-0000-0000-0000A3000000}"/>
    <cellStyle name="Normal 19" xfId="161" xr:uid="{3F4E18FE-C5DC-47D8-94E3-FDCA7DE8973E}"/>
    <cellStyle name="Normal 2" xfId="1" xr:uid="{00000000-0005-0000-0000-000053000000}"/>
    <cellStyle name="Normal 2 2" xfId="112" xr:uid="{572E3713-FF33-485A-A858-B8CF21F7528E}"/>
    <cellStyle name="Normal 2 2 2" xfId="86" xr:uid="{00000000-0005-0000-0000-000054000000}"/>
    <cellStyle name="Normal 2 2 2 3 2" xfId="168" xr:uid="{F5AA73F2-0995-4579-A484-E7E48A836034}"/>
    <cellStyle name="Normal 2 2 2 4 5" xfId="169" xr:uid="{ED0AE248-FCEE-4DAC-A829-94E26D3FACC0}"/>
    <cellStyle name="Normal 2 2 3" xfId="194" xr:uid="{D6E4CF31-2123-4D1B-9EC7-F4D2A543D9DF}"/>
    <cellStyle name="Normal 2 2 4" xfId="203" xr:uid="{20B31075-6401-4E43-B179-B53FE36D7FE8}"/>
    <cellStyle name="Normal 2 2 5" xfId="213" xr:uid="{999E907B-A032-47C0-BE4C-9536E2726190}"/>
    <cellStyle name="Normal 2 2 6" xfId="217" xr:uid="{8C970055-7A17-4585-8A07-74E2C599760E}"/>
    <cellStyle name="Normal 2 3" xfId="95" xr:uid="{00000000-0005-0000-0000-000055000000}"/>
    <cellStyle name="Normal 2 3 2" xfId="202" xr:uid="{052F19E9-6F75-4E68-8AAC-72FEB8050A90}"/>
    <cellStyle name="Normal 2 4" xfId="157" xr:uid="{00000000-0005-0000-0000-000002000000}"/>
    <cellStyle name="Normal 2 5" xfId="177" xr:uid="{11A47CB7-65E2-4C8F-A489-8A580DB68D3B}"/>
    <cellStyle name="Normal 2 6" xfId="197" xr:uid="{4E7F8FEF-643F-4189-89BF-CF57A6E2C21F}"/>
    <cellStyle name="Normal 2 7" xfId="89" xr:uid="{00000000-0005-0000-0000-000056000000}"/>
    <cellStyle name="Normal 2 8" xfId="199" xr:uid="{AE178EE0-F9EE-4F71-9A96-B62E1FF98C56}"/>
    <cellStyle name="Normal 2 9" xfId="201" xr:uid="{E95D9CFB-924A-4008-9B86-B4A8E2D85529}"/>
    <cellStyle name="Normal 20" xfId="162" xr:uid="{CD2CD4B6-EF24-40F8-8685-23CB9C0EA113}"/>
    <cellStyle name="Normal 21" xfId="163" xr:uid="{3762BDD8-6FF3-41F8-A36E-EBB167D5569A}"/>
    <cellStyle name="Normal 21 2" xfId="188" xr:uid="{272DA035-79FF-42C0-B75E-1B7ABBD06252}"/>
    <cellStyle name="Normal 22" xfId="164" xr:uid="{24D34F90-FCA2-4F02-BB9D-29FAA04C4501}"/>
    <cellStyle name="Normal 23" xfId="165" xr:uid="{8CF7D327-9716-440F-A8E6-70EAC282CC19}"/>
    <cellStyle name="Normal 24" xfId="166" xr:uid="{CEEB496C-3B00-469F-949A-EED0D2537DEC}"/>
    <cellStyle name="Normal 24 2" xfId="209" xr:uid="{754E8781-3D61-48BB-A436-0DB3B5147529}"/>
    <cellStyle name="Normal 25" xfId="173" xr:uid="{378B1E46-C53C-489E-9336-732554D8CD46}"/>
    <cellStyle name="Normal 26" xfId="174" xr:uid="{D3E016C4-A246-4530-A12E-7CEDE1E62C8E}"/>
    <cellStyle name="Normal 27" xfId="175" xr:uid="{08A01A2C-0D9B-42D6-9338-49A2AE5C52D9}"/>
    <cellStyle name="Normal 28" xfId="176" xr:uid="{7FD7287D-09A8-4AC7-BB56-3E9D10765EE1}"/>
    <cellStyle name="Normal 29" xfId="179" xr:uid="{AE05AD73-DDFB-4D91-9594-05AF31618488}"/>
    <cellStyle name="Normal 3" xfId="87" xr:uid="{00000000-0005-0000-0000-000057000000}"/>
    <cellStyle name="Normal 3 2" xfId="100" xr:uid="{209CD4B7-4842-47E2-A775-98604A9D6F38}"/>
    <cellStyle name="Normal 3 2 2" xfId="187" xr:uid="{8B072837-9306-48A4-BB2D-8C9BAA6A243C}"/>
    <cellStyle name="Normal 3 3" xfId="94" xr:uid="{00000000-0005-0000-0000-000058000000}"/>
    <cellStyle name="Normal 3 3 2" xfId="198" xr:uid="{60CF294A-7111-41B6-AD6F-0B7100479440}"/>
    <cellStyle name="Normal 3 4" xfId="158" xr:uid="{00000000-0005-0000-0000-000003000000}"/>
    <cellStyle name="Normal 3 5" xfId="206" xr:uid="{E8313EB0-9A77-48C2-93CE-E01C579C7CCF}"/>
    <cellStyle name="Normal 3 6" xfId="212" xr:uid="{1B7515D1-E148-4B6E-88F9-C7F12A8EF512}"/>
    <cellStyle name="Normal 30" xfId="159" xr:uid="{00000000-0005-0000-0000-000004000000}"/>
    <cellStyle name="Normal 31" xfId="180" xr:uid="{18554AA5-ADE4-4FDC-B132-63E3C9C91399}"/>
    <cellStyle name="Normal 32" xfId="181" xr:uid="{7F9E3EB4-9869-42BA-8A8F-D235F1D62D51}"/>
    <cellStyle name="Normal 33" xfId="182" xr:uid="{58BDA4B0-DE3B-415A-A56D-B206A86F8765}"/>
    <cellStyle name="Normal 34" xfId="184" xr:uid="{542C3C27-836A-4424-A3C2-F2942DDC9CE3}"/>
    <cellStyle name="Normal 35" xfId="171" xr:uid="{BF68E5C3-F0AF-469C-B588-79DF0E3DDA1A}"/>
    <cellStyle name="Normal 36" xfId="191" xr:uid="{76034E93-E565-4795-9055-431BE97A1A09}"/>
    <cellStyle name="Normal 4" xfId="99" xr:uid="{2AD67F81-90B6-4E1A-8868-715FEEAA7597}"/>
    <cellStyle name="Normal 4 2" xfId="96" xr:uid="{00000000-0005-0000-0000-000059000000}"/>
    <cellStyle name="Normal 4 3" xfId="160" xr:uid="{3BF50816-E72E-4384-A6DD-FC36C850DB23}"/>
    <cellStyle name="Normal 4 4" xfId="186" xr:uid="{1CE166E5-F908-43BA-9391-74737B1D4906}"/>
    <cellStyle name="Normal 4 5" xfId="204" xr:uid="{A075E29D-0F01-4515-BD8F-D0B6626CFFE1}"/>
    <cellStyle name="Normal 4 6" xfId="211" xr:uid="{7F213169-E02F-482B-8F2F-7F2BE2821D72}"/>
    <cellStyle name="Normal 4 7" xfId="220" xr:uid="{D3503378-E808-422F-8F64-D8873E4EB99F}"/>
    <cellStyle name="Normal 4_Figure 1.4." xfId="218" xr:uid="{C6233D10-E86E-47C3-BFD3-4A0F0FD0C850}"/>
    <cellStyle name="Normal 48 8" xfId="172" xr:uid="{AD1B4518-44D4-4340-BD18-B6E584E4ADE2}"/>
    <cellStyle name="Normal 5" xfId="91" xr:uid="{00000000-0005-0000-0000-00005A000000}"/>
    <cellStyle name="Normal 5 2" xfId="97" xr:uid="{00000000-0005-0000-0000-00005B000000}"/>
    <cellStyle name="Normal 5 3" xfId="102" xr:uid="{58A3B729-6DC1-43D8-9FA2-23C28FBB94E2}"/>
    <cellStyle name="Normal 5 4" xfId="214" xr:uid="{C1316B9E-FBF2-4E4F-A1E7-38EACC404B17}"/>
    <cellStyle name="Normal 5 5" xfId="216" xr:uid="{438EAD11-40BD-4425-9955-8CD9401C4D01}"/>
    <cellStyle name="Normal 6" xfId="84" xr:uid="{00000000-0005-0000-0000-00005C000000}"/>
    <cellStyle name="Normal 6 2" xfId="200" xr:uid="{8A4E27B2-F491-4F90-A30D-2CAAE299ADF6}"/>
    <cellStyle name="Normal 6 3" xfId="215" xr:uid="{89EC409D-3731-44B4-A239-615C399BD205}"/>
    <cellStyle name="Normal 7" xfId="104" xr:uid="{8AC8D75F-067F-4901-A23E-104480D3B682}"/>
    <cellStyle name="Normal 7 4" xfId="103" xr:uid="{519DF0E3-F820-4A8D-BF7B-CC3A0ACDD33E}"/>
    <cellStyle name="Normal 7 5" xfId="88" xr:uid="{00000000-0005-0000-0000-00005D000000}"/>
    <cellStyle name="Normal 8" xfId="92" xr:uid="{00000000-0005-0000-0000-00005E000000}"/>
    <cellStyle name="Normal 9" xfId="93" xr:uid="{00000000-0005-0000-0000-00005F000000}"/>
    <cellStyle name="Note 2" xfId="156" xr:uid="{00000000-0005-0000-0000-0000A4000000}"/>
    <cellStyle name="Output" xfId="124" builtinId="21" customBuiltin="1"/>
    <cellStyle name="Percent" xfId="223" builtinId="5"/>
    <cellStyle name="Percent 2" xfId="98" xr:uid="{00000000-0005-0000-0000-000060000000}"/>
    <cellStyle name="Percent 2 2" xfId="205" xr:uid="{58B1327C-D1B8-433C-BF52-3E10A39C0CAF}"/>
    <cellStyle name="Percent 2 3" xfId="207" xr:uid="{5B1AB218-8ADF-4980-AD7C-4052780563B5}"/>
    <cellStyle name="Percent 2 4" xfId="221" xr:uid="{93CCC4D1-BCCB-4ECB-9E96-4E209C323466}"/>
    <cellStyle name="Percent 2 5" xfId="222" xr:uid="{9ABFA929-C734-4556-BF18-1DAC465A4AFC}"/>
    <cellStyle name="Percent 3" xfId="178" xr:uid="{BAFC8A03-4FC7-4C46-94D9-7D4AC41CE8C2}"/>
    <cellStyle name="Percent 3 2" xfId="208" xr:uid="{AFA583D2-2853-4154-A96C-3E6CC2019CD4}"/>
    <cellStyle name="Percent 4" xfId="195" xr:uid="{B3D7BE53-7A5F-4DAB-8648-D73229C99078}"/>
    <cellStyle name="s_Valuation " xfId="81" xr:uid="{00000000-0005-0000-0000-000061000000}"/>
    <cellStyle name="ssp " xfId="82" xr:uid="{00000000-0005-0000-0000-000062000000}"/>
    <cellStyle name="Title" xfId="115" builtinId="15" customBuiltin="1"/>
    <cellStyle name="Total" xfId="130" builtinId="25" customBuiltin="1"/>
    <cellStyle name="Warning Text" xfId="128" builtinId="11" customBuiltin="1"/>
    <cellStyle name="Ввод " xfId="83" xr:uid="{00000000-0005-0000-0000-000063000000}"/>
  </cellStyles>
  <dxfs count="127">
    <dxf>
      <font>
        <b/>
        <i val="0"/>
        <strike val="0"/>
        <color rgb="FFFF0000"/>
      </font>
    </dxf>
    <dxf>
      <fill>
        <patternFill>
          <bgColor rgb="FFE4D4F0"/>
        </patternFill>
      </fill>
    </dxf>
    <dxf>
      <font>
        <b/>
        <i val="0"/>
        <strike val="0"/>
        <color rgb="FFFF0000"/>
      </font>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ont>
        <condense val="0"/>
        <extend val="0"/>
        <color rgb="FF9C0006"/>
      </font>
      <fill>
        <patternFill>
          <bgColor rgb="FFFFC7CE"/>
        </patternFill>
      </fill>
    </dxf>
    <dxf>
      <fill>
        <patternFill>
          <bgColor rgb="FFE4D4F0"/>
        </patternFill>
      </fill>
    </dxf>
    <dxf>
      <font>
        <condense val="0"/>
        <extend val="0"/>
        <color rgb="FF9C0006"/>
      </font>
      <fill>
        <patternFill>
          <bgColor rgb="FFFFC7CE"/>
        </patternFill>
      </fill>
    </dxf>
    <dxf>
      <fill>
        <patternFill>
          <bgColor rgb="FFE4D4F0"/>
        </patternFill>
      </fill>
    </dxf>
    <dxf>
      <fill>
        <patternFill>
          <bgColor rgb="FFE4D4F0"/>
        </patternFill>
      </fill>
    </dxf>
    <dxf>
      <fill>
        <patternFill>
          <bgColor rgb="FFE4D4F0"/>
        </patternFill>
      </fill>
    </dxf>
    <dxf>
      <font>
        <condense val="0"/>
        <extend val="0"/>
        <color rgb="FF9C0006"/>
      </font>
      <fill>
        <patternFill>
          <bgColor rgb="FFFFC7CE"/>
        </patternFill>
      </fill>
    </dxf>
    <dxf>
      <font>
        <color theme="9" tint="-0.24994659260841701"/>
      </font>
      <fill>
        <patternFill>
          <bgColor theme="9" tint="-0.24994659260841701"/>
        </patternFill>
      </fill>
    </dxf>
    <dxf>
      <font>
        <color theme="7"/>
      </font>
      <fill>
        <patternFill>
          <bgColor rgb="FFFFC000"/>
        </patternFill>
      </fill>
    </dxf>
    <dxf>
      <font>
        <color rgb="FFC00000"/>
      </font>
      <fill>
        <patternFill>
          <bgColor rgb="FFC00000"/>
        </patternFill>
      </fill>
    </dxf>
    <dxf>
      <font>
        <color theme="0" tint="-0.14996795556505021"/>
      </font>
      <fill>
        <patternFill>
          <bgColor theme="0" tint="-0.14996795556505021"/>
        </patternFill>
      </fill>
    </dxf>
    <dxf>
      <font>
        <color theme="9" tint="-0.24994659260841701"/>
      </font>
      <fill>
        <patternFill>
          <bgColor theme="9" tint="-0.24994659260841701"/>
        </patternFill>
      </fill>
    </dxf>
    <dxf>
      <font>
        <color theme="7"/>
      </font>
      <fill>
        <patternFill>
          <bgColor rgb="FFFFC000"/>
        </patternFill>
      </fill>
    </dxf>
    <dxf>
      <font>
        <color rgb="FFC00000"/>
      </font>
      <fill>
        <patternFill>
          <bgColor rgb="FFC00000"/>
        </patternFill>
      </fill>
    </dxf>
    <dxf>
      <font>
        <color theme="0" tint="-0.14996795556505021"/>
      </font>
      <fill>
        <patternFill>
          <bgColor theme="0" tint="-0.14996795556505021"/>
        </patternFill>
      </fill>
    </dxf>
    <dxf>
      <font>
        <color theme="9" tint="-0.24994659260841701"/>
      </font>
      <fill>
        <patternFill>
          <bgColor theme="9" tint="-0.24994659260841701"/>
        </patternFill>
      </fill>
    </dxf>
    <dxf>
      <font>
        <color theme="7"/>
      </font>
      <fill>
        <patternFill>
          <bgColor rgb="FFFFC000"/>
        </patternFill>
      </fill>
    </dxf>
    <dxf>
      <font>
        <color rgb="FFC00000"/>
      </font>
      <fill>
        <patternFill>
          <bgColor rgb="FFC00000"/>
        </patternFill>
      </fill>
    </dxf>
    <dxf>
      <font>
        <color theme="0" tint="-0.14996795556505021"/>
      </font>
      <fill>
        <patternFill>
          <bgColor theme="0" tint="-0.14996795556505021"/>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AD916"/>
      <color rgb="FFFDE0A5"/>
      <color rgb="FFFCE86E"/>
      <color rgb="FF70AD47"/>
      <color rgb="FFE6AD20"/>
      <color rgb="FF4472C4"/>
      <color rgb="FFFFD966"/>
      <color rgb="FF2E75B6"/>
      <color rgb="FFA5A5A5"/>
      <color rgb="FF2038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0.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6.xml"/><Relationship Id="rId84" Type="http://schemas.openxmlformats.org/officeDocument/2006/relationships/externalLink" Target="externalLinks/externalLink27.xml"/><Relationship Id="rId138" Type="http://schemas.openxmlformats.org/officeDocument/2006/relationships/externalLink" Target="externalLinks/externalLink81.xml"/><Relationship Id="rId159" Type="http://schemas.openxmlformats.org/officeDocument/2006/relationships/externalLink" Target="externalLinks/externalLink102.xml"/><Relationship Id="rId170" Type="http://schemas.openxmlformats.org/officeDocument/2006/relationships/externalLink" Target="externalLinks/externalLink113.xml"/><Relationship Id="rId191" Type="http://schemas.openxmlformats.org/officeDocument/2006/relationships/externalLink" Target="externalLinks/externalLink134.xml"/><Relationship Id="rId205" Type="http://schemas.openxmlformats.org/officeDocument/2006/relationships/externalLink" Target="externalLinks/externalLink148.xml"/><Relationship Id="rId226" Type="http://schemas.openxmlformats.org/officeDocument/2006/relationships/externalLink" Target="externalLinks/externalLink169.xml"/><Relationship Id="rId247" Type="http://schemas.openxmlformats.org/officeDocument/2006/relationships/externalLink" Target="externalLinks/externalLink190.xml"/><Relationship Id="rId107" Type="http://schemas.openxmlformats.org/officeDocument/2006/relationships/externalLink" Target="externalLinks/externalLink50.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7.xml"/><Relationship Id="rId128" Type="http://schemas.openxmlformats.org/officeDocument/2006/relationships/externalLink" Target="externalLinks/externalLink71.xml"/><Relationship Id="rId149" Type="http://schemas.openxmlformats.org/officeDocument/2006/relationships/externalLink" Target="externalLinks/externalLink92.xml"/><Relationship Id="rId5" Type="http://schemas.openxmlformats.org/officeDocument/2006/relationships/worksheet" Target="worksheets/sheet5.xml"/><Relationship Id="rId95" Type="http://schemas.openxmlformats.org/officeDocument/2006/relationships/externalLink" Target="externalLinks/externalLink38.xml"/><Relationship Id="rId160" Type="http://schemas.openxmlformats.org/officeDocument/2006/relationships/externalLink" Target="externalLinks/externalLink103.xml"/><Relationship Id="rId181" Type="http://schemas.openxmlformats.org/officeDocument/2006/relationships/externalLink" Target="externalLinks/externalLink124.xml"/><Relationship Id="rId216" Type="http://schemas.openxmlformats.org/officeDocument/2006/relationships/externalLink" Target="externalLinks/externalLink159.xml"/><Relationship Id="rId237" Type="http://schemas.openxmlformats.org/officeDocument/2006/relationships/externalLink" Target="externalLinks/externalLink18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7.xml"/><Relationship Id="rId118" Type="http://schemas.openxmlformats.org/officeDocument/2006/relationships/externalLink" Target="externalLinks/externalLink61.xml"/><Relationship Id="rId139" Type="http://schemas.openxmlformats.org/officeDocument/2006/relationships/externalLink" Target="externalLinks/externalLink82.xml"/><Relationship Id="rId85" Type="http://schemas.openxmlformats.org/officeDocument/2006/relationships/externalLink" Target="externalLinks/externalLink28.xml"/><Relationship Id="rId150" Type="http://schemas.openxmlformats.org/officeDocument/2006/relationships/externalLink" Target="externalLinks/externalLink93.xml"/><Relationship Id="rId171" Type="http://schemas.openxmlformats.org/officeDocument/2006/relationships/externalLink" Target="externalLinks/externalLink114.xml"/><Relationship Id="rId192" Type="http://schemas.openxmlformats.org/officeDocument/2006/relationships/externalLink" Target="externalLinks/externalLink135.xml"/><Relationship Id="rId206" Type="http://schemas.openxmlformats.org/officeDocument/2006/relationships/externalLink" Target="externalLinks/externalLink149.xml"/><Relationship Id="rId227" Type="http://schemas.openxmlformats.org/officeDocument/2006/relationships/externalLink" Target="externalLinks/externalLink170.xml"/><Relationship Id="rId248" Type="http://schemas.openxmlformats.org/officeDocument/2006/relationships/externalLink" Target="externalLinks/externalLink19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1.xml"/><Relationship Id="rId129" Type="http://schemas.openxmlformats.org/officeDocument/2006/relationships/externalLink" Target="externalLinks/externalLink72.xml"/><Relationship Id="rId54" Type="http://schemas.openxmlformats.org/officeDocument/2006/relationships/worksheet" Target="worksheets/sheet54.xml"/><Relationship Id="rId75" Type="http://schemas.openxmlformats.org/officeDocument/2006/relationships/externalLink" Target="externalLinks/externalLink18.xml"/><Relationship Id="rId96" Type="http://schemas.openxmlformats.org/officeDocument/2006/relationships/externalLink" Target="externalLinks/externalLink39.xml"/><Relationship Id="rId140" Type="http://schemas.openxmlformats.org/officeDocument/2006/relationships/externalLink" Target="externalLinks/externalLink83.xml"/><Relationship Id="rId161" Type="http://schemas.openxmlformats.org/officeDocument/2006/relationships/externalLink" Target="externalLinks/externalLink104.xml"/><Relationship Id="rId182" Type="http://schemas.openxmlformats.org/officeDocument/2006/relationships/externalLink" Target="externalLinks/externalLink125.xml"/><Relationship Id="rId217" Type="http://schemas.openxmlformats.org/officeDocument/2006/relationships/externalLink" Target="externalLinks/externalLink160.xml"/><Relationship Id="rId6" Type="http://schemas.openxmlformats.org/officeDocument/2006/relationships/worksheet" Target="worksheets/sheet6.xml"/><Relationship Id="rId238" Type="http://schemas.openxmlformats.org/officeDocument/2006/relationships/externalLink" Target="externalLinks/externalLink181.xml"/><Relationship Id="rId23" Type="http://schemas.openxmlformats.org/officeDocument/2006/relationships/worksheet" Target="worksheets/sheet23.xml"/><Relationship Id="rId119" Type="http://schemas.openxmlformats.org/officeDocument/2006/relationships/externalLink" Target="externalLinks/externalLink62.xml"/><Relationship Id="rId44" Type="http://schemas.openxmlformats.org/officeDocument/2006/relationships/worksheet" Target="worksheets/sheet44.xml"/><Relationship Id="rId65" Type="http://schemas.openxmlformats.org/officeDocument/2006/relationships/externalLink" Target="externalLinks/externalLink8.xml"/><Relationship Id="rId86" Type="http://schemas.openxmlformats.org/officeDocument/2006/relationships/externalLink" Target="externalLinks/externalLink29.xml"/><Relationship Id="rId130" Type="http://schemas.openxmlformats.org/officeDocument/2006/relationships/externalLink" Target="externalLinks/externalLink73.xml"/><Relationship Id="rId151" Type="http://schemas.openxmlformats.org/officeDocument/2006/relationships/externalLink" Target="externalLinks/externalLink94.xml"/><Relationship Id="rId172" Type="http://schemas.openxmlformats.org/officeDocument/2006/relationships/externalLink" Target="externalLinks/externalLink115.xml"/><Relationship Id="rId193" Type="http://schemas.openxmlformats.org/officeDocument/2006/relationships/externalLink" Target="externalLinks/externalLink136.xml"/><Relationship Id="rId207" Type="http://schemas.openxmlformats.org/officeDocument/2006/relationships/externalLink" Target="externalLinks/externalLink150.xml"/><Relationship Id="rId228" Type="http://schemas.openxmlformats.org/officeDocument/2006/relationships/externalLink" Target="externalLinks/externalLink171.xml"/><Relationship Id="rId249" Type="http://schemas.openxmlformats.org/officeDocument/2006/relationships/externalLink" Target="externalLinks/externalLink192.xml"/><Relationship Id="rId13" Type="http://schemas.openxmlformats.org/officeDocument/2006/relationships/worksheet" Target="worksheets/sheet13.xml"/><Relationship Id="rId109" Type="http://schemas.openxmlformats.org/officeDocument/2006/relationships/externalLink" Target="externalLinks/externalLink52.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19.xml"/><Relationship Id="rId97" Type="http://schemas.openxmlformats.org/officeDocument/2006/relationships/externalLink" Target="externalLinks/externalLink40.xml"/><Relationship Id="rId120" Type="http://schemas.openxmlformats.org/officeDocument/2006/relationships/externalLink" Target="externalLinks/externalLink63.xml"/><Relationship Id="rId141" Type="http://schemas.openxmlformats.org/officeDocument/2006/relationships/externalLink" Target="externalLinks/externalLink84.xml"/><Relationship Id="rId7" Type="http://schemas.openxmlformats.org/officeDocument/2006/relationships/worksheet" Target="worksheets/sheet7.xml"/><Relationship Id="rId162" Type="http://schemas.openxmlformats.org/officeDocument/2006/relationships/externalLink" Target="externalLinks/externalLink105.xml"/><Relationship Id="rId183" Type="http://schemas.openxmlformats.org/officeDocument/2006/relationships/externalLink" Target="externalLinks/externalLink126.xml"/><Relationship Id="rId218" Type="http://schemas.openxmlformats.org/officeDocument/2006/relationships/externalLink" Target="externalLinks/externalLink161.xml"/><Relationship Id="rId239" Type="http://schemas.openxmlformats.org/officeDocument/2006/relationships/externalLink" Target="externalLinks/externalLink182.xml"/><Relationship Id="rId250" Type="http://schemas.openxmlformats.org/officeDocument/2006/relationships/externalLink" Target="externalLinks/externalLink19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externalLink" Target="externalLinks/externalLink9.xml"/><Relationship Id="rId87" Type="http://schemas.openxmlformats.org/officeDocument/2006/relationships/externalLink" Target="externalLinks/externalLink30.xml"/><Relationship Id="rId110" Type="http://schemas.openxmlformats.org/officeDocument/2006/relationships/externalLink" Target="externalLinks/externalLink53.xml"/><Relationship Id="rId131" Type="http://schemas.openxmlformats.org/officeDocument/2006/relationships/externalLink" Target="externalLinks/externalLink74.xml"/><Relationship Id="rId152" Type="http://schemas.openxmlformats.org/officeDocument/2006/relationships/externalLink" Target="externalLinks/externalLink95.xml"/><Relationship Id="rId173" Type="http://schemas.openxmlformats.org/officeDocument/2006/relationships/externalLink" Target="externalLinks/externalLink116.xml"/><Relationship Id="rId194" Type="http://schemas.openxmlformats.org/officeDocument/2006/relationships/externalLink" Target="externalLinks/externalLink137.xml"/><Relationship Id="rId208" Type="http://schemas.openxmlformats.org/officeDocument/2006/relationships/externalLink" Target="externalLinks/externalLink151.xml"/><Relationship Id="rId229" Type="http://schemas.openxmlformats.org/officeDocument/2006/relationships/externalLink" Target="externalLinks/externalLink172.xml"/><Relationship Id="rId240" Type="http://schemas.openxmlformats.org/officeDocument/2006/relationships/externalLink" Target="externalLinks/externalLink183.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0.xml"/><Relationship Id="rId100" Type="http://schemas.openxmlformats.org/officeDocument/2006/relationships/externalLink" Target="externalLinks/externalLink43.xml"/><Relationship Id="rId8" Type="http://schemas.openxmlformats.org/officeDocument/2006/relationships/worksheet" Target="worksheets/sheet8.xml"/><Relationship Id="rId98" Type="http://schemas.openxmlformats.org/officeDocument/2006/relationships/externalLink" Target="externalLinks/externalLink41.xml"/><Relationship Id="rId121" Type="http://schemas.openxmlformats.org/officeDocument/2006/relationships/externalLink" Target="externalLinks/externalLink64.xml"/><Relationship Id="rId142" Type="http://schemas.openxmlformats.org/officeDocument/2006/relationships/externalLink" Target="externalLinks/externalLink85.xml"/><Relationship Id="rId163" Type="http://schemas.openxmlformats.org/officeDocument/2006/relationships/externalLink" Target="externalLinks/externalLink106.xml"/><Relationship Id="rId184" Type="http://schemas.openxmlformats.org/officeDocument/2006/relationships/externalLink" Target="externalLinks/externalLink127.xml"/><Relationship Id="rId219" Type="http://schemas.openxmlformats.org/officeDocument/2006/relationships/externalLink" Target="externalLinks/externalLink162.xml"/><Relationship Id="rId230" Type="http://schemas.openxmlformats.org/officeDocument/2006/relationships/externalLink" Target="externalLinks/externalLink173.xml"/><Relationship Id="rId251" Type="http://schemas.openxmlformats.org/officeDocument/2006/relationships/externalLink" Target="externalLinks/externalLink19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0.xml"/><Relationship Id="rId88" Type="http://schemas.openxmlformats.org/officeDocument/2006/relationships/externalLink" Target="externalLinks/externalLink31.xml"/><Relationship Id="rId111" Type="http://schemas.openxmlformats.org/officeDocument/2006/relationships/externalLink" Target="externalLinks/externalLink54.xml"/><Relationship Id="rId132" Type="http://schemas.openxmlformats.org/officeDocument/2006/relationships/externalLink" Target="externalLinks/externalLink75.xml"/><Relationship Id="rId153" Type="http://schemas.openxmlformats.org/officeDocument/2006/relationships/externalLink" Target="externalLinks/externalLink96.xml"/><Relationship Id="rId174" Type="http://schemas.openxmlformats.org/officeDocument/2006/relationships/externalLink" Target="externalLinks/externalLink117.xml"/><Relationship Id="rId195" Type="http://schemas.openxmlformats.org/officeDocument/2006/relationships/externalLink" Target="externalLinks/externalLink138.xml"/><Relationship Id="rId209" Type="http://schemas.openxmlformats.org/officeDocument/2006/relationships/externalLink" Target="externalLinks/externalLink152.xml"/><Relationship Id="rId220" Type="http://schemas.openxmlformats.org/officeDocument/2006/relationships/externalLink" Target="externalLinks/externalLink163.xml"/><Relationship Id="rId241" Type="http://schemas.openxmlformats.org/officeDocument/2006/relationships/externalLink" Target="externalLinks/externalLink18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78" Type="http://schemas.openxmlformats.org/officeDocument/2006/relationships/externalLink" Target="externalLinks/externalLink21.xml"/><Relationship Id="rId99" Type="http://schemas.openxmlformats.org/officeDocument/2006/relationships/externalLink" Target="externalLinks/externalLink42.xml"/><Relationship Id="rId101" Type="http://schemas.openxmlformats.org/officeDocument/2006/relationships/externalLink" Target="externalLinks/externalLink44.xml"/><Relationship Id="rId122" Type="http://schemas.openxmlformats.org/officeDocument/2006/relationships/externalLink" Target="externalLinks/externalLink65.xml"/><Relationship Id="rId143" Type="http://schemas.openxmlformats.org/officeDocument/2006/relationships/externalLink" Target="externalLinks/externalLink86.xml"/><Relationship Id="rId164" Type="http://schemas.openxmlformats.org/officeDocument/2006/relationships/externalLink" Target="externalLinks/externalLink107.xml"/><Relationship Id="rId185" Type="http://schemas.openxmlformats.org/officeDocument/2006/relationships/externalLink" Target="externalLinks/externalLink128.xml"/><Relationship Id="rId9" Type="http://schemas.openxmlformats.org/officeDocument/2006/relationships/worksheet" Target="worksheets/sheet9.xml"/><Relationship Id="rId210" Type="http://schemas.openxmlformats.org/officeDocument/2006/relationships/externalLink" Target="externalLinks/externalLink153.xml"/><Relationship Id="rId26" Type="http://schemas.openxmlformats.org/officeDocument/2006/relationships/worksheet" Target="worksheets/sheet26.xml"/><Relationship Id="rId231" Type="http://schemas.openxmlformats.org/officeDocument/2006/relationships/externalLink" Target="externalLinks/externalLink174.xml"/><Relationship Id="rId252"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externalLink" Target="externalLinks/externalLink11.xml"/><Relationship Id="rId89" Type="http://schemas.openxmlformats.org/officeDocument/2006/relationships/externalLink" Target="externalLinks/externalLink32.xml"/><Relationship Id="rId112" Type="http://schemas.openxmlformats.org/officeDocument/2006/relationships/externalLink" Target="externalLinks/externalLink55.xml"/><Relationship Id="rId133" Type="http://schemas.openxmlformats.org/officeDocument/2006/relationships/externalLink" Target="externalLinks/externalLink76.xml"/><Relationship Id="rId154" Type="http://schemas.openxmlformats.org/officeDocument/2006/relationships/externalLink" Target="externalLinks/externalLink97.xml"/><Relationship Id="rId175" Type="http://schemas.openxmlformats.org/officeDocument/2006/relationships/externalLink" Target="externalLinks/externalLink118.xml"/><Relationship Id="rId196" Type="http://schemas.openxmlformats.org/officeDocument/2006/relationships/externalLink" Target="externalLinks/externalLink139.xml"/><Relationship Id="rId200" Type="http://schemas.openxmlformats.org/officeDocument/2006/relationships/externalLink" Target="externalLinks/externalLink143.xml"/><Relationship Id="rId16" Type="http://schemas.openxmlformats.org/officeDocument/2006/relationships/worksheet" Target="worksheets/sheet16.xml"/><Relationship Id="rId221" Type="http://schemas.openxmlformats.org/officeDocument/2006/relationships/externalLink" Target="externalLinks/externalLink164.xml"/><Relationship Id="rId242" Type="http://schemas.openxmlformats.org/officeDocument/2006/relationships/externalLink" Target="externalLinks/externalLink185.xml"/><Relationship Id="rId37" Type="http://schemas.openxmlformats.org/officeDocument/2006/relationships/worksheet" Target="worksheets/sheet37.xml"/><Relationship Id="rId58" Type="http://schemas.openxmlformats.org/officeDocument/2006/relationships/externalLink" Target="externalLinks/externalLink1.xml"/><Relationship Id="rId79" Type="http://schemas.openxmlformats.org/officeDocument/2006/relationships/externalLink" Target="externalLinks/externalLink22.xml"/><Relationship Id="rId102" Type="http://schemas.openxmlformats.org/officeDocument/2006/relationships/externalLink" Target="externalLinks/externalLink45.xml"/><Relationship Id="rId123" Type="http://schemas.openxmlformats.org/officeDocument/2006/relationships/externalLink" Target="externalLinks/externalLink66.xml"/><Relationship Id="rId144" Type="http://schemas.openxmlformats.org/officeDocument/2006/relationships/externalLink" Target="externalLinks/externalLink87.xml"/><Relationship Id="rId90" Type="http://schemas.openxmlformats.org/officeDocument/2006/relationships/externalLink" Target="externalLinks/externalLink33.xml"/><Relationship Id="rId165" Type="http://schemas.openxmlformats.org/officeDocument/2006/relationships/externalLink" Target="externalLinks/externalLink108.xml"/><Relationship Id="rId186" Type="http://schemas.openxmlformats.org/officeDocument/2006/relationships/externalLink" Target="externalLinks/externalLink129.xml"/><Relationship Id="rId211" Type="http://schemas.openxmlformats.org/officeDocument/2006/relationships/externalLink" Target="externalLinks/externalLink154.xml"/><Relationship Id="rId232" Type="http://schemas.openxmlformats.org/officeDocument/2006/relationships/externalLink" Target="externalLinks/externalLink175.xml"/><Relationship Id="rId253"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2.xml"/><Relationship Id="rId113" Type="http://schemas.openxmlformats.org/officeDocument/2006/relationships/externalLink" Target="externalLinks/externalLink56.xml"/><Relationship Id="rId134" Type="http://schemas.openxmlformats.org/officeDocument/2006/relationships/externalLink" Target="externalLinks/externalLink77.xml"/><Relationship Id="rId80" Type="http://schemas.openxmlformats.org/officeDocument/2006/relationships/externalLink" Target="externalLinks/externalLink23.xml"/><Relationship Id="rId155" Type="http://schemas.openxmlformats.org/officeDocument/2006/relationships/externalLink" Target="externalLinks/externalLink98.xml"/><Relationship Id="rId176" Type="http://schemas.openxmlformats.org/officeDocument/2006/relationships/externalLink" Target="externalLinks/externalLink119.xml"/><Relationship Id="rId197" Type="http://schemas.openxmlformats.org/officeDocument/2006/relationships/externalLink" Target="externalLinks/externalLink140.xml"/><Relationship Id="rId201" Type="http://schemas.openxmlformats.org/officeDocument/2006/relationships/externalLink" Target="externalLinks/externalLink144.xml"/><Relationship Id="rId222" Type="http://schemas.openxmlformats.org/officeDocument/2006/relationships/externalLink" Target="externalLinks/externalLink165.xml"/><Relationship Id="rId243" Type="http://schemas.openxmlformats.org/officeDocument/2006/relationships/externalLink" Target="externalLinks/externalLink18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2.xml"/><Relationship Id="rId103" Type="http://schemas.openxmlformats.org/officeDocument/2006/relationships/externalLink" Target="externalLinks/externalLink46.xml"/><Relationship Id="rId124" Type="http://schemas.openxmlformats.org/officeDocument/2006/relationships/externalLink" Target="externalLinks/externalLink67.xml"/><Relationship Id="rId70" Type="http://schemas.openxmlformats.org/officeDocument/2006/relationships/externalLink" Target="externalLinks/externalLink13.xml"/><Relationship Id="rId91" Type="http://schemas.openxmlformats.org/officeDocument/2006/relationships/externalLink" Target="externalLinks/externalLink34.xml"/><Relationship Id="rId145" Type="http://schemas.openxmlformats.org/officeDocument/2006/relationships/externalLink" Target="externalLinks/externalLink88.xml"/><Relationship Id="rId166" Type="http://schemas.openxmlformats.org/officeDocument/2006/relationships/externalLink" Target="externalLinks/externalLink109.xml"/><Relationship Id="rId187" Type="http://schemas.openxmlformats.org/officeDocument/2006/relationships/externalLink" Target="externalLinks/externalLink130.xml"/><Relationship Id="rId1" Type="http://schemas.openxmlformats.org/officeDocument/2006/relationships/worksheet" Target="worksheets/sheet1.xml"/><Relationship Id="rId212" Type="http://schemas.openxmlformats.org/officeDocument/2006/relationships/externalLink" Target="externalLinks/externalLink155.xml"/><Relationship Id="rId233" Type="http://schemas.openxmlformats.org/officeDocument/2006/relationships/externalLink" Target="externalLinks/externalLink176.xml"/><Relationship Id="rId254" Type="http://schemas.openxmlformats.org/officeDocument/2006/relationships/sharedStrings" Target="sharedString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7.xml"/><Relationship Id="rId60" Type="http://schemas.openxmlformats.org/officeDocument/2006/relationships/externalLink" Target="externalLinks/externalLink3.xml"/><Relationship Id="rId81" Type="http://schemas.openxmlformats.org/officeDocument/2006/relationships/externalLink" Target="externalLinks/externalLink24.xml"/><Relationship Id="rId135" Type="http://schemas.openxmlformats.org/officeDocument/2006/relationships/externalLink" Target="externalLinks/externalLink78.xml"/><Relationship Id="rId156" Type="http://schemas.openxmlformats.org/officeDocument/2006/relationships/externalLink" Target="externalLinks/externalLink99.xml"/><Relationship Id="rId177" Type="http://schemas.openxmlformats.org/officeDocument/2006/relationships/externalLink" Target="externalLinks/externalLink120.xml"/><Relationship Id="rId198" Type="http://schemas.openxmlformats.org/officeDocument/2006/relationships/externalLink" Target="externalLinks/externalLink141.xml"/><Relationship Id="rId202" Type="http://schemas.openxmlformats.org/officeDocument/2006/relationships/externalLink" Target="externalLinks/externalLink145.xml"/><Relationship Id="rId223" Type="http://schemas.openxmlformats.org/officeDocument/2006/relationships/externalLink" Target="externalLinks/externalLink166.xml"/><Relationship Id="rId244" Type="http://schemas.openxmlformats.org/officeDocument/2006/relationships/externalLink" Target="externalLinks/externalLink187.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externalLink" Target="externalLinks/externalLink47.xml"/><Relationship Id="rId125" Type="http://schemas.openxmlformats.org/officeDocument/2006/relationships/externalLink" Target="externalLinks/externalLink68.xml"/><Relationship Id="rId146" Type="http://schemas.openxmlformats.org/officeDocument/2006/relationships/externalLink" Target="externalLinks/externalLink89.xml"/><Relationship Id="rId167" Type="http://schemas.openxmlformats.org/officeDocument/2006/relationships/externalLink" Target="externalLinks/externalLink110.xml"/><Relationship Id="rId188" Type="http://schemas.openxmlformats.org/officeDocument/2006/relationships/externalLink" Target="externalLinks/externalLink131.xml"/><Relationship Id="rId71" Type="http://schemas.openxmlformats.org/officeDocument/2006/relationships/externalLink" Target="externalLinks/externalLink14.xml"/><Relationship Id="rId92" Type="http://schemas.openxmlformats.org/officeDocument/2006/relationships/externalLink" Target="externalLinks/externalLink35.xml"/><Relationship Id="rId213" Type="http://schemas.openxmlformats.org/officeDocument/2006/relationships/externalLink" Target="externalLinks/externalLink156.xml"/><Relationship Id="rId234" Type="http://schemas.openxmlformats.org/officeDocument/2006/relationships/externalLink" Target="externalLinks/externalLink177.xml"/><Relationship Id="rId2" Type="http://schemas.openxmlformats.org/officeDocument/2006/relationships/worksheet" Target="worksheets/sheet2.xml"/><Relationship Id="rId29" Type="http://schemas.openxmlformats.org/officeDocument/2006/relationships/worksheet" Target="worksheets/sheet29.xml"/><Relationship Id="rId255" Type="http://schemas.microsoft.com/office/2017/10/relationships/person" Target="persons/person.xml"/><Relationship Id="rId40" Type="http://schemas.openxmlformats.org/officeDocument/2006/relationships/worksheet" Target="worksheets/sheet40.xml"/><Relationship Id="rId115" Type="http://schemas.openxmlformats.org/officeDocument/2006/relationships/externalLink" Target="externalLinks/externalLink58.xml"/><Relationship Id="rId136" Type="http://schemas.openxmlformats.org/officeDocument/2006/relationships/externalLink" Target="externalLinks/externalLink79.xml"/><Relationship Id="rId157" Type="http://schemas.openxmlformats.org/officeDocument/2006/relationships/externalLink" Target="externalLinks/externalLink100.xml"/><Relationship Id="rId178" Type="http://schemas.openxmlformats.org/officeDocument/2006/relationships/externalLink" Target="externalLinks/externalLink121.xml"/><Relationship Id="rId61" Type="http://schemas.openxmlformats.org/officeDocument/2006/relationships/externalLink" Target="externalLinks/externalLink4.xml"/><Relationship Id="rId82" Type="http://schemas.openxmlformats.org/officeDocument/2006/relationships/externalLink" Target="externalLinks/externalLink25.xml"/><Relationship Id="rId199" Type="http://schemas.openxmlformats.org/officeDocument/2006/relationships/externalLink" Target="externalLinks/externalLink142.xml"/><Relationship Id="rId203" Type="http://schemas.openxmlformats.org/officeDocument/2006/relationships/externalLink" Target="externalLinks/externalLink146.xml"/><Relationship Id="rId19" Type="http://schemas.openxmlformats.org/officeDocument/2006/relationships/worksheet" Target="worksheets/sheet19.xml"/><Relationship Id="rId224" Type="http://schemas.openxmlformats.org/officeDocument/2006/relationships/externalLink" Target="externalLinks/externalLink167.xml"/><Relationship Id="rId245" Type="http://schemas.openxmlformats.org/officeDocument/2006/relationships/externalLink" Target="externalLinks/externalLink188.xml"/><Relationship Id="rId30" Type="http://schemas.openxmlformats.org/officeDocument/2006/relationships/worksheet" Target="worksheets/sheet30.xml"/><Relationship Id="rId105" Type="http://schemas.openxmlformats.org/officeDocument/2006/relationships/externalLink" Target="externalLinks/externalLink48.xml"/><Relationship Id="rId126" Type="http://schemas.openxmlformats.org/officeDocument/2006/relationships/externalLink" Target="externalLinks/externalLink69.xml"/><Relationship Id="rId147" Type="http://schemas.openxmlformats.org/officeDocument/2006/relationships/externalLink" Target="externalLinks/externalLink90.xml"/><Relationship Id="rId168" Type="http://schemas.openxmlformats.org/officeDocument/2006/relationships/externalLink" Target="externalLinks/externalLink111.xml"/><Relationship Id="rId51" Type="http://schemas.openxmlformats.org/officeDocument/2006/relationships/worksheet" Target="worksheets/sheet51.xml"/><Relationship Id="rId72" Type="http://schemas.openxmlformats.org/officeDocument/2006/relationships/externalLink" Target="externalLinks/externalLink15.xml"/><Relationship Id="rId93" Type="http://schemas.openxmlformats.org/officeDocument/2006/relationships/externalLink" Target="externalLinks/externalLink36.xml"/><Relationship Id="rId189" Type="http://schemas.openxmlformats.org/officeDocument/2006/relationships/externalLink" Target="externalLinks/externalLink132.xml"/><Relationship Id="rId3" Type="http://schemas.openxmlformats.org/officeDocument/2006/relationships/worksheet" Target="worksheets/sheet3.xml"/><Relationship Id="rId214" Type="http://schemas.openxmlformats.org/officeDocument/2006/relationships/externalLink" Target="externalLinks/externalLink157.xml"/><Relationship Id="rId235" Type="http://schemas.openxmlformats.org/officeDocument/2006/relationships/externalLink" Target="externalLinks/externalLink178.xml"/><Relationship Id="rId256" Type="http://schemas.openxmlformats.org/officeDocument/2006/relationships/calcChain" Target="calcChain.xml"/><Relationship Id="rId116" Type="http://schemas.openxmlformats.org/officeDocument/2006/relationships/externalLink" Target="externalLinks/externalLink59.xml"/><Relationship Id="rId137" Type="http://schemas.openxmlformats.org/officeDocument/2006/relationships/externalLink" Target="externalLinks/externalLink80.xml"/><Relationship Id="rId158" Type="http://schemas.openxmlformats.org/officeDocument/2006/relationships/externalLink" Target="externalLinks/externalLink10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5.xml"/><Relationship Id="rId83" Type="http://schemas.openxmlformats.org/officeDocument/2006/relationships/externalLink" Target="externalLinks/externalLink26.xml"/><Relationship Id="rId179" Type="http://schemas.openxmlformats.org/officeDocument/2006/relationships/externalLink" Target="externalLinks/externalLink122.xml"/><Relationship Id="rId190" Type="http://schemas.openxmlformats.org/officeDocument/2006/relationships/externalLink" Target="externalLinks/externalLink133.xml"/><Relationship Id="rId204" Type="http://schemas.openxmlformats.org/officeDocument/2006/relationships/externalLink" Target="externalLinks/externalLink147.xml"/><Relationship Id="rId225" Type="http://schemas.openxmlformats.org/officeDocument/2006/relationships/externalLink" Target="externalLinks/externalLink168.xml"/><Relationship Id="rId246" Type="http://schemas.openxmlformats.org/officeDocument/2006/relationships/externalLink" Target="externalLinks/externalLink189.xml"/><Relationship Id="rId106" Type="http://schemas.openxmlformats.org/officeDocument/2006/relationships/externalLink" Target="externalLinks/externalLink49.xml"/><Relationship Id="rId127" Type="http://schemas.openxmlformats.org/officeDocument/2006/relationships/externalLink" Target="externalLinks/externalLink7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6.xml"/><Relationship Id="rId94" Type="http://schemas.openxmlformats.org/officeDocument/2006/relationships/externalLink" Target="externalLinks/externalLink37.xml"/><Relationship Id="rId148" Type="http://schemas.openxmlformats.org/officeDocument/2006/relationships/externalLink" Target="externalLinks/externalLink91.xml"/><Relationship Id="rId169" Type="http://schemas.openxmlformats.org/officeDocument/2006/relationships/externalLink" Target="externalLinks/externalLink112.xml"/><Relationship Id="rId4" Type="http://schemas.openxmlformats.org/officeDocument/2006/relationships/worksheet" Target="worksheets/sheet4.xml"/><Relationship Id="rId180" Type="http://schemas.openxmlformats.org/officeDocument/2006/relationships/externalLink" Target="externalLinks/externalLink123.xml"/><Relationship Id="rId215" Type="http://schemas.openxmlformats.org/officeDocument/2006/relationships/externalLink" Target="externalLinks/externalLink158.xml"/><Relationship Id="rId236" Type="http://schemas.openxmlformats.org/officeDocument/2006/relationships/externalLink" Target="externalLinks/externalLink17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1.xml"/><Relationship Id="rId1" Type="http://schemas.microsoft.com/office/2011/relationships/chartStyle" Target="style21.xml"/></Relationships>
</file>

<file path=xl/charts/_rels/chart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4.xml"/><Relationship Id="rId1" Type="http://schemas.microsoft.com/office/2011/relationships/chartStyle" Target="style34.xml"/></Relationships>
</file>

<file path=xl/charts/_rels/chart3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1.xml"/><Relationship Id="rId1" Type="http://schemas.microsoft.com/office/2011/relationships/chartStyle" Target="style11.xml"/></Relationships>
</file>

<file path=xl/charts/_rels/chartEx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7700729397775"/>
          <c:y val="5.2713548737442294E-2"/>
          <c:w val="0.76802996116713484"/>
          <c:h val="0.86921748574531632"/>
        </c:manualLayout>
      </c:layout>
      <c:barChart>
        <c:barDir val="col"/>
        <c:grouping val="clustered"/>
        <c:varyColors val="0"/>
        <c:ser>
          <c:idx val="1"/>
          <c:order val="0"/>
          <c:tx>
            <c:strRef>
              <c:f>'Figure 1.1'!$AC$1</c:f>
              <c:strCache>
                <c:ptCount val="1"/>
                <c:pt idx="0">
                  <c:v>Primary Expenditure</c:v>
                </c:pt>
              </c:strCache>
            </c:strRef>
          </c:tx>
          <c:spPr>
            <a:solidFill>
              <a:srgbClr val="C00000"/>
            </a:solidFill>
            <a:ln>
              <a:noFill/>
            </a:ln>
            <a:effectLst/>
          </c:spPr>
          <c:invertIfNegative val="0"/>
          <c:cat>
            <c:numRef>
              <c:f>'Figure 1.1'!$T$14:$T$19</c:f>
              <c:numCache>
                <c:formatCode>General</c:formatCode>
                <c:ptCount val="6"/>
                <c:pt idx="0">
                  <c:v>2019</c:v>
                </c:pt>
                <c:pt idx="1">
                  <c:v>20</c:v>
                </c:pt>
                <c:pt idx="2">
                  <c:v>21</c:v>
                </c:pt>
                <c:pt idx="3">
                  <c:v>22</c:v>
                </c:pt>
                <c:pt idx="4">
                  <c:v>23</c:v>
                </c:pt>
                <c:pt idx="5">
                  <c:v>24</c:v>
                </c:pt>
              </c:numCache>
            </c:numRef>
          </c:cat>
          <c:val>
            <c:numRef>
              <c:f>'Figure 1.1'!$AC$14:$AC$19</c:f>
              <c:numCache>
                <c:formatCode>General</c:formatCode>
                <c:ptCount val="6"/>
                <c:pt idx="0">
                  <c:v>0</c:v>
                </c:pt>
                <c:pt idx="1">
                  <c:v>4.3457841291386901</c:v>
                </c:pt>
                <c:pt idx="2">
                  <c:v>4.4767269813461805</c:v>
                </c:pt>
                <c:pt idx="3">
                  <c:v>2.0633396770324297</c:v>
                </c:pt>
                <c:pt idx="4">
                  <c:v>1.39988513678726</c:v>
                </c:pt>
                <c:pt idx="5">
                  <c:v>1.0440243562479099</c:v>
                </c:pt>
              </c:numCache>
            </c:numRef>
          </c:val>
          <c:extLst>
            <c:ext xmlns:c16="http://schemas.microsoft.com/office/drawing/2014/chart" uri="{C3380CC4-5D6E-409C-BE32-E72D297353CC}">
              <c16:uniqueId val="{00000000-3239-4993-B21E-2A0AFDFE76DE}"/>
            </c:ext>
          </c:extLst>
        </c:ser>
        <c:ser>
          <c:idx val="2"/>
          <c:order val="1"/>
          <c:tx>
            <c:strRef>
              <c:f>'Figure 1.1'!$AD$1</c:f>
              <c:strCache>
                <c:ptCount val="1"/>
                <c:pt idx="0">
                  <c:v>Revenue</c:v>
                </c:pt>
              </c:strCache>
            </c:strRef>
          </c:tx>
          <c:spPr>
            <a:solidFill>
              <a:schemeClr val="accent1"/>
            </a:solidFill>
            <a:ln>
              <a:noFill/>
            </a:ln>
            <a:effectLst/>
          </c:spPr>
          <c:invertIfNegative val="0"/>
          <c:cat>
            <c:numRef>
              <c:f>'Figure 1.1'!$T$14:$T$19</c:f>
              <c:numCache>
                <c:formatCode>General</c:formatCode>
                <c:ptCount val="6"/>
                <c:pt idx="0">
                  <c:v>2019</c:v>
                </c:pt>
                <c:pt idx="1">
                  <c:v>20</c:v>
                </c:pt>
                <c:pt idx="2">
                  <c:v>21</c:v>
                </c:pt>
                <c:pt idx="3">
                  <c:v>22</c:v>
                </c:pt>
                <c:pt idx="4">
                  <c:v>23</c:v>
                </c:pt>
                <c:pt idx="5">
                  <c:v>24</c:v>
                </c:pt>
              </c:numCache>
            </c:numRef>
          </c:cat>
          <c:val>
            <c:numRef>
              <c:f>'Figure 1.1'!$AD$14:$AD$19</c:f>
              <c:numCache>
                <c:formatCode>General</c:formatCode>
                <c:ptCount val="6"/>
                <c:pt idx="0">
                  <c:v>0</c:v>
                </c:pt>
                <c:pt idx="1">
                  <c:v>-3.0889690205486797</c:v>
                </c:pt>
                <c:pt idx="2">
                  <c:v>-2.1592079676723297</c:v>
                </c:pt>
                <c:pt idx="3">
                  <c:v>-1.1405830843326101</c:v>
                </c:pt>
                <c:pt idx="4">
                  <c:v>-0.55438038364364794</c:v>
                </c:pt>
                <c:pt idx="5">
                  <c:v>-0.34194521993749699</c:v>
                </c:pt>
              </c:numCache>
            </c:numRef>
          </c:val>
          <c:extLst>
            <c:ext xmlns:c16="http://schemas.microsoft.com/office/drawing/2014/chart" uri="{C3380CC4-5D6E-409C-BE32-E72D297353CC}">
              <c16:uniqueId val="{00000001-3239-4993-B21E-2A0AFDFE76DE}"/>
            </c:ext>
          </c:extLst>
        </c:ser>
        <c:ser>
          <c:idx val="3"/>
          <c:order val="2"/>
          <c:tx>
            <c:strRef>
              <c:f>'Figure 1.1'!$AE$1</c:f>
              <c:strCache>
                <c:ptCount val="1"/>
                <c:pt idx="0">
                  <c:v>Interest Expense</c:v>
                </c:pt>
              </c:strCache>
            </c:strRef>
          </c:tx>
          <c:spPr>
            <a:solidFill>
              <a:schemeClr val="accent3">
                <a:lumMod val="50000"/>
              </a:schemeClr>
            </a:solidFill>
            <a:ln>
              <a:noFill/>
            </a:ln>
            <a:effectLst/>
          </c:spPr>
          <c:invertIfNegative val="0"/>
          <c:cat>
            <c:numRef>
              <c:f>'Figure 1.1'!$T$14:$T$19</c:f>
              <c:numCache>
                <c:formatCode>General</c:formatCode>
                <c:ptCount val="6"/>
                <c:pt idx="0">
                  <c:v>2019</c:v>
                </c:pt>
                <c:pt idx="1">
                  <c:v>20</c:v>
                </c:pt>
                <c:pt idx="2">
                  <c:v>21</c:v>
                </c:pt>
                <c:pt idx="3">
                  <c:v>22</c:v>
                </c:pt>
                <c:pt idx="4">
                  <c:v>23</c:v>
                </c:pt>
                <c:pt idx="5">
                  <c:v>24</c:v>
                </c:pt>
              </c:numCache>
            </c:numRef>
          </c:cat>
          <c:val>
            <c:numRef>
              <c:f>'Figure 1.1'!$AE$14:$AE$19</c:f>
              <c:numCache>
                <c:formatCode>General</c:formatCode>
                <c:ptCount val="6"/>
                <c:pt idx="0">
                  <c:v>0</c:v>
                </c:pt>
                <c:pt idx="1">
                  <c:v>-8.4723753773587207E-2</c:v>
                </c:pt>
                <c:pt idx="2">
                  <c:v>-1.09664647660105E-2</c:v>
                </c:pt>
                <c:pt idx="3">
                  <c:v>2.0221018224273701E-2</c:v>
                </c:pt>
                <c:pt idx="4">
                  <c:v>3.4572616901354998E-2</c:v>
                </c:pt>
                <c:pt idx="5">
                  <c:v>2.4425114034961698E-2</c:v>
                </c:pt>
              </c:numCache>
            </c:numRef>
          </c:val>
          <c:extLst>
            <c:ext xmlns:c16="http://schemas.microsoft.com/office/drawing/2014/chart" uri="{C3380CC4-5D6E-409C-BE32-E72D297353CC}">
              <c16:uniqueId val="{00000002-3239-4993-B21E-2A0AFDFE76DE}"/>
            </c:ext>
          </c:extLst>
        </c:ser>
        <c:dLbls>
          <c:showLegendKey val="0"/>
          <c:showVal val="0"/>
          <c:showCatName val="0"/>
          <c:showSerName val="0"/>
          <c:showPercent val="0"/>
          <c:showBubbleSize val="0"/>
        </c:dLbls>
        <c:gapWidth val="50"/>
        <c:axId val="1338700976"/>
        <c:axId val="1611617728"/>
      </c:barChart>
      <c:lineChart>
        <c:grouping val="standard"/>
        <c:varyColors val="0"/>
        <c:ser>
          <c:idx val="4"/>
          <c:order val="3"/>
          <c:tx>
            <c:strRef>
              <c:f>'Figure 1.1'!$AF$1</c:f>
              <c:strCache>
                <c:ptCount val="1"/>
                <c:pt idx="0">
                  <c:v>GDP (right scale)</c:v>
                </c:pt>
              </c:strCache>
            </c:strRef>
          </c:tx>
          <c:spPr>
            <a:ln w="28575" cap="rnd">
              <a:solidFill>
                <a:srgbClr val="FFC000"/>
              </a:solidFill>
              <a:round/>
            </a:ln>
            <a:effectLst/>
          </c:spPr>
          <c:marker>
            <c:symbol val="none"/>
          </c:marker>
          <c:cat>
            <c:numRef>
              <c:f>'Figure 1.1'!$T$14:$T$19</c:f>
              <c:numCache>
                <c:formatCode>General</c:formatCode>
                <c:ptCount val="6"/>
                <c:pt idx="0">
                  <c:v>2019</c:v>
                </c:pt>
                <c:pt idx="1">
                  <c:v>20</c:v>
                </c:pt>
                <c:pt idx="2">
                  <c:v>21</c:v>
                </c:pt>
                <c:pt idx="3">
                  <c:v>22</c:v>
                </c:pt>
                <c:pt idx="4">
                  <c:v>23</c:v>
                </c:pt>
                <c:pt idx="5">
                  <c:v>24</c:v>
                </c:pt>
              </c:numCache>
            </c:numRef>
          </c:cat>
          <c:val>
            <c:numRef>
              <c:f>'Figure 1.1'!$AF$14:$AF$19</c:f>
              <c:numCache>
                <c:formatCode>General</c:formatCode>
                <c:ptCount val="6"/>
                <c:pt idx="0">
                  <c:v>0</c:v>
                </c:pt>
                <c:pt idx="1">
                  <c:v>-7.4620057233768602</c:v>
                </c:pt>
                <c:pt idx="2">
                  <c:v>-4.5301376564921503</c:v>
                </c:pt>
                <c:pt idx="3">
                  <c:v>-2.0973314220378798</c:v>
                </c:pt>
                <c:pt idx="4">
                  <c:v>-0.90704539777180093</c:v>
                </c:pt>
                <c:pt idx="5">
                  <c:v>-0.26063431549931898</c:v>
                </c:pt>
              </c:numCache>
            </c:numRef>
          </c:val>
          <c:smooth val="0"/>
          <c:extLst>
            <c:ext xmlns:c16="http://schemas.microsoft.com/office/drawing/2014/chart" uri="{C3380CC4-5D6E-409C-BE32-E72D297353CC}">
              <c16:uniqueId val="{00000003-3239-4993-B21E-2A0AFDFE76DE}"/>
            </c:ext>
          </c:extLst>
        </c:ser>
        <c:dLbls>
          <c:showLegendKey val="0"/>
          <c:showVal val="0"/>
          <c:showCatName val="0"/>
          <c:showSerName val="0"/>
          <c:showPercent val="0"/>
          <c:showBubbleSize val="0"/>
        </c:dLbls>
        <c:marker val="1"/>
        <c:smooth val="0"/>
        <c:axId val="1319205344"/>
        <c:axId val="1611782880"/>
      </c:lineChart>
      <c:catAx>
        <c:axId val="1338700976"/>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611617728"/>
        <c:crosses val="autoZero"/>
        <c:auto val="1"/>
        <c:lblAlgn val="ctr"/>
        <c:lblOffset val="100"/>
        <c:noMultiLvlLbl val="0"/>
      </c:catAx>
      <c:valAx>
        <c:axId val="1611617728"/>
        <c:scaling>
          <c:orientation val="minMax"/>
          <c:max val="4"/>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338700976"/>
        <c:crosses val="autoZero"/>
        <c:crossBetween val="between"/>
        <c:majorUnit val="1"/>
      </c:valAx>
      <c:valAx>
        <c:axId val="1611782880"/>
        <c:scaling>
          <c:orientation val="minMax"/>
          <c:max val="15"/>
          <c:min val="-15"/>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319205344"/>
        <c:crosses val="max"/>
        <c:crossBetween val="between"/>
        <c:majorUnit val="5"/>
      </c:valAx>
      <c:catAx>
        <c:axId val="1319205344"/>
        <c:scaling>
          <c:orientation val="minMax"/>
        </c:scaling>
        <c:delete val="1"/>
        <c:axPos val="b"/>
        <c:numFmt formatCode="General" sourceLinked="1"/>
        <c:majorTickMark val="out"/>
        <c:minorTickMark val="none"/>
        <c:tickLblPos val="nextTo"/>
        <c:crossAx val="1611782880"/>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rgbClr val="0062AF"/>
            </a:solidFill>
            <a:ln>
              <a:solidFill>
                <a:srgbClr val="0062AF"/>
              </a:solidFill>
            </a:ln>
            <a:effectLst/>
          </c:spPr>
          <c:invertIfNegative val="0"/>
          <c:val>
            <c:numRef>
              <c:f>'Figure 1.4'!#REF!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'Figure 1.4'!#REF!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1.4'!#REF!</c15:sqref>
                        </c15:formulaRef>
                      </c:ext>
                    </c:extLst>
                  </c:multiLvlStrRef>
                </c15:cat>
              </c15:filteredCategoryTitle>
            </c:ext>
            <c:ext xmlns:c16="http://schemas.microsoft.com/office/drawing/2014/chart" uri="{C3380CC4-5D6E-409C-BE32-E72D297353CC}">
              <c16:uniqueId val="{00000000-9603-4342-8A92-E77317112A81}"/>
            </c:ext>
          </c:extLst>
        </c:ser>
        <c:ser>
          <c:idx val="1"/>
          <c:order val="1"/>
          <c:spPr>
            <a:solidFill>
              <a:srgbClr val="C00000"/>
            </a:solidFill>
            <a:ln>
              <a:solidFill>
                <a:srgbClr val="C00000"/>
              </a:solidFill>
            </a:ln>
            <a:effectLst/>
          </c:spPr>
          <c:invertIfNegative val="0"/>
          <c:val>
            <c:numRef>
              <c:f>'Figure 1.4'!#REF!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'Figure 1.4'!#REF!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1.4'!#REF!</c15:sqref>
                        </c15:formulaRef>
                      </c:ext>
                    </c:extLst>
                  </c:multiLvlStrRef>
                </c15:cat>
              </c15:filteredCategoryTitle>
            </c:ext>
            <c:ext xmlns:c16="http://schemas.microsoft.com/office/drawing/2014/chart" uri="{C3380CC4-5D6E-409C-BE32-E72D297353CC}">
              <c16:uniqueId val="{00000001-9603-4342-8A92-E77317112A81}"/>
            </c:ext>
          </c:extLst>
        </c:ser>
        <c:ser>
          <c:idx val="2"/>
          <c:order val="2"/>
          <c:spPr>
            <a:solidFill>
              <a:srgbClr val="387C2B"/>
            </a:solidFill>
            <a:ln>
              <a:solidFill>
                <a:srgbClr val="387C2B"/>
              </a:solidFill>
            </a:ln>
            <a:effectLst/>
          </c:spPr>
          <c:invertIfNegative val="0"/>
          <c:val>
            <c:numRef>
              <c:f>'Figure 1.4'!#REF!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'Figure 1.4'!#REF!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1.4'!#REF!</c15:sqref>
                        </c15:formulaRef>
                      </c:ext>
                    </c:extLst>
                  </c:multiLvlStrRef>
                </c15:cat>
              </c15:filteredCategoryTitle>
            </c:ext>
            <c:ext xmlns:c16="http://schemas.microsoft.com/office/drawing/2014/chart" uri="{C3380CC4-5D6E-409C-BE32-E72D297353CC}">
              <c16:uniqueId val="{00000002-9603-4342-8A92-E77317112A81}"/>
            </c:ext>
          </c:extLst>
        </c:ser>
        <c:ser>
          <c:idx val="3"/>
          <c:order val="3"/>
          <c:spPr>
            <a:solidFill>
              <a:srgbClr val="FDBE57"/>
            </a:solidFill>
            <a:ln>
              <a:solidFill>
                <a:srgbClr val="FDBE57"/>
              </a:solidFill>
            </a:ln>
            <a:effectLst/>
          </c:spPr>
          <c:invertIfNegative val="0"/>
          <c:val>
            <c:numRef>
              <c:f>'Figure 1.4'!#REF!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'Figure 1.4'!#REF!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1.4'!#REF!</c15:sqref>
                        </c15:formulaRef>
                      </c:ext>
                    </c:extLst>
                  </c:multiLvlStrRef>
                </c15:cat>
              </c15:filteredCategoryTitle>
            </c:ext>
            <c:ext xmlns:c16="http://schemas.microsoft.com/office/drawing/2014/chart" uri="{C3380CC4-5D6E-409C-BE32-E72D297353CC}">
              <c16:uniqueId val="{00000003-9603-4342-8A92-E77317112A81}"/>
            </c:ext>
          </c:extLst>
        </c:ser>
        <c:dLbls>
          <c:showLegendKey val="0"/>
          <c:showVal val="0"/>
          <c:showCatName val="0"/>
          <c:showSerName val="0"/>
          <c:showPercent val="0"/>
          <c:showBubbleSize val="0"/>
        </c:dLbls>
        <c:gapWidth val="150"/>
        <c:overlap val="100"/>
        <c:axId val="1595840"/>
        <c:axId val="324614880"/>
      </c:barChart>
      <c:catAx>
        <c:axId val="1595840"/>
        <c:scaling>
          <c:orientation val="minMax"/>
        </c:scaling>
        <c:delete val="0"/>
        <c:axPos val="b"/>
        <c:numFmt formatCode="General" sourceLinked="1"/>
        <c:majorTickMark val="out"/>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324614880"/>
        <c:crosses val="autoZero"/>
        <c:auto val="1"/>
        <c:lblAlgn val="ctr"/>
        <c:lblOffset val="100"/>
        <c:noMultiLvlLbl val="0"/>
      </c:catAx>
      <c:valAx>
        <c:axId val="324614880"/>
        <c:scaling>
          <c:orientation val="minMax"/>
        </c:scaling>
        <c:delete val="0"/>
        <c:axPos val="l"/>
        <c:numFmt formatCode="General" sourceLinked="1"/>
        <c:majorTickMark val="out"/>
        <c:minorTickMark val="none"/>
        <c:tickLblPos val="nextTo"/>
        <c:spPr>
          <a:noFill/>
          <a:ln>
            <a:solidFill>
              <a:schemeClr val="bg1">
                <a:lumMod val="65000"/>
                <a:alpha val="99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5958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1.4'!$P$12</c:f>
              <c:strCache>
                <c:ptCount val="1"/>
                <c:pt idx="0">
                  <c:v>Real interest rate</c:v>
                </c:pt>
              </c:strCache>
            </c:strRef>
          </c:tx>
          <c:spPr>
            <a:ln w="28575" cap="rnd">
              <a:solidFill>
                <a:schemeClr val="accent1"/>
              </a:solidFill>
              <a:round/>
            </a:ln>
            <a:effectLst/>
          </c:spPr>
          <c:marker>
            <c:symbol val="none"/>
          </c:marker>
          <c:cat>
            <c:numRef>
              <c:f>'Figure 1.4'!$Q$11:$V$11</c:f>
              <c:numCache>
                <c:formatCode>General</c:formatCode>
                <c:ptCount val="6"/>
                <c:pt idx="0">
                  <c:v>2021</c:v>
                </c:pt>
                <c:pt idx="1">
                  <c:v>22</c:v>
                </c:pt>
                <c:pt idx="2">
                  <c:v>23</c:v>
                </c:pt>
                <c:pt idx="3">
                  <c:v>24</c:v>
                </c:pt>
                <c:pt idx="4">
                  <c:v>25</c:v>
                </c:pt>
                <c:pt idx="5">
                  <c:v>26</c:v>
                </c:pt>
              </c:numCache>
            </c:numRef>
          </c:cat>
          <c:val>
            <c:numRef>
              <c:f>'Figure 1.4'!$Q$12:$V$12</c:f>
              <c:numCache>
                <c:formatCode>0.00</c:formatCode>
                <c:ptCount val="6"/>
                <c:pt idx="0">
                  <c:v>-3.5445200000000003E-2</c:v>
                </c:pt>
                <c:pt idx="1">
                  <c:v>0.18361601</c:v>
                </c:pt>
                <c:pt idx="2">
                  <c:v>0.49660548999999998</c:v>
                </c:pt>
                <c:pt idx="3">
                  <c:v>0.61552792999999995</c:v>
                </c:pt>
                <c:pt idx="4">
                  <c:v>0.62282263999999998</c:v>
                </c:pt>
                <c:pt idx="5">
                  <c:v>0.45468767999999998</c:v>
                </c:pt>
              </c:numCache>
            </c:numRef>
          </c:val>
          <c:smooth val="0"/>
          <c:extLst>
            <c:ext xmlns:c16="http://schemas.microsoft.com/office/drawing/2014/chart" uri="{C3380CC4-5D6E-409C-BE32-E72D297353CC}">
              <c16:uniqueId val="{00000000-B43C-46F6-B895-3DFDFACDE84B}"/>
            </c:ext>
          </c:extLst>
        </c:ser>
        <c:ser>
          <c:idx val="2"/>
          <c:order val="2"/>
          <c:tx>
            <c:strRef>
              <c:f>'Figure 1.4'!$P$14</c:f>
              <c:strCache>
                <c:ptCount val="1"/>
                <c:pt idx="0">
                  <c:v>Food prices</c:v>
                </c:pt>
              </c:strCache>
            </c:strRef>
          </c:tx>
          <c:spPr>
            <a:ln w="28575" cap="rnd">
              <a:solidFill>
                <a:srgbClr val="C00000"/>
              </a:solidFill>
              <a:round/>
            </a:ln>
            <a:effectLst/>
          </c:spPr>
          <c:marker>
            <c:symbol val="none"/>
          </c:marker>
          <c:cat>
            <c:numRef>
              <c:f>'Figure 1.4'!$Q$11:$V$11</c:f>
              <c:numCache>
                <c:formatCode>General</c:formatCode>
                <c:ptCount val="6"/>
                <c:pt idx="0">
                  <c:v>2021</c:v>
                </c:pt>
                <c:pt idx="1">
                  <c:v>22</c:v>
                </c:pt>
                <c:pt idx="2">
                  <c:v>23</c:v>
                </c:pt>
                <c:pt idx="3">
                  <c:v>24</c:v>
                </c:pt>
                <c:pt idx="4">
                  <c:v>25</c:v>
                </c:pt>
                <c:pt idx="5">
                  <c:v>26</c:v>
                </c:pt>
              </c:numCache>
            </c:numRef>
          </c:cat>
          <c:val>
            <c:numRef>
              <c:f>'Figure 1.4'!$Q$14:$V$14</c:f>
              <c:numCache>
                <c:formatCode>0.00</c:formatCode>
                <c:ptCount val="6"/>
                <c:pt idx="0">
                  <c:v>0.27998844000000001</c:v>
                </c:pt>
                <c:pt idx="1">
                  <c:v>0.65853669999999997</c:v>
                </c:pt>
                <c:pt idx="2">
                  <c:v>0.72794367000000004</c:v>
                </c:pt>
                <c:pt idx="3">
                  <c:v>0.77583345999999997</c:v>
                </c:pt>
                <c:pt idx="4">
                  <c:v>0.75674688000000001</c:v>
                </c:pt>
                <c:pt idx="5">
                  <c:v>0.50699636000000003</c:v>
                </c:pt>
              </c:numCache>
            </c:numRef>
          </c:val>
          <c:smooth val="0"/>
          <c:extLst>
            <c:ext xmlns:c16="http://schemas.microsoft.com/office/drawing/2014/chart" uri="{C3380CC4-5D6E-409C-BE32-E72D297353CC}">
              <c16:uniqueId val="{00000001-B43C-46F6-B895-3DFDFACDE84B}"/>
            </c:ext>
          </c:extLst>
        </c:ser>
        <c:ser>
          <c:idx val="3"/>
          <c:order val="3"/>
          <c:tx>
            <c:strRef>
              <c:f>'Figure 1.4'!$P$15</c:f>
              <c:strCache>
                <c:ptCount val="1"/>
                <c:pt idx="0">
                  <c:v>CPI Inflation</c:v>
                </c:pt>
              </c:strCache>
            </c:strRef>
          </c:tx>
          <c:spPr>
            <a:ln w="28575" cap="rnd">
              <a:solidFill>
                <a:srgbClr val="387C2B"/>
              </a:solidFill>
              <a:round/>
            </a:ln>
            <a:effectLst/>
          </c:spPr>
          <c:marker>
            <c:symbol val="none"/>
          </c:marker>
          <c:cat>
            <c:numRef>
              <c:f>'Figure 1.4'!$Q$11:$V$11</c:f>
              <c:numCache>
                <c:formatCode>General</c:formatCode>
                <c:ptCount val="6"/>
                <c:pt idx="0">
                  <c:v>2021</c:v>
                </c:pt>
                <c:pt idx="1">
                  <c:v>22</c:v>
                </c:pt>
                <c:pt idx="2">
                  <c:v>23</c:v>
                </c:pt>
                <c:pt idx="3">
                  <c:v>24</c:v>
                </c:pt>
                <c:pt idx="4">
                  <c:v>25</c:v>
                </c:pt>
                <c:pt idx="5">
                  <c:v>26</c:v>
                </c:pt>
              </c:numCache>
            </c:numRef>
          </c:cat>
          <c:val>
            <c:numRef>
              <c:f>'Figure 1.4'!$Q$15:$V$15</c:f>
              <c:numCache>
                <c:formatCode>0.00</c:formatCode>
                <c:ptCount val="6"/>
                <c:pt idx="0">
                  <c:v>0.20218182000000001</c:v>
                </c:pt>
                <c:pt idx="1">
                  <c:v>0.34953138</c:v>
                </c:pt>
                <c:pt idx="2">
                  <c:v>0.42759409999999998</c:v>
                </c:pt>
                <c:pt idx="3">
                  <c:v>0.43466466999999998</c:v>
                </c:pt>
                <c:pt idx="4">
                  <c:v>0.39402542000000002</c:v>
                </c:pt>
                <c:pt idx="5">
                  <c:v>0.18022067999999999</c:v>
                </c:pt>
              </c:numCache>
            </c:numRef>
          </c:val>
          <c:smooth val="0"/>
          <c:extLst>
            <c:ext xmlns:c16="http://schemas.microsoft.com/office/drawing/2014/chart" uri="{C3380CC4-5D6E-409C-BE32-E72D297353CC}">
              <c16:uniqueId val="{00000002-B43C-46F6-B895-3DFDFACDE84B}"/>
            </c:ext>
          </c:extLst>
        </c:ser>
        <c:dLbls>
          <c:showLegendKey val="0"/>
          <c:showVal val="0"/>
          <c:showCatName val="0"/>
          <c:showSerName val="0"/>
          <c:showPercent val="0"/>
          <c:showBubbleSize val="0"/>
        </c:dLbls>
        <c:marker val="1"/>
        <c:smooth val="0"/>
        <c:axId val="1646819488"/>
        <c:axId val="1616604016"/>
      </c:lineChart>
      <c:lineChart>
        <c:grouping val="standard"/>
        <c:varyColors val="0"/>
        <c:ser>
          <c:idx val="1"/>
          <c:order val="1"/>
          <c:tx>
            <c:strRef>
              <c:f>'Figure 1.4'!$P$13</c:f>
              <c:strCache>
                <c:ptCount val="1"/>
                <c:pt idx="0">
                  <c:v>Oil price (right scale)</c:v>
                </c:pt>
              </c:strCache>
            </c:strRef>
          </c:tx>
          <c:spPr>
            <a:ln w="28575" cap="rnd">
              <a:solidFill>
                <a:srgbClr val="FDBE57"/>
              </a:solidFill>
              <a:round/>
            </a:ln>
            <a:effectLst/>
          </c:spPr>
          <c:marker>
            <c:symbol val="none"/>
          </c:marker>
          <c:cat>
            <c:numRef>
              <c:f>'Figure 1.4'!$Q$11:$V$11</c:f>
              <c:numCache>
                <c:formatCode>General</c:formatCode>
                <c:ptCount val="6"/>
                <c:pt idx="0">
                  <c:v>2021</c:v>
                </c:pt>
                <c:pt idx="1">
                  <c:v>22</c:v>
                </c:pt>
                <c:pt idx="2">
                  <c:v>23</c:v>
                </c:pt>
                <c:pt idx="3">
                  <c:v>24</c:v>
                </c:pt>
                <c:pt idx="4">
                  <c:v>25</c:v>
                </c:pt>
                <c:pt idx="5">
                  <c:v>26</c:v>
                </c:pt>
              </c:numCache>
            </c:numRef>
          </c:cat>
          <c:val>
            <c:numRef>
              <c:f>'Figure 1.4'!$Q$13:$V$13</c:f>
              <c:numCache>
                <c:formatCode>0.00</c:formatCode>
                <c:ptCount val="6"/>
                <c:pt idx="0">
                  <c:v>2.7482372499999999</c:v>
                </c:pt>
                <c:pt idx="1">
                  <c:v>6.5948430199999999</c:v>
                </c:pt>
                <c:pt idx="2">
                  <c:v>6.9377320899999999</c:v>
                </c:pt>
                <c:pt idx="3">
                  <c:v>7.0575804599999996</c:v>
                </c:pt>
                <c:pt idx="4">
                  <c:v>6.61392384</c:v>
                </c:pt>
                <c:pt idx="5">
                  <c:v>4.0022807</c:v>
                </c:pt>
              </c:numCache>
            </c:numRef>
          </c:val>
          <c:smooth val="0"/>
          <c:extLst>
            <c:ext xmlns:c16="http://schemas.microsoft.com/office/drawing/2014/chart" uri="{C3380CC4-5D6E-409C-BE32-E72D297353CC}">
              <c16:uniqueId val="{00000003-B43C-46F6-B895-3DFDFACDE84B}"/>
            </c:ext>
          </c:extLst>
        </c:ser>
        <c:dLbls>
          <c:showLegendKey val="0"/>
          <c:showVal val="0"/>
          <c:showCatName val="0"/>
          <c:showSerName val="0"/>
          <c:showPercent val="0"/>
          <c:showBubbleSize val="0"/>
        </c:dLbls>
        <c:marker val="1"/>
        <c:smooth val="0"/>
        <c:axId val="1641079904"/>
        <c:axId val="1616588624"/>
      </c:lineChart>
      <c:catAx>
        <c:axId val="1646819488"/>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616604016"/>
        <c:crosses val="autoZero"/>
        <c:auto val="1"/>
        <c:lblAlgn val="ctr"/>
        <c:lblOffset val="100"/>
        <c:noMultiLvlLbl val="0"/>
      </c:catAx>
      <c:valAx>
        <c:axId val="1616604016"/>
        <c:scaling>
          <c:orientation val="minMax"/>
        </c:scaling>
        <c:delete val="0"/>
        <c:axPos val="l"/>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646819488"/>
        <c:crosses val="autoZero"/>
        <c:crossBetween val="between"/>
        <c:majorUnit val="0.2"/>
      </c:valAx>
      <c:valAx>
        <c:axId val="1616588624"/>
        <c:scaling>
          <c:orientation val="minMax"/>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641079904"/>
        <c:crosses val="max"/>
        <c:crossBetween val="between"/>
        <c:majorUnit val="2"/>
      </c:valAx>
      <c:catAx>
        <c:axId val="1641079904"/>
        <c:scaling>
          <c:orientation val="minMax"/>
        </c:scaling>
        <c:delete val="1"/>
        <c:axPos val="b"/>
        <c:numFmt formatCode="General" sourceLinked="1"/>
        <c:majorTickMark val="out"/>
        <c:minorTickMark val="none"/>
        <c:tickLblPos val="nextTo"/>
        <c:crossAx val="1616588624"/>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lang="en-US"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1.5'!$A$2</c:f>
              <c:strCache>
                <c:ptCount val="1"/>
                <c:pt idx="0">
                  <c:v>AEs</c:v>
                </c:pt>
              </c:strCache>
            </c:strRef>
          </c:tx>
          <c:spPr>
            <a:ln w="28575" cap="rnd">
              <a:solidFill>
                <a:srgbClr val="0062AF"/>
              </a:solidFill>
              <a:round/>
            </a:ln>
            <a:effectLst/>
          </c:spPr>
          <c:marker>
            <c:symbol val="none"/>
          </c:marker>
          <c:cat>
            <c:numRef>
              <c:f>'Figure 1.5'!$C$2:$U$2</c:f>
              <c:numCache>
                <c:formatCode>00</c:formatCode>
                <c:ptCount val="19"/>
                <c:pt idx="0" formatCode="General">
                  <c:v>2008</c:v>
                </c:pt>
                <c:pt idx="1">
                  <c:v>9</c:v>
                </c:pt>
                <c:pt idx="2">
                  <c:v>10</c:v>
                </c:pt>
                <c:pt idx="3">
                  <c:v>11</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numCache>
            </c:numRef>
          </c:cat>
          <c:val>
            <c:numRef>
              <c:f>'Figure 1.5'!$C$3:$U$3</c:f>
              <c:numCache>
                <c:formatCode>0</c:formatCode>
                <c:ptCount val="19"/>
                <c:pt idx="0">
                  <c:v>229.71942028167797</c:v>
                </c:pt>
                <c:pt idx="1">
                  <c:v>282.96280755161655</c:v>
                </c:pt>
                <c:pt idx="2">
                  <c:v>304.04529133066097</c:v>
                </c:pt>
                <c:pt idx="3">
                  <c:v>311.17147359778545</c:v>
                </c:pt>
                <c:pt idx="4">
                  <c:v>321.75377566385919</c:v>
                </c:pt>
                <c:pt idx="5">
                  <c:v>303.61868518804584</c:v>
                </c:pt>
                <c:pt idx="6">
                  <c:v>298.58092067980618</c:v>
                </c:pt>
                <c:pt idx="7">
                  <c:v>297.69194710839656</c:v>
                </c:pt>
                <c:pt idx="8">
                  <c:v>306.85747239295256</c:v>
                </c:pt>
                <c:pt idx="9">
                  <c:v>301.63417338881152</c:v>
                </c:pt>
                <c:pt idx="10">
                  <c:v>301.51798219057662</c:v>
                </c:pt>
                <c:pt idx="11">
                  <c:v>307.53403764306825</c:v>
                </c:pt>
                <c:pt idx="12">
                  <c:v>359.81566028086195</c:v>
                </c:pt>
                <c:pt idx="13">
                  <c:v>353.0871494876431</c:v>
                </c:pt>
                <c:pt idx="14">
                  <c:v>340.60462600094041</c:v>
                </c:pt>
                <c:pt idx="15">
                  <c:v>339.62685843144118</c:v>
                </c:pt>
                <c:pt idx="16">
                  <c:v>340.85981038522812</c:v>
                </c:pt>
                <c:pt idx="17">
                  <c:v>341.9324141765938</c:v>
                </c:pt>
                <c:pt idx="18">
                  <c:v>340.86360940198716</c:v>
                </c:pt>
              </c:numCache>
            </c:numRef>
          </c:val>
          <c:smooth val="0"/>
          <c:extLst>
            <c:ext xmlns:c16="http://schemas.microsoft.com/office/drawing/2014/chart" uri="{C3380CC4-5D6E-409C-BE32-E72D297353CC}">
              <c16:uniqueId val="{00000000-90FF-422B-8FA1-F4CC5FD5D57B}"/>
            </c:ext>
          </c:extLst>
        </c:ser>
        <c:ser>
          <c:idx val="1"/>
          <c:order val="1"/>
          <c:tx>
            <c:strRef>
              <c:f>'Figure 1.5'!$A$6</c:f>
              <c:strCache>
                <c:ptCount val="1"/>
                <c:pt idx="0">
                  <c:v>EMEs</c:v>
                </c:pt>
              </c:strCache>
            </c:strRef>
          </c:tx>
          <c:spPr>
            <a:ln w="28575" cap="rnd">
              <a:solidFill>
                <a:srgbClr val="C00000"/>
              </a:solidFill>
              <a:round/>
            </a:ln>
            <a:effectLst/>
          </c:spPr>
          <c:marker>
            <c:symbol val="none"/>
          </c:marker>
          <c:val>
            <c:numRef>
              <c:f>'Figure 1.5'!$C$7:$U$7</c:f>
              <c:numCache>
                <c:formatCode>0</c:formatCode>
                <c:ptCount val="19"/>
                <c:pt idx="0">
                  <c:v>131.46567171325438</c:v>
                </c:pt>
                <c:pt idx="1">
                  <c:v>159.10987995447482</c:v>
                </c:pt>
                <c:pt idx="2">
                  <c:v>151.56334051575681</c:v>
                </c:pt>
                <c:pt idx="3">
                  <c:v>142.99102085537555</c:v>
                </c:pt>
                <c:pt idx="4">
                  <c:v>141.08236383338186</c:v>
                </c:pt>
                <c:pt idx="5">
                  <c:v>146.35158329317898</c:v>
                </c:pt>
                <c:pt idx="6">
                  <c:v>154.89415393691138</c:v>
                </c:pt>
                <c:pt idx="7">
                  <c:v>173.14602633538408</c:v>
                </c:pt>
                <c:pt idx="8">
                  <c:v>191.70616489968759</c:v>
                </c:pt>
                <c:pt idx="9">
                  <c:v>199.91813886668089</c:v>
                </c:pt>
                <c:pt idx="10">
                  <c:v>204.59957931145416</c:v>
                </c:pt>
                <c:pt idx="11">
                  <c:v>221.72254882556345</c:v>
                </c:pt>
                <c:pt idx="12">
                  <c:v>282.23078653179044</c:v>
                </c:pt>
                <c:pt idx="13">
                  <c:v>273.28696898100839</c:v>
                </c:pt>
                <c:pt idx="14">
                  <c:v>276.42420221113014</c:v>
                </c:pt>
                <c:pt idx="15">
                  <c:v>280.50756269286279</c:v>
                </c:pt>
                <c:pt idx="16">
                  <c:v>281.98825755328107</c:v>
                </c:pt>
                <c:pt idx="17">
                  <c:v>282.83539362454161</c:v>
                </c:pt>
                <c:pt idx="18">
                  <c:v>283.27220965806725</c:v>
                </c:pt>
              </c:numCache>
            </c:numRef>
          </c:val>
          <c:smooth val="0"/>
          <c:extLst>
            <c:ext xmlns:c16="http://schemas.microsoft.com/office/drawing/2014/chart" uri="{C3380CC4-5D6E-409C-BE32-E72D297353CC}">
              <c16:uniqueId val="{00000001-90FF-422B-8FA1-F4CC5FD5D57B}"/>
            </c:ext>
          </c:extLst>
        </c:ser>
        <c:ser>
          <c:idx val="2"/>
          <c:order val="2"/>
          <c:tx>
            <c:strRef>
              <c:f>'Figure 1.5'!$A$9</c:f>
              <c:strCache>
                <c:ptCount val="1"/>
                <c:pt idx="0">
                  <c:v>LIDCs</c:v>
                </c:pt>
              </c:strCache>
            </c:strRef>
          </c:tx>
          <c:spPr>
            <a:ln w="28575" cap="rnd">
              <a:solidFill>
                <a:srgbClr val="387C2B"/>
              </a:solidFill>
              <a:round/>
            </a:ln>
            <a:effectLst/>
          </c:spPr>
          <c:marker>
            <c:symbol val="none"/>
          </c:marker>
          <c:val>
            <c:numRef>
              <c:f>'Figure 1.5'!$C$10:$U$10</c:f>
              <c:numCache>
                <c:formatCode>0</c:formatCode>
                <c:ptCount val="19"/>
                <c:pt idx="0">
                  <c:v>193.12092748539891</c:v>
                </c:pt>
                <c:pt idx="1">
                  <c:v>214.65416554756911</c:v>
                </c:pt>
                <c:pt idx="2">
                  <c:v>188.2806126135583</c:v>
                </c:pt>
                <c:pt idx="3">
                  <c:v>192.18214345192482</c:v>
                </c:pt>
                <c:pt idx="4">
                  <c:v>203.18552186813821</c:v>
                </c:pt>
                <c:pt idx="5">
                  <c:v>216.6804669843946</c:v>
                </c:pt>
                <c:pt idx="6">
                  <c:v>221.0664179735715</c:v>
                </c:pt>
                <c:pt idx="7">
                  <c:v>284.10927573455371</c:v>
                </c:pt>
                <c:pt idx="8">
                  <c:v>360.83467940051145</c:v>
                </c:pt>
                <c:pt idx="9">
                  <c:v>361.2651811930881</c:v>
                </c:pt>
                <c:pt idx="10">
                  <c:v>321.94515922404065</c:v>
                </c:pt>
                <c:pt idx="11">
                  <c:v>340.97625186288229</c:v>
                </c:pt>
                <c:pt idx="12">
                  <c:v>450.85336024700354</c:v>
                </c:pt>
                <c:pt idx="13">
                  <c:v>395.67532872237501</c:v>
                </c:pt>
                <c:pt idx="14">
                  <c:v>381.57230255497632</c:v>
                </c:pt>
                <c:pt idx="15">
                  <c:v>379.09743538228236</c:v>
                </c:pt>
                <c:pt idx="16">
                  <c:v>379.08496719845317</c:v>
                </c:pt>
                <c:pt idx="17">
                  <c:v>382.5159931925927</c:v>
                </c:pt>
                <c:pt idx="18">
                  <c:v>386.78265071474425</c:v>
                </c:pt>
              </c:numCache>
            </c:numRef>
          </c:val>
          <c:smooth val="0"/>
          <c:extLst>
            <c:ext xmlns:c16="http://schemas.microsoft.com/office/drawing/2014/chart" uri="{C3380CC4-5D6E-409C-BE32-E72D297353CC}">
              <c16:uniqueId val="{00000002-90FF-422B-8FA1-F4CC5FD5D57B}"/>
            </c:ext>
          </c:extLst>
        </c:ser>
        <c:dLbls>
          <c:showLegendKey val="0"/>
          <c:showVal val="0"/>
          <c:showCatName val="0"/>
          <c:showSerName val="0"/>
          <c:showPercent val="0"/>
          <c:showBubbleSize val="0"/>
        </c:dLbls>
        <c:smooth val="0"/>
        <c:axId val="1216121535"/>
        <c:axId val="1149599487"/>
      </c:lineChart>
      <c:catAx>
        <c:axId val="1216121535"/>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149599487"/>
        <c:crosses val="autoZero"/>
        <c:auto val="1"/>
        <c:lblAlgn val="ctr"/>
        <c:lblOffset val="100"/>
        <c:tickLblSkip val="2"/>
        <c:tickMarkSkip val="1"/>
        <c:noMultiLvlLbl val="0"/>
      </c:catAx>
      <c:valAx>
        <c:axId val="1149599487"/>
        <c:scaling>
          <c:orientation val="minMax"/>
        </c:scaling>
        <c:delete val="0"/>
        <c:axPos val="l"/>
        <c:numFmt formatCode="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216121535"/>
        <c:crosses val="autoZero"/>
        <c:crossBetween val="between"/>
      </c:valAx>
      <c:spPr>
        <a:noFill/>
        <a:ln>
          <a:noFill/>
        </a:ln>
        <a:effectLst/>
      </c:spPr>
    </c:plotArea>
    <c:legend>
      <c:legendPos val="t"/>
      <c:layout>
        <c:manualLayout>
          <c:xMode val="edge"/>
          <c:yMode val="edge"/>
          <c:x val="0.10182584556233498"/>
          <c:y val="3.0112935363097979E-2"/>
          <c:w val="0.77749999721766017"/>
          <c:h val="8.0047848742962779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AEs</c:v>
          </c:tx>
          <c:spPr>
            <a:ln w="28575" cap="rnd">
              <a:solidFill>
                <a:srgbClr val="0062AF"/>
              </a:solidFill>
              <a:round/>
            </a:ln>
            <a:effectLst/>
          </c:spPr>
          <c:marker>
            <c:symbol val="none"/>
          </c:marker>
          <c:cat>
            <c:numLit>
              <c:formatCode>00</c:formatCode>
              <c:ptCount val="19"/>
              <c:pt idx="0" formatCode="General">
                <c:v>2008</c:v>
              </c:pt>
              <c:pt idx="1">
                <c:v>9</c:v>
              </c:pt>
              <c:pt idx="2">
                <c:v>10</c:v>
              </c:pt>
              <c:pt idx="3">
                <c:v>11</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numLit>
          </c:cat>
          <c:val>
            <c:numLit>
              <c:formatCode>General</c:formatCode>
              <c:ptCount val="19"/>
              <c:pt idx="0">
                <c:v>7.3212810479130459</c:v>
              </c:pt>
              <c:pt idx="1">
                <c:v>7.308310620488494</c:v>
              </c:pt>
              <c:pt idx="2">
                <c:v>7.4693717187595405</c:v>
              </c:pt>
              <c:pt idx="3">
                <c:v>7.791800162299845</c:v>
              </c:pt>
              <c:pt idx="4">
                <c:v>7.5046513167753908</c:v>
              </c:pt>
              <c:pt idx="5">
                <c:v>6.7232772620461621</c:v>
              </c:pt>
              <c:pt idx="6">
                <c:v>6.509685508037812</c:v>
              </c:pt>
              <c:pt idx="7">
                <c:v>6.1027190773357836</c:v>
              </c:pt>
              <c:pt idx="8">
                <c:v>6.1848035782311133</c:v>
              </c:pt>
              <c:pt idx="9">
                <c:v>6.0875029258129567</c:v>
              </c:pt>
              <c:pt idx="10">
                <c:v>6.3213920974910964</c:v>
              </c:pt>
              <c:pt idx="11">
                <c:v>6.2438151886831701</c:v>
              </c:pt>
              <c:pt idx="12">
                <c:v>5.8458472605400305</c:v>
              </c:pt>
              <c:pt idx="13">
                <c:v>5.0103152934221189</c:v>
              </c:pt>
              <c:pt idx="14">
                <c:v>4.2781108191240147</c:v>
              </c:pt>
              <c:pt idx="15">
                <c:v>4.3386152189220857</c:v>
              </c:pt>
              <c:pt idx="16">
                <c:v>4.7162925630878361</c:v>
              </c:pt>
              <c:pt idx="17">
                <c:v>5.1338497549051576</c:v>
              </c:pt>
              <c:pt idx="18">
                <c:v>5.5674317227476777</c:v>
              </c:pt>
            </c:numLit>
          </c:val>
          <c:smooth val="0"/>
          <c:extLst>
            <c:ext xmlns:c16="http://schemas.microsoft.com/office/drawing/2014/chart" uri="{C3380CC4-5D6E-409C-BE32-E72D297353CC}">
              <c16:uniqueId val="{00000000-AD3D-4505-B336-B4DA543FB5A7}"/>
            </c:ext>
          </c:extLst>
        </c:ser>
        <c:ser>
          <c:idx val="1"/>
          <c:order val="1"/>
          <c:tx>
            <c:v>EMs</c:v>
          </c:tx>
          <c:spPr>
            <a:ln w="28575" cap="rnd">
              <a:solidFill>
                <a:srgbClr val="C00000"/>
              </a:solidFill>
              <a:round/>
            </a:ln>
            <a:effectLst/>
          </c:spPr>
          <c:marker>
            <c:symbol val="none"/>
          </c:marker>
          <c:cat>
            <c:numLit>
              <c:formatCode>00</c:formatCode>
              <c:ptCount val="19"/>
              <c:pt idx="0" formatCode="General">
                <c:v>2008</c:v>
              </c:pt>
              <c:pt idx="1">
                <c:v>9</c:v>
              </c:pt>
              <c:pt idx="2">
                <c:v>10</c:v>
              </c:pt>
              <c:pt idx="3">
                <c:v>11</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numLit>
          </c:cat>
          <c:val>
            <c:numLit>
              <c:formatCode>General</c:formatCode>
              <c:ptCount val="19"/>
              <c:pt idx="0">
                <c:v>7.9799006557387422</c:v>
              </c:pt>
              <c:pt idx="1">
                <c:v>8.5166771291084249</c:v>
              </c:pt>
              <c:pt idx="2">
                <c:v>8.0984435819242506</c:v>
              </c:pt>
              <c:pt idx="3">
                <c:v>7.7000153545425025</c:v>
              </c:pt>
              <c:pt idx="4">
                <c:v>7.3564688143892942</c:v>
              </c:pt>
              <c:pt idx="5">
                <c:v>7.1511850381224971</c:v>
              </c:pt>
              <c:pt idx="6">
                <c:v>7.3274810157140395</c:v>
              </c:pt>
              <c:pt idx="7">
                <c:v>8.0022851502960552</c:v>
              </c:pt>
              <c:pt idx="8">
                <c:v>8.5124518551481394</c:v>
              </c:pt>
              <c:pt idx="9">
                <c:v>8.6899564664183124</c:v>
              </c:pt>
              <c:pt idx="10">
                <c:v>8.4199488057515648</c:v>
              </c:pt>
              <c:pt idx="11">
                <c:v>8.6922557898368193</c:v>
              </c:pt>
              <c:pt idx="12">
                <c:v>9.6365528626561918</c:v>
              </c:pt>
              <c:pt idx="13">
                <c:v>9.60135618583001</c:v>
              </c:pt>
              <c:pt idx="14">
                <c:v>10.197095209153263</c:v>
              </c:pt>
              <c:pt idx="15">
                <c:v>10.462346153898009</c:v>
              </c:pt>
              <c:pt idx="16">
                <c:v>10.664602255195144</c:v>
              </c:pt>
              <c:pt idx="17">
                <c:v>10.856485697303398</c:v>
              </c:pt>
              <c:pt idx="18">
                <c:v>11.064987477438239</c:v>
              </c:pt>
            </c:numLit>
          </c:val>
          <c:smooth val="0"/>
          <c:extLst>
            <c:ext xmlns:c16="http://schemas.microsoft.com/office/drawing/2014/chart" uri="{C3380CC4-5D6E-409C-BE32-E72D297353CC}">
              <c16:uniqueId val="{00000001-AD3D-4505-B336-B4DA543FB5A7}"/>
            </c:ext>
          </c:extLst>
        </c:ser>
        <c:ser>
          <c:idx val="2"/>
          <c:order val="2"/>
          <c:tx>
            <c:v>LIDCs</c:v>
          </c:tx>
          <c:spPr>
            <a:ln w="28575" cap="rnd">
              <a:solidFill>
                <a:srgbClr val="387C2B"/>
              </a:solidFill>
              <a:round/>
            </a:ln>
            <a:effectLst/>
          </c:spPr>
          <c:marker>
            <c:symbol val="none"/>
          </c:marker>
          <c:cat>
            <c:numLit>
              <c:formatCode>00</c:formatCode>
              <c:ptCount val="19"/>
              <c:pt idx="0" formatCode="General">
                <c:v>2008</c:v>
              </c:pt>
              <c:pt idx="1">
                <c:v>9</c:v>
              </c:pt>
              <c:pt idx="2">
                <c:v>10</c:v>
              </c:pt>
              <c:pt idx="3">
                <c:v>11</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numLit>
          </c:cat>
          <c:val>
            <c:numLit>
              <c:formatCode>General</c:formatCode>
              <c:ptCount val="19"/>
              <c:pt idx="0">
                <c:v>6.438780188147514</c:v>
              </c:pt>
              <c:pt idx="1">
                <c:v>7.5064531429976507</c:v>
              </c:pt>
              <c:pt idx="2">
                <c:v>6.643406112666737</c:v>
              </c:pt>
              <c:pt idx="3">
                <c:v>6.5257725684513126</c:v>
              </c:pt>
              <c:pt idx="4">
                <c:v>7.3301272318606516</c:v>
              </c:pt>
              <c:pt idx="5">
                <c:v>8.3217652513756519</c:v>
              </c:pt>
              <c:pt idx="6">
                <c:v>8.9426169918170189</c:v>
              </c:pt>
              <c:pt idx="7">
                <c:v>11.964980813360278</c:v>
              </c:pt>
              <c:pt idx="8">
                <c:v>14.336253013159117</c:v>
              </c:pt>
              <c:pt idx="9">
                <c:v>12.258614902807521</c:v>
              </c:pt>
              <c:pt idx="10">
                <c:v>12.902463305406828</c:v>
              </c:pt>
              <c:pt idx="11">
                <c:v>13.242061631472888</c:v>
              </c:pt>
              <c:pt idx="12">
                <c:v>16.68112525932208</c:v>
              </c:pt>
              <c:pt idx="13">
                <c:v>14.647677459054989</c:v>
              </c:pt>
              <c:pt idx="14">
                <c:v>16.145733853659596</c:v>
              </c:pt>
              <c:pt idx="15">
                <c:v>17.099891258899135</c:v>
              </c:pt>
              <c:pt idx="16">
                <c:v>18.456889505920106</c:v>
              </c:pt>
              <c:pt idx="17">
                <c:v>19.762603857162361</c:v>
              </c:pt>
              <c:pt idx="18">
                <c:v>21.162545606935225</c:v>
              </c:pt>
            </c:numLit>
          </c:val>
          <c:smooth val="0"/>
          <c:extLst>
            <c:ext xmlns:c16="http://schemas.microsoft.com/office/drawing/2014/chart" uri="{C3380CC4-5D6E-409C-BE32-E72D297353CC}">
              <c16:uniqueId val="{00000002-AD3D-4505-B336-B4DA543FB5A7}"/>
            </c:ext>
          </c:extLst>
        </c:ser>
        <c:dLbls>
          <c:showLegendKey val="0"/>
          <c:showVal val="0"/>
          <c:showCatName val="0"/>
          <c:showSerName val="0"/>
          <c:showPercent val="0"/>
          <c:showBubbleSize val="0"/>
        </c:dLbls>
        <c:smooth val="0"/>
        <c:axId val="1765905151"/>
        <c:axId val="1401278959"/>
      </c:lineChart>
      <c:catAx>
        <c:axId val="1765905151"/>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401278959"/>
        <c:crosses val="autoZero"/>
        <c:auto val="1"/>
        <c:lblAlgn val="ctr"/>
        <c:lblOffset val="100"/>
        <c:noMultiLvlLbl val="0"/>
      </c:catAx>
      <c:valAx>
        <c:axId val="1401278959"/>
        <c:scaling>
          <c:orientation val="minMax"/>
        </c:scaling>
        <c:delete val="0"/>
        <c:axPos val="l"/>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765905151"/>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2019</c:v>
          </c:tx>
          <c:spPr>
            <a:solidFill>
              <a:srgbClr val="0062AF"/>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AEs</c:v>
              </c:pt>
              <c:pt idx="1">
                <c:v>EMEs</c:v>
              </c:pt>
            </c:strLit>
          </c:cat>
          <c:val>
            <c:numLit>
              <c:formatCode>0.0</c:formatCode>
              <c:ptCount val="2"/>
              <c:pt idx="0">
                <c:v>8.8713071627894458</c:v>
              </c:pt>
              <c:pt idx="1">
                <c:v>11.086222142700031</c:v>
              </c:pt>
            </c:numLit>
          </c:val>
          <c:extLst>
            <c:ext xmlns:c16="http://schemas.microsoft.com/office/drawing/2014/chart" uri="{C3380CC4-5D6E-409C-BE32-E72D297353CC}">
              <c16:uniqueId val="{00000000-0371-4C5F-B462-76D694BB86DC}"/>
            </c:ext>
          </c:extLst>
        </c:ser>
        <c:ser>
          <c:idx val="1"/>
          <c:order val="1"/>
          <c:tx>
            <c:v>2020</c:v>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HelveticaNeueLT Std" panose="020B0604020202020204"/>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AEs</c:v>
              </c:pt>
              <c:pt idx="1">
                <c:v>EMEs</c:v>
              </c:pt>
            </c:strLit>
          </c:cat>
          <c:val>
            <c:numLit>
              <c:formatCode>0.0</c:formatCode>
              <c:ptCount val="2"/>
              <c:pt idx="0">
                <c:v>18.297881164597396</c:v>
              </c:pt>
              <c:pt idx="1">
                <c:v>15.240235126961252</c:v>
              </c:pt>
            </c:numLit>
          </c:val>
          <c:extLst>
            <c:ext xmlns:c16="http://schemas.microsoft.com/office/drawing/2014/chart" uri="{C3380CC4-5D6E-409C-BE32-E72D297353CC}">
              <c16:uniqueId val="{00000001-0371-4C5F-B462-76D694BB86DC}"/>
            </c:ext>
          </c:extLst>
        </c:ser>
        <c:ser>
          <c:idx val="2"/>
          <c:order val="2"/>
          <c:tx>
            <c:v>2021</c:v>
          </c:tx>
          <c:spPr>
            <a:solidFill>
              <a:srgbClr val="FDBE57"/>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AEs</c:v>
              </c:pt>
              <c:pt idx="1">
                <c:v>EMEs</c:v>
              </c:pt>
            </c:strLit>
          </c:cat>
          <c:val>
            <c:numLit>
              <c:formatCode>0.0</c:formatCode>
              <c:ptCount val="2"/>
              <c:pt idx="0">
                <c:v>16.548778510923523</c:v>
              </c:pt>
              <c:pt idx="1">
                <c:v>13.456264995373981</c:v>
              </c:pt>
            </c:numLit>
          </c:val>
          <c:extLst>
            <c:ext xmlns:c16="http://schemas.microsoft.com/office/drawing/2014/chart" uri="{C3380CC4-5D6E-409C-BE32-E72D297353CC}">
              <c16:uniqueId val="{00000002-0371-4C5F-B462-76D694BB86DC}"/>
            </c:ext>
          </c:extLst>
        </c:ser>
        <c:dLbls>
          <c:showLegendKey val="0"/>
          <c:showVal val="0"/>
          <c:showCatName val="0"/>
          <c:showSerName val="0"/>
          <c:showPercent val="0"/>
          <c:showBubbleSize val="0"/>
        </c:dLbls>
        <c:gapWidth val="219"/>
        <c:overlap val="-27"/>
        <c:axId val="1004987663"/>
        <c:axId val="1113805487"/>
      </c:barChart>
      <c:catAx>
        <c:axId val="1004987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113805487"/>
        <c:crosses val="autoZero"/>
        <c:auto val="1"/>
        <c:lblAlgn val="ctr"/>
        <c:lblOffset val="100"/>
        <c:noMultiLvlLbl val="0"/>
      </c:catAx>
      <c:valAx>
        <c:axId val="1113805487"/>
        <c:scaling>
          <c:orientation val="minMax"/>
        </c:scaling>
        <c:delete val="0"/>
        <c:axPos val="l"/>
        <c:numFmt formatCode="0" sourceLinked="0"/>
        <c:majorTickMark val="out"/>
        <c:minorTickMark val="none"/>
        <c:tickLblPos val="nextTo"/>
        <c:spPr>
          <a:noFill/>
          <a:ln>
            <a:solidFill>
              <a:schemeClr val="lt1">
                <a:shade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004987663"/>
        <c:crosses val="autoZero"/>
        <c:crossBetween val="between"/>
        <c:majorUnit val="5"/>
      </c:valAx>
      <c:spPr>
        <a:noFill/>
        <a:ln>
          <a:noFill/>
        </a:ln>
        <a:effectLst/>
      </c:spPr>
    </c:plotArea>
    <c:legend>
      <c:legendPos val="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Contributions of m and r to debt surprises </a:t>
            </a:r>
          </a:p>
          <a:p>
            <a:pPr>
              <a:defRPr/>
            </a:pPr>
            <a:r>
              <a:rPr lang="en-US" sz="1200"/>
              <a:t>percentage points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245822397200352"/>
          <c:y val="0.40610421836228289"/>
          <c:w val="0.65317322834645675"/>
          <c:h val="0.52836208749340574"/>
        </c:manualLayout>
      </c:layout>
      <c:scatterChart>
        <c:scatterStyle val="lineMarker"/>
        <c:varyColors val="0"/>
        <c:ser>
          <c:idx val="0"/>
          <c:order val="0"/>
          <c:tx>
            <c:v>AE</c:v>
          </c:tx>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Lit>
              <c:formatCode>General</c:formatCode>
              <c:ptCount val="30"/>
              <c:pt idx="0">
                <c:v>0.12669179242568601</c:v>
              </c:pt>
              <c:pt idx="1">
                <c:v>-2.2654453267718099E-2</c:v>
              </c:pt>
              <c:pt idx="2">
                <c:v>-4.6570772083950399E-2</c:v>
              </c:pt>
              <c:pt idx="3">
                <c:v>0.18513923500155299</c:v>
              </c:pt>
              <c:pt idx="4">
                <c:v>-0.17414467467474901</c:v>
              </c:pt>
              <c:pt idx="5">
                <c:v>-0.15343666151208199</c:v>
              </c:pt>
              <c:pt idx="6">
                <c:v>1.1431287422617099E-2</c:v>
              </c:pt>
              <c:pt idx="7">
                <c:v>8.2632366947551106E-2</c:v>
              </c:pt>
              <c:pt idx="8">
                <c:v>1.5297424249803101E-2</c:v>
              </c:pt>
              <c:pt idx="9">
                <c:v>-5.80094688933998E-2</c:v>
              </c:pt>
              <c:pt idx="10">
                <c:v>9.2133880582315697E-2</c:v>
              </c:pt>
              <c:pt idx="11">
                <c:v>-3.0378089997713E-2</c:v>
              </c:pt>
              <c:pt idx="12">
                <c:v>7.9739193156317598E-2</c:v>
              </c:pt>
              <c:pt idx="13">
                <c:v>7.4273976230127894E-2</c:v>
              </c:pt>
              <c:pt idx="14">
                <c:v>-7.5624905882986496E-2</c:v>
              </c:pt>
              <c:pt idx="15">
                <c:v>8.0447405399458299E-2</c:v>
              </c:pt>
              <c:pt idx="16">
                <c:v>0.22776289033394201</c:v>
              </c:pt>
              <c:pt idx="17">
                <c:v>-7.4546075230313494E-2</c:v>
              </c:pt>
              <c:pt idx="18">
                <c:v>0.124866997033767</c:v>
              </c:pt>
              <c:pt idx="19">
                <c:v>5.60241445647661E-2</c:v>
              </c:pt>
              <c:pt idx="20">
                <c:v>-6.0621967626886097E-2</c:v>
              </c:pt>
              <c:pt idx="21">
                <c:v>-0.15062312942557701</c:v>
              </c:pt>
              <c:pt idx="22">
                <c:v>-9.1350266919879592E-3</c:v>
              </c:pt>
              <c:pt idx="23">
                <c:v>6.7176528006816005E-2</c:v>
              </c:pt>
              <c:pt idx="24">
                <c:v>3.1352632655569201E-2</c:v>
              </c:pt>
              <c:pt idx="25">
                <c:v>-0.16642996510306299</c:v>
              </c:pt>
              <c:pt idx="26">
                <c:v>6.1835450805910103E-2</c:v>
              </c:pt>
              <c:pt idx="27">
                <c:v>2.73313823231193E-2</c:v>
              </c:pt>
              <c:pt idx="28">
                <c:v>-0.13490650972527399</c:v>
              </c:pt>
              <c:pt idx="29">
                <c:v>2.8457320327062899E-2</c:v>
              </c:pt>
            </c:numLit>
          </c:xVal>
          <c:yVal>
            <c:numLit>
              <c:formatCode>General</c:formatCode>
              <c:ptCount val="30"/>
              <c:pt idx="0">
                <c:v>-7.5728983155039703E-2</c:v>
              </c:pt>
              <c:pt idx="1">
                <c:v>-5.7356913275694303E-2</c:v>
              </c:pt>
              <c:pt idx="2">
                <c:v>-2.9800444650484901E-2</c:v>
              </c:pt>
              <c:pt idx="3">
                <c:v>-5.3133516391498999E-2</c:v>
              </c:pt>
              <c:pt idx="4">
                <c:v>8.8918844647576906E-2</c:v>
              </c:pt>
              <c:pt idx="5">
                <c:v>-7.0042216138363001E-3</c:v>
              </c:pt>
              <c:pt idx="6">
                <c:v>5.1527618686081E-3</c:v>
              </c:pt>
              <c:pt idx="7">
                <c:v>-1.5895387960848498E-2</c:v>
              </c:pt>
              <c:pt idx="8">
                <c:v>-2.6173120535683998E-2</c:v>
              </c:pt>
              <c:pt idx="9">
                <c:v>-8.6553673394222895E-3</c:v>
              </c:pt>
              <c:pt idx="10">
                <c:v>-6.64577878723666E-2</c:v>
              </c:pt>
              <c:pt idx="11">
                <c:v>-4.7592453125988799E-4</c:v>
              </c:pt>
              <c:pt idx="12">
                <c:v>-0.132219328726394</c:v>
              </c:pt>
              <c:pt idx="13">
                <c:v>-5.732162905944E-2</c:v>
              </c:pt>
              <c:pt idx="14">
                <c:v>-4.7287161376156003E-2</c:v>
              </c:pt>
              <c:pt idx="15">
                <c:v>-8.9331842811210996E-2</c:v>
              </c:pt>
              <c:pt idx="16">
                <c:v>-5.5289248493483399E-2</c:v>
              </c:pt>
              <c:pt idx="17">
                <c:v>-1.90171634700733E-2</c:v>
              </c:pt>
              <c:pt idx="18">
                <c:v>-2.6618947792781102E-2</c:v>
              </c:pt>
              <c:pt idx="19">
                <c:v>-3.0967339077999201E-2</c:v>
              </c:pt>
              <c:pt idx="20">
                <c:v>-1.3453294957595299E-2</c:v>
              </c:pt>
              <c:pt idx="21">
                <c:v>3.1390531436384497E-2</c:v>
              </c:pt>
              <c:pt idx="22">
                <c:v>5.0256243831595999E-2</c:v>
              </c:pt>
              <c:pt idx="23">
                <c:v>4.2942759462374497E-2</c:v>
              </c:pt>
              <c:pt idx="24">
                <c:v>6.21538238172549E-2</c:v>
              </c:pt>
              <c:pt idx="25">
                <c:v>7.3890039080901901E-2</c:v>
              </c:pt>
              <c:pt idx="26">
                <c:v>-1.89760575539006E-2</c:v>
              </c:pt>
              <c:pt idx="27">
                <c:v>1.6413855719552999E-3</c:v>
              </c:pt>
              <c:pt idx="28">
                <c:v>1.5262562362961399E-2</c:v>
              </c:pt>
              <c:pt idx="29">
                <c:v>-7.6632934718504894E-2</c:v>
              </c:pt>
            </c:numLit>
          </c:yVal>
          <c:smooth val="0"/>
          <c:extLst>
            <c:ext xmlns:c16="http://schemas.microsoft.com/office/drawing/2014/chart" uri="{C3380CC4-5D6E-409C-BE32-E72D297353CC}">
              <c16:uniqueId val="{00000001-49AE-41BA-A9C6-6341E9950A67}"/>
            </c:ext>
          </c:extLst>
        </c:ser>
        <c:ser>
          <c:idx val="1"/>
          <c:order val="1"/>
          <c:tx>
            <c:v>EM</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Lit>
              <c:formatCode>General</c:formatCode>
              <c:ptCount val="57"/>
              <c:pt idx="0">
                <c:v>3.9307131381670198E-2</c:v>
              </c:pt>
              <c:pt idx="1">
                <c:v>0.19090590778896499</c:v>
              </c:pt>
              <c:pt idx="2">
                <c:v>6.0619150320311399E-2</c:v>
              </c:pt>
              <c:pt idx="3">
                <c:v>2.33875673709503E-2</c:v>
              </c:pt>
              <c:pt idx="4">
                <c:v>0.11257506629352799</c:v>
              </c:pt>
              <c:pt idx="5">
                <c:v>0.14751791170960199</c:v>
              </c:pt>
              <c:pt idx="6">
                <c:v>-0.111871275015477</c:v>
              </c:pt>
              <c:pt idx="7">
                <c:v>5.5256522385773402E-2</c:v>
              </c:pt>
              <c:pt idx="8">
                <c:v>9.0285473705122604E-2</c:v>
              </c:pt>
              <c:pt idx="9">
                <c:v>6.7523558569887898E-2</c:v>
              </c:pt>
              <c:pt idx="10">
                <c:v>6.5545785405233106E-2</c:v>
              </c:pt>
              <c:pt idx="11">
                <c:v>7.24378495605352E-2</c:v>
              </c:pt>
              <c:pt idx="12">
                <c:v>0.17166722944318399</c:v>
              </c:pt>
              <c:pt idx="13">
                <c:v>9.1702627083347393E-2</c:v>
              </c:pt>
              <c:pt idx="14">
                <c:v>-8.3128229572973805E-2</c:v>
              </c:pt>
              <c:pt idx="15">
                <c:v>0.23498065930338599</c:v>
              </c:pt>
              <c:pt idx="16">
                <c:v>0.148316565871872</c:v>
              </c:pt>
              <c:pt idx="17">
                <c:v>1.27743695047721E-2</c:v>
              </c:pt>
              <c:pt idx="18">
                <c:v>-4.4058201286646198E-2</c:v>
              </c:pt>
              <c:pt idx="19">
                <c:v>-1.67710463503698E-3</c:v>
              </c:pt>
              <c:pt idx="20">
                <c:v>-0.15879059833721801</c:v>
              </c:pt>
              <c:pt idx="21">
                <c:v>6.4073622602915997E-3</c:v>
              </c:pt>
              <c:pt idx="22">
                <c:v>5.8672798296523498E-2</c:v>
              </c:pt>
              <c:pt idx="23">
                <c:v>3.9797288568442897E-2</c:v>
              </c:pt>
              <c:pt idx="24">
                <c:v>-2.1345009521193298E-2</c:v>
              </c:pt>
              <c:pt idx="25">
                <c:v>0.199102771895145</c:v>
              </c:pt>
              <c:pt idx="26">
                <c:v>9.0290791282698804E-2</c:v>
              </c:pt>
              <c:pt idx="27">
                <c:v>8.9977596971361401E-2</c:v>
              </c:pt>
              <c:pt idx="28">
                <c:v>-2.3303193555392E-2</c:v>
              </c:pt>
              <c:pt idx="29">
                <c:v>-1.6667689399880298E-2</c:v>
              </c:pt>
              <c:pt idx="30">
                <c:v>0.23622463055340501</c:v>
              </c:pt>
              <c:pt idx="31">
                <c:v>-4.8918298084032398E-2</c:v>
              </c:pt>
              <c:pt idx="32">
                <c:v>1.3983455983918499E-2</c:v>
              </c:pt>
              <c:pt idx="33">
                <c:v>8.8109306130301993E-3</c:v>
              </c:pt>
              <c:pt idx="34">
                <c:v>0.25577940038602798</c:v>
              </c:pt>
              <c:pt idx="35">
                <c:v>-0.122376837694386</c:v>
              </c:pt>
              <c:pt idx="36">
                <c:v>0.15684644600280201</c:v>
              </c:pt>
              <c:pt idx="37">
                <c:v>0.257537198970199</c:v>
              </c:pt>
              <c:pt idx="38">
                <c:v>4.2492236672008903E-2</c:v>
              </c:pt>
              <c:pt idx="39">
                <c:v>9.7992478807442204E-2</c:v>
              </c:pt>
              <c:pt idx="40">
                <c:v>0.16619445303236999</c:v>
              </c:pt>
              <c:pt idx="41">
                <c:v>-1.3900256641921901E-2</c:v>
              </c:pt>
              <c:pt idx="42">
                <c:v>-3.4018508353138098E-2</c:v>
              </c:pt>
              <c:pt idx="43">
                <c:v>0.106706548710867</c:v>
              </c:pt>
              <c:pt idx="44">
                <c:v>-0.117506916887148</c:v>
              </c:pt>
              <c:pt idx="45">
                <c:v>7.1600997691974796E-2</c:v>
              </c:pt>
              <c:pt idx="46">
                <c:v>0.17719097704943099</c:v>
              </c:pt>
              <c:pt idx="47">
                <c:v>5.5575899432126701E-2</c:v>
              </c:pt>
              <c:pt idx="48">
                <c:v>0.18302690223858001</c:v>
              </c:pt>
              <c:pt idx="49">
                <c:v>5.7108422317638699E-2</c:v>
              </c:pt>
              <c:pt idx="50">
                <c:v>0.101860863254138</c:v>
              </c:pt>
              <c:pt idx="51">
                <c:v>1.08533860982274E-2</c:v>
              </c:pt>
              <c:pt idx="52">
                <c:v>-5.7711972235998402E-2</c:v>
              </c:pt>
              <c:pt idx="53">
                <c:v>-5.2791848960835899E-2</c:v>
              </c:pt>
              <c:pt idx="54">
                <c:v>0.13171982153685999</c:v>
              </c:pt>
              <c:pt idx="55">
                <c:v>7.1503471232284205E-2</c:v>
              </c:pt>
              <c:pt idx="56">
                <c:v>0.268432270574816</c:v>
              </c:pt>
            </c:numLit>
          </c:xVal>
          <c:yVal>
            <c:numLit>
              <c:formatCode>General</c:formatCode>
              <c:ptCount val="57"/>
              <c:pt idx="0">
                <c:v>2.7216378195794099E-2</c:v>
              </c:pt>
              <c:pt idx="1">
                <c:v>-3.2085401766696999E-3</c:v>
              </c:pt>
              <c:pt idx="2">
                <c:v>-3.5616976639812899E-2</c:v>
              </c:pt>
              <c:pt idx="3">
                <c:v>5.4900096678283002E-2</c:v>
              </c:pt>
              <c:pt idx="4">
                <c:v>-6.9742047575013094E-2</c:v>
              </c:pt>
              <c:pt idx="5">
                <c:v>-0.11310147675248</c:v>
              </c:pt>
              <c:pt idx="6">
                <c:v>7.3618322510023296E-3</c:v>
              </c:pt>
              <c:pt idx="7">
                <c:v>1.3343207583737599E-2</c:v>
              </c:pt>
              <c:pt idx="8">
                <c:v>2.5394563186089899E-4</c:v>
              </c:pt>
              <c:pt idx="9">
                <c:v>4.4341603187057897E-2</c:v>
              </c:pt>
              <c:pt idx="10">
                <c:v>-1.8898041802521099E-2</c:v>
              </c:pt>
              <c:pt idx="11">
                <c:v>-5.0561521913594698E-2</c:v>
              </c:pt>
              <c:pt idx="12">
                <c:v>-4.7058603303956698E-2</c:v>
              </c:pt>
              <c:pt idx="13">
                <c:v>3.8016414721832197E-2</c:v>
              </c:pt>
              <c:pt idx="14">
                <c:v>6.5789216913824E-2</c:v>
              </c:pt>
              <c:pt idx="15">
                <c:v>-2.7218758418075299E-2</c:v>
              </c:pt>
              <c:pt idx="16">
                <c:v>-5.9067959994397401E-2</c:v>
              </c:pt>
              <c:pt idx="17">
                <c:v>-6.1642718907955699E-3</c:v>
              </c:pt>
              <c:pt idx="18">
                <c:v>1.8204232605935999E-3</c:v>
              </c:pt>
              <c:pt idx="19">
                <c:v>-9.0199372594472992E-3</c:v>
              </c:pt>
              <c:pt idx="20">
                <c:v>-2.8408179194688601E-2</c:v>
              </c:pt>
              <c:pt idx="21">
                <c:v>-3.4376154408616001E-2</c:v>
              </c:pt>
              <c:pt idx="22">
                <c:v>-9.8718727782705101E-2</c:v>
              </c:pt>
              <c:pt idx="23">
                <c:v>-2.6648379687549E-2</c:v>
              </c:pt>
              <c:pt idx="24">
                <c:v>-4.8390284716998598E-2</c:v>
              </c:pt>
              <c:pt idx="25">
                <c:v>-7.9098856185823005E-2</c:v>
              </c:pt>
              <c:pt idx="26">
                <c:v>-0.19518266231468001</c:v>
              </c:pt>
              <c:pt idx="27">
                <c:v>-6.5243366744941397E-2</c:v>
              </c:pt>
              <c:pt idx="28">
                <c:v>-2.3372473608216301E-2</c:v>
              </c:pt>
              <c:pt idx="29">
                <c:v>-7.8710898217197994E-3</c:v>
              </c:pt>
              <c:pt idx="30">
                <c:v>-0.161338104374038</c:v>
              </c:pt>
              <c:pt idx="31">
                <c:v>2.4881064288576199E-2</c:v>
              </c:pt>
              <c:pt idx="32">
                <c:v>3.5776515569972599E-2</c:v>
              </c:pt>
              <c:pt idx="33">
                <c:v>7.4256328009345996E-3</c:v>
              </c:pt>
              <c:pt idx="34">
                <c:v>-7.0856342862054E-2</c:v>
              </c:pt>
              <c:pt idx="35">
                <c:v>7.1332533296805403E-2</c:v>
              </c:pt>
              <c:pt idx="36">
                <c:v>5.2382301138789202E-2</c:v>
              </c:pt>
              <c:pt idx="37">
                <c:v>-3.7959631399384797E-2</c:v>
              </c:pt>
              <c:pt idx="38">
                <c:v>-1.15504843861428E-2</c:v>
              </c:pt>
              <c:pt idx="39">
                <c:v>-4.41550517859624E-2</c:v>
              </c:pt>
              <c:pt idx="40">
                <c:v>-7.5254273709066094E-2</c:v>
              </c:pt>
              <c:pt idx="41">
                <c:v>-2.2445607958333499E-2</c:v>
              </c:pt>
              <c:pt idx="42">
                <c:v>-1.3605960421413899E-3</c:v>
              </c:pt>
              <c:pt idx="43">
                <c:v>-3.7034598984700899E-2</c:v>
              </c:pt>
              <c:pt idx="44">
                <c:v>3.2460136319298297E-2</c:v>
              </c:pt>
              <c:pt idx="45">
                <c:v>-1.8968308825310001E-2</c:v>
              </c:pt>
              <c:pt idx="46">
                <c:v>-1.1868578209501801E-2</c:v>
              </c:pt>
              <c:pt idx="47">
                <c:v>-1.8443953440876501E-2</c:v>
              </c:pt>
              <c:pt idx="48">
                <c:v>-8.8368298751840008E-3</c:v>
              </c:pt>
              <c:pt idx="49">
                <c:v>6.8010823421210697E-4</c:v>
              </c:pt>
              <c:pt idx="50">
                <c:v>0.103642010773148</c:v>
              </c:pt>
              <c:pt idx="51">
                <c:v>1.11382853685948E-2</c:v>
              </c:pt>
              <c:pt idx="52">
                <c:v>4.8306636132700101E-2</c:v>
              </c:pt>
              <c:pt idx="53">
                <c:v>-4.58962767069446E-2</c:v>
              </c:pt>
              <c:pt idx="54">
                <c:v>-0.12099127418856299</c:v>
              </c:pt>
              <c:pt idx="55">
                <c:v>-3.5130366711864501E-2</c:v>
              </c:pt>
              <c:pt idx="56">
                <c:v>-9.4424007494616994E-3</c:v>
              </c:pt>
            </c:numLit>
          </c:yVal>
          <c:smooth val="0"/>
          <c:extLst>
            <c:ext xmlns:c16="http://schemas.microsoft.com/office/drawing/2014/chart" uri="{C3380CC4-5D6E-409C-BE32-E72D297353CC}">
              <c16:uniqueId val="{00000003-49AE-41BA-A9C6-6341E9950A67}"/>
            </c:ext>
          </c:extLst>
        </c:ser>
        <c:ser>
          <c:idx val="2"/>
          <c:order val="2"/>
          <c:tx>
            <c:v>LIC</c:v>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forward val="0.1"/>
            <c:backward val="0.2"/>
            <c:dispRSqr val="0"/>
            <c:dispEq val="0"/>
          </c:trendline>
          <c:xVal>
            <c:numLit>
              <c:formatCode>General</c:formatCode>
              <c:ptCount val="22"/>
              <c:pt idx="0">
                <c:v>-1.67887927070847E-2</c:v>
              </c:pt>
              <c:pt idx="1">
                <c:v>-2.10381825120615E-2</c:v>
              </c:pt>
              <c:pt idx="2">
                <c:v>0.11909686376496199</c:v>
              </c:pt>
              <c:pt idx="3">
                <c:v>1.6804098494206599E-2</c:v>
              </c:pt>
              <c:pt idx="4">
                <c:v>-5.51827486102461E-2</c:v>
              </c:pt>
              <c:pt idx="5">
                <c:v>4.0833902108230603E-2</c:v>
              </c:pt>
              <c:pt idx="6">
                <c:v>2.22079815093634E-2</c:v>
              </c:pt>
              <c:pt idx="7">
                <c:v>7.8141943213192802E-2</c:v>
              </c:pt>
              <c:pt idx="8">
                <c:v>1.10565935673731E-2</c:v>
              </c:pt>
              <c:pt idx="9">
                <c:v>8.7578316294547997E-3</c:v>
              </c:pt>
              <c:pt idx="10">
                <c:v>-0.118044519903179</c:v>
              </c:pt>
              <c:pt idx="11">
                <c:v>-7.7132779537051596E-2</c:v>
              </c:pt>
              <c:pt idx="12">
                <c:v>0.134981040839463</c:v>
              </c:pt>
              <c:pt idx="13">
                <c:v>-1.35415797419373E-2</c:v>
              </c:pt>
              <c:pt idx="14">
                <c:v>7.7169790822597395E-2</c:v>
              </c:pt>
              <c:pt idx="15">
                <c:v>-6.3554747346507998E-2</c:v>
              </c:pt>
              <c:pt idx="16">
                <c:v>-4.7068602644141602E-2</c:v>
              </c:pt>
              <c:pt idx="17">
                <c:v>-0.14679933615430599</c:v>
              </c:pt>
              <c:pt idx="18">
                <c:v>6.4452957109197503E-2</c:v>
              </c:pt>
              <c:pt idx="19">
                <c:v>1.16727021404451E-2</c:v>
              </c:pt>
              <c:pt idx="20">
                <c:v>1.4259641372547E-2</c:v>
              </c:pt>
              <c:pt idx="21">
                <c:v>6.6822149462794606E-2</c:v>
              </c:pt>
            </c:numLit>
          </c:xVal>
          <c:yVal>
            <c:numLit>
              <c:formatCode>General</c:formatCode>
              <c:ptCount val="22"/>
              <c:pt idx="0">
                <c:v>-9.2415369191350294E-2</c:v>
              </c:pt>
              <c:pt idx="1">
                <c:v>3.7202603827725298E-3</c:v>
              </c:pt>
              <c:pt idx="2">
                <c:v>2.0767596519371E-2</c:v>
              </c:pt>
              <c:pt idx="3">
                <c:v>-0.12714768885392499</c:v>
              </c:pt>
              <c:pt idx="4">
                <c:v>-1.4294871323833999E-3</c:v>
              </c:pt>
              <c:pt idx="5">
                <c:v>-5.9716020436822698E-2</c:v>
              </c:pt>
              <c:pt idx="6">
                <c:v>9.7403248888785807E-2</c:v>
              </c:pt>
              <c:pt idx="7">
                <c:v>-9.7878223124510999E-2</c:v>
              </c:pt>
              <c:pt idx="8">
                <c:v>-5.4736436308505401E-2</c:v>
              </c:pt>
              <c:pt idx="9">
                <c:v>-4.1255180182446102E-2</c:v>
              </c:pt>
              <c:pt idx="10">
                <c:v>-5.0193488417515503E-2</c:v>
              </c:pt>
              <c:pt idx="11">
                <c:v>0.129195376375973</c:v>
              </c:pt>
              <c:pt idx="12">
                <c:v>-0.11766956425903</c:v>
              </c:pt>
              <c:pt idx="13">
                <c:v>6.1273748891504803E-2</c:v>
              </c:pt>
              <c:pt idx="14">
                <c:v>3.5473626051054599E-2</c:v>
              </c:pt>
              <c:pt idx="15">
                <c:v>3.0218167990473499E-2</c:v>
              </c:pt>
              <c:pt idx="16">
                <c:v>2.3220690824377999E-2</c:v>
              </c:pt>
              <c:pt idx="17">
                <c:v>0.10860867745497001</c:v>
              </c:pt>
              <c:pt idx="18">
                <c:v>4.21189793210381E-2</c:v>
              </c:pt>
              <c:pt idx="19">
                <c:v>3.5754653655549203E-2</c:v>
              </c:pt>
              <c:pt idx="20">
                <c:v>-2.41515530264589E-2</c:v>
              </c:pt>
              <c:pt idx="21">
                <c:v>-4.7129266838960099E-2</c:v>
              </c:pt>
            </c:numLit>
          </c:yVal>
          <c:smooth val="0"/>
          <c:extLst>
            <c:ext xmlns:c16="http://schemas.microsoft.com/office/drawing/2014/chart" uri="{C3380CC4-5D6E-409C-BE32-E72D297353CC}">
              <c16:uniqueId val="{00000005-49AE-41BA-A9C6-6341E9950A67}"/>
            </c:ext>
          </c:extLst>
        </c:ser>
        <c:dLbls>
          <c:showLegendKey val="0"/>
          <c:showVal val="0"/>
          <c:showCatName val="0"/>
          <c:showSerName val="0"/>
          <c:showPercent val="0"/>
          <c:showBubbleSize val="0"/>
        </c:dLbls>
        <c:axId val="1386099199"/>
        <c:axId val="1377103455"/>
      </c:scatterChart>
      <c:valAx>
        <c:axId val="1386099199"/>
        <c:scaling>
          <c:orientation val="minMax"/>
          <c:max val="0.30000000000000004"/>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layout>
            <c:manualLayout>
              <c:xMode val="edge"/>
              <c:yMode val="edge"/>
              <c:x val="0.79461417322834649"/>
              <c:y val="0.596997323225415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7103455"/>
        <c:crosses val="autoZero"/>
        <c:crossBetween val="midCat"/>
      </c:valAx>
      <c:valAx>
        <c:axId val="1377103455"/>
        <c:scaling>
          <c:orientation val="minMax"/>
          <c:max val="0.30000000000000004"/>
          <c:min val="-0.30000000000000004"/>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
                </a:r>
              </a:p>
            </c:rich>
          </c:tx>
          <c:layout>
            <c:manualLayout>
              <c:xMode val="edge"/>
              <c:yMode val="edge"/>
              <c:x val="0.56111111111111112"/>
              <c:y val="0.36456536605380901"/>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6099199"/>
        <c:crosses val="autoZero"/>
        <c:crossBetween val="midCat"/>
      </c:valAx>
      <c:spPr>
        <a:noFill/>
        <a:ln>
          <a:noFill/>
        </a:ln>
        <a:effectLst/>
      </c:spPr>
    </c:plotArea>
    <c:legend>
      <c:legendPos val="r"/>
      <c:layout>
        <c:manualLayout>
          <c:xMode val="edge"/>
          <c:yMode val="edge"/>
          <c:x val="0.73445778652668425"/>
          <c:y val="0.13915437369336275"/>
          <c:w val="0.2210977690288714"/>
          <c:h val="0.383378206756413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Contributions of m and g to debt surprises </a:t>
            </a:r>
            <a:endParaRPr lang="en-US" sz="1400">
              <a:effectLst/>
            </a:endParaRPr>
          </a:p>
          <a:p>
            <a:pPr>
              <a:defRPr/>
            </a:pPr>
            <a:r>
              <a:rPr lang="en-US" sz="1400" b="0" i="0" baseline="0">
                <a:effectLst/>
              </a:rPr>
              <a:t> </a:t>
            </a:r>
            <a:r>
              <a:rPr lang="en-US" sz="1200" b="0" i="0" baseline="0">
                <a:effectLst/>
              </a:rPr>
              <a:t>percentage points</a:t>
            </a:r>
            <a:endParaRPr lang="en-US" sz="1200">
              <a:effectLst/>
            </a:endParaRPr>
          </a:p>
        </c:rich>
      </c:tx>
      <c:layout>
        <c:manualLayout>
          <c:xMode val="edge"/>
          <c:yMode val="edge"/>
          <c:x val="0.18641666666666667"/>
          <c:y val="5.41871921182266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18044619422571"/>
          <c:y val="0.39817733990147786"/>
          <c:w val="0.6555691163604549"/>
          <c:h val="0.53184709669911956"/>
        </c:manualLayout>
      </c:layout>
      <c:scatterChart>
        <c:scatterStyle val="lineMarker"/>
        <c:varyColors val="0"/>
        <c:ser>
          <c:idx val="0"/>
          <c:order val="0"/>
          <c:tx>
            <c:v>AE</c:v>
          </c:tx>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backward val="0.30000000000000004"/>
            <c:dispRSqr val="0"/>
            <c:dispEq val="0"/>
          </c:trendline>
          <c:xVal>
            <c:numLit>
              <c:formatCode>General</c:formatCode>
              <c:ptCount val="30"/>
              <c:pt idx="0">
                <c:v>0.12669179242568601</c:v>
              </c:pt>
              <c:pt idx="1">
                <c:v>-2.2654453267718099E-2</c:v>
              </c:pt>
              <c:pt idx="2">
                <c:v>-4.6570772083950399E-2</c:v>
              </c:pt>
              <c:pt idx="3">
                <c:v>0.18513923500155299</c:v>
              </c:pt>
              <c:pt idx="4">
                <c:v>-0.17414467467474901</c:v>
              </c:pt>
              <c:pt idx="5">
                <c:v>-0.15343666151208199</c:v>
              </c:pt>
              <c:pt idx="6">
                <c:v>1.1431287422617099E-2</c:v>
              </c:pt>
              <c:pt idx="7">
                <c:v>8.2632366947551106E-2</c:v>
              </c:pt>
              <c:pt idx="8">
                <c:v>1.5297424249803101E-2</c:v>
              </c:pt>
              <c:pt idx="9">
                <c:v>-5.80094688933998E-2</c:v>
              </c:pt>
              <c:pt idx="10">
                <c:v>9.2133880582315697E-2</c:v>
              </c:pt>
              <c:pt idx="11">
                <c:v>-3.0378089997713E-2</c:v>
              </c:pt>
              <c:pt idx="12">
                <c:v>7.9739193156317598E-2</c:v>
              </c:pt>
              <c:pt idx="13">
                <c:v>7.4273976230127894E-2</c:v>
              </c:pt>
              <c:pt idx="14">
                <c:v>-7.5624905882986496E-2</c:v>
              </c:pt>
              <c:pt idx="15">
                <c:v>8.0447405399458299E-2</c:v>
              </c:pt>
              <c:pt idx="16">
                <c:v>0.22776289033394201</c:v>
              </c:pt>
              <c:pt idx="17">
                <c:v>-7.4546075230313494E-2</c:v>
              </c:pt>
              <c:pt idx="18">
                <c:v>0.124866997033767</c:v>
              </c:pt>
              <c:pt idx="19">
                <c:v>5.60241445647661E-2</c:v>
              </c:pt>
              <c:pt idx="20">
                <c:v>-6.0621967626886097E-2</c:v>
              </c:pt>
              <c:pt idx="21">
                <c:v>-0.15062312942557701</c:v>
              </c:pt>
              <c:pt idx="22">
                <c:v>-9.1350266919879592E-3</c:v>
              </c:pt>
              <c:pt idx="23">
                <c:v>6.7176528006816005E-2</c:v>
              </c:pt>
              <c:pt idx="24">
                <c:v>3.1352632655569201E-2</c:v>
              </c:pt>
              <c:pt idx="25">
                <c:v>-0.16642996510306299</c:v>
              </c:pt>
              <c:pt idx="26">
                <c:v>6.1835450805910103E-2</c:v>
              </c:pt>
              <c:pt idx="27">
                <c:v>2.73313823231193E-2</c:v>
              </c:pt>
              <c:pt idx="28">
                <c:v>-0.13490650972527399</c:v>
              </c:pt>
              <c:pt idx="29">
                <c:v>2.8457320327062899E-2</c:v>
              </c:pt>
            </c:numLit>
          </c:xVal>
          <c:yVal>
            <c:numLit>
              <c:formatCode>General</c:formatCode>
              <c:ptCount val="30"/>
              <c:pt idx="0">
                <c:v>9.1993310763788198E-3</c:v>
              </c:pt>
              <c:pt idx="1">
                <c:v>-6.8620623840861001E-3</c:v>
              </c:pt>
              <c:pt idx="2">
                <c:v>-1.6694606497902598E-2</c:v>
              </c:pt>
              <c:pt idx="3">
                <c:v>-1.90662474507E-3</c:v>
              </c:pt>
              <c:pt idx="4">
                <c:v>0.37297599721270303</c:v>
              </c:pt>
              <c:pt idx="5">
                <c:v>0.12911477854164799</c:v>
              </c:pt>
              <c:pt idx="6">
                <c:v>3.1938295406643898E-2</c:v>
              </c:pt>
              <c:pt idx="7">
                <c:v>-0.18514418347440101</c:v>
              </c:pt>
              <c:pt idx="8">
                <c:v>6.3164030010109604E-2</c:v>
              </c:pt>
              <c:pt idx="9">
                <c:v>3.4180747965380898E-2</c:v>
              </c:pt>
              <c:pt idx="10">
                <c:v>-0.116974252052839</c:v>
              </c:pt>
              <c:pt idx="11">
                <c:v>-3.3858220518734202E-3</c:v>
              </c:pt>
              <c:pt idx="12">
                <c:v>3.19089257264892E-2</c:v>
              </c:pt>
              <c:pt idx="13">
                <c:v>5.2396537160979998E-3</c:v>
              </c:pt>
              <c:pt idx="14">
                <c:v>0.17388903981232401</c:v>
              </c:pt>
              <c:pt idx="15">
                <c:v>8.1088267730538996E-2</c:v>
              </c:pt>
              <c:pt idx="16">
                <c:v>-0.17336217961172901</c:v>
              </c:pt>
              <c:pt idx="17">
                <c:v>-8.5334657208505693E-2</c:v>
              </c:pt>
              <c:pt idx="18">
                <c:v>-0.16516483691329201</c:v>
              </c:pt>
              <c:pt idx="19">
                <c:v>6.6258194921623298E-2</c:v>
              </c:pt>
              <c:pt idx="20">
                <c:v>1.5452058736648599E-2</c:v>
              </c:pt>
              <c:pt idx="21">
                <c:v>5.5097582509701197E-2</c:v>
              </c:pt>
              <c:pt idx="22">
                <c:v>0.21415297435647099</c:v>
              </c:pt>
              <c:pt idx="23">
                <c:v>5.2882474397285197E-2</c:v>
              </c:pt>
              <c:pt idx="24">
                <c:v>0.19792745011412699</c:v>
              </c:pt>
              <c:pt idx="25">
                <c:v>0.17000357955068199</c:v>
              </c:pt>
              <c:pt idx="26">
                <c:v>-2.9997648057263199E-2</c:v>
              </c:pt>
              <c:pt idx="27">
                <c:v>-6.5241063878156397E-2</c:v>
              </c:pt>
              <c:pt idx="28">
                <c:v>5.4447033487295002E-2</c:v>
              </c:pt>
              <c:pt idx="29">
                <c:v>3.6914332939959999E-3</c:v>
              </c:pt>
            </c:numLit>
          </c:yVal>
          <c:smooth val="0"/>
          <c:extLst>
            <c:ext xmlns:c16="http://schemas.microsoft.com/office/drawing/2014/chart" uri="{C3380CC4-5D6E-409C-BE32-E72D297353CC}">
              <c16:uniqueId val="{00000001-99A9-4DCF-B63F-C2F89094F24D}"/>
            </c:ext>
          </c:extLst>
        </c:ser>
        <c:ser>
          <c:idx val="1"/>
          <c:order val="1"/>
          <c:tx>
            <c:v>EM</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forward val="0.1"/>
            <c:backward val="0.1"/>
            <c:dispRSqr val="0"/>
            <c:dispEq val="0"/>
          </c:trendline>
          <c:xVal>
            <c:numLit>
              <c:formatCode>General</c:formatCode>
              <c:ptCount val="57"/>
              <c:pt idx="0">
                <c:v>3.9307131381670198E-2</c:v>
              </c:pt>
              <c:pt idx="1">
                <c:v>0.19090590778896499</c:v>
              </c:pt>
              <c:pt idx="2">
                <c:v>6.0619150320311399E-2</c:v>
              </c:pt>
              <c:pt idx="3">
                <c:v>2.33875673709503E-2</c:v>
              </c:pt>
              <c:pt idx="4">
                <c:v>0.11257506629352799</c:v>
              </c:pt>
              <c:pt idx="5">
                <c:v>0.14751791170960199</c:v>
              </c:pt>
              <c:pt idx="6">
                <c:v>-0.111871275015477</c:v>
              </c:pt>
              <c:pt idx="7">
                <c:v>5.5256522385773402E-2</c:v>
              </c:pt>
              <c:pt idx="8">
                <c:v>9.0285473705122604E-2</c:v>
              </c:pt>
              <c:pt idx="9">
                <c:v>6.7523558569887898E-2</c:v>
              </c:pt>
              <c:pt idx="10">
                <c:v>6.5545785405233106E-2</c:v>
              </c:pt>
              <c:pt idx="11">
                <c:v>7.24378495605352E-2</c:v>
              </c:pt>
              <c:pt idx="12">
                <c:v>0.17166722944318399</c:v>
              </c:pt>
              <c:pt idx="13">
                <c:v>9.1702627083347393E-2</c:v>
              </c:pt>
              <c:pt idx="14">
                <c:v>-8.3128229572973805E-2</c:v>
              </c:pt>
              <c:pt idx="15">
                <c:v>0.23498065930338599</c:v>
              </c:pt>
              <c:pt idx="16">
                <c:v>0.148316565871872</c:v>
              </c:pt>
              <c:pt idx="17">
                <c:v>1.27743695047721E-2</c:v>
              </c:pt>
              <c:pt idx="18">
                <c:v>-4.4058201286646198E-2</c:v>
              </c:pt>
              <c:pt idx="19">
                <c:v>-1.67710463503698E-3</c:v>
              </c:pt>
              <c:pt idx="20">
                <c:v>-0.15879059833721801</c:v>
              </c:pt>
              <c:pt idx="21">
                <c:v>6.4073622602915997E-3</c:v>
              </c:pt>
              <c:pt idx="22">
                <c:v>5.8672798296523498E-2</c:v>
              </c:pt>
              <c:pt idx="23">
                <c:v>3.9797288568442897E-2</c:v>
              </c:pt>
              <c:pt idx="24">
                <c:v>-2.1345009521193298E-2</c:v>
              </c:pt>
              <c:pt idx="25">
                <c:v>0.199102771895145</c:v>
              </c:pt>
              <c:pt idx="26">
                <c:v>9.0290791282698804E-2</c:v>
              </c:pt>
              <c:pt idx="27">
                <c:v>8.9977596971361401E-2</c:v>
              </c:pt>
              <c:pt idx="28">
                <c:v>-2.3303193555392E-2</c:v>
              </c:pt>
              <c:pt idx="29">
                <c:v>-1.6667689399880298E-2</c:v>
              </c:pt>
              <c:pt idx="30">
                <c:v>0.23622463055340501</c:v>
              </c:pt>
              <c:pt idx="31">
                <c:v>-4.8918298084032398E-2</c:v>
              </c:pt>
              <c:pt idx="32">
                <c:v>1.3983455983918499E-2</c:v>
              </c:pt>
              <c:pt idx="33">
                <c:v>8.8109306130301993E-3</c:v>
              </c:pt>
              <c:pt idx="34">
                <c:v>0.25577940038602798</c:v>
              </c:pt>
              <c:pt idx="35">
                <c:v>-0.122376837694386</c:v>
              </c:pt>
              <c:pt idx="36">
                <c:v>0.15684644600280201</c:v>
              </c:pt>
              <c:pt idx="37">
                <c:v>0.257537198970199</c:v>
              </c:pt>
              <c:pt idx="38">
                <c:v>4.2492236672008903E-2</c:v>
              </c:pt>
              <c:pt idx="39">
                <c:v>9.7992478807442204E-2</c:v>
              </c:pt>
              <c:pt idx="40">
                <c:v>0.16619445303236999</c:v>
              </c:pt>
              <c:pt idx="41">
                <c:v>-1.3900256641921901E-2</c:v>
              </c:pt>
              <c:pt idx="42">
                <c:v>-3.4018508353138098E-2</c:v>
              </c:pt>
              <c:pt idx="43">
                <c:v>0.106706548710867</c:v>
              </c:pt>
              <c:pt idx="44">
                <c:v>-0.117506916887148</c:v>
              </c:pt>
              <c:pt idx="45">
                <c:v>7.1600997691974796E-2</c:v>
              </c:pt>
              <c:pt idx="46">
                <c:v>0.17719097704943099</c:v>
              </c:pt>
              <c:pt idx="47">
                <c:v>5.5575899432126701E-2</c:v>
              </c:pt>
              <c:pt idx="48">
                <c:v>0.18302690223858001</c:v>
              </c:pt>
              <c:pt idx="49">
                <c:v>5.7108422317638699E-2</c:v>
              </c:pt>
              <c:pt idx="50">
                <c:v>0.101860863254138</c:v>
              </c:pt>
              <c:pt idx="51">
                <c:v>1.08533860982274E-2</c:v>
              </c:pt>
              <c:pt idx="52">
                <c:v>-5.7711972235998402E-2</c:v>
              </c:pt>
              <c:pt idx="53">
                <c:v>-5.2791848960835899E-2</c:v>
              </c:pt>
              <c:pt idx="54">
                <c:v>0.13171982153685999</c:v>
              </c:pt>
              <c:pt idx="55">
                <c:v>7.1503471232284205E-2</c:v>
              </c:pt>
              <c:pt idx="56">
                <c:v>0.268432270574816</c:v>
              </c:pt>
            </c:numLit>
          </c:xVal>
          <c:yVal>
            <c:numLit>
              <c:formatCode>General</c:formatCode>
              <c:ptCount val="57"/>
              <c:pt idx="0">
                <c:v>0.16726179508898201</c:v>
              </c:pt>
              <c:pt idx="1">
                <c:v>0.10984529572511199</c:v>
              </c:pt>
              <c:pt idx="2">
                <c:v>3.4510988072681499E-2</c:v>
              </c:pt>
              <c:pt idx="3">
                <c:v>0.29126152375173298</c:v>
              </c:pt>
              <c:pt idx="4">
                <c:v>-4.4508156739241599E-2</c:v>
              </c:pt>
              <c:pt idx="5">
                <c:v>-9.4781072434925298E-2</c:v>
              </c:pt>
              <c:pt idx="6">
                <c:v>0.239540660491567</c:v>
              </c:pt>
              <c:pt idx="7">
                <c:v>-1.1546646084851E-2</c:v>
              </c:pt>
              <c:pt idx="8">
                <c:v>4.2883858480050802E-2</c:v>
              </c:pt>
              <c:pt idx="9">
                <c:v>0.32957906568286</c:v>
              </c:pt>
              <c:pt idx="10">
                <c:v>-1.1091714882795201E-2</c:v>
              </c:pt>
              <c:pt idx="11">
                <c:v>-7.8377075124838103E-2</c:v>
              </c:pt>
              <c:pt idx="12">
                <c:v>-7.4735296889124295E-2</c:v>
              </c:pt>
              <c:pt idx="13">
                <c:v>5.2850277503212903E-2</c:v>
              </c:pt>
              <c:pt idx="14">
                <c:v>0.30291869513257202</c:v>
              </c:pt>
              <c:pt idx="15">
                <c:v>-0.151162558751089</c:v>
              </c:pt>
              <c:pt idx="16">
                <c:v>0.14876316297622799</c:v>
              </c:pt>
              <c:pt idx="17">
                <c:v>-9.7391027684910099E-3</c:v>
              </c:pt>
              <c:pt idx="18">
                <c:v>-5.2187236025742698E-2</c:v>
              </c:pt>
              <c:pt idx="19">
                <c:v>-6.8772106837064695E-2</c:v>
              </c:pt>
              <c:pt idx="20">
                <c:v>0.25060841644272303</c:v>
              </c:pt>
              <c:pt idx="21">
                <c:v>0.115440641422615</c:v>
              </c:pt>
              <c:pt idx="22">
                <c:v>7.6520948081860996E-2</c:v>
              </c:pt>
              <c:pt idx="23">
                <c:v>7.3015722306130097E-3</c:v>
              </c:pt>
              <c:pt idx="24">
                <c:v>7.7340553715229396E-2</c:v>
              </c:pt>
              <c:pt idx="25">
                <c:v>0.208772882383052</c:v>
              </c:pt>
              <c:pt idx="26">
                <c:v>7.7859615959520997E-2</c:v>
              </c:pt>
              <c:pt idx="27">
                <c:v>0.15614962910021599</c:v>
              </c:pt>
              <c:pt idx="28">
                <c:v>-3.1621963773951399E-2</c:v>
              </c:pt>
              <c:pt idx="29">
                <c:v>4.2353385271124297E-2</c:v>
              </c:pt>
              <c:pt idx="30">
                <c:v>6.9142080758387001E-2</c:v>
              </c:pt>
              <c:pt idx="31">
                <c:v>-9.8428596454072995E-2</c:v>
              </c:pt>
              <c:pt idx="32">
                <c:v>-1.7392488837466E-2</c:v>
              </c:pt>
              <c:pt idx="33">
                <c:v>5.5165311077867499E-2</c:v>
              </c:pt>
              <c:pt idx="34">
                <c:v>-0.12807589132965999</c:v>
              </c:pt>
              <c:pt idx="35">
                <c:v>1.65678634194719E-2</c:v>
              </c:pt>
              <c:pt idx="36">
                <c:v>-6.5346282553703904E-3</c:v>
              </c:pt>
              <c:pt idx="37">
                <c:v>-0.152457841499088</c:v>
              </c:pt>
              <c:pt idx="38">
                <c:v>-3.7732162941522499E-2</c:v>
              </c:pt>
              <c:pt idx="39">
                <c:v>2.58219757141974E-2</c:v>
              </c:pt>
              <c:pt idx="40">
                <c:v>-7.3794597545213003E-2</c:v>
              </c:pt>
              <c:pt idx="41">
                <c:v>-2.9815988447970801E-2</c:v>
              </c:pt>
              <c:pt idx="42">
                <c:v>3.1768622312669102E-2</c:v>
              </c:pt>
              <c:pt idx="43">
                <c:v>-0.16729622812915201</c:v>
              </c:pt>
              <c:pt idx="44">
                <c:v>0.227591184991456</c:v>
              </c:pt>
              <c:pt idx="45">
                <c:v>-4.9892087985636602E-2</c:v>
              </c:pt>
              <c:pt idx="46">
                <c:v>-2.8214693688548901E-2</c:v>
              </c:pt>
              <c:pt idx="47">
                <c:v>0.195477482004805</c:v>
              </c:pt>
              <c:pt idx="48">
                <c:v>7.1713340525369998E-2</c:v>
              </c:pt>
              <c:pt idx="49">
                <c:v>3.5309144888498699E-2</c:v>
              </c:pt>
              <c:pt idx="50">
                <c:v>-4.3665558855376999E-2</c:v>
              </c:pt>
              <c:pt idx="51">
                <c:v>4.6136920287933002E-2</c:v>
              </c:pt>
              <c:pt idx="52">
                <c:v>8.02307712465785E-2</c:v>
              </c:pt>
              <c:pt idx="53">
                <c:v>0.213359682811952</c:v>
              </c:pt>
              <c:pt idx="54">
                <c:v>-0.21230118225397299</c:v>
              </c:pt>
              <c:pt idx="55">
                <c:v>0.159162847562729</c:v>
              </c:pt>
              <c:pt idx="56">
                <c:v>-7.6991084212446395E-2</c:v>
              </c:pt>
            </c:numLit>
          </c:yVal>
          <c:smooth val="0"/>
          <c:extLst>
            <c:ext xmlns:c16="http://schemas.microsoft.com/office/drawing/2014/chart" uri="{C3380CC4-5D6E-409C-BE32-E72D297353CC}">
              <c16:uniqueId val="{00000003-99A9-4DCF-B63F-C2F89094F24D}"/>
            </c:ext>
          </c:extLst>
        </c:ser>
        <c:ser>
          <c:idx val="2"/>
          <c:order val="2"/>
          <c:tx>
            <c:v>LIC</c:v>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forward val="0.15000000000000002"/>
            <c:backward val="0.25"/>
            <c:dispRSqr val="0"/>
            <c:dispEq val="0"/>
          </c:trendline>
          <c:xVal>
            <c:numLit>
              <c:formatCode>General</c:formatCode>
              <c:ptCount val="22"/>
              <c:pt idx="0">
                <c:v>-1.67887927070847E-2</c:v>
              </c:pt>
              <c:pt idx="1">
                <c:v>-2.10381825120615E-2</c:v>
              </c:pt>
              <c:pt idx="2">
                <c:v>0.11909686376496199</c:v>
              </c:pt>
              <c:pt idx="3">
                <c:v>1.6804098494206599E-2</c:v>
              </c:pt>
              <c:pt idx="4">
                <c:v>-5.51827486102461E-2</c:v>
              </c:pt>
              <c:pt idx="5">
                <c:v>4.0833902108230603E-2</c:v>
              </c:pt>
              <c:pt idx="6">
                <c:v>2.22079815093634E-2</c:v>
              </c:pt>
              <c:pt idx="7">
                <c:v>7.8141943213192802E-2</c:v>
              </c:pt>
              <c:pt idx="8">
                <c:v>1.10565935673731E-2</c:v>
              </c:pt>
              <c:pt idx="9">
                <c:v>8.7578316294547997E-3</c:v>
              </c:pt>
              <c:pt idx="10">
                <c:v>-0.118044519903179</c:v>
              </c:pt>
              <c:pt idx="11">
                <c:v>-7.7132779537051596E-2</c:v>
              </c:pt>
              <c:pt idx="12">
                <c:v>0.134981040839463</c:v>
              </c:pt>
              <c:pt idx="13">
                <c:v>-1.35415797419373E-2</c:v>
              </c:pt>
              <c:pt idx="14">
                <c:v>7.7169790822597395E-2</c:v>
              </c:pt>
              <c:pt idx="15">
                <c:v>-6.3554747346507998E-2</c:v>
              </c:pt>
              <c:pt idx="16">
                <c:v>-4.7068602644141602E-2</c:v>
              </c:pt>
              <c:pt idx="17">
                <c:v>-0.14679933615430599</c:v>
              </c:pt>
              <c:pt idx="18">
                <c:v>6.4452957109197503E-2</c:v>
              </c:pt>
              <c:pt idx="19">
                <c:v>1.16727021404451E-2</c:v>
              </c:pt>
              <c:pt idx="20">
                <c:v>1.4259641372547E-2</c:v>
              </c:pt>
              <c:pt idx="21">
                <c:v>6.6822149462794606E-2</c:v>
              </c:pt>
            </c:numLit>
          </c:xVal>
          <c:yVal>
            <c:numLit>
              <c:formatCode>General</c:formatCode>
              <c:ptCount val="22"/>
              <c:pt idx="0">
                <c:v>-0.115462285948893</c:v>
              </c:pt>
              <c:pt idx="1">
                <c:v>-1.8897371343920898E-2</c:v>
              </c:pt>
              <c:pt idx="2">
                <c:v>-7.1444184256429094E-2</c:v>
              </c:pt>
              <c:pt idx="3">
                <c:v>-0.105709793016389</c:v>
              </c:pt>
              <c:pt idx="4">
                <c:v>0.25539834053896898</c:v>
              </c:pt>
              <c:pt idx="5">
                <c:v>0.26845529911549598</c:v>
              </c:pt>
              <c:pt idx="6">
                <c:v>-6.2610947826892097E-2</c:v>
              </c:pt>
              <c:pt idx="7">
                <c:v>5.4169007845462303E-2</c:v>
              </c:pt>
              <c:pt idx="8">
                <c:v>2.0868268796769E-2</c:v>
              </c:pt>
              <c:pt idx="9">
                <c:v>-1.4313079316391799E-2</c:v>
              </c:pt>
              <c:pt idx="10">
                <c:v>8.3685146896581797E-2</c:v>
              </c:pt>
              <c:pt idx="11">
                <c:v>0.358298474919167</c:v>
              </c:pt>
              <c:pt idx="12">
                <c:v>-0.153239093316443</c:v>
              </c:pt>
              <c:pt idx="13">
                <c:v>3.3475475715459002E-2</c:v>
              </c:pt>
              <c:pt idx="14">
                <c:v>-6.4802257117463694E-2</c:v>
              </c:pt>
              <c:pt idx="15">
                <c:v>-6.19274941668288E-4</c:v>
              </c:pt>
              <c:pt idx="16">
                <c:v>7.0182084576328504E-2</c:v>
              </c:pt>
              <c:pt idx="17">
                <c:v>-6.9534967822919999E-2</c:v>
              </c:pt>
              <c:pt idx="18">
                <c:v>-7.1271165180096102E-2</c:v>
              </c:pt>
              <c:pt idx="19">
                <c:v>9.61929935256437E-2</c:v>
              </c:pt>
              <c:pt idx="20">
                <c:v>4.9085154493436797E-2</c:v>
              </c:pt>
              <c:pt idx="21">
                <c:v>5.7368209569588997E-2</c:v>
              </c:pt>
            </c:numLit>
          </c:yVal>
          <c:smooth val="0"/>
          <c:extLst>
            <c:ext xmlns:c16="http://schemas.microsoft.com/office/drawing/2014/chart" uri="{C3380CC4-5D6E-409C-BE32-E72D297353CC}">
              <c16:uniqueId val="{00000005-99A9-4DCF-B63F-C2F89094F24D}"/>
            </c:ext>
          </c:extLst>
        </c:ser>
        <c:dLbls>
          <c:showLegendKey val="0"/>
          <c:showVal val="0"/>
          <c:showCatName val="0"/>
          <c:showSerName val="0"/>
          <c:showPercent val="0"/>
          <c:showBubbleSize val="0"/>
        </c:dLbls>
        <c:axId val="812685135"/>
        <c:axId val="1452354943"/>
      </c:scatterChart>
      <c:valAx>
        <c:axId val="812685135"/>
        <c:scaling>
          <c:orientation val="minMax"/>
          <c:max val="0.4"/>
          <c:min val="-0.4"/>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layout>
            <c:manualLayout>
              <c:xMode val="edge"/>
              <c:yMode val="edge"/>
              <c:x val="0.76308989501312341"/>
              <c:y val="0.5851968503937008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2354943"/>
        <c:crosses val="autoZero"/>
        <c:crossBetween val="midCat"/>
      </c:valAx>
      <c:valAx>
        <c:axId val="1452354943"/>
        <c:scaling>
          <c:orientation val="minMax"/>
          <c:max val="0.4"/>
          <c:min val="-0.4"/>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a:t>
                </a:r>
              </a:p>
            </c:rich>
          </c:tx>
          <c:layout>
            <c:manualLayout>
              <c:xMode val="edge"/>
              <c:yMode val="edge"/>
              <c:x val="0.4861111111111111"/>
              <c:y val="0.3413544858616811"/>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685135"/>
        <c:crosses val="autoZero"/>
        <c:crossBetween val="midCat"/>
      </c:valAx>
      <c:spPr>
        <a:noFill/>
        <a:ln>
          <a:noFill/>
        </a:ln>
        <a:effectLst/>
      </c:spPr>
    </c:plotArea>
    <c:legend>
      <c:legendPos val="r"/>
      <c:layout>
        <c:manualLayout>
          <c:xMode val="edge"/>
          <c:yMode val="edge"/>
          <c:x val="0.74279111986001745"/>
          <c:y val="0.16152515418331329"/>
          <c:w val="0.2210977690288714"/>
          <c:h val="0.415028121484814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Contributions of m+r+g and r to debt surprises </a:t>
            </a:r>
            <a:endParaRPr lang="en-US" sz="1400">
              <a:effectLst/>
            </a:endParaRPr>
          </a:p>
          <a:p>
            <a:pPr>
              <a:defRPr/>
            </a:pPr>
            <a:r>
              <a:rPr lang="en-US" sz="1200" b="0" i="0" baseline="0">
                <a:effectLst/>
              </a:rPr>
              <a:t>percentage points</a:t>
            </a:r>
            <a:endParaRPr lang="en-US"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150000000000002"/>
          <c:y val="0.36495370370370372"/>
          <c:w val="0.59602734033245841"/>
          <c:h val="0.56002296587926514"/>
        </c:manualLayout>
      </c:layout>
      <c:scatterChart>
        <c:scatterStyle val="lineMarker"/>
        <c:varyColors val="0"/>
        <c:ser>
          <c:idx val="0"/>
          <c:order val="0"/>
          <c:tx>
            <c:v>AE</c:v>
          </c:tx>
          <c:spPr>
            <a:ln w="28575" cap="rnd">
              <a:noFill/>
              <a:round/>
            </a:ln>
            <a:effectLst/>
          </c:spPr>
          <c:marker>
            <c:symbol val="circle"/>
            <c:size val="5"/>
            <c:spPr>
              <a:solidFill>
                <a:schemeClr val="accent1"/>
              </a:solidFill>
              <a:ln w="9525">
                <a:solidFill>
                  <a:schemeClr val="accent1"/>
                </a:solidFill>
              </a:ln>
              <a:effectLst/>
            </c:spPr>
          </c:marker>
          <c:trendline>
            <c:spPr>
              <a:ln w="25400" cap="rnd">
                <a:solidFill>
                  <a:schemeClr val="accent1"/>
                </a:solidFill>
                <a:prstDash val="sysDot"/>
              </a:ln>
              <a:effectLst/>
            </c:spPr>
            <c:trendlineType val="linear"/>
            <c:backward val="0.30000000000000004"/>
            <c:dispRSqr val="0"/>
            <c:dispEq val="0"/>
          </c:trendline>
          <c:xVal>
            <c:numLit>
              <c:formatCode>General</c:formatCode>
              <c:ptCount val="30"/>
              <c:pt idx="0">
                <c:v>0.12669179242568601</c:v>
              </c:pt>
              <c:pt idx="1">
                <c:v>-2.2654453267718099E-2</c:v>
              </c:pt>
              <c:pt idx="2">
                <c:v>-4.6570772083950399E-2</c:v>
              </c:pt>
              <c:pt idx="3">
                <c:v>0.18513923500155299</c:v>
              </c:pt>
              <c:pt idx="4">
                <c:v>-0.17414467467474901</c:v>
              </c:pt>
              <c:pt idx="5">
                <c:v>-0.15343666151208199</c:v>
              </c:pt>
              <c:pt idx="6">
                <c:v>1.1431287422617099E-2</c:v>
              </c:pt>
              <c:pt idx="7">
                <c:v>8.2632366947551106E-2</c:v>
              </c:pt>
              <c:pt idx="8">
                <c:v>1.5297424249803101E-2</c:v>
              </c:pt>
              <c:pt idx="9">
                <c:v>-5.80094688933998E-2</c:v>
              </c:pt>
              <c:pt idx="10">
                <c:v>9.2133880582315697E-2</c:v>
              </c:pt>
              <c:pt idx="11">
                <c:v>-3.0378089997713E-2</c:v>
              </c:pt>
              <c:pt idx="12">
                <c:v>7.9739193156317598E-2</c:v>
              </c:pt>
              <c:pt idx="13">
                <c:v>7.4273976230127894E-2</c:v>
              </c:pt>
              <c:pt idx="14">
                <c:v>-7.5624905882986496E-2</c:v>
              </c:pt>
              <c:pt idx="15">
                <c:v>8.0447405399458299E-2</c:v>
              </c:pt>
              <c:pt idx="16">
                <c:v>0.22776289033394201</c:v>
              </c:pt>
              <c:pt idx="17">
                <c:v>-7.4546075230313494E-2</c:v>
              </c:pt>
              <c:pt idx="18">
                <c:v>0.124866997033767</c:v>
              </c:pt>
              <c:pt idx="19">
                <c:v>5.60241445647661E-2</c:v>
              </c:pt>
              <c:pt idx="20">
                <c:v>-6.0621967626886097E-2</c:v>
              </c:pt>
              <c:pt idx="21">
                <c:v>-0.15062312942557701</c:v>
              </c:pt>
              <c:pt idx="22">
                <c:v>-9.1350266919879592E-3</c:v>
              </c:pt>
              <c:pt idx="23">
                <c:v>6.7176528006816005E-2</c:v>
              </c:pt>
              <c:pt idx="24">
                <c:v>3.1352632655569201E-2</c:v>
              </c:pt>
              <c:pt idx="25">
                <c:v>-0.16642996510306299</c:v>
              </c:pt>
              <c:pt idx="26">
                <c:v>6.1835450805910103E-2</c:v>
              </c:pt>
              <c:pt idx="27">
                <c:v>2.73313823231193E-2</c:v>
              </c:pt>
              <c:pt idx="28">
                <c:v>-0.13490650972527399</c:v>
              </c:pt>
              <c:pt idx="29">
                <c:v>2.8457320327062899E-2</c:v>
              </c:pt>
            </c:numLit>
          </c:xVal>
          <c:yVal>
            <c:numLit>
              <c:formatCode>General</c:formatCode>
              <c:ptCount val="30"/>
              <c:pt idx="0">
                <c:v>6.0162140347025599E-2</c:v>
              </c:pt>
              <c:pt idx="1">
                <c:v>-8.6873428927498497E-2</c:v>
              </c:pt>
              <c:pt idx="2">
                <c:v>-9.3065823232337905E-2</c:v>
              </c:pt>
              <c:pt idx="3">
                <c:v>0.130099093864984</c:v>
              </c:pt>
              <c:pt idx="4">
                <c:v>0.28775016718553098</c:v>
              </c:pt>
              <c:pt idx="5">
                <c:v>-3.1326104584270001E-2</c:v>
              </c:pt>
              <c:pt idx="6">
                <c:v>4.8522344697869001E-2</c:v>
              </c:pt>
              <c:pt idx="7">
                <c:v>-0.118407204487698</c:v>
              </c:pt>
              <c:pt idx="8">
                <c:v>5.2288333724228697E-2</c:v>
              </c:pt>
              <c:pt idx="9">
                <c:v>-3.2484088267441202E-2</c:v>
              </c:pt>
              <c:pt idx="10">
                <c:v>-9.1298159342889804E-2</c:v>
              </c:pt>
              <c:pt idx="11">
                <c:v>-3.4239836580846297E-2</c:v>
              </c:pt>
              <c:pt idx="12">
                <c:v>-2.05712098435872E-2</c:v>
              </c:pt>
              <c:pt idx="13">
                <c:v>2.2192000886785902E-2</c:v>
              </c:pt>
              <c:pt idx="14">
                <c:v>5.0976972553181302E-2</c:v>
              </c:pt>
              <c:pt idx="15">
                <c:v>7.2203830318786397E-2</c:v>
              </c:pt>
              <c:pt idx="16">
                <c:v>-8.8853777126993204E-4</c:v>
              </c:pt>
              <c:pt idx="17">
                <c:v>-0.17889789590889199</c:v>
              </c:pt>
              <c:pt idx="18">
                <c:v>-6.6916787672305703E-2</c:v>
              </c:pt>
              <c:pt idx="19">
                <c:v>9.1315000408390107E-2</c:v>
              </c:pt>
              <c:pt idx="20">
                <c:v>-5.8623203847832803E-2</c:v>
              </c:pt>
              <c:pt idx="21">
                <c:v>-6.4135015479491506E-2</c:v>
              </c:pt>
              <c:pt idx="22">
                <c:v>0.25527419149607899</c:v>
              </c:pt>
              <c:pt idx="23">
                <c:v>0.163001761866476</c:v>
              </c:pt>
              <c:pt idx="24">
                <c:v>0.29143390658695101</c:v>
              </c:pt>
              <c:pt idx="25">
                <c:v>7.7463653528520804E-2</c:v>
              </c:pt>
              <c:pt idx="26">
                <c:v>1.28617451947463E-2</c:v>
              </c:pt>
              <c:pt idx="27">
                <c:v>-3.6268295983081802E-2</c:v>
              </c:pt>
              <c:pt idx="28">
                <c:v>-6.5196913875017998E-2</c:v>
              </c:pt>
              <c:pt idx="29">
                <c:v>-4.4484181097446E-2</c:v>
              </c:pt>
            </c:numLit>
          </c:yVal>
          <c:smooth val="0"/>
          <c:extLst>
            <c:ext xmlns:c16="http://schemas.microsoft.com/office/drawing/2014/chart" uri="{C3380CC4-5D6E-409C-BE32-E72D297353CC}">
              <c16:uniqueId val="{00000001-8832-4482-B252-67A709A49210}"/>
            </c:ext>
          </c:extLst>
        </c:ser>
        <c:ser>
          <c:idx val="1"/>
          <c:order val="1"/>
          <c:tx>
            <c:v>EM</c:v>
          </c:tx>
          <c:spPr>
            <a:ln w="25400" cap="rnd">
              <a:noFill/>
              <a:round/>
            </a:ln>
            <a:effectLst/>
          </c:spPr>
          <c:marker>
            <c:symbol val="circle"/>
            <c:size val="5"/>
            <c:spPr>
              <a:solidFill>
                <a:schemeClr val="accent2"/>
              </a:solidFill>
              <a:ln w="9525">
                <a:solidFill>
                  <a:schemeClr val="accent2"/>
                </a:solidFill>
              </a:ln>
              <a:effectLst/>
            </c:spPr>
          </c:marker>
          <c:trendline>
            <c:spPr>
              <a:ln w="25400" cap="rnd">
                <a:solidFill>
                  <a:schemeClr val="accent2"/>
                </a:solidFill>
                <a:prstDash val="sysDot"/>
              </a:ln>
              <a:effectLst/>
            </c:spPr>
            <c:trendlineType val="linear"/>
            <c:forward val="0.1"/>
            <c:backward val="0.1"/>
            <c:dispRSqr val="0"/>
            <c:dispEq val="0"/>
          </c:trendline>
          <c:xVal>
            <c:numLit>
              <c:formatCode>General</c:formatCode>
              <c:ptCount val="57"/>
              <c:pt idx="0">
                <c:v>3.9307131381670198E-2</c:v>
              </c:pt>
              <c:pt idx="1">
                <c:v>0.19090590778896499</c:v>
              </c:pt>
              <c:pt idx="2">
                <c:v>6.0619150320311399E-2</c:v>
              </c:pt>
              <c:pt idx="3">
                <c:v>2.33875673709503E-2</c:v>
              </c:pt>
              <c:pt idx="4">
                <c:v>0.11257506629352799</c:v>
              </c:pt>
              <c:pt idx="5">
                <c:v>0.14751791170960199</c:v>
              </c:pt>
              <c:pt idx="6">
                <c:v>-0.111871275015477</c:v>
              </c:pt>
              <c:pt idx="7">
                <c:v>5.5256522385773402E-2</c:v>
              </c:pt>
              <c:pt idx="8">
                <c:v>9.0285473705122604E-2</c:v>
              </c:pt>
              <c:pt idx="9">
                <c:v>6.7523558569887898E-2</c:v>
              </c:pt>
              <c:pt idx="10">
                <c:v>6.5545785405233106E-2</c:v>
              </c:pt>
              <c:pt idx="11">
                <c:v>7.24378495605352E-2</c:v>
              </c:pt>
              <c:pt idx="12">
                <c:v>0.17166722944318399</c:v>
              </c:pt>
              <c:pt idx="13">
                <c:v>9.1702627083347393E-2</c:v>
              </c:pt>
              <c:pt idx="14">
                <c:v>-8.3128229572973805E-2</c:v>
              </c:pt>
              <c:pt idx="15">
                <c:v>0.23498065930338599</c:v>
              </c:pt>
              <c:pt idx="16">
                <c:v>0.148316565871872</c:v>
              </c:pt>
              <c:pt idx="17">
                <c:v>1.27743695047721E-2</c:v>
              </c:pt>
              <c:pt idx="18">
                <c:v>-4.4058201286646198E-2</c:v>
              </c:pt>
              <c:pt idx="19">
                <c:v>-1.67710463503698E-3</c:v>
              </c:pt>
              <c:pt idx="20">
                <c:v>-0.15879059833721801</c:v>
              </c:pt>
              <c:pt idx="21">
                <c:v>6.4073622602915997E-3</c:v>
              </c:pt>
              <c:pt idx="22">
                <c:v>5.8672798296523498E-2</c:v>
              </c:pt>
              <c:pt idx="23">
                <c:v>3.9797288568442897E-2</c:v>
              </c:pt>
              <c:pt idx="24">
                <c:v>-2.1345009521193298E-2</c:v>
              </c:pt>
              <c:pt idx="25">
                <c:v>0.199102771895145</c:v>
              </c:pt>
              <c:pt idx="26">
                <c:v>9.0290791282698804E-2</c:v>
              </c:pt>
              <c:pt idx="27">
                <c:v>8.9977596971361401E-2</c:v>
              </c:pt>
              <c:pt idx="28">
                <c:v>-2.3303193555392E-2</c:v>
              </c:pt>
              <c:pt idx="29">
                <c:v>-1.6667689399880298E-2</c:v>
              </c:pt>
              <c:pt idx="30">
                <c:v>0.23622463055340501</c:v>
              </c:pt>
              <c:pt idx="31">
                <c:v>-4.8918298084032398E-2</c:v>
              </c:pt>
              <c:pt idx="32">
                <c:v>1.3983455983918499E-2</c:v>
              </c:pt>
              <c:pt idx="33">
                <c:v>8.8109306130301993E-3</c:v>
              </c:pt>
              <c:pt idx="34">
                <c:v>0.25577940038602798</c:v>
              </c:pt>
              <c:pt idx="35">
                <c:v>-0.122376837694386</c:v>
              </c:pt>
              <c:pt idx="36">
                <c:v>0.15684644600280201</c:v>
              </c:pt>
              <c:pt idx="37">
                <c:v>0.257537198970199</c:v>
              </c:pt>
              <c:pt idx="38">
                <c:v>4.2492236672008903E-2</c:v>
              </c:pt>
              <c:pt idx="39">
                <c:v>9.7992478807442204E-2</c:v>
              </c:pt>
              <c:pt idx="40">
                <c:v>0.16619445303236999</c:v>
              </c:pt>
              <c:pt idx="41">
                <c:v>-1.3900256641921901E-2</c:v>
              </c:pt>
              <c:pt idx="42">
                <c:v>-3.4018508353138098E-2</c:v>
              </c:pt>
              <c:pt idx="43">
                <c:v>0.106706548710867</c:v>
              </c:pt>
              <c:pt idx="44">
                <c:v>-0.117506916887148</c:v>
              </c:pt>
              <c:pt idx="45">
                <c:v>7.1600997691974796E-2</c:v>
              </c:pt>
              <c:pt idx="46">
                <c:v>0.17719097704943099</c:v>
              </c:pt>
              <c:pt idx="47">
                <c:v>5.5575899432126701E-2</c:v>
              </c:pt>
              <c:pt idx="48">
                <c:v>0.18302690223858001</c:v>
              </c:pt>
              <c:pt idx="49">
                <c:v>5.7108422317638699E-2</c:v>
              </c:pt>
              <c:pt idx="50">
                <c:v>0.101860863254138</c:v>
              </c:pt>
              <c:pt idx="51">
                <c:v>1.08533860982274E-2</c:v>
              </c:pt>
              <c:pt idx="52">
                <c:v>-5.7711972235998402E-2</c:v>
              </c:pt>
              <c:pt idx="53">
                <c:v>-5.2791848960835899E-2</c:v>
              </c:pt>
              <c:pt idx="54">
                <c:v>0.13171982153685999</c:v>
              </c:pt>
              <c:pt idx="55">
                <c:v>7.1503471232284205E-2</c:v>
              </c:pt>
              <c:pt idx="56">
                <c:v>0.268432270574816</c:v>
              </c:pt>
            </c:numLit>
          </c:xVal>
          <c:yVal>
            <c:numLit>
              <c:formatCode>General</c:formatCode>
              <c:ptCount val="57"/>
              <c:pt idx="0">
                <c:v>0.23378530466644601</c:v>
              </c:pt>
              <c:pt idx="1">
                <c:v>0.29754266333740698</c:v>
              </c:pt>
              <c:pt idx="2">
                <c:v>5.9513161753179999E-2</c:v>
              </c:pt>
              <c:pt idx="3">
                <c:v>0.36954918780096602</c:v>
              </c:pt>
              <c:pt idx="4">
                <c:v>-1.6751380207263901E-3</c:v>
              </c:pt>
              <c:pt idx="5">
                <c:v>-6.0364637477802997E-2</c:v>
              </c:pt>
              <c:pt idx="6">
                <c:v>0.13503121772709201</c:v>
              </c:pt>
              <c:pt idx="7">
                <c:v>5.7053083884660002E-2</c:v>
              </c:pt>
              <c:pt idx="8">
                <c:v>0.133423277817034</c:v>
              </c:pt>
              <c:pt idx="9">
                <c:v>0.44144422743980599</c:v>
              </c:pt>
              <c:pt idx="10">
                <c:v>3.5556028719916803E-2</c:v>
              </c:pt>
              <c:pt idx="11">
                <c:v>-5.65007474778976E-2</c:v>
              </c:pt>
              <c:pt idx="12">
                <c:v>4.9873329250103203E-2</c:v>
              </c:pt>
              <c:pt idx="13">
                <c:v>0.18256931930839199</c:v>
              </c:pt>
              <c:pt idx="14">
                <c:v>0.28557968247342203</c:v>
              </c:pt>
              <c:pt idx="15">
                <c:v>5.6599342134222498E-2</c:v>
              </c:pt>
              <c:pt idx="16">
                <c:v>0.23801176885370201</c:v>
              </c:pt>
              <c:pt idx="17">
                <c:v>-3.12900515451449E-3</c:v>
              </c:pt>
              <c:pt idx="18">
                <c:v>-9.4425014051795306E-2</c:v>
              </c:pt>
              <c:pt idx="19">
                <c:v>-7.9469148731549005E-2</c:v>
              </c:pt>
              <c:pt idx="20">
                <c:v>6.3409638910815497E-2</c:v>
              </c:pt>
              <c:pt idx="21">
                <c:v>8.7471849274290497E-2</c:v>
              </c:pt>
              <c:pt idx="22">
                <c:v>3.64750185956794E-2</c:v>
              </c:pt>
              <c:pt idx="23">
                <c:v>2.04504811115069E-2</c:v>
              </c:pt>
              <c:pt idx="24">
                <c:v>7.6052594770375003E-3</c:v>
              </c:pt>
              <c:pt idx="25">
                <c:v>0.32877679809237398</c:v>
              </c:pt>
              <c:pt idx="26">
                <c:v>-2.70322550724604E-2</c:v>
              </c:pt>
              <c:pt idx="27">
                <c:v>0.180883859326636</c:v>
              </c:pt>
              <c:pt idx="28">
                <c:v>-7.8297630937559606E-2</c:v>
              </c:pt>
              <c:pt idx="29">
                <c:v>1.7814606049524201E-2</c:v>
              </c:pt>
              <c:pt idx="30">
                <c:v>0.14402860693775399</c:v>
              </c:pt>
              <c:pt idx="31">
                <c:v>-0.12246583024952901</c:v>
              </c:pt>
              <c:pt idx="32">
                <c:v>3.2367482716425103E-2</c:v>
              </c:pt>
              <c:pt idx="33">
                <c:v>7.1401874491832301E-2</c:v>
              </c:pt>
              <c:pt idx="34">
                <c:v>5.6847166194314097E-2</c:v>
              </c:pt>
              <c:pt idx="35">
                <c:v>-3.4476440978108903E-2</c:v>
              </c:pt>
              <c:pt idx="36">
                <c:v>0.20269411888622099</c:v>
              </c:pt>
              <c:pt idx="37">
                <c:v>6.7119726071726296E-2</c:v>
              </c:pt>
              <c:pt idx="38">
                <c:v>-6.7904106556563697E-3</c:v>
              </c:pt>
              <c:pt idx="39">
                <c:v>7.9659402735677107E-2</c:v>
              </c:pt>
              <c:pt idx="40">
                <c:v>1.7145581778090498E-2</c:v>
              </c:pt>
              <c:pt idx="41">
                <c:v>-6.6161853048226194E-2</c:v>
              </c:pt>
              <c:pt idx="42">
                <c:v>-3.6104820826103998E-3</c:v>
              </c:pt>
              <c:pt idx="43">
                <c:v>-9.7624278402985695E-2</c:v>
              </c:pt>
              <c:pt idx="44">
                <c:v>0.142544404423607</c:v>
              </c:pt>
              <c:pt idx="45">
                <c:v>2.7406008810282002E-3</c:v>
              </c:pt>
              <c:pt idx="46">
                <c:v>0.13710770515138099</c:v>
              </c:pt>
              <c:pt idx="47">
                <c:v>0.232609427996055</c:v>
              </c:pt>
              <c:pt idx="48">
                <c:v>0.24590341288876599</c:v>
              </c:pt>
              <c:pt idx="49">
                <c:v>9.3097675440349498E-2</c:v>
              </c:pt>
              <c:pt idx="50">
                <c:v>0.16183731517191</c:v>
              </c:pt>
              <c:pt idx="51">
                <c:v>6.8128591754755205E-2</c:v>
              </c:pt>
              <c:pt idx="52">
                <c:v>7.0825435143280199E-2</c:v>
              </c:pt>
              <c:pt idx="53">
                <c:v>0.114671557144171</c:v>
              </c:pt>
              <c:pt idx="54">
                <c:v>-0.20157263490567501</c:v>
              </c:pt>
              <c:pt idx="55">
                <c:v>0.195535952083149</c:v>
              </c:pt>
              <c:pt idx="56">
                <c:v>0.181998785612908</c:v>
              </c:pt>
            </c:numLit>
          </c:yVal>
          <c:smooth val="0"/>
          <c:extLst>
            <c:ext xmlns:c16="http://schemas.microsoft.com/office/drawing/2014/chart" uri="{C3380CC4-5D6E-409C-BE32-E72D297353CC}">
              <c16:uniqueId val="{00000003-8832-4482-B252-67A709A49210}"/>
            </c:ext>
          </c:extLst>
        </c:ser>
        <c:ser>
          <c:idx val="2"/>
          <c:order val="2"/>
          <c:tx>
            <c:v>LIC</c:v>
          </c:tx>
          <c:spPr>
            <a:ln w="25400" cap="rnd">
              <a:noFill/>
              <a:round/>
            </a:ln>
            <a:effectLst/>
          </c:spPr>
          <c:marker>
            <c:symbol val="circle"/>
            <c:size val="5"/>
            <c:spPr>
              <a:solidFill>
                <a:schemeClr val="accent3"/>
              </a:solidFill>
              <a:ln w="9525">
                <a:solidFill>
                  <a:schemeClr val="accent3"/>
                </a:solidFill>
              </a:ln>
              <a:effectLst/>
            </c:spPr>
          </c:marker>
          <c:trendline>
            <c:spPr>
              <a:ln w="25400" cap="rnd">
                <a:solidFill>
                  <a:schemeClr val="accent3"/>
                </a:solidFill>
                <a:prstDash val="sysDot"/>
              </a:ln>
              <a:effectLst/>
            </c:spPr>
            <c:trendlineType val="linear"/>
            <c:forward val="0.2"/>
            <c:backward val="0.2"/>
            <c:dispRSqr val="0"/>
            <c:dispEq val="0"/>
          </c:trendline>
          <c:xVal>
            <c:numLit>
              <c:formatCode>General</c:formatCode>
              <c:ptCount val="22"/>
              <c:pt idx="0">
                <c:v>-1.67887927070847E-2</c:v>
              </c:pt>
              <c:pt idx="1">
                <c:v>-2.10381825120615E-2</c:v>
              </c:pt>
              <c:pt idx="2">
                <c:v>0.11909686376496199</c:v>
              </c:pt>
              <c:pt idx="3">
                <c:v>1.6804098494206599E-2</c:v>
              </c:pt>
              <c:pt idx="4">
                <c:v>-5.51827486102461E-2</c:v>
              </c:pt>
              <c:pt idx="5">
                <c:v>4.0833902108230603E-2</c:v>
              </c:pt>
              <c:pt idx="6">
                <c:v>2.22079815093634E-2</c:v>
              </c:pt>
              <c:pt idx="7">
                <c:v>7.8141943213192802E-2</c:v>
              </c:pt>
              <c:pt idx="8">
                <c:v>1.10565935673731E-2</c:v>
              </c:pt>
              <c:pt idx="9">
                <c:v>8.7578316294547997E-3</c:v>
              </c:pt>
              <c:pt idx="10">
                <c:v>-0.118044519903179</c:v>
              </c:pt>
              <c:pt idx="11">
                <c:v>-7.7132779537051596E-2</c:v>
              </c:pt>
              <c:pt idx="12">
                <c:v>0.134981040839463</c:v>
              </c:pt>
              <c:pt idx="13">
                <c:v>-1.35415797419373E-2</c:v>
              </c:pt>
              <c:pt idx="14">
                <c:v>7.7169790822597395E-2</c:v>
              </c:pt>
              <c:pt idx="15">
                <c:v>-6.3554747346507998E-2</c:v>
              </c:pt>
              <c:pt idx="16">
                <c:v>-4.7068602644141602E-2</c:v>
              </c:pt>
              <c:pt idx="17">
                <c:v>-0.14679933615430599</c:v>
              </c:pt>
              <c:pt idx="18">
                <c:v>6.4452957109197503E-2</c:v>
              </c:pt>
              <c:pt idx="19">
                <c:v>1.16727021404451E-2</c:v>
              </c:pt>
              <c:pt idx="20">
                <c:v>1.4259641372547E-2</c:v>
              </c:pt>
              <c:pt idx="21">
                <c:v>6.6822149462794606E-2</c:v>
              </c:pt>
            </c:numLit>
          </c:xVal>
          <c:yVal>
            <c:numLit>
              <c:formatCode>General</c:formatCode>
              <c:ptCount val="22"/>
              <c:pt idx="0">
                <c:v>-0.224666447847328</c:v>
              </c:pt>
              <c:pt idx="1">
                <c:v>-3.6215293473209897E-2</c:v>
              </c:pt>
              <c:pt idx="2">
                <c:v>6.8420276027904001E-2</c:v>
              </c:pt>
              <c:pt idx="3">
                <c:v>-0.21605338337610699</c:v>
              </c:pt>
              <c:pt idx="4">
                <c:v>0.19878610479634001</c:v>
              </c:pt>
              <c:pt idx="5">
                <c:v>0.24957318078690399</c:v>
              </c:pt>
              <c:pt idx="6">
                <c:v>5.7000282571257103E-2</c:v>
              </c:pt>
              <c:pt idx="7">
                <c:v>3.4432727934144099E-2</c:v>
              </c:pt>
              <c:pt idx="8">
                <c:v>-2.28115739443632E-2</c:v>
              </c:pt>
              <c:pt idx="9">
                <c:v>-4.6810427869383102E-2</c:v>
              </c:pt>
              <c:pt idx="10">
                <c:v>-8.4552861424112405E-2</c:v>
              </c:pt>
              <c:pt idx="11">
                <c:v>0.410361071758088</c:v>
              </c:pt>
              <c:pt idx="12">
                <c:v>-0.135927616736011</c:v>
              </c:pt>
              <c:pt idx="13">
                <c:v>8.1207644865026504E-2</c:v>
              </c:pt>
              <c:pt idx="14">
                <c:v>4.7841159756188301E-2</c:v>
              </c:pt>
              <c:pt idx="15">
                <c:v>-3.3955854297702801E-2</c:v>
              </c:pt>
              <c:pt idx="16">
                <c:v>4.6334172756564901E-2</c:v>
              </c:pt>
              <c:pt idx="17">
                <c:v>-0.10772562652225599</c:v>
              </c:pt>
              <c:pt idx="18">
                <c:v>3.5300771250139501E-2</c:v>
              </c:pt>
              <c:pt idx="19">
                <c:v>0.143620349321638</c:v>
              </c:pt>
              <c:pt idx="20">
                <c:v>3.9193242839524897E-2</c:v>
              </c:pt>
              <c:pt idx="21">
                <c:v>7.7061092193423497E-2</c:v>
              </c:pt>
            </c:numLit>
          </c:yVal>
          <c:smooth val="0"/>
          <c:extLst>
            <c:ext xmlns:c16="http://schemas.microsoft.com/office/drawing/2014/chart" uri="{C3380CC4-5D6E-409C-BE32-E72D297353CC}">
              <c16:uniqueId val="{00000005-8832-4482-B252-67A709A49210}"/>
            </c:ext>
          </c:extLst>
        </c:ser>
        <c:dLbls>
          <c:showLegendKey val="0"/>
          <c:showVal val="0"/>
          <c:showCatName val="0"/>
          <c:showSerName val="0"/>
          <c:showPercent val="0"/>
          <c:showBubbleSize val="0"/>
        </c:dLbls>
        <c:axId val="814594863"/>
        <c:axId val="1450824191"/>
      </c:scatterChart>
      <c:valAx>
        <c:axId val="814594863"/>
        <c:scaling>
          <c:orientation val="minMax"/>
          <c:max val="0.4"/>
          <c:min val="-0.4"/>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layout>
            <c:manualLayout>
              <c:xMode val="edge"/>
              <c:yMode val="edge"/>
              <c:x val="0.75344422572178482"/>
              <c:y val="0.5731248177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0824191"/>
        <c:crosses val="autoZero"/>
        <c:crossBetween val="midCat"/>
      </c:valAx>
      <c:valAx>
        <c:axId val="1450824191"/>
        <c:scaling>
          <c:orientation val="minMax"/>
          <c:max val="0.4"/>
          <c:min val="-0.4"/>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m+r+g</a:t>
                </a:r>
              </a:p>
            </c:rich>
          </c:tx>
          <c:layout>
            <c:manualLayout>
              <c:xMode val="edge"/>
              <c:yMode val="edge"/>
              <c:x val="0.52222222222222225"/>
              <c:y val="0.3181014873140857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4594863"/>
        <c:crosses val="autoZero"/>
        <c:crossBetween val="midCat"/>
      </c:valAx>
      <c:spPr>
        <a:noFill/>
        <a:ln>
          <a:noFill/>
        </a:ln>
        <a:effectLst/>
      </c:spPr>
    </c:plotArea>
    <c:legend>
      <c:legendPos val="r"/>
      <c:layout>
        <c:manualLayout>
          <c:xMode val="edge"/>
          <c:yMode val="edge"/>
          <c:x val="0.72612445319335095"/>
          <c:y val="0.14948891805191017"/>
          <c:w val="0.2210977690288714"/>
          <c:h val="0.357642169728783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3049128061447E-2"/>
          <c:y val="5.1342592592592592E-2"/>
          <c:w val="0.87785976522873277"/>
          <c:h val="0.87090185448130464"/>
        </c:manualLayout>
      </c:layout>
      <c:scatterChart>
        <c:scatterStyle val="lineMarker"/>
        <c:varyColors val="0"/>
        <c:ser>
          <c:idx val="0"/>
          <c:order val="0"/>
          <c:tx>
            <c:v>AEs</c:v>
          </c:tx>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forward val="0.30000000000000004"/>
            <c:backward val="0.2"/>
            <c:dispRSqr val="0"/>
            <c:dispEq val="0"/>
          </c:trendline>
          <c:xVal>
            <c:numLit>
              <c:formatCode>General</c:formatCode>
              <c:ptCount val="30"/>
              <c:pt idx="0">
                <c:v>2.1606949593377299E-2</c:v>
              </c:pt>
              <c:pt idx="1">
                <c:v>1.7620370369958199E-2</c:v>
              </c:pt>
              <c:pt idx="2">
                <c:v>3.1033506799651601E-2</c:v>
              </c:pt>
              <c:pt idx="3">
                <c:v>0.136158588920962</c:v>
              </c:pt>
              <c:pt idx="4">
                <c:v>0.28759587513328599</c:v>
              </c:pt>
              <c:pt idx="5">
                <c:v>1.0524734163357001E-2</c:v>
              </c:pt>
              <c:pt idx="6">
                <c:v>1.661248416727E-2</c:v>
              </c:pt>
              <c:pt idx="7">
                <c:v>6.5627517162170301E-2</c:v>
              </c:pt>
              <c:pt idx="8">
                <c:v>8.4453358844630996E-2</c:v>
              </c:pt>
              <c:pt idx="9">
                <c:v>-4.1888271638056897E-2</c:v>
              </c:pt>
              <c:pt idx="10">
                <c:v>5.6352691814324098E-2</c:v>
              </c:pt>
              <c:pt idx="11">
                <c:v>0.18949641792997901</c:v>
              </c:pt>
              <c:pt idx="12">
                <c:v>-3.6287698289707203E-2</c:v>
              </c:pt>
              <c:pt idx="13">
                <c:v>-5.0599007820523102E-2</c:v>
              </c:pt>
              <c:pt idx="14">
                <c:v>5.0333418200162898E-2</c:v>
              </c:pt>
              <c:pt idx="15">
                <c:v>3.2501871051984099E-2</c:v>
              </c:pt>
              <c:pt idx="16">
                <c:v>2.4339293450738E-2</c:v>
              </c:pt>
              <c:pt idx="17">
                <c:v>0.25615687064151299</c:v>
              </c:pt>
              <c:pt idx="18">
                <c:v>4.5840390003433797E-2</c:v>
              </c:pt>
              <c:pt idx="19">
                <c:v>-2.09642021431539E-2</c:v>
              </c:pt>
              <c:pt idx="20">
                <c:v>4.0473534594918897E-2</c:v>
              </c:pt>
              <c:pt idx="21">
                <c:v>-0.31730108076422497</c:v>
              </c:pt>
              <c:pt idx="22">
                <c:v>5.8422220475011298E-2</c:v>
              </c:pt>
              <c:pt idx="23">
                <c:v>2.2067020624772098E-2</c:v>
              </c:pt>
              <c:pt idx="24">
                <c:v>0.12307840809171799</c:v>
              </c:pt>
              <c:pt idx="25">
                <c:v>6.7594550988681099E-2</c:v>
              </c:pt>
              <c:pt idx="26">
                <c:v>6.7836361977443901E-2</c:v>
              </c:pt>
              <c:pt idx="27">
                <c:v>1.2832052935408299E-2</c:v>
              </c:pt>
              <c:pt idx="28">
                <c:v>-3.9353949209818004E-3</c:v>
              </c:pt>
              <c:pt idx="29">
                <c:v>-6.2912686451376196E-2</c:v>
              </c:pt>
            </c:numLit>
          </c:xVal>
          <c:yVal>
            <c:numLit>
              <c:formatCode>General</c:formatCode>
              <c:ptCount val="30"/>
              <c:pt idx="0">
                <c:v>3.7064067243062999E-2</c:v>
              </c:pt>
              <c:pt idx="1">
                <c:v>8.0014032861727993E-2</c:v>
              </c:pt>
              <c:pt idx="2">
                <c:v>-1.2669409759632599E-2</c:v>
              </c:pt>
              <c:pt idx="3">
                <c:v>-3.54176668667757E-2</c:v>
              </c:pt>
              <c:pt idx="4">
                <c:v>7.0621926919923306E-2</c:v>
              </c:pt>
              <c:pt idx="5">
                <c:v>-3.6109303339523002E-2</c:v>
              </c:pt>
              <c:pt idx="6">
                <c:v>8.6418934439761494E-2</c:v>
              </c:pt>
              <c:pt idx="7">
                <c:v>-7.3341360482429993E-2</c:v>
              </c:pt>
              <c:pt idx="8">
                <c:v>-1.77743935076916E-2</c:v>
              </c:pt>
              <c:pt idx="9">
                <c:v>-1.8477731842420099E-3</c:v>
              </c:pt>
              <c:pt idx="10">
                <c:v>-4.9374021998579799E-2</c:v>
              </c:pt>
              <c:pt idx="11">
                <c:v>-0.245440767074217</c:v>
              </c:pt>
              <c:pt idx="12">
                <c:v>-0.41539683317890802</c:v>
              </c:pt>
              <c:pt idx="13">
                <c:v>-4.5181421598171401E-2</c:v>
              </c:pt>
              <c:pt idx="14">
                <c:v>5.4101760500816004E-3</c:v>
              </c:pt>
              <c:pt idx="15">
                <c:v>7.7613930804349999E-3</c:v>
              </c:pt>
              <c:pt idx="16">
                <c:v>-5.5231802153588E-2</c:v>
              </c:pt>
              <c:pt idx="17">
                <c:v>-0.15827206642546601</c:v>
              </c:pt>
              <c:pt idx="18">
                <c:v>-5.21697134324213E-2</c:v>
              </c:pt>
              <c:pt idx="19">
                <c:v>8.7947571884527107E-2</c:v>
              </c:pt>
              <c:pt idx="20">
                <c:v>-6.6014655015898399E-2</c:v>
              </c:pt>
              <c:pt idx="21">
                <c:v>-0.16330023520435399</c:v>
              </c:pt>
              <c:pt idx="22">
                <c:v>0.159348442845787</c:v>
              </c:pt>
              <c:pt idx="23">
                <c:v>0.14829472506795299</c:v>
              </c:pt>
              <c:pt idx="24">
                <c:v>-1.9798781447097999E-2</c:v>
              </c:pt>
              <c:pt idx="25">
                <c:v>-4.2397291618969997E-2</c:v>
              </c:pt>
              <c:pt idx="26">
                <c:v>-0.12815092701608999</c:v>
              </c:pt>
              <c:pt idx="27">
                <c:v>-8.6199109818123495E-2</c:v>
              </c:pt>
              <c:pt idx="28">
                <c:v>-6.8139409224614006E-2</c:v>
              </c:pt>
              <c:pt idx="29">
                <c:v>2.4738712048611E-2</c:v>
              </c:pt>
            </c:numLit>
          </c:yVal>
          <c:smooth val="0"/>
          <c:extLst>
            <c:ext xmlns:c16="http://schemas.microsoft.com/office/drawing/2014/chart" uri="{C3380CC4-5D6E-409C-BE32-E72D297353CC}">
              <c16:uniqueId val="{00000001-D7E1-45AF-96CD-D4D2613B7F2D}"/>
            </c:ext>
          </c:extLst>
        </c:ser>
        <c:ser>
          <c:idx val="2"/>
          <c:order val="1"/>
          <c:tx>
            <c:v>EMs</c:v>
          </c:tx>
          <c:spPr>
            <a:ln w="25400" cap="rnd">
              <a:noFill/>
              <a:round/>
            </a:ln>
            <a:effectLst/>
          </c:spPr>
          <c:marker>
            <c:symbol val="circle"/>
            <c:size val="5"/>
            <c:spPr>
              <a:solidFill>
                <a:srgbClr val="FF0000"/>
              </a:solidFill>
              <a:ln w="9525">
                <a:noFill/>
              </a:ln>
              <a:effectLst/>
            </c:spPr>
          </c:marker>
          <c:trendline>
            <c:spPr>
              <a:ln w="19050" cap="rnd">
                <a:solidFill>
                  <a:schemeClr val="accent3"/>
                </a:solidFill>
                <a:prstDash val="sysDot"/>
              </a:ln>
              <a:effectLst/>
            </c:spPr>
            <c:trendlineType val="linear"/>
            <c:dispRSqr val="0"/>
            <c:dispEq val="0"/>
          </c:trendline>
          <c:xVal>
            <c:numLit>
              <c:formatCode>General</c:formatCode>
              <c:ptCount val="58"/>
              <c:pt idx="0">
                <c:v>3.7125883386281797E-2</c:v>
              </c:pt>
              <c:pt idx="1">
                <c:v>-0.50284479659980097</c:v>
              </c:pt>
              <c:pt idx="2">
                <c:v>0.22967581965456199</c:v>
              </c:pt>
              <c:pt idx="3">
                <c:v>8.6675671496848003E-2</c:v>
              </c:pt>
              <c:pt idx="4">
                <c:v>0.18496445785288901</c:v>
              </c:pt>
              <c:pt idx="5">
                <c:v>0.18597935981493499</c:v>
              </c:pt>
              <c:pt idx="6">
                <c:v>3.2725010536181001E-2</c:v>
              </c:pt>
              <c:pt idx="7">
                <c:v>2.00150044963151E-2</c:v>
              </c:pt>
              <c:pt idx="8">
                <c:v>5.3094348281208001E-2</c:v>
              </c:pt>
              <c:pt idx="9">
                <c:v>0.12542364278930701</c:v>
              </c:pt>
              <c:pt idx="10">
                <c:v>0.142399664478117</c:v>
              </c:pt>
              <c:pt idx="11">
                <c:v>0.21080014243690701</c:v>
              </c:pt>
              <c:pt idx="12">
                <c:v>0.173805926791641</c:v>
              </c:pt>
              <c:pt idx="13">
                <c:v>-3.7588693632773E-2</c:v>
              </c:pt>
              <c:pt idx="14">
                <c:v>3.7906468968447703E-2</c:v>
              </c:pt>
              <c:pt idx="15">
                <c:v>0.14022236617613501</c:v>
              </c:pt>
              <c:pt idx="16">
                <c:v>0.103580657545793</c:v>
              </c:pt>
              <c:pt idx="17">
                <c:v>-6.1336273814520802E-2</c:v>
              </c:pt>
              <c:pt idx="18">
                <c:v>0.105630103086504</c:v>
              </c:pt>
              <c:pt idx="19">
                <c:v>3.7257585693353801E-2</c:v>
              </c:pt>
              <c:pt idx="20">
                <c:v>4.5452774885511797E-2</c:v>
              </c:pt>
              <c:pt idx="21">
                <c:v>-6.7392818809706998E-3</c:v>
              </c:pt>
              <c:pt idx="22">
                <c:v>-3.3976766189436701E-2</c:v>
              </c:pt>
              <c:pt idx="23">
                <c:v>1.07761152449781E-2</c:v>
              </c:pt>
              <c:pt idx="24">
                <c:v>5.3103541176284901E-2</c:v>
              </c:pt>
              <c:pt idx="25">
                <c:v>0.44583153746885201</c:v>
              </c:pt>
              <c:pt idx="26">
                <c:v>0.51552718504905404</c:v>
              </c:pt>
              <c:pt idx="27">
                <c:v>-5.4628558811829202E-2</c:v>
              </c:pt>
              <c:pt idx="28">
                <c:v>0.12452187974467301</c:v>
              </c:pt>
              <c:pt idx="29">
                <c:v>-2.7298584888869801E-2</c:v>
              </c:pt>
              <c:pt idx="30">
                <c:v>0.153293083887802</c:v>
              </c:pt>
              <c:pt idx="31">
                <c:v>0.101589845751684</c:v>
              </c:pt>
              <c:pt idx="32">
                <c:v>4.5101131081414399E-2</c:v>
              </c:pt>
              <c:pt idx="33">
                <c:v>2.44340865599968E-2</c:v>
              </c:pt>
              <c:pt idx="34">
                <c:v>0.267577127946729</c:v>
              </c:pt>
              <c:pt idx="35">
                <c:v>8.8717700261794097E-2</c:v>
              </c:pt>
              <c:pt idx="36">
                <c:v>1.3392080602764899E-3</c:v>
              </c:pt>
              <c:pt idx="37">
                <c:v>-4.0767077335734099E-2</c:v>
              </c:pt>
              <c:pt idx="38">
                <c:v>1.3718208057151999E-2</c:v>
              </c:pt>
              <c:pt idx="39">
                <c:v>-6.5079111435905002E-2</c:v>
              </c:pt>
              <c:pt idx="40">
                <c:v>-6.3565117917687E-2</c:v>
              </c:pt>
              <c:pt idx="41">
                <c:v>4.4055289432957799E-2</c:v>
              </c:pt>
              <c:pt idx="42">
                <c:v>-0.12904463272844499</c:v>
              </c:pt>
              <c:pt idx="43">
                <c:v>8.2282993784071001E-2</c:v>
              </c:pt>
              <c:pt idx="44">
                <c:v>8.7383819359361806E-2</c:v>
              </c:pt>
              <c:pt idx="45">
                <c:v>9.4252914422223305E-2</c:v>
              </c:pt>
              <c:pt idx="46">
                <c:v>-0.41410374301992497</c:v>
              </c:pt>
              <c:pt idx="47">
                <c:v>0.17962076363627</c:v>
              </c:pt>
              <c:pt idx="48">
                <c:v>0.72207386422977204</c:v>
              </c:pt>
              <c:pt idx="49">
                <c:v>6.5417094739304196E-2</c:v>
              </c:pt>
              <c:pt idx="50">
                <c:v>-0.119147815603266</c:v>
              </c:pt>
              <c:pt idx="51">
                <c:v>0.207855793932647</c:v>
              </c:pt>
              <c:pt idx="52">
                <c:v>8.2234098707665806E-2</c:v>
              </c:pt>
              <c:pt idx="53">
                <c:v>5.0350479795020497E-2</c:v>
              </c:pt>
              <c:pt idx="54">
                <c:v>1.10411716887386E-2</c:v>
              </c:pt>
              <c:pt idx="55">
                <c:v>0.287750844278642</c:v>
              </c:pt>
              <c:pt idx="56">
                <c:v>-0.44793723141837899</c:v>
              </c:pt>
              <c:pt idx="57">
                <c:v>0.21460171291539301</c:v>
              </c:pt>
            </c:numLit>
          </c:xVal>
          <c:yVal>
            <c:numLit>
              <c:formatCode>General</c:formatCode>
              <c:ptCount val="58"/>
              <c:pt idx="0">
                <c:v>2.5729545120937999E-2</c:v>
              </c:pt>
              <c:pt idx="1">
                <c:v>3.2172718404984001E-2</c:v>
              </c:pt>
              <c:pt idx="2">
                <c:v>-0.148240944980677</c:v>
              </c:pt>
              <c:pt idx="3">
                <c:v>1.5216139341114E-2</c:v>
              </c:pt>
              <c:pt idx="4">
                <c:v>9.5906860944532699E-2</c:v>
              </c:pt>
              <c:pt idx="5">
                <c:v>-4.69345387773639E-2</c:v>
              </c:pt>
              <c:pt idx="6">
                <c:v>4.9354678939333999E-2</c:v>
              </c:pt>
              <c:pt idx="7">
                <c:v>-7.1136039681798297E-2</c:v>
              </c:pt>
              <c:pt idx="8">
                <c:v>1.16092208678573E-2</c:v>
              </c:pt>
              <c:pt idx="9">
                <c:v>-0.14905743445939601</c:v>
              </c:pt>
              <c:pt idx="10">
                <c:v>-1.3992832782159801E-3</c:v>
              </c:pt>
              <c:pt idx="11">
                <c:v>-7.7346469729156096E-3</c:v>
              </c:pt>
              <c:pt idx="12">
                <c:v>2.3709304415482999E-3</c:v>
              </c:pt>
              <c:pt idx="13">
                <c:v>-6.0315679315002001E-2</c:v>
              </c:pt>
              <c:pt idx="14">
                <c:v>0.10709352919741701</c:v>
              </c:pt>
              <c:pt idx="15">
                <c:v>2.2936969650794999E-2</c:v>
              </c:pt>
              <c:pt idx="16">
                <c:v>-5.3012754414047999E-2</c:v>
              </c:pt>
              <c:pt idx="17">
                <c:v>2.7522500522430399E-2</c:v>
              </c:pt>
              <c:pt idx="18">
                <c:v>-5.0888413028615402E-2</c:v>
              </c:pt>
              <c:pt idx="19">
                <c:v>-0.14971418857803001</c:v>
              </c:pt>
              <c:pt idx="20">
                <c:v>-0.22056290918170199</c:v>
              </c:pt>
              <c:pt idx="21">
                <c:v>3.0738537213351499E-2</c:v>
              </c:pt>
              <c:pt idx="22">
                <c:v>-9.0772375830479902E-3</c:v>
              </c:pt>
              <c:pt idx="23">
                <c:v>-2.2776427176605701E-2</c:v>
              </c:pt>
              <c:pt idx="24">
                <c:v>0.24562019508093799</c:v>
              </c:pt>
              <c:pt idx="25">
                <c:v>-0.61239159667873899</c:v>
              </c:pt>
              <c:pt idx="26">
                <c:v>-0.38523936580221801</c:v>
              </c:pt>
              <c:pt idx="27">
                <c:v>0.124960680168692</c:v>
              </c:pt>
              <c:pt idx="28">
                <c:v>-2.9447758463555299E-2</c:v>
              </c:pt>
              <c:pt idx="29">
                <c:v>-0.15689229308727001</c:v>
              </c:pt>
              <c:pt idx="30">
                <c:v>-7.5140777711335704E-2</c:v>
              </c:pt>
              <c:pt idx="31">
                <c:v>2.7367755544848001E-2</c:v>
              </c:pt>
              <c:pt idx="32">
                <c:v>2.1897698544496001E-2</c:v>
              </c:pt>
              <c:pt idx="33">
                <c:v>-7.9586767887007803E-2</c:v>
              </c:pt>
              <c:pt idx="34">
                <c:v>-1.9868506894808E-2</c:v>
              </c:pt>
              <c:pt idx="35">
                <c:v>-3.073868724559E-3</c:v>
              </c:pt>
              <c:pt idx="36">
                <c:v>-3.3600843620303598E-2</c:v>
              </c:pt>
              <c:pt idx="37">
                <c:v>-0.15052013685372601</c:v>
              </c:pt>
              <c:pt idx="38">
                <c:v>0.219196909358961</c:v>
              </c:pt>
              <c:pt idx="39">
                <c:v>7.0500403034625698E-3</c:v>
              </c:pt>
              <c:pt idx="40">
                <c:v>1.8458064466096401E-2</c:v>
              </c:pt>
              <c:pt idx="41">
                <c:v>-2.83760740549013E-2</c:v>
              </c:pt>
              <c:pt idx="42">
                <c:v>6.4357867436712998E-2</c:v>
              </c:pt>
              <c:pt idx="43">
                <c:v>-0.40711179685522803</c:v>
              </c:pt>
              <c:pt idx="44">
                <c:v>-1.8904285118299701E-3</c:v>
              </c:pt>
              <c:pt idx="45">
                <c:v>-3.9245956549342001E-2</c:v>
              </c:pt>
              <c:pt idx="46">
                <c:v>0.49539791571491698</c:v>
              </c:pt>
              <c:pt idx="47">
                <c:v>-3.4750884823459997E-2</c:v>
              </c:pt>
              <c:pt idx="48">
                <c:v>-0.3570857011654</c:v>
              </c:pt>
              <c:pt idx="49">
                <c:v>3.4493026999308E-2</c:v>
              </c:pt>
              <c:pt idx="50">
                <c:v>8.1813285278435705E-2</c:v>
              </c:pt>
              <c:pt idx="51">
                <c:v>-0.132365140728786</c:v>
              </c:pt>
              <c:pt idx="52">
                <c:v>5.9412887224499899E-3</c:v>
              </c:pt>
              <c:pt idx="53">
                <c:v>-4.4300980010374302E-2</c:v>
              </c:pt>
              <c:pt idx="54">
                <c:v>-5.4101275028619701E-2</c:v>
              </c:pt>
              <c:pt idx="55">
                <c:v>3.0044422182267001E-2</c:v>
              </c:pt>
              <c:pt idx="56">
                <c:v>0.49677632159257501</c:v>
              </c:pt>
              <c:pt idx="57">
                <c:v>-9.2135306991406995E-3</c:v>
              </c:pt>
            </c:numLit>
          </c:yVal>
          <c:smooth val="0"/>
          <c:extLst>
            <c:ext xmlns:c16="http://schemas.microsoft.com/office/drawing/2014/chart" uri="{C3380CC4-5D6E-409C-BE32-E72D297353CC}">
              <c16:uniqueId val="{00000003-D7E1-45AF-96CD-D4D2613B7F2D}"/>
            </c:ext>
          </c:extLst>
        </c:ser>
        <c:ser>
          <c:idx val="1"/>
          <c:order val="2"/>
          <c:tx>
            <c:v>LICs</c:v>
          </c:tx>
          <c:spPr>
            <a:ln w="25400" cap="rnd">
              <a:noFill/>
              <a:round/>
            </a:ln>
            <a:effectLst/>
          </c:spPr>
          <c:marker>
            <c:symbol val="circle"/>
            <c:size val="5"/>
            <c:spPr>
              <a:solidFill>
                <a:srgbClr val="92D050"/>
              </a:solidFill>
              <a:ln w="9525">
                <a:noFill/>
              </a:ln>
              <a:effectLst/>
            </c:spPr>
          </c:marker>
          <c:trendline>
            <c:spPr>
              <a:ln w="19050" cap="rnd">
                <a:solidFill>
                  <a:schemeClr val="accent2"/>
                </a:solidFill>
                <a:prstDash val="sysDot"/>
              </a:ln>
              <a:effectLst/>
            </c:spPr>
            <c:trendlineType val="linear"/>
            <c:backward val="0.4"/>
            <c:dispRSqr val="0"/>
            <c:dispEq val="0"/>
          </c:trendline>
          <c:xVal>
            <c:numLit>
              <c:formatCode>General</c:formatCode>
              <c:ptCount val="22"/>
              <c:pt idx="0">
                <c:v>0.63185951679219698</c:v>
              </c:pt>
              <c:pt idx="1">
                <c:v>1.7153052256898E-3</c:v>
              </c:pt>
              <c:pt idx="2">
                <c:v>-2.35455773377189E-2</c:v>
              </c:pt>
              <c:pt idx="3">
                <c:v>0.214883025469985</c:v>
              </c:pt>
              <c:pt idx="4">
                <c:v>0.19895609354848701</c:v>
              </c:pt>
              <c:pt idx="5">
                <c:v>2.6982555319197001E-2</c:v>
              </c:pt>
              <c:pt idx="6">
                <c:v>3.6018081637577498E-2</c:v>
              </c:pt>
              <c:pt idx="7">
                <c:v>2.2726580096376101E-2</c:v>
              </c:pt>
              <c:pt idx="8">
                <c:v>3.1889162969209003E-2</c:v>
              </c:pt>
              <c:pt idx="9">
                <c:v>1.8362019814488199E-2</c:v>
              </c:pt>
              <c:pt idx="10">
                <c:v>3.4914035286198998E-2</c:v>
              </c:pt>
              <c:pt idx="11">
                <c:v>-9.8986977783807995E-2</c:v>
              </c:pt>
              <c:pt idx="12">
                <c:v>0.165244009179985</c:v>
              </c:pt>
              <c:pt idx="13">
                <c:v>0.40088459503976698</c:v>
              </c:pt>
              <c:pt idx="14">
                <c:v>7.6448370189830001E-2</c:v>
              </c:pt>
              <c:pt idx="15">
                <c:v>0.10353843880706801</c:v>
              </c:pt>
              <c:pt idx="16">
                <c:v>8.2457468591546294E-3</c:v>
              </c:pt>
              <c:pt idx="17">
                <c:v>8.4537417039560095E-2</c:v>
              </c:pt>
              <c:pt idx="18">
                <c:v>0.36935364215267003</c:v>
              </c:pt>
              <c:pt idx="19">
                <c:v>2.73046960468077E-2</c:v>
              </c:pt>
              <c:pt idx="20">
                <c:v>4.8052351522269998E-3</c:v>
              </c:pt>
              <c:pt idx="21">
                <c:v>-5.0121500608615997E-2</c:v>
              </c:pt>
            </c:numLit>
          </c:xVal>
          <c:yVal>
            <c:numLit>
              <c:formatCode>General</c:formatCode>
              <c:ptCount val="22"/>
              <c:pt idx="0">
                <c:v>-0.36013082602955199</c:v>
              </c:pt>
              <c:pt idx="1">
                <c:v>-8.6764467786698996E-2</c:v>
              </c:pt>
              <c:pt idx="2">
                <c:v>6.4172437560339995E-2</c:v>
              </c:pt>
              <c:pt idx="3">
                <c:v>-6.6791642979833102E-2</c:v>
              </c:pt>
              <c:pt idx="4">
                <c:v>0.115291564290339</c:v>
              </c:pt>
              <c:pt idx="5">
                <c:v>-0.206820530925933</c:v>
              </c:pt>
              <c:pt idx="6">
                <c:v>-4.0893872197966002E-2</c:v>
              </c:pt>
              <c:pt idx="7">
                <c:v>-0.20764902927889101</c:v>
              </c:pt>
              <c:pt idx="8">
                <c:v>-0.219624442868327</c:v>
              </c:pt>
              <c:pt idx="9">
                <c:v>0.262015178318595</c:v>
              </c:pt>
              <c:pt idx="10">
                <c:v>-2.9898479045771201E-2</c:v>
              </c:pt>
              <c:pt idx="11">
                <c:v>0.14242393809154899</c:v>
              </c:pt>
              <c:pt idx="12">
                <c:v>-6.6448932703073005E-2</c:v>
              </c:pt>
              <c:pt idx="13">
                <c:v>-4.9289512791103003E-2</c:v>
              </c:pt>
              <c:pt idx="14">
                <c:v>-0.10418971014008201</c:v>
              </c:pt>
              <c:pt idx="15">
                <c:v>-6.9743975223634194E-2</c:v>
              </c:pt>
              <c:pt idx="16">
                <c:v>-3.7046630280161003E-2</c:v>
              </c:pt>
              <c:pt idx="17">
                <c:v>-0.161550203154707</c:v>
              </c:pt>
              <c:pt idx="18">
                <c:v>4.1163455135095402E-2</c:v>
              </c:pt>
              <c:pt idx="19">
                <c:v>-2.72519580904526E-2</c:v>
              </c:pt>
              <c:pt idx="20">
                <c:v>1.4143209079718E-2</c:v>
              </c:pt>
              <c:pt idx="21">
                <c:v>6.0092205308580997E-2</c:v>
              </c:pt>
            </c:numLit>
          </c:yVal>
          <c:smooth val="0"/>
          <c:extLst>
            <c:ext xmlns:c16="http://schemas.microsoft.com/office/drawing/2014/chart" uri="{C3380CC4-5D6E-409C-BE32-E72D297353CC}">
              <c16:uniqueId val="{00000005-D7E1-45AF-96CD-D4D2613B7F2D}"/>
            </c:ext>
          </c:extLst>
        </c:ser>
        <c:dLbls>
          <c:showLegendKey val="0"/>
          <c:showVal val="0"/>
          <c:showCatName val="0"/>
          <c:showSerName val="0"/>
          <c:showPercent val="0"/>
          <c:showBubbleSize val="0"/>
        </c:dLbls>
        <c:axId val="161816655"/>
        <c:axId val="506968703"/>
      </c:scatterChart>
      <c:valAx>
        <c:axId val="1618166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a:t>
                </a:r>
              </a:p>
            </c:rich>
          </c:tx>
          <c:layout>
            <c:manualLayout>
              <c:xMode val="edge"/>
              <c:yMode val="edge"/>
              <c:x val="0.9216388888888889"/>
              <c:y val="0.290717410323709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968703"/>
        <c:crosses val="autoZero"/>
        <c:crossBetween val="midCat"/>
      </c:valAx>
      <c:valAx>
        <c:axId val="506968703"/>
        <c:scaling>
          <c:orientation val="minMax"/>
          <c:max val="0.60000000000000009"/>
          <c:min val="-0.8"/>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p0</a:t>
                </a:r>
              </a:p>
            </c:rich>
          </c:tx>
          <c:layout>
            <c:manualLayout>
              <c:xMode val="edge"/>
              <c:yMode val="edge"/>
              <c:x val="0.46816627216076517"/>
              <c:y val="3.629577040574846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accent1">
                <a:alpha val="87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16655"/>
        <c:crosses val="autoZero"/>
        <c:crossBetween val="midCat"/>
      </c:valAx>
      <c:spPr>
        <a:noFill/>
        <a:ln>
          <a:noFill/>
        </a:ln>
        <a:effectLst/>
      </c:spPr>
    </c:plotArea>
    <c:legend>
      <c:legendPos val="r"/>
      <c:layout>
        <c:manualLayout>
          <c:xMode val="edge"/>
          <c:yMode val="edge"/>
          <c:x val="3.0096372155934491E-2"/>
          <c:y val="0.62694806591798979"/>
          <c:w val="0.27688783150572438"/>
          <c:h val="0.340717266899014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Projected change in the debt ratio 2009-2014 and its contributors</a:t>
            </a:r>
            <a:endParaRPr lang="en-US" sz="1400">
              <a:effectLst/>
            </a:endParaRPr>
          </a:p>
          <a:p>
            <a:pPr>
              <a:defRPr/>
            </a:pPr>
            <a:r>
              <a:rPr lang="en-US" sz="1100" b="0" i="0" baseline="0">
                <a:effectLst/>
              </a:rPr>
              <a:t>(cross country average, percent of GDP)</a:t>
            </a:r>
            <a:endParaRPr lang="en-US" sz="1100">
              <a:effectLst/>
            </a:endParaRPr>
          </a:p>
        </c:rich>
      </c:tx>
      <c:layout>
        <c:manualLayout>
          <c:xMode val="edge"/>
          <c:yMode val="edge"/>
          <c:x val="0.13122222222222221"/>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108923884514429E-2"/>
          <c:y val="0.25282407407407409"/>
          <c:w val="0.87733552055993003"/>
          <c:h val="0.59034667541557306"/>
        </c:manualLayout>
      </c:layout>
      <c:barChart>
        <c:barDir val="col"/>
        <c:grouping val="stacked"/>
        <c:varyColors val="0"/>
        <c:ser>
          <c:idx val="1"/>
          <c:order val="1"/>
          <c:tx>
            <c:strRef>
              <c:f>'Figure 1.6.'!$C$120</c:f>
              <c:strCache>
                <c:ptCount val="1"/>
                <c:pt idx="0">
                  <c:v>r</c:v>
                </c:pt>
              </c:strCache>
            </c:strRef>
          </c:tx>
          <c:spPr>
            <a:solidFill>
              <a:schemeClr val="accent2"/>
            </a:solidFill>
            <a:ln>
              <a:noFill/>
            </a:ln>
            <a:effectLst/>
          </c:spPr>
          <c:invertIfNegative val="0"/>
          <c:cat>
            <c:strRef>
              <c:f>'Figure 1.6.'!$A$121:$A$123</c:f>
              <c:strCache>
                <c:ptCount val="3"/>
                <c:pt idx="0">
                  <c:v>AEs</c:v>
                </c:pt>
                <c:pt idx="1">
                  <c:v>EMs</c:v>
                </c:pt>
                <c:pt idx="2">
                  <c:v>LICs</c:v>
                </c:pt>
              </c:strCache>
            </c:strRef>
          </c:cat>
          <c:val>
            <c:numRef>
              <c:f>'Figure 1.6.'!$C$121:$C$123</c:f>
              <c:numCache>
                <c:formatCode>0.000</c:formatCode>
                <c:ptCount val="3"/>
                <c:pt idx="0">
                  <c:v>0.1017837</c:v>
                </c:pt>
                <c:pt idx="1">
                  <c:v>3.6529499999999999E-2</c:v>
                </c:pt>
                <c:pt idx="2">
                  <c:v>-6.0078300000000001E-2</c:v>
                </c:pt>
              </c:numCache>
            </c:numRef>
          </c:val>
          <c:extLst>
            <c:ext xmlns:c16="http://schemas.microsoft.com/office/drawing/2014/chart" uri="{C3380CC4-5D6E-409C-BE32-E72D297353CC}">
              <c16:uniqueId val="{00000000-2F96-4157-865D-60C3120C9F1A}"/>
            </c:ext>
          </c:extLst>
        </c:ser>
        <c:ser>
          <c:idx val="2"/>
          <c:order val="2"/>
          <c:tx>
            <c:strRef>
              <c:f>'Figure 1.6.'!$D$120</c:f>
              <c:strCache>
                <c:ptCount val="1"/>
                <c:pt idx="0">
                  <c:v>g</c:v>
                </c:pt>
              </c:strCache>
            </c:strRef>
          </c:tx>
          <c:spPr>
            <a:solidFill>
              <a:schemeClr val="accent3"/>
            </a:solidFill>
            <a:ln>
              <a:noFill/>
            </a:ln>
            <a:effectLst/>
          </c:spPr>
          <c:invertIfNegative val="0"/>
          <c:cat>
            <c:strRef>
              <c:f>'Figure 1.6.'!$A$121:$A$123</c:f>
              <c:strCache>
                <c:ptCount val="3"/>
                <c:pt idx="0">
                  <c:v>AEs</c:v>
                </c:pt>
                <c:pt idx="1">
                  <c:v>EMs</c:v>
                </c:pt>
                <c:pt idx="2">
                  <c:v>LICs</c:v>
                </c:pt>
              </c:strCache>
            </c:strRef>
          </c:cat>
          <c:val>
            <c:numRef>
              <c:f>'Figure 1.6.'!$D$121:$D$123</c:f>
              <c:numCache>
                <c:formatCode>0.000</c:formatCode>
                <c:ptCount val="3"/>
                <c:pt idx="0">
                  <c:v>-0.17492406999999999</c:v>
                </c:pt>
                <c:pt idx="1">
                  <c:v>-0.26801775999999999</c:v>
                </c:pt>
                <c:pt idx="2">
                  <c:v>-0.29638189999999998</c:v>
                </c:pt>
              </c:numCache>
            </c:numRef>
          </c:val>
          <c:extLst>
            <c:ext xmlns:c16="http://schemas.microsoft.com/office/drawing/2014/chart" uri="{C3380CC4-5D6E-409C-BE32-E72D297353CC}">
              <c16:uniqueId val="{00000001-2F96-4157-865D-60C3120C9F1A}"/>
            </c:ext>
          </c:extLst>
        </c:ser>
        <c:ser>
          <c:idx val="3"/>
          <c:order val="3"/>
          <c:tx>
            <c:strRef>
              <c:f>'Figure 1.6.'!$E$120</c:f>
              <c:strCache>
                <c:ptCount val="1"/>
                <c:pt idx="0">
                  <c:v>m</c:v>
                </c:pt>
              </c:strCache>
            </c:strRef>
          </c:tx>
          <c:spPr>
            <a:solidFill>
              <a:schemeClr val="accent4"/>
            </a:solidFill>
            <a:ln>
              <a:noFill/>
            </a:ln>
            <a:effectLst/>
          </c:spPr>
          <c:invertIfNegative val="0"/>
          <c:cat>
            <c:strRef>
              <c:f>'Figure 1.6.'!$A$121:$A$123</c:f>
              <c:strCache>
                <c:ptCount val="3"/>
                <c:pt idx="0">
                  <c:v>AEs</c:v>
                </c:pt>
                <c:pt idx="1">
                  <c:v>EMs</c:v>
                </c:pt>
                <c:pt idx="2">
                  <c:v>LICs</c:v>
                </c:pt>
              </c:strCache>
            </c:strRef>
          </c:cat>
          <c:val>
            <c:numRef>
              <c:f>'Figure 1.6.'!$E$121:$E$123</c:f>
              <c:numCache>
                <c:formatCode>0.000</c:formatCode>
                <c:ptCount val="3"/>
                <c:pt idx="0">
                  <c:v>-1.201413E-2</c:v>
                </c:pt>
                <c:pt idx="1">
                  <c:v>4.410563E-2</c:v>
                </c:pt>
                <c:pt idx="2">
                  <c:v>0.28714879999999998</c:v>
                </c:pt>
              </c:numCache>
            </c:numRef>
          </c:val>
          <c:extLst>
            <c:ext xmlns:c16="http://schemas.microsoft.com/office/drawing/2014/chart" uri="{C3380CC4-5D6E-409C-BE32-E72D297353CC}">
              <c16:uniqueId val="{00000002-2F96-4157-865D-60C3120C9F1A}"/>
            </c:ext>
          </c:extLst>
        </c:ser>
        <c:ser>
          <c:idx val="4"/>
          <c:order val="4"/>
          <c:tx>
            <c:strRef>
              <c:f>'Figure 1.6.'!$F$120</c:f>
              <c:strCache>
                <c:ptCount val="1"/>
                <c:pt idx="0">
                  <c:v>f</c:v>
                </c:pt>
              </c:strCache>
            </c:strRef>
          </c:tx>
          <c:spPr>
            <a:solidFill>
              <a:schemeClr val="accent5"/>
            </a:solidFill>
            <a:ln>
              <a:noFill/>
            </a:ln>
            <a:effectLst/>
          </c:spPr>
          <c:invertIfNegative val="0"/>
          <c:cat>
            <c:strRef>
              <c:f>'Figure 1.6.'!$A$121:$A$123</c:f>
              <c:strCache>
                <c:ptCount val="3"/>
                <c:pt idx="0">
                  <c:v>AEs</c:v>
                </c:pt>
                <c:pt idx="1">
                  <c:v>EMs</c:v>
                </c:pt>
                <c:pt idx="2">
                  <c:v>LICs</c:v>
                </c:pt>
              </c:strCache>
            </c:strRef>
          </c:cat>
          <c:val>
            <c:numRef>
              <c:f>'Figure 1.6.'!$F$121:$F$123</c:f>
              <c:numCache>
                <c:formatCode>0.000</c:formatCode>
                <c:ptCount val="3"/>
                <c:pt idx="0">
                  <c:v>3.0580059999999999E-2</c:v>
                </c:pt>
                <c:pt idx="1">
                  <c:v>5.0388000000000002E-2</c:v>
                </c:pt>
                <c:pt idx="2">
                  <c:v>-8.6063379999999998E-3</c:v>
                </c:pt>
              </c:numCache>
            </c:numRef>
          </c:val>
          <c:extLst>
            <c:ext xmlns:c16="http://schemas.microsoft.com/office/drawing/2014/chart" uri="{C3380CC4-5D6E-409C-BE32-E72D297353CC}">
              <c16:uniqueId val="{00000003-2F96-4157-865D-60C3120C9F1A}"/>
            </c:ext>
          </c:extLst>
        </c:ser>
        <c:ser>
          <c:idx val="5"/>
          <c:order val="5"/>
          <c:tx>
            <c:strRef>
              <c:f>'Figure 1.6.'!$G$120</c:f>
              <c:strCache>
                <c:ptCount val="1"/>
                <c:pt idx="0">
                  <c:v>p0</c:v>
                </c:pt>
              </c:strCache>
            </c:strRef>
          </c:tx>
          <c:spPr>
            <a:solidFill>
              <a:schemeClr val="accent6"/>
            </a:solidFill>
            <a:ln>
              <a:noFill/>
            </a:ln>
            <a:effectLst/>
          </c:spPr>
          <c:invertIfNegative val="0"/>
          <c:cat>
            <c:strRef>
              <c:f>'Figure 1.6.'!$A$121:$A$123</c:f>
              <c:strCache>
                <c:ptCount val="3"/>
                <c:pt idx="0">
                  <c:v>AEs</c:v>
                </c:pt>
                <c:pt idx="1">
                  <c:v>EMs</c:v>
                </c:pt>
                <c:pt idx="2">
                  <c:v>LICs</c:v>
                </c:pt>
              </c:strCache>
            </c:strRef>
          </c:cat>
          <c:val>
            <c:numRef>
              <c:f>'Figure 1.6.'!$G$121:$G$123</c:f>
              <c:numCache>
                <c:formatCode>0.000</c:formatCode>
                <c:ptCount val="3"/>
                <c:pt idx="0">
                  <c:v>0.17706250000000001</c:v>
                </c:pt>
                <c:pt idx="1">
                  <c:v>6.5895270000000006E-2</c:v>
                </c:pt>
                <c:pt idx="2">
                  <c:v>-3.2483930000000001E-2</c:v>
                </c:pt>
              </c:numCache>
            </c:numRef>
          </c:val>
          <c:extLst>
            <c:ext xmlns:c16="http://schemas.microsoft.com/office/drawing/2014/chart" uri="{C3380CC4-5D6E-409C-BE32-E72D297353CC}">
              <c16:uniqueId val="{00000004-2F96-4157-865D-60C3120C9F1A}"/>
            </c:ext>
          </c:extLst>
        </c:ser>
        <c:dLbls>
          <c:showLegendKey val="0"/>
          <c:showVal val="0"/>
          <c:showCatName val="0"/>
          <c:showSerName val="0"/>
          <c:showPercent val="0"/>
          <c:showBubbleSize val="0"/>
        </c:dLbls>
        <c:gapWidth val="150"/>
        <c:overlap val="100"/>
        <c:axId val="1919461936"/>
        <c:axId val="1783352352"/>
      </c:barChart>
      <c:scatterChart>
        <c:scatterStyle val="lineMarker"/>
        <c:varyColors val="0"/>
        <c:ser>
          <c:idx val="0"/>
          <c:order val="0"/>
          <c:tx>
            <c:strRef>
              <c:f>'Figure 1.6.'!$B$120</c:f>
              <c:strCache>
                <c:ptCount val="1"/>
                <c:pt idx="0">
                  <c:v>d </c:v>
                </c:pt>
              </c:strCache>
            </c:strRef>
          </c:tx>
          <c:spPr>
            <a:ln w="25400" cap="rnd">
              <a:noFill/>
              <a:round/>
            </a:ln>
            <a:effectLst/>
          </c:spPr>
          <c:marker>
            <c:symbol val="circle"/>
            <c:size val="5"/>
            <c:spPr>
              <a:solidFill>
                <a:schemeClr val="accent1"/>
              </a:solidFill>
              <a:ln w="9525">
                <a:solidFill>
                  <a:schemeClr val="accent1"/>
                </a:solidFill>
              </a:ln>
              <a:effectLst/>
            </c:spPr>
          </c:marker>
          <c:xVal>
            <c:strRef>
              <c:f>'Figure 1.6.'!$A$121:$A$123</c:f>
              <c:strCache>
                <c:ptCount val="3"/>
                <c:pt idx="0">
                  <c:v>AEs</c:v>
                </c:pt>
                <c:pt idx="1">
                  <c:v>EMs</c:v>
                </c:pt>
                <c:pt idx="2">
                  <c:v>LICs</c:v>
                </c:pt>
              </c:strCache>
            </c:strRef>
          </c:xVal>
          <c:yVal>
            <c:numRef>
              <c:f>'Figure 1.6.'!$B$121:$B$123</c:f>
              <c:numCache>
                <c:formatCode>0.000</c:formatCode>
                <c:ptCount val="3"/>
                <c:pt idx="0">
                  <c:v>0.1224881</c:v>
                </c:pt>
                <c:pt idx="1">
                  <c:v>-7.1099389999999998E-2</c:v>
                </c:pt>
                <c:pt idx="2">
                  <c:v>-0.11040170000000001</c:v>
                </c:pt>
              </c:numCache>
            </c:numRef>
          </c:yVal>
          <c:smooth val="0"/>
          <c:extLst>
            <c:ext xmlns:c16="http://schemas.microsoft.com/office/drawing/2014/chart" uri="{C3380CC4-5D6E-409C-BE32-E72D297353CC}">
              <c16:uniqueId val="{00000005-2F96-4157-865D-60C3120C9F1A}"/>
            </c:ext>
          </c:extLst>
        </c:ser>
        <c:dLbls>
          <c:showLegendKey val="0"/>
          <c:showVal val="0"/>
          <c:showCatName val="0"/>
          <c:showSerName val="0"/>
          <c:showPercent val="0"/>
          <c:showBubbleSize val="0"/>
        </c:dLbls>
        <c:axId val="1919461936"/>
        <c:axId val="1783352352"/>
      </c:scatterChart>
      <c:catAx>
        <c:axId val="191946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3352352"/>
        <c:crosses val="autoZero"/>
        <c:auto val="1"/>
        <c:lblAlgn val="ctr"/>
        <c:lblOffset val="100"/>
        <c:noMultiLvlLbl val="0"/>
      </c:catAx>
      <c:valAx>
        <c:axId val="1783352352"/>
        <c:scaling>
          <c:orientation val="minMax"/>
          <c:min val="-0.4"/>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9461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7700729397775"/>
          <c:y val="6.327200806060379E-2"/>
          <c:w val="0.77329108761803178"/>
          <c:h val="0.85625405829010715"/>
        </c:manualLayout>
      </c:layout>
      <c:barChart>
        <c:barDir val="col"/>
        <c:grouping val="clustered"/>
        <c:varyColors val="0"/>
        <c:ser>
          <c:idx val="1"/>
          <c:order val="0"/>
          <c:tx>
            <c:strRef>
              <c:f>'Figure 1.1'!$AC$1</c:f>
              <c:strCache>
                <c:ptCount val="1"/>
                <c:pt idx="0">
                  <c:v>Primary Expenditure</c:v>
                </c:pt>
              </c:strCache>
            </c:strRef>
          </c:tx>
          <c:spPr>
            <a:solidFill>
              <a:srgbClr val="C00000"/>
            </a:solidFill>
            <a:ln>
              <a:noFill/>
            </a:ln>
            <a:effectLst/>
          </c:spPr>
          <c:invertIfNegative val="0"/>
          <c:cat>
            <c:numRef>
              <c:f>'Figure 1.1'!$T$2:$T$7</c:f>
              <c:numCache>
                <c:formatCode>General</c:formatCode>
                <c:ptCount val="6"/>
                <c:pt idx="0">
                  <c:v>2019</c:v>
                </c:pt>
                <c:pt idx="1">
                  <c:v>20</c:v>
                </c:pt>
                <c:pt idx="2">
                  <c:v>21</c:v>
                </c:pt>
                <c:pt idx="3">
                  <c:v>22</c:v>
                </c:pt>
                <c:pt idx="4">
                  <c:v>23</c:v>
                </c:pt>
                <c:pt idx="5">
                  <c:v>24</c:v>
                </c:pt>
              </c:numCache>
            </c:numRef>
          </c:cat>
          <c:val>
            <c:numRef>
              <c:f>'Figure 1.1'!$AC$2:$AC$7</c:f>
              <c:numCache>
                <c:formatCode>General</c:formatCode>
                <c:ptCount val="6"/>
                <c:pt idx="0">
                  <c:v>0</c:v>
                </c:pt>
                <c:pt idx="1">
                  <c:v>-6.4906848046047599E-2</c:v>
                </c:pt>
                <c:pt idx="2">
                  <c:v>0.67204342813539497</c:v>
                </c:pt>
                <c:pt idx="3">
                  <c:v>0.71845608035111297</c:v>
                </c:pt>
                <c:pt idx="4">
                  <c:v>0.34422489537143097</c:v>
                </c:pt>
                <c:pt idx="5">
                  <c:v>-0.21972907180776899</c:v>
                </c:pt>
              </c:numCache>
            </c:numRef>
          </c:val>
          <c:extLst>
            <c:ext xmlns:c16="http://schemas.microsoft.com/office/drawing/2014/chart" uri="{C3380CC4-5D6E-409C-BE32-E72D297353CC}">
              <c16:uniqueId val="{00000000-DB93-4C1A-830F-52F38810C056}"/>
            </c:ext>
          </c:extLst>
        </c:ser>
        <c:ser>
          <c:idx val="2"/>
          <c:order val="1"/>
          <c:tx>
            <c:strRef>
              <c:f>'Figure 1.1'!$AD$1</c:f>
              <c:strCache>
                <c:ptCount val="1"/>
                <c:pt idx="0">
                  <c:v>Revenue</c:v>
                </c:pt>
              </c:strCache>
            </c:strRef>
          </c:tx>
          <c:spPr>
            <a:solidFill>
              <a:schemeClr val="accent1"/>
            </a:solidFill>
            <a:ln>
              <a:noFill/>
            </a:ln>
            <a:effectLst/>
          </c:spPr>
          <c:invertIfNegative val="0"/>
          <c:cat>
            <c:numRef>
              <c:f>'Figure 1.1'!$T$2:$T$7</c:f>
              <c:numCache>
                <c:formatCode>General</c:formatCode>
                <c:ptCount val="6"/>
                <c:pt idx="0">
                  <c:v>2019</c:v>
                </c:pt>
                <c:pt idx="1">
                  <c:v>20</c:v>
                </c:pt>
                <c:pt idx="2">
                  <c:v>21</c:v>
                </c:pt>
                <c:pt idx="3">
                  <c:v>22</c:v>
                </c:pt>
                <c:pt idx="4">
                  <c:v>23</c:v>
                </c:pt>
                <c:pt idx="5">
                  <c:v>24</c:v>
                </c:pt>
              </c:numCache>
            </c:numRef>
          </c:cat>
          <c:val>
            <c:numRef>
              <c:f>'Figure 1.1'!$AD$2:$AD$7</c:f>
              <c:numCache>
                <c:formatCode>General</c:formatCode>
                <c:ptCount val="6"/>
                <c:pt idx="0">
                  <c:v>0</c:v>
                </c:pt>
                <c:pt idx="1">
                  <c:v>-1.40985840669056</c:v>
                </c:pt>
                <c:pt idx="2">
                  <c:v>-1.75828652190436</c:v>
                </c:pt>
                <c:pt idx="3">
                  <c:v>-1.6127849566463097</c:v>
                </c:pt>
                <c:pt idx="4">
                  <c:v>-1.8328156556206399</c:v>
                </c:pt>
                <c:pt idx="5">
                  <c:v>-1.97722224454763</c:v>
                </c:pt>
              </c:numCache>
            </c:numRef>
          </c:val>
          <c:extLst>
            <c:ext xmlns:c16="http://schemas.microsoft.com/office/drawing/2014/chart" uri="{C3380CC4-5D6E-409C-BE32-E72D297353CC}">
              <c16:uniqueId val="{00000001-DB93-4C1A-830F-52F38810C056}"/>
            </c:ext>
          </c:extLst>
        </c:ser>
        <c:ser>
          <c:idx val="3"/>
          <c:order val="2"/>
          <c:tx>
            <c:strRef>
              <c:f>'Figure 1.1'!$AE$1</c:f>
              <c:strCache>
                <c:ptCount val="1"/>
                <c:pt idx="0">
                  <c:v>Interest Expense</c:v>
                </c:pt>
              </c:strCache>
            </c:strRef>
          </c:tx>
          <c:spPr>
            <a:solidFill>
              <a:schemeClr val="accent3">
                <a:lumMod val="50000"/>
              </a:schemeClr>
            </a:solidFill>
            <a:ln>
              <a:noFill/>
            </a:ln>
            <a:effectLst/>
          </c:spPr>
          <c:invertIfNegative val="0"/>
          <c:cat>
            <c:numRef>
              <c:f>'Figure 1.1'!$T$2:$T$7</c:f>
              <c:numCache>
                <c:formatCode>General</c:formatCode>
                <c:ptCount val="6"/>
                <c:pt idx="0">
                  <c:v>2019</c:v>
                </c:pt>
                <c:pt idx="1">
                  <c:v>20</c:v>
                </c:pt>
                <c:pt idx="2">
                  <c:v>21</c:v>
                </c:pt>
                <c:pt idx="3">
                  <c:v>22</c:v>
                </c:pt>
                <c:pt idx="4">
                  <c:v>23</c:v>
                </c:pt>
                <c:pt idx="5">
                  <c:v>24</c:v>
                </c:pt>
              </c:numCache>
            </c:numRef>
          </c:cat>
          <c:val>
            <c:numRef>
              <c:f>'Figure 1.1'!$AE$2:$AE$7</c:f>
              <c:numCache>
                <c:formatCode>General</c:formatCode>
                <c:ptCount val="6"/>
                <c:pt idx="0">
                  <c:v>0</c:v>
                </c:pt>
                <c:pt idx="1">
                  <c:v>-4.7773985927792202E-2</c:v>
                </c:pt>
                <c:pt idx="2">
                  <c:v>4.3923141538850199E-2</c:v>
                </c:pt>
                <c:pt idx="3">
                  <c:v>0.12010959735304499</c:v>
                </c:pt>
                <c:pt idx="4">
                  <c:v>0.173116485195277</c:v>
                </c:pt>
                <c:pt idx="5">
                  <c:v>0.12154838808934799</c:v>
                </c:pt>
              </c:numCache>
            </c:numRef>
          </c:val>
          <c:extLst>
            <c:ext xmlns:c16="http://schemas.microsoft.com/office/drawing/2014/chart" uri="{C3380CC4-5D6E-409C-BE32-E72D297353CC}">
              <c16:uniqueId val="{00000002-DB93-4C1A-830F-52F38810C056}"/>
            </c:ext>
          </c:extLst>
        </c:ser>
        <c:dLbls>
          <c:showLegendKey val="0"/>
          <c:showVal val="0"/>
          <c:showCatName val="0"/>
          <c:showSerName val="0"/>
          <c:showPercent val="0"/>
          <c:showBubbleSize val="0"/>
        </c:dLbls>
        <c:gapWidth val="50"/>
        <c:axId val="1338700976"/>
        <c:axId val="1611617728"/>
      </c:barChart>
      <c:lineChart>
        <c:grouping val="standard"/>
        <c:varyColors val="0"/>
        <c:ser>
          <c:idx val="4"/>
          <c:order val="3"/>
          <c:tx>
            <c:strRef>
              <c:f>'Figure 1.1'!$AF$1</c:f>
              <c:strCache>
                <c:ptCount val="1"/>
                <c:pt idx="0">
                  <c:v>GDP (right scale)</c:v>
                </c:pt>
              </c:strCache>
            </c:strRef>
          </c:tx>
          <c:spPr>
            <a:ln w="28575" cap="rnd">
              <a:solidFill>
                <a:srgbClr val="FFC000"/>
              </a:solidFill>
              <a:round/>
            </a:ln>
            <a:effectLst/>
          </c:spPr>
          <c:marker>
            <c:symbol val="none"/>
          </c:marker>
          <c:cat>
            <c:numRef>
              <c:f>'Figure 1.1'!$T$2:$T$7</c:f>
              <c:numCache>
                <c:formatCode>General</c:formatCode>
                <c:ptCount val="6"/>
                <c:pt idx="0">
                  <c:v>2019</c:v>
                </c:pt>
                <c:pt idx="1">
                  <c:v>20</c:v>
                </c:pt>
                <c:pt idx="2">
                  <c:v>21</c:v>
                </c:pt>
                <c:pt idx="3">
                  <c:v>22</c:v>
                </c:pt>
                <c:pt idx="4">
                  <c:v>23</c:v>
                </c:pt>
                <c:pt idx="5">
                  <c:v>24</c:v>
                </c:pt>
              </c:numCache>
            </c:numRef>
          </c:cat>
          <c:val>
            <c:numRef>
              <c:f>'Figure 1.1'!$AF$2:$AF$7</c:f>
              <c:numCache>
                <c:formatCode>General</c:formatCode>
                <c:ptCount val="6"/>
                <c:pt idx="0">
                  <c:v>0</c:v>
                </c:pt>
                <c:pt idx="1">
                  <c:v>-5.6153563297289804</c:v>
                </c:pt>
                <c:pt idx="2">
                  <c:v>-7.5164340920228305</c:v>
                </c:pt>
                <c:pt idx="3">
                  <c:v>-7.9900293970083593</c:v>
                </c:pt>
                <c:pt idx="4">
                  <c:v>-7.99773689358351</c:v>
                </c:pt>
                <c:pt idx="5">
                  <c:v>-8.2715434962034102</c:v>
                </c:pt>
              </c:numCache>
            </c:numRef>
          </c:val>
          <c:smooth val="0"/>
          <c:extLst>
            <c:ext xmlns:c16="http://schemas.microsoft.com/office/drawing/2014/chart" uri="{C3380CC4-5D6E-409C-BE32-E72D297353CC}">
              <c16:uniqueId val="{00000003-DB93-4C1A-830F-52F38810C056}"/>
            </c:ext>
          </c:extLst>
        </c:ser>
        <c:dLbls>
          <c:showLegendKey val="0"/>
          <c:showVal val="0"/>
          <c:showCatName val="0"/>
          <c:showSerName val="0"/>
          <c:showPercent val="0"/>
          <c:showBubbleSize val="0"/>
        </c:dLbls>
        <c:marker val="1"/>
        <c:smooth val="0"/>
        <c:axId val="1319205344"/>
        <c:axId val="1611782880"/>
      </c:lineChart>
      <c:catAx>
        <c:axId val="1338700976"/>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611617728"/>
        <c:crosses val="autoZero"/>
        <c:auto val="1"/>
        <c:lblAlgn val="ctr"/>
        <c:lblOffset val="100"/>
        <c:noMultiLvlLbl val="0"/>
      </c:catAx>
      <c:valAx>
        <c:axId val="1611617728"/>
        <c:scaling>
          <c:orientation val="minMax"/>
          <c:max val="4"/>
          <c:min val="-4"/>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338700976"/>
        <c:crosses val="autoZero"/>
        <c:crossBetween val="between"/>
        <c:majorUnit val="1"/>
      </c:valAx>
      <c:valAx>
        <c:axId val="1611782880"/>
        <c:scaling>
          <c:orientation val="minMax"/>
          <c:max val="15"/>
          <c:min val="-15"/>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319205344"/>
        <c:crosses val="max"/>
        <c:crossBetween val="between"/>
        <c:majorUnit val="5"/>
      </c:valAx>
      <c:catAx>
        <c:axId val="1319205344"/>
        <c:scaling>
          <c:orientation val="minMax"/>
        </c:scaling>
        <c:delete val="1"/>
        <c:axPos val="b"/>
        <c:numFmt formatCode="General" sourceLinked="1"/>
        <c:majorTickMark val="out"/>
        <c:minorTickMark val="none"/>
        <c:tickLblPos val="nextTo"/>
        <c:crossAx val="1611782880"/>
        <c:crosses val="autoZero"/>
        <c:auto val="1"/>
        <c:lblAlgn val="ctr"/>
        <c:lblOffset val="100"/>
        <c:noMultiLvlLbl val="0"/>
      </c:catAx>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564332780343637E-2"/>
          <c:y val="0.22594582929390938"/>
          <c:w val="0.89719171753008642"/>
          <c:h val="0.72804494103031248"/>
        </c:manualLayout>
      </c:layout>
      <c:scatterChart>
        <c:scatterStyle val="lineMarker"/>
        <c:varyColors val="0"/>
        <c:ser>
          <c:idx val="0"/>
          <c:order val="0"/>
          <c:tx>
            <c:v>AEs</c:v>
          </c:tx>
          <c:spPr>
            <a:ln w="28575" cap="rnd">
              <a:noFill/>
              <a:round/>
            </a:ln>
            <a:effectLst/>
          </c:spPr>
          <c:marker>
            <c:symbol val="circle"/>
            <c:size val="5"/>
            <c:spPr>
              <a:solidFill>
                <a:srgbClr val="0062AF"/>
              </a:solidFill>
              <a:ln w="9525">
                <a:solidFill>
                  <a:schemeClr val="accent1"/>
                </a:solidFill>
              </a:ln>
              <a:effectLst/>
            </c:spPr>
          </c:marker>
          <c:trendline>
            <c:spPr>
              <a:ln w="19050" cap="rnd">
                <a:solidFill>
                  <a:srgbClr val="0062AF"/>
                </a:solidFill>
                <a:prstDash val="sysDot"/>
              </a:ln>
              <a:effectLst/>
            </c:spPr>
            <c:trendlineType val="linear"/>
            <c:forward val="0.30000000000000004"/>
            <c:backward val="0.2"/>
            <c:dispRSqr val="0"/>
            <c:dispEq val="0"/>
          </c:trendline>
          <c:xVal>
            <c:numLit>
              <c:formatCode>General</c:formatCode>
              <c:ptCount val="30"/>
              <c:pt idx="0">
                <c:v>2.16069495933773</c:v>
              </c:pt>
              <c:pt idx="1">
                <c:v>1.76203703699582</c:v>
              </c:pt>
              <c:pt idx="2">
                <c:v>3.10335067996516</c:v>
              </c:pt>
              <c:pt idx="3">
                <c:v>13.615858892096199</c:v>
              </c:pt>
              <c:pt idx="4">
                <c:v>28.759587513328601</c:v>
              </c:pt>
              <c:pt idx="5">
                <c:v>1.0524734163357001</c:v>
              </c:pt>
              <c:pt idx="6">
                <c:v>1.6612484167270001</c:v>
              </c:pt>
              <c:pt idx="7">
                <c:v>6.5627517162170301</c:v>
              </c:pt>
              <c:pt idx="8">
                <c:v>8.4453358844631001</c:v>
              </c:pt>
              <c:pt idx="9">
                <c:v>-4.1888271638056898</c:v>
              </c:pt>
              <c:pt idx="10">
                <c:v>5.6352691814324096</c:v>
              </c:pt>
              <c:pt idx="11">
                <c:v>18.949641792997902</c:v>
              </c:pt>
              <c:pt idx="12">
                <c:v>-3.6287698289707202</c:v>
              </c:pt>
              <c:pt idx="13">
                <c:v>-5.0599007820523099</c:v>
              </c:pt>
              <c:pt idx="14">
                <c:v>5.0333418200162896</c:v>
              </c:pt>
              <c:pt idx="15">
                <c:v>3.2501871051984099</c:v>
              </c:pt>
              <c:pt idx="16">
                <c:v>2.4339293450738002</c:v>
              </c:pt>
              <c:pt idx="17">
                <c:v>25.615687064151299</c:v>
              </c:pt>
              <c:pt idx="18">
                <c:v>4.5840390003433793</c:v>
              </c:pt>
              <c:pt idx="19">
                <c:v>-2.0964202143153901</c:v>
              </c:pt>
              <c:pt idx="20">
                <c:v>4.0473534594918901</c:v>
              </c:pt>
              <c:pt idx="21">
                <c:v>-31.730108076422496</c:v>
              </c:pt>
              <c:pt idx="22">
                <c:v>5.8422220475011297</c:v>
              </c:pt>
              <c:pt idx="23">
                <c:v>2.20670206247721</c:v>
              </c:pt>
              <c:pt idx="24">
                <c:v>12.3078408091718</c:v>
              </c:pt>
              <c:pt idx="25">
                <c:v>6.7594550988681101</c:v>
              </c:pt>
              <c:pt idx="26">
                <c:v>6.7836361977443902</c:v>
              </c:pt>
              <c:pt idx="27">
                <c:v>1.28320529354083</c:v>
              </c:pt>
              <c:pt idx="28">
                <c:v>-0.39353949209818007</c:v>
              </c:pt>
              <c:pt idx="29">
                <c:v>-6.2912686451376194</c:v>
              </c:pt>
            </c:numLit>
          </c:xVal>
          <c:yVal>
            <c:numLit>
              <c:formatCode>General</c:formatCode>
              <c:ptCount val="30"/>
              <c:pt idx="0">
                <c:v>3.7064067243063001</c:v>
              </c:pt>
              <c:pt idx="1">
                <c:v>8.0014032861727991</c:v>
              </c:pt>
              <c:pt idx="2">
                <c:v>-1.2669409759632599</c:v>
              </c:pt>
              <c:pt idx="3">
                <c:v>-3.5417666866775699</c:v>
              </c:pt>
              <c:pt idx="4">
                <c:v>7.0621926919923306</c:v>
              </c:pt>
              <c:pt idx="5">
                <c:v>-3.6109303339523002</c:v>
              </c:pt>
              <c:pt idx="6">
                <c:v>8.6418934439761497</c:v>
              </c:pt>
              <c:pt idx="7">
                <c:v>-7.3341360482429989</c:v>
              </c:pt>
              <c:pt idx="8">
                <c:v>-1.7774393507691599</c:v>
              </c:pt>
              <c:pt idx="9">
                <c:v>-0.184777318424201</c:v>
              </c:pt>
              <c:pt idx="10">
                <c:v>-4.9374021998579796</c:v>
              </c:pt>
              <c:pt idx="11">
                <c:v>-24.544076707421699</c:v>
              </c:pt>
              <c:pt idx="12">
                <c:v>-41.539683317890805</c:v>
              </c:pt>
              <c:pt idx="13">
                <c:v>-4.5181421598171401</c:v>
              </c:pt>
              <c:pt idx="14">
                <c:v>0.54101760500815999</c:v>
              </c:pt>
              <c:pt idx="15">
                <c:v>0.77613930804349995</c:v>
              </c:pt>
              <c:pt idx="16">
                <c:v>-5.5231802153588001</c:v>
              </c:pt>
              <c:pt idx="17">
                <c:v>-15.827206642546601</c:v>
              </c:pt>
              <c:pt idx="18">
                <c:v>-5.2169713432421299</c:v>
              </c:pt>
              <c:pt idx="19">
                <c:v>8.79475718845271</c:v>
              </c:pt>
              <c:pt idx="20">
                <c:v>-6.60146550158984</c:v>
              </c:pt>
              <c:pt idx="21">
                <c:v>-16.3300235204354</c:v>
              </c:pt>
              <c:pt idx="22">
                <c:v>15.9348442845787</c:v>
              </c:pt>
              <c:pt idx="23">
                <c:v>14.8294725067953</c:v>
              </c:pt>
              <c:pt idx="24">
                <c:v>-1.9798781447097999</c:v>
              </c:pt>
              <c:pt idx="25">
                <c:v>-4.2397291618969994</c:v>
              </c:pt>
              <c:pt idx="26">
                <c:v>-12.815092701608998</c:v>
              </c:pt>
              <c:pt idx="27">
                <c:v>-8.6199109818123496</c:v>
              </c:pt>
              <c:pt idx="28">
                <c:v>-6.8139409224614003</c:v>
              </c:pt>
              <c:pt idx="29">
                <c:v>2.4738712048611</c:v>
              </c:pt>
            </c:numLit>
          </c:yVal>
          <c:smooth val="0"/>
          <c:extLst>
            <c:ext xmlns:c16="http://schemas.microsoft.com/office/drawing/2014/chart" uri="{C3380CC4-5D6E-409C-BE32-E72D297353CC}">
              <c16:uniqueId val="{00000001-D13C-4CB1-8D80-4067EE05A9D3}"/>
            </c:ext>
          </c:extLst>
        </c:ser>
        <c:ser>
          <c:idx val="2"/>
          <c:order val="1"/>
          <c:tx>
            <c:v>EMEs</c:v>
          </c:tx>
          <c:spPr>
            <a:ln w="25400" cap="rnd">
              <a:noFill/>
              <a:round/>
            </a:ln>
            <a:effectLst/>
          </c:spPr>
          <c:marker>
            <c:symbol val="circle"/>
            <c:size val="5"/>
            <c:spPr>
              <a:solidFill>
                <a:srgbClr val="C00000"/>
              </a:solidFill>
              <a:ln w="9525">
                <a:noFill/>
              </a:ln>
              <a:effectLst/>
            </c:spPr>
          </c:marker>
          <c:trendline>
            <c:spPr>
              <a:ln w="19050" cap="rnd">
                <a:solidFill>
                  <a:srgbClr val="C00000"/>
                </a:solidFill>
                <a:prstDash val="sysDot"/>
              </a:ln>
              <a:effectLst/>
            </c:spPr>
            <c:trendlineType val="linear"/>
            <c:dispRSqr val="0"/>
            <c:dispEq val="0"/>
          </c:trendline>
          <c:xVal>
            <c:numLit>
              <c:formatCode>General</c:formatCode>
              <c:ptCount val="58"/>
              <c:pt idx="0">
                <c:v>3.7125883386281795</c:v>
              </c:pt>
              <c:pt idx="1">
                <c:v>-50.2844796599801</c:v>
              </c:pt>
              <c:pt idx="2">
                <c:v>22.967581965456198</c:v>
              </c:pt>
              <c:pt idx="3">
                <c:v>8.6675671496847997</c:v>
              </c:pt>
              <c:pt idx="4">
                <c:v>18.496445785288902</c:v>
              </c:pt>
              <c:pt idx="5">
                <c:v>18.597935981493499</c:v>
              </c:pt>
              <c:pt idx="6">
                <c:v>3.2725010536181003</c:v>
              </c:pt>
              <c:pt idx="7">
                <c:v>2.0015004496315099</c:v>
              </c:pt>
              <c:pt idx="8">
                <c:v>5.3094348281207999</c:v>
              </c:pt>
              <c:pt idx="9">
                <c:v>12.542364278930702</c:v>
              </c:pt>
              <c:pt idx="10">
                <c:v>14.2399664478117</c:v>
              </c:pt>
              <c:pt idx="11">
                <c:v>21.080014243690702</c:v>
              </c:pt>
              <c:pt idx="12">
                <c:v>17.380592679164099</c:v>
              </c:pt>
              <c:pt idx="13">
                <c:v>-3.7588693632773</c:v>
              </c:pt>
              <c:pt idx="14">
                <c:v>3.7906468968447702</c:v>
              </c:pt>
              <c:pt idx="15">
                <c:v>14.022236617613501</c:v>
              </c:pt>
              <c:pt idx="16">
                <c:v>10.3580657545793</c:v>
              </c:pt>
              <c:pt idx="17">
                <c:v>-6.1336273814520803</c:v>
              </c:pt>
              <c:pt idx="18">
                <c:v>10.5630103086504</c:v>
              </c:pt>
              <c:pt idx="19">
                <c:v>3.7257585693353801</c:v>
              </c:pt>
              <c:pt idx="20">
                <c:v>4.5452774885511795</c:v>
              </c:pt>
              <c:pt idx="21">
                <c:v>-0.67392818809707</c:v>
              </c:pt>
              <c:pt idx="22">
                <c:v>-3.3976766189436702</c:v>
              </c:pt>
              <c:pt idx="23">
                <c:v>1.0776115244978099</c:v>
              </c:pt>
              <c:pt idx="24">
                <c:v>5.3103541176284903</c:v>
              </c:pt>
              <c:pt idx="25">
                <c:v>44.583153746885202</c:v>
              </c:pt>
              <c:pt idx="26">
                <c:v>51.552718504905407</c:v>
              </c:pt>
              <c:pt idx="27">
                <c:v>-5.4628558811829198</c:v>
              </c:pt>
              <c:pt idx="28">
                <c:v>12.4521879744673</c:v>
              </c:pt>
              <c:pt idx="29">
                <c:v>-2.7298584888869803</c:v>
              </c:pt>
              <c:pt idx="30">
                <c:v>15.3293083887802</c:v>
              </c:pt>
              <c:pt idx="31">
                <c:v>10.1589845751684</c:v>
              </c:pt>
              <c:pt idx="32">
                <c:v>4.5101131081414403</c:v>
              </c:pt>
              <c:pt idx="33">
                <c:v>2.4434086559996802</c:v>
              </c:pt>
              <c:pt idx="34">
                <c:v>26.757712794672901</c:v>
              </c:pt>
              <c:pt idx="35">
                <c:v>8.8717700261794104</c:v>
              </c:pt>
              <c:pt idx="36">
                <c:v>0.133920806027649</c:v>
              </c:pt>
              <c:pt idx="37">
                <c:v>-4.0767077335734099</c:v>
              </c:pt>
              <c:pt idx="38">
                <c:v>1.3718208057151999</c:v>
              </c:pt>
              <c:pt idx="39">
                <c:v>-6.5079111435905004</c:v>
              </c:pt>
              <c:pt idx="40">
                <c:v>-6.3565117917686997</c:v>
              </c:pt>
              <c:pt idx="41">
                <c:v>4.4055289432957796</c:v>
              </c:pt>
              <c:pt idx="42">
                <c:v>-12.904463272844499</c:v>
              </c:pt>
              <c:pt idx="43">
                <c:v>8.228299378407101</c:v>
              </c:pt>
              <c:pt idx="44">
                <c:v>8.7383819359361805</c:v>
              </c:pt>
              <c:pt idx="45">
                <c:v>9.4252914422223313</c:v>
              </c:pt>
              <c:pt idx="46">
                <c:v>-41.410374301992498</c:v>
              </c:pt>
              <c:pt idx="47">
                <c:v>17.962076363626998</c:v>
              </c:pt>
              <c:pt idx="48">
                <c:v>72.207386422977208</c:v>
              </c:pt>
              <c:pt idx="49">
                <c:v>6.5417094739304193</c:v>
              </c:pt>
              <c:pt idx="50">
                <c:v>-11.914781560326599</c:v>
              </c:pt>
              <c:pt idx="51">
                <c:v>20.785579393264701</c:v>
              </c:pt>
              <c:pt idx="52">
                <c:v>8.2234098707665808</c:v>
              </c:pt>
              <c:pt idx="53">
                <c:v>5.0350479795020497</c:v>
              </c:pt>
              <c:pt idx="54">
                <c:v>1.10411716887386</c:v>
              </c:pt>
              <c:pt idx="55">
                <c:v>28.775084427864201</c:v>
              </c:pt>
              <c:pt idx="56">
                <c:v>-44.793723141837901</c:v>
              </c:pt>
              <c:pt idx="57">
                <c:v>21.4601712915393</c:v>
              </c:pt>
            </c:numLit>
          </c:xVal>
          <c:yVal>
            <c:numLit>
              <c:formatCode>General</c:formatCode>
              <c:ptCount val="58"/>
              <c:pt idx="0">
                <c:v>2.5729545120938</c:v>
              </c:pt>
              <c:pt idx="1">
                <c:v>3.2172718404984</c:v>
              </c:pt>
              <c:pt idx="2">
                <c:v>-14.8240944980677</c:v>
              </c:pt>
              <c:pt idx="3">
                <c:v>1.5216139341113999</c:v>
              </c:pt>
              <c:pt idx="4">
                <c:v>9.5906860944532699</c:v>
              </c:pt>
              <c:pt idx="5">
                <c:v>-4.6934538777363901</c:v>
              </c:pt>
              <c:pt idx="6">
                <c:v>4.9354678939334002</c:v>
              </c:pt>
              <c:pt idx="7">
                <c:v>-7.11360396817983</c:v>
              </c:pt>
              <c:pt idx="8">
                <c:v>1.1609220867857299</c:v>
              </c:pt>
              <c:pt idx="9">
                <c:v>-14.905743445939601</c:v>
              </c:pt>
              <c:pt idx="10">
                <c:v>-0.139928327821598</c:v>
              </c:pt>
              <c:pt idx="11">
                <c:v>-0.77346469729156098</c:v>
              </c:pt>
              <c:pt idx="12">
                <c:v>0.23709304415482998</c:v>
              </c:pt>
              <c:pt idx="13">
                <c:v>-6.0315679315002004</c:v>
              </c:pt>
              <c:pt idx="14">
                <c:v>10.709352919741701</c:v>
              </c:pt>
              <c:pt idx="15">
                <c:v>2.2936969650795</c:v>
              </c:pt>
              <c:pt idx="16">
                <c:v>-5.3012754414048002</c:v>
              </c:pt>
              <c:pt idx="17">
                <c:v>2.7522500522430398</c:v>
              </c:pt>
              <c:pt idx="18">
                <c:v>-5.0888413028615398</c:v>
              </c:pt>
              <c:pt idx="19">
                <c:v>-14.971418857803002</c:v>
              </c:pt>
              <c:pt idx="20">
                <c:v>-22.056290918170198</c:v>
              </c:pt>
              <c:pt idx="21">
                <c:v>3.07385372133515</c:v>
              </c:pt>
              <c:pt idx="22">
                <c:v>-0.90772375830479901</c:v>
              </c:pt>
              <c:pt idx="23">
                <c:v>-2.2776427176605702</c:v>
              </c:pt>
              <c:pt idx="24">
                <c:v>24.562019508093798</c:v>
              </c:pt>
              <c:pt idx="25">
                <c:v>-61.239159667873899</c:v>
              </c:pt>
              <c:pt idx="26">
                <c:v>-38.5239365802218</c:v>
              </c:pt>
              <c:pt idx="27">
                <c:v>12.496068016869199</c:v>
              </c:pt>
              <c:pt idx="28">
                <c:v>-2.94477584635553</c:v>
              </c:pt>
              <c:pt idx="29">
                <c:v>-15.689229308727001</c:v>
              </c:pt>
              <c:pt idx="30">
                <c:v>-7.5140777711335707</c:v>
              </c:pt>
              <c:pt idx="31">
                <c:v>2.7367755544848</c:v>
              </c:pt>
              <c:pt idx="32">
                <c:v>2.1897698544496</c:v>
              </c:pt>
              <c:pt idx="33">
                <c:v>-7.9586767887007799</c:v>
              </c:pt>
              <c:pt idx="34">
                <c:v>-1.9868506894808</c:v>
              </c:pt>
              <c:pt idx="35">
                <c:v>-0.30738687245590002</c:v>
              </c:pt>
              <c:pt idx="36">
                <c:v>-3.36008436203036</c:v>
              </c:pt>
              <c:pt idx="37">
                <c:v>-15.0520136853726</c:v>
              </c:pt>
              <c:pt idx="38">
                <c:v>21.919690935896099</c:v>
              </c:pt>
              <c:pt idx="39">
                <c:v>0.70500403034625703</c:v>
              </c:pt>
              <c:pt idx="40">
                <c:v>1.84580644660964</c:v>
              </c:pt>
              <c:pt idx="41">
                <c:v>-2.8376074054901301</c:v>
              </c:pt>
              <c:pt idx="42">
                <c:v>6.4357867436712999</c:v>
              </c:pt>
              <c:pt idx="43">
                <c:v>-40.711179685522801</c:v>
              </c:pt>
              <c:pt idx="44">
                <c:v>-0.18904285118299702</c:v>
              </c:pt>
              <c:pt idx="45">
                <c:v>-3.9245956549342003</c:v>
              </c:pt>
              <c:pt idx="46">
                <c:v>49.539791571491698</c:v>
              </c:pt>
              <c:pt idx="47">
                <c:v>-3.4750884823459995</c:v>
              </c:pt>
              <c:pt idx="48">
                <c:v>-35.708570116540002</c:v>
              </c:pt>
              <c:pt idx="49">
                <c:v>3.4493026999307999</c:v>
              </c:pt>
              <c:pt idx="50">
                <c:v>8.1813285278435703</c:v>
              </c:pt>
              <c:pt idx="51">
                <c:v>-13.236514072878599</c:v>
              </c:pt>
              <c:pt idx="52">
                <c:v>0.594128872244999</c:v>
              </c:pt>
              <c:pt idx="53">
                <c:v>-4.4300980010374307</c:v>
              </c:pt>
              <c:pt idx="54">
                <c:v>-5.41012750286197</c:v>
              </c:pt>
              <c:pt idx="55">
                <c:v>3.0044422182267003</c:v>
              </c:pt>
              <c:pt idx="56">
                <c:v>49.677632159257499</c:v>
              </c:pt>
              <c:pt idx="57">
                <c:v>-0.92135306991406996</c:v>
              </c:pt>
            </c:numLit>
          </c:yVal>
          <c:smooth val="0"/>
          <c:extLst>
            <c:ext xmlns:c16="http://schemas.microsoft.com/office/drawing/2014/chart" uri="{C3380CC4-5D6E-409C-BE32-E72D297353CC}">
              <c16:uniqueId val="{00000003-D13C-4CB1-8D80-4067EE05A9D3}"/>
            </c:ext>
          </c:extLst>
        </c:ser>
        <c:ser>
          <c:idx val="1"/>
          <c:order val="2"/>
          <c:tx>
            <c:v>LIDCs</c:v>
          </c:tx>
          <c:spPr>
            <a:ln w="25400" cap="rnd">
              <a:noFill/>
              <a:round/>
            </a:ln>
            <a:effectLst/>
          </c:spPr>
          <c:marker>
            <c:symbol val="circle"/>
            <c:size val="5"/>
            <c:spPr>
              <a:solidFill>
                <a:srgbClr val="387C2B"/>
              </a:solidFill>
              <a:ln w="9525">
                <a:noFill/>
              </a:ln>
              <a:effectLst/>
            </c:spPr>
          </c:marker>
          <c:trendline>
            <c:spPr>
              <a:ln w="19050" cap="rnd">
                <a:solidFill>
                  <a:srgbClr val="387C2B"/>
                </a:solidFill>
                <a:prstDash val="sysDot"/>
              </a:ln>
              <a:effectLst/>
            </c:spPr>
            <c:trendlineType val="linear"/>
            <c:backward val="0.4"/>
            <c:dispRSqr val="0"/>
            <c:dispEq val="0"/>
          </c:trendline>
          <c:xVal>
            <c:numLit>
              <c:formatCode>General</c:formatCode>
              <c:ptCount val="22"/>
              <c:pt idx="0">
                <c:v>63.185951679219698</c:v>
              </c:pt>
              <c:pt idx="1">
                <c:v>0.17153052256897999</c:v>
              </c:pt>
              <c:pt idx="2">
                <c:v>-2.3545577337718901</c:v>
              </c:pt>
              <c:pt idx="3">
                <c:v>21.488302546998501</c:v>
              </c:pt>
              <c:pt idx="4">
                <c:v>19.895609354848702</c:v>
              </c:pt>
              <c:pt idx="5">
                <c:v>2.6982555319196999</c:v>
              </c:pt>
              <c:pt idx="6">
                <c:v>3.6018081637577497</c:v>
              </c:pt>
              <c:pt idx="7">
                <c:v>2.2726580096376101</c:v>
              </c:pt>
              <c:pt idx="8">
                <c:v>3.1889162969209002</c:v>
              </c:pt>
              <c:pt idx="9">
                <c:v>1.83620198144882</c:v>
              </c:pt>
              <c:pt idx="10">
                <c:v>3.4914035286198999</c:v>
              </c:pt>
              <c:pt idx="11">
                <c:v>-9.8986977783808001</c:v>
              </c:pt>
              <c:pt idx="12">
                <c:v>16.524400917998499</c:v>
              </c:pt>
              <c:pt idx="13">
                <c:v>40.088459503976701</c:v>
              </c:pt>
              <c:pt idx="14">
                <c:v>7.6448370189829999</c:v>
              </c:pt>
              <c:pt idx="15">
                <c:v>10.353843880706801</c:v>
              </c:pt>
              <c:pt idx="16">
                <c:v>0.8245746859154629</c:v>
              </c:pt>
              <c:pt idx="17">
                <c:v>8.453741703956009</c:v>
              </c:pt>
              <c:pt idx="18">
                <c:v>36.935364215267001</c:v>
              </c:pt>
              <c:pt idx="19">
                <c:v>2.7304696046807702</c:v>
              </c:pt>
              <c:pt idx="20">
                <c:v>0.48052351522269998</c:v>
              </c:pt>
              <c:pt idx="21">
                <c:v>-5.0121500608615994</c:v>
              </c:pt>
            </c:numLit>
          </c:xVal>
          <c:yVal>
            <c:numLit>
              <c:formatCode>General</c:formatCode>
              <c:ptCount val="22"/>
              <c:pt idx="0">
                <c:v>-36.013082602955201</c:v>
              </c:pt>
              <c:pt idx="1">
                <c:v>-8.6764467786698987</c:v>
              </c:pt>
              <c:pt idx="2">
                <c:v>6.4172437560339999</c:v>
              </c:pt>
              <c:pt idx="3">
                <c:v>-6.6791642979833101</c:v>
              </c:pt>
              <c:pt idx="4">
                <c:v>11.5291564290339</c:v>
              </c:pt>
              <c:pt idx="5">
                <c:v>-20.6820530925933</c:v>
              </c:pt>
              <c:pt idx="6">
                <c:v>-4.0893872197965999</c:v>
              </c:pt>
              <c:pt idx="7">
                <c:v>-20.7649029278891</c:v>
              </c:pt>
              <c:pt idx="8">
                <c:v>-21.962444286832699</c:v>
              </c:pt>
              <c:pt idx="9">
                <c:v>26.201517831859501</c:v>
              </c:pt>
              <c:pt idx="10">
                <c:v>-2.98984790457712</c:v>
              </c:pt>
              <c:pt idx="11">
                <c:v>14.242393809154899</c:v>
              </c:pt>
              <c:pt idx="12">
                <c:v>-6.6448932703073007</c:v>
              </c:pt>
              <c:pt idx="13">
                <c:v>-4.9289512791103007</c:v>
              </c:pt>
              <c:pt idx="14">
                <c:v>-10.4189710140082</c:v>
              </c:pt>
              <c:pt idx="15">
                <c:v>-6.9743975223634198</c:v>
              </c:pt>
              <c:pt idx="16">
                <c:v>-3.7046630280161001</c:v>
              </c:pt>
              <c:pt idx="17">
                <c:v>-16.155020315470701</c:v>
              </c:pt>
              <c:pt idx="18">
                <c:v>4.1163455135095406</c:v>
              </c:pt>
              <c:pt idx="19">
                <c:v>-2.7251958090452599</c:v>
              </c:pt>
              <c:pt idx="20">
                <c:v>1.4143209079718</c:v>
              </c:pt>
              <c:pt idx="21">
                <c:v>6.0092205308580997</c:v>
              </c:pt>
            </c:numLit>
          </c:yVal>
          <c:smooth val="0"/>
          <c:extLst>
            <c:ext xmlns:c16="http://schemas.microsoft.com/office/drawing/2014/chart" uri="{C3380CC4-5D6E-409C-BE32-E72D297353CC}">
              <c16:uniqueId val="{00000005-D13C-4CB1-8D80-4067EE05A9D3}"/>
            </c:ext>
          </c:extLst>
        </c:ser>
        <c:dLbls>
          <c:showLegendKey val="0"/>
          <c:showVal val="0"/>
          <c:showCatName val="0"/>
          <c:showSerName val="0"/>
          <c:showPercent val="0"/>
          <c:showBubbleSize val="0"/>
        </c:dLbls>
        <c:axId val="161816655"/>
        <c:axId val="506968703"/>
      </c:scatterChart>
      <c:valAx>
        <c:axId val="161816655"/>
        <c:scaling>
          <c:orientation val="minMax"/>
        </c:scaling>
        <c:delete val="0"/>
        <c:axPos val="b"/>
        <c:numFmt formatCode="#,##0" sourceLinked="0"/>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506968703"/>
        <c:crosses val="autoZero"/>
        <c:crossBetween val="midCat"/>
      </c:valAx>
      <c:valAx>
        <c:axId val="506968703"/>
        <c:scaling>
          <c:orientation val="minMax"/>
        </c:scaling>
        <c:delete val="0"/>
        <c:axPos val="l"/>
        <c:numFmt formatCode="#,##0" sourceLinked="0"/>
        <c:majorTickMark val="out"/>
        <c:minorTickMark val="none"/>
        <c:tickLblPos val="nextTo"/>
        <c:spPr>
          <a:noFill/>
          <a:ln w="9525" cap="flat" cmpd="sng" algn="ctr">
            <a:solidFill>
              <a:schemeClr val="bg1">
                <a:lumMod val="65000"/>
                <a:alpha val="87000"/>
              </a:schemeClr>
            </a:solidFill>
            <a:round/>
          </a:ln>
          <a:effectLst/>
        </c:spPr>
        <c:txPr>
          <a:bodyPr rot="-60000000" spcFirstLastPara="1" vertOverflow="ellipsis" vert="horz" wrap="square" anchor="ctr" anchorCtr="1"/>
          <a:lstStyle/>
          <a:p>
            <a:pP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61816655"/>
        <c:crosses val="autoZero"/>
        <c:crossBetween val="midCat"/>
      </c:valAx>
      <c:spPr>
        <a:noFill/>
        <a:ln>
          <a:noFill/>
        </a:ln>
        <a:effectLst/>
      </c:spPr>
    </c:plotArea>
    <c:legend>
      <c:legendPos val="t"/>
      <c:layout>
        <c:manualLayout>
          <c:xMode val="edge"/>
          <c:yMode val="edge"/>
          <c:x val="3.7243958780615195E-3"/>
          <c:y val="1.058200617339242E-2"/>
          <c:w val="0.94785845770713872"/>
          <c:h val="0.1653450963025054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9020060435708"/>
          <c:y val="0.16798705559532331"/>
          <c:w val="0.86423682855245931"/>
          <c:h val="0.75526425674063469"/>
        </c:manualLayout>
      </c:layout>
      <c:barChart>
        <c:barDir val="col"/>
        <c:grouping val="stacked"/>
        <c:varyColors val="0"/>
        <c:ser>
          <c:idx val="1"/>
          <c:order val="1"/>
          <c:tx>
            <c:strRef>
              <c:f>'Figure 1.6.'!$AF$7</c:f>
              <c:strCache>
                <c:ptCount val="1"/>
                <c:pt idx="0">
                  <c:v>Interest rate contribution</c:v>
                </c:pt>
              </c:strCache>
            </c:strRef>
          </c:tx>
          <c:spPr>
            <a:solidFill>
              <a:srgbClr val="C00000"/>
            </a:solidFill>
            <a:ln>
              <a:noFill/>
            </a:ln>
            <a:effectLst/>
          </c:spPr>
          <c:invertIfNegative val="0"/>
          <c:cat>
            <c:strRef>
              <c:f>'Figure 1.6.'!$AD$8:$AD$10</c:f>
              <c:strCache>
                <c:ptCount val="3"/>
                <c:pt idx="0">
                  <c:v>AEs</c:v>
                </c:pt>
                <c:pt idx="1">
                  <c:v>EMEs</c:v>
                </c:pt>
                <c:pt idx="2">
                  <c:v>LIDCs</c:v>
                </c:pt>
              </c:strCache>
            </c:strRef>
          </c:cat>
          <c:val>
            <c:numRef>
              <c:f>'Figure 1.6.'!$AF$8:$AF$10</c:f>
              <c:numCache>
                <c:formatCode>0.000</c:formatCode>
                <c:ptCount val="3"/>
                <c:pt idx="0">
                  <c:v>-1.787292210946869</c:v>
                </c:pt>
                <c:pt idx="1">
                  <c:v>-2.0425755607218306</c:v>
                </c:pt>
                <c:pt idx="2">
                  <c:v>-0.57257841552744448</c:v>
                </c:pt>
              </c:numCache>
            </c:numRef>
          </c:val>
          <c:extLst>
            <c:ext xmlns:c16="http://schemas.microsoft.com/office/drawing/2014/chart" uri="{C3380CC4-5D6E-409C-BE32-E72D297353CC}">
              <c16:uniqueId val="{00000000-E77D-4DFC-935F-86FDF77297E4}"/>
            </c:ext>
          </c:extLst>
        </c:ser>
        <c:ser>
          <c:idx val="2"/>
          <c:order val="2"/>
          <c:tx>
            <c:strRef>
              <c:f>'Figure 1.6.'!$AG$7</c:f>
              <c:strCache>
                <c:ptCount val="1"/>
                <c:pt idx="0">
                  <c:v>Growth contribution</c:v>
                </c:pt>
              </c:strCache>
            </c:strRef>
          </c:tx>
          <c:spPr>
            <a:solidFill>
              <a:srgbClr val="FDBE57"/>
            </a:solidFill>
            <a:ln>
              <a:noFill/>
            </a:ln>
            <a:effectLst/>
          </c:spPr>
          <c:invertIfNegative val="0"/>
          <c:cat>
            <c:strRef>
              <c:f>'Figure 1.6.'!$AD$8:$AD$10</c:f>
              <c:strCache>
                <c:ptCount val="3"/>
                <c:pt idx="0">
                  <c:v>AEs</c:v>
                </c:pt>
                <c:pt idx="1">
                  <c:v>EMEs</c:v>
                </c:pt>
                <c:pt idx="2">
                  <c:v>LIDCs</c:v>
                </c:pt>
              </c:strCache>
            </c:strRef>
          </c:cat>
          <c:val>
            <c:numRef>
              <c:f>'Figure 1.6.'!$AG$8:$AG$10</c:f>
              <c:numCache>
                <c:formatCode>0.000</c:formatCode>
                <c:ptCount val="3"/>
                <c:pt idx="0">
                  <c:v>3.0418130389700848</c:v>
                </c:pt>
                <c:pt idx="1">
                  <c:v>3.6437749995557418</c:v>
                </c:pt>
                <c:pt idx="2">
                  <c:v>2.7239728904790681</c:v>
                </c:pt>
              </c:numCache>
            </c:numRef>
          </c:val>
          <c:extLst>
            <c:ext xmlns:c16="http://schemas.microsoft.com/office/drawing/2014/chart" uri="{C3380CC4-5D6E-409C-BE32-E72D297353CC}">
              <c16:uniqueId val="{00000001-E77D-4DFC-935F-86FDF77297E4}"/>
            </c:ext>
          </c:extLst>
        </c:ser>
        <c:ser>
          <c:idx val="3"/>
          <c:order val="3"/>
          <c:tx>
            <c:strRef>
              <c:f>'Figure 1.6.'!$AH$7</c:f>
              <c:strCache>
                <c:ptCount val="1"/>
                <c:pt idx="0">
                  <c:v>Policy measures</c:v>
                </c:pt>
              </c:strCache>
            </c:strRef>
          </c:tx>
          <c:spPr>
            <a:solidFill>
              <a:srgbClr val="387C2B"/>
            </a:solidFill>
            <a:ln>
              <a:noFill/>
            </a:ln>
            <a:effectLst/>
          </c:spPr>
          <c:invertIfNegative val="0"/>
          <c:cat>
            <c:strRef>
              <c:f>'Figure 1.6.'!$AD$8:$AD$10</c:f>
              <c:strCache>
                <c:ptCount val="3"/>
                <c:pt idx="0">
                  <c:v>AEs</c:v>
                </c:pt>
                <c:pt idx="1">
                  <c:v>EMEs</c:v>
                </c:pt>
                <c:pt idx="2">
                  <c:v>LIDCs</c:v>
                </c:pt>
              </c:strCache>
            </c:strRef>
          </c:cat>
          <c:val>
            <c:numRef>
              <c:f>'Figure 1.6.'!$AH$8:$AH$10</c:f>
              <c:numCache>
                <c:formatCode>0.000</c:formatCode>
                <c:ptCount val="3"/>
                <c:pt idx="0">
                  <c:v>1.0332899453983393</c:v>
                </c:pt>
                <c:pt idx="1">
                  <c:v>5.7159185493582214</c:v>
                </c:pt>
                <c:pt idx="2">
                  <c:v>4.0930099062368708</c:v>
                </c:pt>
              </c:numCache>
            </c:numRef>
          </c:val>
          <c:extLst>
            <c:ext xmlns:c16="http://schemas.microsoft.com/office/drawing/2014/chart" uri="{C3380CC4-5D6E-409C-BE32-E72D297353CC}">
              <c16:uniqueId val="{00000002-E77D-4DFC-935F-86FDF77297E4}"/>
            </c:ext>
          </c:extLst>
        </c:ser>
        <c:ser>
          <c:idx val="4"/>
          <c:order val="4"/>
          <c:tx>
            <c:strRef>
              <c:f>'Figure 1.6.'!$AI$7</c:f>
              <c:strCache>
                <c:ptCount val="1"/>
                <c:pt idx="0">
                  <c:v>Stock-flow residuals</c:v>
                </c:pt>
              </c:strCache>
            </c:strRef>
          </c:tx>
          <c:spPr>
            <a:solidFill>
              <a:schemeClr val="bg1">
                <a:lumMod val="65000"/>
              </a:schemeClr>
            </a:solidFill>
            <a:ln>
              <a:noFill/>
            </a:ln>
            <a:effectLst/>
          </c:spPr>
          <c:invertIfNegative val="0"/>
          <c:cat>
            <c:strRef>
              <c:f>'Figure 1.6.'!$AD$8:$AD$10</c:f>
              <c:strCache>
                <c:ptCount val="3"/>
                <c:pt idx="0">
                  <c:v>AEs</c:v>
                </c:pt>
                <c:pt idx="1">
                  <c:v>EMEs</c:v>
                </c:pt>
                <c:pt idx="2">
                  <c:v>LIDCs</c:v>
                </c:pt>
              </c:strCache>
            </c:strRef>
          </c:cat>
          <c:val>
            <c:numRef>
              <c:f>'Figure 1.6.'!$AI$8:$AI$10</c:f>
              <c:numCache>
                <c:formatCode>0.000</c:formatCode>
                <c:ptCount val="3"/>
                <c:pt idx="0">
                  <c:v>3.9489004863557593</c:v>
                </c:pt>
                <c:pt idx="1">
                  <c:v>6.7640149901830204</c:v>
                </c:pt>
                <c:pt idx="2">
                  <c:v>10.390974867710598</c:v>
                </c:pt>
              </c:numCache>
            </c:numRef>
          </c:val>
          <c:extLst>
            <c:ext xmlns:c16="http://schemas.microsoft.com/office/drawing/2014/chart" uri="{C3380CC4-5D6E-409C-BE32-E72D297353CC}">
              <c16:uniqueId val="{00000003-E77D-4DFC-935F-86FDF77297E4}"/>
            </c:ext>
          </c:extLst>
        </c:ser>
        <c:ser>
          <c:idx val="5"/>
          <c:order val="5"/>
          <c:tx>
            <c:strRef>
              <c:f>'Figure 1.6.'!$AJ$7</c:f>
              <c:strCache>
                <c:ptCount val="1"/>
                <c:pt idx="0">
                  <c:v>Initial primary balance</c:v>
                </c:pt>
              </c:strCache>
            </c:strRef>
          </c:tx>
          <c:spPr>
            <a:solidFill>
              <a:srgbClr val="0062AF"/>
            </a:solidFill>
            <a:ln>
              <a:noFill/>
            </a:ln>
            <a:effectLst/>
          </c:spPr>
          <c:invertIfNegative val="0"/>
          <c:cat>
            <c:strRef>
              <c:f>'Figure 1.6.'!$AD$8:$AD$10</c:f>
              <c:strCache>
                <c:ptCount val="3"/>
                <c:pt idx="0">
                  <c:v>AEs</c:v>
                </c:pt>
                <c:pt idx="1">
                  <c:v>EMEs</c:v>
                </c:pt>
                <c:pt idx="2">
                  <c:v>LIDCs</c:v>
                </c:pt>
              </c:strCache>
            </c:strRef>
          </c:cat>
          <c:val>
            <c:numRef>
              <c:f>'Figure 1.6.'!$AJ$8:$AJ$10</c:f>
              <c:numCache>
                <c:formatCode>0.000</c:formatCode>
                <c:ptCount val="3"/>
                <c:pt idx="0">
                  <c:v>-3.5486898663497461</c:v>
                </c:pt>
                <c:pt idx="1">
                  <c:v>-2.3293570336888987</c:v>
                </c:pt>
                <c:pt idx="2">
                  <c:v>-4.7036010259634891</c:v>
                </c:pt>
              </c:numCache>
            </c:numRef>
          </c:val>
          <c:extLst>
            <c:ext xmlns:c16="http://schemas.microsoft.com/office/drawing/2014/chart" uri="{C3380CC4-5D6E-409C-BE32-E72D297353CC}">
              <c16:uniqueId val="{00000004-E77D-4DFC-935F-86FDF77297E4}"/>
            </c:ext>
          </c:extLst>
        </c:ser>
        <c:dLbls>
          <c:showLegendKey val="0"/>
          <c:showVal val="0"/>
          <c:showCatName val="0"/>
          <c:showSerName val="0"/>
          <c:showPercent val="0"/>
          <c:showBubbleSize val="0"/>
        </c:dLbls>
        <c:gapWidth val="150"/>
        <c:overlap val="100"/>
        <c:axId val="1898804240"/>
        <c:axId val="2050992384"/>
      </c:barChart>
      <c:scatterChart>
        <c:scatterStyle val="lineMarker"/>
        <c:varyColors val="0"/>
        <c:ser>
          <c:idx val="0"/>
          <c:order val="0"/>
          <c:tx>
            <c:strRef>
              <c:f>'Figure 1.6.'!$AE$7</c:f>
              <c:strCache>
                <c:ptCount val="1"/>
                <c:pt idx="0">
                  <c:v>Change in debt/GDP</c:v>
                </c:pt>
              </c:strCache>
            </c:strRef>
          </c:tx>
          <c:spPr>
            <a:ln w="25400" cap="rnd">
              <a:noFill/>
              <a:round/>
            </a:ln>
            <a:effectLst/>
          </c:spPr>
          <c:marker>
            <c:symbol val="circle"/>
            <c:size val="5"/>
            <c:spPr>
              <a:solidFill>
                <a:schemeClr val="tx1"/>
              </a:solidFill>
              <a:ln w="9525">
                <a:solidFill>
                  <a:schemeClr val="tx1"/>
                </a:solidFill>
              </a:ln>
              <a:effectLst/>
            </c:spPr>
          </c:marker>
          <c:xVal>
            <c:strRef>
              <c:f>'Figure 1.6.'!$AD$8:$AD$10</c:f>
              <c:strCache>
                <c:ptCount val="3"/>
                <c:pt idx="0">
                  <c:v>AEs</c:v>
                </c:pt>
                <c:pt idx="1">
                  <c:v>EMEs</c:v>
                </c:pt>
                <c:pt idx="2">
                  <c:v>LIDCs</c:v>
                </c:pt>
              </c:strCache>
            </c:strRef>
          </c:xVal>
          <c:yVal>
            <c:numRef>
              <c:f>'Figure 1.6.'!$AE$8:$AE$10</c:f>
              <c:numCache>
                <c:formatCode>0.000</c:formatCode>
                <c:ptCount val="3"/>
                <c:pt idx="0">
                  <c:v>2.6880213934275674</c:v>
                </c:pt>
                <c:pt idx="1">
                  <c:v>11.751775944686257</c:v>
                </c:pt>
                <c:pt idx="2">
                  <c:v>11.931778222935607</c:v>
                </c:pt>
              </c:numCache>
            </c:numRef>
          </c:yVal>
          <c:smooth val="0"/>
          <c:extLst>
            <c:ext xmlns:c16="http://schemas.microsoft.com/office/drawing/2014/chart" uri="{C3380CC4-5D6E-409C-BE32-E72D297353CC}">
              <c16:uniqueId val="{00000005-E77D-4DFC-935F-86FDF77297E4}"/>
            </c:ext>
          </c:extLst>
        </c:ser>
        <c:dLbls>
          <c:showLegendKey val="0"/>
          <c:showVal val="0"/>
          <c:showCatName val="0"/>
          <c:showSerName val="0"/>
          <c:showPercent val="0"/>
          <c:showBubbleSize val="0"/>
        </c:dLbls>
        <c:axId val="1898804240"/>
        <c:axId val="2050992384"/>
      </c:scatterChart>
      <c:catAx>
        <c:axId val="18988042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2050992384"/>
        <c:crosses val="autoZero"/>
        <c:auto val="1"/>
        <c:lblAlgn val="ctr"/>
        <c:lblOffset val="100"/>
        <c:noMultiLvlLbl val="0"/>
      </c:catAx>
      <c:valAx>
        <c:axId val="2050992384"/>
        <c:scaling>
          <c:orientation val="minMax"/>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898804240"/>
        <c:crosses val="autoZero"/>
        <c:crossBetween val="between"/>
      </c:valAx>
      <c:spPr>
        <a:noFill/>
        <a:ln>
          <a:noFill/>
        </a:ln>
        <a:effectLst/>
      </c:spPr>
    </c:plotArea>
    <c:legend>
      <c:legendPos val="t"/>
      <c:layout>
        <c:manualLayout>
          <c:xMode val="edge"/>
          <c:yMode val="edge"/>
          <c:x val="4.267728945229364E-2"/>
          <c:y val="2.2727272727272728E-2"/>
          <c:w val="0.9083409963825444"/>
          <c:h val="0.12253251014077786"/>
        </c:manualLayout>
      </c:layou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1.7.'!$D$1</c:f>
              <c:strCache>
                <c:ptCount val="1"/>
                <c:pt idx="0">
                  <c:v>Contracted</c:v>
                </c:pt>
              </c:strCache>
            </c:strRef>
          </c:tx>
          <c:spPr>
            <a:solidFill>
              <a:srgbClr val="002060"/>
            </a:solidFill>
            <a:ln>
              <a:noFill/>
            </a:ln>
            <a:effectLst/>
          </c:spPr>
          <c:invertIfNegative val="0"/>
          <c:cat>
            <c:strRef>
              <c:f>'Figure 1.7.'!$B$2:$B$11</c:f>
              <c:strCache>
                <c:ptCount val="10"/>
                <c:pt idx="0">
                  <c:v>ITA</c:v>
                </c:pt>
                <c:pt idx="1">
                  <c:v>DEU</c:v>
                </c:pt>
                <c:pt idx="2">
                  <c:v>GBR</c:v>
                </c:pt>
                <c:pt idx="3">
                  <c:v>CZE</c:v>
                </c:pt>
                <c:pt idx="4">
                  <c:v>FRA</c:v>
                </c:pt>
                <c:pt idx="5">
                  <c:v>ESP</c:v>
                </c:pt>
                <c:pt idx="6">
                  <c:v>BEL</c:v>
                </c:pt>
                <c:pt idx="7">
                  <c:v>PER</c:v>
                </c:pt>
                <c:pt idx="8">
                  <c:v>NLD</c:v>
                </c:pt>
                <c:pt idx="9">
                  <c:v>TUR</c:v>
                </c:pt>
              </c:strCache>
            </c:strRef>
          </c:cat>
          <c:val>
            <c:numRef>
              <c:f>'Figure 1.7.'!$D$2:$D$11</c:f>
              <c:numCache>
                <c:formatCode>0</c:formatCode>
                <c:ptCount val="10"/>
                <c:pt idx="0">
                  <c:v>8.037996545768566</c:v>
                </c:pt>
                <c:pt idx="1">
                  <c:v>5.4438018984283794</c:v>
                </c:pt>
                <c:pt idx="2">
                  <c:v>3.3222182574350021</c:v>
                </c:pt>
                <c:pt idx="3">
                  <c:v>0</c:v>
                </c:pt>
                <c:pt idx="4">
                  <c:v>6.020599144029771</c:v>
                </c:pt>
                <c:pt idx="5">
                  <c:v>7.6028414894604879</c:v>
                </c:pt>
                <c:pt idx="6">
                  <c:v>0.42262512484123743</c:v>
                </c:pt>
                <c:pt idx="7">
                  <c:v>7.8566583899693994</c:v>
                </c:pt>
                <c:pt idx="8">
                  <c:v>0</c:v>
                </c:pt>
                <c:pt idx="9">
                  <c:v>0</c:v>
                </c:pt>
              </c:numCache>
            </c:numRef>
          </c:val>
          <c:extLst>
            <c:ext xmlns:c16="http://schemas.microsoft.com/office/drawing/2014/chart" uri="{C3380CC4-5D6E-409C-BE32-E72D297353CC}">
              <c16:uniqueId val="{00000000-FCB0-4C07-AB08-7C1E479662D2}"/>
            </c:ext>
          </c:extLst>
        </c:ser>
        <c:ser>
          <c:idx val="1"/>
          <c:order val="1"/>
          <c:tx>
            <c:strRef>
              <c:f>'Figure 1.7.'!$H$1</c:f>
              <c:strCache>
                <c:ptCount val="1"/>
                <c:pt idx="0">
                  <c:v>Announced but not contracted (or no contracted data)</c:v>
                </c:pt>
              </c:strCache>
            </c:strRef>
          </c:tx>
          <c:spPr>
            <a:pattFill prst="ltUpDiag">
              <a:fgClr>
                <a:srgbClr val="002060"/>
              </a:fgClr>
              <a:bgClr>
                <a:schemeClr val="bg1"/>
              </a:bgClr>
            </a:pattFill>
            <a:ln>
              <a:noFill/>
            </a:ln>
            <a:effectLst/>
          </c:spPr>
          <c:invertIfNegative val="0"/>
          <c:dLbls>
            <c:dLbl>
              <c:idx val="0"/>
              <c:layout>
                <c:manualLayout>
                  <c:x val="-5.5555159677438508E-3"/>
                  <c:y val="-0.26999458401033205"/>
                </c:manualLayout>
              </c:layout>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1-FCB0-4C07-AB08-7C1E479662D2}"/>
                </c:ext>
              </c:extLst>
            </c:dLbl>
            <c:dLbl>
              <c:idx val="1"/>
              <c:layout>
                <c:manualLayout>
                  <c:x val="-2.777876747307039E-3"/>
                  <c:y val="-0.20236887055784694"/>
                </c:manualLayout>
              </c:layout>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2-FCB0-4C07-AB08-7C1E479662D2}"/>
                </c:ext>
              </c:extLst>
            </c:dLbl>
            <c:dLbl>
              <c:idx val="2"/>
              <c:layout>
                <c:manualLayout>
                  <c:x val="-5.5303534080086845E-17"/>
                  <c:y val="-0.13538432695913022"/>
                </c:manualLayout>
              </c:layout>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3-FCB0-4C07-AB08-7C1E479662D2}"/>
                </c:ext>
              </c:extLst>
            </c:dLbl>
            <c:dLbl>
              <c:idx val="3"/>
              <c:layout>
                <c:manualLayout>
                  <c:x val="-5.5555555555556061E-3"/>
                  <c:y val="-0.16207750072907548"/>
                </c:manualLayout>
              </c:layout>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4-FCB0-4C07-AB08-7C1E479662D2}"/>
                </c:ext>
              </c:extLst>
            </c:dLbl>
            <c:dLbl>
              <c:idx val="4"/>
              <c:layout>
                <c:manualLayout>
                  <c:x val="-5.0925337632079971E-17"/>
                  <c:y val="-0.1114315398075241"/>
                </c:manualLayout>
              </c:layout>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5-FCB0-4C07-AB08-7C1E479662D2}"/>
                </c:ext>
              </c:extLst>
            </c:dLbl>
            <c:dLbl>
              <c:idx val="5"/>
              <c:layout>
                <c:manualLayout>
                  <c:x val="-1.0185067526415994E-16"/>
                  <c:y val="-8.463145231846024E-2"/>
                </c:manualLayout>
              </c:layout>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6-FCB0-4C07-AB08-7C1E479662D2}"/>
                </c:ext>
              </c:extLst>
            </c:dLbl>
            <c:dLbl>
              <c:idx val="6"/>
              <c:layout>
                <c:manualLayout>
                  <c:x val="-2.7777777777777779E-3"/>
                  <c:y val="-0.1267541557305337"/>
                </c:manualLayout>
              </c:layout>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7-FCB0-4C07-AB08-7C1E479662D2}"/>
                </c:ext>
              </c:extLst>
            </c:dLbl>
            <c:dLbl>
              <c:idx val="7"/>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B0-4C07-AB08-7C1E479662D2}"/>
                </c:ext>
              </c:extLst>
            </c:dLbl>
            <c:dLbl>
              <c:idx val="8"/>
              <c:layout>
                <c:manualLayout>
                  <c:x val="0"/>
                  <c:y val="-9.6447944006999131E-2"/>
                </c:manualLayout>
              </c:layout>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9-FCB0-4C07-AB08-7C1E479662D2}"/>
                </c:ext>
              </c:extLst>
            </c:dLbl>
            <c:dLbl>
              <c:idx val="9"/>
              <c:layout>
                <c:manualLayout>
                  <c:x val="-1.0185067526415994E-16"/>
                  <c:y val="-9.0165864683581218E-2"/>
                </c:manualLayout>
              </c:layout>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A-FCB0-4C07-AB08-7C1E479662D2}"/>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ysClr val="windowText" lastClr="000000"/>
                    </a:solidFill>
                    <a:latin typeface="HelveticaNeueLT Std" panose="020B0604020202020204"/>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'Figure 1.7.'!$B$2:$B$11</c:f>
              <c:strCache>
                <c:ptCount val="10"/>
                <c:pt idx="0">
                  <c:v>ITA</c:v>
                </c:pt>
                <c:pt idx="1">
                  <c:v>DEU</c:v>
                </c:pt>
                <c:pt idx="2">
                  <c:v>GBR</c:v>
                </c:pt>
                <c:pt idx="3">
                  <c:v>CZE</c:v>
                </c:pt>
                <c:pt idx="4">
                  <c:v>FRA</c:v>
                </c:pt>
                <c:pt idx="5">
                  <c:v>ESP</c:v>
                </c:pt>
                <c:pt idx="6">
                  <c:v>BEL</c:v>
                </c:pt>
                <c:pt idx="7">
                  <c:v>PER</c:v>
                </c:pt>
                <c:pt idx="8">
                  <c:v>NLD</c:v>
                </c:pt>
                <c:pt idx="9">
                  <c:v>TUR</c:v>
                </c:pt>
              </c:strCache>
            </c:strRef>
          </c:cat>
          <c:val>
            <c:numRef>
              <c:f>'Figure 1.7.'!$H$2:$H$11</c:f>
              <c:numCache>
                <c:formatCode>0</c:formatCode>
                <c:ptCount val="10"/>
                <c:pt idx="0">
                  <c:v>27.762003454231433</c:v>
                </c:pt>
                <c:pt idx="1">
                  <c:v>19.353405977378511</c:v>
                </c:pt>
                <c:pt idx="2">
                  <c:v>12.768297519315718</c:v>
                </c:pt>
                <c:pt idx="3">
                  <c:v>15.416931920168889</c:v>
                </c:pt>
                <c:pt idx="4">
                  <c:v>8.6686088331982276</c:v>
                </c:pt>
                <c:pt idx="5">
                  <c:v>5.8438752258976958</c:v>
                </c:pt>
                <c:pt idx="6">
                  <c:v>11.143957239234735</c:v>
                </c:pt>
                <c:pt idx="7">
                  <c:v>1.5495831426583253</c:v>
                </c:pt>
                <c:pt idx="8">
                  <c:v>8.1564635581756626</c:v>
                </c:pt>
                <c:pt idx="9">
                  <c:v>6.3835587857615508</c:v>
                </c:pt>
              </c:numCache>
            </c:numRef>
          </c:val>
          <c:extLst>
            <c:ext xmlns:c15="http://schemas.microsoft.com/office/drawing/2012/chart" uri="{02D57815-91ED-43cb-92C2-25804820EDAC}">
              <c15:datalabelsRange>
                <c15:f>'Figure 1.7.'!$C$2:$C$11</c15:f>
              </c15:datalabelsRange>
            </c:ext>
            <c:ext xmlns:c16="http://schemas.microsoft.com/office/drawing/2014/chart" uri="{C3380CC4-5D6E-409C-BE32-E72D297353CC}">
              <c16:uniqueId val="{0000000B-FCB0-4C07-AB08-7C1E479662D2}"/>
            </c:ext>
          </c:extLst>
        </c:ser>
        <c:dLbls>
          <c:showLegendKey val="0"/>
          <c:showVal val="0"/>
          <c:showCatName val="0"/>
          <c:showSerName val="0"/>
          <c:showPercent val="0"/>
          <c:showBubbleSize val="0"/>
        </c:dLbls>
        <c:gapWidth val="265"/>
        <c:overlap val="100"/>
        <c:axId val="602669663"/>
        <c:axId val="1864041679"/>
      </c:barChart>
      <c:catAx>
        <c:axId val="602669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864041679"/>
        <c:crosses val="autoZero"/>
        <c:auto val="1"/>
        <c:lblAlgn val="ctr"/>
        <c:lblOffset val="100"/>
        <c:noMultiLvlLbl val="0"/>
      </c:catAx>
      <c:valAx>
        <c:axId val="1864041679"/>
        <c:scaling>
          <c:orientation val="minMax"/>
        </c:scaling>
        <c:delete val="0"/>
        <c:axPos val="l"/>
        <c:numFmt formatCode="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602669663"/>
        <c:crosses val="autoZero"/>
        <c:crossBetween val="between"/>
        <c:majorUnit val="10"/>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Segoe UI" panose="020B0502040204020203" pitchFamily="34" charset="0"/>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25303558206408E-2"/>
          <c:y val="2.9851523048658134E-2"/>
          <c:w val="0.93169753179458459"/>
          <c:h val="0.89124376023327656"/>
        </c:manualLayout>
      </c:layout>
      <c:barChart>
        <c:barDir val="col"/>
        <c:grouping val="clustered"/>
        <c:varyColors val="0"/>
        <c:ser>
          <c:idx val="0"/>
          <c:order val="0"/>
          <c:tx>
            <c:strRef>
              <c:f>'Box Figure 1.2.1.'!$I$5</c:f>
              <c:strCache>
                <c:ptCount val="1"/>
                <c:pt idx="0">
                  <c:v>2019Q4</c:v>
                </c:pt>
              </c:strCache>
            </c:strRef>
          </c:tx>
          <c:spPr>
            <a:solidFill>
              <a:schemeClr val="accent1"/>
            </a:solidFill>
            <a:ln>
              <a:noFill/>
            </a:ln>
            <a:effectLst/>
          </c:spPr>
          <c:invertIfNegative val="0"/>
          <c:cat>
            <c:strRef>
              <c:f>'Box Figure 1.2.1.'!$H$6:$H$7</c:f>
              <c:strCache>
                <c:ptCount val="2"/>
                <c:pt idx="0">
                  <c:v>EMEs</c:v>
                </c:pt>
                <c:pt idx="1">
                  <c:v>LIDCs</c:v>
                </c:pt>
              </c:strCache>
            </c:strRef>
          </c:cat>
          <c:val>
            <c:numRef>
              <c:f>'Box Figure 1.2.1.'!$I$6:$I$7</c:f>
              <c:numCache>
                <c:formatCode>General</c:formatCode>
                <c:ptCount val="2"/>
                <c:pt idx="0">
                  <c:v>2.7549330904522416</c:v>
                </c:pt>
                <c:pt idx="1">
                  <c:v>0.57312282323035479</c:v>
                </c:pt>
              </c:numCache>
            </c:numRef>
          </c:val>
          <c:extLst>
            <c:ext xmlns:c16="http://schemas.microsoft.com/office/drawing/2014/chart" uri="{C3380CC4-5D6E-409C-BE32-E72D297353CC}">
              <c16:uniqueId val="{00000000-8571-4AE8-B99D-DC929777713B}"/>
            </c:ext>
          </c:extLst>
        </c:ser>
        <c:ser>
          <c:idx val="1"/>
          <c:order val="1"/>
          <c:tx>
            <c:strRef>
              <c:f>'Box Figure 1.2.1.'!$J$5</c:f>
              <c:strCache>
                <c:ptCount val="1"/>
                <c:pt idx="0">
                  <c:v>2021Q2</c:v>
                </c:pt>
              </c:strCache>
            </c:strRef>
          </c:tx>
          <c:spPr>
            <a:solidFill>
              <a:srgbClr val="C00000"/>
            </a:solidFill>
            <a:ln>
              <a:noFill/>
            </a:ln>
            <a:effectLst/>
          </c:spPr>
          <c:invertIfNegative val="0"/>
          <c:cat>
            <c:strRef>
              <c:f>'Box Figure 1.2.1.'!$H$6:$H$7</c:f>
              <c:strCache>
                <c:ptCount val="2"/>
                <c:pt idx="0">
                  <c:v>EMEs</c:v>
                </c:pt>
                <c:pt idx="1">
                  <c:v>LIDCs</c:v>
                </c:pt>
              </c:strCache>
            </c:strRef>
          </c:cat>
          <c:val>
            <c:numRef>
              <c:f>'Box Figure 1.2.1.'!$J$6:$J$7</c:f>
              <c:numCache>
                <c:formatCode>General</c:formatCode>
                <c:ptCount val="2"/>
                <c:pt idx="0">
                  <c:v>3.9531866770409136</c:v>
                </c:pt>
                <c:pt idx="1">
                  <c:v>1.6239084966688813</c:v>
                </c:pt>
              </c:numCache>
            </c:numRef>
          </c:val>
          <c:extLst>
            <c:ext xmlns:c16="http://schemas.microsoft.com/office/drawing/2014/chart" uri="{C3380CC4-5D6E-409C-BE32-E72D297353CC}">
              <c16:uniqueId val="{00000001-8571-4AE8-B99D-DC929777713B}"/>
            </c:ext>
          </c:extLst>
        </c:ser>
        <c:dLbls>
          <c:showLegendKey val="0"/>
          <c:showVal val="0"/>
          <c:showCatName val="0"/>
          <c:showSerName val="0"/>
          <c:showPercent val="0"/>
          <c:showBubbleSize val="0"/>
        </c:dLbls>
        <c:gapWidth val="219"/>
        <c:overlap val="-27"/>
        <c:axId val="511790720"/>
        <c:axId val="676277424"/>
      </c:barChart>
      <c:catAx>
        <c:axId val="51179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676277424"/>
        <c:crosses val="autoZero"/>
        <c:auto val="1"/>
        <c:lblAlgn val="ctr"/>
        <c:lblOffset val="100"/>
        <c:noMultiLvlLbl val="0"/>
      </c:catAx>
      <c:valAx>
        <c:axId val="676277424"/>
        <c:scaling>
          <c:orientation val="minMax"/>
        </c:scaling>
        <c:delete val="0"/>
        <c:axPos val="l"/>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511790720"/>
        <c:crosses val="autoZero"/>
        <c:crossBetween val="between"/>
        <c:majorUnit val="1"/>
      </c:valAx>
      <c:spPr>
        <a:noFill/>
        <a:ln>
          <a:noFill/>
        </a:ln>
        <a:effectLst/>
      </c:spPr>
    </c:plotArea>
    <c:legend>
      <c:legendPos val="b"/>
      <c:layout>
        <c:manualLayout>
          <c:xMode val="edge"/>
          <c:yMode val="edge"/>
          <c:x val="0.58142451290744945"/>
          <c:y val="0.14541195841072208"/>
          <c:w val="0.29997525365008659"/>
          <c:h val="0.14970304559054973"/>
        </c:manualLayout>
      </c:layou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68505672080303E-2"/>
          <c:y val="5.769229677235449E-2"/>
          <c:w val="0.91256410945289268"/>
          <c:h val="0.8437796517679339"/>
        </c:manualLayout>
      </c:layout>
      <c:barChart>
        <c:barDir val="col"/>
        <c:grouping val="stacked"/>
        <c:varyColors val="0"/>
        <c:ser>
          <c:idx val="0"/>
          <c:order val="0"/>
          <c:tx>
            <c:strRef>
              <c:f>'Box Figure 1.2.2'!$D$3</c:f>
              <c:strCache>
                <c:ptCount val="1"/>
                <c:pt idx="0">
                  <c:v>Flow</c:v>
                </c:pt>
              </c:strCache>
            </c:strRef>
          </c:tx>
          <c:spPr>
            <a:solidFill>
              <a:schemeClr val="accent1"/>
            </a:solidFill>
            <a:ln>
              <a:noFill/>
            </a:ln>
            <a:effectLst/>
          </c:spPr>
          <c:invertIfNegative val="0"/>
          <c:dPt>
            <c:idx val="0"/>
            <c:invertIfNegative val="0"/>
            <c:bubble3D val="0"/>
            <c:spPr>
              <a:solidFill>
                <a:srgbClr val="0062AF"/>
              </a:solidFill>
              <a:ln>
                <a:noFill/>
              </a:ln>
              <a:effectLst/>
            </c:spPr>
            <c:extLst>
              <c:ext xmlns:c16="http://schemas.microsoft.com/office/drawing/2014/chart" uri="{C3380CC4-5D6E-409C-BE32-E72D297353CC}">
                <c16:uniqueId val="{00000001-B6F1-4CB1-8A2B-79FC3AF5BF2F}"/>
              </c:ext>
            </c:extLst>
          </c:dPt>
          <c:dPt>
            <c:idx val="1"/>
            <c:invertIfNegative val="0"/>
            <c:bubble3D val="0"/>
            <c:spPr>
              <a:solidFill>
                <a:srgbClr val="FDBE57"/>
              </a:solidFill>
              <a:ln>
                <a:noFill/>
              </a:ln>
              <a:effectLst/>
            </c:spPr>
            <c:extLst>
              <c:ext xmlns:c16="http://schemas.microsoft.com/office/drawing/2014/chart" uri="{C3380CC4-5D6E-409C-BE32-E72D297353CC}">
                <c16:uniqueId val="{00000003-B6F1-4CB1-8A2B-79FC3AF5BF2F}"/>
              </c:ext>
            </c:extLst>
          </c:dPt>
          <c:dPt>
            <c:idx val="2"/>
            <c:invertIfNegative val="0"/>
            <c:bubble3D val="0"/>
            <c:spPr>
              <a:solidFill>
                <a:schemeClr val="bg1">
                  <a:lumMod val="65000"/>
                </a:schemeClr>
              </a:solidFill>
              <a:ln>
                <a:noFill/>
              </a:ln>
              <a:effectLst/>
            </c:spPr>
            <c:extLst>
              <c:ext xmlns:c16="http://schemas.microsoft.com/office/drawing/2014/chart" uri="{C3380CC4-5D6E-409C-BE32-E72D297353CC}">
                <c16:uniqueId val="{00000005-B6F1-4CB1-8A2B-79FC3AF5BF2F}"/>
              </c:ext>
            </c:extLst>
          </c:dPt>
          <c:dPt>
            <c:idx val="3"/>
            <c:invertIfNegative val="0"/>
            <c:bubble3D val="0"/>
            <c:spPr>
              <a:solidFill>
                <a:srgbClr val="387C2B"/>
              </a:solidFill>
              <a:ln>
                <a:noFill/>
              </a:ln>
              <a:effectLst/>
            </c:spPr>
            <c:extLst>
              <c:ext xmlns:c16="http://schemas.microsoft.com/office/drawing/2014/chart" uri="{C3380CC4-5D6E-409C-BE32-E72D297353CC}">
                <c16:uniqueId val="{00000007-B6F1-4CB1-8A2B-79FC3AF5BF2F}"/>
              </c:ext>
            </c:extLst>
          </c:dPt>
          <c:dPt>
            <c:idx val="4"/>
            <c:invertIfNegative val="0"/>
            <c:bubble3D val="0"/>
            <c:spPr>
              <a:solidFill>
                <a:srgbClr val="7FB0D7"/>
              </a:solidFill>
              <a:ln>
                <a:noFill/>
              </a:ln>
              <a:effectLst/>
            </c:spPr>
            <c:extLst>
              <c:ext xmlns:c16="http://schemas.microsoft.com/office/drawing/2014/chart" uri="{C3380CC4-5D6E-409C-BE32-E72D297353CC}">
                <c16:uniqueId val="{00000009-B6F1-4CB1-8A2B-79FC3AF5BF2F}"/>
              </c:ext>
            </c:extLst>
          </c:dPt>
          <c:dPt>
            <c:idx val="5"/>
            <c:invertIfNegative val="0"/>
            <c:bubble3D val="0"/>
            <c:spPr>
              <a:solidFill>
                <a:srgbClr val="C00000"/>
              </a:solidFill>
              <a:ln>
                <a:noFill/>
              </a:ln>
              <a:effectLst/>
            </c:spPr>
            <c:extLst>
              <c:ext xmlns:c16="http://schemas.microsoft.com/office/drawing/2014/chart" uri="{C3380CC4-5D6E-409C-BE32-E72D297353CC}">
                <c16:uniqueId val="{0000000B-B6F1-4CB1-8A2B-79FC3AF5BF2F}"/>
              </c:ext>
            </c:extLst>
          </c:dPt>
          <c:cat>
            <c:strRef>
              <c:f>'Box Figure 1.2.2'!$C$4:$C$9</c:f>
              <c:strCache>
                <c:ptCount val="6"/>
                <c:pt idx="0">
                  <c:v>Tax revenue</c:v>
                </c:pt>
                <c:pt idx="1">
                  <c:v>Grants</c:v>
                </c:pt>
                <c:pt idx="2">
                  <c:v>Other revenues</c:v>
                </c:pt>
                <c:pt idx="3">
                  <c:v>COVID-spending</c:v>
                </c:pt>
                <c:pt idx="4">
                  <c:v>Non-COVID spending</c:v>
                </c:pt>
                <c:pt idx="5">
                  <c:v>Fiscal deficit</c:v>
                </c:pt>
              </c:strCache>
            </c:strRef>
          </c:cat>
          <c:val>
            <c:numRef>
              <c:f>'Box Figure 1.2.2'!$D$4:$D$9</c:f>
              <c:numCache>
                <c:formatCode>0.0</c:formatCode>
                <c:ptCount val="6"/>
                <c:pt idx="0">
                  <c:v>-2.1763743790923651</c:v>
                </c:pt>
                <c:pt idx="1">
                  <c:v>0.17949359117709196</c:v>
                </c:pt>
                <c:pt idx="2">
                  <c:v>-0.35344548670274289</c:v>
                </c:pt>
                <c:pt idx="3">
                  <c:v>1.6462579182107153</c:v>
                </c:pt>
                <c:pt idx="4" formatCode="0.00">
                  <c:v>-2.2416304932843536</c:v>
                </c:pt>
                <c:pt idx="5">
                  <c:v>1.808245451746423</c:v>
                </c:pt>
              </c:numCache>
            </c:numRef>
          </c:val>
          <c:extLst>
            <c:ext xmlns:c16="http://schemas.microsoft.com/office/drawing/2014/chart" uri="{C3380CC4-5D6E-409C-BE32-E72D297353CC}">
              <c16:uniqueId val="{0000000C-B6F1-4CB1-8A2B-79FC3AF5BF2F}"/>
            </c:ext>
          </c:extLst>
        </c:ser>
        <c:dLbls>
          <c:showLegendKey val="0"/>
          <c:showVal val="0"/>
          <c:showCatName val="0"/>
          <c:showSerName val="0"/>
          <c:showPercent val="0"/>
          <c:showBubbleSize val="0"/>
        </c:dLbls>
        <c:gapWidth val="150"/>
        <c:overlap val="100"/>
        <c:axId val="555813296"/>
        <c:axId val="555272528"/>
      </c:barChart>
      <c:catAx>
        <c:axId val="555813296"/>
        <c:scaling>
          <c:orientation val="minMax"/>
        </c:scaling>
        <c:delete val="0"/>
        <c:axPos val="b"/>
        <c:numFmt formatCode="General" sourceLinked="1"/>
        <c:majorTickMark val="out"/>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crossAx val="555272528"/>
        <c:crosses val="autoZero"/>
        <c:auto val="1"/>
        <c:lblAlgn val="ctr"/>
        <c:lblOffset val="100"/>
        <c:noMultiLvlLbl val="0"/>
      </c:catAx>
      <c:valAx>
        <c:axId val="555272528"/>
        <c:scaling>
          <c:orientation val="minMax"/>
        </c:scaling>
        <c:delete val="0"/>
        <c:axPos val="l"/>
        <c:numFmt formatCode="0.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crossAx val="555813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42054245888586"/>
          <c:y val="3.0368374488872585E-2"/>
          <c:w val="0.74695505947190499"/>
          <c:h val="0.84130323741882129"/>
        </c:manualLayout>
      </c:layout>
      <c:scatterChart>
        <c:scatterStyle val="lineMarker"/>
        <c:varyColors val="0"/>
        <c:ser>
          <c:idx val="0"/>
          <c:order val="0"/>
          <c:tx>
            <c:v>AEs</c:v>
          </c:tx>
          <c:spPr>
            <a:ln w="19050" cap="rnd">
              <a:noFill/>
              <a:round/>
            </a:ln>
            <a:effectLst/>
          </c:spPr>
          <c:marker>
            <c:symbol val="circle"/>
            <c:size val="5"/>
            <c:spPr>
              <a:solidFill>
                <a:srgbClr val="0070C0"/>
              </a:solidFill>
              <a:ln w="12700">
                <a:noFill/>
              </a:ln>
              <a:effectLst/>
            </c:spPr>
          </c:marker>
          <c:xVal>
            <c:numRef>
              <c:f>'Figure 2.2'!$G$2:$G$116</c:f>
              <c:numCache>
                <c:formatCode>General</c:formatCode>
                <c:ptCount val="85"/>
                <c:pt idx="0">
                  <c:v>-6.5209999999999997E-4</c:v>
                </c:pt>
                <c:pt idx="1">
                  <c:v>3.4401500000000002E-2</c:v>
                </c:pt>
                <c:pt idx="2">
                  <c:v>-4.26E-4</c:v>
                </c:pt>
                <c:pt idx="3">
                  <c:v>4.4608E-3</c:v>
                </c:pt>
                <c:pt idx="4">
                  <c:v>-2.1999999999999999E-5</c:v>
                </c:pt>
                <c:pt idx="5">
                  <c:v>-4.6839600000000002E-2</c:v>
                </c:pt>
                <c:pt idx="6">
                  <c:v>-4.0055599999999997E-2</c:v>
                </c:pt>
                <c:pt idx="7">
                  <c:v>-9.1179E-3</c:v>
                </c:pt>
                <c:pt idx="9">
                  <c:v>2.6641E-3</c:v>
                </c:pt>
                <c:pt idx="10">
                  <c:v>3.2820500000000002E-2</c:v>
                </c:pt>
                <c:pt idx="11">
                  <c:v>-2.45153E-2</c:v>
                </c:pt>
                <c:pt idx="12">
                  <c:v>0.1127073</c:v>
                </c:pt>
                <c:pt idx="13">
                  <c:v>2.7720000000000002E-4</c:v>
                </c:pt>
                <c:pt idx="14">
                  <c:v>2.2944900000000001E-2</c:v>
                </c:pt>
                <c:pt idx="15">
                  <c:v>8.3724999999999997E-3</c:v>
                </c:pt>
                <c:pt idx="16">
                  <c:v>-3.1534899999999998E-2</c:v>
                </c:pt>
                <c:pt idx="17">
                  <c:v>5.6226000000000002E-3</c:v>
                </c:pt>
                <c:pt idx="18">
                  <c:v>-1.5502E-2</c:v>
                </c:pt>
                <c:pt idx="19">
                  <c:v>-6.4378999999999999E-3</c:v>
                </c:pt>
                <c:pt idx="20">
                  <c:v>-1.76E-4</c:v>
                </c:pt>
                <c:pt idx="21">
                  <c:v>3.8698000000000003E-2</c:v>
                </c:pt>
                <c:pt idx="22">
                  <c:v>2.0198399999999998E-2</c:v>
                </c:pt>
                <c:pt idx="23">
                  <c:v>1.19308E-2</c:v>
                </c:pt>
                <c:pt idx="24">
                  <c:v>1.55125E-2</c:v>
                </c:pt>
                <c:pt idx="25">
                  <c:v>1.2286500000000001E-2</c:v>
                </c:pt>
                <c:pt idx="26">
                  <c:v>-5.3603199999999997E-2</c:v>
                </c:pt>
                <c:pt idx="27">
                  <c:v>4.9132000000000002E-2</c:v>
                </c:pt>
                <c:pt idx="28">
                  <c:v>3.3102000000000001E-3</c:v>
                </c:pt>
                <c:pt idx="29">
                  <c:v>6.6896999999999998E-3</c:v>
                </c:pt>
                <c:pt idx="30">
                  <c:v>-2.03453E-2</c:v>
                </c:pt>
                <c:pt idx="31">
                  <c:v>-2.8281000000000001E-3</c:v>
                </c:pt>
                <c:pt idx="32">
                  <c:v>-9.0142E-3</c:v>
                </c:pt>
                <c:pt idx="33">
                  <c:v>4.0549000000000002E-2</c:v>
                </c:pt>
                <c:pt idx="34">
                  <c:v>3.9134E-3</c:v>
                </c:pt>
                <c:pt idx="35">
                  <c:v>-1.22322E-2</c:v>
                </c:pt>
                <c:pt idx="36">
                  <c:v>1.35344E-2</c:v>
                </c:pt>
                <c:pt idx="37">
                  <c:v>-1.05878E-2</c:v>
                </c:pt>
                <c:pt idx="38">
                  <c:v>-1.8555800000000001E-2</c:v>
                </c:pt>
                <c:pt idx="39">
                  <c:v>-1.04224E-2</c:v>
                </c:pt>
                <c:pt idx="40">
                  <c:v>-1.47993E-2</c:v>
                </c:pt>
                <c:pt idx="41">
                  <c:v>4.4013999999999998E-2</c:v>
                </c:pt>
                <c:pt idx="42">
                  <c:v>2.3801800000000001E-2</c:v>
                </c:pt>
                <c:pt idx="43">
                  <c:v>-2.0159799999999999E-2</c:v>
                </c:pt>
                <c:pt idx="44">
                  <c:v>2.7986199999999999E-2</c:v>
                </c:pt>
                <c:pt idx="45">
                  <c:v>1.7508699999999999E-2</c:v>
                </c:pt>
                <c:pt idx="46">
                  <c:v>5.1127999999999998E-3</c:v>
                </c:pt>
                <c:pt idx="47">
                  <c:v>-1.34985E-2</c:v>
                </c:pt>
                <c:pt idx="48">
                  <c:v>3.6763E-3</c:v>
                </c:pt>
                <c:pt idx="49">
                  <c:v>7.3112000000000003E-3</c:v>
                </c:pt>
                <c:pt idx="50">
                  <c:v>-6.2094000000000003E-3</c:v>
                </c:pt>
                <c:pt idx="51">
                  <c:v>-2.2211000000000002E-3</c:v>
                </c:pt>
                <c:pt idx="52">
                  <c:v>-1.8661799999999999E-2</c:v>
                </c:pt>
                <c:pt idx="53">
                  <c:v>-3.3466900000000001E-2</c:v>
                </c:pt>
                <c:pt idx="54">
                  <c:v>1.50784E-2</c:v>
                </c:pt>
                <c:pt idx="55">
                  <c:v>5.7330999999999997E-3</c:v>
                </c:pt>
                <c:pt idx="56">
                  <c:v>1.3096699999999999E-2</c:v>
                </c:pt>
                <c:pt idx="57">
                  <c:v>-3.1740600000000001E-2</c:v>
                </c:pt>
                <c:pt idx="58">
                  <c:v>2.0908599999999999E-2</c:v>
                </c:pt>
                <c:pt idx="59">
                  <c:v>-4.0080600000000001E-2</c:v>
                </c:pt>
                <c:pt idx="60">
                  <c:v>-7.1890000000000001E-3</c:v>
                </c:pt>
                <c:pt idx="61">
                  <c:v>-3.3596800000000003E-2</c:v>
                </c:pt>
                <c:pt idx="62">
                  <c:v>-3.0704999999999999E-3</c:v>
                </c:pt>
                <c:pt idx="63">
                  <c:v>2.16136E-2</c:v>
                </c:pt>
                <c:pt idx="64">
                  <c:v>6.2703000000000004E-3</c:v>
                </c:pt>
                <c:pt idx="65">
                  <c:v>3.6348999999999999E-2</c:v>
                </c:pt>
                <c:pt idx="66">
                  <c:v>-3.5807E-3</c:v>
                </c:pt>
                <c:pt idx="67">
                  <c:v>1.1033100000000001E-2</c:v>
                </c:pt>
                <c:pt idx="68">
                  <c:v>-1.5323E-2</c:v>
                </c:pt>
                <c:pt idx="69">
                  <c:v>-1.5266500000000001E-2</c:v>
                </c:pt>
                <c:pt idx="70">
                  <c:v>6.5592999999999997E-3</c:v>
                </c:pt>
                <c:pt idx="71">
                  <c:v>-1.7204799999999999E-2</c:v>
                </c:pt>
                <c:pt idx="72">
                  <c:v>1.76598E-2</c:v>
                </c:pt>
                <c:pt idx="73">
                  <c:v>4.0819999999999997E-3</c:v>
                </c:pt>
                <c:pt idx="74">
                  <c:v>-3.9090000000000001E-3</c:v>
                </c:pt>
                <c:pt idx="75">
                  <c:v>2.9461999999999999E-2</c:v>
                </c:pt>
                <c:pt idx="76">
                  <c:v>3.24237E-2</c:v>
                </c:pt>
                <c:pt idx="77">
                  <c:v>1.4157100000000001E-2</c:v>
                </c:pt>
                <c:pt idx="78">
                  <c:v>8.7054999999999997E-3</c:v>
                </c:pt>
                <c:pt idx="79">
                  <c:v>-3.03784E-2</c:v>
                </c:pt>
                <c:pt idx="80">
                  <c:v>-2.6776600000000001E-2</c:v>
                </c:pt>
                <c:pt idx="81">
                  <c:v>4.2787600000000002E-2</c:v>
                </c:pt>
                <c:pt idx="82">
                  <c:v>1.3182599999999999E-2</c:v>
                </c:pt>
                <c:pt idx="83">
                  <c:v>-2.00007E-2</c:v>
                </c:pt>
                <c:pt idx="84">
                  <c:v>-5.9557000000000004E-3</c:v>
                </c:pt>
              </c:numCache>
            </c:numRef>
          </c:xVal>
          <c:yVal>
            <c:numRef>
              <c:f>'Figure 2.2'!$H$2:$H$116</c:f>
              <c:numCache>
                <c:formatCode>General</c:formatCode>
                <c:ptCount val="85"/>
                <c:pt idx="0">
                  <c:v>-3.0966000000000001E-3</c:v>
                </c:pt>
                <c:pt idx="1">
                  <c:v>1.4248800000000001E-2</c:v>
                </c:pt>
                <c:pt idx="2">
                  <c:v>1.4963999999999999E-3</c:v>
                </c:pt>
                <c:pt idx="3">
                  <c:v>-0.13033139999999999</c:v>
                </c:pt>
                <c:pt idx="4">
                  <c:v>-1.0444999999999999E-2</c:v>
                </c:pt>
                <c:pt idx="5">
                  <c:v>-3.02913E-2</c:v>
                </c:pt>
                <c:pt idx="6">
                  <c:v>-1.8862E-2</c:v>
                </c:pt>
                <c:pt idx="7">
                  <c:v>-8.1070000000000003E-4</c:v>
                </c:pt>
                <c:pt idx="9">
                  <c:v>1.8220099999999999E-2</c:v>
                </c:pt>
                <c:pt idx="10">
                  <c:v>1.03395E-2</c:v>
                </c:pt>
                <c:pt idx="11">
                  <c:v>-7.7857000000000004E-3</c:v>
                </c:pt>
                <c:pt idx="12">
                  <c:v>-7.1528E-3</c:v>
                </c:pt>
                <c:pt idx="13">
                  <c:v>-6.6403E-3</c:v>
                </c:pt>
                <c:pt idx="14">
                  <c:v>-4.9112000000000001E-3</c:v>
                </c:pt>
                <c:pt idx="15">
                  <c:v>-2.9047999999999999E-3</c:v>
                </c:pt>
                <c:pt idx="16">
                  <c:v>-2.8103999999999998E-3</c:v>
                </c:pt>
                <c:pt idx="17">
                  <c:v>-1.0338999999999999E-3</c:v>
                </c:pt>
                <c:pt idx="18">
                  <c:v>5.4758000000000003E-3</c:v>
                </c:pt>
                <c:pt idx="19">
                  <c:v>8.0891000000000001E-3</c:v>
                </c:pt>
                <c:pt idx="20">
                  <c:v>1.01222E-2</c:v>
                </c:pt>
                <c:pt idx="21">
                  <c:v>1.05486E-2</c:v>
                </c:pt>
                <c:pt idx="22">
                  <c:v>1.5879799999999999E-2</c:v>
                </c:pt>
                <c:pt idx="23">
                  <c:v>1.9861899999999998E-2</c:v>
                </c:pt>
                <c:pt idx="24">
                  <c:v>2.05912E-2</c:v>
                </c:pt>
                <c:pt idx="25">
                  <c:v>2.8535399999999999E-2</c:v>
                </c:pt>
                <c:pt idx="26">
                  <c:v>3.7951699999999998E-2</c:v>
                </c:pt>
                <c:pt idx="27">
                  <c:v>4.0113299999999998E-2</c:v>
                </c:pt>
                <c:pt idx="28">
                  <c:v>8.7843699999999997E-2</c:v>
                </c:pt>
                <c:pt idx="29">
                  <c:v>5.8133999999999998E-3</c:v>
                </c:pt>
                <c:pt idx="30">
                  <c:v>-1.1073999999999999E-3</c:v>
                </c:pt>
                <c:pt idx="31">
                  <c:v>1.28764E-2</c:v>
                </c:pt>
                <c:pt idx="32">
                  <c:v>7.1973000000000002E-3</c:v>
                </c:pt>
                <c:pt idx="33">
                  <c:v>3.8776199999999997E-2</c:v>
                </c:pt>
                <c:pt idx="34">
                  <c:v>5.15643E-2</c:v>
                </c:pt>
                <c:pt idx="35">
                  <c:v>5.9040000000000004E-3</c:v>
                </c:pt>
                <c:pt idx="36">
                  <c:v>3.0722099999999999E-2</c:v>
                </c:pt>
                <c:pt idx="37">
                  <c:v>4.8032999999999999E-3</c:v>
                </c:pt>
                <c:pt idx="38">
                  <c:v>1.43698E-2</c:v>
                </c:pt>
                <c:pt idx="39">
                  <c:v>1.5698400000000001E-2</c:v>
                </c:pt>
                <c:pt idx="40">
                  <c:v>9.1990000000000006E-3</c:v>
                </c:pt>
                <c:pt idx="41">
                  <c:v>-1.9555199999999998E-2</c:v>
                </c:pt>
                <c:pt idx="42">
                  <c:v>4.0197799999999999E-2</c:v>
                </c:pt>
                <c:pt idx="43">
                  <c:v>2.0257399999999998E-2</c:v>
                </c:pt>
                <c:pt idx="44">
                  <c:v>-9.2142999999999999E-3</c:v>
                </c:pt>
                <c:pt idx="45">
                  <c:v>1.7118600000000001E-2</c:v>
                </c:pt>
                <c:pt idx="46">
                  <c:v>1.1292699999999999E-2</c:v>
                </c:pt>
                <c:pt idx="47">
                  <c:v>2.4459399999999999E-2</c:v>
                </c:pt>
                <c:pt idx="48">
                  <c:v>-3.0628999999999999E-3</c:v>
                </c:pt>
                <c:pt idx="49">
                  <c:v>-2.77054</c:v>
                </c:pt>
                <c:pt idx="50">
                  <c:v>2.3127700000000001E-2</c:v>
                </c:pt>
                <c:pt idx="51">
                  <c:v>4.1130999999999997E-3</c:v>
                </c:pt>
                <c:pt idx="52">
                  <c:v>3.1431099999999997E-2</c:v>
                </c:pt>
                <c:pt idx="53">
                  <c:v>2.6514300000000001E-2</c:v>
                </c:pt>
                <c:pt idx="54">
                  <c:v>-4.4456000000000001E-3</c:v>
                </c:pt>
                <c:pt idx="55">
                  <c:v>9.4604000000000008E-3</c:v>
                </c:pt>
                <c:pt idx="56">
                  <c:v>3.29179E-2</c:v>
                </c:pt>
                <c:pt idx="57">
                  <c:v>-1.8904899999999999E-2</c:v>
                </c:pt>
                <c:pt idx="58">
                  <c:v>-1.5731E-3</c:v>
                </c:pt>
                <c:pt idx="59">
                  <c:v>-3.5278799999999999E-2</c:v>
                </c:pt>
                <c:pt idx="60">
                  <c:v>-1.2552300000000001E-2</c:v>
                </c:pt>
                <c:pt idx="61">
                  <c:v>-2.66489E-2</c:v>
                </c:pt>
                <c:pt idx="62">
                  <c:v>-3.5399999999999999E-4</c:v>
                </c:pt>
                <c:pt idx="63">
                  <c:v>-2.01578E-2</c:v>
                </c:pt>
                <c:pt idx="64">
                  <c:v>3.0724600000000001E-2</c:v>
                </c:pt>
                <c:pt idx="65">
                  <c:v>-2.1221999999999999E-3</c:v>
                </c:pt>
                <c:pt idx="66">
                  <c:v>-3.37265E-2</c:v>
                </c:pt>
                <c:pt idx="67">
                  <c:v>2.2848500000000001E-2</c:v>
                </c:pt>
                <c:pt idx="68">
                  <c:v>-1.25004E-2</c:v>
                </c:pt>
                <c:pt idx="69">
                  <c:v>-7.0112999999999998E-3</c:v>
                </c:pt>
                <c:pt idx="70">
                  <c:v>-9.7397999999999998E-3</c:v>
                </c:pt>
                <c:pt idx="71">
                  <c:v>-2.2861699999999999E-2</c:v>
                </c:pt>
                <c:pt idx="72">
                  <c:v>-1.8297999999999998E-2</c:v>
                </c:pt>
                <c:pt idx="73">
                  <c:v>-4.8884999999999996E-3</c:v>
                </c:pt>
                <c:pt idx="74">
                  <c:v>-5.0455999999999999E-3</c:v>
                </c:pt>
                <c:pt idx="75">
                  <c:v>6.8304000000000004E-3</c:v>
                </c:pt>
                <c:pt idx="76">
                  <c:v>-2.3291000000000002E-3</c:v>
                </c:pt>
                <c:pt idx="77">
                  <c:v>-1.51714E-2</c:v>
                </c:pt>
                <c:pt idx="78">
                  <c:v>-3.9857200000000002E-2</c:v>
                </c:pt>
                <c:pt idx="79">
                  <c:v>-2.47678E-2</c:v>
                </c:pt>
                <c:pt idx="80">
                  <c:v>-4.4261599999999998E-2</c:v>
                </c:pt>
                <c:pt idx="81">
                  <c:v>-3.1451899999999998E-2</c:v>
                </c:pt>
                <c:pt idx="82">
                  <c:v>-4.8174000000000002E-2</c:v>
                </c:pt>
                <c:pt idx="83">
                  <c:v>-7.5215999999999998E-3</c:v>
                </c:pt>
                <c:pt idx="84">
                  <c:v>-2.83897E-2</c:v>
                </c:pt>
              </c:numCache>
            </c:numRef>
          </c:yVal>
          <c:smooth val="0"/>
          <c:extLst>
            <c:ext xmlns:c16="http://schemas.microsoft.com/office/drawing/2014/chart" uri="{C3380CC4-5D6E-409C-BE32-E72D297353CC}">
              <c16:uniqueId val="{00000000-3F65-4FBF-932F-6ACD64EAABA7}"/>
            </c:ext>
          </c:extLst>
        </c:ser>
        <c:ser>
          <c:idx val="1"/>
          <c:order val="1"/>
          <c:tx>
            <c:v>EMs</c:v>
          </c:tx>
          <c:spPr>
            <a:ln w="25400" cap="rnd">
              <a:noFill/>
              <a:round/>
            </a:ln>
            <a:effectLst/>
          </c:spPr>
          <c:marker>
            <c:symbol val="circle"/>
            <c:size val="5"/>
            <c:spPr>
              <a:solidFill>
                <a:srgbClr val="FF0000"/>
              </a:solidFill>
              <a:ln w="12700">
                <a:noFill/>
              </a:ln>
              <a:effectLst/>
            </c:spPr>
          </c:marker>
          <c:xVal>
            <c:numRef>
              <c:f>'Figure 2.2'!$G$117:$G$166</c:f>
              <c:numCache>
                <c:formatCode>General</c:formatCode>
                <c:ptCount val="48"/>
                <c:pt idx="0">
                  <c:v>3.2585900000000001E-2</c:v>
                </c:pt>
                <c:pt idx="1">
                  <c:v>1.6298699999999999E-2</c:v>
                </c:pt>
                <c:pt idx="2">
                  <c:v>5.4242899999999997E-2</c:v>
                </c:pt>
                <c:pt idx="3">
                  <c:v>1.2392E-3</c:v>
                </c:pt>
                <c:pt idx="4">
                  <c:v>2.8253000000000002E-3</c:v>
                </c:pt>
                <c:pt idx="5">
                  <c:v>5.246E-2</c:v>
                </c:pt>
                <c:pt idx="6">
                  <c:v>4.1199899999999998E-2</c:v>
                </c:pt>
                <c:pt idx="7">
                  <c:v>3.5523E-3</c:v>
                </c:pt>
                <c:pt idx="8">
                  <c:v>-6.13637E-2</c:v>
                </c:pt>
                <c:pt idx="9">
                  <c:v>-2.8839900000000002E-2</c:v>
                </c:pt>
                <c:pt idx="10">
                  <c:v>6.7064000000000004E-3</c:v>
                </c:pt>
                <c:pt idx="11">
                  <c:v>-4.0000500000000001E-2</c:v>
                </c:pt>
                <c:pt idx="12">
                  <c:v>3.0600800000000001E-2</c:v>
                </c:pt>
                <c:pt idx="13">
                  <c:v>-1.11082E-2</c:v>
                </c:pt>
                <c:pt idx="14">
                  <c:v>4.6870000000000001E-4</c:v>
                </c:pt>
                <c:pt idx="15">
                  <c:v>2.21009E-2</c:v>
                </c:pt>
                <c:pt idx="16">
                  <c:v>1.3854399999999999E-2</c:v>
                </c:pt>
                <c:pt idx="17">
                  <c:v>-8.1972999999999994E-3</c:v>
                </c:pt>
                <c:pt idx="18">
                  <c:v>-2.1060200000000001E-2</c:v>
                </c:pt>
                <c:pt idx="19">
                  <c:v>2.2437200000000001E-2</c:v>
                </c:pt>
                <c:pt idx="20">
                  <c:v>1.14468E-2</c:v>
                </c:pt>
                <c:pt idx="21">
                  <c:v>1.059E-2</c:v>
                </c:pt>
                <c:pt idx="22">
                  <c:v>2.2983999999999999E-3</c:v>
                </c:pt>
                <c:pt idx="23">
                  <c:v>2.13525E-2</c:v>
                </c:pt>
                <c:pt idx="24">
                  <c:v>5.6793E-3</c:v>
                </c:pt>
                <c:pt idx="25">
                  <c:v>2.7153699999999999E-2</c:v>
                </c:pt>
                <c:pt idx="26">
                  <c:v>-6.3068000000000004E-3</c:v>
                </c:pt>
                <c:pt idx="27">
                  <c:v>8.6396000000000008E-3</c:v>
                </c:pt>
                <c:pt idx="28">
                  <c:v>4.4962999999999999E-3</c:v>
                </c:pt>
                <c:pt idx="29">
                  <c:v>-4.6558700000000001E-2</c:v>
                </c:pt>
                <c:pt idx="30">
                  <c:v>1.5213600000000001E-2</c:v>
                </c:pt>
                <c:pt idx="31">
                  <c:v>-4.4460000000000002E-4</c:v>
                </c:pt>
                <c:pt idx="32">
                  <c:v>3.9246400000000001E-2</c:v>
                </c:pt>
                <c:pt idx="33">
                  <c:v>4.2068000000000001E-3</c:v>
                </c:pt>
                <c:pt idx="34">
                  <c:v>3.4763799999999997E-2</c:v>
                </c:pt>
                <c:pt idx="35">
                  <c:v>-7.4666000000000003E-3</c:v>
                </c:pt>
                <c:pt idx="36">
                  <c:v>-4.7637199999999998E-2</c:v>
                </c:pt>
                <c:pt idx="37">
                  <c:v>-5.2690800000000003E-2</c:v>
                </c:pt>
                <c:pt idx="38">
                  <c:v>2.28322E-2</c:v>
                </c:pt>
                <c:pt idx="39">
                  <c:v>-3.4919E-3</c:v>
                </c:pt>
                <c:pt idx="40">
                  <c:v>-1.24717E-2</c:v>
                </c:pt>
                <c:pt idx="41">
                  <c:v>2.3909400000000001E-2</c:v>
                </c:pt>
                <c:pt idx="42" formatCode="0.00E+00">
                  <c:v>-6.9799999999999994E-11</c:v>
                </c:pt>
                <c:pt idx="43">
                  <c:v>-2.1109800000000001E-2</c:v>
                </c:pt>
                <c:pt idx="44">
                  <c:v>7.8276999999999999E-3</c:v>
                </c:pt>
                <c:pt idx="45">
                  <c:v>1.65685E-2</c:v>
                </c:pt>
                <c:pt idx="46">
                  <c:v>-1.0706500000000001E-2</c:v>
                </c:pt>
                <c:pt idx="47">
                  <c:v>-2.0895500000000001E-2</c:v>
                </c:pt>
              </c:numCache>
            </c:numRef>
          </c:xVal>
          <c:yVal>
            <c:numRef>
              <c:f>'Figure 2.2'!$H$117:$H$166</c:f>
              <c:numCache>
                <c:formatCode>General</c:formatCode>
                <c:ptCount val="48"/>
                <c:pt idx="0">
                  <c:v>3.0839999999999999E-3</c:v>
                </c:pt>
                <c:pt idx="1">
                  <c:v>-0.4977972</c:v>
                </c:pt>
                <c:pt idx="2">
                  <c:v>-0.67413959999999995</c:v>
                </c:pt>
                <c:pt idx="3">
                  <c:v>1.90146E-2</c:v>
                </c:pt>
                <c:pt idx="4">
                  <c:v>-0.33543849999999997</c:v>
                </c:pt>
                <c:pt idx="5">
                  <c:v>-0.2663431</c:v>
                </c:pt>
                <c:pt idx="6">
                  <c:v>-0.157556</c:v>
                </c:pt>
                <c:pt idx="7">
                  <c:v>-0.1079625</c:v>
                </c:pt>
                <c:pt idx="8">
                  <c:v>-9.6179000000000001E-2</c:v>
                </c:pt>
                <c:pt idx="9">
                  <c:v>-3.8476200000000002E-2</c:v>
                </c:pt>
                <c:pt idx="10">
                  <c:v>-3.7240599999999999E-2</c:v>
                </c:pt>
                <c:pt idx="11">
                  <c:v>-3.7108000000000002E-2</c:v>
                </c:pt>
                <c:pt idx="12">
                  <c:v>-3.4781100000000002E-2</c:v>
                </c:pt>
                <c:pt idx="13">
                  <c:v>-3.3150300000000001E-2</c:v>
                </c:pt>
                <c:pt idx="14">
                  <c:v>-2.1234099999999999E-2</c:v>
                </c:pt>
                <c:pt idx="15">
                  <c:v>-1.35175E-2</c:v>
                </c:pt>
                <c:pt idx="16">
                  <c:v>-1.24942E-2</c:v>
                </c:pt>
                <c:pt idx="17">
                  <c:v>-4.6384E-3</c:v>
                </c:pt>
                <c:pt idx="18">
                  <c:v>-4.5802000000000004E-3</c:v>
                </c:pt>
                <c:pt idx="19">
                  <c:v>-4.3483000000000003E-3</c:v>
                </c:pt>
                <c:pt idx="20">
                  <c:v>-1.8491E-3</c:v>
                </c:pt>
                <c:pt idx="21">
                  <c:v>9.6710000000000003E-4</c:v>
                </c:pt>
                <c:pt idx="22">
                  <c:v>-1.2451999999999999E-3</c:v>
                </c:pt>
                <c:pt idx="23">
                  <c:v>-2.3110000000000001E-4</c:v>
                </c:pt>
                <c:pt idx="24">
                  <c:v>3.4446999999999998E-2</c:v>
                </c:pt>
                <c:pt idx="25">
                  <c:v>-3.1994799999999997E-2</c:v>
                </c:pt>
                <c:pt idx="26">
                  <c:v>-1.59679E-2</c:v>
                </c:pt>
                <c:pt idx="27">
                  <c:v>-2.38307E-2</c:v>
                </c:pt>
                <c:pt idx="28">
                  <c:v>-0.1129892</c:v>
                </c:pt>
                <c:pt idx="29">
                  <c:v>-4.7554100000000002E-2</c:v>
                </c:pt>
                <c:pt idx="30">
                  <c:v>-4.8702599999999999E-2</c:v>
                </c:pt>
                <c:pt idx="31">
                  <c:v>-3.7812199999999997E-2</c:v>
                </c:pt>
                <c:pt idx="32">
                  <c:v>-2.1105100000000002E-2</c:v>
                </c:pt>
                <c:pt idx="33">
                  <c:v>7.3685E-3</c:v>
                </c:pt>
                <c:pt idx="34">
                  <c:v>-0.12605559999999999</c:v>
                </c:pt>
                <c:pt idx="35">
                  <c:v>-6.5398000000000001E-3</c:v>
                </c:pt>
                <c:pt idx="36">
                  <c:v>-1.2817500000000001E-2</c:v>
                </c:pt>
                <c:pt idx="37">
                  <c:v>-5.4848099999999997E-2</c:v>
                </c:pt>
                <c:pt idx="38">
                  <c:v>-4.73938E-2</c:v>
                </c:pt>
                <c:pt idx="39">
                  <c:v>-0.17928459999999999</c:v>
                </c:pt>
                <c:pt idx="40">
                  <c:v>-1.6541400000000001E-2</c:v>
                </c:pt>
                <c:pt idx="41">
                  <c:v>-8.8422299999999995E-2</c:v>
                </c:pt>
                <c:pt idx="42">
                  <c:v>-2.7692899999999999E-2</c:v>
                </c:pt>
                <c:pt idx="43">
                  <c:v>-2.1931900000000001E-2</c:v>
                </c:pt>
                <c:pt idx="44">
                  <c:v>-2.86976E-2</c:v>
                </c:pt>
                <c:pt idx="45">
                  <c:v>-2.70894E-2</c:v>
                </c:pt>
                <c:pt idx="46">
                  <c:v>-7.2431099999999998E-2</c:v>
                </c:pt>
                <c:pt idx="47">
                  <c:v>-3.5423400000000001E-2</c:v>
                </c:pt>
              </c:numCache>
            </c:numRef>
          </c:yVal>
          <c:smooth val="0"/>
          <c:extLst>
            <c:ext xmlns:c16="http://schemas.microsoft.com/office/drawing/2014/chart" uri="{C3380CC4-5D6E-409C-BE32-E72D297353CC}">
              <c16:uniqueId val="{00000001-3F65-4FBF-932F-6ACD64EAABA7}"/>
            </c:ext>
          </c:extLst>
        </c:ser>
        <c:dLbls>
          <c:showLegendKey val="0"/>
          <c:showVal val="0"/>
          <c:showCatName val="0"/>
          <c:showSerName val="0"/>
          <c:showPercent val="0"/>
          <c:showBubbleSize val="0"/>
        </c:dLbls>
        <c:axId val="540260832"/>
        <c:axId val="495407600"/>
      </c:scatterChart>
      <c:valAx>
        <c:axId val="540260832"/>
        <c:scaling>
          <c:orientation val="minMax"/>
          <c:max val="3.0000000000000006E-2"/>
          <c:min val="-7.0000000000000007E-2"/>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solidFill>
                      <a:sysClr val="windowText" lastClr="000000"/>
                    </a:solidFill>
                  </a:rPr>
                  <a:t>Primary Balance (ratio</a:t>
                </a:r>
                <a:r>
                  <a:rPr lang="en-US" sz="1400" baseline="0">
                    <a:solidFill>
                      <a:sysClr val="windowText" lastClr="000000"/>
                    </a:solidFill>
                  </a:rPr>
                  <a:t> to GDP)</a:t>
                </a:r>
                <a:endParaRPr lang="en-US" sz="1400">
                  <a:solidFill>
                    <a:sysClr val="windowText" lastClr="000000"/>
                  </a:solidFill>
                </a:endParaRPr>
              </a:p>
            </c:rich>
          </c:tx>
          <c:layout>
            <c:manualLayout>
              <c:xMode val="edge"/>
              <c:yMode val="edge"/>
              <c:x val="0.35049715449633945"/>
              <c:y val="0.9235205988605156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low"/>
        <c:spPr>
          <a:noFill/>
          <a:ln w="6350" cap="flat" cmpd="sng" algn="ctr">
            <a:solidFill>
              <a:schemeClr val="bg1">
                <a:lumMod val="6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95407600"/>
        <c:crossesAt val="0"/>
        <c:crossBetween val="midCat"/>
      </c:valAx>
      <c:valAx>
        <c:axId val="495407600"/>
        <c:scaling>
          <c:orientation val="minMax"/>
          <c:max val="3.0000000000000006E-2"/>
          <c:min val="-7.0000000000000007E-2"/>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solidFill>
                      <a:sysClr val="windowText" lastClr="000000"/>
                    </a:solidFill>
                  </a:rPr>
                  <a:t>Automatic debt</a:t>
                </a:r>
                <a:r>
                  <a:rPr lang="en-US" sz="1400" baseline="0">
                    <a:solidFill>
                      <a:sysClr val="windowText" lastClr="000000"/>
                    </a:solidFill>
                  </a:rPr>
                  <a:t> dynamics</a:t>
                </a:r>
              </a:p>
              <a:p>
                <a:pPr>
                  <a:defRPr sz="1400"/>
                </a:pPr>
                <a:r>
                  <a:rPr lang="en-US" sz="1400" baseline="0">
                    <a:solidFill>
                      <a:sysClr val="windowText" lastClr="000000"/>
                    </a:solidFill>
                  </a:rPr>
                  <a:t>(r - g) * d</a:t>
                </a:r>
                <a:endParaRPr lang="en-US" sz="1400">
                  <a:solidFill>
                    <a:sysClr val="windowText" lastClr="000000"/>
                  </a:solidFill>
                </a:endParaRPr>
              </a:p>
            </c:rich>
          </c:tx>
          <c:layout>
            <c:manualLayout>
              <c:xMode val="edge"/>
              <c:yMode val="edge"/>
              <c:x val="1.9908731571451335E-3"/>
              <c:y val="0.2208316711174728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low"/>
        <c:spPr>
          <a:noFill/>
          <a:ln w="6350" cap="flat" cmpd="sng" algn="ctr">
            <a:solidFill>
              <a:schemeClr val="bg1">
                <a:lumMod val="6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40260832"/>
        <c:crossesAt val="0"/>
        <c:crossBetween val="midCat"/>
        <c:majorUnit val="1.0000000000000002E-2"/>
      </c:valAx>
      <c:spPr>
        <a:noFill/>
        <a:ln>
          <a:noFill/>
        </a:ln>
        <a:effectLst/>
      </c:spPr>
    </c:plotArea>
    <c:legend>
      <c:legendPos val="r"/>
      <c:layout>
        <c:manualLayout>
          <c:xMode val="edge"/>
          <c:yMode val="edge"/>
          <c:x val="0.22041842310244708"/>
          <c:y val="3.8048222746598026E-2"/>
          <c:w val="0.14926453442085746"/>
          <c:h val="0.103331959753372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5400" cap="rnd">
              <a:solidFill>
                <a:srgbClr val="0072CE"/>
              </a:solidFill>
              <a:prstDash val="solid"/>
              <a:round/>
            </a:ln>
            <a:effectLst/>
          </c:spPr>
          <c:marker>
            <c:symbol val="none"/>
          </c:marker>
          <c:val>
            <c:numRef>
              <c:f>'Figure 2.3'!$A$3:$A$11</c:f>
              <c:numCache>
                <c:formatCode>0.0</c:formatCode>
                <c:ptCount val="9"/>
                <c:pt idx="0">
                  <c:v>0.83290875389999997</c:v>
                </c:pt>
                <c:pt idx="1">
                  <c:v>0.1582149762</c:v>
                </c:pt>
                <c:pt idx="2">
                  <c:v>-4.3610922900000001E-2</c:v>
                </c:pt>
                <c:pt idx="3">
                  <c:v>-6.7604936399999996E-2</c:v>
                </c:pt>
                <c:pt idx="4">
                  <c:v>-5.2232291100000001E-2</c:v>
                </c:pt>
                <c:pt idx="5">
                  <c:v>-4.7370600700000001E-2</c:v>
                </c:pt>
                <c:pt idx="6">
                  <c:v>-4.19904215E-2</c:v>
                </c:pt>
                <c:pt idx="7">
                  <c:v>-4.5158900600000003E-2</c:v>
                </c:pt>
                <c:pt idx="8">
                  <c:v>-9.6924599999999997E-5</c:v>
                </c:pt>
              </c:numCache>
            </c:numRef>
          </c:val>
          <c:smooth val="1"/>
          <c:extLst>
            <c:ext xmlns:c16="http://schemas.microsoft.com/office/drawing/2014/chart" uri="{C3380CC4-5D6E-409C-BE32-E72D297353CC}">
              <c16:uniqueId val="{00000000-B6A4-493B-ACCE-1278529474B2}"/>
            </c:ext>
          </c:extLst>
        </c:ser>
        <c:ser>
          <c:idx val="2"/>
          <c:order val="1"/>
          <c:tx>
            <c:v>Lower initial level of debt</c:v>
          </c:tx>
          <c:spPr>
            <a:ln w="28575" cap="rnd">
              <a:solidFill>
                <a:schemeClr val="tx1"/>
              </a:solidFill>
              <a:prstDash val="solid"/>
              <a:round/>
            </a:ln>
            <a:effectLst/>
          </c:spPr>
          <c:marker>
            <c:symbol val="none"/>
          </c:marker>
          <c:val>
            <c:numRef>
              <c:f>'Figure 2.3'!$B$3:$B$11</c:f>
              <c:numCache>
                <c:formatCode>0.0</c:formatCode>
                <c:ptCount val="9"/>
                <c:pt idx="0">
                  <c:v>-0.64519350799999997</c:v>
                </c:pt>
                <c:pt idx="1">
                  <c:v>-0.75512573709999997</c:v>
                </c:pt>
                <c:pt idx="2">
                  <c:v>-0.74636867969999998</c:v>
                </c:pt>
                <c:pt idx="3">
                  <c:v>-0.76834364209999995</c:v>
                </c:pt>
                <c:pt idx="4">
                  <c:v>-0.71859421649999999</c:v>
                </c:pt>
                <c:pt idx="5">
                  <c:v>-0.52852927650000003</c:v>
                </c:pt>
                <c:pt idx="6">
                  <c:v>-0.38076746769999997</c:v>
                </c:pt>
                <c:pt idx="7">
                  <c:v>-0.2848231691</c:v>
                </c:pt>
                <c:pt idx="8">
                  <c:v>-0.21370866350000001</c:v>
                </c:pt>
              </c:numCache>
            </c:numRef>
          </c:val>
          <c:smooth val="1"/>
          <c:extLst>
            <c:ext xmlns:c16="http://schemas.microsoft.com/office/drawing/2014/chart" uri="{C3380CC4-5D6E-409C-BE32-E72D297353CC}">
              <c16:uniqueId val="{00000001-B6A4-493B-ACCE-1278529474B2}"/>
            </c:ext>
          </c:extLst>
        </c:ser>
        <c:ser>
          <c:idx val="4"/>
          <c:order val="2"/>
          <c:tx>
            <c:v>Lower multiplier</c:v>
          </c:tx>
          <c:spPr>
            <a:ln w="28575" cap="rnd">
              <a:solidFill>
                <a:srgbClr val="FF0000"/>
              </a:solidFill>
              <a:round/>
            </a:ln>
            <a:effectLst/>
          </c:spPr>
          <c:marker>
            <c:symbol val="none"/>
          </c:marker>
          <c:val>
            <c:numRef>
              <c:f>'Figure 2.3'!$D$3:$D$11</c:f>
              <c:numCache>
                <c:formatCode>0.0</c:formatCode>
                <c:ptCount val="9"/>
                <c:pt idx="0">
                  <c:v>0.92726225760000003</c:v>
                </c:pt>
                <c:pt idx="1">
                  <c:v>0.19090806590000001</c:v>
                </c:pt>
                <c:pt idx="2">
                  <c:v>-3.9332349699999998E-2</c:v>
                </c:pt>
                <c:pt idx="3">
                  <c:v>-0.12536623</c:v>
                </c:pt>
                <c:pt idx="4">
                  <c:v>-0.1190340362</c:v>
                </c:pt>
                <c:pt idx="5">
                  <c:v>-0.1130178542</c:v>
                </c:pt>
                <c:pt idx="6">
                  <c:v>-0.10200433020000001</c:v>
                </c:pt>
                <c:pt idx="7">
                  <c:v>-7.6729143499999999E-2</c:v>
                </c:pt>
                <c:pt idx="8">
                  <c:v>-6.2351641399999998E-2</c:v>
                </c:pt>
              </c:numCache>
            </c:numRef>
          </c:val>
          <c:smooth val="1"/>
          <c:extLst>
            <c:ext xmlns:c16="http://schemas.microsoft.com/office/drawing/2014/chart" uri="{C3380CC4-5D6E-409C-BE32-E72D297353CC}">
              <c16:uniqueId val="{00000002-B6A4-493B-ACCE-1278529474B2}"/>
            </c:ext>
          </c:extLst>
        </c:ser>
        <c:dLbls>
          <c:showLegendKey val="0"/>
          <c:showVal val="0"/>
          <c:showCatName val="0"/>
          <c:showSerName val="0"/>
          <c:showPercent val="0"/>
          <c:showBubbleSize val="0"/>
        </c:dLbls>
        <c:smooth val="0"/>
        <c:axId val="1662712960"/>
        <c:axId val="1571894672"/>
        <c:extLst/>
      </c:lineChart>
      <c:catAx>
        <c:axId val="1662712960"/>
        <c:scaling>
          <c:orientation val="minMax"/>
        </c:scaling>
        <c:delete val="0"/>
        <c:axPos val="b"/>
        <c:title>
          <c:tx>
            <c:strRef>
              <c:f>"Time"</c:f>
              <c:strCache>
                <c:ptCount val="1"/>
                <c:pt idx="0">
                  <c:v>Time</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title>
        <c:numFmt formatCode="#,##0" sourceLinked="0"/>
        <c:majorTickMark val="in"/>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1571894672"/>
        <c:crosses val="autoZero"/>
        <c:auto val="1"/>
        <c:lblAlgn val="ctr"/>
        <c:lblOffset val="100"/>
        <c:noMultiLvlLbl val="0"/>
      </c:catAx>
      <c:valAx>
        <c:axId val="1571894672"/>
        <c:scaling>
          <c:orientation val="minMax"/>
        </c:scaling>
        <c:delete val="0"/>
        <c:axPos val="l"/>
        <c:numFmt formatCode="#,##0.0" sourceLinked="0"/>
        <c:majorTickMark val="in"/>
        <c:minorTickMark val="none"/>
        <c:tickLblPos val="nextTo"/>
        <c:spPr>
          <a:noFill/>
          <a:ln w="3175">
            <a:solidFill>
              <a:srgbClr val="000000"/>
            </a:solidFill>
            <a:prstDash val="soli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1662712960"/>
        <c:crosses val="autoZero"/>
        <c:crossBetween val="between"/>
        <c:majorUnit val="0.5"/>
      </c:valAx>
      <c:spPr>
        <a:solidFill>
          <a:srgbClr val="FFFFFF"/>
        </a:solidFill>
        <a:ln w="25400">
          <a:noFill/>
        </a:ln>
        <a:effectLst/>
      </c:spPr>
    </c:plotArea>
    <c:legend>
      <c:legendPos val="t"/>
      <c:layout>
        <c:manualLayout>
          <c:xMode val="edge"/>
          <c:yMode val="edge"/>
          <c:x val="0.43988660536871876"/>
          <c:y val="2.2085433120970638E-2"/>
          <c:w val="0.5571689899859571"/>
          <c:h val="0.33477168559874726"/>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Baseline</c:v>
          </c:tx>
          <c:spPr>
            <a:ln w="25400" cap="rnd">
              <a:solidFill>
                <a:srgbClr val="0072CE"/>
              </a:solidFill>
              <a:prstDash val="solid"/>
              <a:round/>
            </a:ln>
            <a:effectLst/>
          </c:spPr>
          <c:marker>
            <c:symbol val="none"/>
          </c:marker>
          <c:val>
            <c:numRef>
              <c:f>'Figure 2.3'!$F$3:$F$11</c:f>
              <c:numCache>
                <c:formatCode>0.0</c:formatCode>
                <c:ptCount val="9"/>
                <c:pt idx="0">
                  <c:v>0.68868749000000007</c:v>
                </c:pt>
                <c:pt idx="1">
                  <c:v>0.33725631</c:v>
                </c:pt>
                <c:pt idx="2">
                  <c:v>0.14428567</c:v>
                </c:pt>
                <c:pt idx="3">
                  <c:v>9.1378630000000002E-2</c:v>
                </c:pt>
                <c:pt idx="4">
                  <c:v>7.745705E-2</c:v>
                </c:pt>
                <c:pt idx="5">
                  <c:v>5.2728360000000002E-2</c:v>
                </c:pt>
                <c:pt idx="6">
                  <c:v>0</c:v>
                </c:pt>
                <c:pt idx="7">
                  <c:v>0</c:v>
                </c:pt>
                <c:pt idx="8">
                  <c:v>-1.115906E-2</c:v>
                </c:pt>
              </c:numCache>
            </c:numRef>
          </c:val>
          <c:smooth val="1"/>
          <c:extLst>
            <c:ext xmlns:c16="http://schemas.microsoft.com/office/drawing/2014/chart" uri="{C3380CC4-5D6E-409C-BE32-E72D297353CC}">
              <c16:uniqueId val="{00000000-88E9-491E-807C-684C0F056957}"/>
            </c:ext>
          </c:extLst>
        </c:ser>
        <c:ser>
          <c:idx val="2"/>
          <c:order val="1"/>
          <c:tx>
            <c:v>Lower initial level of debt</c:v>
          </c:tx>
          <c:spPr>
            <a:ln w="28575" cap="rnd">
              <a:solidFill>
                <a:schemeClr val="tx1"/>
              </a:solidFill>
              <a:prstDash val="solid"/>
              <a:round/>
            </a:ln>
            <a:effectLst/>
          </c:spPr>
          <c:marker>
            <c:symbol val="none"/>
          </c:marker>
          <c:val>
            <c:numRef>
              <c:f>'Figure 2.3'!$G$3:$G$11</c:f>
              <c:numCache>
                <c:formatCode>0.0</c:formatCode>
                <c:ptCount val="9"/>
                <c:pt idx="0">
                  <c:v>2.5446920000000001E-2</c:v>
                </c:pt>
                <c:pt idx="1">
                  <c:v>3.0688429999999999E-2</c:v>
                </c:pt>
                <c:pt idx="2">
                  <c:v>3.4984479999999998E-2</c:v>
                </c:pt>
                <c:pt idx="3">
                  <c:v>3.989185E-2</c:v>
                </c:pt>
                <c:pt idx="4">
                  <c:v>4.303038E-2</c:v>
                </c:pt>
                <c:pt idx="5">
                  <c:v>4.5291079999999997E-2</c:v>
                </c:pt>
                <c:pt idx="6">
                  <c:v>4.7576010000000002E-2</c:v>
                </c:pt>
                <c:pt idx="7">
                  <c:v>4.8354109999999999E-2</c:v>
                </c:pt>
                <c:pt idx="8">
                  <c:v>5.0728660000000002E-2</c:v>
                </c:pt>
              </c:numCache>
            </c:numRef>
          </c:val>
          <c:smooth val="1"/>
          <c:extLst>
            <c:ext xmlns:c16="http://schemas.microsoft.com/office/drawing/2014/chart" uri="{C3380CC4-5D6E-409C-BE32-E72D297353CC}">
              <c16:uniqueId val="{00000001-88E9-491E-807C-684C0F056957}"/>
            </c:ext>
          </c:extLst>
        </c:ser>
        <c:ser>
          <c:idx val="4"/>
          <c:order val="2"/>
          <c:tx>
            <c:v>Lower multiplier</c:v>
          </c:tx>
          <c:spPr>
            <a:ln w="28575" cap="rnd">
              <a:solidFill>
                <a:srgbClr val="FF0000"/>
              </a:solidFill>
              <a:round/>
            </a:ln>
            <a:effectLst/>
          </c:spPr>
          <c:marker>
            <c:symbol val="none"/>
          </c:marker>
          <c:val>
            <c:numRef>
              <c:f>'Figure 2.3'!$I$3:$I$11</c:f>
              <c:numCache>
                <c:formatCode>0.0</c:formatCode>
                <c:ptCount val="9"/>
                <c:pt idx="0">
                  <c:v>0.79911284230000001</c:v>
                </c:pt>
                <c:pt idx="1">
                  <c:v>0.31814544700000003</c:v>
                </c:pt>
                <c:pt idx="2">
                  <c:v>0.1028597238</c:v>
                </c:pt>
                <c:pt idx="3">
                  <c:v>5.6069758800000001E-2</c:v>
                </c:pt>
                <c:pt idx="4">
                  <c:v>4.19826903E-2</c:v>
                </c:pt>
                <c:pt idx="5">
                  <c:v>2.2220171899999999E-2</c:v>
                </c:pt>
                <c:pt idx="6">
                  <c:v>0</c:v>
                </c:pt>
                <c:pt idx="7">
                  <c:v>-3.3203349999999998E-4</c:v>
                </c:pt>
                <c:pt idx="8">
                  <c:v>-8.6607321000000004E-3</c:v>
                </c:pt>
              </c:numCache>
            </c:numRef>
          </c:val>
          <c:smooth val="1"/>
          <c:extLst>
            <c:ext xmlns:c16="http://schemas.microsoft.com/office/drawing/2014/chart" uri="{C3380CC4-5D6E-409C-BE32-E72D297353CC}">
              <c16:uniqueId val="{00000002-88E9-491E-807C-684C0F056957}"/>
            </c:ext>
          </c:extLst>
        </c:ser>
        <c:dLbls>
          <c:showLegendKey val="0"/>
          <c:showVal val="0"/>
          <c:showCatName val="0"/>
          <c:showSerName val="0"/>
          <c:showPercent val="0"/>
          <c:showBubbleSize val="0"/>
        </c:dLbls>
        <c:smooth val="0"/>
        <c:axId val="1662712960"/>
        <c:axId val="1571894672"/>
        <c:extLst/>
      </c:lineChart>
      <c:catAx>
        <c:axId val="1662712960"/>
        <c:scaling>
          <c:orientation val="minMax"/>
        </c:scaling>
        <c:delete val="0"/>
        <c:axPos val="b"/>
        <c:title>
          <c:tx>
            <c:strRef>
              <c:f>"Time"</c:f>
              <c:strCache>
                <c:ptCount val="1"/>
                <c:pt idx="0">
                  <c:v>Time</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title>
        <c:numFmt formatCode="#,##0" sourceLinked="0"/>
        <c:majorTickMark val="in"/>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1571894672"/>
        <c:crosses val="autoZero"/>
        <c:auto val="1"/>
        <c:lblAlgn val="ctr"/>
        <c:lblOffset val="100"/>
        <c:noMultiLvlLbl val="0"/>
      </c:catAx>
      <c:valAx>
        <c:axId val="1571894672"/>
        <c:scaling>
          <c:orientation val="minMax"/>
        </c:scaling>
        <c:delete val="0"/>
        <c:axPos val="l"/>
        <c:numFmt formatCode="#,##0.0" sourceLinked="0"/>
        <c:majorTickMark val="in"/>
        <c:minorTickMark val="none"/>
        <c:tickLblPos val="nextTo"/>
        <c:spPr>
          <a:noFill/>
          <a:ln w="3175">
            <a:solidFill>
              <a:srgbClr val="000000"/>
            </a:solidFill>
            <a:prstDash val="soli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1662712960"/>
        <c:crosses val="autoZero"/>
        <c:crossBetween val="between"/>
        <c:majorUnit val="0.2"/>
      </c:valAx>
      <c:spPr>
        <a:solidFill>
          <a:srgbClr val="FFFFFF"/>
        </a:solidFill>
        <a:ln w="25400">
          <a:noFill/>
        </a:ln>
        <a:effectLst/>
      </c:spPr>
    </c:plotArea>
    <c:legend>
      <c:legendPos val="t"/>
      <c:layout>
        <c:manualLayout>
          <c:xMode val="edge"/>
          <c:yMode val="edge"/>
          <c:x val="0.43988660536871876"/>
          <c:y val="2.2085433120970638E-2"/>
          <c:w val="0.5571689899859571"/>
          <c:h val="0.33477168559874726"/>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2.4'!$A$3</c:f>
              <c:strCache>
                <c:ptCount val="1"/>
                <c:pt idx="0">
                  <c:v>Government Spending</c:v>
                </c:pt>
              </c:strCache>
            </c:strRef>
          </c:tx>
          <c:spPr>
            <a:pattFill prst="pct5">
              <a:fgClr>
                <a:srgbClr val="0072CE"/>
              </a:fgClr>
              <a:bgClr>
                <a:srgbClr val="0072CE"/>
              </a:bgClr>
            </a:pattFill>
            <a:ln w="3175">
              <a:solidFill>
                <a:srgbClr val="000000"/>
              </a:solidFill>
              <a:prstDash val="solid"/>
            </a:ln>
            <a:effectLst/>
          </c:spPr>
          <c:invertIfNegative val="0"/>
          <c:cat>
            <c:strRef>
              <c:f>'Figure 2.4'!$B$7:$D$7</c:f>
              <c:strCache>
                <c:ptCount val="3"/>
                <c:pt idx="0">
                  <c:v>Consolidation in the Present</c:v>
                </c:pt>
                <c:pt idx="1">
                  <c:v>Support in the Present + Consolidation in the Future</c:v>
                </c:pt>
                <c:pt idx="2">
                  <c:v>Support in the Present + Selective Consolidation in the Future</c:v>
                </c:pt>
              </c:strCache>
            </c:strRef>
          </c:cat>
          <c:val>
            <c:numRef>
              <c:f>'Figure 2.4'!$B$3:$D$3</c:f>
              <c:numCache>
                <c:formatCode>0.00</c:formatCode>
                <c:ptCount val="3"/>
                <c:pt idx="0">
                  <c:v>-3</c:v>
                </c:pt>
                <c:pt idx="1">
                  <c:v>0.63600000000000001</c:v>
                </c:pt>
                <c:pt idx="2">
                  <c:v>0.69599999999999995</c:v>
                </c:pt>
              </c:numCache>
            </c:numRef>
          </c:val>
          <c:extLst>
            <c:ext xmlns:c16="http://schemas.microsoft.com/office/drawing/2014/chart" uri="{C3380CC4-5D6E-409C-BE32-E72D297353CC}">
              <c16:uniqueId val="{00000000-09C2-4F9E-9BA6-C2DB87365A09}"/>
            </c:ext>
          </c:extLst>
        </c:ser>
        <c:dLbls>
          <c:showLegendKey val="0"/>
          <c:showVal val="0"/>
          <c:showCatName val="0"/>
          <c:showSerName val="0"/>
          <c:showPercent val="0"/>
          <c:showBubbleSize val="0"/>
        </c:dLbls>
        <c:gapWidth val="475"/>
        <c:axId val="1392100863"/>
        <c:axId val="733756591"/>
      </c:barChart>
      <c:lineChart>
        <c:grouping val="standard"/>
        <c:varyColors val="0"/>
        <c:ser>
          <c:idx val="1"/>
          <c:order val="1"/>
          <c:tx>
            <c:strRef>
              <c:f>'Figure 2.4'!$A$4</c:f>
              <c:strCache>
                <c:ptCount val="1"/>
                <c:pt idx="0">
                  <c:v>Welfare Gain (rhs)</c:v>
                </c:pt>
              </c:strCache>
            </c:strRef>
          </c:tx>
          <c:spPr>
            <a:ln w="25400" cap="rnd">
              <a:noFill/>
              <a:prstDash val="solid"/>
              <a:round/>
            </a:ln>
            <a:effectLst/>
          </c:spPr>
          <c:marker>
            <c:symbol val="circle"/>
            <c:size val="9"/>
            <c:spPr>
              <a:solidFill>
                <a:srgbClr val="C00000"/>
              </a:solidFill>
              <a:ln w="9525">
                <a:solidFill>
                  <a:schemeClr val="tx1"/>
                </a:solidFill>
              </a:ln>
              <a:effectLst/>
            </c:spPr>
          </c:marker>
          <c:cat>
            <c:strRef>
              <c:f>'Figure 2.4'!$B$7:$D$7</c:f>
              <c:strCache>
                <c:ptCount val="3"/>
                <c:pt idx="0">
                  <c:v>Consolidation in the Present</c:v>
                </c:pt>
                <c:pt idx="1">
                  <c:v>Support in the Present + Consolidation in the Future</c:v>
                </c:pt>
                <c:pt idx="2">
                  <c:v>Support in the Present + Selective Consolidation in the Future</c:v>
                </c:pt>
              </c:strCache>
            </c:strRef>
          </c:cat>
          <c:val>
            <c:numRef>
              <c:f>'Figure 2.4'!$B$4:$D$4</c:f>
              <c:numCache>
                <c:formatCode>0.00</c:formatCode>
                <c:ptCount val="3"/>
                <c:pt idx="0">
                  <c:v>-5.6000000000000001E-2</c:v>
                </c:pt>
                <c:pt idx="1">
                  <c:v>7.4999999999999997E-2</c:v>
                </c:pt>
                <c:pt idx="2">
                  <c:v>8.7999999999999995E-2</c:v>
                </c:pt>
              </c:numCache>
            </c:numRef>
          </c:val>
          <c:smooth val="0"/>
          <c:extLst>
            <c:ext xmlns:c16="http://schemas.microsoft.com/office/drawing/2014/chart" uri="{C3380CC4-5D6E-409C-BE32-E72D297353CC}">
              <c16:uniqueId val="{00000001-09C2-4F9E-9BA6-C2DB87365A09}"/>
            </c:ext>
          </c:extLst>
        </c:ser>
        <c:dLbls>
          <c:showLegendKey val="0"/>
          <c:showVal val="0"/>
          <c:showCatName val="0"/>
          <c:showSerName val="0"/>
          <c:showPercent val="0"/>
          <c:showBubbleSize val="0"/>
        </c:dLbls>
        <c:marker val="1"/>
        <c:smooth val="0"/>
        <c:axId val="1382290687"/>
        <c:axId val="735381247"/>
      </c:lineChart>
      <c:catAx>
        <c:axId val="1392100863"/>
        <c:scaling>
          <c:orientation val="minMax"/>
        </c:scaling>
        <c:delete val="0"/>
        <c:axPos val="b"/>
        <c:numFmt formatCode="#,##0.00" sourceLinked="0"/>
        <c:majorTickMark val="in"/>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crossAx val="733756591"/>
        <c:crosses val="autoZero"/>
        <c:auto val="1"/>
        <c:lblAlgn val="ctr"/>
        <c:lblOffset val="100"/>
        <c:noMultiLvlLbl val="0"/>
      </c:catAx>
      <c:valAx>
        <c:axId val="733756591"/>
        <c:scaling>
          <c:orientation val="minMax"/>
        </c:scaling>
        <c:delete val="0"/>
        <c:axPos val="l"/>
        <c:numFmt formatCode="#,##0.00" sourceLinked="0"/>
        <c:majorTickMark val="in"/>
        <c:minorTickMark val="none"/>
        <c:tickLblPos val="nextTo"/>
        <c:spPr>
          <a:noFill/>
          <a:ln w="3175">
            <a:solidFill>
              <a:srgbClr val="000000"/>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crossAx val="1392100863"/>
        <c:crosses val="autoZero"/>
        <c:crossBetween val="between"/>
      </c:valAx>
      <c:valAx>
        <c:axId val="735381247"/>
        <c:scaling>
          <c:orientation val="minMax"/>
        </c:scaling>
        <c:delete val="0"/>
        <c:axPos val="r"/>
        <c:numFmt formatCode="0.00" sourceLinked="1"/>
        <c:majorTickMark val="in"/>
        <c:minorTickMark val="none"/>
        <c:tickLblPos val="nextTo"/>
        <c:spPr>
          <a:noFill/>
          <a:ln w="3175">
            <a:solidFill>
              <a:srgbClr val="000000"/>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crossAx val="1382290687"/>
        <c:crosses val="max"/>
        <c:crossBetween val="between"/>
      </c:valAx>
      <c:catAx>
        <c:axId val="1382290687"/>
        <c:scaling>
          <c:orientation val="minMax"/>
        </c:scaling>
        <c:delete val="1"/>
        <c:axPos val="b"/>
        <c:numFmt formatCode="General" sourceLinked="1"/>
        <c:majorTickMark val="in"/>
        <c:minorTickMark val="none"/>
        <c:tickLblPos val="nextTo"/>
        <c:crossAx val="735381247"/>
        <c:crosses val="autoZero"/>
        <c:auto val="1"/>
        <c:lblAlgn val="ctr"/>
        <c:lblOffset val="100"/>
        <c:noMultiLvlLbl val="0"/>
      </c:catAx>
      <c:spPr>
        <a:solidFill>
          <a:srgbClr val="FFFFFF"/>
        </a:solidFill>
        <a:ln w="25400">
          <a:noFill/>
        </a:ln>
        <a:effectLst/>
      </c:spPr>
    </c:plotArea>
    <c:legend>
      <c:legendPos val="b"/>
      <c:layout>
        <c:manualLayout>
          <c:xMode val="edge"/>
          <c:yMode val="edge"/>
          <c:x val="0.35860476815398068"/>
          <c:y val="0.51909667541557303"/>
          <c:w val="0.39227427821522309"/>
          <c:h val="0.19838072324292796"/>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2.4'!$A$3</c:f>
              <c:strCache>
                <c:ptCount val="1"/>
                <c:pt idx="0">
                  <c:v>Government Spending</c:v>
                </c:pt>
              </c:strCache>
            </c:strRef>
          </c:tx>
          <c:spPr>
            <a:pattFill prst="pct5">
              <a:fgClr>
                <a:srgbClr val="0072CE"/>
              </a:fgClr>
              <a:bgClr>
                <a:srgbClr val="0072CE"/>
              </a:bgClr>
            </a:pattFill>
            <a:ln w="3175">
              <a:solidFill>
                <a:srgbClr val="000000"/>
              </a:solidFill>
              <a:prstDash val="solid"/>
            </a:ln>
            <a:effectLst/>
          </c:spPr>
          <c:invertIfNegative val="0"/>
          <c:cat>
            <c:strRef>
              <c:f>'Figure 2.4'!$B$7:$D$7</c:f>
              <c:strCache>
                <c:ptCount val="3"/>
                <c:pt idx="0">
                  <c:v>Consolidation in the Present</c:v>
                </c:pt>
                <c:pt idx="1">
                  <c:v>Support in the Present + Consolidation in the Future</c:v>
                </c:pt>
                <c:pt idx="2">
                  <c:v>Support in the Present + Selective Consolidation in the Future</c:v>
                </c:pt>
              </c:strCache>
            </c:strRef>
          </c:cat>
          <c:val>
            <c:numRef>
              <c:f>'Figure 2.4'!$B$3:$D$3</c:f>
              <c:numCache>
                <c:formatCode>0.00</c:formatCode>
                <c:ptCount val="3"/>
                <c:pt idx="0">
                  <c:v>-3</c:v>
                </c:pt>
                <c:pt idx="1">
                  <c:v>0.63600000000000001</c:v>
                </c:pt>
                <c:pt idx="2">
                  <c:v>0.69599999999999995</c:v>
                </c:pt>
              </c:numCache>
            </c:numRef>
          </c:val>
          <c:extLst>
            <c:ext xmlns:c16="http://schemas.microsoft.com/office/drawing/2014/chart" uri="{C3380CC4-5D6E-409C-BE32-E72D297353CC}">
              <c16:uniqueId val="{00000000-B62E-4E07-B0E3-4891F0ED8CF7}"/>
            </c:ext>
          </c:extLst>
        </c:ser>
        <c:dLbls>
          <c:showLegendKey val="0"/>
          <c:showVal val="0"/>
          <c:showCatName val="0"/>
          <c:showSerName val="0"/>
          <c:showPercent val="0"/>
          <c:showBubbleSize val="0"/>
        </c:dLbls>
        <c:gapWidth val="475"/>
        <c:axId val="1392100863"/>
        <c:axId val="733756591"/>
      </c:barChart>
      <c:lineChart>
        <c:grouping val="standard"/>
        <c:varyColors val="0"/>
        <c:ser>
          <c:idx val="1"/>
          <c:order val="1"/>
          <c:tx>
            <c:strRef>
              <c:f>'Figure 2.4'!$A$6</c:f>
              <c:strCache>
                <c:ptCount val="1"/>
                <c:pt idx="0">
                  <c:v>Unemployment (rhs)</c:v>
                </c:pt>
              </c:strCache>
            </c:strRef>
          </c:tx>
          <c:spPr>
            <a:ln w="25400" cap="rnd">
              <a:noFill/>
              <a:round/>
            </a:ln>
            <a:effectLst/>
          </c:spPr>
          <c:marker>
            <c:symbol val="circle"/>
            <c:size val="9"/>
            <c:spPr>
              <a:solidFill>
                <a:srgbClr val="C00000"/>
              </a:solidFill>
              <a:ln w="9525">
                <a:solidFill>
                  <a:schemeClr val="tx1"/>
                </a:solidFill>
              </a:ln>
              <a:effectLst/>
            </c:spPr>
          </c:marker>
          <c:cat>
            <c:strRef>
              <c:f>'Figure 2.4'!$B$7:$D$7</c:f>
              <c:strCache>
                <c:ptCount val="3"/>
                <c:pt idx="0">
                  <c:v>Consolidation in the Present</c:v>
                </c:pt>
                <c:pt idx="1">
                  <c:v>Support in the Present + Consolidation in the Future</c:v>
                </c:pt>
                <c:pt idx="2">
                  <c:v>Support in the Present + Selective Consolidation in the Future</c:v>
                </c:pt>
              </c:strCache>
            </c:strRef>
          </c:cat>
          <c:val>
            <c:numRef>
              <c:f>'Figure 2.4'!$B$6:$D$6</c:f>
              <c:numCache>
                <c:formatCode>0.00</c:formatCode>
                <c:ptCount val="3"/>
                <c:pt idx="0">
                  <c:v>1.405</c:v>
                </c:pt>
                <c:pt idx="1">
                  <c:v>-0.29799999999999999</c:v>
                </c:pt>
                <c:pt idx="2">
                  <c:v>-0.32600000000000001</c:v>
                </c:pt>
              </c:numCache>
            </c:numRef>
          </c:val>
          <c:smooth val="0"/>
          <c:extLst>
            <c:ext xmlns:c16="http://schemas.microsoft.com/office/drawing/2014/chart" uri="{C3380CC4-5D6E-409C-BE32-E72D297353CC}">
              <c16:uniqueId val="{00000001-B62E-4E07-B0E3-4891F0ED8CF7}"/>
            </c:ext>
          </c:extLst>
        </c:ser>
        <c:dLbls>
          <c:showLegendKey val="0"/>
          <c:showVal val="0"/>
          <c:showCatName val="0"/>
          <c:showSerName val="0"/>
          <c:showPercent val="0"/>
          <c:showBubbleSize val="0"/>
        </c:dLbls>
        <c:marker val="1"/>
        <c:smooth val="0"/>
        <c:axId val="1382290687"/>
        <c:axId val="735381247"/>
      </c:lineChart>
      <c:catAx>
        <c:axId val="1392100863"/>
        <c:scaling>
          <c:orientation val="minMax"/>
        </c:scaling>
        <c:delete val="0"/>
        <c:axPos val="b"/>
        <c:numFmt formatCode="#,##0.00" sourceLinked="0"/>
        <c:majorTickMark val="in"/>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crossAx val="733756591"/>
        <c:crosses val="autoZero"/>
        <c:auto val="1"/>
        <c:lblAlgn val="ctr"/>
        <c:lblOffset val="100"/>
        <c:noMultiLvlLbl val="0"/>
      </c:catAx>
      <c:valAx>
        <c:axId val="733756591"/>
        <c:scaling>
          <c:orientation val="minMax"/>
        </c:scaling>
        <c:delete val="0"/>
        <c:axPos val="l"/>
        <c:numFmt formatCode="#,##0.00" sourceLinked="0"/>
        <c:majorTickMark val="in"/>
        <c:minorTickMark val="none"/>
        <c:tickLblPos val="nextTo"/>
        <c:spPr>
          <a:noFill/>
          <a:ln w="3175">
            <a:solidFill>
              <a:srgbClr val="000000"/>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crossAx val="1392100863"/>
        <c:crosses val="autoZero"/>
        <c:crossBetween val="between"/>
      </c:valAx>
      <c:valAx>
        <c:axId val="735381247"/>
        <c:scaling>
          <c:orientation val="minMax"/>
        </c:scaling>
        <c:delete val="0"/>
        <c:axPos val="r"/>
        <c:numFmt formatCode="0.00" sourceLinked="1"/>
        <c:majorTickMark val="in"/>
        <c:minorTickMark val="none"/>
        <c:tickLblPos val="nextTo"/>
        <c:spPr>
          <a:noFill/>
          <a:ln w="3175">
            <a:solidFill>
              <a:srgbClr val="000000"/>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crossAx val="1382290687"/>
        <c:crosses val="max"/>
        <c:crossBetween val="between"/>
      </c:valAx>
      <c:catAx>
        <c:axId val="1382290687"/>
        <c:scaling>
          <c:orientation val="minMax"/>
        </c:scaling>
        <c:delete val="1"/>
        <c:axPos val="b"/>
        <c:numFmt formatCode="General" sourceLinked="1"/>
        <c:majorTickMark val="in"/>
        <c:minorTickMark val="none"/>
        <c:tickLblPos val="nextTo"/>
        <c:crossAx val="735381247"/>
        <c:crosses val="autoZero"/>
        <c:auto val="1"/>
        <c:lblAlgn val="ctr"/>
        <c:lblOffset val="100"/>
        <c:noMultiLvlLbl val="0"/>
      </c:catAx>
      <c:spPr>
        <a:solidFill>
          <a:srgbClr val="FFFFFF"/>
        </a:solidFill>
        <a:ln w="25400">
          <a:noFill/>
        </a:ln>
        <a:effectLst/>
      </c:spPr>
    </c:plotArea>
    <c:legend>
      <c:legendPos val="b"/>
      <c:layout>
        <c:manualLayout>
          <c:xMode val="edge"/>
          <c:yMode val="edge"/>
          <c:x val="0.46971587926509184"/>
          <c:y val="0.30150408282298047"/>
          <c:w val="0.39227427821522309"/>
          <c:h val="0.19838072324292796"/>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7694089143834"/>
          <c:y val="6.7741837409888594E-2"/>
          <c:w val="0.81649859858270113"/>
          <c:h val="0.8321611123238124"/>
        </c:manualLayout>
      </c:layout>
      <c:barChart>
        <c:barDir val="col"/>
        <c:grouping val="clustered"/>
        <c:varyColors val="0"/>
        <c:ser>
          <c:idx val="1"/>
          <c:order val="0"/>
          <c:tx>
            <c:strRef>
              <c:f>'Figure 1.1'!$AC$1</c:f>
              <c:strCache>
                <c:ptCount val="1"/>
                <c:pt idx="0">
                  <c:v>Primary Expenditure</c:v>
                </c:pt>
              </c:strCache>
            </c:strRef>
          </c:tx>
          <c:spPr>
            <a:solidFill>
              <a:srgbClr val="C00000"/>
            </a:solidFill>
            <a:ln>
              <a:noFill/>
            </a:ln>
            <a:effectLst/>
          </c:spPr>
          <c:invertIfNegative val="0"/>
          <c:cat>
            <c:numRef>
              <c:f>'Figure 1.1'!$T$8:$T$13</c:f>
              <c:numCache>
                <c:formatCode>General</c:formatCode>
                <c:ptCount val="6"/>
                <c:pt idx="0">
                  <c:v>2019</c:v>
                </c:pt>
                <c:pt idx="1">
                  <c:v>20</c:v>
                </c:pt>
                <c:pt idx="2">
                  <c:v>21</c:v>
                </c:pt>
                <c:pt idx="3">
                  <c:v>22</c:v>
                </c:pt>
                <c:pt idx="4">
                  <c:v>23</c:v>
                </c:pt>
                <c:pt idx="5">
                  <c:v>24</c:v>
                </c:pt>
              </c:numCache>
            </c:numRef>
          </c:cat>
          <c:val>
            <c:numRef>
              <c:f>'Figure 1.1'!$AC$8:$AC$13</c:f>
              <c:numCache>
                <c:formatCode>General</c:formatCode>
                <c:ptCount val="6"/>
                <c:pt idx="0">
                  <c:v>0</c:v>
                </c:pt>
                <c:pt idx="1">
                  <c:v>1.2337498955687001</c:v>
                </c:pt>
                <c:pt idx="2">
                  <c:v>1.0459657546282202</c:v>
                </c:pt>
                <c:pt idx="3">
                  <c:v>-3.5317038298437999E-2</c:v>
                </c:pt>
                <c:pt idx="4">
                  <c:v>-0.30643854207472099</c:v>
                </c:pt>
                <c:pt idx="5">
                  <c:v>-0.50639425158455798</c:v>
                </c:pt>
              </c:numCache>
            </c:numRef>
          </c:val>
          <c:extLst>
            <c:ext xmlns:c16="http://schemas.microsoft.com/office/drawing/2014/chart" uri="{C3380CC4-5D6E-409C-BE32-E72D297353CC}">
              <c16:uniqueId val="{00000000-C793-4406-BC8F-7F5053D653F3}"/>
            </c:ext>
          </c:extLst>
        </c:ser>
        <c:ser>
          <c:idx val="2"/>
          <c:order val="1"/>
          <c:tx>
            <c:strRef>
              <c:f>'Figure 1.1'!$AD$1</c:f>
              <c:strCache>
                <c:ptCount val="1"/>
                <c:pt idx="0">
                  <c:v>Revenue</c:v>
                </c:pt>
              </c:strCache>
            </c:strRef>
          </c:tx>
          <c:spPr>
            <a:solidFill>
              <a:schemeClr val="accent1"/>
            </a:solidFill>
            <a:ln>
              <a:noFill/>
            </a:ln>
            <a:effectLst/>
          </c:spPr>
          <c:invertIfNegative val="0"/>
          <c:cat>
            <c:numRef>
              <c:f>'Figure 1.1'!$T$8:$T$13</c:f>
              <c:numCache>
                <c:formatCode>General</c:formatCode>
                <c:ptCount val="6"/>
                <c:pt idx="0">
                  <c:v>2019</c:v>
                </c:pt>
                <c:pt idx="1">
                  <c:v>20</c:v>
                </c:pt>
                <c:pt idx="2">
                  <c:v>21</c:v>
                </c:pt>
                <c:pt idx="3">
                  <c:v>22</c:v>
                </c:pt>
                <c:pt idx="4">
                  <c:v>23</c:v>
                </c:pt>
                <c:pt idx="5">
                  <c:v>24</c:v>
                </c:pt>
              </c:numCache>
            </c:numRef>
          </c:cat>
          <c:val>
            <c:numRef>
              <c:f>'Figure 1.1'!$AD$8:$AD$13</c:f>
              <c:numCache>
                <c:formatCode>General</c:formatCode>
                <c:ptCount val="6"/>
                <c:pt idx="0">
                  <c:v>0</c:v>
                </c:pt>
                <c:pt idx="1">
                  <c:v>-2.8665332722377599</c:v>
                </c:pt>
                <c:pt idx="2">
                  <c:v>-1.7234654071090398</c:v>
                </c:pt>
                <c:pt idx="3">
                  <c:v>-1.4598742633713599</c:v>
                </c:pt>
                <c:pt idx="4">
                  <c:v>-1.15318535923344</c:v>
                </c:pt>
                <c:pt idx="5">
                  <c:v>-0.95252148485525501</c:v>
                </c:pt>
              </c:numCache>
            </c:numRef>
          </c:val>
          <c:extLst>
            <c:ext xmlns:c16="http://schemas.microsoft.com/office/drawing/2014/chart" uri="{C3380CC4-5D6E-409C-BE32-E72D297353CC}">
              <c16:uniqueId val="{00000001-C793-4406-BC8F-7F5053D653F3}"/>
            </c:ext>
          </c:extLst>
        </c:ser>
        <c:ser>
          <c:idx val="3"/>
          <c:order val="2"/>
          <c:tx>
            <c:strRef>
              <c:f>'Figure 1.1'!$AE$1</c:f>
              <c:strCache>
                <c:ptCount val="1"/>
                <c:pt idx="0">
                  <c:v>Interest Expense</c:v>
                </c:pt>
              </c:strCache>
            </c:strRef>
          </c:tx>
          <c:spPr>
            <a:solidFill>
              <a:schemeClr val="accent3">
                <a:lumMod val="50000"/>
              </a:schemeClr>
            </a:solidFill>
            <a:ln>
              <a:noFill/>
            </a:ln>
            <a:effectLst/>
          </c:spPr>
          <c:invertIfNegative val="0"/>
          <c:cat>
            <c:numRef>
              <c:f>'Figure 1.1'!$T$8:$T$13</c:f>
              <c:numCache>
                <c:formatCode>General</c:formatCode>
                <c:ptCount val="6"/>
                <c:pt idx="0">
                  <c:v>2019</c:v>
                </c:pt>
                <c:pt idx="1">
                  <c:v>20</c:v>
                </c:pt>
                <c:pt idx="2">
                  <c:v>21</c:v>
                </c:pt>
                <c:pt idx="3">
                  <c:v>22</c:v>
                </c:pt>
                <c:pt idx="4">
                  <c:v>23</c:v>
                </c:pt>
                <c:pt idx="5">
                  <c:v>24</c:v>
                </c:pt>
              </c:numCache>
            </c:numRef>
          </c:cat>
          <c:val>
            <c:numRef>
              <c:f>'Figure 1.1'!$AE$8:$AE$13</c:f>
              <c:numCache>
                <c:formatCode>General</c:formatCode>
                <c:ptCount val="6"/>
                <c:pt idx="0">
                  <c:v>0</c:v>
                </c:pt>
                <c:pt idx="1">
                  <c:v>-0.20966037375535199</c:v>
                </c:pt>
                <c:pt idx="2">
                  <c:v>-4.3248151454437798E-2</c:v>
                </c:pt>
                <c:pt idx="3">
                  <c:v>7.18987970177489E-2</c:v>
                </c:pt>
                <c:pt idx="4">
                  <c:v>9.1790164102654892E-2</c:v>
                </c:pt>
                <c:pt idx="5">
                  <c:v>0.102058926011381</c:v>
                </c:pt>
              </c:numCache>
            </c:numRef>
          </c:val>
          <c:extLst>
            <c:ext xmlns:c16="http://schemas.microsoft.com/office/drawing/2014/chart" uri="{C3380CC4-5D6E-409C-BE32-E72D297353CC}">
              <c16:uniqueId val="{00000002-C793-4406-BC8F-7F5053D653F3}"/>
            </c:ext>
          </c:extLst>
        </c:ser>
        <c:dLbls>
          <c:showLegendKey val="0"/>
          <c:showVal val="0"/>
          <c:showCatName val="0"/>
          <c:showSerName val="0"/>
          <c:showPercent val="0"/>
          <c:showBubbleSize val="0"/>
        </c:dLbls>
        <c:gapWidth val="50"/>
        <c:axId val="1338700976"/>
        <c:axId val="1611617728"/>
      </c:barChart>
      <c:lineChart>
        <c:grouping val="standard"/>
        <c:varyColors val="0"/>
        <c:ser>
          <c:idx val="4"/>
          <c:order val="3"/>
          <c:tx>
            <c:strRef>
              <c:f>'Figure 1.1'!$AF$1</c:f>
              <c:strCache>
                <c:ptCount val="1"/>
                <c:pt idx="0">
                  <c:v>GDP (right scale)</c:v>
                </c:pt>
              </c:strCache>
            </c:strRef>
          </c:tx>
          <c:spPr>
            <a:ln w="28575" cap="rnd">
              <a:solidFill>
                <a:srgbClr val="FFC000"/>
              </a:solidFill>
              <a:round/>
            </a:ln>
            <a:effectLst/>
          </c:spPr>
          <c:marker>
            <c:symbol val="none"/>
          </c:marker>
          <c:cat>
            <c:numRef>
              <c:f>'Figure 1.1'!$T$8:$T$13</c:f>
              <c:numCache>
                <c:formatCode>General</c:formatCode>
                <c:ptCount val="6"/>
                <c:pt idx="0">
                  <c:v>2019</c:v>
                </c:pt>
                <c:pt idx="1">
                  <c:v>20</c:v>
                </c:pt>
                <c:pt idx="2">
                  <c:v>21</c:v>
                </c:pt>
                <c:pt idx="3">
                  <c:v>22</c:v>
                </c:pt>
                <c:pt idx="4">
                  <c:v>23</c:v>
                </c:pt>
                <c:pt idx="5">
                  <c:v>24</c:v>
                </c:pt>
              </c:numCache>
            </c:numRef>
          </c:cat>
          <c:val>
            <c:numRef>
              <c:f>'Figure 1.1'!$AF$8:$AF$13</c:f>
              <c:numCache>
                <c:formatCode>General</c:formatCode>
                <c:ptCount val="6"/>
                <c:pt idx="0">
                  <c:v>0</c:v>
                </c:pt>
                <c:pt idx="1">
                  <c:v>-10.7973540571739</c:v>
                </c:pt>
                <c:pt idx="2">
                  <c:v>-9.6008868477541505</c:v>
                </c:pt>
                <c:pt idx="3">
                  <c:v>-8.07177590969407</c:v>
                </c:pt>
                <c:pt idx="4">
                  <c:v>-7.2222782989988898</c:v>
                </c:pt>
                <c:pt idx="5">
                  <c:v>-7.13913836888125</c:v>
                </c:pt>
              </c:numCache>
            </c:numRef>
          </c:val>
          <c:smooth val="0"/>
          <c:extLst>
            <c:ext xmlns:c16="http://schemas.microsoft.com/office/drawing/2014/chart" uri="{C3380CC4-5D6E-409C-BE32-E72D297353CC}">
              <c16:uniqueId val="{00000003-C793-4406-BC8F-7F5053D653F3}"/>
            </c:ext>
          </c:extLst>
        </c:ser>
        <c:dLbls>
          <c:showLegendKey val="0"/>
          <c:showVal val="0"/>
          <c:showCatName val="0"/>
          <c:showSerName val="0"/>
          <c:showPercent val="0"/>
          <c:showBubbleSize val="0"/>
        </c:dLbls>
        <c:marker val="1"/>
        <c:smooth val="0"/>
        <c:axId val="1319205344"/>
        <c:axId val="1611782880"/>
      </c:lineChart>
      <c:catAx>
        <c:axId val="1338700976"/>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611617728"/>
        <c:crosses val="autoZero"/>
        <c:auto val="1"/>
        <c:lblAlgn val="ctr"/>
        <c:lblOffset val="100"/>
        <c:noMultiLvlLbl val="0"/>
      </c:catAx>
      <c:valAx>
        <c:axId val="1611617728"/>
        <c:scaling>
          <c:orientation val="minMax"/>
          <c:max val="4"/>
          <c:min val="-4"/>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338700976"/>
        <c:crosses val="autoZero"/>
        <c:crossBetween val="between"/>
        <c:majorUnit val="1"/>
      </c:valAx>
      <c:valAx>
        <c:axId val="1611782880"/>
        <c:scaling>
          <c:orientation val="minMax"/>
          <c:max val="15"/>
          <c:min val="-15"/>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319205344"/>
        <c:crosses val="max"/>
        <c:crossBetween val="between"/>
        <c:majorUnit val="5"/>
      </c:valAx>
      <c:catAx>
        <c:axId val="1319205344"/>
        <c:scaling>
          <c:orientation val="minMax"/>
        </c:scaling>
        <c:delete val="1"/>
        <c:axPos val="b"/>
        <c:numFmt formatCode="General" sourceLinked="1"/>
        <c:majorTickMark val="out"/>
        <c:minorTickMark val="none"/>
        <c:tickLblPos val="nextTo"/>
        <c:crossAx val="1611782880"/>
        <c:crosses val="autoZero"/>
        <c:auto val="1"/>
        <c:lblAlgn val="ctr"/>
        <c:lblOffset val="100"/>
        <c:noMultiLvlLbl val="0"/>
      </c:catAx>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2.4'!$A$2</c:f>
              <c:strCache>
                <c:ptCount val="1"/>
                <c:pt idx="0">
                  <c:v>Spreads</c:v>
                </c:pt>
              </c:strCache>
            </c:strRef>
          </c:tx>
          <c:spPr>
            <a:solidFill>
              <a:schemeClr val="accent1"/>
            </a:solidFill>
            <a:ln>
              <a:noFill/>
            </a:ln>
            <a:effectLst/>
          </c:spPr>
          <c:invertIfNegative val="0"/>
          <c:cat>
            <c:strRef>
              <c:f>'Figure 2.4'!$B$7:$D$7</c:f>
              <c:strCache>
                <c:ptCount val="3"/>
                <c:pt idx="0">
                  <c:v>Consolidation in the Present</c:v>
                </c:pt>
                <c:pt idx="1">
                  <c:v>Support in the Present + Consolidation in the Future</c:v>
                </c:pt>
                <c:pt idx="2">
                  <c:v>Support in the Present + Selective Consolidation in the Future</c:v>
                </c:pt>
              </c:strCache>
            </c:strRef>
          </c:cat>
          <c:val>
            <c:numRef>
              <c:f>'Figure 2.4'!$B$2:$D$2</c:f>
              <c:numCache>
                <c:formatCode>0.00</c:formatCode>
                <c:ptCount val="3"/>
                <c:pt idx="0">
                  <c:v>-0.17799999999999999</c:v>
                </c:pt>
                <c:pt idx="1">
                  <c:v>-0.10299999999999999</c:v>
                </c:pt>
                <c:pt idx="2">
                  <c:v>-0.13700000000000001</c:v>
                </c:pt>
              </c:numCache>
            </c:numRef>
          </c:val>
          <c:extLst>
            <c:ext xmlns:c16="http://schemas.microsoft.com/office/drawing/2014/chart" uri="{C3380CC4-5D6E-409C-BE32-E72D297353CC}">
              <c16:uniqueId val="{00000000-F7CA-4D85-88AA-D15300CD32F6}"/>
            </c:ext>
          </c:extLst>
        </c:ser>
        <c:dLbls>
          <c:showLegendKey val="0"/>
          <c:showVal val="0"/>
          <c:showCatName val="0"/>
          <c:showSerName val="0"/>
          <c:showPercent val="0"/>
          <c:showBubbleSize val="0"/>
        </c:dLbls>
        <c:gapWidth val="475"/>
        <c:axId val="1392100863"/>
        <c:axId val="733756591"/>
      </c:barChart>
      <c:lineChart>
        <c:grouping val="standard"/>
        <c:varyColors val="0"/>
        <c:ser>
          <c:idx val="1"/>
          <c:order val="1"/>
          <c:tx>
            <c:strRef>
              <c:f>'Figure 2.4'!$A$9</c:f>
              <c:strCache>
                <c:ptCount val="1"/>
                <c:pt idx="0">
                  <c:v>Employment (rhs)</c:v>
                </c:pt>
              </c:strCache>
            </c:strRef>
          </c:tx>
          <c:spPr>
            <a:ln w="25400" cap="rnd">
              <a:noFill/>
              <a:round/>
            </a:ln>
            <a:effectLst/>
          </c:spPr>
          <c:marker>
            <c:symbol val="circle"/>
            <c:size val="9"/>
            <c:spPr>
              <a:solidFill>
                <a:srgbClr val="C00000"/>
              </a:solidFill>
              <a:ln w="9525">
                <a:solidFill>
                  <a:schemeClr val="tx1"/>
                </a:solidFill>
              </a:ln>
              <a:effectLst/>
            </c:spPr>
          </c:marker>
          <c:cat>
            <c:strRef>
              <c:f>'Figure 2.4'!$B$7:$D$7</c:f>
              <c:strCache>
                <c:ptCount val="3"/>
                <c:pt idx="0">
                  <c:v>Consolidation in the Present</c:v>
                </c:pt>
                <c:pt idx="1">
                  <c:v>Support in the Present + Consolidation in the Future</c:v>
                </c:pt>
                <c:pt idx="2">
                  <c:v>Support in the Present + Selective Consolidation in the Future</c:v>
                </c:pt>
              </c:strCache>
            </c:strRef>
          </c:cat>
          <c:val>
            <c:numRef>
              <c:f>'Figure 2.4'!$B$9:$D$9</c:f>
              <c:numCache>
                <c:formatCode>0.00</c:formatCode>
                <c:ptCount val="3"/>
                <c:pt idx="0">
                  <c:v>-1.405</c:v>
                </c:pt>
                <c:pt idx="1">
                  <c:v>0.29799999999999999</c:v>
                </c:pt>
                <c:pt idx="2">
                  <c:v>0.32600000000000001</c:v>
                </c:pt>
              </c:numCache>
            </c:numRef>
          </c:val>
          <c:smooth val="0"/>
          <c:extLst>
            <c:ext xmlns:c16="http://schemas.microsoft.com/office/drawing/2014/chart" uri="{C3380CC4-5D6E-409C-BE32-E72D297353CC}">
              <c16:uniqueId val="{00000001-F7CA-4D85-88AA-D15300CD32F6}"/>
            </c:ext>
          </c:extLst>
        </c:ser>
        <c:dLbls>
          <c:showLegendKey val="0"/>
          <c:showVal val="0"/>
          <c:showCatName val="0"/>
          <c:showSerName val="0"/>
          <c:showPercent val="0"/>
          <c:showBubbleSize val="0"/>
        </c:dLbls>
        <c:marker val="1"/>
        <c:smooth val="0"/>
        <c:axId val="596213504"/>
        <c:axId val="594644624"/>
      </c:lineChart>
      <c:catAx>
        <c:axId val="1392100863"/>
        <c:scaling>
          <c:orientation val="minMax"/>
        </c:scaling>
        <c:delete val="0"/>
        <c:axPos val="b"/>
        <c:numFmt formatCode="#,##0.00" sourceLinked="0"/>
        <c:majorTickMark val="in"/>
        <c:minorTickMark val="none"/>
        <c:tickLblPos val="low"/>
        <c:spPr>
          <a:noFill/>
          <a:ln w="3175" cap="flat" cmpd="sng" algn="ctr">
            <a:solidFill>
              <a:schemeClr val="bg2">
                <a:lumMod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crossAx val="733756591"/>
        <c:crosses val="autoZero"/>
        <c:auto val="1"/>
        <c:lblAlgn val="ctr"/>
        <c:lblOffset val="100"/>
        <c:noMultiLvlLbl val="0"/>
      </c:catAx>
      <c:valAx>
        <c:axId val="733756591"/>
        <c:scaling>
          <c:orientation val="minMax"/>
          <c:max val="5.000000000000001E-2"/>
        </c:scaling>
        <c:delete val="0"/>
        <c:axPos val="l"/>
        <c:numFmt formatCode="#,##0.00" sourceLinked="0"/>
        <c:majorTickMark val="in"/>
        <c:minorTickMark val="none"/>
        <c:tickLblPos val="nextTo"/>
        <c:spPr>
          <a:noFill/>
          <a:ln w="3175">
            <a:solidFill>
              <a:schemeClr val="bg2">
                <a:lumMod val="75000"/>
              </a:schemeClr>
            </a:solidFill>
            <a:prstDash val="soli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a:ea typeface="Segoe UI"/>
                <a:cs typeface="Segoe UI"/>
              </a:defRPr>
            </a:pPr>
            <a:endParaRPr lang="en-US"/>
          </a:p>
        </c:txPr>
        <c:crossAx val="1392100863"/>
        <c:crosses val="autoZero"/>
        <c:crossBetween val="between"/>
      </c:valAx>
      <c:valAx>
        <c:axId val="594644624"/>
        <c:scaling>
          <c:orientation val="minMax"/>
          <c:max val="0.4"/>
        </c:scaling>
        <c:delete val="0"/>
        <c:axPos val="r"/>
        <c:numFmt formatCode="0.0" sourceLinked="0"/>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213504"/>
        <c:crosses val="max"/>
        <c:crossBetween val="between"/>
      </c:valAx>
      <c:catAx>
        <c:axId val="596213504"/>
        <c:scaling>
          <c:orientation val="minMax"/>
        </c:scaling>
        <c:delete val="1"/>
        <c:axPos val="b"/>
        <c:numFmt formatCode="General" sourceLinked="1"/>
        <c:majorTickMark val="out"/>
        <c:minorTickMark val="none"/>
        <c:tickLblPos val="nextTo"/>
        <c:crossAx val="594644624"/>
        <c:crosses val="autoZero"/>
        <c:auto val="1"/>
        <c:lblAlgn val="ctr"/>
        <c:lblOffset val="100"/>
        <c:noMultiLvlLbl val="0"/>
      </c:catAx>
      <c:spPr>
        <a:solidFill>
          <a:srgbClr val="FFFFFF"/>
        </a:solidFill>
        <a:ln w="25400">
          <a:noFill/>
        </a:ln>
        <a:effectLst/>
      </c:spPr>
    </c:plotArea>
    <c:legend>
      <c:legendPos val="b"/>
      <c:layout>
        <c:manualLayout>
          <c:xMode val="edge"/>
          <c:yMode val="edge"/>
          <c:x val="0.12249365704286964"/>
          <c:y val="1.4467045785943424E-2"/>
          <c:w val="0.23671872265966748"/>
          <c:h val="0.1798622047244094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2.4'!$A$2</c:f>
              <c:strCache>
                <c:ptCount val="1"/>
                <c:pt idx="0">
                  <c:v>Spreads</c:v>
                </c:pt>
              </c:strCache>
            </c:strRef>
          </c:tx>
          <c:spPr>
            <a:solidFill>
              <a:schemeClr val="accent1"/>
            </a:solidFill>
            <a:ln>
              <a:noFill/>
            </a:ln>
            <a:effectLst/>
          </c:spPr>
          <c:invertIfNegative val="0"/>
          <c:cat>
            <c:strRef>
              <c:f>'Figure 2.4'!$B$7:$D$7</c:f>
              <c:strCache>
                <c:ptCount val="3"/>
                <c:pt idx="0">
                  <c:v>Consolidation in the Present</c:v>
                </c:pt>
                <c:pt idx="1">
                  <c:v>Support in the Present + Consolidation in the Future</c:v>
                </c:pt>
                <c:pt idx="2">
                  <c:v>Support in the Present + Selective Consolidation in the Future</c:v>
                </c:pt>
              </c:strCache>
            </c:strRef>
          </c:cat>
          <c:val>
            <c:numRef>
              <c:f>'Figure 2.4'!$B$2:$D$2</c:f>
              <c:numCache>
                <c:formatCode>0.00</c:formatCode>
                <c:ptCount val="3"/>
                <c:pt idx="0">
                  <c:v>-0.17799999999999999</c:v>
                </c:pt>
                <c:pt idx="1">
                  <c:v>-0.10299999999999999</c:v>
                </c:pt>
                <c:pt idx="2">
                  <c:v>-0.13700000000000001</c:v>
                </c:pt>
              </c:numCache>
            </c:numRef>
          </c:val>
          <c:extLst>
            <c:ext xmlns:c16="http://schemas.microsoft.com/office/drawing/2014/chart" uri="{C3380CC4-5D6E-409C-BE32-E72D297353CC}">
              <c16:uniqueId val="{00000000-EAFC-4D20-9722-10309EFE496E}"/>
            </c:ext>
          </c:extLst>
        </c:ser>
        <c:dLbls>
          <c:showLegendKey val="0"/>
          <c:showVal val="0"/>
          <c:showCatName val="0"/>
          <c:showSerName val="0"/>
          <c:showPercent val="0"/>
          <c:showBubbleSize val="0"/>
        </c:dLbls>
        <c:gapWidth val="475"/>
        <c:axId val="1392100863"/>
        <c:axId val="733756591"/>
      </c:barChart>
      <c:lineChart>
        <c:grouping val="standard"/>
        <c:varyColors val="0"/>
        <c:ser>
          <c:idx val="1"/>
          <c:order val="1"/>
          <c:tx>
            <c:strRef>
              <c:f>'Figure 2.4'!$A$6</c:f>
              <c:strCache>
                <c:ptCount val="1"/>
                <c:pt idx="0">
                  <c:v>Unemployment (rhs)</c:v>
                </c:pt>
              </c:strCache>
            </c:strRef>
          </c:tx>
          <c:spPr>
            <a:ln w="25400" cap="rnd">
              <a:noFill/>
              <a:round/>
            </a:ln>
            <a:effectLst/>
          </c:spPr>
          <c:marker>
            <c:symbol val="circle"/>
            <c:size val="9"/>
            <c:spPr>
              <a:solidFill>
                <a:srgbClr val="C00000"/>
              </a:solidFill>
              <a:ln w="9525">
                <a:solidFill>
                  <a:schemeClr val="tx1"/>
                </a:solidFill>
              </a:ln>
              <a:effectLst/>
            </c:spPr>
          </c:marker>
          <c:cat>
            <c:strRef>
              <c:f>'Figure 2.4'!$B$7:$D$7</c:f>
              <c:strCache>
                <c:ptCount val="3"/>
                <c:pt idx="0">
                  <c:v>Consolidation in the Present</c:v>
                </c:pt>
                <c:pt idx="1">
                  <c:v>Support in the Present + Consolidation in the Future</c:v>
                </c:pt>
                <c:pt idx="2">
                  <c:v>Support in the Present + Selective Consolidation in the Future</c:v>
                </c:pt>
              </c:strCache>
            </c:strRef>
          </c:cat>
          <c:val>
            <c:numRef>
              <c:f>'Figure 2.4'!$B$6:$D$6</c:f>
              <c:numCache>
                <c:formatCode>0.00</c:formatCode>
                <c:ptCount val="3"/>
                <c:pt idx="0">
                  <c:v>1.405</c:v>
                </c:pt>
                <c:pt idx="1">
                  <c:v>-0.29799999999999999</c:v>
                </c:pt>
                <c:pt idx="2">
                  <c:v>-0.32600000000000001</c:v>
                </c:pt>
              </c:numCache>
            </c:numRef>
          </c:val>
          <c:smooth val="0"/>
          <c:extLst>
            <c:ext xmlns:c16="http://schemas.microsoft.com/office/drawing/2014/chart" uri="{C3380CC4-5D6E-409C-BE32-E72D297353CC}">
              <c16:uniqueId val="{00000001-EAFC-4D20-9722-10309EFE496E}"/>
            </c:ext>
          </c:extLst>
        </c:ser>
        <c:dLbls>
          <c:showLegendKey val="0"/>
          <c:showVal val="0"/>
          <c:showCatName val="0"/>
          <c:showSerName val="0"/>
          <c:showPercent val="0"/>
          <c:showBubbleSize val="0"/>
        </c:dLbls>
        <c:marker val="1"/>
        <c:smooth val="0"/>
        <c:axId val="596213504"/>
        <c:axId val="594644624"/>
      </c:lineChart>
      <c:catAx>
        <c:axId val="1392100863"/>
        <c:scaling>
          <c:orientation val="minMax"/>
        </c:scaling>
        <c:delete val="0"/>
        <c:axPos val="b"/>
        <c:numFmt formatCode="#,##0.00" sourceLinked="0"/>
        <c:majorTickMark val="in"/>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crossAx val="733756591"/>
        <c:crosses val="autoZero"/>
        <c:auto val="1"/>
        <c:lblAlgn val="ctr"/>
        <c:lblOffset val="100"/>
        <c:noMultiLvlLbl val="0"/>
      </c:catAx>
      <c:valAx>
        <c:axId val="733756591"/>
        <c:scaling>
          <c:orientation val="minMax"/>
        </c:scaling>
        <c:delete val="0"/>
        <c:axPos val="l"/>
        <c:numFmt formatCode="#,##0.00" sourceLinked="0"/>
        <c:majorTickMark val="in"/>
        <c:minorTickMark val="none"/>
        <c:tickLblPos val="nextTo"/>
        <c:spPr>
          <a:noFill/>
          <a:ln w="3175">
            <a:solidFill>
              <a:srgbClr val="000000"/>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crossAx val="1392100863"/>
        <c:crosses val="autoZero"/>
        <c:crossBetween val="between"/>
      </c:valAx>
      <c:valAx>
        <c:axId val="59464462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213504"/>
        <c:crosses val="max"/>
        <c:crossBetween val="between"/>
      </c:valAx>
      <c:catAx>
        <c:axId val="596213504"/>
        <c:scaling>
          <c:orientation val="minMax"/>
        </c:scaling>
        <c:delete val="1"/>
        <c:axPos val="b"/>
        <c:numFmt formatCode="General" sourceLinked="1"/>
        <c:majorTickMark val="out"/>
        <c:minorTickMark val="none"/>
        <c:tickLblPos val="nextTo"/>
        <c:crossAx val="594644624"/>
        <c:crosses val="autoZero"/>
        <c:auto val="1"/>
        <c:lblAlgn val="ctr"/>
        <c:lblOffset val="100"/>
        <c:noMultiLvlLbl val="0"/>
      </c:catAx>
      <c:spPr>
        <a:solidFill>
          <a:srgbClr val="FFFFFF"/>
        </a:solidFill>
        <a:ln w="25400">
          <a:noFill/>
        </a:ln>
        <a:effectLst/>
      </c:spPr>
    </c:plotArea>
    <c:legend>
      <c:legendPos val="b"/>
      <c:layout>
        <c:manualLayout>
          <c:xMode val="edge"/>
          <c:yMode val="edge"/>
          <c:x val="0.30582699037620298"/>
          <c:y val="0.50983741615631373"/>
          <c:w val="0.39227427821522309"/>
          <c:h val="0.11041776027996499"/>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2.4'!$A$2</c:f>
              <c:strCache>
                <c:ptCount val="1"/>
                <c:pt idx="0">
                  <c:v>Spreads</c:v>
                </c:pt>
              </c:strCache>
            </c:strRef>
          </c:tx>
          <c:spPr>
            <a:solidFill>
              <a:schemeClr val="accent1"/>
            </a:solidFill>
            <a:ln>
              <a:noFill/>
            </a:ln>
            <a:effectLst/>
          </c:spPr>
          <c:invertIfNegative val="0"/>
          <c:cat>
            <c:strRef>
              <c:extLst>
                <c:ext xmlns:c15="http://schemas.microsoft.com/office/drawing/2012/chart" uri="{02D57815-91ED-43cb-92C2-25804820EDAC}">
                  <c15:fullRef>
                    <c15:sqref>'Figure 2.4'!$B$7:$D$7</c15:sqref>
                  </c15:fullRef>
                </c:ext>
              </c:extLst>
              <c:f>'Figure 2.4'!$B$7:$C$7</c:f>
              <c:strCache>
                <c:ptCount val="2"/>
                <c:pt idx="0">
                  <c:v>Consolidation in the Present</c:v>
                </c:pt>
                <c:pt idx="1">
                  <c:v>Support in the Present + Consolidation in the Future</c:v>
                </c:pt>
              </c:strCache>
            </c:strRef>
          </c:cat>
          <c:val>
            <c:numRef>
              <c:extLst>
                <c:ext xmlns:c15="http://schemas.microsoft.com/office/drawing/2012/chart" uri="{02D57815-91ED-43cb-92C2-25804820EDAC}">
                  <c15:fullRef>
                    <c15:sqref>'Figure 2.4'!$B$2:$D$2</c15:sqref>
                  </c15:fullRef>
                </c:ext>
              </c:extLst>
              <c:f>'Figure 2.4'!$B$2:$C$2</c:f>
              <c:numCache>
                <c:formatCode>0.00</c:formatCode>
                <c:ptCount val="2"/>
                <c:pt idx="0">
                  <c:v>-0.17799999999999999</c:v>
                </c:pt>
                <c:pt idx="1">
                  <c:v>-0.10299999999999999</c:v>
                </c:pt>
              </c:numCache>
            </c:numRef>
          </c:val>
          <c:extLst>
            <c:ext xmlns:c16="http://schemas.microsoft.com/office/drawing/2014/chart" uri="{C3380CC4-5D6E-409C-BE32-E72D297353CC}">
              <c16:uniqueId val="{00000000-27E2-4F48-B4BA-4F075A7EBCCD}"/>
            </c:ext>
          </c:extLst>
        </c:ser>
        <c:dLbls>
          <c:showLegendKey val="0"/>
          <c:showVal val="0"/>
          <c:showCatName val="0"/>
          <c:showSerName val="0"/>
          <c:showPercent val="0"/>
          <c:showBubbleSize val="0"/>
        </c:dLbls>
        <c:gapWidth val="475"/>
        <c:axId val="1392100863"/>
        <c:axId val="733756591"/>
      </c:barChart>
      <c:lineChart>
        <c:grouping val="standard"/>
        <c:varyColors val="0"/>
        <c:ser>
          <c:idx val="1"/>
          <c:order val="1"/>
          <c:tx>
            <c:strRef>
              <c:f>'Figure 2.4'!$A$9</c:f>
              <c:strCache>
                <c:ptCount val="1"/>
                <c:pt idx="0">
                  <c:v>Employment (rhs)</c:v>
                </c:pt>
              </c:strCache>
            </c:strRef>
          </c:tx>
          <c:spPr>
            <a:ln w="25400" cap="rnd">
              <a:noFill/>
              <a:round/>
            </a:ln>
            <a:effectLst/>
          </c:spPr>
          <c:marker>
            <c:symbol val="circle"/>
            <c:size val="9"/>
            <c:spPr>
              <a:solidFill>
                <a:srgbClr val="C00000"/>
              </a:solidFill>
              <a:ln w="9525">
                <a:solidFill>
                  <a:schemeClr val="tx1"/>
                </a:solidFill>
              </a:ln>
              <a:effectLst/>
            </c:spPr>
          </c:marker>
          <c:cat>
            <c:strRef>
              <c:extLst>
                <c:ext xmlns:c15="http://schemas.microsoft.com/office/drawing/2012/chart" uri="{02D57815-91ED-43cb-92C2-25804820EDAC}">
                  <c15:fullRef>
                    <c15:sqref>'Figure 2.4'!$B$7:$D$7</c15:sqref>
                  </c15:fullRef>
                </c:ext>
              </c:extLst>
              <c:f>'Figure 2.4'!$B$7:$C$7</c:f>
              <c:strCache>
                <c:ptCount val="2"/>
                <c:pt idx="0">
                  <c:v>Consolidation in the Present</c:v>
                </c:pt>
                <c:pt idx="1">
                  <c:v>Support in the Present + Consolidation in the Future</c:v>
                </c:pt>
              </c:strCache>
            </c:strRef>
          </c:cat>
          <c:val>
            <c:numRef>
              <c:extLst>
                <c:ext xmlns:c15="http://schemas.microsoft.com/office/drawing/2012/chart" uri="{02D57815-91ED-43cb-92C2-25804820EDAC}">
                  <c15:fullRef>
                    <c15:sqref>'Figure 2.4'!$B$9:$D$9</c15:sqref>
                  </c15:fullRef>
                </c:ext>
              </c:extLst>
              <c:f>'Figure 2.4'!$B$9:$C$9</c:f>
              <c:numCache>
                <c:formatCode>0.00</c:formatCode>
                <c:ptCount val="2"/>
                <c:pt idx="0">
                  <c:v>-1.405</c:v>
                </c:pt>
                <c:pt idx="1">
                  <c:v>0.29799999999999999</c:v>
                </c:pt>
              </c:numCache>
            </c:numRef>
          </c:val>
          <c:smooth val="0"/>
          <c:extLst>
            <c:ext xmlns:c16="http://schemas.microsoft.com/office/drawing/2014/chart" uri="{C3380CC4-5D6E-409C-BE32-E72D297353CC}">
              <c16:uniqueId val="{00000001-27E2-4F48-B4BA-4F075A7EBCCD}"/>
            </c:ext>
          </c:extLst>
        </c:ser>
        <c:dLbls>
          <c:showLegendKey val="0"/>
          <c:showVal val="0"/>
          <c:showCatName val="0"/>
          <c:showSerName val="0"/>
          <c:showPercent val="0"/>
          <c:showBubbleSize val="0"/>
        </c:dLbls>
        <c:marker val="1"/>
        <c:smooth val="0"/>
        <c:axId val="596213504"/>
        <c:axId val="594644624"/>
      </c:lineChart>
      <c:catAx>
        <c:axId val="1392100863"/>
        <c:scaling>
          <c:orientation val="minMax"/>
        </c:scaling>
        <c:delete val="0"/>
        <c:axPos val="b"/>
        <c:numFmt formatCode="#,##0.00" sourceLinked="0"/>
        <c:majorTickMark val="in"/>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crossAx val="733756591"/>
        <c:crosses val="autoZero"/>
        <c:auto val="1"/>
        <c:lblAlgn val="ctr"/>
        <c:lblOffset val="100"/>
        <c:noMultiLvlLbl val="0"/>
      </c:catAx>
      <c:valAx>
        <c:axId val="733756591"/>
        <c:scaling>
          <c:orientation val="minMax"/>
          <c:max val="5.000000000000001E-2"/>
        </c:scaling>
        <c:delete val="0"/>
        <c:axPos val="l"/>
        <c:numFmt formatCode="#,##0.00" sourceLinked="0"/>
        <c:majorTickMark val="in"/>
        <c:minorTickMark val="none"/>
        <c:tickLblPos val="nextTo"/>
        <c:spPr>
          <a:noFill/>
          <a:ln w="3175">
            <a:solidFill>
              <a:srgbClr val="000000"/>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crossAx val="1392100863"/>
        <c:crosses val="autoZero"/>
        <c:crossBetween val="between"/>
      </c:valAx>
      <c:valAx>
        <c:axId val="594644624"/>
        <c:scaling>
          <c:orientation val="minMax"/>
          <c:max val="0.4"/>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213504"/>
        <c:crosses val="max"/>
        <c:crossBetween val="between"/>
      </c:valAx>
      <c:catAx>
        <c:axId val="596213504"/>
        <c:scaling>
          <c:orientation val="minMax"/>
        </c:scaling>
        <c:delete val="1"/>
        <c:axPos val="b"/>
        <c:numFmt formatCode="General" sourceLinked="1"/>
        <c:majorTickMark val="out"/>
        <c:minorTickMark val="none"/>
        <c:tickLblPos val="nextTo"/>
        <c:crossAx val="594644624"/>
        <c:crosses val="autoZero"/>
        <c:auto val="1"/>
        <c:lblAlgn val="ctr"/>
        <c:lblOffset val="100"/>
        <c:noMultiLvlLbl val="0"/>
      </c:catAx>
      <c:spPr>
        <a:solidFill>
          <a:srgbClr val="FFFFFF"/>
        </a:solidFill>
        <a:ln w="25400">
          <a:noFill/>
        </a:ln>
        <a:effectLst/>
      </c:spPr>
    </c:plotArea>
    <c:legend>
      <c:legendPos val="b"/>
      <c:layout>
        <c:manualLayout>
          <c:xMode val="edge"/>
          <c:yMode val="edge"/>
          <c:x val="0.12249365704286964"/>
          <c:y val="1.4467045785943424E-2"/>
          <c:w val="0.23671872265966748"/>
          <c:h val="0.1798622047244094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32011263358603E-2"/>
          <c:y val="9.7388203833011444E-2"/>
          <c:w val="0.91677074893946786"/>
          <c:h val="0.74912814417791385"/>
        </c:manualLayout>
      </c:layout>
      <c:barChart>
        <c:barDir val="col"/>
        <c:grouping val="clustered"/>
        <c:varyColors val="0"/>
        <c:ser>
          <c:idx val="1"/>
          <c:order val="1"/>
          <c:tx>
            <c:v>Semi-elasticity of debt/GDP to output gap</c:v>
          </c:tx>
          <c:spPr>
            <a:solidFill>
              <a:srgbClr val="002060"/>
            </a:solidFill>
            <a:ln>
              <a:noFill/>
            </a:ln>
            <a:effectLst/>
          </c:spPr>
          <c:invertIfNegative val="0"/>
          <c:dPt>
            <c:idx val="13"/>
            <c:invertIfNegative val="0"/>
            <c:bubble3D val="0"/>
            <c:spPr>
              <a:solidFill>
                <a:schemeClr val="accent1"/>
              </a:solidFill>
              <a:ln>
                <a:noFill/>
              </a:ln>
              <a:effectLst/>
            </c:spPr>
            <c:extLst>
              <c:ext xmlns:c16="http://schemas.microsoft.com/office/drawing/2014/chart" uri="{C3380CC4-5D6E-409C-BE32-E72D297353CC}">
                <c16:uniqueId val="{00000001-7F87-4D65-A116-AE184A53FB6E}"/>
              </c:ext>
            </c:extLst>
          </c:dPt>
          <c:dPt>
            <c:idx val="14"/>
            <c:invertIfNegative val="0"/>
            <c:bubble3D val="0"/>
            <c:spPr>
              <a:solidFill>
                <a:schemeClr val="accent1"/>
              </a:solidFill>
              <a:ln>
                <a:noFill/>
              </a:ln>
              <a:effectLst/>
            </c:spPr>
            <c:extLst>
              <c:ext xmlns:c16="http://schemas.microsoft.com/office/drawing/2014/chart" uri="{C3380CC4-5D6E-409C-BE32-E72D297353CC}">
                <c16:uniqueId val="{00000003-7F87-4D65-A116-AE184A53FB6E}"/>
              </c:ext>
            </c:extLst>
          </c:dPt>
          <c:dPt>
            <c:idx val="15"/>
            <c:invertIfNegative val="0"/>
            <c:bubble3D val="0"/>
            <c:spPr>
              <a:solidFill>
                <a:schemeClr val="accent1"/>
              </a:solidFill>
              <a:ln>
                <a:noFill/>
              </a:ln>
              <a:effectLst/>
            </c:spPr>
            <c:extLst>
              <c:ext xmlns:c16="http://schemas.microsoft.com/office/drawing/2014/chart" uri="{C3380CC4-5D6E-409C-BE32-E72D297353CC}">
                <c16:uniqueId val="{00000005-7F87-4D65-A116-AE184A53FB6E}"/>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7-7F87-4D65-A116-AE184A53FB6E}"/>
              </c:ext>
            </c:extLst>
          </c:dPt>
          <c:dPt>
            <c:idx val="17"/>
            <c:invertIfNegative val="0"/>
            <c:bubble3D val="0"/>
            <c:spPr>
              <a:solidFill>
                <a:schemeClr val="accent1"/>
              </a:solidFill>
              <a:ln>
                <a:noFill/>
              </a:ln>
              <a:effectLst/>
            </c:spPr>
            <c:extLst>
              <c:ext xmlns:c16="http://schemas.microsoft.com/office/drawing/2014/chart" uri="{C3380CC4-5D6E-409C-BE32-E72D297353CC}">
                <c16:uniqueId val="{00000009-7F87-4D65-A116-AE184A53FB6E}"/>
              </c:ext>
            </c:extLst>
          </c:dPt>
          <c:dPt>
            <c:idx val="18"/>
            <c:invertIfNegative val="0"/>
            <c:bubble3D val="0"/>
            <c:spPr>
              <a:solidFill>
                <a:schemeClr val="accent1"/>
              </a:solidFill>
              <a:ln>
                <a:noFill/>
              </a:ln>
              <a:effectLst/>
            </c:spPr>
            <c:extLst>
              <c:ext xmlns:c16="http://schemas.microsoft.com/office/drawing/2014/chart" uri="{C3380CC4-5D6E-409C-BE32-E72D297353CC}">
                <c16:uniqueId val="{0000000B-7F87-4D65-A116-AE184A53FB6E}"/>
              </c:ext>
            </c:extLst>
          </c:dPt>
          <c:dPt>
            <c:idx val="19"/>
            <c:invertIfNegative val="0"/>
            <c:bubble3D val="0"/>
            <c:spPr>
              <a:solidFill>
                <a:schemeClr val="accent1"/>
              </a:solidFill>
              <a:ln>
                <a:noFill/>
              </a:ln>
              <a:effectLst/>
            </c:spPr>
            <c:extLst>
              <c:ext xmlns:c16="http://schemas.microsoft.com/office/drawing/2014/chart" uri="{C3380CC4-5D6E-409C-BE32-E72D297353CC}">
                <c16:uniqueId val="{0000000D-7F87-4D65-A116-AE184A53FB6E}"/>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0F-7F87-4D65-A116-AE184A53FB6E}"/>
              </c:ext>
            </c:extLst>
          </c:dPt>
          <c:dPt>
            <c:idx val="21"/>
            <c:invertIfNegative val="0"/>
            <c:bubble3D val="0"/>
            <c:spPr>
              <a:solidFill>
                <a:schemeClr val="accent1"/>
              </a:solidFill>
              <a:ln>
                <a:noFill/>
              </a:ln>
              <a:effectLst/>
            </c:spPr>
            <c:extLst>
              <c:ext xmlns:c16="http://schemas.microsoft.com/office/drawing/2014/chart" uri="{C3380CC4-5D6E-409C-BE32-E72D297353CC}">
                <c16:uniqueId val="{00000011-7F87-4D65-A116-AE184A53FB6E}"/>
              </c:ext>
            </c:extLst>
          </c:dPt>
          <c:dPt>
            <c:idx val="22"/>
            <c:invertIfNegative val="0"/>
            <c:bubble3D val="0"/>
            <c:spPr>
              <a:solidFill>
                <a:schemeClr val="accent1"/>
              </a:solidFill>
              <a:ln>
                <a:noFill/>
              </a:ln>
              <a:effectLst/>
            </c:spPr>
            <c:extLst>
              <c:ext xmlns:c16="http://schemas.microsoft.com/office/drawing/2014/chart" uri="{C3380CC4-5D6E-409C-BE32-E72D297353CC}">
                <c16:uniqueId val="{00000013-7F87-4D65-A116-AE184A53FB6E}"/>
              </c:ext>
            </c:extLst>
          </c:dPt>
          <c:cat>
            <c:strRef>
              <c:f>'Figure 2.7.'!$B$2:$B$35</c:f>
              <c:strCache>
                <c:ptCount val="23"/>
                <c:pt idx="0">
                  <c:v>USA</c:v>
                </c:pt>
                <c:pt idx="1">
                  <c:v>GBR</c:v>
                </c:pt>
                <c:pt idx="2">
                  <c:v>FRA</c:v>
                </c:pt>
                <c:pt idx="3">
                  <c:v>DEU</c:v>
                </c:pt>
                <c:pt idx="4">
                  <c:v>ITA</c:v>
                </c:pt>
                <c:pt idx="5">
                  <c:v>NLD</c:v>
                </c:pt>
                <c:pt idx="6">
                  <c:v>SWE</c:v>
                </c:pt>
                <c:pt idx="7">
                  <c:v>CHE</c:v>
                </c:pt>
                <c:pt idx="8">
                  <c:v>CAN</c:v>
                </c:pt>
                <c:pt idx="9">
                  <c:v>JPN</c:v>
                </c:pt>
                <c:pt idx="10">
                  <c:v>IRL</c:v>
                </c:pt>
                <c:pt idx="11">
                  <c:v>ESP</c:v>
                </c:pt>
                <c:pt idx="12">
                  <c:v>NZL</c:v>
                </c:pt>
                <c:pt idx="13">
                  <c:v>TUR</c:v>
                </c:pt>
                <c:pt idx="14">
                  <c:v>ZAF</c:v>
                </c:pt>
                <c:pt idx="15">
                  <c:v>BOL</c:v>
                </c:pt>
                <c:pt idx="16">
                  <c:v>BRA</c:v>
                </c:pt>
                <c:pt idx="17">
                  <c:v>COL</c:v>
                </c:pt>
                <c:pt idx="18">
                  <c:v>DOM</c:v>
                </c:pt>
                <c:pt idx="19">
                  <c:v>MEX</c:v>
                </c:pt>
                <c:pt idx="20">
                  <c:v>PAN</c:v>
                </c:pt>
                <c:pt idx="21">
                  <c:v>PRY</c:v>
                </c:pt>
                <c:pt idx="22">
                  <c:v>URY</c:v>
                </c:pt>
              </c:strCache>
            </c:strRef>
          </c:cat>
          <c:val>
            <c:numRef>
              <c:f>'Figure 2.7.'!$E$2:$E$35</c:f>
              <c:numCache>
                <c:formatCode>General</c:formatCode>
                <c:ptCount val="23"/>
                <c:pt idx="0">
                  <c:v>-1.7915299999999999E-2</c:v>
                </c:pt>
                <c:pt idx="1">
                  <c:v>-1.70686E-2</c:v>
                </c:pt>
                <c:pt idx="2">
                  <c:v>-1.6827999999999999E-2</c:v>
                </c:pt>
                <c:pt idx="3">
                  <c:v>-1.3931499999999999E-2</c:v>
                </c:pt>
                <c:pt idx="4">
                  <c:v>-1.1774400000000001E-2</c:v>
                </c:pt>
                <c:pt idx="5">
                  <c:v>-9.6986999999999993E-3</c:v>
                </c:pt>
                <c:pt idx="6">
                  <c:v>-1.98523E-2</c:v>
                </c:pt>
                <c:pt idx="7">
                  <c:v>-9.8919999999999998E-3</c:v>
                </c:pt>
                <c:pt idx="8">
                  <c:v>-1.32716E-2</c:v>
                </c:pt>
                <c:pt idx="9">
                  <c:v>-1.4633999999999999E-2</c:v>
                </c:pt>
                <c:pt idx="10">
                  <c:v>-1.75757E-2</c:v>
                </c:pt>
                <c:pt idx="11">
                  <c:v>-2.3392900000000001E-2</c:v>
                </c:pt>
                <c:pt idx="12">
                  <c:v>-2.0627900000000001E-2</c:v>
                </c:pt>
                <c:pt idx="13">
                  <c:v>-1.51775E-2</c:v>
                </c:pt>
                <c:pt idx="14">
                  <c:v>-9.1748000000000003E-3</c:v>
                </c:pt>
                <c:pt idx="15">
                  <c:v>-1.60597E-2</c:v>
                </c:pt>
                <c:pt idx="16">
                  <c:v>-1.11001E-2</c:v>
                </c:pt>
                <c:pt idx="17">
                  <c:v>-1.8546900000000002E-2</c:v>
                </c:pt>
                <c:pt idx="18">
                  <c:v>-1.04606E-2</c:v>
                </c:pt>
                <c:pt idx="19">
                  <c:v>-1.81155E-2</c:v>
                </c:pt>
                <c:pt idx="20">
                  <c:v>-3.2931000000000002E-3</c:v>
                </c:pt>
                <c:pt idx="21">
                  <c:v>-1.9777699999999999E-2</c:v>
                </c:pt>
                <c:pt idx="22">
                  <c:v>-2.0265399999999999E-2</c:v>
                </c:pt>
              </c:numCache>
            </c:numRef>
          </c:val>
          <c:extLst>
            <c:ext xmlns:c16="http://schemas.microsoft.com/office/drawing/2014/chart" uri="{C3380CC4-5D6E-409C-BE32-E72D297353CC}">
              <c16:uniqueId val="{00000014-7F87-4D65-A116-AE184A53FB6E}"/>
            </c:ext>
          </c:extLst>
        </c:ser>
        <c:dLbls>
          <c:showLegendKey val="0"/>
          <c:showVal val="0"/>
          <c:showCatName val="0"/>
          <c:showSerName val="0"/>
          <c:showPercent val="0"/>
          <c:showBubbleSize val="0"/>
        </c:dLbls>
        <c:gapWidth val="219"/>
        <c:axId val="1556448912"/>
        <c:axId val="1552618144"/>
      </c:barChart>
      <c:lineChart>
        <c:grouping val="standard"/>
        <c:varyColors val="0"/>
        <c:ser>
          <c:idx val="0"/>
          <c:order val="0"/>
          <c:tx>
            <c:v>Semi-elasticity of interest bill/GDP to output gap</c:v>
          </c:tx>
          <c:spPr>
            <a:ln w="28575" cap="rnd">
              <a:noFill/>
              <a:round/>
            </a:ln>
            <a:effectLst/>
          </c:spPr>
          <c:marker>
            <c:symbol val="circle"/>
            <c:size val="5"/>
            <c:spPr>
              <a:solidFill>
                <a:srgbClr val="C00000"/>
              </a:solidFill>
              <a:ln w="41275">
                <a:solidFill>
                  <a:srgbClr val="C00000"/>
                </a:solidFill>
              </a:ln>
              <a:effectLst/>
            </c:spPr>
          </c:marker>
          <c:cat>
            <c:strRef>
              <c:f>'Figure 2.7.'!$B$2:$B$35</c:f>
              <c:strCache>
                <c:ptCount val="23"/>
                <c:pt idx="0">
                  <c:v>USA</c:v>
                </c:pt>
                <c:pt idx="1">
                  <c:v>GBR</c:v>
                </c:pt>
                <c:pt idx="2">
                  <c:v>FRA</c:v>
                </c:pt>
                <c:pt idx="3">
                  <c:v>DEU</c:v>
                </c:pt>
                <c:pt idx="4">
                  <c:v>ITA</c:v>
                </c:pt>
                <c:pt idx="5">
                  <c:v>NLD</c:v>
                </c:pt>
                <c:pt idx="6">
                  <c:v>SWE</c:v>
                </c:pt>
                <c:pt idx="7">
                  <c:v>CHE</c:v>
                </c:pt>
                <c:pt idx="8">
                  <c:v>CAN</c:v>
                </c:pt>
                <c:pt idx="9">
                  <c:v>JPN</c:v>
                </c:pt>
                <c:pt idx="10">
                  <c:v>IRL</c:v>
                </c:pt>
                <c:pt idx="11">
                  <c:v>ESP</c:v>
                </c:pt>
                <c:pt idx="12">
                  <c:v>NZL</c:v>
                </c:pt>
                <c:pt idx="13">
                  <c:v>TUR</c:v>
                </c:pt>
                <c:pt idx="14">
                  <c:v>ZAF</c:v>
                </c:pt>
                <c:pt idx="15">
                  <c:v>BOL</c:v>
                </c:pt>
                <c:pt idx="16">
                  <c:v>BRA</c:v>
                </c:pt>
                <c:pt idx="17">
                  <c:v>COL</c:v>
                </c:pt>
                <c:pt idx="18">
                  <c:v>DOM</c:v>
                </c:pt>
                <c:pt idx="19">
                  <c:v>MEX</c:v>
                </c:pt>
                <c:pt idx="20">
                  <c:v>PAN</c:v>
                </c:pt>
                <c:pt idx="21">
                  <c:v>PRY</c:v>
                </c:pt>
                <c:pt idx="22">
                  <c:v>URY</c:v>
                </c:pt>
              </c:strCache>
            </c:strRef>
          </c:cat>
          <c:val>
            <c:numRef>
              <c:f>'Figure 2.7.'!$D$2:$D$35</c:f>
              <c:numCache>
                <c:formatCode>General</c:formatCode>
                <c:ptCount val="23"/>
                <c:pt idx="0">
                  <c:v>2.6549999999999998E-3</c:v>
                </c:pt>
                <c:pt idx="1">
                  <c:v>-1.1837E-3</c:v>
                </c:pt>
                <c:pt idx="2">
                  <c:v>3.1491000000000002E-3</c:v>
                </c:pt>
                <c:pt idx="3">
                  <c:v>-6.6929999999999995E-4</c:v>
                </c:pt>
                <c:pt idx="4">
                  <c:v>1.5166999999999999E-3</c:v>
                </c:pt>
                <c:pt idx="5">
                  <c:v>-6.6879000000000001E-3</c:v>
                </c:pt>
                <c:pt idx="6">
                  <c:v>8.5890000000000001E-4</c:v>
                </c:pt>
                <c:pt idx="7">
                  <c:v>-8.1726000000000004E-3</c:v>
                </c:pt>
                <c:pt idx="8">
                  <c:v>-3.5896000000000001E-3</c:v>
                </c:pt>
                <c:pt idx="9">
                  <c:v>-4.1692999999999999E-3</c:v>
                </c:pt>
                <c:pt idx="10">
                  <c:v>-1.8711700000000001E-2</c:v>
                </c:pt>
                <c:pt idx="11">
                  <c:v>-2.1058199999999999E-2</c:v>
                </c:pt>
                <c:pt idx="12">
                  <c:v>-1.6795899999999999E-2</c:v>
                </c:pt>
                <c:pt idx="13">
                  <c:v>-1.25854E-2</c:v>
                </c:pt>
                <c:pt idx="14">
                  <c:v>-1.27326E-2</c:v>
                </c:pt>
                <c:pt idx="15">
                  <c:v>-2.1831900000000001E-2</c:v>
                </c:pt>
                <c:pt idx="16">
                  <c:v>-1.49596E-2</c:v>
                </c:pt>
                <c:pt idx="17">
                  <c:v>-7.7158000000000001E-3</c:v>
                </c:pt>
                <c:pt idx="18">
                  <c:v>-1.7936000000000001E-2</c:v>
                </c:pt>
                <c:pt idx="19">
                  <c:v>-3.8129799999999998E-2</c:v>
                </c:pt>
                <c:pt idx="20">
                  <c:v>-1.21964E-2</c:v>
                </c:pt>
                <c:pt idx="21">
                  <c:v>6.8742999999999999E-3</c:v>
                </c:pt>
                <c:pt idx="22">
                  <c:v>-2.3853300000000001E-2</c:v>
                </c:pt>
              </c:numCache>
            </c:numRef>
          </c:val>
          <c:smooth val="0"/>
          <c:extLst>
            <c:ext xmlns:c16="http://schemas.microsoft.com/office/drawing/2014/chart" uri="{C3380CC4-5D6E-409C-BE32-E72D297353CC}">
              <c16:uniqueId val="{00000015-7F87-4D65-A116-AE184A53FB6E}"/>
            </c:ext>
          </c:extLst>
        </c:ser>
        <c:dLbls>
          <c:showLegendKey val="0"/>
          <c:showVal val="0"/>
          <c:showCatName val="0"/>
          <c:showSerName val="0"/>
          <c:showPercent val="0"/>
          <c:showBubbleSize val="0"/>
        </c:dLbls>
        <c:marker val="1"/>
        <c:smooth val="0"/>
        <c:axId val="1565734688"/>
        <c:axId val="1410681776"/>
      </c:lineChart>
      <c:catAx>
        <c:axId val="1556448912"/>
        <c:scaling>
          <c:orientation val="minMax"/>
        </c:scaling>
        <c:delete val="0"/>
        <c:axPos val="b"/>
        <c:numFmt formatCode="General" sourceLinked="1"/>
        <c:majorTickMark val="in"/>
        <c:minorTickMark val="none"/>
        <c:tickLblPos val="high"/>
        <c:spPr>
          <a:noFill/>
          <a:ln w="9525" cap="flat" cmpd="sng" algn="ctr">
            <a:solidFill>
              <a:schemeClr val="bg2">
                <a:lumMod val="75000"/>
                <a:alpha val="76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552618144"/>
        <c:crosses val="autoZero"/>
        <c:auto val="1"/>
        <c:lblAlgn val="ctr"/>
        <c:lblOffset val="100"/>
        <c:noMultiLvlLbl val="0"/>
      </c:catAx>
      <c:valAx>
        <c:axId val="1552618144"/>
        <c:scaling>
          <c:orientation val="minMax"/>
          <c:max val="5.000000000000001E-3"/>
          <c:min val="-3.0000000000000006E-2"/>
        </c:scaling>
        <c:delete val="0"/>
        <c:axPos val="l"/>
        <c:numFmt formatCode="General" sourceLinked="1"/>
        <c:majorTickMark val="in"/>
        <c:minorTickMark val="none"/>
        <c:tickLblPos val="nextTo"/>
        <c:spPr>
          <a:noFill/>
          <a:ln>
            <a:solidFill>
              <a:schemeClr val="lt1">
                <a:shade val="50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556448912"/>
        <c:crosses val="autoZero"/>
        <c:crossBetween val="between"/>
      </c:valAx>
      <c:valAx>
        <c:axId val="1410681776"/>
        <c:scaling>
          <c:orientation val="minMax"/>
          <c:max val="1.0000000000000002E-2"/>
          <c:min val="-3.5000000000000003E-2"/>
        </c:scaling>
        <c:delete val="1"/>
        <c:axPos val="r"/>
        <c:numFmt formatCode="General" sourceLinked="1"/>
        <c:majorTickMark val="out"/>
        <c:minorTickMark val="none"/>
        <c:tickLblPos val="nextTo"/>
        <c:crossAx val="1565734688"/>
        <c:crosses val="max"/>
        <c:crossBetween val="between"/>
      </c:valAx>
      <c:catAx>
        <c:axId val="1565734688"/>
        <c:scaling>
          <c:orientation val="minMax"/>
        </c:scaling>
        <c:delete val="1"/>
        <c:axPos val="b"/>
        <c:numFmt formatCode="General" sourceLinked="1"/>
        <c:majorTickMark val="out"/>
        <c:minorTickMark val="none"/>
        <c:tickLblPos val="nextTo"/>
        <c:crossAx val="1410681776"/>
        <c:crosses val="autoZero"/>
        <c:auto val="1"/>
        <c:lblAlgn val="ctr"/>
        <c:lblOffset val="100"/>
        <c:noMultiLvlLbl val="0"/>
      </c:catAx>
      <c:spPr>
        <a:noFill/>
        <a:ln>
          <a:noFill/>
        </a:ln>
        <a:effectLst/>
      </c:spPr>
    </c:plotArea>
    <c:legend>
      <c:legendPos val="b"/>
      <c:layout>
        <c:manualLayout>
          <c:xMode val="edge"/>
          <c:yMode val="edge"/>
          <c:x val="0.17058907371677876"/>
          <c:y val="0.85093173879580841"/>
          <c:w val="0.76739808216401029"/>
          <c:h val="8.2902847670357008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21696096859571"/>
          <c:y val="5.0896462677627562E-2"/>
          <c:w val="0.85478303903140429"/>
          <c:h val="0.7909390452013052"/>
        </c:manualLayout>
      </c:layout>
      <c:barChart>
        <c:barDir val="col"/>
        <c:grouping val="clustered"/>
        <c:varyColors val="0"/>
        <c:ser>
          <c:idx val="0"/>
          <c:order val="0"/>
          <c:spPr>
            <a:solidFill>
              <a:srgbClr val="002060"/>
            </a:solidFill>
            <a:ln>
              <a:noFill/>
            </a:ln>
            <a:effectLst/>
          </c:spPr>
          <c:invertIfNegative val="0"/>
          <c:dLbls>
            <c:dLbl>
              <c:idx val="0"/>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D32-45C0-BE58-58CBBF616607}"/>
                </c:ext>
              </c:extLst>
            </c:dLbl>
            <c:dLbl>
              <c:idx val="1"/>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D32-45C0-BE58-58CBBF61660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2.8.'!$A$1:$B$1</c:f>
              <c:strCache>
                <c:ptCount val="2"/>
                <c:pt idx="0">
                  <c:v>Countries without debt rules</c:v>
                </c:pt>
                <c:pt idx="1">
                  <c:v>Countries with debt rules</c:v>
                </c:pt>
              </c:strCache>
            </c:strRef>
          </c:cat>
          <c:val>
            <c:numRef>
              <c:f>'Figure 2.8.'!$A$2:$B$2</c:f>
              <c:numCache>
                <c:formatCode>General</c:formatCode>
                <c:ptCount val="2"/>
                <c:pt idx="0">
                  <c:v>0.06</c:v>
                </c:pt>
                <c:pt idx="1">
                  <c:v>0.17</c:v>
                </c:pt>
              </c:numCache>
            </c:numRef>
          </c:val>
          <c:extLst>
            <c:ext xmlns:c16="http://schemas.microsoft.com/office/drawing/2014/chart" uri="{C3380CC4-5D6E-409C-BE32-E72D297353CC}">
              <c16:uniqueId val="{00000002-1D32-45C0-BE58-58CBBF616607}"/>
            </c:ext>
          </c:extLst>
        </c:ser>
        <c:dLbls>
          <c:showLegendKey val="0"/>
          <c:showVal val="0"/>
          <c:showCatName val="0"/>
          <c:showSerName val="0"/>
          <c:showPercent val="0"/>
          <c:showBubbleSize val="0"/>
        </c:dLbls>
        <c:gapWidth val="219"/>
        <c:overlap val="-27"/>
        <c:axId val="1970724687"/>
        <c:axId val="1855983199"/>
      </c:barChart>
      <c:catAx>
        <c:axId val="1970724687"/>
        <c:scaling>
          <c:orientation val="minMax"/>
        </c:scaling>
        <c:delete val="0"/>
        <c:axPos val="b"/>
        <c:numFmt formatCode="General" sourceLinked="1"/>
        <c:majorTickMark val="in"/>
        <c:minorTickMark val="none"/>
        <c:tickLblPos val="nextTo"/>
        <c:spPr>
          <a:noFill/>
          <a:ln w="6350" cap="flat" cmpd="sng" algn="ctr">
            <a:solidFill>
              <a:schemeClr val="bg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5983199"/>
        <c:crosses val="autoZero"/>
        <c:auto val="1"/>
        <c:lblAlgn val="ctr"/>
        <c:lblOffset val="100"/>
        <c:noMultiLvlLbl val="0"/>
      </c:catAx>
      <c:valAx>
        <c:axId val="1855983199"/>
        <c:scaling>
          <c:orientation val="minMax"/>
        </c:scaling>
        <c:delete val="0"/>
        <c:axPos val="l"/>
        <c:numFmt formatCode="General" sourceLinked="1"/>
        <c:majorTickMark val="in"/>
        <c:minorTickMark val="none"/>
        <c:tickLblPos val="nextTo"/>
        <c:spPr>
          <a:noFill/>
          <a:ln w="6350">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072468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5319738211584"/>
          <c:y val="5.0896462677627562E-2"/>
          <c:w val="0.83936241995519256"/>
          <c:h val="0.7909390452013052"/>
        </c:manualLayout>
      </c:layout>
      <c:barChart>
        <c:barDir val="col"/>
        <c:grouping val="clustered"/>
        <c:varyColors val="0"/>
        <c:ser>
          <c:idx val="0"/>
          <c:order val="0"/>
          <c:spPr>
            <a:solidFill>
              <a:srgbClr val="002060"/>
            </a:solidFill>
            <a:ln>
              <a:noFill/>
            </a:ln>
            <a:effectLst/>
          </c:spPr>
          <c:invertIfNegative val="0"/>
          <c:dLbls>
            <c:dLbl>
              <c:idx val="0"/>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C3-451A-ABC1-407FF577F5A9}"/>
                </c:ext>
              </c:extLst>
            </c:dLbl>
            <c:dLbl>
              <c:idx val="1"/>
              <c:tx>
                <c:rich>
                  <a:bodyPr/>
                  <a:lstStyle/>
                  <a:p>
                    <a:r>
                      <a:rPr lang="en-US"/>
                      <a:t>***</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C3-451A-ABC1-407FF577F5A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2.8.'!$A$4:$B$4</c:f>
              <c:strCache>
                <c:ptCount val="2"/>
                <c:pt idx="0">
                  <c:v>Countries without budget balance rules</c:v>
                </c:pt>
                <c:pt idx="1">
                  <c:v>Countries with budget balance rules</c:v>
                </c:pt>
              </c:strCache>
            </c:strRef>
          </c:cat>
          <c:val>
            <c:numRef>
              <c:f>'Figure 2.8.'!$A$5:$B$5</c:f>
              <c:numCache>
                <c:formatCode>General</c:formatCode>
                <c:ptCount val="2"/>
                <c:pt idx="0">
                  <c:v>0.17</c:v>
                </c:pt>
                <c:pt idx="1">
                  <c:v>0.26</c:v>
                </c:pt>
              </c:numCache>
            </c:numRef>
          </c:val>
          <c:extLst>
            <c:ext xmlns:c16="http://schemas.microsoft.com/office/drawing/2014/chart" uri="{C3380CC4-5D6E-409C-BE32-E72D297353CC}">
              <c16:uniqueId val="{00000002-2BC3-451A-ABC1-407FF577F5A9}"/>
            </c:ext>
          </c:extLst>
        </c:ser>
        <c:dLbls>
          <c:showLegendKey val="0"/>
          <c:showVal val="0"/>
          <c:showCatName val="0"/>
          <c:showSerName val="0"/>
          <c:showPercent val="0"/>
          <c:showBubbleSize val="0"/>
        </c:dLbls>
        <c:gapWidth val="219"/>
        <c:overlap val="-27"/>
        <c:axId val="2016700207"/>
        <c:axId val="2053993151"/>
      </c:barChart>
      <c:catAx>
        <c:axId val="2016700207"/>
        <c:scaling>
          <c:orientation val="minMax"/>
        </c:scaling>
        <c:delete val="0"/>
        <c:axPos val="b"/>
        <c:numFmt formatCode="General" sourceLinked="1"/>
        <c:majorTickMark val="in"/>
        <c:minorTickMark val="none"/>
        <c:tickLblPos val="nextTo"/>
        <c:spPr>
          <a:noFill/>
          <a:ln w="6350" cap="flat" cmpd="sng" algn="ctr">
            <a:solidFill>
              <a:schemeClr val="bg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3993151"/>
        <c:crosses val="autoZero"/>
        <c:auto val="1"/>
        <c:lblAlgn val="ctr"/>
        <c:lblOffset val="100"/>
        <c:noMultiLvlLbl val="0"/>
      </c:catAx>
      <c:valAx>
        <c:axId val="2053993151"/>
        <c:scaling>
          <c:orientation val="minMax"/>
        </c:scaling>
        <c:delete val="0"/>
        <c:axPos val="l"/>
        <c:numFmt formatCode="General" sourceLinked="1"/>
        <c:majorTickMark val="in"/>
        <c:minorTickMark val="none"/>
        <c:tickLblPos val="nextTo"/>
        <c:spPr>
          <a:noFill/>
          <a:ln w="6350">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670020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53149606299214E-2"/>
          <c:y val="5.7831106407245939E-2"/>
          <c:w val="0.88389129483814521"/>
          <c:h val="0.80622702990567185"/>
        </c:manualLayout>
      </c:layout>
      <c:areaChart>
        <c:grouping val="stacked"/>
        <c:varyColors val="0"/>
        <c:ser>
          <c:idx val="2"/>
          <c:order val="2"/>
          <c:tx>
            <c:v>With DR, 1 SD</c:v>
          </c:tx>
          <c:spPr>
            <a:solidFill>
              <a:sysClr val="window" lastClr="FFFFFF"/>
            </a:solidFill>
            <a:ln>
              <a:noFill/>
            </a:ln>
            <a:effectLst/>
          </c:spPr>
          <c:val>
            <c:numRef>
              <c:f>'Figure 2.9.'!$B$4:$L$4</c:f>
              <c:numCache>
                <c:formatCode>General</c:formatCode>
                <c:ptCount val="11"/>
                <c:pt idx="0">
                  <c:v>0.752</c:v>
                </c:pt>
                <c:pt idx="1">
                  <c:v>0.90800000000000003</c:v>
                </c:pt>
                <c:pt idx="2">
                  <c:v>0.94624799999999998</c:v>
                </c:pt>
                <c:pt idx="3">
                  <c:v>0.96313048800000001</c:v>
                </c:pt>
                <c:pt idx="4">
                  <c:v>0.96580462592799998</c:v>
                </c:pt>
                <c:pt idx="5">
                  <c:v>0.959192527688568</c:v>
                </c:pt>
                <c:pt idx="6">
                  <c:v>0.94667000580685445</c:v>
                </c:pt>
                <c:pt idx="7">
                  <c:v>0.93054363647341043</c:v>
                </c:pt>
                <c:pt idx="8">
                  <c:v>0.91238116731367702</c:v>
                </c:pt>
                <c:pt idx="9">
                  <c:v>0.89324032018089039</c:v>
                </c:pt>
                <c:pt idx="10">
                  <c:v>0.87382720346114218</c:v>
                </c:pt>
              </c:numCache>
            </c:numRef>
          </c:val>
          <c:extLst>
            <c:ext xmlns:c16="http://schemas.microsoft.com/office/drawing/2014/chart" uri="{C3380CC4-5D6E-409C-BE32-E72D297353CC}">
              <c16:uniqueId val="{00000000-0AAA-42F5-AEF3-E7ACEBA19E5A}"/>
            </c:ext>
          </c:extLst>
        </c:ser>
        <c:ser>
          <c:idx val="3"/>
          <c:order val="3"/>
          <c:tx>
            <c:v>Without a debt rule (one sd error band)</c:v>
          </c:tx>
          <c:spPr>
            <a:solidFill>
              <a:srgbClr val="FFC000"/>
            </a:solidFill>
            <a:ln>
              <a:noFill/>
            </a:ln>
            <a:effectLst/>
          </c:spPr>
          <c:val>
            <c:numRef>
              <c:f>'Figure 2.9.'!$B$6:$L$6</c:f>
              <c:numCache>
                <c:formatCode>General</c:formatCode>
                <c:ptCount val="11"/>
                <c:pt idx="0">
                  <c:v>0</c:v>
                </c:pt>
                <c:pt idx="1">
                  <c:v>0</c:v>
                </c:pt>
                <c:pt idx="2">
                  <c:v>-9.6359183673470072E-3</c:v>
                </c:pt>
                <c:pt idx="3">
                  <c:v>-2.5502455510204136E-2</c:v>
                </c:pt>
                <c:pt idx="4">
                  <c:v>-4.5016287390088117E-2</c:v>
                </c:pt>
                <c:pt idx="5">
                  <c:v>-6.6268464588875142E-2</c:v>
                </c:pt>
                <c:pt idx="6">
                  <c:v>-8.7888471733265194E-2</c:v>
                </c:pt>
                <c:pt idx="7">
                  <c:v>-0.10892610760329691</c:v>
                </c:pt>
                <c:pt idx="8">
                  <c:v>-0.12875273905950213</c:v>
                </c:pt>
                <c:pt idx="9">
                  <c:v>-0.14347484086269835</c:v>
                </c:pt>
                <c:pt idx="10">
                  <c:v>-0.16015665288565217</c:v>
                </c:pt>
              </c:numCache>
            </c:numRef>
          </c:val>
          <c:extLst>
            <c:ext xmlns:c16="http://schemas.microsoft.com/office/drawing/2014/chart" uri="{C3380CC4-5D6E-409C-BE32-E72D297353CC}">
              <c16:uniqueId val="{00000001-0AAA-42F5-AEF3-E7ACEBA19E5A}"/>
            </c:ext>
          </c:extLst>
        </c:ser>
        <c:dLbls>
          <c:showLegendKey val="0"/>
          <c:showVal val="0"/>
          <c:showCatName val="0"/>
          <c:showSerName val="0"/>
          <c:showPercent val="0"/>
          <c:showBubbleSize val="0"/>
        </c:dLbls>
        <c:axId val="1949655408"/>
        <c:axId val="1956841200"/>
      </c:areaChart>
      <c:lineChart>
        <c:grouping val="standard"/>
        <c:varyColors val="0"/>
        <c:ser>
          <c:idx val="0"/>
          <c:order val="0"/>
          <c:tx>
            <c:v>Without a debt rule</c:v>
          </c:tx>
          <c:spPr>
            <a:ln w="28575" cap="rnd">
              <a:solidFill>
                <a:schemeClr val="accent1"/>
              </a:solidFill>
              <a:prstDash val="dashDot"/>
              <a:round/>
            </a:ln>
            <a:effectLst/>
          </c:spPr>
          <c:marker>
            <c:symbol val="none"/>
          </c:marker>
          <c:cat>
            <c:strRef>
              <c:f>'Figure 2.9.'!$B$1:$L$1</c:f>
              <c:strCache>
                <c:ptCount val="11"/>
                <c:pt idx="0">
                  <c:v>year=0</c:v>
                </c:pt>
                <c:pt idx="1">
                  <c:v>1</c:v>
                </c:pt>
                <c:pt idx="2">
                  <c:v>2</c:v>
                </c:pt>
                <c:pt idx="3">
                  <c:v>3</c:v>
                </c:pt>
                <c:pt idx="4">
                  <c:v>4</c:v>
                </c:pt>
                <c:pt idx="5">
                  <c:v>5</c:v>
                </c:pt>
                <c:pt idx="6">
                  <c:v>6</c:v>
                </c:pt>
                <c:pt idx="7">
                  <c:v>7</c:v>
                </c:pt>
                <c:pt idx="8">
                  <c:v>8</c:v>
                </c:pt>
                <c:pt idx="9">
                  <c:v>9</c:v>
                </c:pt>
                <c:pt idx="10">
                  <c:v>10</c:v>
                </c:pt>
              </c:strCache>
            </c:strRef>
          </c:cat>
          <c:val>
            <c:numRef>
              <c:f>'Figure 2.9.'!$B$2:$L$2</c:f>
              <c:numCache>
                <c:formatCode>General</c:formatCode>
                <c:ptCount val="11"/>
                <c:pt idx="0">
                  <c:v>0.752</c:v>
                </c:pt>
                <c:pt idx="1">
                  <c:v>0.90800000000000003</c:v>
                </c:pt>
                <c:pt idx="2">
                  <c:v>0.94769599999999998</c:v>
                </c:pt>
                <c:pt idx="3">
                  <c:v>0.96717835200000002</c:v>
                </c:pt>
                <c:pt idx="4">
                  <c:v>0.97326856222400004</c:v>
                </c:pt>
                <c:pt idx="5">
                  <c:v>0.97057470756068809</c:v>
                </c:pt>
                <c:pt idx="6">
                  <c:v>0.96220623083124635</c:v>
                </c:pt>
                <c:pt idx="7">
                  <c:v>0.95025803995630298</c:v>
                </c:pt>
                <c:pt idx="8">
                  <c:v>0.93613836136815787</c:v>
                </c:pt>
                <c:pt idx="9">
                  <c:v>0.92079077158807754</c:v>
                </c:pt>
                <c:pt idx="10">
                  <c:v>0.90484455820038034</c:v>
                </c:pt>
              </c:numCache>
            </c:numRef>
          </c:val>
          <c:smooth val="0"/>
          <c:extLst>
            <c:ext xmlns:c16="http://schemas.microsoft.com/office/drawing/2014/chart" uri="{C3380CC4-5D6E-409C-BE32-E72D297353CC}">
              <c16:uniqueId val="{00000002-0AAA-42F5-AEF3-E7ACEBA19E5A}"/>
            </c:ext>
          </c:extLst>
        </c:ser>
        <c:ser>
          <c:idx val="1"/>
          <c:order val="1"/>
          <c:tx>
            <c:v>With a debt rule</c:v>
          </c:tx>
          <c:spPr>
            <a:ln w="38100" cap="rnd">
              <a:solidFill>
                <a:schemeClr val="accent2"/>
              </a:solidFill>
              <a:round/>
            </a:ln>
            <a:effectLst/>
          </c:spPr>
          <c:marker>
            <c:symbol val="none"/>
          </c:marker>
          <c:cat>
            <c:strRef>
              <c:f>'Figure 2.9.'!$B$1:$L$1</c:f>
              <c:strCache>
                <c:ptCount val="11"/>
                <c:pt idx="0">
                  <c:v>year=0</c:v>
                </c:pt>
                <c:pt idx="1">
                  <c:v>1</c:v>
                </c:pt>
                <c:pt idx="2">
                  <c:v>2</c:v>
                </c:pt>
                <c:pt idx="3">
                  <c:v>3</c:v>
                </c:pt>
                <c:pt idx="4">
                  <c:v>4</c:v>
                </c:pt>
                <c:pt idx="5">
                  <c:v>5</c:v>
                </c:pt>
                <c:pt idx="6">
                  <c:v>6</c:v>
                </c:pt>
                <c:pt idx="7">
                  <c:v>7</c:v>
                </c:pt>
                <c:pt idx="8">
                  <c:v>8</c:v>
                </c:pt>
                <c:pt idx="9">
                  <c:v>9</c:v>
                </c:pt>
                <c:pt idx="10">
                  <c:v>10</c:v>
                </c:pt>
              </c:strCache>
            </c:strRef>
          </c:cat>
          <c:val>
            <c:numRef>
              <c:f>'Figure 2.9.'!$B$3:$L$3</c:f>
              <c:numCache>
                <c:formatCode>General</c:formatCode>
                <c:ptCount val="11"/>
                <c:pt idx="0">
                  <c:v>0.752</c:v>
                </c:pt>
                <c:pt idx="1">
                  <c:v>0.90800000000000003</c:v>
                </c:pt>
                <c:pt idx="2">
                  <c:v>0.94170799999999999</c:v>
                </c:pt>
                <c:pt idx="3">
                  <c:v>0.951017208</c:v>
                </c:pt>
                <c:pt idx="4">
                  <c:v>0.94424378020800004</c:v>
                </c:pt>
                <c:pt idx="5">
                  <c:v>0.92717920141820809</c:v>
                </c:pt>
                <c:pt idx="6">
                  <c:v>0.90383492437080626</c:v>
                </c:pt>
                <c:pt idx="7">
                  <c:v>0.87696910610509571</c:v>
                </c:pt>
                <c:pt idx="8">
                  <c:v>0.8484590656858616</c:v>
                </c:pt>
                <c:pt idx="9">
                  <c:v>0.81956452183689876</c:v>
                </c:pt>
                <c:pt idx="10">
                  <c:v>0.79111351981098732</c:v>
                </c:pt>
              </c:numCache>
            </c:numRef>
          </c:val>
          <c:smooth val="0"/>
          <c:extLst>
            <c:ext xmlns:c16="http://schemas.microsoft.com/office/drawing/2014/chart" uri="{C3380CC4-5D6E-409C-BE32-E72D297353CC}">
              <c16:uniqueId val="{00000003-0AAA-42F5-AEF3-E7ACEBA19E5A}"/>
            </c:ext>
          </c:extLst>
        </c:ser>
        <c:ser>
          <c:idx val="4"/>
          <c:order val="4"/>
          <c:spPr>
            <a:ln w="28575" cap="rnd">
              <a:solidFill>
                <a:schemeClr val="accent5"/>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0AAA-42F5-AEF3-E7ACEBA19E5A}"/>
            </c:ext>
          </c:extLst>
        </c:ser>
        <c:dLbls>
          <c:showLegendKey val="0"/>
          <c:showVal val="0"/>
          <c:showCatName val="0"/>
          <c:showSerName val="0"/>
          <c:showPercent val="0"/>
          <c:showBubbleSize val="0"/>
        </c:dLbls>
        <c:marker val="1"/>
        <c:smooth val="0"/>
        <c:axId val="1949655408"/>
        <c:axId val="1956841200"/>
      </c:lineChart>
      <c:catAx>
        <c:axId val="1949655408"/>
        <c:scaling>
          <c:orientation val="minMax"/>
        </c:scaling>
        <c:delete val="0"/>
        <c:axPos val="b"/>
        <c:majorTickMark val="in"/>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1180" b="0" i="0" u="none" strike="noStrike" kern="1200" baseline="0">
                <a:solidFill>
                  <a:sysClr val="windowText" lastClr="000000"/>
                </a:solidFill>
                <a:latin typeface="+mn-lt"/>
                <a:ea typeface="+mn-ea"/>
                <a:cs typeface="+mn-cs"/>
              </a:defRPr>
            </a:pPr>
            <a:endParaRPr lang="en-US"/>
          </a:p>
        </c:txPr>
        <c:crossAx val="1956841200"/>
        <c:crosses val="autoZero"/>
        <c:auto val="1"/>
        <c:lblAlgn val="ctr"/>
        <c:lblOffset val="100"/>
        <c:noMultiLvlLbl val="0"/>
      </c:catAx>
      <c:valAx>
        <c:axId val="1956841200"/>
        <c:scaling>
          <c:orientation val="minMax"/>
          <c:min val="0.60000000000000009"/>
        </c:scaling>
        <c:delete val="0"/>
        <c:axPos val="l"/>
        <c:numFmt formatCode="General" sourceLinked="1"/>
        <c:majorTickMark val="in"/>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1180" b="0" i="0" u="none" strike="noStrike" kern="1200" baseline="0">
                <a:solidFill>
                  <a:sysClr val="windowText" lastClr="000000"/>
                </a:solidFill>
                <a:latin typeface="+mn-lt"/>
                <a:ea typeface="+mn-ea"/>
                <a:cs typeface="+mn-cs"/>
              </a:defRPr>
            </a:pPr>
            <a:endParaRPr lang="en-US"/>
          </a:p>
        </c:txPr>
        <c:crossAx val="1949655408"/>
        <c:crosses val="autoZero"/>
        <c:crossBetween val="between"/>
      </c:valAx>
      <c:spPr>
        <a:noFill/>
        <a:ln>
          <a:noFill/>
        </a:ln>
        <a:effectLst/>
      </c:spPr>
    </c:plotArea>
    <c:legend>
      <c:legendPos val="b"/>
      <c:legendEntry>
        <c:idx val="1"/>
        <c:delete val="1"/>
      </c:legendEntry>
      <c:legendEntry>
        <c:idx val="4"/>
        <c:delete val="1"/>
      </c:legendEntry>
      <c:layout>
        <c:manualLayout>
          <c:xMode val="edge"/>
          <c:yMode val="edge"/>
          <c:x val="0.12536044337166294"/>
          <c:y val="0.68182149168119999"/>
          <c:w val="0.50365555600680356"/>
          <c:h val="0.18158635812855026"/>
        </c:manualLayout>
      </c:layout>
      <c:overlay val="0"/>
      <c:spPr>
        <a:noFill/>
        <a:ln>
          <a:noFill/>
        </a:ln>
        <a:effectLst/>
      </c:spPr>
      <c:txPr>
        <a:bodyPr rot="0" spcFirstLastPara="1" vertOverflow="ellipsis" vert="horz" wrap="square" anchor="ctr" anchorCtr="1"/>
        <a:lstStyle/>
        <a:p>
          <a:pPr>
            <a:defRPr sz="118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80" baseline="0">
          <a:solidFill>
            <a:sysClr val="windowText" lastClr="000000"/>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2.10.'!$D$1</c:f>
              <c:strCache>
                <c:ptCount val="1"/>
                <c:pt idx="0">
                  <c:v>ProjectionError</c:v>
                </c:pt>
              </c:strCache>
            </c:strRef>
          </c:tx>
          <c:spPr>
            <a:ln w="19050" cap="rnd">
              <a:noFill/>
              <a:round/>
            </a:ln>
            <a:effectLst/>
          </c:spPr>
          <c:marker>
            <c:symbol val="circle"/>
            <c:size val="5"/>
            <c:spPr>
              <a:solidFill>
                <a:schemeClr val="accent5"/>
              </a:solidFill>
              <a:ln w="9525">
                <a:solidFill>
                  <a:schemeClr val="accent5"/>
                </a:solidFill>
              </a:ln>
              <a:effectLst/>
            </c:spPr>
          </c:marker>
          <c:xVal>
            <c:numRef>
              <c:f>'Figure 2.10.'!$E$2:$E$64</c:f>
              <c:numCache>
                <c:formatCode>General</c:formatCode>
                <c:ptCount val="63"/>
                <c:pt idx="0">
                  <c:v>4</c:v>
                </c:pt>
                <c:pt idx="1">
                  <c:v>4</c:v>
                </c:pt>
                <c:pt idx="2">
                  <c:v>3</c:v>
                </c:pt>
                <c:pt idx="3">
                  <c:v>2</c:v>
                </c:pt>
                <c:pt idx="4">
                  <c:v>3</c:v>
                </c:pt>
                <c:pt idx="5">
                  <c:v>3</c:v>
                </c:pt>
                <c:pt idx="6">
                  <c:v>3</c:v>
                </c:pt>
                <c:pt idx="7">
                  <c:v>3</c:v>
                </c:pt>
                <c:pt idx="8">
                  <c:v>1</c:v>
                </c:pt>
                <c:pt idx="9">
                  <c:v>4</c:v>
                </c:pt>
                <c:pt idx="10">
                  <c:v>1</c:v>
                </c:pt>
                <c:pt idx="11">
                  <c:v>1</c:v>
                </c:pt>
                <c:pt idx="12">
                  <c:v>1</c:v>
                </c:pt>
                <c:pt idx="13">
                  <c:v>1</c:v>
                </c:pt>
                <c:pt idx="14">
                  <c:v>3</c:v>
                </c:pt>
                <c:pt idx="15">
                  <c:v>2</c:v>
                </c:pt>
                <c:pt idx="16">
                  <c:v>1</c:v>
                </c:pt>
                <c:pt idx="17">
                  <c:v>3</c:v>
                </c:pt>
                <c:pt idx="18">
                  <c:v>1</c:v>
                </c:pt>
                <c:pt idx="19">
                  <c:v>1</c:v>
                </c:pt>
                <c:pt idx="20">
                  <c:v>1</c:v>
                </c:pt>
                <c:pt idx="21">
                  <c:v>1</c:v>
                </c:pt>
                <c:pt idx="22">
                  <c:v>3</c:v>
                </c:pt>
                <c:pt idx="23">
                  <c:v>1</c:v>
                </c:pt>
                <c:pt idx="24">
                  <c:v>1</c:v>
                </c:pt>
                <c:pt idx="25">
                  <c:v>1</c:v>
                </c:pt>
                <c:pt idx="26">
                  <c:v>2</c:v>
                </c:pt>
                <c:pt idx="27">
                  <c:v>1</c:v>
                </c:pt>
                <c:pt idx="28">
                  <c:v>1</c:v>
                </c:pt>
                <c:pt idx="29">
                  <c:v>1</c:v>
                </c:pt>
                <c:pt idx="30">
                  <c:v>2</c:v>
                </c:pt>
                <c:pt idx="31">
                  <c:v>1</c:v>
                </c:pt>
                <c:pt idx="32">
                  <c:v>2</c:v>
                </c:pt>
                <c:pt idx="33">
                  <c:v>4</c:v>
                </c:pt>
                <c:pt idx="34">
                  <c:v>3</c:v>
                </c:pt>
                <c:pt idx="35">
                  <c:v>2</c:v>
                </c:pt>
                <c:pt idx="36">
                  <c:v>1</c:v>
                </c:pt>
                <c:pt idx="37">
                  <c:v>1</c:v>
                </c:pt>
                <c:pt idx="38">
                  <c:v>1</c:v>
                </c:pt>
                <c:pt idx="39">
                  <c:v>2</c:v>
                </c:pt>
                <c:pt idx="40">
                  <c:v>2</c:v>
                </c:pt>
                <c:pt idx="41">
                  <c:v>2</c:v>
                </c:pt>
                <c:pt idx="42">
                  <c:v>1</c:v>
                </c:pt>
                <c:pt idx="43">
                  <c:v>1</c:v>
                </c:pt>
                <c:pt idx="44">
                  <c:v>1</c:v>
                </c:pt>
                <c:pt idx="45">
                  <c:v>1</c:v>
                </c:pt>
                <c:pt idx="46">
                  <c:v>1</c:v>
                </c:pt>
                <c:pt idx="47">
                  <c:v>1</c:v>
                </c:pt>
                <c:pt idx="48">
                  <c:v>2</c:v>
                </c:pt>
                <c:pt idx="49">
                  <c:v>2</c:v>
                </c:pt>
                <c:pt idx="50">
                  <c:v>1</c:v>
                </c:pt>
                <c:pt idx="51">
                  <c:v>2</c:v>
                </c:pt>
                <c:pt idx="52">
                  <c:v>3</c:v>
                </c:pt>
                <c:pt idx="53">
                  <c:v>3</c:v>
                </c:pt>
                <c:pt idx="54">
                  <c:v>3</c:v>
                </c:pt>
                <c:pt idx="55">
                  <c:v>3</c:v>
                </c:pt>
                <c:pt idx="56">
                  <c:v>3</c:v>
                </c:pt>
                <c:pt idx="57">
                  <c:v>3</c:v>
                </c:pt>
                <c:pt idx="58">
                  <c:v>3</c:v>
                </c:pt>
                <c:pt idx="59">
                  <c:v>3</c:v>
                </c:pt>
                <c:pt idx="60">
                  <c:v>3</c:v>
                </c:pt>
                <c:pt idx="61">
                  <c:v>3</c:v>
                </c:pt>
                <c:pt idx="62">
                  <c:v>3</c:v>
                </c:pt>
              </c:numCache>
            </c:numRef>
          </c:xVal>
          <c:yVal>
            <c:numRef>
              <c:f>'Figure 2.10.'!$D$2:$D$64</c:f>
              <c:numCache>
                <c:formatCode>General</c:formatCode>
                <c:ptCount val="63"/>
                <c:pt idx="0">
                  <c:v>8.9154867107397E-3</c:v>
                </c:pt>
                <c:pt idx="1">
                  <c:v>2.5177248802603885E-2</c:v>
                </c:pt>
                <c:pt idx="2">
                  <c:v>5.3684190565877386E-2</c:v>
                </c:pt>
                <c:pt idx="3">
                  <c:v>5.7998147975857575E-2</c:v>
                </c:pt>
                <c:pt idx="4">
                  <c:v>4.697879335456133E-2</c:v>
                </c:pt>
                <c:pt idx="5">
                  <c:v>7.8371454022430564E-2</c:v>
                </c:pt>
                <c:pt idx="6">
                  <c:v>2.077863960091807E-2</c:v>
                </c:pt>
                <c:pt idx="7">
                  <c:v>4.3654402142934222E-2</c:v>
                </c:pt>
                <c:pt idx="8">
                  <c:v>0.14839110620759979</c:v>
                </c:pt>
                <c:pt idx="9">
                  <c:v>7.0453067603753944E-2</c:v>
                </c:pt>
                <c:pt idx="10">
                  <c:v>7.8618315295121463E-2</c:v>
                </c:pt>
                <c:pt idx="11">
                  <c:v>7.2726711935702321E-2</c:v>
                </c:pt>
                <c:pt idx="12">
                  <c:v>0.18690827089965018</c:v>
                </c:pt>
                <c:pt idx="13">
                  <c:v>9.2477747016948955E-2</c:v>
                </c:pt>
                <c:pt idx="14">
                  <c:v>0.20081230140588052</c:v>
                </c:pt>
                <c:pt idx="15">
                  <c:v>0.11362272043782748</c:v>
                </c:pt>
                <c:pt idx="16">
                  <c:v>3.9119672816559092E-2</c:v>
                </c:pt>
                <c:pt idx="17">
                  <c:v>0.24190196373041228</c:v>
                </c:pt>
                <c:pt idx="18">
                  <c:v>0.34211362822406749</c:v>
                </c:pt>
                <c:pt idx="19">
                  <c:v>0.20234140342715556</c:v>
                </c:pt>
                <c:pt idx="20">
                  <c:v>0.16585666182911207</c:v>
                </c:pt>
                <c:pt idx="21">
                  <c:v>0.10181741175687541</c:v>
                </c:pt>
                <c:pt idx="22">
                  <c:v>5.5858948392368095E-2</c:v>
                </c:pt>
                <c:pt idx="23">
                  <c:v>0.58401895812353721</c:v>
                </c:pt>
                <c:pt idx="24">
                  <c:v>0.30064214930589722</c:v>
                </c:pt>
                <c:pt idx="25">
                  <c:v>0.22927498167656643</c:v>
                </c:pt>
                <c:pt idx="26">
                  <c:v>0.40763855471508847</c:v>
                </c:pt>
                <c:pt idx="27">
                  <c:v>0.39582446132934285</c:v>
                </c:pt>
                <c:pt idx="28">
                  <c:v>0.12746457694539154</c:v>
                </c:pt>
                <c:pt idx="29">
                  <c:v>0.36236035808964112</c:v>
                </c:pt>
                <c:pt idx="30">
                  <c:v>0.19325640698139768</c:v>
                </c:pt>
                <c:pt idx="31">
                  <c:v>0.13099705271429241</c:v>
                </c:pt>
                <c:pt idx="32">
                  <c:v>0.14629861445469758</c:v>
                </c:pt>
                <c:pt idx="33">
                  <c:v>2.6782110278289389E-2</c:v>
                </c:pt>
                <c:pt idx="34">
                  <c:v>2.9756900697333982E-2</c:v>
                </c:pt>
                <c:pt idx="35">
                  <c:v>0.11341674916311809</c:v>
                </c:pt>
                <c:pt idx="36">
                  <c:v>0.48753128399685219</c:v>
                </c:pt>
                <c:pt idx="37">
                  <c:v>0.34000200836262517</c:v>
                </c:pt>
                <c:pt idx="38">
                  <c:v>0.51220315955868634</c:v>
                </c:pt>
                <c:pt idx="39">
                  <c:v>7.2415500865303906E-2</c:v>
                </c:pt>
                <c:pt idx="40">
                  <c:v>5.2288656005165482E-2</c:v>
                </c:pt>
                <c:pt idx="41">
                  <c:v>0.20618798159183868</c:v>
                </c:pt>
                <c:pt idx="42">
                  <c:v>7.9696753444097906E-2</c:v>
                </c:pt>
                <c:pt idx="43">
                  <c:v>6.6756678567829519E-2</c:v>
                </c:pt>
                <c:pt idx="44">
                  <c:v>9.8356111268919785E-2</c:v>
                </c:pt>
                <c:pt idx="45">
                  <c:v>0.16960604573347429</c:v>
                </c:pt>
                <c:pt idx="46">
                  <c:v>5.1002167582789665E-2</c:v>
                </c:pt>
                <c:pt idx="47">
                  <c:v>0.11038428174374977</c:v>
                </c:pt>
                <c:pt idx="48">
                  <c:v>0.21599260689223551</c:v>
                </c:pt>
                <c:pt idx="49">
                  <c:v>7.160349716468406E-2</c:v>
                </c:pt>
                <c:pt idx="50">
                  <c:v>0.1912253010861508</c:v>
                </c:pt>
                <c:pt idx="51">
                  <c:v>3.7863025721191879E-2</c:v>
                </c:pt>
                <c:pt idx="52">
                  <c:v>8.771389869192954E-2</c:v>
                </c:pt>
                <c:pt idx="53">
                  <c:v>4.282039507137126E-2</c:v>
                </c:pt>
                <c:pt idx="54">
                  <c:v>6.2353389417721256E-2</c:v>
                </c:pt>
                <c:pt idx="55">
                  <c:v>6.9136786185847676E-2</c:v>
                </c:pt>
                <c:pt idx="56">
                  <c:v>0.10666594035506087</c:v>
                </c:pt>
                <c:pt idx="57">
                  <c:v>7.0186366456382293E-2</c:v>
                </c:pt>
                <c:pt idx="58">
                  <c:v>3.3693530249341401E-2</c:v>
                </c:pt>
                <c:pt idx="59">
                  <c:v>6.7096304415044328E-2</c:v>
                </c:pt>
                <c:pt idx="60">
                  <c:v>3.7180206091995405E-2</c:v>
                </c:pt>
                <c:pt idx="61">
                  <c:v>2.099925746158952E-2</c:v>
                </c:pt>
                <c:pt idx="62">
                  <c:v>4.3899475358105053E-2</c:v>
                </c:pt>
              </c:numCache>
            </c:numRef>
          </c:yVal>
          <c:smooth val="0"/>
          <c:extLst>
            <c:ext xmlns:c16="http://schemas.microsoft.com/office/drawing/2014/chart" uri="{C3380CC4-5D6E-409C-BE32-E72D297353CC}">
              <c16:uniqueId val="{00000000-6E11-407F-85B6-6EA65293E1FD}"/>
            </c:ext>
          </c:extLst>
        </c:ser>
        <c:dLbls>
          <c:showLegendKey val="0"/>
          <c:showVal val="0"/>
          <c:showCatName val="0"/>
          <c:showSerName val="0"/>
          <c:showPercent val="0"/>
          <c:showBubbleSize val="0"/>
        </c:dLbls>
        <c:axId val="1749091248"/>
        <c:axId val="486203071"/>
      </c:scatterChart>
      <c:valAx>
        <c:axId val="1749091248"/>
        <c:scaling>
          <c:orientation val="minMax"/>
          <c:max val="4.5"/>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Tax Administration Strength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203071"/>
        <c:crosses val="autoZero"/>
        <c:crossBetween val="midCat"/>
        <c:majorUnit val="1"/>
      </c:valAx>
      <c:valAx>
        <c:axId val="486203071"/>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R</a:t>
                </a:r>
                <a:r>
                  <a:rPr lang="en-US"/>
                  <a:t>evenue Projection Error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90912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3760374547778E-2"/>
          <c:y val="6.3710830323472134E-2"/>
          <c:w val="0.88890507436570432"/>
          <c:h val="0.84071872078355059"/>
        </c:manualLayout>
      </c:layout>
      <c:barChart>
        <c:barDir val="col"/>
        <c:grouping val="clustered"/>
        <c:varyColors val="0"/>
        <c:ser>
          <c:idx val="1"/>
          <c:order val="0"/>
          <c:spPr>
            <a:solidFill>
              <a:srgbClr val="C00000"/>
            </a:solidFill>
            <a:ln>
              <a:noFill/>
            </a:ln>
            <a:effectLst/>
          </c:spPr>
          <c:invertIfNegative val="0"/>
          <c:dPt>
            <c:idx val="0"/>
            <c:invertIfNegative val="0"/>
            <c:bubble3D val="0"/>
            <c:spPr>
              <a:pattFill prst="wdDnDiag">
                <a:fgClr>
                  <a:srgbClr val="FF0000"/>
                </a:fgClr>
                <a:bgClr>
                  <a:schemeClr val="bg1"/>
                </a:bgClr>
              </a:pattFill>
              <a:ln>
                <a:noFill/>
              </a:ln>
              <a:effectLst/>
            </c:spPr>
            <c:extLst>
              <c:ext xmlns:c16="http://schemas.microsoft.com/office/drawing/2014/chart" uri="{C3380CC4-5D6E-409C-BE32-E72D297353CC}">
                <c16:uniqueId val="{00000001-6C08-4099-AA59-937DAEA5BE0D}"/>
              </c:ext>
            </c:extLst>
          </c:dPt>
          <c:dLbls>
            <c:dLbl>
              <c:idx val="0"/>
              <c:tx>
                <c:rich>
                  <a:bodyPr/>
                  <a:lstStyle/>
                  <a:p>
                    <a:fld id="{172F702F-AF13-4724-A154-6652332ECA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C08-4099-AA59-937DAEA5BE0D}"/>
                </c:ext>
              </c:extLst>
            </c:dLbl>
            <c:dLbl>
              <c:idx val="1"/>
              <c:tx>
                <c:rich>
                  <a:bodyPr/>
                  <a:lstStyle/>
                  <a:p>
                    <a:fld id="{BFCF07A7-B712-4065-A194-944CB7E8D2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C08-4099-AA59-937DAEA5BE0D}"/>
                </c:ext>
              </c:extLst>
            </c:dLbl>
            <c:dLbl>
              <c:idx val="2"/>
              <c:tx>
                <c:rich>
                  <a:bodyPr/>
                  <a:lstStyle/>
                  <a:p>
                    <a:fld id="{081844C1-3F2F-4138-B1C4-BB53D157A9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08-4099-AA59-937DAEA5BE0D}"/>
                </c:ext>
              </c:extLst>
            </c:dLbl>
            <c:dLbl>
              <c:idx val="3"/>
              <c:tx>
                <c:rich>
                  <a:bodyPr/>
                  <a:lstStyle/>
                  <a:p>
                    <a:fld id="{4B68BA5A-0202-449E-9A95-1A45011856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08-4099-AA59-937DAEA5BE0D}"/>
                </c:ext>
              </c:extLst>
            </c:dLbl>
            <c:dLbl>
              <c:idx val="4"/>
              <c:tx>
                <c:rich>
                  <a:bodyPr/>
                  <a:lstStyle/>
                  <a:p>
                    <a:fld id="{A29F9463-1886-4EF2-A94F-1F98005320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08-4099-AA59-937DAEA5BE0D}"/>
                </c:ext>
              </c:extLst>
            </c:dLbl>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HelveticaNeue"/>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'Figure 2.11.'!$A$3:$F$3</c:f>
              <c:strCache>
                <c:ptCount val="5"/>
                <c:pt idx="0">
                  <c:v>Typical gap (official projection for budget balance minus private forecast) </c:v>
                </c:pt>
                <c:pt idx="1">
                  <c:v>With Fiscal Council</c:v>
                </c:pt>
                <c:pt idx="2">
                  <c:v>With Debt Rule</c:v>
                </c:pt>
                <c:pt idx="3">
                  <c:v>With debt rule and enforcement body</c:v>
                </c:pt>
                <c:pt idx="4">
                  <c:v>With budget balance rule</c:v>
                </c:pt>
              </c:strCache>
            </c:strRef>
          </c:cat>
          <c:val>
            <c:numRef>
              <c:f>'Figure 2.11.'!$A$4:$F$4</c:f>
              <c:numCache>
                <c:formatCode>General</c:formatCode>
                <c:ptCount val="5"/>
                <c:pt idx="0">
                  <c:v>1.167</c:v>
                </c:pt>
                <c:pt idx="1">
                  <c:v>0.99399999999999999</c:v>
                </c:pt>
                <c:pt idx="2">
                  <c:v>0.86299999999999999</c:v>
                </c:pt>
                <c:pt idx="3">
                  <c:v>0.69</c:v>
                </c:pt>
                <c:pt idx="4">
                  <c:v>0.122</c:v>
                </c:pt>
              </c:numCache>
            </c:numRef>
          </c:val>
          <c:extLst>
            <c:ext xmlns:c15="http://schemas.microsoft.com/office/drawing/2012/chart" uri="{02D57815-91ED-43cb-92C2-25804820EDAC}">
              <c15:filteredSeriesTitle>
                <c15:tx>
                  <c:v>Discrepancy between Private and Official Forecasts</c:v>
                </c15:tx>
              </c15:filteredSeriesTitle>
            </c:ext>
            <c:ext xmlns:c15="http://schemas.microsoft.com/office/drawing/2012/chart" uri="{02D57815-91ED-43cb-92C2-25804820EDAC}">
              <c15:datalabelsRange>
                <c15:f>'Figure 2.11.'!$A$5:$F$5</c15:f>
                <c15:dlblRangeCache>
                  <c:ptCount val="5"/>
                  <c:pt idx="1">
                    <c:v>**</c:v>
                  </c:pt>
                  <c:pt idx="2">
                    <c:v>***</c:v>
                  </c:pt>
                  <c:pt idx="3">
                    <c:v>***</c:v>
                  </c:pt>
                  <c:pt idx="4">
                    <c:v>**</c:v>
                  </c:pt>
                </c15:dlblRangeCache>
              </c15:datalabelsRange>
            </c:ext>
            <c:ext xmlns:c16="http://schemas.microsoft.com/office/drawing/2014/chart" uri="{C3380CC4-5D6E-409C-BE32-E72D297353CC}">
              <c16:uniqueId val="{00000006-6C08-4099-AA59-937DAEA5BE0D}"/>
            </c:ext>
          </c:extLst>
        </c:ser>
        <c:dLbls>
          <c:showLegendKey val="0"/>
          <c:showVal val="0"/>
          <c:showCatName val="0"/>
          <c:showSerName val="0"/>
          <c:showPercent val="0"/>
          <c:showBubbleSize val="0"/>
        </c:dLbls>
        <c:gapWidth val="94"/>
        <c:overlap val="-27"/>
        <c:axId val="1577197216"/>
        <c:axId val="1578961424"/>
      </c:barChart>
      <c:catAx>
        <c:axId val="1577197216"/>
        <c:scaling>
          <c:orientation val="minMax"/>
        </c:scaling>
        <c:delete val="0"/>
        <c:axPos val="b"/>
        <c:numFmt formatCode="General" sourceLinked="1"/>
        <c:majorTickMark val="in"/>
        <c:minorTickMark val="none"/>
        <c:tickLblPos val="low"/>
        <c:spPr>
          <a:noFill/>
          <a:ln w="9525" cap="flat" cmpd="sng" algn="ctr">
            <a:solidFill>
              <a:schemeClr val="bg2">
                <a:lumMod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
                <a:ea typeface="+mn-ea"/>
                <a:cs typeface="+mn-cs"/>
              </a:defRPr>
            </a:pPr>
            <a:endParaRPr lang="en-US"/>
          </a:p>
        </c:txPr>
        <c:crossAx val="1578961424"/>
        <c:crosses val="autoZero"/>
        <c:auto val="1"/>
        <c:lblAlgn val="ctr"/>
        <c:lblOffset val="100"/>
        <c:noMultiLvlLbl val="0"/>
      </c:catAx>
      <c:valAx>
        <c:axId val="1578961424"/>
        <c:scaling>
          <c:orientation val="minMax"/>
          <c:max val="1.5"/>
        </c:scaling>
        <c:delete val="0"/>
        <c:axPos val="l"/>
        <c:numFmt formatCode="General" sourceLinked="1"/>
        <c:majorTickMark val="in"/>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HelveticaNeue"/>
                <a:ea typeface="+mn-ea"/>
                <a:cs typeface="+mn-cs"/>
              </a:defRPr>
            </a:pPr>
            <a:endParaRPr lang="en-US"/>
          </a:p>
        </c:txPr>
        <c:crossAx val="1577197216"/>
        <c:crosses val="autoZero"/>
        <c:crossBetween val="between"/>
        <c:majorUnit val="0.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HelveticaNeue"/>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23381452318461"/>
          <c:y val="4.8997772828507792E-2"/>
          <c:w val="0.83487729658792653"/>
          <c:h val="0.69884958700875088"/>
        </c:manualLayout>
      </c:layout>
      <c:scatterChart>
        <c:scatterStyle val="lineMarker"/>
        <c:varyColors val="0"/>
        <c:ser>
          <c:idx val="0"/>
          <c:order val="0"/>
          <c:tx>
            <c:strRef>
              <c:f>'Figure 2.12.'!$B$1</c:f>
              <c:strCache>
                <c:ptCount val="1"/>
                <c:pt idx="0">
                  <c:v>discrepancy2</c:v>
                </c:pt>
              </c:strCache>
            </c:strRef>
          </c:tx>
          <c:spPr>
            <a:ln w="19050" cap="rnd">
              <a:noFill/>
              <a:round/>
            </a:ln>
            <a:effectLst/>
          </c:spPr>
          <c:marker>
            <c:symbol val="circle"/>
            <c:size val="5"/>
            <c:spPr>
              <a:solidFill>
                <a:srgbClr val="002060"/>
              </a:solidFill>
              <a:ln w="9525">
                <a:solidFill>
                  <a:srgbClr val="002060"/>
                </a:solidFill>
              </a:ln>
              <a:effectLst/>
            </c:spPr>
          </c:marker>
          <c:trendline>
            <c:spPr>
              <a:ln w="12700" cap="rnd">
                <a:solidFill>
                  <a:schemeClr val="bg2">
                    <a:lumMod val="75000"/>
                  </a:schemeClr>
                </a:solidFill>
                <a:prstDash val="solid"/>
              </a:ln>
              <a:effectLst/>
            </c:spPr>
            <c:trendlineType val="linear"/>
            <c:dispRSqr val="0"/>
            <c:dispEq val="0"/>
          </c:trendline>
          <c:xVal>
            <c:numRef>
              <c:f>'Figure 2.12.'!$A$2:$A$50</c:f>
              <c:numCache>
                <c:formatCode>General</c:formatCode>
                <c:ptCount val="49"/>
                <c:pt idx="0">
                  <c:v>-0.86100671275167695</c:v>
                </c:pt>
                <c:pt idx="1">
                  <c:v>-0.68194630335570405</c:v>
                </c:pt>
                <c:pt idx="2">
                  <c:v>-0.58409396040268402</c:v>
                </c:pt>
                <c:pt idx="3">
                  <c:v>-0.50000000671140898</c:v>
                </c:pt>
                <c:pt idx="4">
                  <c:v>-0.40691276845637397</c:v>
                </c:pt>
                <c:pt idx="5">
                  <c:v>-0.32543625906040102</c:v>
                </c:pt>
                <c:pt idx="6">
                  <c:v>-0.26590602617449699</c:v>
                </c:pt>
                <c:pt idx="7">
                  <c:v>-0.19999999999999901</c:v>
                </c:pt>
                <c:pt idx="8">
                  <c:v>-0.13026844362416101</c:v>
                </c:pt>
                <c:pt idx="9">
                  <c:v>-9.9999965771811999E-2</c:v>
                </c:pt>
                <c:pt idx="10">
                  <c:v>-3.8993251006711298E-2</c:v>
                </c:pt>
                <c:pt idx="11">
                  <c:v>0</c:v>
                </c:pt>
                <c:pt idx="12">
                  <c:v>0</c:v>
                </c:pt>
                <c:pt idx="13">
                  <c:v>9.3959731543624095E-4</c:v>
                </c:pt>
                <c:pt idx="14">
                  <c:v>7.6241585234899295E-2</c:v>
                </c:pt>
                <c:pt idx="15">
                  <c:v>9.99999999999997E-2</c:v>
                </c:pt>
                <c:pt idx="16">
                  <c:v>0.100000039597315</c:v>
                </c:pt>
                <c:pt idx="17">
                  <c:v>0.183288505369127</c:v>
                </c:pt>
                <c:pt idx="18">
                  <c:v>0.19999999999999901</c:v>
                </c:pt>
                <c:pt idx="19">
                  <c:v>0.226845635570469</c:v>
                </c:pt>
                <c:pt idx="20">
                  <c:v>0.29999999999999899</c:v>
                </c:pt>
                <c:pt idx="21">
                  <c:v>0.29999999999999899</c:v>
                </c:pt>
                <c:pt idx="22">
                  <c:v>0.30000003691275101</c:v>
                </c:pt>
                <c:pt idx="23">
                  <c:v>0.35325751275167699</c:v>
                </c:pt>
                <c:pt idx="24">
                  <c:v>0.39999999395973002</c:v>
                </c:pt>
                <c:pt idx="25">
                  <c:v>0.42684568791946198</c:v>
                </c:pt>
                <c:pt idx="26">
                  <c:v>0.5</c:v>
                </c:pt>
                <c:pt idx="27">
                  <c:v>0.5</c:v>
                </c:pt>
                <c:pt idx="28">
                  <c:v>0.51154361543624105</c:v>
                </c:pt>
                <c:pt idx="29">
                  <c:v>0.59999993489932701</c:v>
                </c:pt>
                <c:pt idx="30">
                  <c:v>0.60000003892617604</c:v>
                </c:pt>
                <c:pt idx="31">
                  <c:v>0.69402683288590805</c:v>
                </c:pt>
                <c:pt idx="32">
                  <c:v>0.70664429731543699</c:v>
                </c:pt>
                <c:pt idx="33">
                  <c:v>0.797583892617447</c:v>
                </c:pt>
                <c:pt idx="34">
                  <c:v>0.81127519865771802</c:v>
                </c:pt>
                <c:pt idx="35">
                  <c:v>0.89999996711409602</c:v>
                </c:pt>
                <c:pt idx="36">
                  <c:v>0.93088342147651004</c:v>
                </c:pt>
                <c:pt idx="37">
                  <c:v>1</c:v>
                </c:pt>
                <c:pt idx="38">
                  <c:v>1.08375838926174</c:v>
                </c:pt>
                <c:pt idx="39">
                  <c:v>1.19402684563758</c:v>
                </c:pt>
                <c:pt idx="40">
                  <c:v>1.2644966442953001</c:v>
                </c:pt>
                <c:pt idx="41">
                  <c:v>1.3692136644295301</c:v>
                </c:pt>
                <c:pt idx="42">
                  <c:v>1.5510737516778399</c:v>
                </c:pt>
                <c:pt idx="43">
                  <c:v>1.6999389395973099</c:v>
                </c:pt>
                <c:pt idx="44">
                  <c:v>1.8517449664429499</c:v>
                </c:pt>
                <c:pt idx="45">
                  <c:v>2.0542281879194499</c:v>
                </c:pt>
                <c:pt idx="46">
                  <c:v>2.3795063087248298</c:v>
                </c:pt>
                <c:pt idx="47">
                  <c:v>2.8675167785234899</c:v>
                </c:pt>
                <c:pt idx="48">
                  <c:v>3.32504199328858</c:v>
                </c:pt>
              </c:numCache>
            </c:numRef>
          </c:xVal>
          <c:yVal>
            <c:numRef>
              <c:f>'Figure 2.12.'!$B$2:$B$50</c:f>
              <c:numCache>
                <c:formatCode>General</c:formatCode>
                <c:ptCount val="49"/>
                <c:pt idx="0">
                  <c:v>-0.20439513116883101</c:v>
                </c:pt>
                <c:pt idx="1">
                  <c:v>-0.52957715824175799</c:v>
                </c:pt>
                <c:pt idx="2">
                  <c:v>-0.206036419540229</c:v>
                </c:pt>
                <c:pt idx="3">
                  <c:v>-0.239232712307692</c:v>
                </c:pt>
                <c:pt idx="4">
                  <c:v>-0.21576073749999899</c:v>
                </c:pt>
                <c:pt idx="5">
                  <c:v>-1.2874024368421</c:v>
                </c:pt>
                <c:pt idx="6">
                  <c:v>-0.360887106862745</c:v>
                </c:pt>
                <c:pt idx="7">
                  <c:v>-0.37466306395348797</c:v>
                </c:pt>
                <c:pt idx="8">
                  <c:v>-0.391296996969697</c:v>
                </c:pt>
                <c:pt idx="9">
                  <c:v>-0.30004212736842101</c:v>
                </c:pt>
                <c:pt idx="10">
                  <c:v>-0.70118457411764601</c:v>
                </c:pt>
                <c:pt idx="11">
                  <c:v>-0.50027558943661998</c:v>
                </c:pt>
                <c:pt idx="12">
                  <c:v>0.51720904999999995</c:v>
                </c:pt>
                <c:pt idx="13">
                  <c:v>-0.29540420471698098</c:v>
                </c:pt>
                <c:pt idx="14">
                  <c:v>-0.23115548130841099</c:v>
                </c:pt>
                <c:pt idx="15">
                  <c:v>0.58951054393939395</c:v>
                </c:pt>
                <c:pt idx="16">
                  <c:v>-0.38194354999999902</c:v>
                </c:pt>
                <c:pt idx="17">
                  <c:v>0.19049297311827901</c:v>
                </c:pt>
                <c:pt idx="18">
                  <c:v>0.72904344459459403</c:v>
                </c:pt>
                <c:pt idx="19">
                  <c:v>0.11455151553398001</c:v>
                </c:pt>
                <c:pt idx="20">
                  <c:v>0.163137567567567</c:v>
                </c:pt>
                <c:pt idx="21">
                  <c:v>-0.37915027676767599</c:v>
                </c:pt>
                <c:pt idx="22">
                  <c:v>0.47976150882352903</c:v>
                </c:pt>
                <c:pt idx="23">
                  <c:v>-0.162696752577319</c:v>
                </c:pt>
                <c:pt idx="24">
                  <c:v>0.202813307207207</c:v>
                </c:pt>
                <c:pt idx="25">
                  <c:v>0.48832999687500001</c:v>
                </c:pt>
                <c:pt idx="26">
                  <c:v>0.23528741122448901</c:v>
                </c:pt>
                <c:pt idx="27">
                  <c:v>0.454724049473684</c:v>
                </c:pt>
                <c:pt idx="28">
                  <c:v>-0.370800552380952</c:v>
                </c:pt>
                <c:pt idx="29">
                  <c:v>-0.61240483730158701</c:v>
                </c:pt>
                <c:pt idx="30">
                  <c:v>-1.38014173469387E-2</c:v>
                </c:pt>
                <c:pt idx="31">
                  <c:v>7.4578196396396304E-2</c:v>
                </c:pt>
                <c:pt idx="32">
                  <c:v>0.45551031929824498</c:v>
                </c:pt>
                <c:pt idx="33">
                  <c:v>-0.263093218095238</c:v>
                </c:pt>
                <c:pt idx="34">
                  <c:v>-6.56898715596335E-3</c:v>
                </c:pt>
                <c:pt idx="35">
                  <c:v>-2.1030159701492399E-2</c:v>
                </c:pt>
                <c:pt idx="36">
                  <c:v>3.4436961904761802E-2</c:v>
                </c:pt>
                <c:pt idx="37">
                  <c:v>0.32017401727272699</c:v>
                </c:pt>
                <c:pt idx="38">
                  <c:v>0.11279148285714199</c:v>
                </c:pt>
                <c:pt idx="39">
                  <c:v>0.29452378448275801</c:v>
                </c:pt>
                <c:pt idx="40">
                  <c:v>-0.75721457403846204</c:v>
                </c:pt>
                <c:pt idx="41">
                  <c:v>0.82869047407407403</c:v>
                </c:pt>
                <c:pt idx="42">
                  <c:v>0.39774790733944898</c:v>
                </c:pt>
                <c:pt idx="43">
                  <c:v>0.241597919658119</c:v>
                </c:pt>
                <c:pt idx="44">
                  <c:v>0.215008950847457</c:v>
                </c:pt>
                <c:pt idx="45">
                  <c:v>1.1458768198529401</c:v>
                </c:pt>
                <c:pt idx="46">
                  <c:v>2.9769340298507498E-2</c:v>
                </c:pt>
                <c:pt idx="47">
                  <c:v>0.78059071694915305</c:v>
                </c:pt>
                <c:pt idx="48">
                  <c:v>0.85262090378787803</c:v>
                </c:pt>
              </c:numCache>
            </c:numRef>
          </c:yVal>
          <c:smooth val="0"/>
          <c:extLst>
            <c:ext xmlns:c16="http://schemas.microsoft.com/office/drawing/2014/chart" uri="{C3380CC4-5D6E-409C-BE32-E72D297353CC}">
              <c16:uniqueId val="{00000001-50EE-4F0E-8C31-9CAC84595EB6}"/>
            </c:ext>
          </c:extLst>
        </c:ser>
        <c:dLbls>
          <c:showLegendKey val="0"/>
          <c:showVal val="0"/>
          <c:showCatName val="0"/>
          <c:showSerName val="0"/>
          <c:showPercent val="0"/>
          <c:showBubbleSize val="0"/>
        </c:dLbls>
        <c:axId val="2123148928"/>
        <c:axId val="1915972160"/>
      </c:scatterChart>
      <c:valAx>
        <c:axId val="2123148928"/>
        <c:scaling>
          <c:orientation val="minMax"/>
          <c:min val="-1"/>
        </c:scaling>
        <c:delete val="0"/>
        <c:axPos val="b"/>
        <c:title>
          <c:tx>
            <c:rich>
              <a:bodyPr rot="0" spcFirstLastPara="1" vertOverflow="ellipsis" vert="horz" wrap="square" anchor="ctr" anchorCtr="1"/>
              <a:lstStyle/>
              <a:p>
                <a:pPr>
                  <a:defRPr sz="900" b="0" i="0" u="none" strike="noStrike" kern="1200" baseline="0">
                    <a:solidFill>
                      <a:schemeClr val="tx1"/>
                    </a:solidFill>
                    <a:latin typeface="HelveticaNeue"/>
                    <a:ea typeface="+mn-ea"/>
                    <a:cs typeface="+mn-cs"/>
                  </a:defRPr>
                </a:pPr>
                <a:r>
                  <a:rPr lang="en-US" sz="900">
                    <a:solidFill>
                      <a:schemeClr val="tx1"/>
                    </a:solidFill>
                    <a:latin typeface="HelveticaNeue"/>
                  </a:rPr>
                  <a:t>Size of fiscal adjustment for T+1, as announced by budget</a:t>
                </a:r>
              </a:p>
              <a:p>
                <a:pPr>
                  <a:defRPr sz="900">
                    <a:solidFill>
                      <a:schemeClr val="tx1"/>
                    </a:solidFill>
                    <a:latin typeface="HelveticaNeue"/>
                  </a:defRPr>
                </a:pPr>
                <a:r>
                  <a:rPr lang="en-US" sz="900">
                    <a:solidFill>
                      <a:schemeClr val="tx1"/>
                    </a:solidFill>
                    <a:latin typeface="HelveticaNeue"/>
                  </a:rPr>
                  <a:t>(percent</a:t>
                </a:r>
                <a:r>
                  <a:rPr lang="en-US" sz="900" baseline="0">
                    <a:solidFill>
                      <a:schemeClr val="tx1"/>
                    </a:solidFill>
                    <a:latin typeface="HelveticaNeue"/>
                  </a:rPr>
                  <a:t> of GDP)</a:t>
                </a:r>
                <a:r>
                  <a:rPr lang="en-US" sz="900">
                    <a:solidFill>
                      <a:schemeClr val="tx1"/>
                    </a:solidFill>
                    <a:latin typeface="HelveticaNeue"/>
                  </a:rPr>
                  <a:t> </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Neue"/>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915972160"/>
        <c:crossesAt val="-2"/>
        <c:crossBetween val="midCat"/>
      </c:valAx>
      <c:valAx>
        <c:axId val="1915972160"/>
        <c:scaling>
          <c:orientation val="minMax"/>
          <c:max val="4"/>
        </c:scaling>
        <c:delete val="0"/>
        <c:axPos val="l"/>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123148928"/>
        <c:crossesAt val="-1"/>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436544914660942E-2"/>
          <c:y val="0.17838339687587898"/>
          <c:w val="0.88813535401179944"/>
          <c:h val="0.62939634117473398"/>
        </c:manualLayout>
      </c:layout>
      <c:barChart>
        <c:barDir val="col"/>
        <c:grouping val="stacked"/>
        <c:varyColors val="0"/>
        <c:ser>
          <c:idx val="2"/>
          <c:order val="1"/>
          <c:tx>
            <c:strRef>
              <c:f>'Figure 1.2.'!$AH$1</c:f>
              <c:strCache>
                <c:ptCount val="1"/>
                <c:pt idx="0">
                  <c:v>Interest rate contribution</c:v>
                </c:pt>
              </c:strCache>
            </c:strRef>
          </c:tx>
          <c:spPr>
            <a:solidFill>
              <a:srgbClr val="C00000"/>
            </a:solidFill>
            <a:ln>
              <a:noFill/>
            </a:ln>
            <a:effectLst/>
          </c:spPr>
          <c:invertIfNegative val="0"/>
          <c:cat>
            <c:multiLvlStrRef>
              <c:f>'Figure 1.2.'!$S$2:$T$7</c:f>
              <c:multiLvlStrCache>
                <c:ptCount val="6"/>
                <c:lvl>
                  <c:pt idx="0">
                    <c:v>2019–20</c:v>
                  </c:pt>
                  <c:pt idx="1">
                    <c:v>2020–21</c:v>
                  </c:pt>
                  <c:pt idx="2">
                    <c:v>2019–20</c:v>
                  </c:pt>
                  <c:pt idx="3">
                    <c:v>2020–21</c:v>
                  </c:pt>
                  <c:pt idx="4">
                    <c:v>2019–20</c:v>
                  </c:pt>
                  <c:pt idx="5">
                    <c:v>2020–21</c:v>
                  </c:pt>
                </c:lvl>
                <c:lvl>
                  <c:pt idx="0">
                    <c:v>Advanced economies</c:v>
                  </c:pt>
                  <c:pt idx="2">
                    <c:v>Emerging markets</c:v>
                  </c:pt>
                  <c:pt idx="4">
                    <c:v>Low-income developing countries</c:v>
                  </c:pt>
                </c:lvl>
              </c:multiLvlStrCache>
            </c:multiLvlStrRef>
          </c:cat>
          <c:val>
            <c:numRef>
              <c:f>'Figure 1.2.'!$AH$2:$AH$7</c:f>
              <c:numCache>
                <c:formatCode>General</c:formatCode>
                <c:ptCount val="6"/>
                <c:pt idx="0">
                  <c:v>0.21679781862458936</c:v>
                </c:pt>
                <c:pt idx="1">
                  <c:v>-1.1061734294283727</c:v>
                </c:pt>
                <c:pt idx="2">
                  <c:v>-0.56991755491832063</c:v>
                </c:pt>
                <c:pt idx="3">
                  <c:v>-1.2756266184398832</c:v>
                </c:pt>
                <c:pt idx="4">
                  <c:v>-3.5080429681224219</c:v>
                </c:pt>
                <c:pt idx="5">
                  <c:v>-4.9402382859226064</c:v>
                </c:pt>
              </c:numCache>
            </c:numRef>
          </c:val>
          <c:extLst>
            <c:ext xmlns:c16="http://schemas.microsoft.com/office/drawing/2014/chart" uri="{C3380CC4-5D6E-409C-BE32-E72D297353CC}">
              <c16:uniqueId val="{00000000-8500-42B6-9BAA-E59BBF86A644}"/>
            </c:ext>
          </c:extLst>
        </c:ser>
        <c:ser>
          <c:idx val="4"/>
          <c:order val="2"/>
          <c:tx>
            <c:strRef>
              <c:f>'Figure 1.2.'!$AJ$1</c:f>
              <c:strCache>
                <c:ptCount val="1"/>
                <c:pt idx="0">
                  <c:v>Policy measures</c:v>
                </c:pt>
              </c:strCache>
            </c:strRef>
          </c:tx>
          <c:spPr>
            <a:solidFill>
              <a:srgbClr val="387C2B"/>
            </a:solidFill>
            <a:ln>
              <a:noFill/>
            </a:ln>
            <a:effectLst/>
          </c:spPr>
          <c:invertIfNegative val="0"/>
          <c:cat>
            <c:multiLvlStrRef>
              <c:f>'Figure 1.2.'!$S$2:$T$7</c:f>
              <c:multiLvlStrCache>
                <c:ptCount val="6"/>
                <c:lvl>
                  <c:pt idx="0">
                    <c:v>2019–20</c:v>
                  </c:pt>
                  <c:pt idx="1">
                    <c:v>2020–21</c:v>
                  </c:pt>
                  <c:pt idx="2">
                    <c:v>2019–20</c:v>
                  </c:pt>
                  <c:pt idx="3">
                    <c:v>2020–21</c:v>
                  </c:pt>
                  <c:pt idx="4">
                    <c:v>2019–20</c:v>
                  </c:pt>
                  <c:pt idx="5">
                    <c:v>2020–21</c:v>
                  </c:pt>
                </c:lvl>
                <c:lvl>
                  <c:pt idx="0">
                    <c:v>Advanced economies</c:v>
                  </c:pt>
                  <c:pt idx="2">
                    <c:v>Emerging markets</c:v>
                  </c:pt>
                  <c:pt idx="4">
                    <c:v>Low-income developing countries</c:v>
                  </c:pt>
                </c:lvl>
              </c:multiLvlStrCache>
            </c:multiLvlStrRef>
          </c:cat>
          <c:val>
            <c:numRef>
              <c:f>'Figure 1.2.'!$AJ$2:$AJ$7</c:f>
              <c:numCache>
                <c:formatCode>General</c:formatCode>
                <c:ptCount val="6"/>
                <c:pt idx="0">
                  <c:v>6.031180795721391</c:v>
                </c:pt>
                <c:pt idx="1">
                  <c:v>6.2274697861686041</c:v>
                </c:pt>
                <c:pt idx="2">
                  <c:v>4.1835082863063828</c:v>
                </c:pt>
                <c:pt idx="3">
                  <c:v>3.4220344233533293</c:v>
                </c:pt>
                <c:pt idx="4">
                  <c:v>1.3356675631746764</c:v>
                </c:pt>
                <c:pt idx="5">
                  <c:v>1.9498215043998093</c:v>
                </c:pt>
              </c:numCache>
            </c:numRef>
          </c:val>
          <c:extLst>
            <c:ext xmlns:c16="http://schemas.microsoft.com/office/drawing/2014/chart" uri="{C3380CC4-5D6E-409C-BE32-E72D297353CC}">
              <c16:uniqueId val="{00000001-8500-42B6-9BAA-E59BBF86A644}"/>
            </c:ext>
          </c:extLst>
        </c:ser>
        <c:ser>
          <c:idx val="3"/>
          <c:order val="3"/>
          <c:tx>
            <c:strRef>
              <c:f>'Figure 1.2.'!$AI$1</c:f>
              <c:strCache>
                <c:ptCount val="1"/>
                <c:pt idx="0">
                  <c:v>Growth contribution</c:v>
                </c:pt>
              </c:strCache>
            </c:strRef>
          </c:tx>
          <c:spPr>
            <a:solidFill>
              <a:srgbClr val="FDBE57"/>
            </a:solidFill>
            <a:ln>
              <a:noFill/>
            </a:ln>
            <a:effectLst/>
          </c:spPr>
          <c:invertIfNegative val="0"/>
          <c:cat>
            <c:multiLvlStrRef>
              <c:f>'Figure 1.2.'!$S$2:$T$7</c:f>
              <c:multiLvlStrCache>
                <c:ptCount val="6"/>
                <c:lvl>
                  <c:pt idx="0">
                    <c:v>2019–20</c:v>
                  </c:pt>
                  <c:pt idx="1">
                    <c:v>2020–21</c:v>
                  </c:pt>
                  <c:pt idx="2">
                    <c:v>2019–20</c:v>
                  </c:pt>
                  <c:pt idx="3">
                    <c:v>2020–21</c:v>
                  </c:pt>
                  <c:pt idx="4">
                    <c:v>2019–20</c:v>
                  </c:pt>
                  <c:pt idx="5">
                    <c:v>2020–21</c:v>
                  </c:pt>
                </c:lvl>
                <c:lvl>
                  <c:pt idx="0">
                    <c:v>Advanced economies</c:v>
                  </c:pt>
                  <c:pt idx="2">
                    <c:v>Emerging markets</c:v>
                  </c:pt>
                  <c:pt idx="4">
                    <c:v>Low-income developing countries</c:v>
                  </c:pt>
                </c:lvl>
              </c:multiLvlStrCache>
            </c:multiLvlStrRef>
          </c:cat>
          <c:val>
            <c:numRef>
              <c:f>'Figure 1.2.'!$AI$2:$AI$7</c:f>
              <c:numCache>
                <c:formatCode>General</c:formatCode>
                <c:ptCount val="6"/>
                <c:pt idx="0">
                  <c:v>7.177940390061825</c:v>
                </c:pt>
                <c:pt idx="1">
                  <c:v>-5.8475777465477119</c:v>
                </c:pt>
                <c:pt idx="2">
                  <c:v>1.8925213263602407</c:v>
                </c:pt>
                <c:pt idx="3">
                  <c:v>-5.3760932424144201</c:v>
                </c:pt>
                <c:pt idx="4">
                  <c:v>-0.13502856806957494</c:v>
                </c:pt>
                <c:pt idx="5">
                  <c:v>-1.9618094250635609</c:v>
                </c:pt>
              </c:numCache>
            </c:numRef>
          </c:val>
          <c:extLst>
            <c:ext xmlns:c16="http://schemas.microsoft.com/office/drawing/2014/chart" uri="{C3380CC4-5D6E-409C-BE32-E72D297353CC}">
              <c16:uniqueId val="{00000002-8500-42B6-9BAA-E59BBF86A644}"/>
            </c:ext>
          </c:extLst>
        </c:ser>
        <c:ser>
          <c:idx val="1"/>
          <c:order val="4"/>
          <c:tx>
            <c:strRef>
              <c:f>'Figure 1.2.'!$AG$1</c:f>
              <c:strCache>
                <c:ptCount val="1"/>
                <c:pt idx="0">
                  <c:v>Stock-flow residual</c:v>
                </c:pt>
              </c:strCache>
            </c:strRef>
          </c:tx>
          <c:spPr>
            <a:solidFill>
              <a:schemeClr val="bg1">
                <a:lumMod val="65000"/>
              </a:schemeClr>
            </a:solidFill>
            <a:ln>
              <a:noFill/>
            </a:ln>
            <a:effectLst/>
          </c:spPr>
          <c:invertIfNegative val="0"/>
          <c:cat>
            <c:multiLvlStrRef>
              <c:f>'Figure 1.2.'!$S$2:$T$7</c:f>
              <c:multiLvlStrCache>
                <c:ptCount val="6"/>
                <c:lvl>
                  <c:pt idx="0">
                    <c:v>2019–20</c:v>
                  </c:pt>
                  <c:pt idx="1">
                    <c:v>2020–21</c:v>
                  </c:pt>
                  <c:pt idx="2">
                    <c:v>2019–20</c:v>
                  </c:pt>
                  <c:pt idx="3">
                    <c:v>2020–21</c:v>
                  </c:pt>
                  <c:pt idx="4">
                    <c:v>2019–20</c:v>
                  </c:pt>
                  <c:pt idx="5">
                    <c:v>2020–21</c:v>
                  </c:pt>
                </c:lvl>
                <c:lvl>
                  <c:pt idx="0">
                    <c:v>Advanced economies</c:v>
                  </c:pt>
                  <c:pt idx="2">
                    <c:v>Emerging markets</c:v>
                  </c:pt>
                  <c:pt idx="4">
                    <c:v>Low-income developing countries</c:v>
                  </c:pt>
                </c:lvl>
              </c:multiLvlStrCache>
            </c:multiLvlStrRef>
          </c:cat>
          <c:val>
            <c:numRef>
              <c:f>'Figure 1.2.'!$AG$2:$AG$7</c:f>
              <c:numCache>
                <c:formatCode>General</c:formatCode>
                <c:ptCount val="6"/>
                <c:pt idx="0">
                  <c:v>4.7416124910637798</c:v>
                </c:pt>
                <c:pt idx="1">
                  <c:v>0.31463029602098397</c:v>
                </c:pt>
                <c:pt idx="2">
                  <c:v>1.7222062096473152</c:v>
                </c:pt>
                <c:pt idx="3">
                  <c:v>1.7115656591995154</c:v>
                </c:pt>
                <c:pt idx="4">
                  <c:v>5.5356902887378476</c:v>
                </c:pt>
                <c:pt idx="5">
                  <c:v>3.1049419385733712</c:v>
                </c:pt>
              </c:numCache>
            </c:numRef>
          </c:val>
          <c:extLst>
            <c:ext xmlns:c16="http://schemas.microsoft.com/office/drawing/2014/chart" uri="{C3380CC4-5D6E-409C-BE32-E72D297353CC}">
              <c16:uniqueId val="{00000003-8500-42B6-9BAA-E59BBF86A644}"/>
            </c:ext>
          </c:extLst>
        </c:ser>
        <c:ser>
          <c:idx val="5"/>
          <c:order val="5"/>
          <c:tx>
            <c:strRef>
              <c:f>'Figure 1.2.'!$AK$1</c:f>
              <c:strCache>
                <c:ptCount val="1"/>
                <c:pt idx="0">
                  <c:v>Initial Primary Deficit</c:v>
                </c:pt>
              </c:strCache>
            </c:strRef>
          </c:tx>
          <c:spPr>
            <a:solidFill>
              <a:srgbClr val="0062AF"/>
            </a:solidFill>
            <a:ln w="25400">
              <a:noFill/>
            </a:ln>
            <a:effectLst/>
          </c:spPr>
          <c:invertIfNegative val="0"/>
          <c:cat>
            <c:multiLvlStrRef>
              <c:f>'Figure 1.2.'!$S$2:$T$7</c:f>
              <c:multiLvlStrCache>
                <c:ptCount val="6"/>
                <c:lvl>
                  <c:pt idx="0">
                    <c:v>2019–20</c:v>
                  </c:pt>
                  <c:pt idx="1">
                    <c:v>2020–21</c:v>
                  </c:pt>
                  <c:pt idx="2">
                    <c:v>2019–20</c:v>
                  </c:pt>
                  <c:pt idx="3">
                    <c:v>2020–21</c:v>
                  </c:pt>
                  <c:pt idx="4">
                    <c:v>2019–20</c:v>
                  </c:pt>
                  <c:pt idx="5">
                    <c:v>2020–21</c:v>
                  </c:pt>
                </c:lvl>
                <c:lvl>
                  <c:pt idx="0">
                    <c:v>Advanced economies</c:v>
                  </c:pt>
                  <c:pt idx="2">
                    <c:v>Emerging markets</c:v>
                  </c:pt>
                  <c:pt idx="4">
                    <c:v>Low-income developing countries</c:v>
                  </c:pt>
                </c:lvl>
              </c:multiLvlStrCache>
            </c:multiLvlStrRef>
          </c:cat>
          <c:val>
            <c:numRef>
              <c:f>'Figure 1.2.'!$AK$2:$AK$7</c:f>
              <c:numCache>
                <c:formatCode>General</c:formatCode>
                <c:ptCount val="6"/>
                <c:pt idx="0">
                  <c:v>0.91513521179718482</c:v>
                </c:pt>
                <c:pt idx="1">
                  <c:v>0.91513521179718482</c:v>
                </c:pt>
                <c:pt idx="2">
                  <c:v>2.6344351749642962</c:v>
                </c:pt>
                <c:pt idx="3">
                  <c:v>2.6202220773188007</c:v>
                </c:pt>
                <c:pt idx="4">
                  <c:v>2.1073910475221806</c:v>
                </c:pt>
                <c:pt idx="5">
                  <c:v>2.1166844927029826</c:v>
                </c:pt>
              </c:numCache>
            </c:numRef>
          </c:val>
          <c:extLst>
            <c:ext xmlns:c16="http://schemas.microsoft.com/office/drawing/2014/chart" uri="{C3380CC4-5D6E-409C-BE32-E72D297353CC}">
              <c16:uniqueId val="{00000004-8500-42B6-9BAA-E59BBF86A644}"/>
            </c:ext>
          </c:extLst>
        </c:ser>
        <c:dLbls>
          <c:showLegendKey val="0"/>
          <c:showVal val="0"/>
          <c:showCatName val="0"/>
          <c:showSerName val="0"/>
          <c:showPercent val="0"/>
          <c:showBubbleSize val="0"/>
        </c:dLbls>
        <c:gapWidth val="150"/>
        <c:overlap val="100"/>
        <c:axId val="834296688"/>
        <c:axId val="200062048"/>
      </c:barChart>
      <c:lineChart>
        <c:grouping val="standard"/>
        <c:varyColors val="0"/>
        <c:ser>
          <c:idx val="0"/>
          <c:order val="0"/>
          <c:tx>
            <c:strRef>
              <c:f>'Figure 1.2.'!$AF$1</c:f>
              <c:strCache>
                <c:ptCount val="1"/>
                <c:pt idx="0">
                  <c:v>Change in debt/GDP</c:v>
                </c:pt>
              </c:strCache>
            </c:strRef>
          </c:tx>
          <c:spPr>
            <a:ln w="25400" cap="rnd">
              <a:noFill/>
              <a:round/>
            </a:ln>
            <a:effectLst/>
          </c:spPr>
          <c:marker>
            <c:symbol val="circle"/>
            <c:size val="7"/>
            <c:spPr>
              <a:solidFill>
                <a:schemeClr val="tx1"/>
              </a:solidFill>
              <a:ln w="9525">
                <a:solidFill>
                  <a:schemeClr val="tx1"/>
                </a:solidFill>
              </a:ln>
              <a:effectLst/>
            </c:spPr>
          </c:marker>
          <c:cat>
            <c:multiLvlStrRef>
              <c:f>'Figure 1.2.'!$AD$2:$AE$7</c:f>
              <c:multiLvlStrCache>
                <c:ptCount val="6"/>
                <c:lvl>
                  <c:pt idx="0">
                    <c:v>2020</c:v>
                  </c:pt>
                  <c:pt idx="1">
                    <c:v>2021</c:v>
                  </c:pt>
                  <c:pt idx="2">
                    <c:v>2020</c:v>
                  </c:pt>
                  <c:pt idx="3">
                    <c:v>2021</c:v>
                  </c:pt>
                  <c:pt idx="4">
                    <c:v>2020</c:v>
                  </c:pt>
                  <c:pt idx="5">
                    <c:v>2021</c:v>
                  </c:pt>
                </c:lvl>
                <c:lvl>
                  <c:pt idx="0">
                    <c:v>Advanced economies</c:v>
                  </c:pt>
                  <c:pt idx="2">
                    <c:v>Emerging markets</c:v>
                  </c:pt>
                  <c:pt idx="4">
                    <c:v>Low-income developing countries</c:v>
                  </c:pt>
                </c:lvl>
              </c:multiLvlStrCache>
            </c:multiLvlStrRef>
          </c:cat>
          <c:val>
            <c:numRef>
              <c:f>'Figure 1.2.'!$AF$2:$AF$7</c:f>
              <c:numCache>
                <c:formatCode>General</c:formatCode>
                <c:ptCount val="6"/>
                <c:pt idx="0">
                  <c:v>19.225149308330074</c:v>
                </c:pt>
                <c:pt idx="1">
                  <c:v>0.40785917875436772</c:v>
                </c:pt>
                <c:pt idx="2">
                  <c:v>9.8612184730335706</c:v>
                </c:pt>
                <c:pt idx="3">
                  <c:v>1.0966950731378711</c:v>
                </c:pt>
                <c:pt idx="4">
                  <c:v>5.3356773632427075</c:v>
                </c:pt>
                <c:pt idx="5">
                  <c:v>0.26940022468999497</c:v>
                </c:pt>
              </c:numCache>
            </c:numRef>
          </c:val>
          <c:smooth val="0"/>
          <c:extLst>
            <c:ext xmlns:c16="http://schemas.microsoft.com/office/drawing/2014/chart" uri="{C3380CC4-5D6E-409C-BE32-E72D297353CC}">
              <c16:uniqueId val="{00000005-8500-42B6-9BAA-E59BBF86A644}"/>
            </c:ext>
          </c:extLst>
        </c:ser>
        <c:dLbls>
          <c:showLegendKey val="0"/>
          <c:showVal val="0"/>
          <c:showCatName val="0"/>
          <c:showSerName val="0"/>
          <c:showPercent val="0"/>
          <c:showBubbleSize val="0"/>
        </c:dLbls>
        <c:marker val="1"/>
        <c:smooth val="0"/>
        <c:axId val="834296688"/>
        <c:axId val="200062048"/>
      </c:lineChart>
      <c:catAx>
        <c:axId val="8342966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200062048"/>
        <c:crosses val="autoZero"/>
        <c:auto val="1"/>
        <c:lblAlgn val="ctr"/>
        <c:lblOffset val="100"/>
        <c:noMultiLvlLbl val="0"/>
      </c:catAx>
      <c:valAx>
        <c:axId val="200062048"/>
        <c:scaling>
          <c:orientation val="minMax"/>
        </c:scaling>
        <c:delete val="0"/>
        <c:axPos val="l"/>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834296688"/>
        <c:crosses val="autoZero"/>
        <c:crossBetween val="between"/>
        <c:majorUnit val="10"/>
      </c:valAx>
      <c:spPr>
        <a:noFill/>
        <a:ln>
          <a:noFill/>
        </a:ln>
        <a:effectLst/>
      </c:spPr>
    </c:plotArea>
    <c:legend>
      <c:legendPos val="t"/>
      <c:layout>
        <c:manualLayout>
          <c:xMode val="edge"/>
          <c:yMode val="edge"/>
          <c:x val="0.12535051132871183"/>
          <c:y val="3.5368458575737234E-2"/>
          <c:w val="0.69033879357250427"/>
          <c:h val="0.18722551151981329"/>
        </c:manualLayout>
      </c:layou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'Box Figure 2.2.1.'!$I$3</c:f>
              <c:strCache>
                <c:ptCount val="1"/>
                <c:pt idx="0">
                  <c:v>AE</c:v>
                </c:pt>
              </c:strCache>
            </c:strRef>
          </c:tx>
          <c:spPr>
            <a:solidFill>
              <a:srgbClr val="002060"/>
            </a:solidFill>
            <a:ln>
              <a:noFill/>
              <a:prstDash val="solid"/>
            </a:ln>
            <a:effectLst/>
          </c:spPr>
          <c:invertIfNegative val="0"/>
          <c:cat>
            <c:strRef>
              <c:extLst>
                <c:ext xmlns:c15="http://schemas.microsoft.com/office/drawing/2012/chart" uri="{02D57815-91ED-43cb-92C2-25804820EDAC}">
                  <c15:fullRef>
                    <c15:sqref>('Box Figure 2.2.1.'!$L$1,'Box Figure 2.2.1.'!$N$1:$P$1)</c15:sqref>
                  </c15:fullRef>
                </c:ext>
              </c:extLst>
              <c:f>('Box Figure 2.2.1.'!$L$1,'Box Figure 2.2.1.'!$N$1,'Box Figure 2.2.1.'!$P$1)</c:f>
              <c:strCache>
                <c:ptCount val="3"/>
                <c:pt idx="0">
                  <c:v>Rating Agency</c:v>
                </c:pt>
                <c:pt idx="1">
                  <c:v>Credibility</c:v>
                </c:pt>
                <c:pt idx="2">
                  <c:v>Debt Sustainability</c:v>
                </c:pt>
              </c:strCache>
            </c:strRef>
          </c:cat>
          <c:val>
            <c:numRef>
              <c:extLst>
                <c:ext xmlns:c15="http://schemas.microsoft.com/office/drawing/2012/chart" uri="{02D57815-91ED-43cb-92C2-25804820EDAC}">
                  <c15:fullRef>
                    <c15:sqref>('Box Figure 2.2.1.'!$L$3,'Box Figure 2.2.1.'!$N$3,'Box Figure 2.2.1.'!$O$3:$P$3)</c15:sqref>
                  </c15:fullRef>
                </c:ext>
              </c:extLst>
              <c:f>('Box Figure 2.2.1.'!$L$3,'Box Figure 2.2.1.'!$N$3,'Box Figure 2.2.1.'!$P$3)</c:f>
              <c:numCache>
                <c:formatCode>General</c:formatCode>
                <c:ptCount val="3"/>
                <c:pt idx="0">
                  <c:v>0.65104166666666674</c:v>
                </c:pt>
                <c:pt idx="1">
                  <c:v>0.52083333333333326</c:v>
                </c:pt>
                <c:pt idx="2">
                  <c:v>0.390625</c:v>
                </c:pt>
              </c:numCache>
            </c:numRef>
          </c:val>
          <c:extLst>
            <c:ext xmlns:c16="http://schemas.microsoft.com/office/drawing/2014/chart" uri="{C3380CC4-5D6E-409C-BE32-E72D297353CC}">
              <c16:uniqueId val="{00000000-5569-446E-8A5D-247F721A6C83}"/>
            </c:ext>
          </c:extLst>
        </c:ser>
        <c:ser>
          <c:idx val="1"/>
          <c:order val="1"/>
          <c:tx>
            <c:strRef>
              <c:f>'Box Figure 2.2.1.'!$I$4</c:f>
              <c:strCache>
                <c:ptCount val="1"/>
                <c:pt idx="0">
                  <c:v>EM</c:v>
                </c:pt>
              </c:strCache>
            </c:strRef>
          </c:tx>
          <c:spPr>
            <a:solidFill>
              <a:srgbClr val="3A7728"/>
            </a:solidFill>
            <a:ln>
              <a:noFill/>
              <a:prstDash val="solid"/>
            </a:ln>
            <a:effectLst/>
          </c:spPr>
          <c:invertIfNegative val="0"/>
          <c:cat>
            <c:strRef>
              <c:extLst>
                <c:ext xmlns:c15="http://schemas.microsoft.com/office/drawing/2012/chart" uri="{02D57815-91ED-43cb-92C2-25804820EDAC}">
                  <c15:fullRef>
                    <c15:sqref>('Box Figure 2.2.1.'!$L$1,'Box Figure 2.2.1.'!$N$1:$P$1)</c15:sqref>
                  </c15:fullRef>
                </c:ext>
              </c:extLst>
              <c:f>('Box Figure 2.2.1.'!$L$1,'Box Figure 2.2.1.'!$N$1,'Box Figure 2.2.1.'!$P$1)</c:f>
              <c:strCache>
                <c:ptCount val="3"/>
                <c:pt idx="0">
                  <c:v>Rating Agency</c:v>
                </c:pt>
                <c:pt idx="1">
                  <c:v>Credibility</c:v>
                </c:pt>
                <c:pt idx="2">
                  <c:v>Debt Sustainability</c:v>
                </c:pt>
              </c:strCache>
            </c:strRef>
          </c:cat>
          <c:val>
            <c:numRef>
              <c:extLst>
                <c:ext xmlns:c15="http://schemas.microsoft.com/office/drawing/2012/chart" uri="{02D57815-91ED-43cb-92C2-25804820EDAC}">
                  <c15:fullRef>
                    <c15:sqref>('Box Figure 2.2.1.'!$L$4,'Box Figure 2.2.1.'!$N$4,'Box Figure 2.2.1.'!$O$4,'Box Figure 2.2.1.'!$P$4)</c15:sqref>
                  </c15:fullRef>
                </c:ext>
              </c:extLst>
              <c:f>('Box Figure 2.2.1.'!$L$4,'Box Figure 2.2.1.'!$N$4,'Box Figure 2.2.1.'!$P$4)</c:f>
              <c:numCache>
                <c:formatCode>General</c:formatCode>
                <c:ptCount val="3"/>
                <c:pt idx="0">
                  <c:v>6.6536203522504884</c:v>
                </c:pt>
                <c:pt idx="1">
                  <c:v>1.3698630136986301</c:v>
                </c:pt>
                <c:pt idx="2">
                  <c:v>0.58708414872798431</c:v>
                </c:pt>
              </c:numCache>
            </c:numRef>
          </c:val>
          <c:extLst>
            <c:ext xmlns:c16="http://schemas.microsoft.com/office/drawing/2014/chart" uri="{C3380CC4-5D6E-409C-BE32-E72D297353CC}">
              <c16:uniqueId val="{00000001-5569-446E-8A5D-247F721A6C83}"/>
            </c:ext>
          </c:extLst>
        </c:ser>
        <c:ser>
          <c:idx val="2"/>
          <c:order val="2"/>
          <c:tx>
            <c:strRef>
              <c:f>'Box Figure 2.2.1.'!$I$5</c:f>
              <c:strCache>
                <c:ptCount val="1"/>
                <c:pt idx="0">
                  <c:v>LIC</c:v>
                </c:pt>
              </c:strCache>
            </c:strRef>
          </c:tx>
          <c:spPr>
            <a:solidFill>
              <a:srgbClr val="A6192E"/>
            </a:solidFill>
            <a:ln>
              <a:noFill/>
              <a:prstDash val="solid"/>
            </a:ln>
            <a:effectLst/>
          </c:spPr>
          <c:invertIfNegative val="0"/>
          <c:cat>
            <c:strRef>
              <c:extLst>
                <c:ext xmlns:c15="http://schemas.microsoft.com/office/drawing/2012/chart" uri="{02D57815-91ED-43cb-92C2-25804820EDAC}">
                  <c15:fullRef>
                    <c15:sqref>('Box Figure 2.2.1.'!$L$1,'Box Figure 2.2.1.'!$N$1:$P$1)</c15:sqref>
                  </c15:fullRef>
                </c:ext>
              </c:extLst>
              <c:f>('Box Figure 2.2.1.'!$L$1,'Box Figure 2.2.1.'!$N$1,'Box Figure 2.2.1.'!$P$1)</c:f>
              <c:strCache>
                <c:ptCount val="3"/>
                <c:pt idx="0">
                  <c:v>Rating Agency</c:v>
                </c:pt>
                <c:pt idx="1">
                  <c:v>Credibility</c:v>
                </c:pt>
                <c:pt idx="2">
                  <c:v>Debt Sustainability</c:v>
                </c:pt>
              </c:strCache>
            </c:strRef>
          </c:cat>
          <c:val>
            <c:numRef>
              <c:extLst>
                <c:ext xmlns:c15="http://schemas.microsoft.com/office/drawing/2012/chart" uri="{02D57815-91ED-43cb-92C2-25804820EDAC}">
                  <c15:fullRef>
                    <c15:sqref>('Box Figure 2.2.1.'!$L$5,'Box Figure 2.2.1.'!$N$5:$P$5)</c15:sqref>
                  </c15:fullRef>
                </c:ext>
              </c:extLst>
              <c:f>('Box Figure 2.2.1.'!$L$5,'Box Figure 2.2.1.'!$N$5,'Box Figure 2.2.1.'!$P$5)</c:f>
              <c:numCache>
                <c:formatCode>General</c:formatCode>
                <c:ptCount val="3"/>
                <c:pt idx="0">
                  <c:v>4.7058823529411766</c:v>
                </c:pt>
                <c:pt idx="1">
                  <c:v>2.3529411764705883</c:v>
                </c:pt>
                <c:pt idx="2">
                  <c:v>1.1764705882352942</c:v>
                </c:pt>
              </c:numCache>
            </c:numRef>
          </c:val>
          <c:extLst>
            <c:ext xmlns:c16="http://schemas.microsoft.com/office/drawing/2014/chart" uri="{C3380CC4-5D6E-409C-BE32-E72D297353CC}">
              <c16:uniqueId val="{00000002-5569-446E-8A5D-247F721A6C83}"/>
            </c:ext>
          </c:extLst>
        </c:ser>
        <c:dLbls>
          <c:showLegendKey val="0"/>
          <c:showVal val="0"/>
          <c:showCatName val="0"/>
          <c:showSerName val="0"/>
          <c:showPercent val="0"/>
          <c:showBubbleSize val="0"/>
        </c:dLbls>
        <c:gapWidth val="219"/>
        <c:overlap val="-27"/>
        <c:axId val="1815859711"/>
        <c:axId val="917859599"/>
      </c:barChart>
      <c:catAx>
        <c:axId val="1815859711"/>
        <c:scaling>
          <c:orientation val="minMax"/>
        </c:scaling>
        <c:delete val="0"/>
        <c:axPos val="b"/>
        <c:numFmt formatCode="#,##0.00" sourceLinked="0"/>
        <c:majorTickMark val="in"/>
        <c:minorTickMark val="none"/>
        <c:tickLblPos val="nextTo"/>
        <c:spPr>
          <a:noFill/>
          <a:ln w="3175" cap="flat" cmpd="sng" algn="ctr">
            <a:solidFill>
              <a:schemeClr val="bg2">
                <a:lumMod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crossAx val="917859599"/>
        <c:crosses val="autoZero"/>
        <c:auto val="1"/>
        <c:lblAlgn val="ctr"/>
        <c:lblOffset val="100"/>
        <c:noMultiLvlLbl val="0"/>
      </c:catAx>
      <c:valAx>
        <c:axId val="917859599"/>
        <c:scaling>
          <c:orientation val="minMax"/>
        </c:scaling>
        <c:delete val="0"/>
        <c:axPos val="l"/>
        <c:numFmt formatCode="#,##0.0" sourceLinked="0"/>
        <c:majorTickMark val="in"/>
        <c:minorTickMark val="none"/>
        <c:tickLblPos val="nextTo"/>
        <c:spPr>
          <a:noFill/>
          <a:ln w="3175">
            <a:solidFill>
              <a:schemeClr val="bg2">
                <a:lumMod val="75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crossAx val="1815859711"/>
        <c:crosses val="autoZero"/>
        <c:crossBetween val="between"/>
      </c:valAx>
      <c:spPr>
        <a:solidFill>
          <a:srgbClr val="FFFFFF"/>
        </a:solidFill>
        <a:ln w="25400">
          <a:noFill/>
        </a:ln>
        <a:effectLst/>
      </c:spPr>
    </c:plotArea>
    <c:legend>
      <c:legendPos val="t"/>
      <c:layout>
        <c:manualLayout>
          <c:xMode val="edge"/>
          <c:yMode val="edge"/>
          <c:x val="0.73393215484758945"/>
          <c:y val="7.8347283602385173E-2"/>
          <c:w val="0.10791180579662776"/>
          <c:h val="0.3892999068532723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egoe UI"/>
              <a:ea typeface="Segoe UI"/>
              <a:cs typeface="Segoe UI"/>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rgbClr val="C00000"/>
              </a:solidFill>
              <a:ln w="25400">
                <a:no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860C-48C5-8E27-3EEFBBC90ED7}"/>
                </c:ext>
              </c:extLst>
            </c:dLbl>
            <c:dLbl>
              <c:idx val="1"/>
              <c:tx>
                <c:rich>
                  <a:bodyPr/>
                  <a:lstStyle/>
                  <a:p>
                    <a:fld id="{94A2143D-BEFE-4D62-920D-15DC0537D0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60C-48C5-8E27-3EEFBBC90ED7}"/>
                </c:ext>
              </c:extLst>
            </c:dLbl>
            <c:dLbl>
              <c:idx val="2"/>
              <c:tx>
                <c:rich>
                  <a:bodyPr/>
                  <a:lstStyle/>
                  <a:p>
                    <a:fld id="{3BD430E8-EB64-4451-BB60-B7AF3D7523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60C-48C5-8E27-3EEFBBC90ED7}"/>
                </c:ext>
              </c:extLst>
            </c:dLbl>
            <c:dLbl>
              <c:idx val="3"/>
              <c:tx>
                <c:rich>
                  <a:bodyPr/>
                  <a:lstStyle/>
                  <a:p>
                    <a:fld id="{55B8C00E-F568-4144-9FBB-01CC6FDE3A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60C-48C5-8E27-3EEFBBC90ED7}"/>
                </c:ext>
              </c:extLst>
            </c:dLbl>
            <c:dLbl>
              <c:idx val="4"/>
              <c:tx>
                <c:rich>
                  <a:bodyPr/>
                  <a:lstStyle/>
                  <a:p>
                    <a:fld id="{AEE92EE6-445C-43B8-AE25-3EDA451DBD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60C-48C5-8E27-3EEFBBC90ED7}"/>
                </c:ext>
              </c:extLst>
            </c:dLbl>
            <c:dLbl>
              <c:idx val="5"/>
              <c:tx>
                <c:rich>
                  <a:bodyPr/>
                  <a:lstStyle/>
                  <a:p>
                    <a:fld id="{80B895AA-107F-4AA1-AF87-20E6258AE3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60C-48C5-8E27-3EEFBBC90ED7}"/>
                </c:ext>
              </c:extLst>
            </c:dLbl>
            <c:dLbl>
              <c:idx val="6"/>
              <c:tx>
                <c:rich>
                  <a:bodyPr/>
                  <a:lstStyle/>
                  <a:p>
                    <a:fld id="{F46D8BDE-9EEC-4548-9F65-46AF4CEC92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60C-48C5-8E27-3EEFBBC90ED7}"/>
                </c:ext>
              </c:extLst>
            </c:dLbl>
            <c:dLbl>
              <c:idx val="7"/>
              <c:tx>
                <c:rich>
                  <a:bodyPr/>
                  <a:lstStyle/>
                  <a:p>
                    <a:fld id="{D9C3ED63-C37F-4258-A9A7-3699B8059E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60C-48C5-8E27-3EEFBBC90ED7}"/>
                </c:ext>
              </c:extLst>
            </c:dLbl>
            <c:dLbl>
              <c:idx val="8"/>
              <c:tx>
                <c:rich>
                  <a:bodyPr/>
                  <a:lstStyle/>
                  <a:p>
                    <a:fld id="{2A301ADE-835E-4158-81D6-D1B20272FE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60C-48C5-8E27-3EEFBBC90ED7}"/>
                </c:ext>
              </c:extLst>
            </c:dLbl>
            <c:dLbl>
              <c:idx val="9"/>
              <c:tx>
                <c:rich>
                  <a:bodyPr/>
                  <a:lstStyle/>
                  <a:p>
                    <a:fld id="{36741F3B-FA06-423B-A6E9-CFE9209C98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60C-48C5-8E27-3EEFBBC90ED7}"/>
                </c:ext>
              </c:extLst>
            </c:dLbl>
            <c:dLbl>
              <c:idx val="10"/>
              <c:tx>
                <c:rich>
                  <a:bodyPr/>
                  <a:lstStyle/>
                  <a:p>
                    <a:fld id="{4A15997A-DF82-4032-AA8F-58CD6D3496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60C-48C5-8E27-3EEFBBC90ED7}"/>
                </c:ext>
              </c:extLst>
            </c:dLbl>
            <c:dLbl>
              <c:idx val="11"/>
              <c:tx>
                <c:rich>
                  <a:bodyPr/>
                  <a:lstStyle/>
                  <a:p>
                    <a:fld id="{675A7164-E8A9-4D2A-BE12-4C3F39B402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60C-48C5-8E27-3EEFBBC90ED7}"/>
                </c:ext>
              </c:extLst>
            </c:dLbl>
            <c:dLbl>
              <c:idx val="12"/>
              <c:tx>
                <c:rich>
                  <a:bodyPr/>
                  <a:lstStyle/>
                  <a:p>
                    <a:fld id="{3A466E14-A028-41ED-B09A-81886D6C1E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60C-48C5-8E27-3EEFBBC90ED7}"/>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60C-48C5-8E27-3EEFBBC90ED7}"/>
                </c:ext>
              </c:extLst>
            </c:dLbl>
            <c:dLbl>
              <c:idx val="14"/>
              <c:tx>
                <c:rich>
                  <a:bodyPr/>
                  <a:lstStyle/>
                  <a:p>
                    <a:fld id="{8A26E9FC-57A0-4052-BDFC-8263536116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60C-48C5-8E27-3EEFBBC90ED7}"/>
                </c:ext>
              </c:extLst>
            </c:dLbl>
            <c:dLbl>
              <c:idx val="15"/>
              <c:tx>
                <c:rich>
                  <a:bodyPr/>
                  <a:lstStyle/>
                  <a:p>
                    <a:fld id="{34ADE8CC-2F62-47E4-8400-1542089DBF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60C-48C5-8E27-3EEFBBC90ED7}"/>
                </c:ext>
              </c:extLst>
            </c:dLbl>
            <c:dLbl>
              <c:idx val="16"/>
              <c:tx>
                <c:rich>
                  <a:bodyPr/>
                  <a:lstStyle/>
                  <a:p>
                    <a:fld id="{286073F4-BA41-470D-9FE0-62E18DDCD2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60C-48C5-8E27-3EEFBBC90ED7}"/>
                </c:ext>
              </c:extLst>
            </c:dLbl>
            <c:dLbl>
              <c:idx val="17"/>
              <c:tx>
                <c:rich>
                  <a:bodyPr/>
                  <a:lstStyle/>
                  <a:p>
                    <a:fld id="{B27C8324-ADDF-44C8-AFB1-FB3AB4DEA8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60C-48C5-8E27-3EEFBBC90ED7}"/>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60C-48C5-8E27-3EEFBBC90ED7}"/>
                </c:ext>
              </c:extLst>
            </c:dLbl>
            <c:dLbl>
              <c:idx val="19"/>
              <c:tx>
                <c:rich>
                  <a:bodyPr/>
                  <a:lstStyle/>
                  <a:p>
                    <a:fld id="{4CA704C4-B805-4A60-A7D6-1F01CB370A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60C-48C5-8E27-3EEFBBC90ED7}"/>
                </c:ext>
              </c:extLst>
            </c:dLbl>
            <c:dLbl>
              <c:idx val="20"/>
              <c:tx>
                <c:rich>
                  <a:bodyPr/>
                  <a:lstStyle/>
                  <a:p>
                    <a:fld id="{FF0EEDC0-ABA7-46CA-95A6-332C801F5F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60C-48C5-8E27-3EEFBBC90ED7}"/>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60C-48C5-8E27-3EEFBBC90ED7}"/>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60C-48C5-8E27-3EEFBBC90ED7}"/>
                </c:ext>
              </c:extLst>
            </c:dLbl>
            <c:dLbl>
              <c:idx val="23"/>
              <c:tx>
                <c:rich>
                  <a:bodyPr/>
                  <a:lstStyle/>
                  <a:p>
                    <a:fld id="{257ED8C4-D478-4402-A70B-9A3D492FAE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60C-48C5-8E27-3EEFBBC90ED7}"/>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60C-48C5-8E27-3EEFBBC90ED7}"/>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60C-48C5-8E27-3EEFBBC90ED7}"/>
                </c:ext>
              </c:extLst>
            </c:dLbl>
            <c:dLbl>
              <c:idx val="26"/>
              <c:tx>
                <c:rich>
                  <a:bodyPr/>
                  <a:lstStyle/>
                  <a:p>
                    <a:fld id="{97C619C4-2A00-49AF-812B-1B473EE9A3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60C-48C5-8E27-3EEFBBC90ED7}"/>
                </c:ext>
              </c:extLst>
            </c:dLbl>
            <c:dLbl>
              <c:idx val="27"/>
              <c:tx>
                <c:rich>
                  <a:bodyPr/>
                  <a:lstStyle/>
                  <a:p>
                    <a:fld id="{0CCB7C01-BC97-48E9-BCF2-E9C91FC8F9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60C-48C5-8E27-3EEFBBC90ED7}"/>
                </c:ext>
              </c:extLst>
            </c:dLbl>
            <c:dLbl>
              <c:idx val="28"/>
              <c:tx>
                <c:rich>
                  <a:bodyPr/>
                  <a:lstStyle/>
                  <a:p>
                    <a:fld id="{24C71576-77B5-478C-9A81-793F8F7969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60C-48C5-8E27-3EEFBBC90ED7}"/>
                </c:ext>
              </c:extLst>
            </c:dLbl>
            <c:dLbl>
              <c:idx val="29"/>
              <c:tx>
                <c:rich>
                  <a:bodyPr/>
                  <a:lstStyle/>
                  <a:p>
                    <a:fld id="{A2CE4E3D-E03C-4630-B1D1-883E8B5A57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60C-48C5-8E27-3EEFBBC90ED7}"/>
                </c:ext>
              </c:extLst>
            </c:dLbl>
            <c:dLbl>
              <c:idx val="30"/>
              <c:tx>
                <c:rich>
                  <a:bodyPr/>
                  <a:lstStyle/>
                  <a:p>
                    <a:fld id="{CB49F2A1-5B55-499F-A61E-CAC47FDE31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60C-48C5-8E27-3EEFBBC90ED7}"/>
                </c:ext>
              </c:extLst>
            </c:dLbl>
            <c:dLbl>
              <c:idx val="31"/>
              <c:tx>
                <c:rich>
                  <a:bodyPr/>
                  <a:lstStyle/>
                  <a:p>
                    <a:fld id="{09B52242-0973-4F4E-95E4-84793294EB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60C-48C5-8E27-3EEFBBC90ED7}"/>
                </c:ext>
              </c:extLst>
            </c:dLbl>
            <c:dLbl>
              <c:idx val="32"/>
              <c:tx>
                <c:rich>
                  <a:bodyPr/>
                  <a:lstStyle/>
                  <a:p>
                    <a:fld id="{C5BD61A1-DC87-4A04-857B-F18C6D7DDB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60C-48C5-8E27-3EEFBBC90ED7}"/>
                </c:ext>
              </c:extLst>
            </c:dLbl>
            <c:dLbl>
              <c:idx val="33"/>
              <c:tx>
                <c:rich>
                  <a:bodyPr/>
                  <a:lstStyle/>
                  <a:p>
                    <a:fld id="{8FBF345B-C84A-4078-8126-D98461A36F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60C-48C5-8E27-3EEFBBC90ED7}"/>
                </c:ext>
              </c:extLst>
            </c:dLbl>
            <c:dLbl>
              <c:idx val="34"/>
              <c:tx>
                <c:rich>
                  <a:bodyPr/>
                  <a:lstStyle/>
                  <a:p>
                    <a:fld id="{8099689C-126F-40C0-A52F-BDA66C4441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60C-48C5-8E27-3EEFBBC90ED7}"/>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60C-48C5-8E27-3EEFBBC90E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5875" cap="rnd">
                <a:solidFill>
                  <a:schemeClr val="tx1"/>
                </a:solidFill>
                <a:prstDash val="solid"/>
              </a:ln>
              <a:effectLst/>
            </c:spPr>
            <c:trendlineType val="linear"/>
            <c:dispRSqr val="0"/>
            <c:dispEq val="0"/>
          </c:trendline>
          <c:xVal>
            <c:numRef>
              <c:f>'Box Figure 2.2.1.'!$AK$2:$AK$37</c:f>
              <c:numCache>
                <c:formatCode>0.00</c:formatCode>
                <c:ptCount val="36"/>
                <c:pt idx="0">
                  <c:v>-1.022005004005082E-2</c:v>
                </c:pt>
                <c:pt idx="1">
                  <c:v>4.8912854030499957E-3</c:v>
                </c:pt>
                <c:pt idx="2">
                  <c:v>2.7701975308641987E-2</c:v>
                </c:pt>
                <c:pt idx="3">
                  <c:v>-0.15538975524475498</c:v>
                </c:pt>
                <c:pt idx="4">
                  <c:v>3.3236456934255316E-2</c:v>
                </c:pt>
                <c:pt idx="5">
                  <c:v>-3.3089527124714919E-2</c:v>
                </c:pt>
                <c:pt idx="6">
                  <c:v>4.6010211883741645E-2</c:v>
                </c:pt>
                <c:pt idx="7">
                  <c:v>-3.1219719193626445E-2</c:v>
                </c:pt>
                <c:pt idx="8">
                  <c:v>6.0083008707066288E-2</c:v>
                </c:pt>
                <c:pt idx="9">
                  <c:v>2.0858390022675719E-3</c:v>
                </c:pt>
                <c:pt idx="10">
                  <c:v>-8.950082149120242E-2</c:v>
                </c:pt>
                <c:pt idx="11">
                  <c:v>5.5132728268723922E-3</c:v>
                </c:pt>
                <c:pt idx="12">
                  <c:v>7.6139214588115001E-3</c:v>
                </c:pt>
                <c:pt idx="13">
                  <c:v>0.14802287300733091</c:v>
                </c:pt>
                <c:pt idx="14">
                  <c:v>2.0969454783992935E-2</c:v>
                </c:pt>
                <c:pt idx="15">
                  <c:v>0.12369368030251408</c:v>
                </c:pt>
                <c:pt idx="16">
                  <c:v>-1.0486247405372396E-2</c:v>
                </c:pt>
                <c:pt idx="17">
                  <c:v>-1.2670629891589678E-2</c:v>
                </c:pt>
                <c:pt idx="18">
                  <c:v>-4.9917293322424901E-2</c:v>
                </c:pt>
                <c:pt idx="19">
                  <c:v>6.3739652312649095E-2</c:v>
                </c:pt>
                <c:pt idx="20">
                  <c:v>-1.3911667693993362E-2</c:v>
                </c:pt>
                <c:pt idx="21">
                  <c:v>0.12458943041627227</c:v>
                </c:pt>
                <c:pt idx="22">
                  <c:v>3.3916912069411852E-2</c:v>
                </c:pt>
                <c:pt idx="23">
                  <c:v>-0.12245587301587291</c:v>
                </c:pt>
                <c:pt idx="24">
                  <c:v>-8.029216716716718E-2</c:v>
                </c:pt>
                <c:pt idx="25">
                  <c:v>-7.709889354951445E-2</c:v>
                </c:pt>
                <c:pt idx="26">
                  <c:v>0.11871712674543469</c:v>
                </c:pt>
                <c:pt idx="27">
                  <c:v>4.1392450364994483E-2</c:v>
                </c:pt>
                <c:pt idx="28">
                  <c:v>-2.3954476447322747E-3</c:v>
                </c:pt>
                <c:pt idx="29">
                  <c:v>4.7533993444336252E-2</c:v>
                </c:pt>
                <c:pt idx="30">
                  <c:v>2.0143941523280619E-2</c:v>
                </c:pt>
                <c:pt idx="31">
                  <c:v>9.9302902173913077E-2</c:v>
                </c:pt>
                <c:pt idx="32">
                  <c:v>9.2621341839447091E-2</c:v>
                </c:pt>
                <c:pt idx="33">
                  <c:v>-4.0589620588292789E-2</c:v>
                </c:pt>
                <c:pt idx="34">
                  <c:v>1.9552578463203265E-2</c:v>
                </c:pt>
                <c:pt idx="35">
                  <c:v>8.691366550116543E-2</c:v>
                </c:pt>
              </c:numCache>
            </c:numRef>
          </c:xVal>
          <c:yVal>
            <c:numRef>
              <c:f>'Box Figure 2.2.1.'!$AL$2:$AL$37</c:f>
              <c:numCache>
                <c:formatCode>0.00</c:formatCode>
                <c:ptCount val="36"/>
                <c:pt idx="0">
                  <c:v>#N/A</c:v>
                </c:pt>
                <c:pt idx="1">
                  <c:v>31</c:v>
                </c:pt>
                <c:pt idx="2">
                  <c:v>71</c:v>
                </c:pt>
                <c:pt idx="3">
                  <c:v>49</c:v>
                </c:pt>
                <c:pt idx="4">
                  <c:v>81</c:v>
                </c:pt>
                <c:pt idx="5">
                  <c:v>34</c:v>
                </c:pt>
                <c:pt idx="6">
                  <c:v>55</c:v>
                </c:pt>
                <c:pt idx="7">
                  <c:v>47</c:v>
                </c:pt>
                <c:pt idx="8">
                  <c:v>57</c:v>
                </c:pt>
                <c:pt idx="9">
                  <c:v>59</c:v>
                </c:pt>
                <c:pt idx="10">
                  <c:v>69</c:v>
                </c:pt>
                <c:pt idx="11">
                  <c:v>53</c:v>
                </c:pt>
                <c:pt idx="12">
                  <c:v>74</c:v>
                </c:pt>
                <c:pt idx="13">
                  <c:v>#N/A</c:v>
                </c:pt>
                <c:pt idx="14">
                  <c:v>54</c:v>
                </c:pt>
                <c:pt idx="15">
                  <c:v>59</c:v>
                </c:pt>
                <c:pt idx="16">
                  <c:v>68</c:v>
                </c:pt>
                <c:pt idx="17">
                  <c:v>45</c:v>
                </c:pt>
                <c:pt idx="18">
                  <c:v>#N/A</c:v>
                </c:pt>
                <c:pt idx="19">
                  <c:v>71</c:v>
                </c:pt>
                <c:pt idx="20">
                  <c:v>42</c:v>
                </c:pt>
                <c:pt idx="21">
                  <c:v>#N/A</c:v>
                </c:pt>
                <c:pt idx="22">
                  <c:v>#N/A</c:v>
                </c:pt>
                <c:pt idx="23">
                  <c:v>38</c:v>
                </c:pt>
                <c:pt idx="24">
                  <c:v>#N/A</c:v>
                </c:pt>
                <c:pt idx="25">
                  <c:v>#N/A</c:v>
                </c:pt>
                <c:pt idx="26">
                  <c:v>76</c:v>
                </c:pt>
                <c:pt idx="27">
                  <c:v>60</c:v>
                </c:pt>
                <c:pt idx="28">
                  <c:v>66</c:v>
                </c:pt>
                <c:pt idx="29">
                  <c:v>64</c:v>
                </c:pt>
                <c:pt idx="30">
                  <c:v>74</c:v>
                </c:pt>
                <c:pt idx="31">
                  <c:v>86</c:v>
                </c:pt>
                <c:pt idx="32">
                  <c:v>60</c:v>
                </c:pt>
                <c:pt idx="33">
                  <c:v>46</c:v>
                </c:pt>
                <c:pt idx="34">
                  <c:v>46</c:v>
                </c:pt>
                <c:pt idx="35">
                  <c:v>#N/A</c:v>
                </c:pt>
              </c:numCache>
            </c:numRef>
          </c:yVal>
          <c:smooth val="0"/>
          <c:extLst>
            <c:ext xmlns:c15="http://schemas.microsoft.com/office/drawing/2012/chart" uri="{02D57815-91ED-43cb-92C2-25804820EDAC}">
              <c15:datalabelsRange>
                <c15:f>{"BE","BF","BG","BJ","BR","CI","CL","CO","CR","CZ","DE","ES","FR","GD","GH","HN","HR","HU","IE","IT","JM","LT","LU","ML","MT","PA","PE","PL","PT","RO","RU","SE","SK","SN","SV","TG"}</c15:f>
                <c15:dlblRangeCache>
                  <c:ptCount val="36"/>
                  <c:pt idx="0">
                    <c:v>BE</c:v>
                  </c:pt>
                  <c:pt idx="1">
                    <c:v>BF</c:v>
                  </c:pt>
                  <c:pt idx="2">
                    <c:v>BG</c:v>
                  </c:pt>
                  <c:pt idx="3">
                    <c:v>BJ</c:v>
                  </c:pt>
                  <c:pt idx="4">
                    <c:v>BR</c:v>
                  </c:pt>
                  <c:pt idx="5">
                    <c:v>CI</c:v>
                  </c:pt>
                  <c:pt idx="6">
                    <c:v>CL</c:v>
                  </c:pt>
                  <c:pt idx="7">
                    <c:v>CO</c:v>
                  </c:pt>
                  <c:pt idx="8">
                    <c:v>CR</c:v>
                  </c:pt>
                  <c:pt idx="9">
                    <c:v>CZ</c:v>
                  </c:pt>
                  <c:pt idx="10">
                    <c:v>DE</c:v>
                  </c:pt>
                  <c:pt idx="11">
                    <c:v>ES</c:v>
                  </c:pt>
                  <c:pt idx="12">
                    <c:v>FR</c:v>
                  </c:pt>
                  <c:pt idx="13">
                    <c:v>GD</c:v>
                  </c:pt>
                  <c:pt idx="14">
                    <c:v>GH</c:v>
                  </c:pt>
                  <c:pt idx="15">
                    <c:v>HN</c:v>
                  </c:pt>
                  <c:pt idx="16">
                    <c:v>HR</c:v>
                  </c:pt>
                  <c:pt idx="17">
                    <c:v>HU</c:v>
                  </c:pt>
                  <c:pt idx="18">
                    <c:v>IE</c:v>
                  </c:pt>
                  <c:pt idx="19">
                    <c:v>IT</c:v>
                  </c:pt>
                  <c:pt idx="20">
                    <c:v>JM</c:v>
                  </c:pt>
                  <c:pt idx="21">
                    <c:v>LT</c:v>
                  </c:pt>
                  <c:pt idx="22">
                    <c:v>LU</c:v>
                  </c:pt>
                  <c:pt idx="23">
                    <c:v>ML</c:v>
                  </c:pt>
                  <c:pt idx="24">
                    <c:v>MT</c:v>
                  </c:pt>
                  <c:pt idx="25">
                    <c:v>PA</c:v>
                  </c:pt>
                  <c:pt idx="26">
                    <c:v>PE</c:v>
                  </c:pt>
                  <c:pt idx="27">
                    <c:v>PL</c:v>
                  </c:pt>
                  <c:pt idx="28">
                    <c:v>PT</c:v>
                  </c:pt>
                  <c:pt idx="29">
                    <c:v>RO</c:v>
                  </c:pt>
                  <c:pt idx="30">
                    <c:v>RU</c:v>
                  </c:pt>
                  <c:pt idx="31">
                    <c:v>SE</c:v>
                  </c:pt>
                  <c:pt idx="32">
                    <c:v>SK</c:v>
                  </c:pt>
                  <c:pt idx="33">
                    <c:v>SN</c:v>
                  </c:pt>
                  <c:pt idx="34">
                    <c:v>SV</c:v>
                  </c:pt>
                  <c:pt idx="35">
                    <c:v>TG</c:v>
                  </c:pt>
                </c15:dlblRangeCache>
              </c15:datalabelsRange>
            </c:ext>
            <c:ext xmlns:c16="http://schemas.microsoft.com/office/drawing/2014/chart" uri="{C3380CC4-5D6E-409C-BE32-E72D297353CC}">
              <c16:uniqueId val="{00000025-860C-48C5-8E27-3EEFBBC90ED7}"/>
            </c:ext>
          </c:extLst>
        </c:ser>
        <c:dLbls>
          <c:showLegendKey val="0"/>
          <c:showVal val="0"/>
          <c:showCatName val="0"/>
          <c:showSerName val="0"/>
          <c:showPercent val="0"/>
          <c:showBubbleSize val="0"/>
        </c:dLbls>
        <c:axId val="2000226368"/>
        <c:axId val="698494800"/>
      </c:scatterChart>
      <c:valAx>
        <c:axId val="20002263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Mean</a:t>
                </a:r>
                <a:r>
                  <a:rPr lang="en-US" baseline="0"/>
                  <a:t> Sentiment Score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none"/>
        <c:tickLblPos val="nextTo"/>
        <c:spPr>
          <a:noFill/>
          <a:ln w="3175" cap="flat" cmpd="sng" algn="ctr">
            <a:solidFill>
              <a:srgbClr val="B3B3B3"/>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crossAx val="698494800"/>
        <c:crosses val="autoZero"/>
        <c:crossBetween val="midCat"/>
      </c:valAx>
      <c:valAx>
        <c:axId val="6984948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Transparency</a:t>
                </a:r>
                <a:r>
                  <a:rPr lang="en-US" baseline="0"/>
                  <a:t> Score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in"/>
        <c:minorTickMark val="none"/>
        <c:tickLblPos val="low"/>
        <c:spPr>
          <a:noFill/>
          <a:ln w="3175" cap="flat" cmpd="sng" algn="ctr">
            <a:solidFill>
              <a:srgbClr val="B3B3B3"/>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a:ea typeface="Segoe UI"/>
                <a:cs typeface="Segoe UI"/>
              </a:defRPr>
            </a:pPr>
            <a:endParaRPr lang="en-US"/>
          </a:p>
        </c:txPr>
        <c:crossAx val="2000226368"/>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37739600731728E-2"/>
          <c:y val="6.098785196541625E-2"/>
          <c:w val="0.80453644907289801"/>
          <c:h val="0.76502578169428026"/>
        </c:manualLayout>
      </c:layout>
      <c:lineChart>
        <c:grouping val="standard"/>
        <c:varyColors val="0"/>
        <c:ser>
          <c:idx val="0"/>
          <c:order val="0"/>
          <c:tx>
            <c:strRef>
              <c:f>Figure!#REF!</c:f>
              <c:strCache>
                <c:ptCount val="1"/>
                <c:pt idx="0">
                  <c:v>#REF!</c:v>
                </c:pt>
              </c:strCache>
            </c:strRef>
          </c:tx>
          <c:spPr>
            <a:ln w="28575" cap="rnd">
              <a:solidFill>
                <a:schemeClr val="accent1"/>
              </a:solidFill>
              <a:round/>
            </a:ln>
            <a:effectLst/>
          </c:spPr>
          <c:marker>
            <c:symbol val="none"/>
          </c:marker>
          <c:cat>
            <c:numRef>
              <c:f>'Figure 1.3.'!$C$1:$F$1</c:f>
              <c:numCache>
                <c:formatCode>General</c:formatCode>
                <c:ptCount val="4"/>
                <c:pt idx="0">
                  <c:v>2017</c:v>
                </c:pt>
                <c:pt idx="1">
                  <c:v>18</c:v>
                </c:pt>
                <c:pt idx="2">
                  <c:v>19</c:v>
                </c:pt>
                <c:pt idx="3">
                  <c:v>20</c:v>
                </c:pt>
              </c:numCache>
            </c:numRef>
          </c:cat>
          <c:val>
            <c:numRef>
              <c:f>Figure!#REF!</c:f>
              <c:numCache>
                <c:formatCode>General</c:formatCode>
                <c:ptCount val="1"/>
                <c:pt idx="0">
                  <c:v>1</c:v>
                </c:pt>
              </c:numCache>
            </c:numRef>
          </c:val>
          <c:smooth val="0"/>
          <c:extLst>
            <c:ext xmlns:c16="http://schemas.microsoft.com/office/drawing/2014/chart" uri="{C3380CC4-5D6E-409C-BE32-E72D297353CC}">
              <c16:uniqueId val="{00000000-DBE8-4CB9-A8B9-BC3D9C3431EF}"/>
            </c:ext>
          </c:extLst>
        </c:ser>
        <c:ser>
          <c:idx val="2"/>
          <c:order val="1"/>
          <c:tx>
            <c:strRef>
              <c:f>'Figure 1.3.'!$B$4</c:f>
              <c:strCache>
                <c:ptCount val="1"/>
              </c:strCache>
            </c:strRef>
          </c:tx>
          <c:spPr>
            <a:ln w="25400" cap="rnd">
              <a:solidFill>
                <a:schemeClr val="tx1"/>
              </a:solidFill>
              <a:round/>
            </a:ln>
            <a:effectLst/>
          </c:spPr>
          <c:marker>
            <c:symbol val="none"/>
          </c:marker>
          <c:cat>
            <c:numRef>
              <c:f>'Figure 1.3.'!$C$1:$F$1</c:f>
              <c:numCache>
                <c:formatCode>General</c:formatCode>
                <c:ptCount val="4"/>
                <c:pt idx="0">
                  <c:v>2017</c:v>
                </c:pt>
                <c:pt idx="1">
                  <c:v>18</c:v>
                </c:pt>
                <c:pt idx="2">
                  <c:v>19</c:v>
                </c:pt>
                <c:pt idx="3">
                  <c:v>20</c:v>
                </c:pt>
              </c:numCache>
            </c:numRef>
          </c:cat>
          <c:val>
            <c:numRef>
              <c:f>'Figure 1.3.'!$C$4:$F$4</c:f>
              <c:numCache>
                <c:formatCode>0.00</c:formatCode>
                <c:ptCount val="4"/>
              </c:numCache>
            </c:numRef>
          </c:val>
          <c:smooth val="0"/>
          <c:extLst>
            <c:ext xmlns:c16="http://schemas.microsoft.com/office/drawing/2014/chart" uri="{C3380CC4-5D6E-409C-BE32-E72D297353CC}">
              <c16:uniqueId val="{00000001-DBE8-4CB9-A8B9-BC3D9C3431EF}"/>
            </c:ext>
          </c:extLst>
        </c:ser>
        <c:dLbls>
          <c:showLegendKey val="0"/>
          <c:showVal val="0"/>
          <c:showCatName val="0"/>
          <c:showSerName val="0"/>
          <c:showPercent val="0"/>
          <c:showBubbleSize val="0"/>
        </c:dLbls>
        <c:smooth val="0"/>
        <c:axId val="561403968"/>
        <c:axId val="1296380480"/>
      </c:lineChart>
      <c:catAx>
        <c:axId val="56140396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296380480"/>
        <c:crosses val="autoZero"/>
        <c:auto val="1"/>
        <c:lblAlgn val="ctr"/>
        <c:lblOffset val="100"/>
        <c:noMultiLvlLbl val="0"/>
      </c:catAx>
      <c:valAx>
        <c:axId val="1296380480"/>
        <c:scaling>
          <c:orientation val="minMax"/>
          <c:max val="140"/>
          <c:min val="90"/>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561403968"/>
        <c:crossesAt val="1"/>
        <c:crossBetween val="between"/>
        <c:majorUnit val="10"/>
      </c:valAx>
      <c:spPr>
        <a:noFill/>
        <a:ln>
          <a:noFill/>
        </a:ln>
        <a:effectLst/>
      </c:spPr>
    </c:plotArea>
    <c:legend>
      <c:legendPos val="t"/>
      <c:layout>
        <c:manualLayout>
          <c:xMode val="edge"/>
          <c:yMode val="edge"/>
          <c:x val="5.6505905511811026E-2"/>
          <c:y val="3.5687916737830753E-3"/>
          <c:w val="0.72369253238506481"/>
          <c:h val="0.1974992591961431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37739600731728E-2"/>
          <c:y val="6.098785196541625E-2"/>
          <c:w val="0.80453644907289801"/>
          <c:h val="0.76502578169428026"/>
        </c:manualLayout>
      </c:layout>
      <c:lineChart>
        <c:grouping val="standard"/>
        <c:varyColors val="0"/>
        <c:ser>
          <c:idx val="0"/>
          <c:order val="0"/>
          <c:tx>
            <c:strRef>
              <c:f>'Figure 1.3.'!$B$15</c:f>
              <c:strCache>
                <c:ptCount val="1"/>
                <c:pt idx="0">
                  <c:v>Advanced Economies</c:v>
                </c:pt>
              </c:strCache>
            </c:strRef>
          </c:tx>
          <c:spPr>
            <a:ln w="28575" cap="rnd">
              <a:solidFill>
                <a:srgbClr val="0062AF"/>
              </a:solidFill>
              <a:round/>
            </a:ln>
            <a:effectLst/>
          </c:spPr>
          <c:marker>
            <c:symbol val="none"/>
          </c:marker>
          <c:cat>
            <c:numRef>
              <c:f>'Figure 1.3.'!$C$14:$H$14</c:f>
              <c:numCache>
                <c:formatCode>General</c:formatCode>
                <c:ptCount val="6"/>
                <c:pt idx="0">
                  <c:v>2019</c:v>
                </c:pt>
                <c:pt idx="1">
                  <c:v>20</c:v>
                </c:pt>
                <c:pt idx="2">
                  <c:v>21</c:v>
                </c:pt>
                <c:pt idx="3">
                  <c:v>22</c:v>
                </c:pt>
                <c:pt idx="4">
                  <c:v>23</c:v>
                </c:pt>
                <c:pt idx="5">
                  <c:v>24</c:v>
                </c:pt>
              </c:numCache>
            </c:numRef>
          </c:cat>
          <c:val>
            <c:numRef>
              <c:f>'Figure 1.3.'!$C$15:$H$15</c:f>
              <c:numCache>
                <c:formatCode>0.00</c:formatCode>
                <c:ptCount val="6"/>
                <c:pt idx="0">
                  <c:v>0.73871497986199586</c:v>
                </c:pt>
                <c:pt idx="1">
                  <c:v>19.032210633762645</c:v>
                </c:pt>
                <c:pt idx="2">
                  <c:v>17.442927775339854</c:v>
                </c:pt>
                <c:pt idx="3">
                  <c:v>15.076264751250648</c:v>
                </c:pt>
                <c:pt idx="4">
                  <c:v>14.979861211677857</c:v>
                </c:pt>
                <c:pt idx="5">
                  <c:v>14.90948030048024</c:v>
                </c:pt>
              </c:numCache>
            </c:numRef>
          </c:val>
          <c:smooth val="0"/>
          <c:extLst>
            <c:ext xmlns:c16="http://schemas.microsoft.com/office/drawing/2014/chart" uri="{C3380CC4-5D6E-409C-BE32-E72D297353CC}">
              <c16:uniqueId val="{00000000-58C0-4751-BB64-940D90AD354F}"/>
            </c:ext>
          </c:extLst>
        </c:ser>
        <c:ser>
          <c:idx val="2"/>
          <c:order val="1"/>
          <c:tx>
            <c:strRef>
              <c:f>'Figure 1.3.'!$B$16</c:f>
              <c:strCache>
                <c:ptCount val="1"/>
                <c:pt idx="0">
                  <c:v>Emerging Market Economies</c:v>
                </c:pt>
              </c:strCache>
            </c:strRef>
          </c:tx>
          <c:spPr>
            <a:ln w="28575" cap="rnd">
              <a:solidFill>
                <a:srgbClr val="C00000"/>
              </a:solidFill>
              <a:round/>
            </a:ln>
            <a:effectLst/>
          </c:spPr>
          <c:marker>
            <c:symbol val="none"/>
          </c:marker>
          <c:cat>
            <c:numRef>
              <c:f>'Figure 1.3.'!$C$14:$H$14</c:f>
              <c:numCache>
                <c:formatCode>General</c:formatCode>
                <c:ptCount val="6"/>
                <c:pt idx="0">
                  <c:v>2019</c:v>
                </c:pt>
                <c:pt idx="1">
                  <c:v>20</c:v>
                </c:pt>
                <c:pt idx="2">
                  <c:v>21</c:v>
                </c:pt>
                <c:pt idx="3">
                  <c:v>22</c:v>
                </c:pt>
                <c:pt idx="4">
                  <c:v>23</c:v>
                </c:pt>
                <c:pt idx="5">
                  <c:v>24</c:v>
                </c:pt>
              </c:numCache>
            </c:numRef>
          </c:cat>
          <c:val>
            <c:numRef>
              <c:f>'Figure 1.3.'!$C$16:$H$16</c:f>
              <c:numCache>
                <c:formatCode>0.00</c:formatCode>
                <c:ptCount val="6"/>
                <c:pt idx="0">
                  <c:v>0</c:v>
                </c:pt>
                <c:pt idx="1">
                  <c:v>8.0416339173636331</c:v>
                </c:pt>
                <c:pt idx="2">
                  <c:v>6.3416785364342232</c:v>
                </c:pt>
                <c:pt idx="3">
                  <c:v>5.7794939827386145</c:v>
                </c:pt>
                <c:pt idx="4">
                  <c:v>5.6079359463597171</c:v>
                </c:pt>
                <c:pt idx="5">
                  <c:v>5.3445829020148281</c:v>
                </c:pt>
              </c:numCache>
            </c:numRef>
          </c:val>
          <c:smooth val="0"/>
          <c:extLst>
            <c:ext xmlns:c16="http://schemas.microsoft.com/office/drawing/2014/chart" uri="{C3380CC4-5D6E-409C-BE32-E72D297353CC}">
              <c16:uniqueId val="{00000001-58C0-4751-BB64-940D90AD354F}"/>
            </c:ext>
          </c:extLst>
        </c:ser>
        <c:ser>
          <c:idx val="1"/>
          <c:order val="2"/>
          <c:tx>
            <c:strRef>
              <c:f>'Figure 1.3.'!$B$17</c:f>
              <c:strCache>
                <c:ptCount val="1"/>
                <c:pt idx="0">
                  <c:v>Low-Income Developing Countries</c:v>
                </c:pt>
              </c:strCache>
            </c:strRef>
          </c:tx>
          <c:spPr>
            <a:ln w="28575" cap="rnd">
              <a:solidFill>
                <a:srgbClr val="387C2B"/>
              </a:solidFill>
              <a:round/>
            </a:ln>
            <a:effectLst/>
          </c:spPr>
          <c:marker>
            <c:symbol val="none"/>
          </c:marker>
          <c:cat>
            <c:numRef>
              <c:f>'Figure 1.3.'!$C$14:$H$14</c:f>
              <c:numCache>
                <c:formatCode>General</c:formatCode>
                <c:ptCount val="6"/>
                <c:pt idx="0">
                  <c:v>2019</c:v>
                </c:pt>
                <c:pt idx="1">
                  <c:v>20</c:v>
                </c:pt>
                <c:pt idx="2">
                  <c:v>21</c:v>
                </c:pt>
                <c:pt idx="3">
                  <c:v>22</c:v>
                </c:pt>
                <c:pt idx="4">
                  <c:v>23</c:v>
                </c:pt>
                <c:pt idx="5">
                  <c:v>24</c:v>
                </c:pt>
              </c:numCache>
            </c:numRef>
          </c:cat>
          <c:val>
            <c:numRef>
              <c:f>'Figure 1.3.'!$C$17:$H$17</c:f>
              <c:numCache>
                <c:formatCode>0.00</c:formatCode>
                <c:ptCount val="6"/>
                <c:pt idx="0">
                  <c:v>0</c:v>
                </c:pt>
                <c:pt idx="1">
                  <c:v>4.2101100345436109</c:v>
                </c:pt>
                <c:pt idx="2">
                  <c:v>4.9080593693642101</c:v>
                </c:pt>
                <c:pt idx="3">
                  <c:v>4.6058766088755405</c:v>
                </c:pt>
                <c:pt idx="4">
                  <c:v>4.21881047893649</c:v>
                </c:pt>
                <c:pt idx="5">
                  <c:v>3.9959622965339889</c:v>
                </c:pt>
              </c:numCache>
            </c:numRef>
          </c:val>
          <c:smooth val="0"/>
          <c:extLst>
            <c:ext xmlns:c16="http://schemas.microsoft.com/office/drawing/2014/chart" uri="{C3380CC4-5D6E-409C-BE32-E72D297353CC}">
              <c16:uniqueId val="{00000002-58C0-4751-BB64-940D90AD354F}"/>
            </c:ext>
          </c:extLst>
        </c:ser>
        <c:dLbls>
          <c:showLegendKey val="0"/>
          <c:showVal val="0"/>
          <c:showCatName val="0"/>
          <c:showSerName val="0"/>
          <c:showPercent val="0"/>
          <c:showBubbleSize val="0"/>
        </c:dLbls>
        <c:smooth val="0"/>
        <c:axId val="561403968"/>
        <c:axId val="1296380480"/>
      </c:lineChart>
      <c:catAx>
        <c:axId val="56140396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296380480"/>
        <c:crosses val="autoZero"/>
        <c:auto val="1"/>
        <c:lblAlgn val="ctr"/>
        <c:lblOffset val="100"/>
        <c:noMultiLvlLbl val="0"/>
      </c:catAx>
      <c:valAx>
        <c:axId val="1296380480"/>
        <c:scaling>
          <c:orientation val="minMax"/>
          <c:max val="30"/>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561403968"/>
        <c:crossesAt val="1"/>
        <c:crossBetween val="between"/>
      </c:valAx>
      <c:spPr>
        <a:noFill/>
        <a:ln>
          <a:noFill/>
        </a:ln>
        <a:effectLst/>
      </c:spPr>
    </c:plotArea>
    <c:legend>
      <c:legendPos val="t"/>
      <c:layout>
        <c:manualLayout>
          <c:xMode val="edge"/>
          <c:yMode val="edge"/>
          <c:x val="0.19763493776987553"/>
          <c:y val="1.8061378691299951E-2"/>
          <c:w val="0.63828835407670814"/>
          <c:h val="0.2772685232527752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37739600731728E-2"/>
          <c:y val="6.098785196541625E-2"/>
          <c:w val="0.80453644907289801"/>
          <c:h val="0.76502578169428026"/>
        </c:manualLayout>
      </c:layout>
      <c:lineChart>
        <c:grouping val="standard"/>
        <c:varyColors val="0"/>
        <c:ser>
          <c:idx val="0"/>
          <c:order val="0"/>
          <c:tx>
            <c:v>Advanced Economies</c:v>
          </c:tx>
          <c:spPr>
            <a:ln w="28575" cap="rnd">
              <a:solidFill>
                <a:schemeClr val="accent1"/>
              </a:solidFill>
              <a:round/>
            </a:ln>
            <a:effectLst/>
          </c:spPr>
          <c:marker>
            <c:symbol val="none"/>
          </c:marker>
          <c:val>
            <c:numRef>
              <c:f>[193]Figure!$V$16:$AA$16</c:f>
              <c:numCache>
                <c:formatCode>General</c:formatCode>
                <c:ptCount val="6"/>
                <c:pt idx="0">
                  <c:v>0</c:v>
                </c:pt>
                <c:pt idx="1">
                  <c:v>11.003742640347312</c:v>
                </c:pt>
                <c:pt idx="2">
                  <c:v>15.251659375543738</c:v>
                </c:pt>
                <c:pt idx="3">
                  <c:v>17.455883063009821</c:v>
                </c:pt>
                <c:pt idx="4">
                  <c:v>18.810547468464662</c:v>
                </c:pt>
                <c:pt idx="5">
                  <c:v>19.598713869203308</c:v>
                </c:pt>
              </c:numCache>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7364-4307-8435-BD77FAA71FE3}"/>
            </c:ext>
          </c:extLst>
        </c:ser>
        <c:ser>
          <c:idx val="2"/>
          <c:order val="1"/>
          <c:tx>
            <c:v>Emerging Market Economies</c:v>
          </c:tx>
          <c:spPr>
            <a:ln w="28575" cap="rnd">
              <a:solidFill>
                <a:schemeClr val="accent3"/>
              </a:solidFill>
              <a:round/>
            </a:ln>
            <a:effectLst/>
          </c:spPr>
          <c:marker>
            <c:symbol val="none"/>
          </c:marker>
          <c:val>
            <c:numRef>
              <c:f>[193]Figure!$V$17:$AA$17</c:f>
              <c:numCache>
                <c:formatCode>General</c:formatCode>
                <c:ptCount val="6"/>
                <c:pt idx="0">
                  <c:v>0</c:v>
                </c:pt>
                <c:pt idx="1">
                  <c:v>5.057058812267293</c:v>
                </c:pt>
                <c:pt idx="2">
                  <c:v>6.9284194905115015</c:v>
                </c:pt>
                <c:pt idx="3">
                  <c:v>5.8193611734620276</c:v>
                </c:pt>
                <c:pt idx="4">
                  <c:v>5.8755722453240793</c:v>
                </c:pt>
                <c:pt idx="5">
                  <c:v>5.892666694286504</c:v>
                </c:pt>
              </c:numCache>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1-7364-4307-8435-BD77FAA71FE3}"/>
            </c:ext>
          </c:extLst>
        </c:ser>
        <c:ser>
          <c:idx val="1"/>
          <c:order val="2"/>
          <c:tx>
            <c:v>Low-Income Developing Countries</c:v>
          </c:tx>
          <c:spPr>
            <a:ln w="28575" cap="rnd">
              <a:solidFill>
                <a:schemeClr val="accent2"/>
              </a:solidFill>
              <a:round/>
            </a:ln>
            <a:effectLst/>
          </c:spPr>
          <c:marker>
            <c:symbol val="none"/>
          </c:marker>
          <c:val>
            <c:numRef>
              <c:f>[193]Figure!$V$18:$AA$18</c:f>
              <c:numCache>
                <c:formatCode>General</c:formatCode>
                <c:ptCount val="6"/>
                <c:pt idx="0">
                  <c:v>0</c:v>
                </c:pt>
                <c:pt idx="1">
                  <c:v>2.6735399603219108</c:v>
                </c:pt>
                <c:pt idx="2">
                  <c:v>5.2150860924438902</c:v>
                </c:pt>
                <c:pt idx="3">
                  <c:v>5.2647704847505281</c:v>
                </c:pt>
                <c:pt idx="4">
                  <c:v>5.7955897127206413</c:v>
                </c:pt>
                <c:pt idx="5">
                  <c:v>6.1182745703453492</c:v>
                </c:pt>
              </c:numCache>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2-7364-4307-8435-BD77FAA71FE3}"/>
            </c:ext>
          </c:extLst>
        </c:ser>
        <c:dLbls>
          <c:showLegendKey val="0"/>
          <c:showVal val="0"/>
          <c:showCatName val="0"/>
          <c:showSerName val="0"/>
          <c:showPercent val="0"/>
          <c:showBubbleSize val="0"/>
        </c:dLbls>
        <c:smooth val="0"/>
        <c:axId val="561403968"/>
        <c:axId val="1296380480"/>
      </c:lineChart>
      <c:catAx>
        <c:axId val="56140396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296380480"/>
        <c:crosses val="autoZero"/>
        <c:auto val="1"/>
        <c:lblAlgn val="ctr"/>
        <c:lblOffset val="100"/>
        <c:noMultiLvlLbl val="0"/>
      </c:catAx>
      <c:valAx>
        <c:axId val="1296380480"/>
        <c:scaling>
          <c:orientation val="minMax"/>
          <c:max val="30"/>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561403968"/>
        <c:crossesAt val="1"/>
        <c:crossBetween val="between"/>
      </c:valAx>
      <c:spPr>
        <a:noFill/>
        <a:ln>
          <a:noFill/>
        </a:ln>
        <a:effectLst/>
      </c:spPr>
    </c:plotArea>
    <c:legend>
      <c:legendPos val="t"/>
      <c:layout>
        <c:manualLayout>
          <c:xMode val="edge"/>
          <c:yMode val="edge"/>
          <c:x val="0.14521558293116588"/>
          <c:y val="1.8061378691299951E-2"/>
          <c:w val="0.75119157988315977"/>
          <c:h val="0.1964604424446944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1.4'!$P$5</c:f>
              <c:strCache>
                <c:ptCount val="1"/>
                <c:pt idx="0">
                  <c:v>GDP</c:v>
                </c:pt>
              </c:strCache>
            </c:strRef>
          </c:tx>
          <c:spPr>
            <a:ln w="28575" cap="rnd">
              <a:solidFill>
                <a:schemeClr val="accent1"/>
              </a:solidFill>
              <a:round/>
            </a:ln>
            <a:effectLst/>
          </c:spPr>
          <c:marker>
            <c:symbol val="none"/>
          </c:marker>
          <c:cat>
            <c:numRef>
              <c:f>'Figure 1.4'!$Q$4:$V$4</c:f>
              <c:numCache>
                <c:formatCode>General</c:formatCode>
                <c:ptCount val="6"/>
                <c:pt idx="0">
                  <c:v>2021</c:v>
                </c:pt>
                <c:pt idx="1">
                  <c:v>22</c:v>
                </c:pt>
                <c:pt idx="2">
                  <c:v>23</c:v>
                </c:pt>
                <c:pt idx="3">
                  <c:v>24</c:v>
                </c:pt>
                <c:pt idx="4">
                  <c:v>25</c:v>
                </c:pt>
                <c:pt idx="5">
                  <c:v>26</c:v>
                </c:pt>
              </c:numCache>
            </c:numRef>
          </c:cat>
          <c:val>
            <c:numRef>
              <c:f>'Figure 1.4'!$Q$5:$V$5</c:f>
              <c:numCache>
                <c:formatCode>0.00</c:formatCode>
                <c:ptCount val="6"/>
                <c:pt idx="0">
                  <c:v>0.22666894000000001</c:v>
                </c:pt>
                <c:pt idx="1">
                  <c:v>0.61036866999999995</c:v>
                </c:pt>
                <c:pt idx="2">
                  <c:v>0.68758266999999995</c:v>
                </c:pt>
                <c:pt idx="3">
                  <c:v>0.73749094999999998</c:v>
                </c:pt>
                <c:pt idx="4">
                  <c:v>0.70791744999999995</c:v>
                </c:pt>
                <c:pt idx="5">
                  <c:v>0.44174773000000001</c:v>
                </c:pt>
              </c:numCache>
            </c:numRef>
          </c:val>
          <c:smooth val="0"/>
          <c:extLst>
            <c:ext xmlns:c16="http://schemas.microsoft.com/office/drawing/2014/chart" uri="{C3380CC4-5D6E-409C-BE32-E72D297353CC}">
              <c16:uniqueId val="{00000000-8336-4207-9B82-0329A19B3F5E}"/>
            </c:ext>
          </c:extLst>
        </c:ser>
        <c:ser>
          <c:idx val="1"/>
          <c:order val="1"/>
          <c:tx>
            <c:strRef>
              <c:f>'Figure 1.4'!$P$6</c:f>
              <c:strCache>
                <c:ptCount val="1"/>
                <c:pt idx="0">
                  <c:v>Consumption</c:v>
                </c:pt>
              </c:strCache>
            </c:strRef>
          </c:tx>
          <c:spPr>
            <a:ln w="28575" cap="rnd">
              <a:solidFill>
                <a:srgbClr val="C00000"/>
              </a:solidFill>
              <a:round/>
            </a:ln>
            <a:effectLst/>
          </c:spPr>
          <c:marker>
            <c:symbol val="none"/>
          </c:marker>
          <c:cat>
            <c:numRef>
              <c:f>'Figure 1.4'!$Q$4:$V$4</c:f>
              <c:numCache>
                <c:formatCode>General</c:formatCode>
                <c:ptCount val="6"/>
                <c:pt idx="0">
                  <c:v>2021</c:v>
                </c:pt>
                <c:pt idx="1">
                  <c:v>22</c:v>
                </c:pt>
                <c:pt idx="2">
                  <c:v>23</c:v>
                </c:pt>
                <c:pt idx="3">
                  <c:v>24</c:v>
                </c:pt>
                <c:pt idx="4">
                  <c:v>25</c:v>
                </c:pt>
                <c:pt idx="5">
                  <c:v>26</c:v>
                </c:pt>
              </c:numCache>
            </c:numRef>
          </c:cat>
          <c:val>
            <c:numRef>
              <c:f>'Figure 1.4'!$Q$6:$V$6</c:f>
              <c:numCache>
                <c:formatCode>0.00</c:formatCode>
                <c:ptCount val="6"/>
                <c:pt idx="0">
                  <c:v>0.10923416</c:v>
                </c:pt>
                <c:pt idx="1">
                  <c:v>0.29471338000000002</c:v>
                </c:pt>
                <c:pt idx="2">
                  <c:v>0.27678159000000002</c:v>
                </c:pt>
                <c:pt idx="3">
                  <c:v>0.32242041999999999</c:v>
                </c:pt>
                <c:pt idx="4">
                  <c:v>0.34928709000000002</c:v>
                </c:pt>
                <c:pt idx="5">
                  <c:v>0.18987329</c:v>
                </c:pt>
              </c:numCache>
            </c:numRef>
          </c:val>
          <c:smooth val="0"/>
          <c:extLst>
            <c:ext xmlns:c16="http://schemas.microsoft.com/office/drawing/2014/chart" uri="{C3380CC4-5D6E-409C-BE32-E72D297353CC}">
              <c16:uniqueId val="{00000001-8336-4207-9B82-0329A19B3F5E}"/>
            </c:ext>
          </c:extLst>
        </c:ser>
        <c:ser>
          <c:idx val="2"/>
          <c:order val="2"/>
          <c:tx>
            <c:strRef>
              <c:f>'Figure 1.4'!$P$7</c:f>
              <c:strCache>
                <c:ptCount val="1"/>
                <c:pt idx="0">
                  <c:v>Investment </c:v>
                </c:pt>
              </c:strCache>
            </c:strRef>
          </c:tx>
          <c:spPr>
            <a:ln w="28575" cap="rnd">
              <a:solidFill>
                <a:srgbClr val="387C2B"/>
              </a:solidFill>
              <a:round/>
            </a:ln>
            <a:effectLst/>
          </c:spPr>
          <c:marker>
            <c:symbol val="none"/>
          </c:marker>
          <c:cat>
            <c:numRef>
              <c:f>'Figure 1.4'!$Q$4:$V$4</c:f>
              <c:numCache>
                <c:formatCode>General</c:formatCode>
                <c:ptCount val="6"/>
                <c:pt idx="0">
                  <c:v>2021</c:v>
                </c:pt>
                <c:pt idx="1">
                  <c:v>22</c:v>
                </c:pt>
                <c:pt idx="2">
                  <c:v>23</c:v>
                </c:pt>
                <c:pt idx="3">
                  <c:v>24</c:v>
                </c:pt>
                <c:pt idx="4">
                  <c:v>25</c:v>
                </c:pt>
                <c:pt idx="5">
                  <c:v>26</c:v>
                </c:pt>
              </c:numCache>
            </c:numRef>
          </c:cat>
          <c:val>
            <c:numRef>
              <c:f>'Figure 1.4'!$Q$7:$V$7</c:f>
              <c:numCache>
                <c:formatCode>0.00</c:formatCode>
                <c:ptCount val="6"/>
                <c:pt idx="0">
                  <c:v>-3.6328399999999997E-2</c:v>
                </c:pt>
                <c:pt idx="1">
                  <c:v>0.1103788</c:v>
                </c:pt>
                <c:pt idx="2">
                  <c:v>0.30222233999999998</c:v>
                </c:pt>
                <c:pt idx="3">
                  <c:v>0.48166146999999998</c:v>
                </c:pt>
                <c:pt idx="4">
                  <c:v>0.62547940000000002</c:v>
                </c:pt>
                <c:pt idx="5">
                  <c:v>0.76045799000000003</c:v>
                </c:pt>
              </c:numCache>
            </c:numRef>
          </c:val>
          <c:smooth val="0"/>
          <c:extLst>
            <c:ext xmlns:c16="http://schemas.microsoft.com/office/drawing/2014/chart" uri="{C3380CC4-5D6E-409C-BE32-E72D297353CC}">
              <c16:uniqueId val="{00000002-8336-4207-9B82-0329A19B3F5E}"/>
            </c:ext>
          </c:extLst>
        </c:ser>
        <c:ser>
          <c:idx val="3"/>
          <c:order val="3"/>
          <c:tx>
            <c:strRef>
              <c:f>'Figure 1.4'!$P$8</c:f>
              <c:strCache>
                <c:ptCount val="1"/>
                <c:pt idx="0">
                  <c:v>Exports</c:v>
                </c:pt>
              </c:strCache>
            </c:strRef>
          </c:tx>
          <c:spPr>
            <a:ln w="28575" cap="rnd">
              <a:solidFill>
                <a:srgbClr val="FDBE57"/>
              </a:solidFill>
              <a:round/>
            </a:ln>
            <a:effectLst/>
          </c:spPr>
          <c:marker>
            <c:symbol val="none"/>
          </c:marker>
          <c:cat>
            <c:numRef>
              <c:f>'Figure 1.4'!$Q$4:$V$4</c:f>
              <c:numCache>
                <c:formatCode>General</c:formatCode>
                <c:ptCount val="6"/>
                <c:pt idx="0">
                  <c:v>2021</c:v>
                </c:pt>
                <c:pt idx="1">
                  <c:v>22</c:v>
                </c:pt>
                <c:pt idx="2">
                  <c:v>23</c:v>
                </c:pt>
                <c:pt idx="3">
                  <c:v>24</c:v>
                </c:pt>
                <c:pt idx="4">
                  <c:v>25</c:v>
                </c:pt>
                <c:pt idx="5">
                  <c:v>26</c:v>
                </c:pt>
              </c:numCache>
            </c:numRef>
          </c:cat>
          <c:val>
            <c:numRef>
              <c:f>'Figure 1.4'!$Q$8:$V$8</c:f>
              <c:numCache>
                <c:formatCode>0.00</c:formatCode>
                <c:ptCount val="6"/>
                <c:pt idx="0">
                  <c:v>0.52736247000000003</c:v>
                </c:pt>
                <c:pt idx="1">
                  <c:v>1.5267577000000001</c:v>
                </c:pt>
                <c:pt idx="2">
                  <c:v>1.6761212000000001</c:v>
                </c:pt>
                <c:pt idx="3">
                  <c:v>1.7041838</c:v>
                </c:pt>
                <c:pt idx="4">
                  <c:v>1.4777781000000001</c:v>
                </c:pt>
                <c:pt idx="5">
                  <c:v>0.61095261999999995</c:v>
                </c:pt>
              </c:numCache>
            </c:numRef>
          </c:val>
          <c:smooth val="0"/>
          <c:extLst>
            <c:ext xmlns:c16="http://schemas.microsoft.com/office/drawing/2014/chart" uri="{C3380CC4-5D6E-409C-BE32-E72D297353CC}">
              <c16:uniqueId val="{00000003-8336-4207-9B82-0329A19B3F5E}"/>
            </c:ext>
          </c:extLst>
        </c:ser>
        <c:dLbls>
          <c:showLegendKey val="0"/>
          <c:showVal val="0"/>
          <c:showCatName val="0"/>
          <c:showSerName val="0"/>
          <c:showPercent val="0"/>
          <c:showBubbleSize val="0"/>
        </c:dLbls>
        <c:smooth val="0"/>
        <c:axId val="1641385200"/>
        <c:axId val="1616610672"/>
      </c:lineChart>
      <c:catAx>
        <c:axId val="1641385200"/>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616610672"/>
        <c:crosses val="autoZero"/>
        <c:auto val="1"/>
        <c:lblAlgn val="ctr"/>
        <c:lblOffset val="100"/>
        <c:noMultiLvlLbl val="0"/>
      </c:catAx>
      <c:valAx>
        <c:axId val="1616610672"/>
        <c:scaling>
          <c:orientation val="minMax"/>
        </c:scaling>
        <c:delete val="0"/>
        <c:axPos val="l"/>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641385200"/>
        <c:crosses val="autoZero"/>
        <c:crossBetween val="between"/>
        <c:majorUnit val="0.4"/>
      </c:valAx>
      <c:spPr>
        <a:noFill/>
        <a:ln>
          <a:noFill/>
        </a:ln>
        <a:effectLst/>
      </c:spPr>
    </c:plotArea>
    <c:legend>
      <c:legendPos val="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83770778652663E-2"/>
          <c:y val="0.16341717701953923"/>
          <c:w val="0.87986067366579179"/>
          <c:h val="0.68692949839603379"/>
        </c:manualLayout>
      </c:layout>
      <c:barChart>
        <c:barDir val="col"/>
        <c:grouping val="stacked"/>
        <c:varyColors val="0"/>
        <c:ser>
          <c:idx val="0"/>
          <c:order val="0"/>
          <c:spPr>
            <a:solidFill>
              <a:srgbClr val="0062AF"/>
            </a:solidFill>
            <a:ln>
              <a:solidFill>
                <a:srgbClr val="0062AF"/>
              </a:solidFill>
            </a:ln>
            <a:effectLst/>
          </c:spPr>
          <c:invertIfNegative val="0"/>
          <c:val>
            <c:numRef>
              <c:f>'Figure 1.4'!#REF!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'Figure 1.4'!#REF!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1.4'!#REF!</c15:sqref>
                        </c15:formulaRef>
                      </c:ext>
                    </c:extLst>
                  </c:multiLvlStrRef>
                </c15:cat>
              </c15:filteredCategoryTitle>
            </c:ext>
            <c:ext xmlns:c16="http://schemas.microsoft.com/office/drawing/2014/chart" uri="{C3380CC4-5D6E-409C-BE32-E72D297353CC}">
              <c16:uniqueId val="{00000000-73F1-4F2E-9730-9696CF95E3CB}"/>
            </c:ext>
          </c:extLst>
        </c:ser>
        <c:ser>
          <c:idx val="1"/>
          <c:order val="1"/>
          <c:spPr>
            <a:solidFill>
              <a:srgbClr val="C00000"/>
            </a:solidFill>
            <a:ln>
              <a:solidFill>
                <a:srgbClr val="C00000"/>
              </a:solidFill>
            </a:ln>
            <a:effectLst/>
          </c:spPr>
          <c:invertIfNegative val="0"/>
          <c:val>
            <c:numRef>
              <c:f>'Figure 1.4'!#REF!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'Figure 1.4'!#REF!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1.4'!#REF!</c15:sqref>
                        </c15:formulaRef>
                      </c:ext>
                    </c:extLst>
                  </c:multiLvlStrRef>
                </c15:cat>
              </c15:filteredCategoryTitle>
            </c:ext>
            <c:ext xmlns:c16="http://schemas.microsoft.com/office/drawing/2014/chart" uri="{C3380CC4-5D6E-409C-BE32-E72D297353CC}">
              <c16:uniqueId val="{00000001-73F1-4F2E-9730-9696CF95E3CB}"/>
            </c:ext>
          </c:extLst>
        </c:ser>
        <c:ser>
          <c:idx val="2"/>
          <c:order val="2"/>
          <c:spPr>
            <a:solidFill>
              <a:srgbClr val="387C2B"/>
            </a:solidFill>
            <a:ln>
              <a:solidFill>
                <a:srgbClr val="387C2B"/>
              </a:solidFill>
            </a:ln>
            <a:effectLst/>
          </c:spPr>
          <c:invertIfNegative val="0"/>
          <c:val>
            <c:numRef>
              <c:f>'Figure 1.4'!#REF!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'Figure 1.4'!#REF!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1.4'!#REF!</c15:sqref>
                        </c15:formulaRef>
                      </c:ext>
                    </c:extLst>
                  </c:multiLvlStrRef>
                </c15:cat>
              </c15:filteredCategoryTitle>
            </c:ext>
            <c:ext xmlns:c16="http://schemas.microsoft.com/office/drawing/2014/chart" uri="{C3380CC4-5D6E-409C-BE32-E72D297353CC}">
              <c16:uniqueId val="{00000002-73F1-4F2E-9730-9696CF95E3CB}"/>
            </c:ext>
          </c:extLst>
        </c:ser>
        <c:ser>
          <c:idx val="3"/>
          <c:order val="3"/>
          <c:spPr>
            <a:solidFill>
              <a:srgbClr val="FDBE57"/>
            </a:solidFill>
            <a:ln>
              <a:solidFill>
                <a:srgbClr val="FDBE57"/>
              </a:solidFill>
            </a:ln>
            <a:effectLst/>
          </c:spPr>
          <c:invertIfNegative val="0"/>
          <c:val>
            <c:numRef>
              <c:f>'Figure 1.4'!#REF!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'Figure 1.4'!#REF!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1.4'!#REF!</c15:sqref>
                        </c15:formulaRef>
                      </c:ext>
                    </c:extLst>
                  </c:multiLvlStrRef>
                </c15:cat>
              </c15:filteredCategoryTitle>
            </c:ext>
            <c:ext xmlns:c16="http://schemas.microsoft.com/office/drawing/2014/chart" uri="{C3380CC4-5D6E-409C-BE32-E72D297353CC}">
              <c16:uniqueId val="{00000003-73F1-4F2E-9730-9696CF95E3CB}"/>
            </c:ext>
          </c:extLst>
        </c:ser>
        <c:dLbls>
          <c:showLegendKey val="0"/>
          <c:showVal val="0"/>
          <c:showCatName val="0"/>
          <c:showSerName val="0"/>
          <c:showPercent val="0"/>
          <c:showBubbleSize val="0"/>
        </c:dLbls>
        <c:gapWidth val="150"/>
        <c:overlap val="100"/>
        <c:axId val="2005876576"/>
        <c:axId val="359934160"/>
      </c:barChart>
      <c:catAx>
        <c:axId val="2005876576"/>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359934160"/>
        <c:crosses val="autoZero"/>
        <c:auto val="1"/>
        <c:lblAlgn val="ctr"/>
        <c:lblOffset val="100"/>
        <c:noMultiLvlLbl val="0"/>
      </c:catAx>
      <c:valAx>
        <c:axId val="359934160"/>
        <c:scaling>
          <c:orientation val="minMax"/>
        </c:scaling>
        <c:delete val="0"/>
        <c:axPos val="l"/>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2005876576"/>
        <c:crosses val="autoZero"/>
        <c:crossBetween val="between"/>
      </c:valAx>
      <c:spPr>
        <a:noFill/>
        <a:ln>
          <a:noFill/>
        </a:ln>
        <a:effectLst/>
      </c:spPr>
    </c:plotArea>
    <c:legend>
      <c:legendPos val="t"/>
      <c:layout>
        <c:manualLayout>
          <c:xMode val="edge"/>
          <c:yMode val="edge"/>
          <c:x val="0.10176887431185154"/>
          <c:y val="2.7777777777777776E-2"/>
          <c:w val="0.8002475432941466"/>
          <c:h val="0.13845752976530107"/>
        </c:manualLayout>
      </c:layou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lvl ptCount="0"/>
      </cx:strDim>
      <cx:numDim type="val">
        <cx:lvl ptCount="0"/>
      </cx:numDim>
    </cx:data>
    <cx:data id="1">
      <cx:strDim type="cat">
        <cx:lvl ptCount="0"/>
      </cx:strDim>
      <cx:numDim type="val">
        <cx:lvl ptCount="0"/>
      </cx:numDim>
    </cx:data>
  </cx:chartData>
  <cx:chart>
    <cx:plotArea>
      <cx:plotAreaRegion>
        <cx:series layoutId="boxWhisker" uniqueId="{E39C8364-F640-42A5-98EC-8A48BEBE8EEB}">
          <cx:spPr>
            <a:solidFill>
              <a:srgbClr val="0062AF"/>
            </a:solidFill>
            <a:ln>
              <a:solidFill>
                <a:schemeClr val="tx1"/>
              </a:solidFill>
            </a:ln>
          </cx:spPr>
          <cx:dataId val="0"/>
          <cx:layoutPr>
            <cx:visibility meanLine="0" meanMarker="0" nonoutliers="0" outliers="0"/>
            <cx:statistics quartileMethod="exclusive"/>
          </cx:layoutPr>
        </cx:series>
        <cx:series layoutId="boxWhisker" uniqueId="{D090ADA9-12AA-4278-828C-41EA2C25A66C}">
          <cx:spPr>
            <a:solidFill>
              <a:srgbClr val="C00000"/>
            </a:solidFill>
            <a:ln>
              <a:solidFill>
                <a:schemeClr val="tx1"/>
              </a:solidFill>
            </a:ln>
          </cx:spPr>
          <cx:dataId val="1"/>
          <cx:layoutPr>
            <cx:visibility meanLine="0" meanMarker="0" nonoutliers="0" outliers="0"/>
            <cx:statistics quartileMethod="exclusive"/>
          </cx:layoutPr>
        </cx:series>
      </cx:plotAreaRegion>
      <cx:axis id="0">
        <cx:catScaling gapWidth="1"/>
        <cx:majorTickMarks type="in"/>
        <cx:tickLabels/>
        <cx:spPr>
          <a:ln>
            <a:solidFill>
              <a:schemeClr val="bg1">
                <a:lumMod val="65000"/>
              </a:schemeClr>
            </a:solidFill>
          </a:ln>
        </cx:spPr>
        <cx:txPr>
          <a:bodyPr spcFirstLastPara="1" vertOverflow="ellipsis" horzOverflow="overflow" wrap="square" lIns="0" tIns="0" rIns="0" bIns="0" anchor="ctr" anchorCtr="1"/>
          <a:lstStyle/>
          <a:p>
            <a:pPr algn="ctr" rtl="0">
              <a:defRPr>
                <a:solidFill>
                  <a:sysClr val="windowText" lastClr="000000"/>
                </a:solidFill>
                <a:latin typeface="HelveticaNeueLT Std" panose="020B0604020202020204"/>
                <a:ea typeface="HelveticaNeueLT Std" panose="020B0604020202020204"/>
                <a:cs typeface="HelveticaNeueLT Std" panose="020B0604020202020204"/>
              </a:defRPr>
            </a:pPr>
            <a:endParaRPr lang="en-US" sz="900" b="0" i="0" u="none" strike="noStrike" baseline="0">
              <a:solidFill>
                <a:sysClr val="windowText" lastClr="000000"/>
              </a:solidFill>
              <a:latin typeface="HelveticaNeueLT Std" panose="020B0604020202020204"/>
            </a:endParaRPr>
          </a:p>
        </cx:txPr>
      </cx:axis>
      <cx:axis id="1">
        <cx:valScaling/>
        <cx:majorTickMarks type="out"/>
        <cx:tickLabels/>
        <cx:spPr>
          <a:ln>
            <a:solidFill>
              <a:schemeClr val="bg1">
                <a:lumMod val="65000"/>
              </a:schemeClr>
            </a:solidFill>
          </a:ln>
        </cx:spPr>
        <cx:txPr>
          <a:bodyPr spcFirstLastPara="1" vertOverflow="ellipsis" horzOverflow="overflow" wrap="square" lIns="0" tIns="0" rIns="0" bIns="0" anchor="ctr" anchorCtr="1"/>
          <a:lstStyle/>
          <a:p>
            <a:pPr algn="ctr" rtl="0">
              <a:defRPr>
                <a:solidFill>
                  <a:sysClr val="windowText" lastClr="000000"/>
                </a:solidFill>
                <a:latin typeface="HelveticaNeueLT Std" panose="020B0604020202020204"/>
                <a:ea typeface="HelveticaNeueLT Std" panose="020B0604020202020204"/>
                <a:cs typeface="HelveticaNeueLT Std" panose="020B0604020202020204"/>
              </a:defRPr>
            </a:pPr>
            <a:endParaRPr lang="en-US" sz="900" b="0" i="0" u="none" strike="noStrike" baseline="0">
              <a:solidFill>
                <a:sysClr val="windowText" lastClr="000000"/>
              </a:solidFill>
              <a:latin typeface="HelveticaNeueLT Std" panose="020B0604020202020204"/>
            </a:endParaRPr>
          </a:p>
        </cx:txPr>
      </cx:axis>
    </cx:plotArea>
    <cx:legend pos="t" align="ctr" overlay="0">
      <cx:txPr>
        <a:bodyPr spcFirstLastPara="1" vertOverflow="ellipsis" horzOverflow="overflow" wrap="square" lIns="0" tIns="0" rIns="0" bIns="0" anchor="ctr" anchorCtr="1"/>
        <a:lstStyle/>
        <a:p>
          <a:pPr algn="ctr" rtl="0">
            <a:defRPr>
              <a:solidFill>
                <a:sysClr val="windowText" lastClr="000000"/>
              </a:solidFill>
              <a:latin typeface="HelveticaNeueLT Std" panose="020B0604020202020204"/>
              <a:ea typeface="HelveticaNeueLT Std" panose="020B0604020202020204"/>
              <a:cs typeface="HelveticaNeueLT Std" panose="020B0604020202020204"/>
            </a:defRPr>
          </a:pPr>
          <a:endParaRPr lang="en-US" sz="900" b="0" i="0" u="none" strike="noStrike" baseline="0">
            <a:solidFill>
              <a:sysClr val="windowText" lastClr="000000"/>
            </a:solidFill>
            <a:latin typeface="HelveticaNeueLT Std" panose="020B0604020202020204"/>
          </a:endParaRPr>
        </a:p>
      </cx:txPr>
    </cx:legend>
  </cx:chart>
  <cx:spPr>
    <a:noFill/>
    <a:ln>
      <a:noFill/>
    </a:ln>
  </cx:spPr>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_xlchart.v1.4</cx:f>
      </cx:numDim>
    </cx:data>
    <cx:data id="1">
      <cx:numDim type="val">
        <cx:f>_xlchart.v1.5</cx:f>
      </cx:numDim>
    </cx:data>
    <cx:data id="2">
      <cx:numDim type="val">
        <cx:f>_xlchart.v1.3</cx:f>
      </cx:numDim>
    </cx:data>
  </cx:chartData>
  <cx:chart>
    <cx:title pos="t" align="ctr" overlay="0">
      <cx:tx>
        <cx:txData>
          <cx:v>Deviation f</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Deviation f</a:t>
          </a:r>
        </a:p>
      </cx:txPr>
    </cx:title>
    <cx:plotArea>
      <cx:plotAreaRegion>
        <cx:series layoutId="boxWhisker" uniqueId="{00000001-4B01-4753-8F11-5605DC80EF68}" formatIdx="1">
          <cx:tx>
            <cx:txData>
              <cx:f/>
              <cx:v>EMs</cx:v>
            </cx:txData>
          </cx:tx>
          <cx:dataId val="0"/>
          <cx:layoutPr>
            <cx:visibility outliers="0"/>
            <cx:statistics quartileMethod="exclusive"/>
          </cx:layoutPr>
        </cx:series>
        <cx:series layoutId="boxWhisker" uniqueId="{00000002-4B01-4753-8F11-5605DC80EF68}" formatIdx="2">
          <cx:tx>
            <cx:txData>
              <cx:f/>
              <cx:v>LICs</cx:v>
            </cx:txData>
          </cx:tx>
          <cx:dataId val="1"/>
          <cx:layoutPr>
            <cx:visibility outliers="0"/>
            <cx:statistics quartileMethod="exclusive"/>
          </cx:layoutPr>
        </cx:series>
        <cx:series layoutId="boxWhisker" uniqueId="{00000003-4B01-4753-8F11-5605DC80EF68}">
          <cx:tx>
            <cx:txData>
              <cx:f/>
              <cx:v>AEs</cx:v>
            </cx:txData>
          </cx:tx>
          <cx:dataId val="2"/>
          <cx:layoutPr>
            <cx:visibility outliers="0"/>
            <cx:statistics quartileMethod="exclusive"/>
          </cx:layoutPr>
        </cx:series>
      </cx:plotAreaRegion>
      <cx:axis id="0" hidden="1">
        <cx:catScaling gapWidth="1"/>
        <cx:tickLabels/>
      </cx:axis>
      <cx:axis id="1">
        <cx:valScaling/>
        <cx:majorGridlines/>
        <cx:tickLabels/>
      </cx:axis>
    </cx:plotArea>
    <cx:legend pos="t" align="ctr" overlay="0"/>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data id="1">
      <cx:numDim type="val">
        <cx:f>_xlchart.v1.0</cx:f>
      </cx:numDim>
    </cx:data>
    <cx:data id="2">
      <cx:numDim type="val">
        <cx:f>_xlchart.v1.2</cx:f>
      </cx:numDim>
    </cx:data>
  </cx:chartData>
  <cx:chart>
    <cx:title pos="t" align="ctr" overlay="0">
      <cx:tx>
        <cx:txData>
          <cx:v>Projected f</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Projected f</a:t>
          </a:r>
        </a:p>
      </cx:txPr>
    </cx:title>
    <cx:plotArea>
      <cx:plotAreaRegion>
        <cx:series layoutId="boxWhisker" uniqueId="{00000001-4B01-4753-8F11-5605DC80EF68}" formatIdx="1">
          <cx:tx>
            <cx:txData>
              <cx:f/>
              <cx:v>EMs</cx:v>
            </cx:txData>
          </cx:tx>
          <cx:dataId val="0"/>
          <cx:layoutPr>
            <cx:visibility meanLine="0" meanMarker="1" nonoutliers="1" outliers="0"/>
            <cx:statistics quartileMethod="exclusive"/>
          </cx:layoutPr>
        </cx:series>
        <cx:series layoutId="boxWhisker" uniqueId="{00000002-4B01-4753-8F11-5605DC80EF68}" formatIdx="2">
          <cx:tx>
            <cx:txData>
              <cx:f/>
              <cx:v>LICs</cx:v>
            </cx:txData>
          </cx:tx>
          <cx:dataId val="1"/>
          <cx:layoutPr>
            <cx:visibility meanLine="0" meanMarker="1" nonoutliers="1" outliers="0"/>
            <cx:statistics quartileMethod="exclusive"/>
          </cx:layoutPr>
        </cx:series>
        <cx:series layoutId="boxWhisker" uniqueId="{00000003-4B01-4753-8F11-5605DC80EF68}" formatIdx="0">
          <cx:tx>
            <cx:txData>
              <cx:f/>
              <cx:v>AEs</cx:v>
            </cx:txData>
          </cx:tx>
          <cx:dataId val="2"/>
          <cx:layoutPr>
            <cx:visibility meanLine="0" meanMarker="1" nonoutliers="1" outliers="0"/>
            <cx:statistics quartileMethod="exclusive"/>
          </cx:layoutPr>
        </cx:series>
      </cx:plotAreaRegion>
      <cx:axis id="0" hidden="1">
        <cx:catScaling gapWidth="1"/>
        <cx:tickLabels/>
      </cx:axis>
      <cx:axis id="1">
        <cx:valScaling/>
        <cx:majorGridlines/>
        <cx:tickLabels/>
      </cx:axis>
    </cx:plotArea>
    <cx:legend pos="t" align="ctr"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7.xml"/><Relationship Id="rId7" Type="http://schemas.openxmlformats.org/officeDocument/2006/relationships/chart" Target="../charts/chart19.xml"/><Relationship Id="rId2" Type="http://schemas.openxmlformats.org/officeDocument/2006/relationships/chart" Target="../charts/chart16.xml"/><Relationship Id="rId1" Type="http://schemas.openxmlformats.org/officeDocument/2006/relationships/chart" Target="../charts/chart15.xml"/><Relationship Id="rId6" Type="http://schemas.microsoft.com/office/2014/relationships/chartEx" Target="../charts/chartEx3.xml"/><Relationship Id="rId5" Type="http://schemas.openxmlformats.org/officeDocument/2006/relationships/chart" Target="../charts/chart18.xml"/><Relationship Id="rId4" Type="http://schemas.microsoft.com/office/2014/relationships/chartEx" Target="../charts/chartEx2.xml"/><Relationship Id="rId9"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emf"/></Relationships>
</file>

<file path=xl/drawings/_rels/drawing1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chart" Target="../charts/chart32.xml"/><Relationship Id="rId4" Type="http://schemas.openxmlformats.org/officeDocument/2006/relationships/chart" Target="../charts/chart31.xml"/></Relationships>
</file>

<file path=xl/drawings/_rels/drawing21.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22.xml.rels><?xml version="1.0" encoding="UTF-8" standalone="yes"?>
<Relationships xmlns="http://schemas.openxmlformats.org/package/2006/relationships"><Relationship Id="rId1" Type="http://schemas.openxmlformats.org/officeDocument/2006/relationships/image" Target="../media/image8.emf"/></Relationships>
</file>

<file path=xl/drawings/_rels/drawing2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0.xml.rels><?xml version="1.0" encoding="UTF-8" standalone="yes"?>
<Relationships xmlns="http://schemas.openxmlformats.org/package/2006/relationships"><Relationship Id="rId1" Type="http://schemas.openxmlformats.org/officeDocument/2006/relationships/image" Target="../media/image9.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0.emf"/></Relationships>
</file>

<file path=xl/drawings/_rels/drawing33.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11.png"/><Relationship Id="rId1" Type="http://schemas.openxmlformats.org/officeDocument/2006/relationships/chart" Target="../charts/chart4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microsoft.com/office/2014/relationships/chartEx" Target="../charts/chartEx1.xml"/><Relationship Id="rId1" Type="http://schemas.openxmlformats.org/officeDocument/2006/relationships/chart" Target="../charts/chart12.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4</xdr:col>
      <xdr:colOff>243109</xdr:colOff>
      <xdr:row>8</xdr:row>
      <xdr:rowOff>136070</xdr:rowOff>
    </xdr:from>
    <xdr:to>
      <xdr:col>6</xdr:col>
      <xdr:colOff>544285</xdr:colOff>
      <xdr:row>21</xdr:row>
      <xdr:rowOff>69986</xdr:rowOff>
    </xdr:to>
    <xdr:pic>
      <xdr:nvPicPr>
        <xdr:cNvPr id="3" name="Picture 2">
          <a:extLst>
            <a:ext uri="{FF2B5EF4-FFF2-40B4-BE49-F238E27FC236}">
              <a16:creationId xmlns:a16="http://schemas.microsoft.com/office/drawing/2014/main" id="{1B695B1C-04E5-4F59-9869-8C80C684AD17}"/>
            </a:ext>
          </a:extLst>
        </xdr:cNvPr>
        <xdr:cNvPicPr>
          <a:picLocks noChangeAspect="1"/>
        </xdr:cNvPicPr>
      </xdr:nvPicPr>
      <xdr:blipFill>
        <a:blip xmlns:r="http://schemas.openxmlformats.org/officeDocument/2006/relationships" r:embed="rId1"/>
        <a:stretch>
          <a:fillRect/>
        </a:stretch>
      </xdr:blipFill>
      <xdr:spPr>
        <a:xfrm>
          <a:off x="3091538" y="1587499"/>
          <a:ext cx="1770747" cy="22924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61</xdr:row>
      <xdr:rowOff>158750</xdr:rowOff>
    </xdr:from>
    <xdr:to>
      <xdr:col>7</xdr:col>
      <xdr:colOff>323850</xdr:colOff>
      <xdr:row>75</xdr:row>
      <xdr:rowOff>139700</xdr:rowOff>
    </xdr:to>
    <xdr:graphicFrame macro="">
      <xdr:nvGraphicFramePr>
        <xdr:cNvPr id="5" name="Chart 4">
          <a:extLst>
            <a:ext uri="{FF2B5EF4-FFF2-40B4-BE49-F238E27FC236}">
              <a16:creationId xmlns:a16="http://schemas.microsoft.com/office/drawing/2014/main" id="{AD618E0B-EDCA-422E-A391-1401A98F3E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62</xdr:row>
      <xdr:rowOff>0</xdr:rowOff>
    </xdr:from>
    <xdr:to>
      <xdr:col>15</xdr:col>
      <xdr:colOff>304800</xdr:colOff>
      <xdr:row>76</xdr:row>
      <xdr:rowOff>0</xdr:rowOff>
    </xdr:to>
    <xdr:graphicFrame macro="">
      <xdr:nvGraphicFramePr>
        <xdr:cNvPr id="6" name="Chart 5">
          <a:extLst>
            <a:ext uri="{FF2B5EF4-FFF2-40B4-BE49-F238E27FC236}">
              <a16:creationId xmlns:a16="http://schemas.microsoft.com/office/drawing/2014/main" id="{289DF3CE-8D73-4C50-A027-EFE9AA634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50800</xdr:rowOff>
    </xdr:from>
    <xdr:to>
      <xdr:col>7</xdr:col>
      <xdr:colOff>304800</xdr:colOff>
      <xdr:row>92</xdr:row>
      <xdr:rowOff>31750</xdr:rowOff>
    </xdr:to>
    <xdr:graphicFrame macro="">
      <xdr:nvGraphicFramePr>
        <xdr:cNvPr id="7" name="Chart 6">
          <a:extLst>
            <a:ext uri="{FF2B5EF4-FFF2-40B4-BE49-F238E27FC236}">
              <a16:creationId xmlns:a16="http://schemas.microsoft.com/office/drawing/2014/main" id="{05A0F2CE-FB31-41D4-B18E-BF7D04A1B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260350</xdr:colOff>
      <xdr:row>100</xdr:row>
      <xdr:rowOff>171450</xdr:rowOff>
    </xdr:from>
    <xdr:to>
      <xdr:col>7</xdr:col>
      <xdr:colOff>565150</xdr:colOff>
      <xdr:row>115</xdr:row>
      <xdr:rowOff>152400</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AFAA7887-8827-4ADD-B245-16FFE46EB16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60350" y="18586450"/>
              <a:ext cx="45720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9</xdr:col>
      <xdr:colOff>444500</xdr:colOff>
      <xdr:row>116</xdr:row>
      <xdr:rowOff>165100</xdr:rowOff>
    </xdr:from>
    <xdr:to>
      <xdr:col>16</xdr:col>
      <xdr:colOff>101600</xdr:colOff>
      <xdr:row>129</xdr:row>
      <xdr:rowOff>95250</xdr:rowOff>
    </xdr:to>
    <xdr:graphicFrame macro="">
      <xdr:nvGraphicFramePr>
        <xdr:cNvPr id="9" name="Chart 8">
          <a:extLst>
            <a:ext uri="{FF2B5EF4-FFF2-40B4-BE49-F238E27FC236}">
              <a16:creationId xmlns:a16="http://schemas.microsoft.com/office/drawing/2014/main" id="{EB959ACA-EFD5-426C-8B7A-C4B6834D2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101</xdr:row>
      <xdr:rowOff>0</xdr:rowOff>
    </xdr:from>
    <xdr:to>
      <xdr:col>16</xdr:col>
      <xdr:colOff>88900</xdr:colOff>
      <xdr:row>115</xdr:row>
      <xdr:rowOff>165100</xdr:rowOff>
    </xdr:to>
    <mc:AlternateContent xmlns:mc="http://schemas.openxmlformats.org/markup-compatibility/2006">
      <mc:Choice xmlns:cx1="http://schemas.microsoft.com/office/drawing/2015/9/8/chartex" Requires="cx1">
        <xdr:graphicFrame macro="">
          <xdr:nvGraphicFramePr>
            <xdr:cNvPr id="10" name="Chart 9">
              <a:extLst>
                <a:ext uri="{FF2B5EF4-FFF2-40B4-BE49-F238E27FC236}">
                  <a16:creationId xmlns:a16="http://schemas.microsoft.com/office/drawing/2014/main" id="{403E7BC3-81D3-417F-A4C3-FC3F5C59A0B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5486400" y="18599150"/>
              <a:ext cx="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231775</xdr:colOff>
      <xdr:row>123</xdr:row>
      <xdr:rowOff>92075</xdr:rowOff>
    </xdr:from>
    <xdr:to>
      <xdr:col>8</xdr:col>
      <xdr:colOff>536575</xdr:colOff>
      <xdr:row>138</xdr:row>
      <xdr:rowOff>73025</xdr:rowOff>
    </xdr:to>
    <xdr:graphicFrame macro="">
      <xdr:nvGraphicFramePr>
        <xdr:cNvPr id="11" name="Chart 10">
          <a:extLst>
            <a:ext uri="{FF2B5EF4-FFF2-40B4-BE49-F238E27FC236}">
              <a16:creationId xmlns:a16="http://schemas.microsoft.com/office/drawing/2014/main" id="{DFB6726E-D433-40DB-8CA4-BA2BC75369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600076</xdr:colOff>
      <xdr:row>5</xdr:row>
      <xdr:rowOff>19049</xdr:rowOff>
    </xdr:from>
    <xdr:to>
      <xdr:col>14</xdr:col>
      <xdr:colOff>266700</xdr:colOff>
      <xdr:row>18</xdr:row>
      <xdr:rowOff>85725</xdr:rowOff>
    </xdr:to>
    <xdr:graphicFrame macro="">
      <xdr:nvGraphicFramePr>
        <xdr:cNvPr id="12" name="Chart 11">
          <a:extLst>
            <a:ext uri="{FF2B5EF4-FFF2-40B4-BE49-F238E27FC236}">
              <a16:creationId xmlns:a16="http://schemas.microsoft.com/office/drawing/2014/main" id="{0F592FF0-67D9-4601-A181-903EE1DC9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142875</xdr:colOff>
      <xdr:row>0</xdr:row>
      <xdr:rowOff>142875</xdr:rowOff>
    </xdr:from>
    <xdr:to>
      <xdr:col>16</xdr:col>
      <xdr:colOff>333375</xdr:colOff>
      <xdr:row>3</xdr:row>
      <xdr:rowOff>66675</xdr:rowOff>
    </xdr:to>
    <xdr:sp macro="" textlink="">
      <xdr:nvSpPr>
        <xdr:cNvPr id="13" name="TextBox 12">
          <a:extLst>
            <a:ext uri="{FF2B5EF4-FFF2-40B4-BE49-F238E27FC236}">
              <a16:creationId xmlns:a16="http://schemas.microsoft.com/office/drawing/2014/main" id="{5643260E-5071-43CA-A515-24E7DFD0C5B9}"/>
            </a:ext>
          </a:extLst>
        </xdr:cNvPr>
        <xdr:cNvSpPr txBox="1"/>
      </xdr:nvSpPr>
      <xdr:spPr>
        <a:xfrm>
          <a:off x="5486400" y="695325"/>
          <a:ext cx="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b="1">
              <a:solidFill>
                <a:srgbClr val="7030A0"/>
              </a:solidFill>
              <a:latin typeface="HelveticaNeueLT Std" panose="020B0604020202020204"/>
            </a:rPr>
            <a:t>Figure</a:t>
          </a:r>
          <a:r>
            <a:rPr lang="en-US" sz="1100" b="1" baseline="0">
              <a:solidFill>
                <a:srgbClr val="7030A0"/>
              </a:solidFill>
              <a:latin typeface="HelveticaNeueLT Std" panose="020B0604020202020204"/>
            </a:rPr>
            <a:t> 1.19. </a:t>
          </a:r>
          <a:r>
            <a:rPr lang="en-US" sz="1100" b="1" i="0" baseline="0">
              <a:solidFill>
                <a:srgbClr val="7030A0"/>
              </a:solidFill>
              <a:effectLst/>
              <a:latin typeface="HelveticaNeueLT Std" panose="020B0604020202020204"/>
              <a:ea typeface="+mn-ea"/>
              <a:cs typeface="+mn-cs"/>
            </a:rPr>
            <a:t>Cumulative Contributions to the 2014 Debt Deviations</a:t>
          </a:r>
        </a:p>
        <a:p>
          <a:pPr marL="0" marR="0" lvl="0" indent="0" defTabSz="914400" rtl="0" eaLnBrk="1" fontAlgn="auto" latinLnBrk="0" hangingPunct="1">
            <a:lnSpc>
              <a:spcPct val="100000"/>
            </a:lnSpc>
            <a:spcBef>
              <a:spcPts val="0"/>
            </a:spcBef>
            <a:spcAft>
              <a:spcPts val="0"/>
            </a:spcAft>
            <a:buClrTx/>
            <a:buSzTx/>
            <a:buFontTx/>
            <a:buNone/>
            <a:tabLst/>
            <a:defRPr/>
          </a:pPr>
          <a:r>
            <a:rPr lang="en-US" sz="1100" b="0" i="1" baseline="0">
              <a:solidFill>
                <a:srgbClr val="7030A0"/>
              </a:solidFill>
              <a:effectLst/>
              <a:latin typeface="HelveticaNeueLT Std" panose="020B0604020202020204"/>
              <a:ea typeface="+mn-ea"/>
              <a:cs typeface="+mn-cs"/>
            </a:rPr>
            <a:t>(relative to 2009 projections; percent of GDP)</a:t>
          </a:r>
        </a:p>
      </xdr:txBody>
    </xdr:sp>
    <xdr:clientData/>
  </xdr:twoCellAnchor>
  <xdr:twoCellAnchor>
    <xdr:from>
      <xdr:col>0</xdr:col>
      <xdr:colOff>304801</xdr:colOff>
      <xdr:row>4</xdr:row>
      <xdr:rowOff>38101</xdr:rowOff>
    </xdr:from>
    <xdr:to>
      <xdr:col>6</xdr:col>
      <xdr:colOff>152400</xdr:colOff>
      <xdr:row>20</xdr:row>
      <xdr:rowOff>133351</xdr:rowOff>
    </xdr:to>
    <xdr:graphicFrame macro="">
      <xdr:nvGraphicFramePr>
        <xdr:cNvPr id="15" name="Chart 14">
          <a:extLst>
            <a:ext uri="{FF2B5EF4-FFF2-40B4-BE49-F238E27FC236}">
              <a16:creationId xmlns:a16="http://schemas.microsoft.com/office/drawing/2014/main" id="{6080FD86-5610-472B-9B9E-777F02C600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247650</xdr:colOff>
      <xdr:row>0</xdr:row>
      <xdr:rowOff>152399</xdr:rowOff>
    </xdr:from>
    <xdr:to>
      <xdr:col>8</xdr:col>
      <xdr:colOff>476250</xdr:colOff>
      <xdr:row>3</xdr:row>
      <xdr:rowOff>161925</xdr:rowOff>
    </xdr:to>
    <xdr:sp macro="" textlink="">
      <xdr:nvSpPr>
        <xdr:cNvPr id="16" name="TextBox 15">
          <a:extLst>
            <a:ext uri="{FF2B5EF4-FFF2-40B4-BE49-F238E27FC236}">
              <a16:creationId xmlns:a16="http://schemas.microsoft.com/office/drawing/2014/main" id="{ED2EDD0D-4535-4C16-ADD2-26AECCF28C2E}"/>
            </a:ext>
          </a:extLst>
        </xdr:cNvPr>
        <xdr:cNvSpPr txBox="1"/>
      </xdr:nvSpPr>
      <xdr:spPr>
        <a:xfrm>
          <a:off x="247650" y="704849"/>
          <a:ext cx="5105400" cy="561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b="1">
              <a:solidFill>
                <a:srgbClr val="7030A0"/>
              </a:solidFill>
              <a:latin typeface="HelveticaNeueLT Std" panose="020B0604020202020204"/>
            </a:rPr>
            <a:t>Figure</a:t>
          </a:r>
          <a:r>
            <a:rPr lang="en-US" sz="1100" b="1" baseline="0">
              <a:solidFill>
                <a:srgbClr val="7030A0"/>
              </a:solidFill>
              <a:latin typeface="HelveticaNeueLT Std" panose="020B0604020202020204"/>
            </a:rPr>
            <a:t> 1.6. </a:t>
          </a:r>
          <a:r>
            <a:rPr lang="en-US" sz="1100" b="1" i="0" baseline="0">
              <a:solidFill>
                <a:srgbClr val="7030A0"/>
              </a:solidFill>
              <a:effectLst/>
              <a:latin typeface="HelveticaNeueLT Std" panose="020B0604020202020204"/>
              <a:ea typeface="+mn-ea"/>
              <a:cs typeface="+mn-cs"/>
            </a:rPr>
            <a:t>Cumulative Contributions to Debt Deviation Over 2009-2014</a:t>
          </a:r>
        </a:p>
        <a:p>
          <a:pPr marL="0" marR="0" lvl="0" indent="0" defTabSz="914400" rtl="0" eaLnBrk="1" fontAlgn="auto" latinLnBrk="0" hangingPunct="1">
            <a:lnSpc>
              <a:spcPct val="100000"/>
            </a:lnSpc>
            <a:spcBef>
              <a:spcPts val="0"/>
            </a:spcBef>
            <a:spcAft>
              <a:spcPts val="0"/>
            </a:spcAft>
            <a:buClrTx/>
            <a:buSzTx/>
            <a:buFontTx/>
            <a:buNone/>
            <a:tabLst/>
            <a:defRPr/>
          </a:pPr>
          <a:r>
            <a:rPr lang="en-US" sz="1100" b="0" i="1" baseline="0">
              <a:solidFill>
                <a:srgbClr val="7030A0"/>
              </a:solidFill>
              <a:effectLst/>
              <a:latin typeface="HelveticaNeueLT Std" panose="020B0604020202020204"/>
              <a:ea typeface="+mn-ea"/>
              <a:cs typeface="+mn-cs"/>
            </a:rPr>
            <a:t>(relative to 2009 projections; percent of GDP)</a:t>
          </a:r>
        </a:p>
      </xdr:txBody>
    </xdr:sp>
    <xdr:clientData/>
  </xdr:twoCellAnchor>
  <xdr:twoCellAnchor>
    <xdr:from>
      <xdr:col>0</xdr:col>
      <xdr:colOff>476250</xdr:colOff>
      <xdr:row>21</xdr:row>
      <xdr:rowOff>63500</xdr:rowOff>
    </xdr:from>
    <xdr:to>
      <xdr:col>6</xdr:col>
      <xdr:colOff>254000</xdr:colOff>
      <xdr:row>26</xdr:row>
      <xdr:rowOff>127000</xdr:rowOff>
    </xdr:to>
    <xdr:sp macro="" textlink="">
      <xdr:nvSpPr>
        <xdr:cNvPr id="2" name="TextBox 1">
          <a:extLst>
            <a:ext uri="{FF2B5EF4-FFF2-40B4-BE49-F238E27FC236}">
              <a16:creationId xmlns:a16="http://schemas.microsoft.com/office/drawing/2014/main" id="{87BA857A-8091-4AF1-ABFA-5E3C942A12E0}"/>
            </a:ext>
          </a:extLst>
        </xdr:cNvPr>
        <xdr:cNvSpPr txBox="1"/>
      </xdr:nvSpPr>
      <xdr:spPr>
        <a:xfrm>
          <a:off x="476250" y="3930650"/>
          <a:ext cx="3435350" cy="984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Sources: IMF World Economic Outlook database; and IMF staff estimates. Note: AEs = advanced economies; EMEs = emerging market economies; LIDCS = low-income developing countries. </a:t>
          </a:r>
          <a:endParaRPr lang="en-US" sz="11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0.63966</cdr:x>
      <cdr:y>0.38492</cdr:y>
    </cdr:from>
    <cdr:to>
      <cdr:x>1</cdr:x>
      <cdr:y>0.46429</cdr:y>
    </cdr:to>
    <cdr:sp macro="" textlink="">
      <cdr:nvSpPr>
        <cdr:cNvPr id="2" name="TextBox 1">
          <a:extLst xmlns:a="http://schemas.openxmlformats.org/drawingml/2006/main">
            <a:ext uri="{FF2B5EF4-FFF2-40B4-BE49-F238E27FC236}">
              <a16:creationId xmlns:a16="http://schemas.microsoft.com/office/drawing/2014/main" id="{70F97898-755B-4777-BD42-AC162CBE1EE7}"/>
            </a:ext>
          </a:extLst>
        </cdr:cNvPr>
        <cdr:cNvSpPr txBox="1"/>
      </cdr:nvSpPr>
      <cdr:spPr>
        <a:xfrm xmlns:a="http://schemas.openxmlformats.org/drawingml/2006/main">
          <a:off x="2181224" y="923927"/>
          <a:ext cx="122872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solidFill>
                <a:sysClr val="windowText" lastClr="000000"/>
              </a:solidFill>
              <a:latin typeface="HelveticaNeueLT Std" panose="020B0604020202020204"/>
            </a:rPr>
            <a:t>Stock-flow residuals</a:t>
          </a:r>
        </a:p>
      </cdr:txBody>
    </cdr:sp>
  </cdr:relSizeAnchor>
  <cdr:relSizeAnchor xmlns:cdr="http://schemas.openxmlformats.org/drawingml/2006/chartDrawing">
    <cdr:from>
      <cdr:x>0.42831</cdr:x>
      <cdr:y>0.18651</cdr:y>
    </cdr:from>
    <cdr:to>
      <cdr:x>0.82402</cdr:x>
      <cdr:y>0.28571</cdr:y>
    </cdr:to>
    <cdr:sp macro="" textlink="">
      <cdr:nvSpPr>
        <cdr:cNvPr id="3" name="TextBox 1">
          <a:extLst xmlns:a="http://schemas.openxmlformats.org/drawingml/2006/main">
            <a:ext uri="{FF2B5EF4-FFF2-40B4-BE49-F238E27FC236}">
              <a16:creationId xmlns:a16="http://schemas.microsoft.com/office/drawing/2014/main" id="{239D2D67-B31E-452F-996B-43B1D59093C0}"/>
            </a:ext>
          </a:extLst>
        </cdr:cNvPr>
        <cdr:cNvSpPr txBox="1"/>
      </cdr:nvSpPr>
      <cdr:spPr>
        <a:xfrm xmlns:a="http://schemas.openxmlformats.org/drawingml/2006/main">
          <a:off x="1460500" y="447677"/>
          <a:ext cx="1349374" cy="238124"/>
        </a:xfrm>
        <a:prstGeom xmlns:a="http://schemas.openxmlformats.org/drawingml/2006/main" prst="rect">
          <a:avLst/>
        </a:prstGeom>
      </cdr:spPr>
      <cdr:txBody>
        <a:bodyPr xmlns:a="http://schemas.openxmlformats.org/drawingml/2006/main" vert="horz"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latin typeface="HelveticaNeueLT Std" panose="020B0604020202020204"/>
            </a:rPr>
            <a:t>Initial primary balance</a:t>
          </a:r>
        </a:p>
      </cdr:txBody>
    </cdr:sp>
  </cdr:relSizeAnchor>
</c:userShapes>
</file>

<file path=xl/drawings/drawing12.xml><?xml version="1.0" encoding="utf-8"?>
<xdr:wsDr xmlns:xdr="http://schemas.openxmlformats.org/drawingml/2006/spreadsheetDrawing" xmlns:a="http://schemas.openxmlformats.org/drawingml/2006/main">
  <xdr:twoCellAnchor>
    <xdr:from>
      <xdr:col>10</xdr:col>
      <xdr:colOff>19051</xdr:colOff>
      <xdr:row>4</xdr:row>
      <xdr:rowOff>25400</xdr:rowOff>
    </xdr:from>
    <xdr:to>
      <xdr:col>19</xdr:col>
      <xdr:colOff>114301</xdr:colOff>
      <xdr:row>6</xdr:row>
      <xdr:rowOff>127000</xdr:rowOff>
    </xdr:to>
    <xdr:sp macro="" textlink="">
      <xdr:nvSpPr>
        <xdr:cNvPr id="2" name="TextBox 1">
          <a:extLst>
            <a:ext uri="{FF2B5EF4-FFF2-40B4-BE49-F238E27FC236}">
              <a16:creationId xmlns:a16="http://schemas.microsoft.com/office/drawing/2014/main" id="{B95778FB-248E-4BAF-9FA2-A1334DDA4155}"/>
            </a:ext>
          </a:extLst>
        </xdr:cNvPr>
        <xdr:cNvSpPr txBox="1"/>
      </xdr:nvSpPr>
      <xdr:spPr>
        <a:xfrm>
          <a:off x="7956551" y="660400"/>
          <a:ext cx="5581650" cy="419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Std" panose="020B0604020202020204"/>
            </a:rPr>
            <a:t>Figure 1.7. Government </a:t>
          </a:r>
          <a:r>
            <a:rPr lang="en-US" sz="1100" b="1">
              <a:solidFill>
                <a:srgbClr val="7030A0"/>
              </a:solidFill>
              <a:effectLst/>
              <a:latin typeface="HelveticaNeueLT Std" panose="020B0604020202020204"/>
              <a:ea typeface="+mn-ea"/>
              <a:cs typeface="+mn-cs"/>
            </a:rPr>
            <a:t>Exposure to Contingent Liabilities </a:t>
          </a:r>
          <a:endParaRPr lang="en-US" sz="1100">
            <a:solidFill>
              <a:srgbClr val="7030A0"/>
            </a:solidFill>
            <a:effectLst/>
            <a:latin typeface="HelveticaNeueLT Std" panose="020B0604020202020204"/>
            <a:ea typeface="+mn-ea"/>
            <a:cs typeface="+mn-cs"/>
          </a:endParaRPr>
        </a:p>
        <a:p>
          <a:r>
            <a:rPr lang="en-US" sz="1100" b="0" i="1">
              <a:solidFill>
                <a:srgbClr val="7030A0"/>
              </a:solidFill>
              <a:effectLst/>
              <a:latin typeface="HelveticaNeueLT Std" panose="020B0604020202020204"/>
              <a:ea typeface="+mn-ea"/>
              <a:cs typeface="+mn-cs"/>
            </a:rPr>
            <a:t>(percent of GDP)</a:t>
          </a:r>
        </a:p>
      </xdr:txBody>
    </xdr:sp>
    <xdr:clientData/>
  </xdr:twoCellAnchor>
  <xdr:twoCellAnchor>
    <xdr:from>
      <xdr:col>10</xdr:col>
      <xdr:colOff>123825</xdr:colOff>
      <xdr:row>23</xdr:row>
      <xdr:rowOff>31750</xdr:rowOff>
    </xdr:from>
    <xdr:to>
      <xdr:col>18</xdr:col>
      <xdr:colOff>171450</xdr:colOff>
      <xdr:row>29</xdr:row>
      <xdr:rowOff>12700</xdr:rowOff>
    </xdr:to>
    <xdr:sp macro="" textlink="">
      <xdr:nvSpPr>
        <xdr:cNvPr id="3" name="TextBox 2">
          <a:extLst>
            <a:ext uri="{FF2B5EF4-FFF2-40B4-BE49-F238E27FC236}">
              <a16:creationId xmlns:a16="http://schemas.microsoft.com/office/drawing/2014/main" id="{90DCF5B6-2B17-4F18-9874-846A5D19A156}"/>
            </a:ext>
          </a:extLst>
        </xdr:cNvPr>
        <xdr:cNvSpPr txBox="1"/>
      </xdr:nvSpPr>
      <xdr:spPr>
        <a:xfrm>
          <a:off x="8061325" y="3683000"/>
          <a:ext cx="4924425"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Sources: IMF Fiscal Response Database; and IMF staff estimates. Note: Data labels use International Organization of Standardization (ISO) country codes.For the Czech Republic, the Netherlands, and Turkey, data on contracted amounts are not available.</a:t>
          </a:r>
          <a:endParaRPr lang="en-US" sz="1100" b="0" i="0">
            <a:solidFill>
              <a:sysClr val="windowText" lastClr="000000"/>
            </a:solidFill>
          </a:endParaRPr>
        </a:p>
      </xdr:txBody>
    </xdr:sp>
    <xdr:clientData/>
  </xdr:twoCellAnchor>
  <xdr:twoCellAnchor>
    <xdr:from>
      <xdr:col>9</xdr:col>
      <xdr:colOff>603250</xdr:colOff>
      <xdr:row>7</xdr:row>
      <xdr:rowOff>152400</xdr:rowOff>
    </xdr:from>
    <xdr:to>
      <xdr:col>16</xdr:col>
      <xdr:colOff>546100</xdr:colOff>
      <xdr:row>22</xdr:row>
      <xdr:rowOff>123825</xdr:rowOff>
    </xdr:to>
    <xdr:graphicFrame macro="">
      <xdr:nvGraphicFramePr>
        <xdr:cNvPr id="4" name="Chart 3">
          <a:extLst>
            <a:ext uri="{FF2B5EF4-FFF2-40B4-BE49-F238E27FC236}">
              <a16:creationId xmlns:a16="http://schemas.microsoft.com/office/drawing/2014/main" id="{6EE1D0DB-25C9-4AAE-BF49-89A9B46386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428265</xdr:colOff>
      <xdr:row>14</xdr:row>
      <xdr:rowOff>28214</xdr:rowOff>
    </xdr:from>
    <xdr:to>
      <xdr:col>7</xdr:col>
      <xdr:colOff>371475</xdr:colOff>
      <xdr:row>30</xdr:row>
      <xdr:rowOff>9526</xdr:rowOff>
    </xdr:to>
    <xdr:graphicFrame macro="">
      <xdr:nvGraphicFramePr>
        <xdr:cNvPr id="4" name="Chart 3">
          <a:extLst>
            <a:ext uri="{FF2B5EF4-FFF2-40B4-BE49-F238E27FC236}">
              <a16:creationId xmlns:a16="http://schemas.microsoft.com/office/drawing/2014/main" id="{F98F9EBC-6C07-4FB8-BA55-559409E98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352425</xdr:colOff>
      <xdr:row>10</xdr:row>
      <xdr:rowOff>152400</xdr:rowOff>
    </xdr:from>
    <xdr:to>
      <xdr:col>9</xdr:col>
      <xdr:colOff>457200</xdr:colOff>
      <xdr:row>14</xdr:row>
      <xdr:rowOff>66675</xdr:rowOff>
    </xdr:to>
    <xdr:sp macro="" textlink="">
      <xdr:nvSpPr>
        <xdr:cNvPr id="7" name="TextBox 6">
          <a:extLst>
            <a:ext uri="{FF2B5EF4-FFF2-40B4-BE49-F238E27FC236}">
              <a16:creationId xmlns:a16="http://schemas.microsoft.com/office/drawing/2014/main" id="{15CBEC27-C321-424C-8B19-B6B7793F6CA2}"/>
            </a:ext>
          </a:extLst>
        </xdr:cNvPr>
        <xdr:cNvSpPr txBox="1"/>
      </xdr:nvSpPr>
      <xdr:spPr>
        <a:xfrm>
          <a:off x="38280975" y="1746250"/>
          <a:ext cx="4594225" cy="549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b="1">
              <a:solidFill>
                <a:srgbClr val="7030A0"/>
              </a:solidFill>
              <a:latin typeface="HelveticaNeueLT Std" panose="020B0604020202020204"/>
            </a:rPr>
            <a:t>Box Figure</a:t>
          </a:r>
          <a:r>
            <a:rPr lang="en-US" sz="1100" b="1" baseline="0">
              <a:solidFill>
                <a:srgbClr val="7030A0"/>
              </a:solidFill>
              <a:latin typeface="HelveticaNeueLT Std" panose="020B0604020202020204"/>
            </a:rPr>
            <a:t> 1.2.1. </a:t>
          </a:r>
          <a:r>
            <a:rPr lang="en-US" sz="1100" b="1" i="0" baseline="0">
              <a:solidFill>
                <a:srgbClr val="7030A0"/>
              </a:solidFill>
              <a:effectLst/>
              <a:latin typeface="HelveticaNeueLT Std" panose="020B0604020202020204"/>
              <a:ea typeface="+mn-ea"/>
              <a:cs typeface="+mn-cs"/>
            </a:rPr>
            <a:t>IMF Credit Outstanding by Group </a:t>
          </a:r>
        </a:p>
        <a:p>
          <a:pPr marL="0" marR="0" lvl="0" indent="0" defTabSz="914400" rtl="0" eaLnBrk="1" fontAlgn="auto" latinLnBrk="0" hangingPunct="1">
            <a:lnSpc>
              <a:spcPct val="100000"/>
            </a:lnSpc>
            <a:spcBef>
              <a:spcPts val="0"/>
            </a:spcBef>
            <a:spcAft>
              <a:spcPts val="0"/>
            </a:spcAft>
            <a:buClrTx/>
            <a:buSzTx/>
            <a:buFontTx/>
            <a:buNone/>
            <a:tabLst/>
            <a:defRPr/>
          </a:pPr>
          <a:r>
            <a:rPr lang="en-US" sz="1100" b="0" i="1" baseline="0">
              <a:solidFill>
                <a:srgbClr val="7030A0"/>
              </a:solidFill>
              <a:effectLst/>
              <a:latin typeface="HelveticaNeueLT Std" panose="020B0604020202020204"/>
              <a:ea typeface="+mn-ea"/>
              <a:cs typeface="+mn-cs"/>
            </a:rPr>
            <a:t>(Percent of 2019 Income Group GDP)</a:t>
          </a:r>
          <a:endParaRPr lang="en-US" b="0" i="1">
            <a:solidFill>
              <a:srgbClr val="7030A0"/>
            </a:solidFill>
            <a:effectLst/>
            <a:latin typeface="HelveticaNeueLT Std" panose="020B0604020202020204"/>
          </a:endParaRPr>
        </a:p>
        <a:p>
          <a:endParaRPr lang="en-US" sz="1100"/>
        </a:p>
      </xdr:txBody>
    </xdr:sp>
    <xdr:clientData/>
  </xdr:twoCellAnchor>
  <xdr:twoCellAnchor>
    <xdr:from>
      <xdr:col>2</xdr:col>
      <xdr:colOff>428986</xdr:colOff>
      <xdr:row>31</xdr:row>
      <xdr:rowOff>152400</xdr:rowOff>
    </xdr:from>
    <xdr:to>
      <xdr:col>9</xdr:col>
      <xdr:colOff>533761</xdr:colOff>
      <xdr:row>35</xdr:row>
      <xdr:rowOff>66675</xdr:rowOff>
    </xdr:to>
    <xdr:sp macro="" textlink="">
      <xdr:nvSpPr>
        <xdr:cNvPr id="8" name="TextBox 7">
          <a:extLst>
            <a:ext uri="{FF2B5EF4-FFF2-40B4-BE49-F238E27FC236}">
              <a16:creationId xmlns:a16="http://schemas.microsoft.com/office/drawing/2014/main" id="{B45B09AF-52A0-4DE7-8250-31A9CD331D51}"/>
            </a:ext>
          </a:extLst>
        </xdr:cNvPr>
        <xdr:cNvSpPr txBox="1"/>
      </xdr:nvSpPr>
      <xdr:spPr>
        <a:xfrm>
          <a:off x="38357536" y="5080000"/>
          <a:ext cx="4594225" cy="549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ysClr val="windowText" lastClr="000000"/>
              </a:solidFill>
              <a:effectLst/>
              <a:latin typeface="HelveticaNeueLT Std" panose="020B0604020202020204"/>
              <a:ea typeface="+mn-ea"/>
              <a:cs typeface="+mn-cs"/>
            </a:rPr>
            <a:t>Source: IMF staff calculations.</a:t>
          </a:r>
        </a:p>
        <a:p>
          <a:r>
            <a:rPr lang="en-US" sz="800">
              <a:solidFill>
                <a:sysClr val="windowText" lastClr="000000"/>
              </a:solidFill>
              <a:effectLst/>
              <a:latin typeface="HelveticaNeueLT Std" panose="020B0604020202020204"/>
              <a:ea typeface="+mn-ea"/>
              <a:cs typeface="+mn-cs"/>
            </a:rPr>
            <a:t>Note: Credit is</a:t>
          </a:r>
          <a:r>
            <a:rPr lang="en-US" sz="800" baseline="0">
              <a:solidFill>
                <a:sysClr val="windowText" lastClr="000000"/>
              </a:solidFill>
              <a:effectLst/>
              <a:latin typeface="HelveticaNeueLT Std" panose="020B0604020202020204"/>
              <a:ea typeface="+mn-ea"/>
              <a:cs typeface="+mn-cs"/>
            </a:rPr>
            <a:t> normalized by 2019 GDP of income group that includes countries with IMF credit outstanding as of June 30, 2021.</a:t>
          </a:r>
          <a:endParaRPr lang="en-US" sz="800">
            <a:solidFill>
              <a:sysClr val="windowText" lastClr="000000"/>
            </a:solidFill>
            <a:effectLst/>
            <a:latin typeface="HelveticaNeueLT Std" panose="020B0604020202020204"/>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476250</xdr:colOff>
      <xdr:row>6</xdr:row>
      <xdr:rowOff>44449</xdr:rowOff>
    </xdr:from>
    <xdr:to>
      <xdr:col>11</xdr:col>
      <xdr:colOff>300779</xdr:colOff>
      <xdr:row>26</xdr:row>
      <xdr:rowOff>112183</xdr:rowOff>
    </xdr:to>
    <xdr:graphicFrame macro="">
      <xdr:nvGraphicFramePr>
        <xdr:cNvPr id="2" name="Chart 1">
          <a:extLst>
            <a:ext uri="{FF2B5EF4-FFF2-40B4-BE49-F238E27FC236}">
              <a16:creationId xmlns:a16="http://schemas.microsoft.com/office/drawing/2014/main" id="{6C160E98-D3E5-4377-A695-DC2177689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538369</xdr:colOff>
      <xdr:row>1</xdr:row>
      <xdr:rowOff>155298</xdr:rowOff>
    </xdr:from>
    <xdr:to>
      <xdr:col>17</xdr:col>
      <xdr:colOff>103531</xdr:colOff>
      <xdr:row>5</xdr:row>
      <xdr:rowOff>72472</xdr:rowOff>
    </xdr:to>
    <xdr:sp macro="" textlink="">
      <xdr:nvSpPr>
        <xdr:cNvPr id="3" name="TextBox 2">
          <a:extLst>
            <a:ext uri="{FF2B5EF4-FFF2-40B4-BE49-F238E27FC236}">
              <a16:creationId xmlns:a16="http://schemas.microsoft.com/office/drawing/2014/main" id="{A61E559D-88FE-4CE0-A1B5-71317AA30B2C}"/>
            </a:ext>
          </a:extLst>
        </xdr:cNvPr>
        <xdr:cNvSpPr txBox="1"/>
      </xdr:nvSpPr>
      <xdr:spPr>
        <a:xfrm>
          <a:off x="7263019" y="631548"/>
          <a:ext cx="6340612" cy="552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a:lnSpc>
              <a:spcPct val="110000"/>
            </a:lnSpc>
            <a:spcBef>
              <a:spcPts val="0"/>
            </a:spcBef>
            <a:spcAft>
              <a:spcPts val="0"/>
            </a:spcAft>
          </a:pPr>
          <a:r>
            <a:rPr lang="en-US" sz="1400" b="1">
              <a:solidFill>
                <a:srgbClr val="7030A0"/>
              </a:solidFill>
              <a:effectLst/>
              <a:latin typeface="HelveticaNeue LT 57 Cn"/>
              <a:ea typeface="Calibri" panose="020F0502020204030204" pitchFamily="34" charset="0"/>
              <a:cs typeface="Times New Roman" panose="02020603050405020304" pitchFamily="18" charset="0"/>
            </a:rPr>
            <a:t>Box Figure 1.2.2. Revenues and Spending among DSSI Beneficiaries</a:t>
          </a:r>
          <a:endParaRPr lang="en-US" sz="1400">
            <a:effectLst/>
            <a:latin typeface="Garamond" panose="02020404030301010803" pitchFamily="18" charset="0"/>
            <a:ea typeface="Calibri" panose="020F0502020204030204" pitchFamily="34" charset="0"/>
            <a:cs typeface="Times New Roman" panose="02020603050405020304" pitchFamily="18" charset="0"/>
          </a:endParaRPr>
        </a:p>
        <a:p>
          <a:r>
            <a:rPr lang="en-US" sz="1100" i="1">
              <a:solidFill>
                <a:srgbClr val="7030A0"/>
              </a:solidFill>
              <a:effectLst/>
              <a:latin typeface="HelveticaNeue LT 57 Cn"/>
              <a:ea typeface="Calibri" panose="020F0502020204030204" pitchFamily="34" charset="0"/>
              <a:cs typeface="Times New Roman" panose="02020603050405020304" pitchFamily="18" charset="0"/>
            </a:rPr>
            <a:t>(Change from pre-pandemic projections, percentage points of GDP)</a:t>
          </a:r>
          <a:endParaRPr lang="en-US" sz="1100"/>
        </a:p>
      </xdr:txBody>
    </xdr:sp>
    <xdr:clientData/>
  </xdr:twoCellAnchor>
  <xdr:twoCellAnchor>
    <xdr:from>
      <xdr:col>6</xdr:col>
      <xdr:colOff>386522</xdr:colOff>
      <xdr:row>28</xdr:row>
      <xdr:rowOff>55217</xdr:rowOff>
    </xdr:from>
    <xdr:to>
      <xdr:col>12</xdr:col>
      <xdr:colOff>234674</xdr:colOff>
      <xdr:row>32</xdr:row>
      <xdr:rowOff>48315</xdr:rowOff>
    </xdr:to>
    <xdr:sp macro="" textlink="">
      <xdr:nvSpPr>
        <xdr:cNvPr id="4" name="TextBox 3">
          <a:extLst>
            <a:ext uri="{FF2B5EF4-FFF2-40B4-BE49-F238E27FC236}">
              <a16:creationId xmlns:a16="http://schemas.microsoft.com/office/drawing/2014/main" id="{17EFD73D-B937-4B5F-B70A-952B8E62647D}"/>
            </a:ext>
          </a:extLst>
        </xdr:cNvPr>
        <xdr:cNvSpPr txBox="1"/>
      </xdr:nvSpPr>
      <xdr:spPr>
        <a:xfrm>
          <a:off x="7111172" y="4817717"/>
          <a:ext cx="3543852" cy="6280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 IMF and</a:t>
          </a:r>
          <a:r>
            <a:rPr lang="en-US" sz="1100" baseline="0"/>
            <a:t> WBG (2021)</a:t>
          </a:r>
          <a:endParaRPr lang="en-US" sz="1100"/>
        </a:p>
      </xdr:txBody>
    </xdr:sp>
    <xdr:clientData/>
  </xdr:twoCellAnchor>
</xdr:wsDr>
</file>

<file path=xl/drawings/drawing15.xml><?xml version="1.0" encoding="utf-8"?>
<c:userShapes xmlns:c="http://schemas.openxmlformats.org/drawingml/2006/chart">
  <cdr:relSizeAnchor xmlns:cdr="http://schemas.openxmlformats.org/drawingml/2006/chartDrawing">
    <cdr:from>
      <cdr:x>0.81328</cdr:x>
      <cdr:y>0.04269</cdr:y>
    </cdr:from>
    <cdr:to>
      <cdr:x>0.99243</cdr:x>
      <cdr:y>0.09097</cdr:y>
    </cdr:to>
    <cdr:sp macro="" textlink="">
      <cdr:nvSpPr>
        <cdr:cNvPr id="8" name="TextBox 1">
          <a:extLst xmlns:a="http://schemas.openxmlformats.org/drawingml/2006/main">
            <a:ext uri="{FF2B5EF4-FFF2-40B4-BE49-F238E27FC236}">
              <a16:creationId xmlns:a16="http://schemas.microsoft.com/office/drawing/2014/main" id="{9318AB15-2A16-45A6-8931-A0E19CFBAA59}"/>
            </a:ext>
          </a:extLst>
        </cdr:cNvPr>
        <cdr:cNvSpPr txBox="1"/>
      </cdr:nvSpPr>
      <cdr:spPr>
        <a:xfrm xmlns:a="http://schemas.openxmlformats.org/drawingml/2006/main">
          <a:off x="2257011" y="144324"/>
          <a:ext cx="497190" cy="1632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latin typeface="HelveticaNeueLT Std" panose="020B0604020202020204"/>
              <a:cs typeface="Arial" panose="020B0604020202020204" pitchFamily="34" charset="0"/>
            </a:rPr>
            <a:t>+1.8</a:t>
          </a:r>
        </a:p>
      </cdr:txBody>
    </cdr:sp>
  </cdr:relSizeAnchor>
  <cdr:relSizeAnchor xmlns:cdr="http://schemas.openxmlformats.org/drawingml/2006/chartDrawing">
    <cdr:from>
      <cdr:x>0.54465</cdr:x>
      <cdr:y>0.07714</cdr:y>
    </cdr:from>
    <cdr:to>
      <cdr:x>0.71977</cdr:x>
      <cdr:y>0.13529</cdr:y>
    </cdr:to>
    <cdr:sp macro="" textlink="">
      <cdr:nvSpPr>
        <cdr:cNvPr id="9" name="TextBox 1">
          <a:extLst xmlns:a="http://schemas.openxmlformats.org/drawingml/2006/main">
            <a:ext uri="{FF2B5EF4-FFF2-40B4-BE49-F238E27FC236}">
              <a16:creationId xmlns:a16="http://schemas.microsoft.com/office/drawing/2014/main" id="{2D33EC9E-1966-4B01-8EE9-7D0B4108C019}"/>
            </a:ext>
          </a:extLst>
        </cdr:cNvPr>
        <cdr:cNvSpPr txBox="1"/>
      </cdr:nvSpPr>
      <cdr:spPr>
        <a:xfrm xmlns:a="http://schemas.openxmlformats.org/drawingml/2006/main">
          <a:off x="1577316" y="250129"/>
          <a:ext cx="507141" cy="1885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ysClr val="windowText" lastClr="000000"/>
              </a:solidFill>
              <a:latin typeface="HelveticaNeueLT Std" panose="020B0604020202020204"/>
              <a:cs typeface="Arial" panose="020B0604020202020204" pitchFamily="34" charset="0"/>
            </a:rPr>
            <a:t>+1.6</a:t>
          </a:r>
        </a:p>
      </cdr:txBody>
    </cdr:sp>
  </cdr:relSizeAnchor>
  <cdr:relSizeAnchor xmlns:cdr="http://schemas.openxmlformats.org/drawingml/2006/chartDrawing">
    <cdr:from>
      <cdr:x>0.69832</cdr:x>
      <cdr:y>0.66703</cdr:y>
    </cdr:from>
    <cdr:to>
      <cdr:x>0.86551</cdr:x>
      <cdr:y>0.71211</cdr:y>
    </cdr:to>
    <cdr:sp macro="" textlink="">
      <cdr:nvSpPr>
        <cdr:cNvPr id="10" name="TextBox 1">
          <a:extLst xmlns:a="http://schemas.openxmlformats.org/drawingml/2006/main">
            <a:ext uri="{FF2B5EF4-FFF2-40B4-BE49-F238E27FC236}">
              <a16:creationId xmlns:a16="http://schemas.microsoft.com/office/drawing/2014/main" id="{A098406A-10FB-4502-8980-4039A7AF63D2}"/>
            </a:ext>
          </a:extLst>
        </cdr:cNvPr>
        <cdr:cNvSpPr txBox="1"/>
      </cdr:nvSpPr>
      <cdr:spPr>
        <a:xfrm xmlns:a="http://schemas.openxmlformats.org/drawingml/2006/main">
          <a:off x="2022336" y="2162991"/>
          <a:ext cx="484187" cy="1462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latin typeface="HelveticaNeueLT Std" panose="020B0604020202020204"/>
              <a:cs typeface="Arial" panose="020B0604020202020204" pitchFamily="34" charset="0"/>
            </a:rPr>
            <a:t>-2.2</a:t>
          </a:r>
        </a:p>
      </cdr:txBody>
    </cdr:sp>
  </cdr:relSizeAnchor>
  <cdr:relSizeAnchor xmlns:cdr="http://schemas.openxmlformats.org/drawingml/2006/chartDrawing">
    <cdr:from>
      <cdr:x>0.4004</cdr:x>
      <cdr:y>0.40622</cdr:y>
    </cdr:from>
    <cdr:to>
      <cdr:x>0.58571</cdr:x>
      <cdr:y>0.50746</cdr:y>
    </cdr:to>
    <cdr:sp macro="" textlink="">
      <cdr:nvSpPr>
        <cdr:cNvPr id="11" name="TextBox 1">
          <a:extLst xmlns:a="http://schemas.openxmlformats.org/drawingml/2006/main">
            <a:ext uri="{FF2B5EF4-FFF2-40B4-BE49-F238E27FC236}">
              <a16:creationId xmlns:a16="http://schemas.microsoft.com/office/drawing/2014/main" id="{95B5586C-1886-4EA7-969A-D1E9B52C8230}"/>
            </a:ext>
          </a:extLst>
        </cdr:cNvPr>
        <cdr:cNvSpPr txBox="1"/>
      </cdr:nvSpPr>
      <cdr:spPr>
        <a:xfrm xmlns:a="http://schemas.openxmlformats.org/drawingml/2006/main">
          <a:off x="1111194" y="1373340"/>
          <a:ext cx="514268" cy="3422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ysClr val="windowText" lastClr="000000"/>
              </a:solidFill>
              <a:latin typeface="HelveticaNeueLT Std" panose="020B0604020202020204"/>
              <a:cs typeface="Arial" panose="020B0604020202020204" pitchFamily="34" charset="0"/>
            </a:rPr>
            <a:t>-0.4</a:t>
          </a:r>
        </a:p>
      </cdr:txBody>
    </cdr:sp>
  </cdr:relSizeAnchor>
  <cdr:relSizeAnchor xmlns:cdr="http://schemas.openxmlformats.org/drawingml/2006/chartDrawing">
    <cdr:from>
      <cdr:x>0.23886</cdr:x>
      <cdr:y>0.26955</cdr:y>
    </cdr:from>
    <cdr:to>
      <cdr:x>0.47006</cdr:x>
      <cdr:y>0.32678</cdr:y>
    </cdr:to>
    <cdr:sp macro="" textlink="">
      <cdr:nvSpPr>
        <cdr:cNvPr id="12" name="TextBox 1">
          <a:extLst xmlns:a="http://schemas.openxmlformats.org/drawingml/2006/main">
            <a:ext uri="{FF2B5EF4-FFF2-40B4-BE49-F238E27FC236}">
              <a16:creationId xmlns:a16="http://schemas.microsoft.com/office/drawing/2014/main" id="{D0B39FEE-4903-439B-B54F-F959E061C1E9}"/>
            </a:ext>
          </a:extLst>
        </cdr:cNvPr>
        <cdr:cNvSpPr txBox="1"/>
      </cdr:nvSpPr>
      <cdr:spPr>
        <a:xfrm xmlns:a="http://schemas.openxmlformats.org/drawingml/2006/main">
          <a:off x="662885" y="911289"/>
          <a:ext cx="641626" cy="1934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ysClr val="windowText" lastClr="000000"/>
              </a:solidFill>
              <a:latin typeface="HelveticaNeueLT Std" panose="020B0604020202020204"/>
              <a:cs typeface="Arial" panose="020B0604020202020204" pitchFamily="34" charset="0"/>
            </a:rPr>
            <a:t>+0.2</a:t>
          </a:r>
        </a:p>
      </cdr:txBody>
    </cdr:sp>
  </cdr:relSizeAnchor>
  <cdr:relSizeAnchor xmlns:cdr="http://schemas.openxmlformats.org/drawingml/2006/chartDrawing">
    <cdr:from>
      <cdr:x>0.10248</cdr:x>
      <cdr:y>0.65776</cdr:y>
    </cdr:from>
    <cdr:to>
      <cdr:x>0.28353</cdr:x>
      <cdr:y>0.71876</cdr:y>
    </cdr:to>
    <cdr:sp macro="" textlink="">
      <cdr:nvSpPr>
        <cdr:cNvPr id="13" name="TextBox 1">
          <a:extLst xmlns:a="http://schemas.openxmlformats.org/drawingml/2006/main">
            <a:ext uri="{FF2B5EF4-FFF2-40B4-BE49-F238E27FC236}">
              <a16:creationId xmlns:a16="http://schemas.microsoft.com/office/drawing/2014/main" id="{EB26B885-CF09-4017-947E-B464495A32EB}"/>
            </a:ext>
          </a:extLst>
        </cdr:cNvPr>
        <cdr:cNvSpPr txBox="1"/>
      </cdr:nvSpPr>
      <cdr:spPr>
        <a:xfrm xmlns:a="http://schemas.openxmlformats.org/drawingml/2006/main">
          <a:off x="284403" y="2223741"/>
          <a:ext cx="502445" cy="2062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latin typeface="HelveticaNeueLT Std" panose="020B0604020202020204"/>
              <a:cs typeface="Arial" panose="020B0604020202020204" pitchFamily="34" charset="0"/>
            </a:rPr>
            <a:t>-2.2</a:t>
          </a:r>
        </a:p>
      </cdr:txBody>
    </cdr:sp>
  </cdr:relSizeAnchor>
</c:userShapes>
</file>

<file path=xl/drawings/drawing16.xml><?xml version="1.0" encoding="utf-8"?>
<xdr:wsDr xmlns:xdr="http://schemas.openxmlformats.org/drawingml/2006/spreadsheetDrawing" xmlns:a="http://schemas.openxmlformats.org/drawingml/2006/main">
  <xdr:oneCellAnchor>
    <xdr:from>
      <xdr:col>17</xdr:col>
      <xdr:colOff>306160</xdr:colOff>
      <xdr:row>6</xdr:row>
      <xdr:rowOff>137020</xdr:rowOff>
    </xdr:from>
    <xdr:ext cx="4511675" cy="3283814"/>
    <xdr:pic>
      <xdr:nvPicPr>
        <xdr:cNvPr id="2" name="Picture 1">
          <a:extLst>
            <a:ext uri="{FF2B5EF4-FFF2-40B4-BE49-F238E27FC236}">
              <a16:creationId xmlns:a16="http://schemas.microsoft.com/office/drawing/2014/main" id="{1490F6F8-F1C5-490F-BCA8-E322AE210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94860" y="1089520"/>
          <a:ext cx="4511675" cy="32838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21</xdr:col>
      <xdr:colOff>317500</xdr:colOff>
      <xdr:row>31</xdr:row>
      <xdr:rowOff>38100</xdr:rowOff>
    </xdr:from>
    <xdr:to>
      <xdr:col>33</xdr:col>
      <xdr:colOff>552450</xdr:colOff>
      <xdr:row>35</xdr:row>
      <xdr:rowOff>50800</xdr:rowOff>
    </xdr:to>
    <xdr:sp macro="" textlink="">
      <xdr:nvSpPr>
        <xdr:cNvPr id="3" name="TextBox 2">
          <a:extLst>
            <a:ext uri="{FF2B5EF4-FFF2-40B4-BE49-F238E27FC236}">
              <a16:creationId xmlns:a16="http://schemas.microsoft.com/office/drawing/2014/main" id="{A1C85D3C-1AE2-4380-AA6A-530B2035E0C2}"/>
            </a:ext>
          </a:extLst>
        </xdr:cNvPr>
        <xdr:cNvSpPr txBox="1"/>
      </xdr:nvSpPr>
      <xdr:spPr>
        <a:xfrm>
          <a:off x="13944600" y="4959350"/>
          <a:ext cx="7550150" cy="64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Sources: IMF staff calculations. </a:t>
          </a:r>
        </a:p>
        <a:p>
          <a:r>
            <a:rPr lang="en-US"/>
            <a:t>Note: The figures covers 194 countries for Panels 1 and 2, and 56 countries for Panel 3. The increase in gross financing needs is almost entirely due to larger deficits.</a:t>
          </a:r>
          <a:endParaRPr lang="en-US" sz="1100"/>
        </a:p>
      </xdr:txBody>
    </xdr:sp>
    <xdr:clientData/>
  </xdr:twoCellAnchor>
  <xdr:twoCellAnchor>
    <xdr:from>
      <xdr:col>17</xdr:col>
      <xdr:colOff>464911</xdr:colOff>
      <xdr:row>1</xdr:row>
      <xdr:rowOff>135163</xdr:rowOff>
    </xdr:from>
    <xdr:to>
      <xdr:col>38</xdr:col>
      <xdr:colOff>476250</xdr:colOff>
      <xdr:row>6</xdr:row>
      <xdr:rowOff>11338</xdr:rowOff>
    </xdr:to>
    <xdr:sp macro="" textlink="">
      <xdr:nvSpPr>
        <xdr:cNvPr id="4" name="TextBox 3">
          <a:extLst>
            <a:ext uri="{FF2B5EF4-FFF2-40B4-BE49-F238E27FC236}">
              <a16:creationId xmlns:a16="http://schemas.microsoft.com/office/drawing/2014/main" id="{3AC98D8E-B889-452A-AC8F-B44AE835DEAA}"/>
            </a:ext>
          </a:extLst>
        </xdr:cNvPr>
        <xdr:cNvSpPr txBox="1"/>
      </xdr:nvSpPr>
      <xdr:spPr>
        <a:xfrm>
          <a:off x="11653611" y="293913"/>
          <a:ext cx="12812939" cy="669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rgbClr val="7030A0"/>
              </a:solidFill>
            </a:rPr>
            <a:t>Figure 2.1. Debt, Interest Expense, and Gross Financing Needs across Countries, 2007, 2019, 2021 </a:t>
          </a:r>
          <a:r>
            <a:rPr lang="en-US" sz="1400" i="1">
              <a:solidFill>
                <a:srgbClr val="7030A0"/>
              </a:solidFill>
            </a:rPr>
            <a:t>(ratio to GDP)</a:t>
          </a:r>
        </a:p>
        <a:p>
          <a:pPr algn="l"/>
          <a:r>
            <a:rPr lang="en-US" sz="1200" i="1" baseline="0">
              <a:solidFill>
                <a:srgbClr val="7030A0"/>
              </a:solidFill>
            </a:rPr>
            <a:t>         </a:t>
          </a:r>
          <a:r>
            <a:rPr lang="en-US" sz="1200" b="1" i="0" baseline="0">
              <a:solidFill>
                <a:sysClr val="windowText" lastClr="000000"/>
              </a:solidFill>
            </a:rPr>
            <a:t>Panel 1: Debt/GDP</a:t>
          </a:r>
          <a:r>
            <a:rPr lang="en-US" sz="1200" i="0" baseline="0">
              <a:solidFill>
                <a:srgbClr val="7030A0"/>
              </a:solidFill>
            </a:rPr>
            <a:t>					</a:t>
          </a:r>
          <a:r>
            <a:rPr lang="en-US" sz="1200" b="1" i="0" baseline="0">
              <a:solidFill>
                <a:sysClr val="windowText" lastClr="000000"/>
              </a:solidFill>
            </a:rPr>
            <a:t>Panel 2. Interest Expense/GDP</a:t>
          </a:r>
          <a:r>
            <a:rPr lang="en-US" sz="1200" i="0" baseline="0">
              <a:solidFill>
                <a:srgbClr val="7030A0"/>
              </a:solidFill>
            </a:rPr>
            <a:t>			</a:t>
          </a:r>
          <a:r>
            <a:rPr lang="en-US" sz="1200" b="1" i="0" baseline="0">
              <a:solidFill>
                <a:sysClr val="windowText" lastClr="000000"/>
              </a:solidFill>
            </a:rPr>
            <a:t>Panel 3. Gross Financing Needs/GDP</a:t>
          </a:r>
          <a:endParaRPr lang="en-US" sz="1200" b="1" i="1">
            <a:solidFill>
              <a:sysClr val="windowText" lastClr="000000"/>
            </a:solidFill>
          </a:endParaRPr>
        </a:p>
      </xdr:txBody>
    </xdr:sp>
    <xdr:clientData/>
  </xdr:twoCellAnchor>
  <xdr:twoCellAnchor editAs="oneCell">
    <xdr:from>
      <xdr:col>24</xdr:col>
      <xdr:colOff>545313</xdr:colOff>
      <xdr:row>6</xdr:row>
      <xdr:rowOff>68036</xdr:rowOff>
    </xdr:from>
    <xdr:to>
      <xdr:col>32</xdr:col>
      <xdr:colOff>127035</xdr:colOff>
      <xdr:row>27</xdr:row>
      <xdr:rowOff>26425</xdr:rowOff>
    </xdr:to>
    <xdr:pic>
      <xdr:nvPicPr>
        <xdr:cNvPr id="5" name="Picture 4">
          <a:extLst>
            <a:ext uri="{FF2B5EF4-FFF2-40B4-BE49-F238E27FC236}">
              <a16:creationId xmlns:a16="http://schemas.microsoft.com/office/drawing/2014/main" id="{C29F7D75-905D-44F3-9A40-FFE4B5AD656C}"/>
            </a:ext>
          </a:extLst>
        </xdr:cNvPr>
        <xdr:cNvPicPr>
          <a:picLocks noChangeAspect="1"/>
        </xdr:cNvPicPr>
      </xdr:nvPicPr>
      <xdr:blipFill>
        <a:blip xmlns:r="http://schemas.openxmlformats.org/officeDocument/2006/relationships" r:embed="rId2"/>
        <a:stretch>
          <a:fillRect/>
        </a:stretch>
      </xdr:blipFill>
      <xdr:spPr>
        <a:xfrm>
          <a:off x="16001213" y="1020536"/>
          <a:ext cx="4458522" cy="3292139"/>
        </a:xfrm>
        <a:prstGeom prst="rect">
          <a:avLst/>
        </a:prstGeom>
      </xdr:spPr>
    </xdr:pic>
    <xdr:clientData/>
  </xdr:twoCellAnchor>
  <xdr:twoCellAnchor editAs="oneCell">
    <xdr:from>
      <xdr:col>32</xdr:col>
      <xdr:colOff>11093</xdr:colOff>
      <xdr:row>6</xdr:row>
      <xdr:rowOff>1</xdr:rowOff>
    </xdr:from>
    <xdr:to>
      <xdr:col>39</xdr:col>
      <xdr:colOff>435464</xdr:colOff>
      <xdr:row>27</xdr:row>
      <xdr:rowOff>79947</xdr:rowOff>
    </xdr:to>
    <xdr:pic>
      <xdr:nvPicPr>
        <xdr:cNvPr id="6" name="Picture 5">
          <a:extLst>
            <a:ext uri="{FF2B5EF4-FFF2-40B4-BE49-F238E27FC236}">
              <a16:creationId xmlns:a16="http://schemas.microsoft.com/office/drawing/2014/main" id="{D30E93AD-6806-4B04-B38E-DD49BCD4A733}"/>
            </a:ext>
          </a:extLst>
        </xdr:cNvPr>
        <xdr:cNvPicPr>
          <a:picLocks noChangeAspect="1"/>
        </xdr:cNvPicPr>
      </xdr:nvPicPr>
      <xdr:blipFill>
        <a:blip xmlns:r="http://schemas.openxmlformats.org/officeDocument/2006/relationships" r:embed="rId3"/>
        <a:stretch>
          <a:fillRect/>
        </a:stretch>
      </xdr:blipFill>
      <xdr:spPr>
        <a:xfrm>
          <a:off x="20343793" y="952501"/>
          <a:ext cx="4691571" cy="341369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237435</xdr:colOff>
      <xdr:row>5</xdr:row>
      <xdr:rowOff>5522</xdr:rowOff>
    </xdr:from>
    <xdr:to>
      <xdr:col>20</xdr:col>
      <xdr:colOff>222012</xdr:colOff>
      <xdr:row>46</xdr:row>
      <xdr:rowOff>101675</xdr:rowOff>
    </xdr:to>
    <xdr:graphicFrame macro="">
      <xdr:nvGraphicFramePr>
        <xdr:cNvPr id="2" name="Chart 1">
          <a:extLst>
            <a:ext uri="{FF2B5EF4-FFF2-40B4-BE49-F238E27FC236}">
              <a16:creationId xmlns:a16="http://schemas.microsoft.com/office/drawing/2014/main" id="{FE94FC66-5DF4-41B3-82AC-A565D65258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507999</xdr:colOff>
      <xdr:row>11</xdr:row>
      <xdr:rowOff>21171</xdr:rowOff>
    </xdr:from>
    <xdr:to>
      <xdr:col>18</xdr:col>
      <xdr:colOff>321732</xdr:colOff>
      <xdr:row>44</xdr:row>
      <xdr:rowOff>6352</xdr:rowOff>
    </xdr:to>
    <xdr:sp macro="" textlink="">
      <xdr:nvSpPr>
        <xdr:cNvPr id="3" name="Right Triangle 2">
          <a:extLst>
            <a:ext uri="{FF2B5EF4-FFF2-40B4-BE49-F238E27FC236}">
              <a16:creationId xmlns:a16="http://schemas.microsoft.com/office/drawing/2014/main" id="{1F8F9DF7-201C-4254-A67E-B33A57A47644}"/>
            </a:ext>
          </a:extLst>
        </xdr:cNvPr>
        <xdr:cNvSpPr/>
      </xdr:nvSpPr>
      <xdr:spPr>
        <a:xfrm rot="5400000">
          <a:off x="10356850" y="1665820"/>
          <a:ext cx="2048931" cy="2252133"/>
        </a:xfrm>
        <a:prstGeom prst="rtTriangle">
          <a:avLst/>
        </a:prstGeom>
        <a:solidFill>
          <a:schemeClr val="bg1">
            <a:lumMod val="65000"/>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442088</xdr:colOff>
      <xdr:row>49</xdr:row>
      <xdr:rowOff>104494</xdr:rowOff>
    </xdr:from>
    <xdr:to>
      <xdr:col>23</xdr:col>
      <xdr:colOff>64303</xdr:colOff>
      <xdr:row>61</xdr:row>
      <xdr:rowOff>144683</xdr:rowOff>
    </xdr:to>
    <xdr:sp macro="" textlink="">
      <xdr:nvSpPr>
        <xdr:cNvPr id="4" name="TextBox 3">
          <a:extLst>
            <a:ext uri="{FF2B5EF4-FFF2-40B4-BE49-F238E27FC236}">
              <a16:creationId xmlns:a16="http://schemas.microsoft.com/office/drawing/2014/main" id="{BD654A3C-C1EC-4B40-8744-27F760B49FF5}"/>
            </a:ext>
          </a:extLst>
        </xdr:cNvPr>
        <xdr:cNvSpPr txBox="1"/>
      </xdr:nvSpPr>
      <xdr:spPr>
        <a:xfrm>
          <a:off x="6542911" y="4766519"/>
          <a:ext cx="5731076" cy="1487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 IMF, April 2021 World Economic Outlook.</a:t>
          </a:r>
        </a:p>
        <a:p>
          <a:r>
            <a:rPr lang="en-US" sz="1100"/>
            <a:t>Note: Data are reported as the contribution to change in the debt-to-GDP level over a 10-year period, in percentage points. The definition of “debt increases/decreases” assumes zero stock-flow adjustment. Each dot represents the change in the debt-to-GDP ratio for a country-decade. The shaded area indicates debt increases that occurred where the primary deficits prevailed over the contribution of a negative interest-growth differential, which is computed as (r – g) * d, where d in the debt-to-GDP ratio. AEs = advanced economies; EMs = emerging markets.</a:t>
          </a:r>
        </a:p>
      </xdr:txBody>
    </xdr:sp>
    <xdr:clientData/>
  </xdr:twoCellAnchor>
  <xdr:twoCellAnchor>
    <xdr:from>
      <xdr:col>13</xdr:col>
      <xdr:colOff>257215</xdr:colOff>
      <xdr:row>1</xdr:row>
      <xdr:rowOff>16076</xdr:rowOff>
    </xdr:from>
    <xdr:to>
      <xdr:col>20</xdr:col>
      <xdr:colOff>538545</xdr:colOff>
      <xdr:row>4</xdr:row>
      <xdr:rowOff>96456</xdr:rowOff>
    </xdr:to>
    <xdr:sp macro="" textlink="">
      <xdr:nvSpPr>
        <xdr:cNvPr id="5" name="TextBox 4">
          <a:extLst>
            <a:ext uri="{FF2B5EF4-FFF2-40B4-BE49-F238E27FC236}">
              <a16:creationId xmlns:a16="http://schemas.microsoft.com/office/drawing/2014/main" id="{EFAA03AE-D1A6-4760-BB5C-19F5F986388B}"/>
            </a:ext>
          </a:extLst>
        </xdr:cNvPr>
        <xdr:cNvSpPr txBox="1"/>
      </xdr:nvSpPr>
      <xdr:spPr>
        <a:xfrm>
          <a:off x="6358038" y="176835"/>
          <a:ext cx="4557532" cy="5626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effectLst/>
              <a:latin typeface="+mn-lt"/>
              <a:ea typeface="+mn-ea"/>
              <a:cs typeface="+mn-cs"/>
            </a:rPr>
            <a:t>Figure 2.2. Contributions of the Interest Rate–Growth Differential and Primary Balance to Debt Dynamics </a:t>
          </a:r>
          <a:endParaRPr lang="en-US" sz="1100">
            <a:solidFill>
              <a:srgbClr val="7030A0"/>
            </a:solidFill>
          </a:endParaRPr>
        </a:p>
      </xdr:txBody>
    </xdr:sp>
    <xdr:clientData/>
  </xdr:twoCellAnchor>
</xdr:wsDr>
</file>

<file path=xl/drawings/drawing18.xml><?xml version="1.0" encoding="utf-8"?>
<c:userShapes xmlns:c="http://schemas.openxmlformats.org/drawingml/2006/chart">
  <cdr:relSizeAnchor xmlns:cdr="http://schemas.openxmlformats.org/drawingml/2006/chartDrawing">
    <cdr:from>
      <cdr:x>0.20855</cdr:x>
      <cdr:y>0.02075</cdr:y>
    </cdr:from>
    <cdr:to>
      <cdr:x>0.96454</cdr:x>
      <cdr:y>0.87961</cdr:y>
    </cdr:to>
    <cdr:cxnSp macro="">
      <cdr:nvCxnSpPr>
        <cdr:cNvPr id="3" name="Straight Connector 2">
          <a:extLst xmlns:a="http://schemas.openxmlformats.org/drawingml/2006/main">
            <a:ext uri="{FF2B5EF4-FFF2-40B4-BE49-F238E27FC236}">
              <a16:creationId xmlns:a16="http://schemas.microsoft.com/office/drawing/2014/main" id="{11DB3920-F435-4DC6-9683-38D5DCF1431A}"/>
            </a:ext>
          </a:extLst>
        </cdr:cNvPr>
        <cdr:cNvCxnSpPr/>
      </cdr:nvCxnSpPr>
      <cdr:spPr>
        <a:xfrm xmlns:a="http://schemas.openxmlformats.org/drawingml/2006/main" flipV="1">
          <a:off x="883478" y="71783"/>
          <a:ext cx="3202609" cy="2970695"/>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0.18384</cdr:x>
      <cdr:y>0.67254</cdr:y>
    </cdr:from>
    <cdr:to>
      <cdr:x>0.44088</cdr:x>
      <cdr:y>0.81228</cdr:y>
    </cdr:to>
    <cdr:sp macro="" textlink="">
      <cdr:nvSpPr>
        <cdr:cNvPr id="2" name="TextBox 1">
          <a:extLst xmlns:a="http://schemas.openxmlformats.org/drawingml/2006/main">
            <a:ext uri="{FF2B5EF4-FFF2-40B4-BE49-F238E27FC236}">
              <a16:creationId xmlns:a16="http://schemas.microsoft.com/office/drawing/2014/main" id="{18CD0D28-FD3E-46AC-8921-2406B1C73D9F}"/>
            </a:ext>
          </a:extLst>
        </cdr:cNvPr>
        <cdr:cNvSpPr txBox="1"/>
      </cdr:nvSpPr>
      <cdr:spPr>
        <a:xfrm xmlns:a="http://schemas.openxmlformats.org/drawingml/2006/main" rot="18951421">
          <a:off x="778809" y="2326253"/>
          <a:ext cx="1088911" cy="4833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0">
              <a:solidFill>
                <a:sysClr val="windowText" lastClr="000000"/>
              </a:solidFill>
            </a:rPr>
            <a:t>Debt increases</a:t>
          </a:r>
        </a:p>
      </cdr:txBody>
    </cdr:sp>
  </cdr:relSizeAnchor>
  <cdr:relSizeAnchor xmlns:cdr="http://schemas.openxmlformats.org/drawingml/2006/chartDrawing">
    <cdr:from>
      <cdr:x>0.2434</cdr:x>
      <cdr:y>0.73065</cdr:y>
    </cdr:from>
    <cdr:to>
      <cdr:x>0.50601</cdr:x>
      <cdr:y>0.8704</cdr:y>
    </cdr:to>
    <cdr:sp macro="" textlink="">
      <cdr:nvSpPr>
        <cdr:cNvPr id="4" name="TextBox 1">
          <a:extLst xmlns:a="http://schemas.openxmlformats.org/drawingml/2006/main">
            <a:ext uri="{FF2B5EF4-FFF2-40B4-BE49-F238E27FC236}">
              <a16:creationId xmlns:a16="http://schemas.microsoft.com/office/drawing/2014/main" id="{E87AF772-9D2A-4452-9783-DD3DA4AE1ED4}"/>
            </a:ext>
          </a:extLst>
        </cdr:cNvPr>
        <cdr:cNvSpPr txBox="1"/>
      </cdr:nvSpPr>
      <cdr:spPr>
        <a:xfrm xmlns:a="http://schemas.openxmlformats.org/drawingml/2006/main" rot="18944546">
          <a:off x="1031133" y="2527241"/>
          <a:ext cx="1112490" cy="4833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00" b="0">
              <a:solidFill>
                <a:sysClr val="windowText" lastClr="000000"/>
              </a:solidFill>
            </a:rPr>
            <a:t>Debt decreases</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367109</xdr:colOff>
      <xdr:row>16</xdr:row>
      <xdr:rowOff>109141</xdr:rowOff>
    </xdr:from>
    <xdr:to>
      <xdr:col>8</xdr:col>
      <xdr:colOff>59265</xdr:colOff>
      <xdr:row>31</xdr:row>
      <xdr:rowOff>100543</xdr:rowOff>
    </xdr:to>
    <xdr:graphicFrame macro="">
      <xdr:nvGraphicFramePr>
        <xdr:cNvPr id="2" name="Chart 1">
          <a:extLst>
            <a:ext uri="{FF2B5EF4-FFF2-40B4-BE49-F238E27FC236}">
              <a16:creationId xmlns:a16="http://schemas.microsoft.com/office/drawing/2014/main" id="{E4D33592-27D1-4427-8063-798286CC55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257970</xdr:colOff>
      <xdr:row>16</xdr:row>
      <xdr:rowOff>148827</xdr:rowOff>
    </xdr:from>
    <xdr:to>
      <xdr:col>15</xdr:col>
      <xdr:colOff>555359</xdr:colOff>
      <xdr:row>31</xdr:row>
      <xdr:rowOff>140229</xdr:rowOff>
    </xdr:to>
    <xdr:graphicFrame macro="">
      <xdr:nvGraphicFramePr>
        <xdr:cNvPr id="3" name="Chart 2">
          <a:extLst>
            <a:ext uri="{FF2B5EF4-FFF2-40B4-BE49-F238E27FC236}">
              <a16:creationId xmlns:a16="http://schemas.microsoft.com/office/drawing/2014/main" id="{735449BB-64ED-463A-A084-1AFDF4B46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416719</xdr:colOff>
      <xdr:row>14</xdr:row>
      <xdr:rowOff>9922</xdr:rowOff>
    </xdr:from>
    <xdr:to>
      <xdr:col>8</xdr:col>
      <xdr:colOff>59531</xdr:colOff>
      <xdr:row>15</xdr:row>
      <xdr:rowOff>178595</xdr:rowOff>
    </xdr:to>
    <xdr:sp macro="" textlink="">
      <xdr:nvSpPr>
        <xdr:cNvPr id="4" name="TextBox 3">
          <a:extLst>
            <a:ext uri="{FF2B5EF4-FFF2-40B4-BE49-F238E27FC236}">
              <a16:creationId xmlns:a16="http://schemas.microsoft.com/office/drawing/2014/main" id="{D0832D0C-51F3-4618-9D33-0582BCDC432D}"/>
            </a:ext>
          </a:extLst>
        </xdr:cNvPr>
        <xdr:cNvSpPr txBox="1"/>
      </xdr:nvSpPr>
      <xdr:spPr>
        <a:xfrm>
          <a:off x="416719" y="2649141"/>
          <a:ext cx="4484687" cy="357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Panel A. Optimal Change in Primary Balance</a:t>
          </a:r>
          <a:endParaRPr lang="en-US" sz="1100"/>
        </a:p>
      </xdr:txBody>
    </xdr:sp>
    <xdr:clientData/>
  </xdr:twoCellAnchor>
  <xdr:twoCellAnchor>
    <xdr:from>
      <xdr:col>8</xdr:col>
      <xdr:colOff>386954</xdr:colOff>
      <xdr:row>14</xdr:row>
      <xdr:rowOff>-1</xdr:rowOff>
    </xdr:from>
    <xdr:to>
      <xdr:col>15</xdr:col>
      <xdr:colOff>257968</xdr:colOff>
      <xdr:row>15</xdr:row>
      <xdr:rowOff>168672</xdr:rowOff>
    </xdr:to>
    <xdr:sp macro="" textlink="">
      <xdr:nvSpPr>
        <xdr:cNvPr id="5" name="TextBox 4">
          <a:extLst>
            <a:ext uri="{FF2B5EF4-FFF2-40B4-BE49-F238E27FC236}">
              <a16:creationId xmlns:a16="http://schemas.microsoft.com/office/drawing/2014/main" id="{9DA65E37-817C-4BD4-A9CB-EB07E746982E}"/>
            </a:ext>
          </a:extLst>
        </xdr:cNvPr>
        <xdr:cNvSpPr txBox="1"/>
      </xdr:nvSpPr>
      <xdr:spPr>
        <a:xfrm>
          <a:off x="5228829" y="2639218"/>
          <a:ext cx="4484686" cy="357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Panel B. Sovereign Spreads</a:t>
          </a:r>
          <a:endParaRPr lang="en-US" sz="1100"/>
        </a:p>
      </xdr:txBody>
    </xdr:sp>
    <xdr:clientData/>
  </xdr:twoCellAnchor>
  <xdr:twoCellAnchor>
    <xdr:from>
      <xdr:col>0</xdr:col>
      <xdr:colOff>506016</xdr:colOff>
      <xdr:row>12</xdr:row>
      <xdr:rowOff>79375</xdr:rowOff>
    </xdr:from>
    <xdr:to>
      <xdr:col>14</xdr:col>
      <xdr:colOff>386953</xdr:colOff>
      <xdr:row>13</xdr:row>
      <xdr:rowOff>158750</xdr:rowOff>
    </xdr:to>
    <xdr:sp macro="" textlink="">
      <xdr:nvSpPr>
        <xdr:cNvPr id="6" name="TextBox 5">
          <a:extLst>
            <a:ext uri="{FF2B5EF4-FFF2-40B4-BE49-F238E27FC236}">
              <a16:creationId xmlns:a16="http://schemas.microsoft.com/office/drawing/2014/main" id="{959D869A-EF78-44CF-ACFB-6B67D77170D6}"/>
            </a:ext>
          </a:extLst>
        </xdr:cNvPr>
        <xdr:cNvSpPr txBox="1"/>
      </xdr:nvSpPr>
      <xdr:spPr>
        <a:xfrm>
          <a:off x="506016" y="2341563"/>
          <a:ext cx="8731250" cy="2678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rgbClr val="7030A0"/>
              </a:solidFill>
              <a:effectLst/>
              <a:latin typeface="+mn-lt"/>
              <a:ea typeface="+mn-ea"/>
              <a:cs typeface="+mn-cs"/>
            </a:rPr>
            <a:t>Figure 2.3. Optimal Fiscal Policy during and after a Recession</a:t>
          </a:r>
        </a:p>
        <a:p>
          <a:endParaRPr lang="en-US" sz="1100"/>
        </a:p>
      </xdr:txBody>
    </xdr:sp>
    <xdr:clientData/>
  </xdr:twoCellAnchor>
  <xdr:twoCellAnchor>
    <xdr:from>
      <xdr:col>1</xdr:col>
      <xdr:colOff>29766</xdr:colOff>
      <xdr:row>31</xdr:row>
      <xdr:rowOff>29766</xdr:rowOff>
    </xdr:from>
    <xdr:to>
      <xdr:col>15</xdr:col>
      <xdr:colOff>267891</xdr:colOff>
      <xdr:row>38</xdr:row>
      <xdr:rowOff>168672</xdr:rowOff>
    </xdr:to>
    <xdr:sp macro="" textlink="">
      <xdr:nvSpPr>
        <xdr:cNvPr id="7" name="TextBox 6">
          <a:extLst>
            <a:ext uri="{FF2B5EF4-FFF2-40B4-BE49-F238E27FC236}">
              <a16:creationId xmlns:a16="http://schemas.microsoft.com/office/drawing/2014/main" id="{95F52782-51A5-4336-B637-9AE95D4D4FA5}"/>
            </a:ext>
          </a:extLst>
        </xdr:cNvPr>
        <xdr:cNvSpPr txBox="1"/>
      </xdr:nvSpPr>
      <xdr:spPr>
        <a:xfrm>
          <a:off x="635000" y="5873750"/>
          <a:ext cx="9088438" cy="14585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Source: Based on the stochastic model in Bianchi, Ottonello, and Presno 2021.</a:t>
          </a:r>
        </a:p>
        <a:p>
          <a:r>
            <a:rPr lang="en-US" sz="1100">
              <a:solidFill>
                <a:schemeClr val="dk1"/>
              </a:solidFill>
              <a:effectLst/>
              <a:latin typeface="+mn-lt"/>
              <a:ea typeface="+mn-ea"/>
              <a:cs typeface="+mn-cs"/>
            </a:rPr>
            <a:t>Note: Data are shown as deviations from a counterfactual economy not affected by the recession. In panel 1, those deviations are in percent of GDP, in panel 2, they are in percentage points. Both panels show results as deviations relative to a case without the recessionary shock. In the baseline, government external debt is 23 percent of GDP. Lower initial level of debt corresponds to an economy whose government external debt in the initial period is 75 percent lower than the baseline. The lower multiplier is 7 percent smaller on impact than the baseline, In the baseline, the government of a typical emerging market economy optimally responds to a recession by increasing the primary balance by 0.8 percent of GDP (panel 1) to mitigate the impact of higher spreads. Even with such optimal response, spreads increase by 0.7 percent on impact (panel 2).</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16162</xdr:colOff>
      <xdr:row>6</xdr:row>
      <xdr:rowOff>1</xdr:rowOff>
    </xdr:from>
    <xdr:to>
      <xdr:col>3</xdr:col>
      <xdr:colOff>298450</xdr:colOff>
      <xdr:row>16</xdr:row>
      <xdr:rowOff>69851</xdr:rowOff>
    </xdr:to>
    <xdr:pic>
      <xdr:nvPicPr>
        <xdr:cNvPr id="3" name="Picture 2">
          <a:extLst>
            <a:ext uri="{FF2B5EF4-FFF2-40B4-BE49-F238E27FC236}">
              <a16:creationId xmlns:a16="http://schemas.microsoft.com/office/drawing/2014/main" id="{67CC248A-6C4E-4CC9-95EB-035BB3FBA2F7}"/>
            </a:ext>
          </a:extLst>
        </xdr:cNvPr>
        <xdr:cNvPicPr>
          <a:picLocks noChangeAspect="1"/>
        </xdr:cNvPicPr>
      </xdr:nvPicPr>
      <xdr:blipFill>
        <a:blip xmlns:r="http://schemas.openxmlformats.org/officeDocument/2006/relationships" r:embed="rId1"/>
        <a:stretch>
          <a:fillRect/>
        </a:stretch>
      </xdr:blipFill>
      <xdr:spPr>
        <a:xfrm>
          <a:off x="657512" y="1073151"/>
          <a:ext cx="1590388" cy="18478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536575</xdr:colOff>
      <xdr:row>81</xdr:row>
      <xdr:rowOff>133350</xdr:rowOff>
    </xdr:from>
    <xdr:to>
      <xdr:col>13</xdr:col>
      <xdr:colOff>231775</xdr:colOff>
      <xdr:row>99</xdr:row>
      <xdr:rowOff>19050</xdr:rowOff>
    </xdr:to>
    <xdr:graphicFrame macro="">
      <xdr:nvGraphicFramePr>
        <xdr:cNvPr id="2" name="Chart 1">
          <a:extLst>
            <a:ext uri="{FF2B5EF4-FFF2-40B4-BE49-F238E27FC236}">
              <a16:creationId xmlns:a16="http://schemas.microsoft.com/office/drawing/2014/main" id="{BFC323D6-2433-49FC-9460-D47984EA7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254000</xdr:colOff>
      <xdr:row>83</xdr:row>
      <xdr:rowOff>63500</xdr:rowOff>
    </xdr:from>
    <xdr:to>
      <xdr:col>21</xdr:col>
      <xdr:colOff>558800</xdr:colOff>
      <xdr:row>100</xdr:row>
      <xdr:rowOff>107950</xdr:rowOff>
    </xdr:to>
    <xdr:graphicFrame macro="">
      <xdr:nvGraphicFramePr>
        <xdr:cNvPr id="3" name="Chart 2">
          <a:extLst>
            <a:ext uri="{FF2B5EF4-FFF2-40B4-BE49-F238E27FC236}">
              <a16:creationId xmlns:a16="http://schemas.microsoft.com/office/drawing/2014/main" id="{2F31ED62-A187-4486-A737-1F1BE6B702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88900</xdr:colOff>
      <xdr:row>14</xdr:row>
      <xdr:rowOff>138113</xdr:rowOff>
    </xdr:from>
    <xdr:to>
      <xdr:col>10</xdr:col>
      <xdr:colOff>401637</xdr:colOff>
      <xdr:row>32</xdr:row>
      <xdr:rowOff>23813</xdr:rowOff>
    </xdr:to>
    <xdr:graphicFrame macro="">
      <xdr:nvGraphicFramePr>
        <xdr:cNvPr id="5" name="Chart 4">
          <a:extLst>
            <a:ext uri="{FF2B5EF4-FFF2-40B4-BE49-F238E27FC236}">
              <a16:creationId xmlns:a16="http://schemas.microsoft.com/office/drawing/2014/main" id="{CC1AB2DE-80BB-411D-9AFA-1B71C9CF1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76200</xdr:colOff>
      <xdr:row>83</xdr:row>
      <xdr:rowOff>19050</xdr:rowOff>
    </xdr:from>
    <xdr:to>
      <xdr:col>30</xdr:col>
      <xdr:colOff>381000</xdr:colOff>
      <xdr:row>100</xdr:row>
      <xdr:rowOff>63500</xdr:rowOff>
    </xdr:to>
    <xdr:graphicFrame macro="">
      <xdr:nvGraphicFramePr>
        <xdr:cNvPr id="6" name="Chart 5">
          <a:extLst>
            <a:ext uri="{FF2B5EF4-FFF2-40B4-BE49-F238E27FC236}">
              <a16:creationId xmlns:a16="http://schemas.microsoft.com/office/drawing/2014/main" id="{DB538E11-C00E-4F37-972D-F29B32177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0</xdr:colOff>
      <xdr:row>60</xdr:row>
      <xdr:rowOff>0</xdr:rowOff>
    </xdr:from>
    <xdr:to>
      <xdr:col>30</xdr:col>
      <xdr:colOff>304800</xdr:colOff>
      <xdr:row>77</xdr:row>
      <xdr:rowOff>44450</xdr:rowOff>
    </xdr:to>
    <xdr:graphicFrame macro="">
      <xdr:nvGraphicFramePr>
        <xdr:cNvPr id="7" name="Chart 6">
          <a:extLst>
            <a:ext uri="{FF2B5EF4-FFF2-40B4-BE49-F238E27FC236}">
              <a16:creationId xmlns:a16="http://schemas.microsoft.com/office/drawing/2014/main" id="{DE08135B-A3B6-4847-B4E1-AAB553CBD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325439</xdr:colOff>
      <xdr:row>11</xdr:row>
      <xdr:rowOff>1</xdr:rowOff>
    </xdr:from>
    <xdr:to>
      <xdr:col>11</xdr:col>
      <xdr:colOff>31751</xdr:colOff>
      <xdr:row>14</xdr:row>
      <xdr:rowOff>39689</xdr:rowOff>
    </xdr:to>
    <xdr:sp macro="" textlink="">
      <xdr:nvSpPr>
        <xdr:cNvPr id="10" name="TextBox 9">
          <a:extLst>
            <a:ext uri="{FF2B5EF4-FFF2-40B4-BE49-F238E27FC236}">
              <a16:creationId xmlns:a16="http://schemas.microsoft.com/office/drawing/2014/main" id="{6C9A0B28-F755-4F5B-A512-C0D031DCE23A}"/>
            </a:ext>
          </a:extLst>
        </xdr:cNvPr>
        <xdr:cNvSpPr txBox="1"/>
      </xdr:nvSpPr>
      <xdr:spPr>
        <a:xfrm>
          <a:off x="2846389" y="1746251"/>
          <a:ext cx="4583112" cy="515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rgbClr val="7030A0"/>
              </a:solidFill>
              <a:effectLst/>
              <a:latin typeface="+mn-lt"/>
              <a:ea typeface="+mn-ea"/>
              <a:cs typeface="+mn-cs"/>
            </a:rPr>
            <a:t>Figure 2.4. Timing of Fiscal Consolidation and Impact on Employment and Bond Spreads </a:t>
          </a:r>
          <a:r>
            <a:rPr lang="en-US" sz="1100" b="0" i="1">
              <a:solidFill>
                <a:srgbClr val="7030A0"/>
              </a:solidFill>
              <a:effectLst/>
              <a:latin typeface="+mn-lt"/>
              <a:ea typeface="+mn-ea"/>
              <a:cs typeface="+mn-cs"/>
            </a:rPr>
            <a:t>(deviation from baseline, in percentage points) </a:t>
          </a:r>
          <a:r>
            <a:rPr lang="en-US" sz="1100" b="0" i="0">
              <a:solidFill>
                <a:srgbClr val="7030A0"/>
              </a:solidFill>
              <a:effectLst/>
              <a:latin typeface="+mn-lt"/>
              <a:ea typeface="+mn-ea"/>
              <a:cs typeface="+mn-cs"/>
            </a:rPr>
            <a:t> </a:t>
          </a:r>
          <a:endParaRPr lang="en-US" sz="1100">
            <a:solidFill>
              <a:srgbClr val="7030A0"/>
            </a:solidFill>
          </a:endParaRPr>
        </a:p>
      </xdr:txBody>
    </xdr:sp>
    <xdr:clientData/>
  </xdr:twoCellAnchor>
  <xdr:twoCellAnchor>
    <xdr:from>
      <xdr:col>3</xdr:col>
      <xdr:colOff>63500</xdr:colOff>
      <xdr:row>33</xdr:row>
      <xdr:rowOff>158749</xdr:rowOff>
    </xdr:from>
    <xdr:to>
      <xdr:col>12</xdr:col>
      <xdr:colOff>404812</xdr:colOff>
      <xdr:row>45</xdr:row>
      <xdr:rowOff>150812</xdr:rowOff>
    </xdr:to>
    <xdr:sp macro="" textlink="">
      <xdr:nvSpPr>
        <xdr:cNvPr id="4" name="TextBox 3">
          <a:extLst>
            <a:ext uri="{FF2B5EF4-FFF2-40B4-BE49-F238E27FC236}">
              <a16:creationId xmlns:a16="http://schemas.microsoft.com/office/drawing/2014/main" id="{BB8FE31A-E2A5-41F0-AEF6-3A51F4E70158}"/>
            </a:ext>
          </a:extLst>
        </xdr:cNvPr>
        <xdr:cNvSpPr txBox="1"/>
      </xdr:nvSpPr>
      <xdr:spPr>
        <a:xfrm>
          <a:off x="2587625" y="5397499"/>
          <a:ext cx="5842000" cy="1897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 Based on the stochastic model in Bianchi, Ottonello, and Presno 2021.</a:t>
          </a:r>
        </a:p>
        <a:p>
          <a:r>
            <a:rPr lang="en-US" sz="1100"/>
            <a:t>Note: Data are shown as deviation from the baseline in the first year, in percentage points. See Online Appendix 2.1 for model details. Consolidation in the present corresponds to tightening of the deficit by 0.5 percent of GDP in the current year. Support in the present + consolidation in the future corresponds to a loosening of the deficit by 0.1 percent of GDP in the current year and tightening by 0.5 percent of GDP the following year. Support in the present + consolidation in the future, conditional on the recovery implies a loosening of the deficit by 0.1 percent of GDP in the current year and a tightening by 0.7 percent of GDP in the following year only if the economy has emerged from the recession. In all cases, the consolidation is expenditure based.</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17</xdr:col>
      <xdr:colOff>317499</xdr:colOff>
      <xdr:row>5</xdr:row>
      <xdr:rowOff>31750</xdr:rowOff>
    </xdr:from>
    <xdr:to>
      <xdr:col>24</xdr:col>
      <xdr:colOff>62394</xdr:colOff>
      <xdr:row>23</xdr:row>
      <xdr:rowOff>94445</xdr:rowOff>
    </xdr:to>
    <xdr:pic>
      <xdr:nvPicPr>
        <xdr:cNvPr id="2" name="Picture 1">
          <a:extLst>
            <a:ext uri="{FF2B5EF4-FFF2-40B4-BE49-F238E27FC236}">
              <a16:creationId xmlns:a16="http://schemas.microsoft.com/office/drawing/2014/main" id="{07F14068-638D-46C0-8794-A9064FFEE3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25199" y="825500"/>
          <a:ext cx="4012095" cy="2920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146050</xdr:colOff>
      <xdr:row>1</xdr:row>
      <xdr:rowOff>0</xdr:rowOff>
    </xdr:from>
    <xdr:to>
      <xdr:col>25</xdr:col>
      <xdr:colOff>387350</xdr:colOff>
      <xdr:row>5</xdr:row>
      <xdr:rowOff>63500</xdr:rowOff>
    </xdr:to>
    <xdr:sp macro="" textlink="">
      <xdr:nvSpPr>
        <xdr:cNvPr id="3" name="TextBox 2">
          <a:extLst>
            <a:ext uri="{FF2B5EF4-FFF2-40B4-BE49-F238E27FC236}">
              <a16:creationId xmlns:a16="http://schemas.microsoft.com/office/drawing/2014/main" id="{7DFE5E79-4D40-476C-AAB2-B51861F1A389}"/>
            </a:ext>
          </a:extLst>
        </xdr:cNvPr>
        <xdr:cNvSpPr txBox="1"/>
      </xdr:nvSpPr>
      <xdr:spPr>
        <a:xfrm>
          <a:off x="7296150" y="158750"/>
          <a:ext cx="8775700" cy="698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effectLst/>
              <a:latin typeface="+mn-lt"/>
              <a:ea typeface="+mn-ea"/>
              <a:cs typeface="+mn-cs"/>
            </a:rPr>
            <a:t>Figure 2.5. Sensitivity of Spreads to Debt </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1. Sensitivity of Spreads to the Debt-to-GDP Ratio</a:t>
          </a:r>
          <a:r>
            <a:rPr lang="en-US" sz="1100" b="0" baseline="0">
              <a:solidFill>
                <a:schemeClr val="dk1"/>
              </a:solidFill>
              <a:effectLst/>
              <a:latin typeface="+mn-lt"/>
              <a:ea typeface="+mn-ea"/>
              <a:cs typeface="+mn-cs"/>
            </a:rPr>
            <a:t>                    	</a:t>
          </a:r>
          <a:r>
            <a:rPr lang="en-US" sz="1100" b="1">
              <a:solidFill>
                <a:schemeClr val="dk1"/>
              </a:solidFill>
              <a:effectLst/>
              <a:latin typeface="+mn-lt"/>
              <a:ea typeface="+mn-ea"/>
              <a:cs typeface="+mn-cs"/>
            </a:rPr>
            <a:t>2. Sensitivity of Spreads to the Debt-to-GDP Ratio Relative to the Global Average</a:t>
          </a:r>
          <a:endParaRPr lang="en-US" sz="1100">
            <a:solidFill>
              <a:schemeClr val="dk1"/>
            </a:solidFill>
            <a:effectLst/>
            <a:latin typeface="+mn-lt"/>
            <a:ea typeface="+mn-ea"/>
            <a:cs typeface="+mn-cs"/>
          </a:endParaRPr>
        </a:p>
      </xdr:txBody>
    </xdr:sp>
    <xdr:clientData/>
  </xdr:twoCellAnchor>
  <xdr:oneCellAnchor>
    <xdr:from>
      <xdr:col>11</xdr:col>
      <xdr:colOff>139700</xdr:colOff>
      <xdr:row>23</xdr:row>
      <xdr:rowOff>152400</xdr:rowOff>
    </xdr:from>
    <xdr:ext cx="8642350" cy="1407565"/>
    <xdr:sp macro="" textlink="">
      <xdr:nvSpPr>
        <xdr:cNvPr id="4" name="TextBox 3">
          <a:extLst>
            <a:ext uri="{FF2B5EF4-FFF2-40B4-BE49-F238E27FC236}">
              <a16:creationId xmlns:a16="http://schemas.microsoft.com/office/drawing/2014/main" id="{E00485E8-E3B2-402F-8921-76BDA66CC7C0}"/>
            </a:ext>
          </a:extLst>
        </xdr:cNvPr>
        <xdr:cNvSpPr txBox="1"/>
      </xdr:nvSpPr>
      <xdr:spPr>
        <a:xfrm>
          <a:off x="7289800" y="3803650"/>
          <a:ext cx="8642350" cy="14075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050">
              <a:solidFill>
                <a:schemeClr val="tx1"/>
              </a:solidFill>
              <a:effectLst/>
              <a:latin typeface="+mn-lt"/>
              <a:ea typeface="+mn-ea"/>
              <a:cs typeface="+mn-cs"/>
            </a:rPr>
            <a:t>Sources: IMF, World Economic Outlook database; J.P. Morgan; and IMF staff calculations.</a:t>
          </a:r>
        </a:p>
        <a:p>
          <a:r>
            <a:rPr lang="en-US" sz="1050">
              <a:solidFill>
                <a:schemeClr val="tx1"/>
              </a:solidFill>
              <a:effectLst/>
              <a:latin typeface="+mn-lt"/>
              <a:ea typeface="+mn-ea"/>
              <a:cs typeface="+mn-cs"/>
            </a:rPr>
            <a:t>Note: Panel 1 reports the three-year moving average estimated regression coefficient on the government debt-to-GDP ratio in regressions of the logarithm of sovereign EMBI (J.P. Morgan Emerging Market Bond Index) spreads (or yields in local currency) on the government debt-to-GDP ratio, country fixed effects, and control variables, including a vector of country-specific macro fundamentals. Shaded areas denote 90 percent confidence intervals. Panel 2 presents the regression coefficients for a similar regression, but controlling for all possible global factors using time dummies, so that the regression can be interpreted in terms of the sensitivity of spreads to the difference between debt and the average debt across countries in each period. The full sample for EMBI spans December 1997 to May 2021; for emerging market yields, it spans January 1991 to May 2021. See Online Annex 2.2. AE = advanced economy; EM = emerging market.</a:t>
          </a:r>
          <a:endParaRPr lang="en-US" sz="1050"/>
        </a:p>
      </xdr:txBody>
    </xdr:sp>
    <xdr:clientData/>
  </xdr:oneCellAnchor>
  <xdr:twoCellAnchor editAs="oneCell">
    <xdr:from>
      <xdr:col>11</xdr:col>
      <xdr:colOff>95250</xdr:colOff>
      <xdr:row>5</xdr:row>
      <xdr:rowOff>50399</xdr:rowOff>
    </xdr:from>
    <xdr:to>
      <xdr:col>17</xdr:col>
      <xdr:colOff>336550</xdr:colOff>
      <xdr:row>23</xdr:row>
      <xdr:rowOff>107950</xdr:rowOff>
    </xdr:to>
    <xdr:pic>
      <xdr:nvPicPr>
        <xdr:cNvPr id="5" name="Picture 4">
          <a:extLst>
            <a:ext uri="{FF2B5EF4-FFF2-40B4-BE49-F238E27FC236}">
              <a16:creationId xmlns:a16="http://schemas.microsoft.com/office/drawing/2014/main" id="{3FA85FAE-25A7-4FBA-BD53-54164B55C1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5350" y="844149"/>
          <a:ext cx="3898900" cy="2915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501650</xdr:colOff>
      <xdr:row>9</xdr:row>
      <xdr:rowOff>133350</xdr:rowOff>
    </xdr:from>
    <xdr:to>
      <xdr:col>20</xdr:col>
      <xdr:colOff>31750</xdr:colOff>
      <xdr:row>32</xdr:row>
      <xdr:rowOff>133350</xdr:rowOff>
    </xdr:to>
    <xdr:pic>
      <xdr:nvPicPr>
        <xdr:cNvPr id="2" name="Picture 1">
          <a:extLst>
            <a:ext uri="{FF2B5EF4-FFF2-40B4-BE49-F238E27FC236}">
              <a16:creationId xmlns:a16="http://schemas.microsoft.com/office/drawing/2014/main" id="{81A55135-6458-4801-AF4C-2BB38DEF14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7250" y="1562100"/>
          <a:ext cx="5016500" cy="365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501650</xdr:colOff>
      <xdr:row>1</xdr:row>
      <xdr:rowOff>146050</xdr:rowOff>
    </xdr:from>
    <xdr:to>
      <xdr:col>19</xdr:col>
      <xdr:colOff>577850</xdr:colOff>
      <xdr:row>5</xdr:row>
      <xdr:rowOff>19050</xdr:rowOff>
    </xdr:to>
    <xdr:sp macro="" textlink="">
      <xdr:nvSpPr>
        <xdr:cNvPr id="3" name="TextBox 2">
          <a:extLst>
            <a:ext uri="{FF2B5EF4-FFF2-40B4-BE49-F238E27FC236}">
              <a16:creationId xmlns:a16="http://schemas.microsoft.com/office/drawing/2014/main" id="{F0E74F30-5961-42A4-9CEF-CD8A9007D55D}"/>
            </a:ext>
          </a:extLst>
        </xdr:cNvPr>
        <xdr:cNvSpPr txBox="1"/>
      </xdr:nvSpPr>
      <xdr:spPr>
        <a:xfrm>
          <a:off x="7207250" y="304800"/>
          <a:ext cx="4953000" cy="50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7030A0"/>
              </a:solidFill>
              <a:effectLst/>
              <a:latin typeface="+mn-lt"/>
              <a:ea typeface="+mn-ea"/>
              <a:cs typeface="+mn-cs"/>
            </a:rPr>
            <a:t>Figure 2.6. Drivers of Unexpected Jumps in Debt at 5-year Horizon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1">
              <a:solidFill>
                <a:srgbClr val="7030A0"/>
              </a:solidFill>
              <a:effectLst/>
              <a:latin typeface="+mn-lt"/>
              <a:ea typeface="+mn-ea"/>
              <a:cs typeface="+mn-cs"/>
            </a:rPr>
            <a:t>(Percent of GDP)</a:t>
          </a:r>
        </a:p>
        <a:p>
          <a:endParaRPr lang="en-US" sz="1100"/>
        </a:p>
      </xdr:txBody>
    </xdr:sp>
    <xdr:clientData/>
  </xdr:twoCellAnchor>
  <xdr:twoCellAnchor>
    <xdr:from>
      <xdr:col>11</xdr:col>
      <xdr:colOff>495300</xdr:colOff>
      <xdr:row>7</xdr:row>
      <xdr:rowOff>0</xdr:rowOff>
    </xdr:from>
    <xdr:to>
      <xdr:col>20</xdr:col>
      <xdr:colOff>171450</xdr:colOff>
      <xdr:row>10</xdr:row>
      <xdr:rowOff>31750</xdr:rowOff>
    </xdr:to>
    <xdr:sp macro="" textlink="">
      <xdr:nvSpPr>
        <xdr:cNvPr id="4" name="TextBox 3">
          <a:extLst>
            <a:ext uri="{FF2B5EF4-FFF2-40B4-BE49-F238E27FC236}">
              <a16:creationId xmlns:a16="http://schemas.microsoft.com/office/drawing/2014/main" id="{FC3928F2-002F-489B-A00E-31BBEE7C469D}"/>
            </a:ext>
          </a:extLst>
        </xdr:cNvPr>
        <xdr:cNvSpPr txBox="1"/>
      </xdr:nvSpPr>
      <xdr:spPr>
        <a:xfrm>
          <a:off x="7200900" y="1111250"/>
          <a:ext cx="5162550" cy="50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    Advanced Economies            Emerging Market</a:t>
          </a:r>
          <a:r>
            <a:rPr lang="en-US" sz="1100" b="1" baseline="0">
              <a:solidFill>
                <a:schemeClr val="dk1"/>
              </a:solidFill>
              <a:effectLst/>
              <a:latin typeface="+mn-lt"/>
              <a:ea typeface="+mn-ea"/>
              <a:cs typeface="+mn-cs"/>
            </a:rPr>
            <a:t> Economies   Low-Income Developing 			                        Countries</a:t>
          </a:r>
          <a:endParaRPr lang="en-US" sz="1100" b="1">
            <a:solidFill>
              <a:schemeClr val="dk1"/>
            </a:solidFill>
            <a:effectLst/>
            <a:latin typeface="+mn-lt"/>
            <a:ea typeface="+mn-ea"/>
            <a:cs typeface="+mn-cs"/>
          </a:endParaRPr>
        </a:p>
        <a:p>
          <a:endParaRPr lang="en-US" sz="1100"/>
        </a:p>
      </xdr:txBody>
    </xdr:sp>
    <xdr:clientData/>
  </xdr:twoCellAnchor>
  <xdr:twoCellAnchor>
    <xdr:from>
      <xdr:col>12</xdr:col>
      <xdr:colOff>69850</xdr:colOff>
      <xdr:row>33</xdr:row>
      <xdr:rowOff>101600</xdr:rowOff>
    </xdr:from>
    <xdr:to>
      <xdr:col>22</xdr:col>
      <xdr:colOff>120650</xdr:colOff>
      <xdr:row>44</xdr:row>
      <xdr:rowOff>120650</xdr:rowOff>
    </xdr:to>
    <xdr:sp macro="" textlink="">
      <xdr:nvSpPr>
        <xdr:cNvPr id="5" name="TextBox 4">
          <a:extLst>
            <a:ext uri="{FF2B5EF4-FFF2-40B4-BE49-F238E27FC236}">
              <a16:creationId xmlns:a16="http://schemas.microsoft.com/office/drawing/2014/main" id="{7BEE7198-E906-4C18-ABC0-1E088025336A}"/>
            </a:ext>
          </a:extLst>
        </xdr:cNvPr>
        <xdr:cNvSpPr txBox="1"/>
      </xdr:nvSpPr>
      <xdr:spPr>
        <a:xfrm>
          <a:off x="8667750" y="5340350"/>
          <a:ext cx="6146800" cy="176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Sources: IMF, World Economic Outlook database; and IMF staff estimates.</a:t>
          </a:r>
        </a:p>
        <a:p>
          <a:r>
            <a:rPr lang="en-US" sz="1100"/>
            <a:t>Note: The decomposition uses annual observations for projections at the five-year horizon, obtained from the October World Economic Outlook vintages released over 1995–2019. The actual changes in debt at a five-year horizon are computed for each year for each reporting country and are compared to the contribution of unexpected changes in the main components of the debt’s law of motion. The contribution of economic growth includes its impact on the primary fiscal balance through automatic stabilizers because worse-than-expected growth deteriorates the primary balance as revenues fall with economic activity but expenditures do not (as in Mauro and Zilinsky 2016). See Online Annex 2.3 for details.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498475</xdr:colOff>
      <xdr:row>7</xdr:row>
      <xdr:rowOff>82550</xdr:rowOff>
    </xdr:from>
    <xdr:to>
      <xdr:col>13</xdr:col>
      <xdr:colOff>88900</xdr:colOff>
      <xdr:row>39</xdr:row>
      <xdr:rowOff>139700</xdr:rowOff>
    </xdr:to>
    <xdr:graphicFrame macro="">
      <xdr:nvGraphicFramePr>
        <xdr:cNvPr id="2" name="Chart 1">
          <a:extLst>
            <a:ext uri="{FF2B5EF4-FFF2-40B4-BE49-F238E27FC236}">
              <a16:creationId xmlns:a16="http://schemas.microsoft.com/office/drawing/2014/main" id="{38331EA1-88FB-4EC6-9025-2F21F4E304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330200</xdr:colOff>
      <xdr:row>39</xdr:row>
      <xdr:rowOff>139700</xdr:rowOff>
    </xdr:from>
    <xdr:to>
      <xdr:col>15</xdr:col>
      <xdr:colOff>444500</xdr:colOff>
      <xdr:row>49</xdr:row>
      <xdr:rowOff>31750</xdr:rowOff>
    </xdr:to>
    <xdr:sp macro="" textlink="">
      <xdr:nvSpPr>
        <xdr:cNvPr id="3" name="TextBox 2">
          <a:extLst>
            <a:ext uri="{FF2B5EF4-FFF2-40B4-BE49-F238E27FC236}">
              <a16:creationId xmlns:a16="http://schemas.microsoft.com/office/drawing/2014/main" id="{31FBA40E-7F26-4E8E-A120-995888628EAE}"/>
            </a:ext>
          </a:extLst>
        </xdr:cNvPr>
        <xdr:cNvSpPr txBox="1"/>
      </xdr:nvSpPr>
      <xdr:spPr>
        <a:xfrm>
          <a:off x="6692900" y="4622800"/>
          <a:ext cx="5600700" cy="147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Sources: Mauro and Zhou 2021; and IMF staff calculations.</a:t>
          </a:r>
        </a:p>
        <a:p>
          <a:r>
            <a:rPr lang="en-US" sz="1100">
              <a:solidFill>
                <a:schemeClr val="dk1"/>
              </a:solidFill>
              <a:effectLst/>
              <a:latin typeface="+mn-lt"/>
              <a:ea typeface="+mn-ea"/>
              <a:cs typeface="+mn-cs"/>
            </a:rPr>
            <a:t>Note: Because the semi-elasticities are negative, a lower (more negative) value means a stronger sensitivity to the output gap. The semi-elasticity estimates show how the yearly percentage changes in the interest-bill–to-GDP ratio and debt-to-GDP ratio are associated with the econonomic cycle (a gap measure computed using the Hamilton filter). Estimated country-by-country over 1985–2019. Data labels use International Organization for Standardization (ISO) country codes.</a:t>
          </a:r>
        </a:p>
        <a:p>
          <a:endParaRPr lang="en-US" sz="1100"/>
        </a:p>
      </xdr:txBody>
    </xdr:sp>
    <xdr:clientData/>
  </xdr:twoCellAnchor>
  <xdr:twoCellAnchor>
    <xdr:from>
      <xdr:col>6</xdr:col>
      <xdr:colOff>381000</xdr:colOff>
      <xdr:row>0</xdr:row>
      <xdr:rowOff>82550</xdr:rowOff>
    </xdr:from>
    <xdr:to>
      <xdr:col>13</xdr:col>
      <xdr:colOff>203200</xdr:colOff>
      <xdr:row>7</xdr:row>
      <xdr:rowOff>12700</xdr:rowOff>
    </xdr:to>
    <xdr:sp macro="" textlink="">
      <xdr:nvSpPr>
        <xdr:cNvPr id="4" name="TextBox 3">
          <a:extLst>
            <a:ext uri="{FF2B5EF4-FFF2-40B4-BE49-F238E27FC236}">
              <a16:creationId xmlns:a16="http://schemas.microsoft.com/office/drawing/2014/main" id="{A89B2207-A626-4239-88C9-856D8E9B75DF}"/>
            </a:ext>
          </a:extLst>
        </xdr:cNvPr>
        <xdr:cNvSpPr txBox="1"/>
      </xdr:nvSpPr>
      <xdr:spPr>
        <a:xfrm>
          <a:off x="6743700" y="82550"/>
          <a:ext cx="4089400" cy="565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7030A0"/>
              </a:solidFill>
              <a:effectLst/>
              <a:latin typeface="+mn-lt"/>
              <a:ea typeface="+mn-ea"/>
              <a:cs typeface="+mn-cs"/>
            </a:rPr>
            <a:t>Figure 2.7. Comparison of Cyclicality of the Debt-to-GDP Ratio and Interest-Bill-to-GDP Ratio </a:t>
          </a:r>
        </a:p>
        <a:p>
          <a:endParaRPr lang="en-US" sz="1100"/>
        </a:p>
      </xdr:txBody>
    </xdr:sp>
    <xdr:clientData/>
  </xdr:twoCellAnchor>
</xdr:wsDr>
</file>

<file path=xl/drawings/drawing24.xml><?xml version="1.0" encoding="utf-8"?>
<c:userShapes xmlns:c="http://schemas.openxmlformats.org/drawingml/2006/chart">
  <cdr:relSizeAnchor xmlns:cdr="http://schemas.openxmlformats.org/drawingml/2006/chartDrawing">
    <cdr:from>
      <cdr:x>0.56144</cdr:x>
      <cdr:y>0.75789</cdr:y>
    </cdr:from>
    <cdr:to>
      <cdr:x>1</cdr:x>
      <cdr:y>0.82368</cdr:y>
    </cdr:to>
    <cdr:sp macro="" textlink="">
      <cdr:nvSpPr>
        <cdr:cNvPr id="2" name="TextBox 4">
          <a:extLst xmlns:a="http://schemas.openxmlformats.org/drawingml/2006/main">
            <a:ext uri="{FF2B5EF4-FFF2-40B4-BE49-F238E27FC236}">
              <a16:creationId xmlns:a16="http://schemas.microsoft.com/office/drawing/2014/main" id="{E61B059A-660E-4BC1-B1B9-89AD9C472E71}"/>
            </a:ext>
          </a:extLst>
        </cdr:cNvPr>
        <cdr:cNvSpPr txBox="1"/>
      </cdr:nvSpPr>
      <cdr:spPr>
        <a:xfrm xmlns:a="http://schemas.openxmlformats.org/drawingml/2006/main">
          <a:off x="2422525" y="3200400"/>
          <a:ext cx="1892300" cy="27781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Emerging Market Economies</a:t>
          </a:r>
        </a:p>
      </cdr:txBody>
    </cdr:sp>
  </cdr:relSizeAnchor>
  <cdr:relSizeAnchor xmlns:cdr="http://schemas.openxmlformats.org/drawingml/2006/chartDrawing">
    <cdr:from>
      <cdr:x>0.17366</cdr:x>
      <cdr:y>0.76241</cdr:y>
    </cdr:from>
    <cdr:to>
      <cdr:x>0.5206</cdr:x>
      <cdr:y>0.8282</cdr:y>
    </cdr:to>
    <cdr:sp macro="" textlink="">
      <cdr:nvSpPr>
        <cdr:cNvPr id="3" name="TextBox 3">
          <a:extLst xmlns:a="http://schemas.openxmlformats.org/drawingml/2006/main">
            <a:ext uri="{FF2B5EF4-FFF2-40B4-BE49-F238E27FC236}">
              <a16:creationId xmlns:a16="http://schemas.microsoft.com/office/drawing/2014/main" id="{6A6D833C-9F96-43FD-972D-6EF144C0FFB1}"/>
            </a:ext>
          </a:extLst>
        </cdr:cNvPr>
        <cdr:cNvSpPr txBox="1"/>
      </cdr:nvSpPr>
      <cdr:spPr>
        <a:xfrm xmlns:a="http://schemas.openxmlformats.org/drawingml/2006/main">
          <a:off x="749300" y="3219450"/>
          <a:ext cx="1497012" cy="27781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Advanced Economies</a:t>
          </a:r>
        </a:p>
      </cdr:txBody>
    </cdr:sp>
  </cdr:relSizeAnchor>
</c:userShapes>
</file>

<file path=xl/drawings/drawing25.xml><?xml version="1.0" encoding="utf-8"?>
<xdr:wsDr xmlns:xdr="http://schemas.openxmlformats.org/drawingml/2006/spreadsheetDrawing" xmlns:a="http://schemas.openxmlformats.org/drawingml/2006/main">
  <xdr:twoCellAnchor>
    <xdr:from>
      <xdr:col>5</xdr:col>
      <xdr:colOff>537016</xdr:colOff>
      <xdr:row>6</xdr:row>
      <xdr:rowOff>31749</xdr:rowOff>
    </xdr:from>
    <xdr:to>
      <xdr:col>13</xdr:col>
      <xdr:colOff>373063</xdr:colOff>
      <xdr:row>25</xdr:row>
      <xdr:rowOff>23812</xdr:rowOff>
    </xdr:to>
    <xdr:grpSp>
      <xdr:nvGrpSpPr>
        <xdr:cNvPr id="2" name="Group 1">
          <a:extLst>
            <a:ext uri="{FF2B5EF4-FFF2-40B4-BE49-F238E27FC236}">
              <a16:creationId xmlns:a16="http://schemas.microsoft.com/office/drawing/2014/main" id="{06299852-F6B5-4E7D-8149-6090ECD53A56}"/>
            </a:ext>
          </a:extLst>
        </xdr:cNvPr>
        <xdr:cNvGrpSpPr/>
      </xdr:nvGrpSpPr>
      <xdr:grpSpPr>
        <a:xfrm>
          <a:off x="5315391" y="984249"/>
          <a:ext cx="4725547" cy="3048001"/>
          <a:chOff x="2307077" y="484188"/>
          <a:chExt cx="4720547" cy="2757268"/>
        </a:xfrm>
      </xdr:grpSpPr>
      <xdr:graphicFrame macro="">
        <xdr:nvGraphicFramePr>
          <xdr:cNvPr id="3" name="Chart 2">
            <a:extLst>
              <a:ext uri="{FF2B5EF4-FFF2-40B4-BE49-F238E27FC236}">
                <a16:creationId xmlns:a16="http://schemas.microsoft.com/office/drawing/2014/main" id="{DDAFD46D-90F8-425A-B74B-B26ABC008C59}"/>
              </a:ext>
            </a:extLst>
          </xdr:cNvPr>
          <xdr:cNvGraphicFramePr/>
        </xdr:nvGraphicFramePr>
        <xdr:xfrm>
          <a:off x="2307077" y="495519"/>
          <a:ext cx="2334612" cy="274478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E8035170-DF64-4226-8F15-08ECAB40514A}"/>
              </a:ext>
            </a:extLst>
          </xdr:cNvPr>
          <xdr:cNvGraphicFramePr/>
        </xdr:nvGraphicFramePr>
        <xdr:xfrm>
          <a:off x="4610283" y="484188"/>
          <a:ext cx="2417341" cy="275726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5</xdr:col>
      <xdr:colOff>111125</xdr:colOff>
      <xdr:row>3</xdr:row>
      <xdr:rowOff>103188</xdr:rowOff>
    </xdr:from>
    <xdr:to>
      <xdr:col>10</xdr:col>
      <xdr:colOff>55562</xdr:colOff>
      <xdr:row>4</xdr:row>
      <xdr:rowOff>127000</xdr:rowOff>
    </xdr:to>
    <xdr:sp macro="" textlink="">
      <xdr:nvSpPr>
        <xdr:cNvPr id="5" name="TextBox 4">
          <a:extLst>
            <a:ext uri="{FF2B5EF4-FFF2-40B4-BE49-F238E27FC236}">
              <a16:creationId xmlns:a16="http://schemas.microsoft.com/office/drawing/2014/main" id="{3C64358C-C8B1-4C34-8AB5-6C3AD7A41154}"/>
            </a:ext>
          </a:extLst>
        </xdr:cNvPr>
        <xdr:cNvSpPr txBox="1"/>
      </xdr:nvSpPr>
      <xdr:spPr>
        <a:xfrm>
          <a:off x="4889500" y="579438"/>
          <a:ext cx="3000375" cy="1825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Panel 1. Response of primary balance to debt </a:t>
          </a:r>
          <a:endParaRPr lang="en-US" sz="1100" b="1"/>
        </a:p>
      </xdr:txBody>
    </xdr:sp>
    <xdr:clientData/>
  </xdr:twoCellAnchor>
  <xdr:twoCellAnchor>
    <xdr:from>
      <xdr:col>9</xdr:col>
      <xdr:colOff>468311</xdr:colOff>
      <xdr:row>3</xdr:row>
      <xdr:rowOff>119064</xdr:rowOff>
    </xdr:from>
    <xdr:to>
      <xdr:col>15</xdr:col>
      <xdr:colOff>111125</xdr:colOff>
      <xdr:row>5</xdr:row>
      <xdr:rowOff>103188</xdr:rowOff>
    </xdr:to>
    <xdr:sp macro="" textlink="">
      <xdr:nvSpPr>
        <xdr:cNvPr id="6" name="TextBox 5">
          <a:extLst>
            <a:ext uri="{FF2B5EF4-FFF2-40B4-BE49-F238E27FC236}">
              <a16:creationId xmlns:a16="http://schemas.microsoft.com/office/drawing/2014/main" id="{BA3D67FC-86D2-40B1-BB21-A4D148885295}"/>
            </a:ext>
          </a:extLst>
        </xdr:cNvPr>
        <xdr:cNvSpPr txBox="1"/>
      </xdr:nvSpPr>
      <xdr:spPr>
        <a:xfrm>
          <a:off x="7691436" y="595314"/>
          <a:ext cx="3309939" cy="301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Panel 2. Response of primary balance to interest bill </a:t>
          </a:r>
          <a:endParaRPr lang="en-US" sz="1100" b="1"/>
        </a:p>
      </xdr:txBody>
    </xdr:sp>
    <xdr:clientData/>
  </xdr:twoCellAnchor>
  <xdr:twoCellAnchor>
    <xdr:from>
      <xdr:col>5</xdr:col>
      <xdr:colOff>555625</xdr:colOff>
      <xdr:row>26</xdr:row>
      <xdr:rowOff>87312</xdr:rowOff>
    </xdr:from>
    <xdr:to>
      <xdr:col>14</xdr:col>
      <xdr:colOff>174625</xdr:colOff>
      <xdr:row>31</xdr:row>
      <xdr:rowOff>39687</xdr:rowOff>
    </xdr:to>
    <xdr:sp macro="" textlink="">
      <xdr:nvSpPr>
        <xdr:cNvPr id="7" name="TextBox 6">
          <a:extLst>
            <a:ext uri="{FF2B5EF4-FFF2-40B4-BE49-F238E27FC236}">
              <a16:creationId xmlns:a16="http://schemas.microsoft.com/office/drawing/2014/main" id="{CEB6DAA7-7BC3-4C20-8EDC-E6A668C1B02D}"/>
            </a:ext>
          </a:extLst>
        </xdr:cNvPr>
        <xdr:cNvSpPr txBox="1"/>
      </xdr:nvSpPr>
      <xdr:spPr>
        <a:xfrm>
          <a:off x="5334000" y="4254500"/>
          <a:ext cx="5119688" cy="746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 David, Goncalves, and Perrelli forthcoming</a:t>
          </a:r>
          <a:br>
            <a:rPr lang="en-US" sz="1100"/>
          </a:br>
          <a:r>
            <a:rPr lang="en-US" sz="1100"/>
            <a:t>Note: Based on panel estimation of fiscal reaction function for 55 countries over 1970–2018.</a:t>
          </a:r>
        </a:p>
        <a:p>
          <a:endParaRPr lang="en-US" sz="1100"/>
        </a:p>
      </xdr:txBody>
    </xdr:sp>
    <xdr:clientData/>
  </xdr:twoCellAnchor>
  <xdr:twoCellAnchor>
    <xdr:from>
      <xdr:col>5</xdr:col>
      <xdr:colOff>269875</xdr:colOff>
      <xdr:row>0</xdr:row>
      <xdr:rowOff>134938</xdr:rowOff>
    </xdr:from>
    <xdr:to>
      <xdr:col>14</xdr:col>
      <xdr:colOff>246062</xdr:colOff>
      <xdr:row>3</xdr:row>
      <xdr:rowOff>31750</xdr:rowOff>
    </xdr:to>
    <xdr:sp macro="" textlink="">
      <xdr:nvSpPr>
        <xdr:cNvPr id="8" name="TextBox 7">
          <a:extLst>
            <a:ext uri="{FF2B5EF4-FFF2-40B4-BE49-F238E27FC236}">
              <a16:creationId xmlns:a16="http://schemas.microsoft.com/office/drawing/2014/main" id="{FFA0DA63-9E3D-46C5-8286-EC5BB110A33A}"/>
            </a:ext>
          </a:extLst>
        </xdr:cNvPr>
        <xdr:cNvSpPr txBox="1"/>
      </xdr:nvSpPr>
      <xdr:spPr>
        <a:xfrm>
          <a:off x="5048250" y="134938"/>
          <a:ext cx="5476875" cy="373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7030A0"/>
              </a:solidFill>
              <a:effectLst/>
              <a:latin typeface="+mn-lt"/>
              <a:ea typeface="+mn-ea"/>
              <a:cs typeface="+mn-cs"/>
            </a:rPr>
            <a:t>Figure 2.8. Government Reaction to Increases in Debt and in the Interest Bill</a:t>
          </a:r>
          <a:endParaRPr lang="en-US" sz="1200" b="1">
            <a:solidFill>
              <a:srgbClr val="7030A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332439</xdr:colOff>
      <xdr:row>11</xdr:row>
      <xdr:rowOff>44824</xdr:rowOff>
    </xdr:from>
    <xdr:to>
      <xdr:col>15</xdr:col>
      <xdr:colOff>470646</xdr:colOff>
      <xdr:row>37</xdr:row>
      <xdr:rowOff>127000</xdr:rowOff>
    </xdr:to>
    <xdr:graphicFrame macro="">
      <xdr:nvGraphicFramePr>
        <xdr:cNvPr id="2" name="Chart 1">
          <a:extLst>
            <a:ext uri="{FF2B5EF4-FFF2-40B4-BE49-F238E27FC236}">
              <a16:creationId xmlns:a16="http://schemas.microsoft.com/office/drawing/2014/main" id="{ABE3A272-CB38-4FA0-ACFE-95B56B0F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373530</xdr:colOff>
      <xdr:row>36</xdr:row>
      <xdr:rowOff>112059</xdr:rowOff>
    </xdr:from>
    <xdr:to>
      <xdr:col>15</xdr:col>
      <xdr:colOff>216648</xdr:colOff>
      <xdr:row>43</xdr:row>
      <xdr:rowOff>37353</xdr:rowOff>
    </xdr:to>
    <xdr:sp macro="" textlink="">
      <xdr:nvSpPr>
        <xdr:cNvPr id="3" name="TextBox 2">
          <a:extLst>
            <a:ext uri="{FF2B5EF4-FFF2-40B4-BE49-F238E27FC236}">
              <a16:creationId xmlns:a16="http://schemas.microsoft.com/office/drawing/2014/main" id="{D553F5D6-BE93-45F6-88E3-9D8ECF602F06}"/>
            </a:ext>
          </a:extLst>
        </xdr:cNvPr>
        <xdr:cNvSpPr txBox="1"/>
      </xdr:nvSpPr>
      <xdr:spPr>
        <a:xfrm>
          <a:off x="4608980" y="5827059"/>
          <a:ext cx="5329518" cy="1036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Source: David, Goncalves, and Perrelli forthcoming.</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Note: Based on panel estimation of fiscal reaction function linking primary balance to past debt for 55 countries over 1970–2018. Illustrative simulation using estimated coefficients from the panel estimation and calibrated to average debt of advanced economies in 2019 and their average debt increase in 2020.</a:t>
          </a:r>
          <a:endParaRPr lang="en-US" sz="1100"/>
        </a:p>
      </xdr:txBody>
    </xdr:sp>
    <xdr:clientData/>
  </xdr:twoCellAnchor>
  <xdr:twoCellAnchor>
    <xdr:from>
      <xdr:col>6</xdr:col>
      <xdr:colOff>381000</xdr:colOff>
      <xdr:row>7</xdr:row>
      <xdr:rowOff>68384</xdr:rowOff>
    </xdr:from>
    <xdr:to>
      <xdr:col>15</xdr:col>
      <xdr:colOff>403412</xdr:colOff>
      <xdr:row>10</xdr:row>
      <xdr:rowOff>141941</xdr:rowOff>
    </xdr:to>
    <xdr:sp macro="" textlink="">
      <xdr:nvSpPr>
        <xdr:cNvPr id="4" name="TextBox 3">
          <a:extLst>
            <a:ext uri="{FF2B5EF4-FFF2-40B4-BE49-F238E27FC236}">
              <a16:creationId xmlns:a16="http://schemas.microsoft.com/office/drawing/2014/main" id="{22AF5F15-5444-4F88-8A65-AC8A98AB817D}"/>
            </a:ext>
          </a:extLst>
        </xdr:cNvPr>
        <xdr:cNvSpPr txBox="1"/>
      </xdr:nvSpPr>
      <xdr:spPr>
        <a:xfrm>
          <a:off x="4601308" y="1162538"/>
          <a:ext cx="5473642" cy="5424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7030A0"/>
              </a:solidFill>
              <a:effectLst/>
              <a:latin typeface="+mn-lt"/>
              <a:ea typeface="+mn-ea"/>
              <a:cs typeface="+mn-cs"/>
            </a:rPr>
            <a:t>Figure 2.9. Fiscal Prudence After an Increase In Debt </a:t>
          </a:r>
        </a:p>
        <a:p>
          <a:r>
            <a:rPr lang="en-US" sz="1400" b="0" i="1">
              <a:solidFill>
                <a:srgbClr val="7030A0"/>
              </a:solidFill>
              <a:effectLst/>
              <a:latin typeface="+mn-lt"/>
              <a:ea typeface="+mn-ea"/>
              <a:cs typeface="+mn-cs"/>
            </a:rPr>
            <a:t>(debt, in percent of GDP)</a:t>
          </a:r>
          <a:endParaRPr lang="en-US" sz="1400" b="0">
            <a:solidFill>
              <a:srgbClr val="7030A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198437</xdr:colOff>
      <xdr:row>3</xdr:row>
      <xdr:rowOff>119063</xdr:rowOff>
    </xdr:from>
    <xdr:to>
      <xdr:col>14</xdr:col>
      <xdr:colOff>446891</xdr:colOff>
      <xdr:row>21</xdr:row>
      <xdr:rowOff>77715</xdr:rowOff>
    </xdr:to>
    <xdr:graphicFrame macro="">
      <xdr:nvGraphicFramePr>
        <xdr:cNvPr id="2" name="Chart 1">
          <a:extLst>
            <a:ext uri="{FF2B5EF4-FFF2-40B4-BE49-F238E27FC236}">
              <a16:creationId xmlns:a16="http://schemas.microsoft.com/office/drawing/2014/main" id="{95A7CAA4-B128-4CD0-9AC9-F1825D266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587375</xdr:colOff>
      <xdr:row>21</xdr:row>
      <xdr:rowOff>7938</xdr:rowOff>
    </xdr:from>
    <xdr:to>
      <xdr:col>16</xdr:col>
      <xdr:colOff>31750</xdr:colOff>
      <xdr:row>29</xdr:row>
      <xdr:rowOff>7938</xdr:rowOff>
    </xdr:to>
    <xdr:sp macro="" textlink="">
      <xdr:nvSpPr>
        <xdr:cNvPr id="3" name="TextBox 2">
          <a:extLst>
            <a:ext uri="{FF2B5EF4-FFF2-40B4-BE49-F238E27FC236}">
              <a16:creationId xmlns:a16="http://schemas.microsoft.com/office/drawing/2014/main" id="{3FB9E7E1-41D0-4BED-8D14-09C488D82EE9}"/>
            </a:ext>
          </a:extLst>
        </xdr:cNvPr>
        <xdr:cNvSpPr txBox="1"/>
      </xdr:nvSpPr>
      <xdr:spPr>
        <a:xfrm>
          <a:off x="5834063" y="3341688"/>
          <a:ext cx="4945062" cy="127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 IMF staff calculations. </a:t>
          </a:r>
        </a:p>
        <a:p>
          <a:r>
            <a:rPr lang="en-US" sz="1100"/>
            <a:t>Note: Based on revenue projections and outturns in the World Economic Outlook database and the results of capacity development work in 30 low-income developing countries, 31 emerging markets, and 2 advanced economies assessing strengths and weaknesses of tax administrations using the Tax Administration Diagnostic Assessment Tool.</a:t>
          </a:r>
        </a:p>
      </xdr:txBody>
    </xdr:sp>
    <xdr:clientData/>
  </xdr:twoCellAnchor>
  <xdr:twoCellAnchor>
    <xdr:from>
      <xdr:col>7</xdr:col>
      <xdr:colOff>301624</xdr:colOff>
      <xdr:row>1</xdr:row>
      <xdr:rowOff>15875</xdr:rowOff>
    </xdr:from>
    <xdr:to>
      <xdr:col>15</xdr:col>
      <xdr:colOff>126999</xdr:colOff>
      <xdr:row>3</xdr:row>
      <xdr:rowOff>7938</xdr:rowOff>
    </xdr:to>
    <xdr:sp macro="" textlink="">
      <xdr:nvSpPr>
        <xdr:cNvPr id="4" name="TextBox 3">
          <a:extLst>
            <a:ext uri="{FF2B5EF4-FFF2-40B4-BE49-F238E27FC236}">
              <a16:creationId xmlns:a16="http://schemas.microsoft.com/office/drawing/2014/main" id="{95235717-8D08-482A-B25A-22F612F4DB79}"/>
            </a:ext>
          </a:extLst>
        </xdr:cNvPr>
        <xdr:cNvSpPr txBox="1"/>
      </xdr:nvSpPr>
      <xdr:spPr>
        <a:xfrm>
          <a:off x="5548312" y="174625"/>
          <a:ext cx="4714875" cy="3095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effectLst/>
              <a:latin typeface="+mn-lt"/>
              <a:ea typeface="+mn-ea"/>
              <a:cs typeface="+mn-cs"/>
            </a:rPr>
            <a:t>Figure 2.10. Revenue Projection Errors and Tax Administration Strength</a:t>
          </a:r>
          <a:r>
            <a:rPr lang="en-US" sz="1100" b="1" i="1">
              <a:solidFill>
                <a:srgbClr val="7030A0"/>
              </a:solidFill>
              <a:effectLst/>
              <a:latin typeface="+mn-lt"/>
              <a:ea typeface="+mn-ea"/>
              <a:cs typeface="+mn-cs"/>
            </a:rPr>
            <a:t> </a:t>
          </a:r>
          <a:endParaRPr lang="en-US" sz="1100" b="1">
            <a:solidFill>
              <a:srgbClr val="7030A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68659</xdr:colOff>
      <xdr:row>6</xdr:row>
      <xdr:rowOff>38624</xdr:rowOff>
    </xdr:from>
    <xdr:to>
      <xdr:col>20</xdr:col>
      <xdr:colOff>206146</xdr:colOff>
      <xdr:row>30</xdr:row>
      <xdr:rowOff>118989</xdr:rowOff>
    </xdr:to>
    <xdr:graphicFrame macro="">
      <xdr:nvGraphicFramePr>
        <xdr:cNvPr id="2" name="Chart 1">
          <a:extLst>
            <a:ext uri="{FF2B5EF4-FFF2-40B4-BE49-F238E27FC236}">
              <a16:creationId xmlns:a16="http://schemas.microsoft.com/office/drawing/2014/main" id="{DC011CCC-A82C-45A9-9F5A-ADECD28DB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92030</xdr:colOff>
      <xdr:row>2</xdr:row>
      <xdr:rowOff>27607</xdr:rowOff>
    </xdr:from>
    <xdr:to>
      <xdr:col>20</xdr:col>
      <xdr:colOff>285290</xdr:colOff>
      <xdr:row>4</xdr:row>
      <xdr:rowOff>119637</xdr:rowOff>
    </xdr:to>
    <xdr:sp macro="" textlink="">
      <xdr:nvSpPr>
        <xdr:cNvPr id="3" name="TextBox 2">
          <a:extLst>
            <a:ext uri="{FF2B5EF4-FFF2-40B4-BE49-F238E27FC236}">
              <a16:creationId xmlns:a16="http://schemas.microsoft.com/office/drawing/2014/main" id="{6AF7925C-70F8-41B4-BE69-986F316D35D8}"/>
            </a:ext>
          </a:extLst>
        </xdr:cNvPr>
        <xdr:cNvSpPr txBox="1"/>
      </xdr:nvSpPr>
      <xdr:spPr>
        <a:xfrm>
          <a:off x="6607682" y="340506"/>
          <a:ext cx="5659782" cy="4049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0">
              <a:solidFill>
                <a:srgbClr val="7030A0"/>
              </a:solidFill>
              <a:effectLst/>
              <a:latin typeface="+mn-lt"/>
              <a:ea typeface="+mn-ea"/>
              <a:cs typeface="+mn-cs"/>
            </a:rPr>
            <a:t>Figure 2.11. The Effect of a Fiscal Framework on the Credibility of Official Projections</a:t>
          </a:r>
          <a:endParaRPr lang="en-US" sz="1200">
            <a:solidFill>
              <a:srgbClr val="7030A0"/>
            </a:solidFill>
          </a:endParaRPr>
        </a:p>
      </xdr:txBody>
    </xdr:sp>
    <xdr:clientData/>
  </xdr:twoCellAnchor>
  <xdr:twoCellAnchor>
    <xdr:from>
      <xdr:col>11</xdr:col>
      <xdr:colOff>377319</xdr:colOff>
      <xdr:row>33</xdr:row>
      <xdr:rowOff>9203</xdr:rowOff>
    </xdr:from>
    <xdr:to>
      <xdr:col>21</xdr:col>
      <xdr:colOff>579782</xdr:colOff>
      <xdr:row>42</xdr:row>
      <xdr:rowOff>36811</xdr:rowOff>
    </xdr:to>
    <xdr:sp macro="" textlink="">
      <xdr:nvSpPr>
        <xdr:cNvPr id="4" name="TextBox 3">
          <a:extLst>
            <a:ext uri="{FF2B5EF4-FFF2-40B4-BE49-F238E27FC236}">
              <a16:creationId xmlns:a16="http://schemas.microsoft.com/office/drawing/2014/main" id="{04DF6AB2-D3C7-4649-9E11-DFFFFFF28640}"/>
            </a:ext>
          </a:extLst>
        </xdr:cNvPr>
        <xdr:cNvSpPr txBox="1"/>
      </xdr:nvSpPr>
      <xdr:spPr>
        <a:xfrm>
          <a:off x="7500362" y="5172029"/>
          <a:ext cx="6276377" cy="14356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Sources: Bloomberg Finance L.P., Consensus Forecast; and IMF, Fiscal Rules database. </a:t>
          </a:r>
          <a:br>
            <a:rPr lang="en-US" sz="1100"/>
          </a:br>
          <a:r>
            <a:rPr lang="en-US" sz="1100"/>
            <a:t>Note: Bars plot the expected gap, defined as the official projection for budget balance minus private projections for the budget balance. The typical gap is positive because the official projection is usually more optimistic than the private sector’s. A lower gap indicates more credibility. Bars are derived in difference from the typical gap, using regression coefficients presented in Online Annex 2.4. Regressions based on 423 observations, covering 23 advanced economies and 9 emerging markets over 1997–2019. See also End and Hong forthcoming.</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428625</xdr:colOff>
      <xdr:row>3</xdr:row>
      <xdr:rowOff>12700</xdr:rowOff>
    </xdr:from>
    <xdr:to>
      <xdr:col>10</xdr:col>
      <xdr:colOff>209551</xdr:colOff>
      <xdr:row>22</xdr:row>
      <xdr:rowOff>133350</xdr:rowOff>
    </xdr:to>
    <xdr:graphicFrame macro="">
      <xdr:nvGraphicFramePr>
        <xdr:cNvPr id="2" name="Chart 1">
          <a:extLst>
            <a:ext uri="{FF2B5EF4-FFF2-40B4-BE49-F238E27FC236}">
              <a16:creationId xmlns:a16="http://schemas.microsoft.com/office/drawing/2014/main" id="{CA521CE9-145F-4D89-BE37-3F6F583BE8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571500</xdr:colOff>
      <xdr:row>8</xdr:row>
      <xdr:rowOff>38100</xdr:rowOff>
    </xdr:from>
    <xdr:to>
      <xdr:col>9</xdr:col>
      <xdr:colOff>127000</xdr:colOff>
      <xdr:row>17</xdr:row>
      <xdr:rowOff>133350</xdr:rowOff>
    </xdr:to>
    <xdr:cxnSp macro="">
      <xdr:nvCxnSpPr>
        <xdr:cNvPr id="3" name="Straight Connector 2">
          <a:extLst>
            <a:ext uri="{FF2B5EF4-FFF2-40B4-BE49-F238E27FC236}">
              <a16:creationId xmlns:a16="http://schemas.microsoft.com/office/drawing/2014/main" id="{51633C41-FDD6-4773-9A0E-2724232475C2}"/>
            </a:ext>
          </a:extLst>
        </xdr:cNvPr>
        <xdr:cNvCxnSpPr/>
      </xdr:nvCxnSpPr>
      <xdr:spPr>
        <a:xfrm flipV="1">
          <a:off x="2794000" y="1308100"/>
          <a:ext cx="3213100" cy="1524000"/>
        </a:xfrm>
        <a:prstGeom prst="line">
          <a:avLst/>
        </a:prstGeom>
        <a:ln w="12700">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488950</xdr:colOff>
      <xdr:row>6</xdr:row>
      <xdr:rowOff>114300</xdr:rowOff>
    </xdr:from>
    <xdr:to>
      <xdr:col>9</xdr:col>
      <xdr:colOff>393700</xdr:colOff>
      <xdr:row>9</xdr:row>
      <xdr:rowOff>31750</xdr:rowOff>
    </xdr:to>
    <xdr:sp macro="" textlink="">
      <xdr:nvSpPr>
        <xdr:cNvPr id="4" name="TextBox 3">
          <a:extLst>
            <a:ext uri="{FF2B5EF4-FFF2-40B4-BE49-F238E27FC236}">
              <a16:creationId xmlns:a16="http://schemas.microsoft.com/office/drawing/2014/main" id="{7842A7E2-A968-40F2-9FB4-67DA4B1B1D6C}"/>
            </a:ext>
          </a:extLst>
        </xdr:cNvPr>
        <xdr:cNvSpPr txBox="1"/>
      </xdr:nvSpPr>
      <xdr:spPr>
        <a:xfrm>
          <a:off x="5149850" y="1066800"/>
          <a:ext cx="1123950" cy="393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HelveticaNeue"/>
            </a:rPr>
            <a:t>45-degree line</a:t>
          </a:r>
        </a:p>
      </xdr:txBody>
    </xdr:sp>
    <xdr:clientData/>
  </xdr:twoCellAnchor>
  <xdr:twoCellAnchor>
    <xdr:from>
      <xdr:col>2</xdr:col>
      <xdr:colOff>533400</xdr:colOff>
      <xdr:row>4</xdr:row>
      <xdr:rowOff>146050</xdr:rowOff>
    </xdr:from>
    <xdr:to>
      <xdr:col>3</xdr:col>
      <xdr:colOff>285750</xdr:colOff>
      <xdr:row>23</xdr:row>
      <xdr:rowOff>38100</xdr:rowOff>
    </xdr:to>
    <xdr:sp macro="" textlink="">
      <xdr:nvSpPr>
        <xdr:cNvPr id="5" name="TextBox 4">
          <a:extLst>
            <a:ext uri="{FF2B5EF4-FFF2-40B4-BE49-F238E27FC236}">
              <a16:creationId xmlns:a16="http://schemas.microsoft.com/office/drawing/2014/main" id="{7E9F8E0E-E815-455B-AAD6-B2EA4CBF5FC3}"/>
            </a:ext>
          </a:extLst>
        </xdr:cNvPr>
        <xdr:cNvSpPr txBox="1"/>
      </xdr:nvSpPr>
      <xdr:spPr>
        <a:xfrm rot="16200000">
          <a:off x="873125" y="2054225"/>
          <a:ext cx="290830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r>
            <a:rPr lang="en-US" sz="900" b="0" i="0" baseline="0">
              <a:solidFill>
                <a:schemeClr val="dk1"/>
              </a:solidFill>
              <a:effectLst/>
              <a:latin typeface="HelveticaNeue"/>
              <a:ea typeface="+mn-ea"/>
              <a:cs typeface="+mn-cs"/>
            </a:rPr>
            <a:t>Size of fiscal adjustment for T+1, as forecasted by professional forecasts (percent of GDP) </a:t>
          </a:r>
          <a:endParaRPr lang="en-US" sz="900">
            <a:effectLst/>
            <a:latin typeface="HelveticaNeue"/>
          </a:endParaRPr>
        </a:p>
        <a:p>
          <a:pPr algn="l"/>
          <a:endParaRPr lang="en-US" sz="1100"/>
        </a:p>
      </xdr:txBody>
    </xdr:sp>
    <xdr:clientData/>
  </xdr:twoCellAnchor>
  <xdr:twoCellAnchor>
    <xdr:from>
      <xdr:col>3</xdr:col>
      <xdr:colOff>82550</xdr:colOff>
      <xdr:row>23</xdr:row>
      <xdr:rowOff>146050</xdr:rowOff>
    </xdr:from>
    <xdr:to>
      <xdr:col>11</xdr:col>
      <xdr:colOff>234950</xdr:colOff>
      <xdr:row>31</xdr:row>
      <xdr:rowOff>44450</xdr:rowOff>
    </xdr:to>
    <xdr:sp macro="" textlink="">
      <xdr:nvSpPr>
        <xdr:cNvPr id="6" name="TextBox 5">
          <a:extLst>
            <a:ext uri="{FF2B5EF4-FFF2-40B4-BE49-F238E27FC236}">
              <a16:creationId xmlns:a16="http://schemas.microsoft.com/office/drawing/2014/main" id="{EFA7D45C-8305-451F-8657-6FC8D8872C6A}"/>
            </a:ext>
          </a:extLst>
        </xdr:cNvPr>
        <xdr:cNvSpPr txBox="1"/>
      </xdr:nvSpPr>
      <xdr:spPr>
        <a:xfrm>
          <a:off x="2305050" y="3797300"/>
          <a:ext cx="5029200" cy="1168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Sources: Bloomberg Finance L.P., Consensus Forecast; and IMF, Fiscal Rules database. </a:t>
          </a:r>
          <a:br>
            <a:rPr lang="en-US" sz="1100"/>
          </a:br>
          <a:r>
            <a:rPr lang="en-US" sz="1100"/>
            <a:t>Note: Binned scatter plots for 423 observations covering 23 advanced economies and 9 emerging markets from 1995 to 2019. The slope coefficient is 0.23, controlling for various macroeconomic factors and year and country fixed effects (see also Online Annex 2.4).</a:t>
          </a:r>
        </a:p>
        <a:p>
          <a:endParaRPr lang="en-US" sz="1100"/>
        </a:p>
      </xdr:txBody>
    </xdr:sp>
    <xdr:clientData/>
  </xdr:twoCellAnchor>
  <xdr:twoCellAnchor>
    <xdr:from>
      <xdr:col>3</xdr:col>
      <xdr:colOff>266700</xdr:colOff>
      <xdr:row>0</xdr:row>
      <xdr:rowOff>114300</xdr:rowOff>
    </xdr:from>
    <xdr:to>
      <xdr:col>10</xdr:col>
      <xdr:colOff>184150</xdr:colOff>
      <xdr:row>3</xdr:row>
      <xdr:rowOff>82550</xdr:rowOff>
    </xdr:to>
    <xdr:sp macro="" textlink="">
      <xdr:nvSpPr>
        <xdr:cNvPr id="7" name="TextBox 6">
          <a:extLst>
            <a:ext uri="{FF2B5EF4-FFF2-40B4-BE49-F238E27FC236}">
              <a16:creationId xmlns:a16="http://schemas.microsoft.com/office/drawing/2014/main" id="{1EB809A8-25E8-4686-B60E-A156E9C9CE5E}"/>
            </a:ext>
          </a:extLst>
        </xdr:cNvPr>
        <xdr:cNvSpPr txBox="1"/>
      </xdr:nvSpPr>
      <xdr:spPr>
        <a:xfrm>
          <a:off x="2489200" y="114300"/>
          <a:ext cx="4184650" cy="444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7030A0"/>
              </a:solidFill>
              <a:effectLst/>
              <a:latin typeface="+mn-lt"/>
              <a:ea typeface="+mn-ea"/>
              <a:cs typeface="+mn-cs"/>
            </a:rPr>
            <a:t>Figure 2.12. Credibility of Fiscal Adjustment</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0</xdr:colOff>
      <xdr:row>40</xdr:row>
      <xdr:rowOff>0</xdr:rowOff>
    </xdr:from>
    <xdr:to>
      <xdr:col>18</xdr:col>
      <xdr:colOff>9525</xdr:colOff>
      <xdr:row>41</xdr:row>
      <xdr:rowOff>66674</xdr:rowOff>
    </xdr:to>
    <xdr:sp macro="" textlink="">
      <xdr:nvSpPr>
        <xdr:cNvPr id="2" name="Text Box 1">
          <a:extLst>
            <a:ext uri="{FF2B5EF4-FFF2-40B4-BE49-F238E27FC236}">
              <a16:creationId xmlns:a16="http://schemas.microsoft.com/office/drawing/2014/main" id="{744DB75E-C18B-4202-8D3F-8F64A3B839E6}"/>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3" name="Text Box 1">
          <a:extLst>
            <a:ext uri="{FF2B5EF4-FFF2-40B4-BE49-F238E27FC236}">
              <a16:creationId xmlns:a16="http://schemas.microsoft.com/office/drawing/2014/main" id="{980A5E7F-93C1-41A6-B20E-B430BA7E524E}"/>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4" name="Text Box 1">
          <a:extLst>
            <a:ext uri="{FF2B5EF4-FFF2-40B4-BE49-F238E27FC236}">
              <a16:creationId xmlns:a16="http://schemas.microsoft.com/office/drawing/2014/main" id="{B4C08A23-09A5-49F7-9081-D35E5E0D6732}"/>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5" name="Text Box 1">
          <a:extLst>
            <a:ext uri="{FF2B5EF4-FFF2-40B4-BE49-F238E27FC236}">
              <a16:creationId xmlns:a16="http://schemas.microsoft.com/office/drawing/2014/main" id="{664395A0-94B7-4A56-8EDE-0FD4C76A7076}"/>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6" name="Text Box 1">
          <a:extLst>
            <a:ext uri="{FF2B5EF4-FFF2-40B4-BE49-F238E27FC236}">
              <a16:creationId xmlns:a16="http://schemas.microsoft.com/office/drawing/2014/main" id="{6C0D0C97-346F-4349-961C-FB6C29BEC6B0}"/>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7" name="Text Box 1">
          <a:extLst>
            <a:ext uri="{FF2B5EF4-FFF2-40B4-BE49-F238E27FC236}">
              <a16:creationId xmlns:a16="http://schemas.microsoft.com/office/drawing/2014/main" id="{588643DE-34F5-46E4-B2E8-6C8172AFE185}"/>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8" name="Text Box 1">
          <a:extLst>
            <a:ext uri="{FF2B5EF4-FFF2-40B4-BE49-F238E27FC236}">
              <a16:creationId xmlns:a16="http://schemas.microsoft.com/office/drawing/2014/main" id="{6E042BF6-0D99-4F2C-A4E5-CD949E386108}"/>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9" name="Text Box 1">
          <a:extLst>
            <a:ext uri="{FF2B5EF4-FFF2-40B4-BE49-F238E27FC236}">
              <a16:creationId xmlns:a16="http://schemas.microsoft.com/office/drawing/2014/main" id="{1638B38F-F40F-42FA-ACFD-39DE4FB6FB44}"/>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43</xdr:row>
      <xdr:rowOff>38100</xdr:rowOff>
    </xdr:to>
    <xdr:sp macro="" textlink="">
      <xdr:nvSpPr>
        <xdr:cNvPr id="10" name="Text Box 1">
          <a:extLst>
            <a:ext uri="{FF2B5EF4-FFF2-40B4-BE49-F238E27FC236}">
              <a16:creationId xmlns:a16="http://schemas.microsoft.com/office/drawing/2014/main" id="{421E6289-72F1-43C0-B5A1-BE4656A3A638}"/>
            </a:ext>
          </a:extLst>
        </xdr:cNvPr>
        <xdr:cNvSpPr txBox="1">
          <a:spLocks noChangeArrowheads="1"/>
        </xdr:cNvSpPr>
      </xdr:nvSpPr>
      <xdr:spPr bwMode="auto">
        <a:xfrm>
          <a:off x="8305800" y="5505450"/>
          <a:ext cx="9525" cy="330200"/>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43</xdr:row>
      <xdr:rowOff>38100</xdr:rowOff>
    </xdr:to>
    <xdr:sp macro="" textlink="">
      <xdr:nvSpPr>
        <xdr:cNvPr id="11" name="Text Box 1">
          <a:extLst>
            <a:ext uri="{FF2B5EF4-FFF2-40B4-BE49-F238E27FC236}">
              <a16:creationId xmlns:a16="http://schemas.microsoft.com/office/drawing/2014/main" id="{A4FE00E4-A2FD-4C70-9C13-84702A9FE644}"/>
            </a:ext>
          </a:extLst>
        </xdr:cNvPr>
        <xdr:cNvSpPr txBox="1">
          <a:spLocks noChangeArrowheads="1"/>
        </xdr:cNvSpPr>
      </xdr:nvSpPr>
      <xdr:spPr bwMode="auto">
        <a:xfrm>
          <a:off x="8305800" y="5505450"/>
          <a:ext cx="9525" cy="330200"/>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38099</xdr:rowOff>
    </xdr:to>
    <xdr:sp macro="" textlink="">
      <xdr:nvSpPr>
        <xdr:cNvPr id="12" name="Text Box 1">
          <a:extLst>
            <a:ext uri="{FF2B5EF4-FFF2-40B4-BE49-F238E27FC236}">
              <a16:creationId xmlns:a16="http://schemas.microsoft.com/office/drawing/2014/main" id="{856FEAFB-8144-492A-A16F-34B1FC686845}"/>
            </a:ext>
          </a:extLst>
        </xdr:cNvPr>
        <xdr:cNvSpPr txBox="1">
          <a:spLocks noChangeArrowheads="1"/>
        </xdr:cNvSpPr>
      </xdr:nvSpPr>
      <xdr:spPr bwMode="auto">
        <a:xfrm>
          <a:off x="8305800" y="5505450"/>
          <a:ext cx="9525" cy="184149"/>
        </a:xfrm>
        <a:prstGeom prst="rect">
          <a:avLst/>
        </a:prstGeom>
        <a:noFill/>
        <a:ln w="9525">
          <a:noFill/>
          <a:miter lim="800000"/>
          <a:headEnd/>
          <a:tailEnd/>
        </a:ln>
      </xdr:spPr>
    </xdr:sp>
    <xdr:clientData/>
  </xdr:twoCellAnchor>
  <xdr:twoCellAnchor editAs="oneCell">
    <xdr:from>
      <xdr:col>18</xdr:col>
      <xdr:colOff>0</xdr:colOff>
      <xdr:row>49</xdr:row>
      <xdr:rowOff>0</xdr:rowOff>
    </xdr:from>
    <xdr:to>
      <xdr:col>18</xdr:col>
      <xdr:colOff>9525</xdr:colOff>
      <xdr:row>50</xdr:row>
      <xdr:rowOff>57151</xdr:rowOff>
    </xdr:to>
    <xdr:sp macro="" textlink="">
      <xdr:nvSpPr>
        <xdr:cNvPr id="13" name="Text Box 1">
          <a:extLst>
            <a:ext uri="{FF2B5EF4-FFF2-40B4-BE49-F238E27FC236}">
              <a16:creationId xmlns:a16="http://schemas.microsoft.com/office/drawing/2014/main" id="{8675FA26-2800-48C6-B924-ED3CA02660E4}"/>
            </a:ext>
          </a:extLst>
        </xdr:cNvPr>
        <xdr:cNvSpPr txBox="1">
          <a:spLocks noChangeArrowheads="1"/>
        </xdr:cNvSpPr>
      </xdr:nvSpPr>
      <xdr:spPr bwMode="auto">
        <a:xfrm>
          <a:off x="8305800" y="7473950"/>
          <a:ext cx="9525" cy="203201"/>
        </a:xfrm>
        <a:prstGeom prst="rect">
          <a:avLst/>
        </a:prstGeom>
        <a:noFill/>
        <a:ln w="9525">
          <a:noFill/>
          <a:miter lim="800000"/>
          <a:headEnd/>
          <a:tailEnd/>
        </a:ln>
      </xdr:spPr>
    </xdr:sp>
    <xdr:clientData/>
  </xdr:twoCellAnchor>
  <xdr:twoCellAnchor editAs="oneCell">
    <xdr:from>
      <xdr:col>18</xdr:col>
      <xdr:colOff>0</xdr:colOff>
      <xdr:row>49</xdr:row>
      <xdr:rowOff>0</xdr:rowOff>
    </xdr:from>
    <xdr:to>
      <xdr:col>18</xdr:col>
      <xdr:colOff>9525</xdr:colOff>
      <xdr:row>50</xdr:row>
      <xdr:rowOff>57151</xdr:rowOff>
    </xdr:to>
    <xdr:sp macro="" textlink="">
      <xdr:nvSpPr>
        <xdr:cNvPr id="14" name="Text Box 1">
          <a:extLst>
            <a:ext uri="{FF2B5EF4-FFF2-40B4-BE49-F238E27FC236}">
              <a16:creationId xmlns:a16="http://schemas.microsoft.com/office/drawing/2014/main" id="{16F70C4C-4453-4E3C-A263-613096859DB6}"/>
            </a:ext>
          </a:extLst>
        </xdr:cNvPr>
        <xdr:cNvSpPr txBox="1">
          <a:spLocks noChangeArrowheads="1"/>
        </xdr:cNvSpPr>
      </xdr:nvSpPr>
      <xdr:spPr bwMode="auto">
        <a:xfrm>
          <a:off x="8305800" y="7473950"/>
          <a:ext cx="9525" cy="203201"/>
        </a:xfrm>
        <a:prstGeom prst="rect">
          <a:avLst/>
        </a:prstGeom>
        <a:noFill/>
        <a:ln w="9525">
          <a:noFill/>
          <a:miter lim="800000"/>
          <a:headEnd/>
          <a:tailEnd/>
        </a:ln>
      </xdr:spPr>
    </xdr:sp>
    <xdr:clientData/>
  </xdr:twoCellAnchor>
  <xdr:twoCellAnchor editAs="oneCell">
    <xdr:from>
      <xdr:col>18</xdr:col>
      <xdr:colOff>0</xdr:colOff>
      <xdr:row>49</xdr:row>
      <xdr:rowOff>0</xdr:rowOff>
    </xdr:from>
    <xdr:to>
      <xdr:col>18</xdr:col>
      <xdr:colOff>9525</xdr:colOff>
      <xdr:row>50</xdr:row>
      <xdr:rowOff>57151</xdr:rowOff>
    </xdr:to>
    <xdr:sp macro="" textlink="">
      <xdr:nvSpPr>
        <xdr:cNvPr id="15" name="Text Box 1">
          <a:extLst>
            <a:ext uri="{FF2B5EF4-FFF2-40B4-BE49-F238E27FC236}">
              <a16:creationId xmlns:a16="http://schemas.microsoft.com/office/drawing/2014/main" id="{863578BE-6D2A-4FFC-AB08-D24E6422C0D4}"/>
            </a:ext>
          </a:extLst>
        </xdr:cNvPr>
        <xdr:cNvSpPr txBox="1">
          <a:spLocks noChangeArrowheads="1"/>
        </xdr:cNvSpPr>
      </xdr:nvSpPr>
      <xdr:spPr bwMode="auto">
        <a:xfrm>
          <a:off x="8305800" y="7473950"/>
          <a:ext cx="9525" cy="203201"/>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16" name="Text Box 1">
          <a:extLst>
            <a:ext uri="{FF2B5EF4-FFF2-40B4-BE49-F238E27FC236}">
              <a16:creationId xmlns:a16="http://schemas.microsoft.com/office/drawing/2014/main" id="{B779D10C-FCF0-4281-B4AD-88D09A8F291D}"/>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17" name="Text Box 1">
          <a:extLst>
            <a:ext uri="{FF2B5EF4-FFF2-40B4-BE49-F238E27FC236}">
              <a16:creationId xmlns:a16="http://schemas.microsoft.com/office/drawing/2014/main" id="{5D687C1B-6A83-4DF4-8855-404AF78EA6ED}"/>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18" name="Text Box 1">
          <a:extLst>
            <a:ext uri="{FF2B5EF4-FFF2-40B4-BE49-F238E27FC236}">
              <a16:creationId xmlns:a16="http://schemas.microsoft.com/office/drawing/2014/main" id="{CE076D1D-8AE2-46F9-B071-0E6A6466CAE4}"/>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19" name="Text Box 1">
          <a:extLst>
            <a:ext uri="{FF2B5EF4-FFF2-40B4-BE49-F238E27FC236}">
              <a16:creationId xmlns:a16="http://schemas.microsoft.com/office/drawing/2014/main" id="{39DC4C11-D1EA-4AD1-BD4D-5030D0AABF55}"/>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20" name="Text Box 1">
          <a:extLst>
            <a:ext uri="{FF2B5EF4-FFF2-40B4-BE49-F238E27FC236}">
              <a16:creationId xmlns:a16="http://schemas.microsoft.com/office/drawing/2014/main" id="{AA0FB480-F8D8-4253-8929-0FEAD931C6C0}"/>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21" name="Text Box 1">
          <a:extLst>
            <a:ext uri="{FF2B5EF4-FFF2-40B4-BE49-F238E27FC236}">
              <a16:creationId xmlns:a16="http://schemas.microsoft.com/office/drawing/2014/main" id="{B719447C-8C80-4075-8C09-0425F58E1F5E}"/>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22" name="Text Box 1">
          <a:extLst>
            <a:ext uri="{FF2B5EF4-FFF2-40B4-BE49-F238E27FC236}">
              <a16:creationId xmlns:a16="http://schemas.microsoft.com/office/drawing/2014/main" id="{69352AD1-3A7F-4030-A008-09F04255A7E3}"/>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23" name="Text Box 1">
          <a:extLst>
            <a:ext uri="{FF2B5EF4-FFF2-40B4-BE49-F238E27FC236}">
              <a16:creationId xmlns:a16="http://schemas.microsoft.com/office/drawing/2014/main" id="{9364BA23-55D2-4141-B771-E52D59801CB2}"/>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24" name="Text Box 1">
          <a:extLst>
            <a:ext uri="{FF2B5EF4-FFF2-40B4-BE49-F238E27FC236}">
              <a16:creationId xmlns:a16="http://schemas.microsoft.com/office/drawing/2014/main" id="{F1DE8A6F-A22D-4DED-BB63-4F37389352B8}"/>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25" name="Text Box 1">
          <a:extLst>
            <a:ext uri="{FF2B5EF4-FFF2-40B4-BE49-F238E27FC236}">
              <a16:creationId xmlns:a16="http://schemas.microsoft.com/office/drawing/2014/main" id="{B183E5F0-B79E-4848-9155-CA26AA321778}"/>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26" name="Text Box 1">
          <a:extLst>
            <a:ext uri="{FF2B5EF4-FFF2-40B4-BE49-F238E27FC236}">
              <a16:creationId xmlns:a16="http://schemas.microsoft.com/office/drawing/2014/main" id="{F5E28A98-8A41-46CF-B63D-319CEF8C04F1}"/>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27" name="Text Box 1">
          <a:extLst>
            <a:ext uri="{FF2B5EF4-FFF2-40B4-BE49-F238E27FC236}">
              <a16:creationId xmlns:a16="http://schemas.microsoft.com/office/drawing/2014/main" id="{C0F902D1-3E6E-4897-B54E-0B3BD3F05DC3}"/>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28" name="Text Box 1">
          <a:extLst>
            <a:ext uri="{FF2B5EF4-FFF2-40B4-BE49-F238E27FC236}">
              <a16:creationId xmlns:a16="http://schemas.microsoft.com/office/drawing/2014/main" id="{62E2879B-0B06-4160-A7B7-F6CF656B64B0}"/>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29" name="Text Box 1">
          <a:extLst>
            <a:ext uri="{FF2B5EF4-FFF2-40B4-BE49-F238E27FC236}">
              <a16:creationId xmlns:a16="http://schemas.microsoft.com/office/drawing/2014/main" id="{6DA51C04-771D-4E2D-BD52-AA7A56799DED}"/>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30" name="Text Box 1">
          <a:extLst>
            <a:ext uri="{FF2B5EF4-FFF2-40B4-BE49-F238E27FC236}">
              <a16:creationId xmlns:a16="http://schemas.microsoft.com/office/drawing/2014/main" id="{B36971EE-9CFE-4999-AA94-9B25205C3DAC}"/>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31" name="Text Box 1">
          <a:extLst>
            <a:ext uri="{FF2B5EF4-FFF2-40B4-BE49-F238E27FC236}">
              <a16:creationId xmlns:a16="http://schemas.microsoft.com/office/drawing/2014/main" id="{C5A25310-8D15-463C-8A94-C301E7E7B349}"/>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32" name="Text Box 1">
          <a:extLst>
            <a:ext uri="{FF2B5EF4-FFF2-40B4-BE49-F238E27FC236}">
              <a16:creationId xmlns:a16="http://schemas.microsoft.com/office/drawing/2014/main" id="{078C9D69-79E7-4723-A862-41F0F87FDEFE}"/>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33" name="Text Box 1">
          <a:extLst>
            <a:ext uri="{FF2B5EF4-FFF2-40B4-BE49-F238E27FC236}">
              <a16:creationId xmlns:a16="http://schemas.microsoft.com/office/drawing/2014/main" id="{7E97C31C-124B-42C3-AA0D-CB95C723E6AA}"/>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34" name="Text Box 1">
          <a:extLst>
            <a:ext uri="{FF2B5EF4-FFF2-40B4-BE49-F238E27FC236}">
              <a16:creationId xmlns:a16="http://schemas.microsoft.com/office/drawing/2014/main" id="{93E5FF88-F238-4306-B947-132F365CAF3F}"/>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35" name="Text Box 1">
          <a:extLst>
            <a:ext uri="{FF2B5EF4-FFF2-40B4-BE49-F238E27FC236}">
              <a16:creationId xmlns:a16="http://schemas.microsoft.com/office/drawing/2014/main" id="{50FE64DD-1C7C-47E6-ABD1-C3DD77182E61}"/>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43</xdr:row>
      <xdr:rowOff>38100</xdr:rowOff>
    </xdr:to>
    <xdr:sp macro="" textlink="">
      <xdr:nvSpPr>
        <xdr:cNvPr id="36" name="Text Box 1">
          <a:extLst>
            <a:ext uri="{FF2B5EF4-FFF2-40B4-BE49-F238E27FC236}">
              <a16:creationId xmlns:a16="http://schemas.microsoft.com/office/drawing/2014/main" id="{3732781B-71E7-4299-9FE6-77DD739C77BD}"/>
            </a:ext>
          </a:extLst>
        </xdr:cNvPr>
        <xdr:cNvSpPr txBox="1">
          <a:spLocks noChangeArrowheads="1"/>
        </xdr:cNvSpPr>
      </xdr:nvSpPr>
      <xdr:spPr bwMode="auto">
        <a:xfrm>
          <a:off x="8305800" y="5505450"/>
          <a:ext cx="9525" cy="330200"/>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43</xdr:row>
      <xdr:rowOff>38100</xdr:rowOff>
    </xdr:to>
    <xdr:sp macro="" textlink="">
      <xdr:nvSpPr>
        <xdr:cNvPr id="37" name="Text Box 1">
          <a:extLst>
            <a:ext uri="{FF2B5EF4-FFF2-40B4-BE49-F238E27FC236}">
              <a16:creationId xmlns:a16="http://schemas.microsoft.com/office/drawing/2014/main" id="{DF26458B-1981-4B80-B17D-897ADF22901B}"/>
            </a:ext>
          </a:extLst>
        </xdr:cNvPr>
        <xdr:cNvSpPr txBox="1">
          <a:spLocks noChangeArrowheads="1"/>
        </xdr:cNvSpPr>
      </xdr:nvSpPr>
      <xdr:spPr bwMode="auto">
        <a:xfrm>
          <a:off x="8305800" y="5505450"/>
          <a:ext cx="9525" cy="330200"/>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38" name="Text Box 1">
          <a:extLst>
            <a:ext uri="{FF2B5EF4-FFF2-40B4-BE49-F238E27FC236}">
              <a16:creationId xmlns:a16="http://schemas.microsoft.com/office/drawing/2014/main" id="{C81A1245-199B-4AAF-AAC4-617041B98E33}"/>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39" name="Text Box 1">
          <a:extLst>
            <a:ext uri="{FF2B5EF4-FFF2-40B4-BE49-F238E27FC236}">
              <a16:creationId xmlns:a16="http://schemas.microsoft.com/office/drawing/2014/main" id="{305C1A3D-B7AF-4776-8EE6-056EDF8970D8}"/>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40" name="Text Box 1">
          <a:extLst>
            <a:ext uri="{FF2B5EF4-FFF2-40B4-BE49-F238E27FC236}">
              <a16:creationId xmlns:a16="http://schemas.microsoft.com/office/drawing/2014/main" id="{82E35414-8699-4B98-A726-F57E694982B5}"/>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41" name="Text Box 1">
          <a:extLst>
            <a:ext uri="{FF2B5EF4-FFF2-40B4-BE49-F238E27FC236}">
              <a16:creationId xmlns:a16="http://schemas.microsoft.com/office/drawing/2014/main" id="{CF1413B5-37AB-484F-B799-82BEAD696251}"/>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42" name="Text Box 1">
          <a:extLst>
            <a:ext uri="{FF2B5EF4-FFF2-40B4-BE49-F238E27FC236}">
              <a16:creationId xmlns:a16="http://schemas.microsoft.com/office/drawing/2014/main" id="{F95D2F28-429E-4D32-AB68-C481D2767DCA}"/>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43" name="Text Box 1">
          <a:extLst>
            <a:ext uri="{FF2B5EF4-FFF2-40B4-BE49-F238E27FC236}">
              <a16:creationId xmlns:a16="http://schemas.microsoft.com/office/drawing/2014/main" id="{A7E49AB3-BFBE-4CBA-9BD4-2AF14F89A2A7}"/>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44" name="Text Box 1">
          <a:extLst>
            <a:ext uri="{FF2B5EF4-FFF2-40B4-BE49-F238E27FC236}">
              <a16:creationId xmlns:a16="http://schemas.microsoft.com/office/drawing/2014/main" id="{30981C2F-8D6E-461A-B691-6B2B2AED451F}"/>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45" name="Text Box 1">
          <a:extLst>
            <a:ext uri="{FF2B5EF4-FFF2-40B4-BE49-F238E27FC236}">
              <a16:creationId xmlns:a16="http://schemas.microsoft.com/office/drawing/2014/main" id="{91E5482A-1388-405B-9BCB-1400A392987D}"/>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38099</xdr:rowOff>
    </xdr:to>
    <xdr:sp macro="" textlink="">
      <xdr:nvSpPr>
        <xdr:cNvPr id="46" name="Text Box 1">
          <a:extLst>
            <a:ext uri="{FF2B5EF4-FFF2-40B4-BE49-F238E27FC236}">
              <a16:creationId xmlns:a16="http://schemas.microsoft.com/office/drawing/2014/main" id="{24FE415B-4349-4C6D-835C-D7F8287274E1}"/>
            </a:ext>
          </a:extLst>
        </xdr:cNvPr>
        <xdr:cNvSpPr txBox="1">
          <a:spLocks noChangeArrowheads="1"/>
        </xdr:cNvSpPr>
      </xdr:nvSpPr>
      <xdr:spPr bwMode="auto">
        <a:xfrm>
          <a:off x="8305800" y="5505450"/>
          <a:ext cx="9525" cy="184149"/>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47" name="Text Box 1">
          <a:extLst>
            <a:ext uri="{FF2B5EF4-FFF2-40B4-BE49-F238E27FC236}">
              <a16:creationId xmlns:a16="http://schemas.microsoft.com/office/drawing/2014/main" id="{8738678A-80A3-4108-9207-CEDED2E4F4CF}"/>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48" name="Text Box 1">
          <a:extLst>
            <a:ext uri="{FF2B5EF4-FFF2-40B4-BE49-F238E27FC236}">
              <a16:creationId xmlns:a16="http://schemas.microsoft.com/office/drawing/2014/main" id="{5B5563E8-A988-4FC4-A8CD-16CFEA976C04}"/>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49" name="Text Box 1">
          <a:extLst>
            <a:ext uri="{FF2B5EF4-FFF2-40B4-BE49-F238E27FC236}">
              <a16:creationId xmlns:a16="http://schemas.microsoft.com/office/drawing/2014/main" id="{A3C28BF4-37A8-4BAB-BDE6-D82616434DD6}"/>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50" name="Text Box 1">
          <a:extLst>
            <a:ext uri="{FF2B5EF4-FFF2-40B4-BE49-F238E27FC236}">
              <a16:creationId xmlns:a16="http://schemas.microsoft.com/office/drawing/2014/main" id="{03BC51C9-858E-45D1-9DD3-E8C57B1426B8}"/>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51" name="Text Box 1">
          <a:extLst>
            <a:ext uri="{FF2B5EF4-FFF2-40B4-BE49-F238E27FC236}">
              <a16:creationId xmlns:a16="http://schemas.microsoft.com/office/drawing/2014/main" id="{03B492D7-8A68-4A80-A718-EDE5C617DEB0}"/>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52" name="Text Box 1">
          <a:extLst>
            <a:ext uri="{FF2B5EF4-FFF2-40B4-BE49-F238E27FC236}">
              <a16:creationId xmlns:a16="http://schemas.microsoft.com/office/drawing/2014/main" id="{D35C3FDC-CAB1-4961-9E48-2993F936A1CE}"/>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53" name="Text Box 1">
          <a:extLst>
            <a:ext uri="{FF2B5EF4-FFF2-40B4-BE49-F238E27FC236}">
              <a16:creationId xmlns:a16="http://schemas.microsoft.com/office/drawing/2014/main" id="{2A1D09DA-E5FB-4DF6-B7C8-D8C62773F944}"/>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38099</xdr:rowOff>
    </xdr:to>
    <xdr:sp macro="" textlink="">
      <xdr:nvSpPr>
        <xdr:cNvPr id="54" name="Text Box 1">
          <a:extLst>
            <a:ext uri="{FF2B5EF4-FFF2-40B4-BE49-F238E27FC236}">
              <a16:creationId xmlns:a16="http://schemas.microsoft.com/office/drawing/2014/main" id="{E4AC84B7-C9EF-4602-93D9-879CAF8280E5}"/>
            </a:ext>
          </a:extLst>
        </xdr:cNvPr>
        <xdr:cNvSpPr txBox="1">
          <a:spLocks noChangeArrowheads="1"/>
        </xdr:cNvSpPr>
      </xdr:nvSpPr>
      <xdr:spPr bwMode="auto">
        <a:xfrm>
          <a:off x="8305800" y="5505450"/>
          <a:ext cx="9525" cy="184149"/>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55" name="Text Box 1">
          <a:extLst>
            <a:ext uri="{FF2B5EF4-FFF2-40B4-BE49-F238E27FC236}">
              <a16:creationId xmlns:a16="http://schemas.microsoft.com/office/drawing/2014/main" id="{83367B2B-ABAB-448C-933C-5AA2C3B766F0}"/>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56" name="Text Box 1">
          <a:extLst>
            <a:ext uri="{FF2B5EF4-FFF2-40B4-BE49-F238E27FC236}">
              <a16:creationId xmlns:a16="http://schemas.microsoft.com/office/drawing/2014/main" id="{CD28EE61-65F1-47EA-AE87-7B1B94E0763A}"/>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57" name="Text Box 1">
          <a:extLst>
            <a:ext uri="{FF2B5EF4-FFF2-40B4-BE49-F238E27FC236}">
              <a16:creationId xmlns:a16="http://schemas.microsoft.com/office/drawing/2014/main" id="{8B9E01C8-1502-44D9-BB16-D8DE2AE9FF9C}"/>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58" name="Text Box 1">
          <a:extLst>
            <a:ext uri="{FF2B5EF4-FFF2-40B4-BE49-F238E27FC236}">
              <a16:creationId xmlns:a16="http://schemas.microsoft.com/office/drawing/2014/main" id="{8418BA1E-E59B-4228-B085-CB9D23B90EC0}"/>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59" name="Text Box 1">
          <a:extLst>
            <a:ext uri="{FF2B5EF4-FFF2-40B4-BE49-F238E27FC236}">
              <a16:creationId xmlns:a16="http://schemas.microsoft.com/office/drawing/2014/main" id="{BFFC4B70-832B-411A-A4CC-019A7D235F4B}"/>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60" name="Text Box 1">
          <a:extLst>
            <a:ext uri="{FF2B5EF4-FFF2-40B4-BE49-F238E27FC236}">
              <a16:creationId xmlns:a16="http://schemas.microsoft.com/office/drawing/2014/main" id="{9EAF0C34-6FD3-48E0-87D6-4A9D5D5D2364}"/>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61" name="Text Box 1">
          <a:extLst>
            <a:ext uri="{FF2B5EF4-FFF2-40B4-BE49-F238E27FC236}">
              <a16:creationId xmlns:a16="http://schemas.microsoft.com/office/drawing/2014/main" id="{A7995762-6B71-4168-BEB3-D2AC08DA5071}"/>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62" name="Text Box 1">
          <a:extLst>
            <a:ext uri="{FF2B5EF4-FFF2-40B4-BE49-F238E27FC236}">
              <a16:creationId xmlns:a16="http://schemas.microsoft.com/office/drawing/2014/main" id="{3CE0D570-66EA-4671-8BB8-5A40298B8F8F}"/>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63" name="Text Box 1">
          <a:extLst>
            <a:ext uri="{FF2B5EF4-FFF2-40B4-BE49-F238E27FC236}">
              <a16:creationId xmlns:a16="http://schemas.microsoft.com/office/drawing/2014/main" id="{20103E3D-EFE9-45EC-BCD9-7BC7263686FF}"/>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64" name="Text Box 1">
          <a:extLst>
            <a:ext uri="{FF2B5EF4-FFF2-40B4-BE49-F238E27FC236}">
              <a16:creationId xmlns:a16="http://schemas.microsoft.com/office/drawing/2014/main" id="{AC5AD616-DBD7-4D53-97B9-49E32DA6A1DB}"/>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65" name="Text Box 1">
          <a:extLst>
            <a:ext uri="{FF2B5EF4-FFF2-40B4-BE49-F238E27FC236}">
              <a16:creationId xmlns:a16="http://schemas.microsoft.com/office/drawing/2014/main" id="{F0573998-B467-4731-8755-955DBFA491CB}"/>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66" name="Text Box 1">
          <a:extLst>
            <a:ext uri="{FF2B5EF4-FFF2-40B4-BE49-F238E27FC236}">
              <a16:creationId xmlns:a16="http://schemas.microsoft.com/office/drawing/2014/main" id="{392F8847-D624-4218-A2A8-5AB5610C28C8}"/>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67" name="Text Box 1">
          <a:extLst>
            <a:ext uri="{FF2B5EF4-FFF2-40B4-BE49-F238E27FC236}">
              <a16:creationId xmlns:a16="http://schemas.microsoft.com/office/drawing/2014/main" id="{F3EFFEE0-3903-4347-8DF0-F9FB1DE11142}"/>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68" name="Text Box 1">
          <a:extLst>
            <a:ext uri="{FF2B5EF4-FFF2-40B4-BE49-F238E27FC236}">
              <a16:creationId xmlns:a16="http://schemas.microsoft.com/office/drawing/2014/main" id="{B3CAB7A7-C4E4-4D5D-BEF0-6000E1A4C7AB}"/>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69" name="Text Box 1">
          <a:extLst>
            <a:ext uri="{FF2B5EF4-FFF2-40B4-BE49-F238E27FC236}">
              <a16:creationId xmlns:a16="http://schemas.microsoft.com/office/drawing/2014/main" id="{ED64BDF1-FC60-4757-AB19-382B5CD3B1DF}"/>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38099</xdr:rowOff>
    </xdr:to>
    <xdr:sp macro="" textlink="">
      <xdr:nvSpPr>
        <xdr:cNvPr id="70" name="Text Box 1">
          <a:extLst>
            <a:ext uri="{FF2B5EF4-FFF2-40B4-BE49-F238E27FC236}">
              <a16:creationId xmlns:a16="http://schemas.microsoft.com/office/drawing/2014/main" id="{5791BA1A-03D9-4E65-ACB8-62D8825A579C}"/>
            </a:ext>
          </a:extLst>
        </xdr:cNvPr>
        <xdr:cNvSpPr txBox="1">
          <a:spLocks noChangeArrowheads="1"/>
        </xdr:cNvSpPr>
      </xdr:nvSpPr>
      <xdr:spPr bwMode="auto">
        <a:xfrm>
          <a:off x="8305800" y="5505450"/>
          <a:ext cx="9525" cy="184149"/>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71" name="Text Box 1">
          <a:extLst>
            <a:ext uri="{FF2B5EF4-FFF2-40B4-BE49-F238E27FC236}">
              <a16:creationId xmlns:a16="http://schemas.microsoft.com/office/drawing/2014/main" id="{452B5B5E-A313-42FB-9E79-E5A8BB6EC39D}"/>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72" name="Text Box 1">
          <a:extLst>
            <a:ext uri="{FF2B5EF4-FFF2-40B4-BE49-F238E27FC236}">
              <a16:creationId xmlns:a16="http://schemas.microsoft.com/office/drawing/2014/main" id="{334F36C8-208D-4DEF-89E1-AC250C2B8BF8}"/>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73" name="Text Box 1">
          <a:extLst>
            <a:ext uri="{FF2B5EF4-FFF2-40B4-BE49-F238E27FC236}">
              <a16:creationId xmlns:a16="http://schemas.microsoft.com/office/drawing/2014/main" id="{0A43D7DC-30D2-436A-8122-6E39156F67F3}"/>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74" name="Text Box 1">
          <a:extLst>
            <a:ext uri="{FF2B5EF4-FFF2-40B4-BE49-F238E27FC236}">
              <a16:creationId xmlns:a16="http://schemas.microsoft.com/office/drawing/2014/main" id="{CBD55D59-D87A-45E0-8289-392F9DF1D6A2}"/>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75" name="Text Box 1">
          <a:extLst>
            <a:ext uri="{FF2B5EF4-FFF2-40B4-BE49-F238E27FC236}">
              <a16:creationId xmlns:a16="http://schemas.microsoft.com/office/drawing/2014/main" id="{ED4CE945-CA9F-4B0B-A559-9F9777358BD6}"/>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76" name="Text Box 1">
          <a:extLst>
            <a:ext uri="{FF2B5EF4-FFF2-40B4-BE49-F238E27FC236}">
              <a16:creationId xmlns:a16="http://schemas.microsoft.com/office/drawing/2014/main" id="{348787D9-9849-4732-8565-96791E9689F7}"/>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77" name="Text Box 1">
          <a:extLst>
            <a:ext uri="{FF2B5EF4-FFF2-40B4-BE49-F238E27FC236}">
              <a16:creationId xmlns:a16="http://schemas.microsoft.com/office/drawing/2014/main" id="{AE25C55B-D27F-4333-B51C-6A3BE2401884}"/>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78" name="Text Box 1">
          <a:extLst>
            <a:ext uri="{FF2B5EF4-FFF2-40B4-BE49-F238E27FC236}">
              <a16:creationId xmlns:a16="http://schemas.microsoft.com/office/drawing/2014/main" id="{E19AA8AC-9A41-45C1-A1BD-9E90BBB7BC17}"/>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79" name="Text Box 1">
          <a:extLst>
            <a:ext uri="{FF2B5EF4-FFF2-40B4-BE49-F238E27FC236}">
              <a16:creationId xmlns:a16="http://schemas.microsoft.com/office/drawing/2014/main" id="{FA5D1F94-E392-45B1-9155-BA6B9110CEA9}"/>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80" name="Text Box 1">
          <a:extLst>
            <a:ext uri="{FF2B5EF4-FFF2-40B4-BE49-F238E27FC236}">
              <a16:creationId xmlns:a16="http://schemas.microsoft.com/office/drawing/2014/main" id="{C92CD052-B7F4-40C2-A705-E56B75D3255E}"/>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81" name="Text Box 1">
          <a:extLst>
            <a:ext uri="{FF2B5EF4-FFF2-40B4-BE49-F238E27FC236}">
              <a16:creationId xmlns:a16="http://schemas.microsoft.com/office/drawing/2014/main" id="{21F6B048-A813-4E65-8104-07C77E71E3DA}"/>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82" name="Text Box 1">
          <a:extLst>
            <a:ext uri="{FF2B5EF4-FFF2-40B4-BE49-F238E27FC236}">
              <a16:creationId xmlns:a16="http://schemas.microsoft.com/office/drawing/2014/main" id="{919B1223-9731-4E5C-8B02-95539A5ABBB0}"/>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83" name="Text Box 1">
          <a:extLst>
            <a:ext uri="{FF2B5EF4-FFF2-40B4-BE49-F238E27FC236}">
              <a16:creationId xmlns:a16="http://schemas.microsoft.com/office/drawing/2014/main" id="{E931DE9B-4001-4D05-8113-C175A4316AFB}"/>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84" name="Text Box 1">
          <a:extLst>
            <a:ext uri="{FF2B5EF4-FFF2-40B4-BE49-F238E27FC236}">
              <a16:creationId xmlns:a16="http://schemas.microsoft.com/office/drawing/2014/main" id="{16B33063-C970-44D7-83EA-F05D7ECAA8B9}"/>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85" name="Text Box 1">
          <a:extLst>
            <a:ext uri="{FF2B5EF4-FFF2-40B4-BE49-F238E27FC236}">
              <a16:creationId xmlns:a16="http://schemas.microsoft.com/office/drawing/2014/main" id="{037CE5F9-5C23-42E9-9E14-01E337B1AE20}"/>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86" name="Text Box 1">
          <a:extLst>
            <a:ext uri="{FF2B5EF4-FFF2-40B4-BE49-F238E27FC236}">
              <a16:creationId xmlns:a16="http://schemas.microsoft.com/office/drawing/2014/main" id="{F7C9037E-6BE0-4BBA-BC31-8707D8D73FF2}"/>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38099</xdr:rowOff>
    </xdr:to>
    <xdr:sp macro="" textlink="">
      <xdr:nvSpPr>
        <xdr:cNvPr id="87" name="Text Box 1">
          <a:extLst>
            <a:ext uri="{FF2B5EF4-FFF2-40B4-BE49-F238E27FC236}">
              <a16:creationId xmlns:a16="http://schemas.microsoft.com/office/drawing/2014/main" id="{612CD3A2-01E4-4108-A1FC-5B982AD27479}"/>
            </a:ext>
          </a:extLst>
        </xdr:cNvPr>
        <xdr:cNvSpPr txBox="1">
          <a:spLocks noChangeArrowheads="1"/>
        </xdr:cNvSpPr>
      </xdr:nvSpPr>
      <xdr:spPr bwMode="auto">
        <a:xfrm>
          <a:off x="8305800" y="5505450"/>
          <a:ext cx="9525" cy="184149"/>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88" name="Text Box 1">
          <a:extLst>
            <a:ext uri="{FF2B5EF4-FFF2-40B4-BE49-F238E27FC236}">
              <a16:creationId xmlns:a16="http://schemas.microsoft.com/office/drawing/2014/main" id="{BC159443-6ADD-4896-85F6-BB4315C4E3CE}"/>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89" name="Text Box 1">
          <a:extLst>
            <a:ext uri="{FF2B5EF4-FFF2-40B4-BE49-F238E27FC236}">
              <a16:creationId xmlns:a16="http://schemas.microsoft.com/office/drawing/2014/main" id="{B4408238-E906-41FB-BF5A-4121A25C1992}"/>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90" name="Text Box 1">
          <a:extLst>
            <a:ext uri="{FF2B5EF4-FFF2-40B4-BE49-F238E27FC236}">
              <a16:creationId xmlns:a16="http://schemas.microsoft.com/office/drawing/2014/main" id="{302DDB56-F1EE-4831-BB52-C52D76D4E2C0}"/>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91" name="Text Box 1">
          <a:extLst>
            <a:ext uri="{FF2B5EF4-FFF2-40B4-BE49-F238E27FC236}">
              <a16:creationId xmlns:a16="http://schemas.microsoft.com/office/drawing/2014/main" id="{59C3C119-6B4F-407E-864B-E2396B0EE2ED}"/>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92" name="Text Box 1">
          <a:extLst>
            <a:ext uri="{FF2B5EF4-FFF2-40B4-BE49-F238E27FC236}">
              <a16:creationId xmlns:a16="http://schemas.microsoft.com/office/drawing/2014/main" id="{B4872FD1-22B5-44A5-A7E6-D0BA46801E22}"/>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93" name="Text Box 1">
          <a:extLst>
            <a:ext uri="{FF2B5EF4-FFF2-40B4-BE49-F238E27FC236}">
              <a16:creationId xmlns:a16="http://schemas.microsoft.com/office/drawing/2014/main" id="{825DC75D-8409-4747-BFA6-AE27FEE6D574}"/>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94" name="Text Box 1">
          <a:extLst>
            <a:ext uri="{FF2B5EF4-FFF2-40B4-BE49-F238E27FC236}">
              <a16:creationId xmlns:a16="http://schemas.microsoft.com/office/drawing/2014/main" id="{20F552BA-8600-4608-94C8-BE8080114122}"/>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95" name="Text Box 1">
          <a:extLst>
            <a:ext uri="{FF2B5EF4-FFF2-40B4-BE49-F238E27FC236}">
              <a16:creationId xmlns:a16="http://schemas.microsoft.com/office/drawing/2014/main" id="{6F68005F-C9E0-42A7-B840-75E03EA02995}"/>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96" name="Text Box 1">
          <a:extLst>
            <a:ext uri="{FF2B5EF4-FFF2-40B4-BE49-F238E27FC236}">
              <a16:creationId xmlns:a16="http://schemas.microsoft.com/office/drawing/2014/main" id="{3DA7845C-2AB1-4A9F-8F58-D83A80D32F08}"/>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97" name="Text Box 1">
          <a:extLst>
            <a:ext uri="{FF2B5EF4-FFF2-40B4-BE49-F238E27FC236}">
              <a16:creationId xmlns:a16="http://schemas.microsoft.com/office/drawing/2014/main" id="{7B131397-CFBD-45BF-B4B3-BD7911463817}"/>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98" name="Text Box 1">
          <a:extLst>
            <a:ext uri="{FF2B5EF4-FFF2-40B4-BE49-F238E27FC236}">
              <a16:creationId xmlns:a16="http://schemas.microsoft.com/office/drawing/2014/main" id="{E75B631F-FDEB-4212-ABD1-FA5B5D679B0F}"/>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99" name="Text Box 1">
          <a:extLst>
            <a:ext uri="{FF2B5EF4-FFF2-40B4-BE49-F238E27FC236}">
              <a16:creationId xmlns:a16="http://schemas.microsoft.com/office/drawing/2014/main" id="{225CFBAE-A354-4B16-888F-5C3A5B4A601E}"/>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100" name="Text Box 1">
          <a:extLst>
            <a:ext uri="{FF2B5EF4-FFF2-40B4-BE49-F238E27FC236}">
              <a16:creationId xmlns:a16="http://schemas.microsoft.com/office/drawing/2014/main" id="{CD21E8F5-DD41-4A02-85A9-DDC4CF4A362D}"/>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101" name="Text Box 1">
          <a:extLst>
            <a:ext uri="{FF2B5EF4-FFF2-40B4-BE49-F238E27FC236}">
              <a16:creationId xmlns:a16="http://schemas.microsoft.com/office/drawing/2014/main" id="{3508C1F8-F4ED-494B-80CE-5504C72FC59E}"/>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102" name="Text Box 1">
          <a:extLst>
            <a:ext uri="{FF2B5EF4-FFF2-40B4-BE49-F238E27FC236}">
              <a16:creationId xmlns:a16="http://schemas.microsoft.com/office/drawing/2014/main" id="{6A5EB503-8D09-443D-825C-835DB673E089}"/>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103" name="Text Box 1">
          <a:extLst>
            <a:ext uri="{FF2B5EF4-FFF2-40B4-BE49-F238E27FC236}">
              <a16:creationId xmlns:a16="http://schemas.microsoft.com/office/drawing/2014/main" id="{E4D85DA2-5C91-4B69-A524-F711B4904F05}"/>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38099</xdr:rowOff>
    </xdr:to>
    <xdr:sp macro="" textlink="">
      <xdr:nvSpPr>
        <xdr:cNvPr id="104" name="Text Box 1">
          <a:extLst>
            <a:ext uri="{FF2B5EF4-FFF2-40B4-BE49-F238E27FC236}">
              <a16:creationId xmlns:a16="http://schemas.microsoft.com/office/drawing/2014/main" id="{12BA0813-FA06-40BE-B2A0-2EE1D38D3F3F}"/>
            </a:ext>
          </a:extLst>
        </xdr:cNvPr>
        <xdr:cNvSpPr txBox="1">
          <a:spLocks noChangeArrowheads="1"/>
        </xdr:cNvSpPr>
      </xdr:nvSpPr>
      <xdr:spPr bwMode="auto">
        <a:xfrm>
          <a:off x="8305800" y="5505450"/>
          <a:ext cx="9525" cy="184149"/>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105" name="Text Box 1">
          <a:extLst>
            <a:ext uri="{FF2B5EF4-FFF2-40B4-BE49-F238E27FC236}">
              <a16:creationId xmlns:a16="http://schemas.microsoft.com/office/drawing/2014/main" id="{69A9D207-6828-4733-A4BF-FE17DEF7537C}"/>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106" name="Text Box 1">
          <a:extLst>
            <a:ext uri="{FF2B5EF4-FFF2-40B4-BE49-F238E27FC236}">
              <a16:creationId xmlns:a16="http://schemas.microsoft.com/office/drawing/2014/main" id="{A18B2694-ED8E-4FAF-AD3F-EFB09AF29400}"/>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107" name="Text Box 1">
          <a:extLst>
            <a:ext uri="{FF2B5EF4-FFF2-40B4-BE49-F238E27FC236}">
              <a16:creationId xmlns:a16="http://schemas.microsoft.com/office/drawing/2014/main" id="{C1A73000-1386-4BB2-9A2A-2B9F47F43489}"/>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twoCellAnchor editAs="oneCell">
    <xdr:from>
      <xdr:col>18</xdr:col>
      <xdr:colOff>0</xdr:colOff>
      <xdr:row>40</xdr:row>
      <xdr:rowOff>0</xdr:rowOff>
    </xdr:from>
    <xdr:to>
      <xdr:col>18</xdr:col>
      <xdr:colOff>9525</xdr:colOff>
      <xdr:row>41</xdr:row>
      <xdr:rowOff>66674</xdr:rowOff>
    </xdr:to>
    <xdr:sp macro="" textlink="">
      <xdr:nvSpPr>
        <xdr:cNvPr id="108" name="Text Box 1">
          <a:extLst>
            <a:ext uri="{FF2B5EF4-FFF2-40B4-BE49-F238E27FC236}">
              <a16:creationId xmlns:a16="http://schemas.microsoft.com/office/drawing/2014/main" id="{ABB871E8-25FC-4C34-9979-036B48B74EFD}"/>
            </a:ext>
          </a:extLst>
        </xdr:cNvPr>
        <xdr:cNvSpPr txBox="1">
          <a:spLocks noChangeArrowheads="1"/>
        </xdr:cNvSpPr>
      </xdr:nvSpPr>
      <xdr:spPr bwMode="auto">
        <a:xfrm>
          <a:off x="8305800" y="5505450"/>
          <a:ext cx="9525" cy="212724"/>
        </a:xfrm>
        <a:prstGeom prst="rect">
          <a:avLst/>
        </a:prstGeom>
        <a:noFill/>
        <a:ln w="9525">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571500</xdr:colOff>
      <xdr:row>4</xdr:row>
      <xdr:rowOff>93722</xdr:rowOff>
    </xdr:from>
    <xdr:to>
      <xdr:col>16</xdr:col>
      <xdr:colOff>355600</xdr:colOff>
      <xdr:row>25</xdr:row>
      <xdr:rowOff>152399</xdr:rowOff>
    </xdr:to>
    <xdr:pic>
      <xdr:nvPicPr>
        <xdr:cNvPr id="2" name="Picture 1">
          <a:extLst>
            <a:ext uri="{FF2B5EF4-FFF2-40B4-BE49-F238E27FC236}">
              <a16:creationId xmlns:a16="http://schemas.microsoft.com/office/drawing/2014/main" id="{F96F5DB5-9736-41F6-9E4D-18EB25AC1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85000" y="728722"/>
          <a:ext cx="4660900" cy="3392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407228</xdr:colOff>
      <xdr:row>1</xdr:row>
      <xdr:rowOff>69022</xdr:rowOff>
    </xdr:from>
    <xdr:to>
      <xdr:col>16</xdr:col>
      <xdr:colOff>565978</xdr:colOff>
      <xdr:row>3</xdr:row>
      <xdr:rowOff>48315</xdr:rowOff>
    </xdr:to>
    <xdr:sp macro="" textlink="">
      <xdr:nvSpPr>
        <xdr:cNvPr id="3" name="TextBox 2">
          <a:extLst>
            <a:ext uri="{FF2B5EF4-FFF2-40B4-BE49-F238E27FC236}">
              <a16:creationId xmlns:a16="http://schemas.microsoft.com/office/drawing/2014/main" id="{11294EDA-AB84-41D8-A068-0FE0AF179CA7}"/>
            </a:ext>
          </a:extLst>
        </xdr:cNvPr>
        <xdr:cNvSpPr txBox="1"/>
      </xdr:nvSpPr>
      <xdr:spPr>
        <a:xfrm>
          <a:off x="9877011" y="227772"/>
          <a:ext cx="4410489" cy="2967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Figure 2.13. Credibility of Budget and Borrowing Rates</a:t>
          </a:r>
        </a:p>
        <a:p>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133350</xdr:colOff>
      <xdr:row>4</xdr:row>
      <xdr:rowOff>25400</xdr:rowOff>
    </xdr:from>
    <xdr:to>
      <xdr:col>18</xdr:col>
      <xdr:colOff>273050</xdr:colOff>
      <xdr:row>27</xdr:row>
      <xdr:rowOff>25400</xdr:rowOff>
    </xdr:to>
    <xdr:pic>
      <xdr:nvPicPr>
        <xdr:cNvPr id="2" name="Picture 1">
          <a:extLst>
            <a:ext uri="{FF2B5EF4-FFF2-40B4-BE49-F238E27FC236}">
              <a16:creationId xmlns:a16="http://schemas.microsoft.com/office/drawing/2014/main" id="{9B27201D-D3CE-4F2C-83C0-0CB657B51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9350" y="660400"/>
          <a:ext cx="5016500" cy="365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196850</xdr:colOff>
      <xdr:row>26</xdr:row>
      <xdr:rowOff>114300</xdr:rowOff>
    </xdr:from>
    <xdr:to>
      <xdr:col>20</xdr:col>
      <xdr:colOff>406400</xdr:colOff>
      <xdr:row>35</xdr:row>
      <xdr:rowOff>50800</xdr:rowOff>
    </xdr:to>
    <xdr:sp macro="" textlink="">
      <xdr:nvSpPr>
        <xdr:cNvPr id="3" name="TextBox 2">
          <a:extLst>
            <a:ext uri="{FF2B5EF4-FFF2-40B4-BE49-F238E27FC236}">
              <a16:creationId xmlns:a16="http://schemas.microsoft.com/office/drawing/2014/main" id="{9D54F710-205E-45F0-AADB-1BFE1E1A4012}"/>
            </a:ext>
          </a:extLst>
        </xdr:cNvPr>
        <xdr:cNvSpPr txBox="1"/>
      </xdr:nvSpPr>
      <xdr:spPr>
        <a:xfrm>
          <a:off x="6292850" y="4241800"/>
          <a:ext cx="6305550" cy="1365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Sources: Bloomberg Finance L.P.; and IMF staff estimates.</a:t>
          </a:r>
        </a:p>
        <a:p>
          <a:r>
            <a:rPr lang="en-US" sz="1100"/>
            <a:t>Note: Credibility of announcements is measured using the difference between official projections for the balance and private projections. High credibility is defined as credibility above the 75th percentile; low credibility is defined as credibility below the 25th percentile. Based on 23 advanced economies and 9 emerging markets from 2001 to 2019, excluding announcements made during the global financial crisis and in years of sovereign debt crisis. Error bands represent the one-standard-deviation confidence interval.</a:t>
          </a:r>
        </a:p>
        <a:p>
          <a:endParaRPr lang="en-US" sz="1100"/>
        </a:p>
      </xdr:txBody>
    </xdr:sp>
    <xdr:clientData/>
  </xdr:twoCellAnchor>
  <xdr:twoCellAnchor>
    <xdr:from>
      <xdr:col>10</xdr:col>
      <xdr:colOff>76200</xdr:colOff>
      <xdr:row>0</xdr:row>
      <xdr:rowOff>76200</xdr:rowOff>
    </xdr:from>
    <xdr:to>
      <xdr:col>18</xdr:col>
      <xdr:colOff>438150</xdr:colOff>
      <xdr:row>3</xdr:row>
      <xdr:rowOff>127000</xdr:rowOff>
    </xdr:to>
    <xdr:sp macro="" textlink="">
      <xdr:nvSpPr>
        <xdr:cNvPr id="4" name="TextBox 3">
          <a:extLst>
            <a:ext uri="{FF2B5EF4-FFF2-40B4-BE49-F238E27FC236}">
              <a16:creationId xmlns:a16="http://schemas.microsoft.com/office/drawing/2014/main" id="{A2716015-0223-4C8C-8C1F-59783003D34A}"/>
            </a:ext>
          </a:extLst>
        </xdr:cNvPr>
        <xdr:cNvSpPr txBox="1"/>
      </xdr:nvSpPr>
      <xdr:spPr>
        <a:xfrm>
          <a:off x="6172200" y="76200"/>
          <a:ext cx="5238750" cy="527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effectLst/>
              <a:latin typeface="+mn-lt"/>
              <a:ea typeface="+mn-ea"/>
              <a:cs typeface="+mn-cs"/>
            </a:rPr>
            <a:t>Figure 2.14. Interest Rates around Budget Announcements and Credibility of Announcements </a:t>
          </a:r>
          <a:endParaRPr lang="en-US" sz="1100" b="1">
            <a:solidFill>
              <a:srgbClr val="7030A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26</xdr:col>
      <xdr:colOff>39988</xdr:colOff>
      <xdr:row>4</xdr:row>
      <xdr:rowOff>158750</xdr:rowOff>
    </xdr:from>
    <xdr:to>
      <xdr:col>37</xdr:col>
      <xdr:colOff>598788</xdr:colOff>
      <xdr:row>6</xdr:row>
      <xdr:rowOff>82550</xdr:rowOff>
    </xdr:to>
    <xdr:sp macro="" textlink="">
      <xdr:nvSpPr>
        <xdr:cNvPr id="2" name="TextBox 1">
          <a:extLst>
            <a:ext uri="{FF2B5EF4-FFF2-40B4-BE49-F238E27FC236}">
              <a16:creationId xmlns:a16="http://schemas.microsoft.com/office/drawing/2014/main" id="{AF35EAD7-B6B6-4485-A2DD-AB121079CECC}"/>
            </a:ext>
          </a:extLst>
        </xdr:cNvPr>
        <xdr:cNvSpPr txBox="1"/>
      </xdr:nvSpPr>
      <xdr:spPr>
        <a:xfrm>
          <a:off x="12130731" y="1016858"/>
          <a:ext cx="5510084" cy="3528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rPr>
            <a:t>Box 2.1.1 </a:t>
          </a:r>
          <a:r>
            <a:rPr lang="en-US" sz="1100" b="1" i="0">
              <a:solidFill>
                <a:srgbClr val="7030A0"/>
              </a:solidFill>
              <a:effectLst/>
              <a:latin typeface="+mn-lt"/>
              <a:ea typeface="+mn-ea"/>
              <a:cs typeface="+mn-cs"/>
            </a:rPr>
            <a:t>Capacity of Scenarios to Identify Fiscal Risks</a:t>
          </a:r>
          <a:endParaRPr lang="en-US" sz="1100" b="1">
            <a:solidFill>
              <a:srgbClr val="7030A0"/>
            </a:solidFill>
          </a:endParaRPr>
        </a:p>
      </xdr:txBody>
    </xdr:sp>
    <xdr:clientData/>
  </xdr:twoCellAnchor>
  <xdr:twoCellAnchor>
    <xdr:from>
      <xdr:col>25</xdr:col>
      <xdr:colOff>394729</xdr:colOff>
      <xdr:row>19</xdr:row>
      <xdr:rowOff>0</xdr:rowOff>
    </xdr:from>
    <xdr:to>
      <xdr:col>44</xdr:col>
      <xdr:colOff>308918</xdr:colOff>
      <xdr:row>30</xdr:row>
      <xdr:rowOff>102973</xdr:rowOff>
    </xdr:to>
    <xdr:sp macro="" textlink="">
      <xdr:nvSpPr>
        <xdr:cNvPr id="3" name="TextBox 2">
          <a:extLst>
            <a:ext uri="{FF2B5EF4-FFF2-40B4-BE49-F238E27FC236}">
              <a16:creationId xmlns:a16="http://schemas.microsoft.com/office/drawing/2014/main" id="{73BC5143-EFBF-44AE-B011-2E6864979FF9}"/>
            </a:ext>
          </a:extLst>
        </xdr:cNvPr>
        <xdr:cNvSpPr txBox="1"/>
      </xdr:nvSpPr>
      <xdr:spPr>
        <a:xfrm>
          <a:off x="11876215" y="4076014"/>
          <a:ext cx="7971825" cy="24456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Sources: Debt sustainability analysis scenarios in European Commission 2012 and 2018 Fiscal Sustainability Reports (FSR) and 2017 Debt Sustainability Monitor (data published in the 2015 FSR were insufficient to include in the analysis); and IMF staff reports issued between 2013 and 2020 for market acces counrties, and between 2007 and 2017 for low-income developing countries. Coverage of public debt encompasses general government for most advanced and emerging market economies, but it is often limited to budgetary central government for low-income developing countries.</a:t>
          </a:r>
        </a:p>
        <a:p>
          <a:r>
            <a:rPr lang="en-US" sz="1100"/>
            <a:t>Note: ST (short term) corresponds to a time horizon of 1–2 years. MT (medium term) corresponds to a time horizon of 3–5 years. Market access countries are those with significant access to international capital markets, rather than being largely dependent on concessional external financing (as is the case for low-income countries). Market access countries are essentially advanced economies and emerging markets. Green flags are given to scenarios that anticipated debt jumps more than 70 percent of the time. Yellow (respectively, red) flags are given to scenarios that anticipated debt jumps more frequently (respectively, less frequently) than 30 percent of the time. Grey cells indicate no data. When a cell represents multiple scenarios (for example, the European Commission standard scenario and enhanced scenario), the flag is allocated according to average performance (see Online Annex 2.3). </a:t>
          </a:r>
        </a:p>
        <a:p>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17</xdr:col>
      <xdr:colOff>203729</xdr:colOff>
      <xdr:row>9</xdr:row>
      <xdr:rowOff>166688</xdr:rowOff>
    </xdr:from>
    <xdr:to>
      <xdr:col>24</xdr:col>
      <xdr:colOff>508530</xdr:colOff>
      <xdr:row>24</xdr:row>
      <xdr:rowOff>149226</xdr:rowOff>
    </xdr:to>
    <xdr:graphicFrame macro="">
      <xdr:nvGraphicFramePr>
        <xdr:cNvPr id="2" name="Chart 1">
          <a:extLst>
            <a:ext uri="{FF2B5EF4-FFF2-40B4-BE49-F238E27FC236}">
              <a16:creationId xmlns:a16="http://schemas.microsoft.com/office/drawing/2014/main" id="{E4B06561-4022-4BE5-A7EC-F36B55533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317500</xdr:colOff>
      <xdr:row>6</xdr:row>
      <xdr:rowOff>0</xdr:rowOff>
    </xdr:from>
    <xdr:to>
      <xdr:col>24</xdr:col>
      <xdr:colOff>468313</xdr:colOff>
      <xdr:row>9</xdr:row>
      <xdr:rowOff>63500</xdr:rowOff>
    </xdr:to>
    <xdr:sp macro="" textlink="">
      <xdr:nvSpPr>
        <xdr:cNvPr id="3" name="TextBox 2">
          <a:extLst>
            <a:ext uri="{FF2B5EF4-FFF2-40B4-BE49-F238E27FC236}">
              <a16:creationId xmlns:a16="http://schemas.microsoft.com/office/drawing/2014/main" id="{C10F0102-1FE2-4700-B257-E17AC842EEC8}"/>
            </a:ext>
          </a:extLst>
        </xdr:cNvPr>
        <xdr:cNvSpPr txBox="1"/>
      </xdr:nvSpPr>
      <xdr:spPr>
        <a:xfrm>
          <a:off x="9485313" y="1095375"/>
          <a:ext cx="5651500" cy="611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7030A0"/>
              </a:solidFill>
            </a:rPr>
            <a:t>Box Figure 2.2.1. Panel 1:</a:t>
          </a:r>
          <a:r>
            <a:rPr lang="en-US" sz="1200" b="1" baseline="0">
              <a:solidFill>
                <a:srgbClr val="7030A0"/>
              </a:solidFill>
            </a:rPr>
            <a:t> </a:t>
          </a:r>
          <a:r>
            <a:rPr lang="en-US" sz="1200" b="1">
              <a:solidFill>
                <a:srgbClr val="7030A0"/>
              </a:solidFill>
              <a:effectLst/>
              <a:latin typeface="+mn-lt"/>
              <a:ea typeface="+mn-ea"/>
              <a:cs typeface="+mn-cs"/>
            </a:rPr>
            <a:t>Mentions of Relevant Keywords in Media Coverage </a:t>
          </a:r>
          <a:r>
            <a:rPr lang="en-US" sz="1200" b="0" i="1">
              <a:solidFill>
                <a:srgbClr val="7030A0"/>
              </a:solidFill>
              <a:effectLst/>
              <a:latin typeface="+mn-lt"/>
              <a:ea typeface="+mn-ea"/>
              <a:cs typeface="+mn-cs"/>
            </a:rPr>
            <a:t>(Percent)</a:t>
          </a:r>
          <a:endParaRPr lang="en-US" sz="1200" b="0" i="1">
            <a:solidFill>
              <a:srgbClr val="7030A0"/>
            </a:solidFill>
          </a:endParaRPr>
        </a:p>
      </xdr:txBody>
    </xdr:sp>
    <xdr:clientData/>
  </xdr:twoCellAnchor>
  <xdr:twoCellAnchor editAs="oneCell">
    <xdr:from>
      <xdr:col>10</xdr:col>
      <xdr:colOff>341313</xdr:colOff>
      <xdr:row>11</xdr:row>
      <xdr:rowOff>15875</xdr:rowOff>
    </xdr:from>
    <xdr:to>
      <xdr:col>14</xdr:col>
      <xdr:colOff>476251</xdr:colOff>
      <xdr:row>22</xdr:row>
      <xdr:rowOff>127001</xdr:rowOff>
    </xdr:to>
    <xdr:pic>
      <xdr:nvPicPr>
        <xdr:cNvPr id="4" name="Picture 3" descr="Text&#10;&#10;Description automatically generated">
          <a:extLst>
            <a:ext uri="{FF2B5EF4-FFF2-40B4-BE49-F238E27FC236}">
              <a16:creationId xmlns:a16="http://schemas.microsoft.com/office/drawing/2014/main" id="{92B767FF-DB68-4126-915B-A0FFF205C2EE}"/>
            </a:ext>
          </a:extLst>
        </xdr:cNvPr>
        <xdr:cNvPicPr/>
      </xdr:nvPicPr>
      <xdr:blipFill>
        <a:blip xmlns:r="http://schemas.openxmlformats.org/officeDocument/2006/relationships" r:embed="rId2"/>
        <a:stretch>
          <a:fillRect/>
        </a:stretch>
      </xdr:blipFill>
      <xdr:spPr>
        <a:xfrm>
          <a:off x="6453188" y="2024063"/>
          <a:ext cx="2579688" cy="2119313"/>
        </a:xfrm>
        <a:prstGeom prst="rect">
          <a:avLst/>
        </a:prstGeom>
      </xdr:spPr>
    </xdr:pic>
    <xdr:clientData/>
  </xdr:twoCellAnchor>
  <xdr:twoCellAnchor>
    <xdr:from>
      <xdr:col>25</xdr:col>
      <xdr:colOff>563562</xdr:colOff>
      <xdr:row>9</xdr:row>
      <xdr:rowOff>166687</xdr:rowOff>
    </xdr:from>
    <xdr:to>
      <xdr:col>33</xdr:col>
      <xdr:colOff>280476</xdr:colOff>
      <xdr:row>24</xdr:row>
      <xdr:rowOff>174318</xdr:rowOff>
    </xdr:to>
    <xdr:graphicFrame macro="">
      <xdr:nvGraphicFramePr>
        <xdr:cNvPr id="5" name="Chart 4">
          <a:extLst>
            <a:ext uri="{FF2B5EF4-FFF2-40B4-BE49-F238E27FC236}">
              <a16:creationId xmlns:a16="http://schemas.microsoft.com/office/drawing/2014/main" id="{B0B13C08-176C-4DAE-B801-9802E5D322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420687</xdr:colOff>
      <xdr:row>27</xdr:row>
      <xdr:rowOff>119062</xdr:rowOff>
    </xdr:from>
    <xdr:to>
      <xdr:col>29</xdr:col>
      <xdr:colOff>222250</xdr:colOff>
      <xdr:row>31</xdr:row>
      <xdr:rowOff>134937</xdr:rowOff>
    </xdr:to>
    <xdr:sp macro="" textlink="">
      <xdr:nvSpPr>
        <xdr:cNvPr id="6" name="TextBox 5">
          <a:extLst>
            <a:ext uri="{FF2B5EF4-FFF2-40B4-BE49-F238E27FC236}">
              <a16:creationId xmlns:a16="http://schemas.microsoft.com/office/drawing/2014/main" id="{432980FF-180B-43EB-8E9B-81413BC00023}"/>
            </a:ext>
          </a:extLst>
        </xdr:cNvPr>
        <xdr:cNvSpPr txBox="1"/>
      </xdr:nvSpPr>
      <xdr:spPr>
        <a:xfrm>
          <a:off x="8366125" y="5048250"/>
          <a:ext cx="9580563" cy="746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Sources: Factiva; Open Budget Survey 2019; Trendkite; and IMF staff calculations.</a:t>
          </a:r>
        </a:p>
        <a:p>
          <a:r>
            <a:rPr lang="en-US" sz="1100">
              <a:solidFill>
                <a:schemeClr val="dk1"/>
              </a:solidFill>
              <a:effectLst/>
              <a:latin typeface="+mn-lt"/>
              <a:ea typeface="+mn-ea"/>
              <a:cs typeface="+mn-cs"/>
            </a:rPr>
            <a:t>Note: The sample includes 13 advanced economies (AEs), 15 emerging markets (EMs), and 8 low-income developing countries (LICs). On average, there are 38 articles per country. Data labels in panel 3 use International Organization for Standardization (ISO) country codes.</a:t>
          </a:r>
        </a:p>
        <a:p>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40</xdr:row>
      <xdr:rowOff>38098</xdr:rowOff>
    </xdr:from>
    <xdr:to>
      <xdr:col>12</xdr:col>
      <xdr:colOff>1000126</xdr:colOff>
      <xdr:row>53</xdr:row>
      <xdr:rowOff>38100</xdr:rowOff>
    </xdr:to>
    <xdr:sp macro="" textlink="">
      <xdr:nvSpPr>
        <xdr:cNvPr id="2" name="TextBox 1">
          <a:extLst>
            <a:ext uri="{FF2B5EF4-FFF2-40B4-BE49-F238E27FC236}">
              <a16:creationId xmlns:a16="http://schemas.microsoft.com/office/drawing/2014/main" id="{2F24F4EE-A151-4DE9-BAAC-1BB31F6EF257}"/>
            </a:ext>
          </a:extLst>
        </xdr:cNvPr>
        <xdr:cNvSpPr txBox="1"/>
      </xdr:nvSpPr>
      <xdr:spPr>
        <a:xfrm>
          <a:off x="0" y="7759698"/>
          <a:ext cx="12112626" cy="1936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Bloomberg Finance L.P.; Joint External Debt Hub</a:t>
          </a:r>
          <a:r>
            <a:rPr lang="en-US" sz="800">
              <a:solidFill>
                <a:sysClr val="windowText" lastClr="000000"/>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a:t>
          </a:r>
          <a:r>
            <a:rPr lang="en-US" sz="800" b="0" i="0">
              <a:solidFill>
                <a:sysClr val="windowText" lastClr="000000"/>
              </a:solidFill>
              <a:latin typeface="Arial" pitchFamily="34" charset="0"/>
              <a:ea typeface="+mn-ea"/>
              <a:cs typeface="Arial" pitchFamily="34" charset="0"/>
            </a:rPr>
            <a:t>national authorities; and </a:t>
          </a:r>
          <a:r>
            <a:rPr lang="en-US" sz="800" b="0" i="0" u="none" strike="noStrike">
              <a:solidFill>
                <a:sysClr val="windowText" lastClr="000000"/>
              </a:solidFill>
              <a:latin typeface="Arial" pitchFamily="34" charset="0"/>
              <a:ea typeface="+mn-ea"/>
              <a:cs typeface="Arial" pitchFamily="34" charset="0"/>
            </a:rPr>
            <a:t>IMF staff estimates and projections.</a:t>
          </a:r>
        </a:p>
        <a:p>
          <a:pPr algn="l"/>
          <a:r>
            <a:rPr lang="en-US" sz="800" b="0" i="0" u="none" strike="noStrike" baseline="0">
              <a:solidFill>
                <a:sysClr val="windowText" lastClr="000000"/>
              </a:solidFill>
              <a:latin typeface="Arial" pitchFamily="34" charset="0"/>
              <a:ea typeface="+mn-ea"/>
              <a:cs typeface="Arial" pitchFamily="34" charset="0"/>
            </a:rPr>
            <a:t>Note: All economy averages are weighted by nominal GDP converted to US dollars at average market exchange rates in the years indicated and based on data availability.</a:t>
          </a: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1 </a:t>
          </a:r>
          <a:r>
            <a:rPr lang="en-US" sz="800">
              <a:solidFill>
                <a:sysClr val="windowText" lastClr="000000"/>
              </a:solidFill>
              <a:latin typeface="Arial" pitchFamily="34" charset="0"/>
              <a:ea typeface="+mn-ea"/>
              <a:cs typeface="Arial" pitchFamily="34" charset="0"/>
            </a:rPr>
            <a:t>Pension projections rely on authorities’ estimates when these are available. For European</a:t>
          </a:r>
          <a:r>
            <a:rPr lang="en-US" sz="800" baseline="0">
              <a:solidFill>
                <a:sysClr val="windowText" lastClr="000000"/>
              </a:solidFill>
              <a:latin typeface="Arial" pitchFamily="34" charset="0"/>
              <a:ea typeface="+mn-ea"/>
              <a:cs typeface="Arial" pitchFamily="34" charset="0"/>
            </a:rPr>
            <a:t> Union (EU)</a:t>
          </a:r>
          <a:r>
            <a:rPr lang="en-US" sz="800">
              <a:solidFill>
                <a:sysClr val="windowText" lastClr="000000"/>
              </a:solidFill>
              <a:latin typeface="Arial" pitchFamily="34" charset="0"/>
              <a:ea typeface="+mn-ea"/>
              <a:cs typeface="Arial" pitchFamily="34" charset="0"/>
            </a:rPr>
            <a:t> countries, pension projections are based on </a:t>
          </a:r>
          <a:r>
            <a:rPr lang="en-US" sz="800" i="1">
              <a:solidFill>
                <a:sysClr val="windowText" lastClr="000000"/>
              </a:solidFill>
              <a:latin typeface="Arial" pitchFamily="34" charset="0"/>
              <a:ea typeface="+mn-ea"/>
              <a:cs typeface="Arial" pitchFamily="34" charset="0"/>
            </a:rPr>
            <a:t>The 2018 Ageing Report</a:t>
          </a:r>
          <a:r>
            <a:rPr lang="en-US" sz="800" i="1" baseline="0">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ea typeface="+mn-ea"/>
              <a:cs typeface="Arial" pitchFamily="34" charset="0"/>
            </a:rPr>
            <a:t>of the European Commission. When authorities</a:t>
          </a:r>
          <a:r>
            <a:rPr lang="en-US" sz="800">
              <a:solidFill>
                <a:sysClr val="windowText" lastClr="000000"/>
              </a:solidFill>
              <a:effectLst/>
              <a:latin typeface="Times New Roman" panose="02020603050405020304" pitchFamily="18" charset="0"/>
              <a:ea typeface="Arial" panose="020B0604020202020204" pitchFamily="34" charset="0"/>
            </a:rPr>
            <a:t>’</a:t>
          </a:r>
          <a:r>
            <a:rPr lang="en-US" sz="800">
              <a:solidFill>
                <a:sysClr val="windowText" lastClr="000000"/>
              </a:solidFill>
              <a:latin typeface="Arial" pitchFamily="34" charset="0"/>
              <a:ea typeface="+mn-ea"/>
              <a:cs typeface="Arial" pitchFamily="34" charset="0"/>
            </a:rPr>
            <a:t> estimates are not available, IMF staff projections use the methodology described in Clements, Eich, and Gupta</a:t>
          </a:r>
          <a:r>
            <a:rPr lang="en-US" sz="800">
              <a:solidFill>
                <a:sysClr val="windowText" lastClr="000000"/>
              </a:solidFill>
              <a:effectLst/>
              <a:latin typeface="Times New Roman" panose="02020603050405020304" pitchFamily="18" charset="0"/>
              <a:ea typeface="Arial" panose="020B0604020202020204" pitchFamily="34" charset="0"/>
            </a:rPr>
            <a:t>’</a:t>
          </a:r>
          <a:r>
            <a:rPr lang="en-US" sz="800">
              <a:solidFill>
                <a:sysClr val="windowText" lastClr="000000"/>
              </a:solidFill>
              <a:latin typeface="Arial" pitchFamily="34" charset="0"/>
              <a:ea typeface="+mn-ea"/>
              <a:cs typeface="Arial" pitchFamily="34" charset="0"/>
            </a:rPr>
            <a:t>s </a:t>
          </a:r>
          <a:r>
            <a:rPr lang="en-US" sz="800" i="1">
              <a:solidFill>
                <a:sysClr val="windowText" lastClr="000000"/>
              </a:solidFill>
              <a:latin typeface="Arial" pitchFamily="34" charset="0"/>
              <a:ea typeface="+mn-ea"/>
              <a:cs typeface="Arial" pitchFamily="34" charset="0"/>
            </a:rPr>
            <a:t>Equitable and Sustainable Pensions: Challenges and Experience </a:t>
          </a:r>
          <a:r>
            <a:rPr lang="en-US" sz="800">
              <a:solidFill>
                <a:sysClr val="windowText" lastClr="000000"/>
              </a:solidFill>
              <a:latin typeface="Arial" pitchFamily="34" charset="0"/>
              <a:ea typeface="+mn-ea"/>
              <a:cs typeface="Arial" pitchFamily="34" charset="0"/>
            </a:rPr>
            <a:t>(IMF</a:t>
          </a:r>
          <a:r>
            <a:rPr lang="en-US" sz="800" baseline="0">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ea typeface="+mn-ea"/>
              <a:cs typeface="Arial" pitchFamily="34" charset="0"/>
            </a:rPr>
            <a:t>2014). These pension spending projections can be different from the previous edition of the </a:t>
          </a:r>
          <a:r>
            <a:rPr lang="en-US" sz="800" i="1">
              <a:solidFill>
                <a:sysClr val="windowText" lastClr="000000"/>
              </a:solidFill>
              <a:latin typeface="Arial" pitchFamily="34" charset="0"/>
              <a:ea typeface="+mn-ea"/>
              <a:cs typeface="Arial" pitchFamily="34" charset="0"/>
            </a:rPr>
            <a:t>Fiscal Monitor</a:t>
          </a:r>
          <a:r>
            <a:rPr lang="en-US" sz="800">
              <a:solidFill>
                <a:sysClr val="windowText" lastClr="000000"/>
              </a:solidFill>
              <a:latin typeface="Arial" pitchFamily="34" charset="0"/>
              <a:ea typeface="+mn-ea"/>
              <a:cs typeface="Arial" pitchFamily="34" charset="0"/>
            </a:rPr>
            <a:t> because</a:t>
          </a:r>
          <a:r>
            <a:rPr lang="en-US" sz="800" baseline="0">
              <a:solidFill>
                <a:sysClr val="windowText" lastClr="000000"/>
              </a:solidFill>
              <a:latin typeface="Arial" pitchFamily="34" charset="0"/>
              <a:ea typeface="+mn-ea"/>
              <a:cs typeface="Arial" pitchFamily="34" charset="0"/>
            </a:rPr>
            <a:t> of</a:t>
          </a:r>
          <a:r>
            <a:rPr lang="en-US" sz="800">
              <a:solidFill>
                <a:sysClr val="windowText" lastClr="000000"/>
              </a:solidFill>
              <a:latin typeface="Arial" pitchFamily="34" charset="0"/>
              <a:ea typeface="+mn-ea"/>
              <a:cs typeface="Arial" pitchFamily="34" charset="0"/>
            </a:rPr>
            <a:t> new baseline pension numbers, as well as new labor force participation rate numbers from the International Labour Organization.</a:t>
          </a:r>
          <a:endParaRPr lang="en-US" sz="800" i="0">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2</a:t>
          </a:r>
          <a:r>
            <a:rPr lang="en-US" sz="800" b="0" i="0" u="none" strike="noStrike">
              <a:solidFill>
                <a:sysClr val="windowText" lastClr="000000"/>
              </a:solidFill>
              <a:latin typeface="Arial" pitchFamily="34" charset="0"/>
              <a:ea typeface="+mn-ea"/>
              <a:cs typeface="Arial" pitchFamily="34" charset="0"/>
            </a:rPr>
            <a:t> For</a:t>
          </a:r>
          <a:r>
            <a:rPr lang="en-US" sz="800" b="0" i="0" u="none" strike="noStrike" baseline="0">
              <a:solidFill>
                <a:sysClr val="windowText" lastClr="000000"/>
              </a:solidFill>
              <a:latin typeface="Arial" pitchFamily="34" charset="0"/>
              <a:ea typeface="+mn-ea"/>
              <a:cs typeface="Arial" pitchFamily="34" charset="0"/>
            </a:rPr>
            <a:t> n</a:t>
          </a:r>
          <a:r>
            <a:rPr lang="en-US" sz="800" b="0" i="0" u="none" strike="noStrike">
              <a:solidFill>
                <a:sysClr val="windowText" lastClr="000000"/>
              </a:solidFill>
              <a:latin typeface="Arial" pitchFamily="34" charset="0"/>
              <a:ea typeface="+mn-ea"/>
              <a:cs typeface="Arial" pitchFamily="34" charset="0"/>
            </a:rPr>
            <a:t>et present value calculations, a discount rate of 1 percent a year in excess of GDP growth</a:t>
          </a:r>
          <a:r>
            <a:rPr lang="en-US" sz="800" b="0" i="0" u="none" strike="noStrike" baseline="0">
              <a:solidFill>
                <a:sysClr val="windowText" lastClr="000000"/>
              </a:solidFill>
              <a:latin typeface="Arial" pitchFamily="34" charset="0"/>
              <a:ea typeface="+mn-ea"/>
              <a:cs typeface="Arial" pitchFamily="34" charset="0"/>
            </a:rPr>
            <a:t> is </a:t>
          </a:r>
          <a:r>
            <a:rPr lang="en-US" sz="800" b="0" i="0" u="none" strike="noStrike">
              <a:solidFill>
                <a:sysClr val="windowText" lastClr="000000"/>
              </a:solidFill>
              <a:latin typeface="Arial" pitchFamily="34" charset="0"/>
              <a:ea typeface="+mn-ea"/>
              <a:cs typeface="Arial" pitchFamily="34" charset="0"/>
            </a:rPr>
            <a:t>used for each economy.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3</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IMF staff projections for health care spending are driven by demographics and other factors. The difference between the growth of health care spending and real GDP growth that is not explained by demographics (“excess cost growth”) is assumed to start at the economy-specific historical average and converge to the advanced economy historical average by 2050 (0.8 percent). </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"Gross financing need" is defined as the projected overall deficit and maturing government debt in 2021. For</a:t>
          </a:r>
          <a:r>
            <a:rPr lang="en-US" sz="800" b="0" i="0" u="none" strike="noStrike" baseline="0">
              <a:solidFill>
                <a:sysClr val="windowText" lastClr="000000"/>
              </a:solidFill>
              <a:latin typeface="Arial" pitchFamily="34" charset="0"/>
              <a:ea typeface="+mn-ea"/>
              <a:cs typeface="Arial" pitchFamily="34" charset="0"/>
            </a:rPr>
            <a:t> most economies, data on maturing debt refer to central government securities. </a:t>
          </a:r>
          <a:r>
            <a:rPr lang="en-US" sz="800" b="0" i="0" u="none" strike="noStrike">
              <a:solidFill>
                <a:sysClr val="windowText" lastClr="000000"/>
              </a:solidFill>
              <a:latin typeface="Arial" pitchFamily="34" charset="0"/>
              <a:ea typeface="+mn-ea"/>
              <a:cs typeface="Arial" pitchFamily="34" charset="0"/>
            </a:rPr>
            <a:t>Data are from Bloomberg Finance L.P. and  IMF staff projections. </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For most</a:t>
          </a:r>
          <a:r>
            <a:rPr lang="en-US" sz="800" b="0" i="0" u="none" strike="noStrike" baseline="0">
              <a:solidFill>
                <a:sysClr val="windowText" lastClr="000000"/>
              </a:solidFill>
              <a:latin typeface="Arial" pitchFamily="34" charset="0"/>
              <a:ea typeface="+mn-ea"/>
              <a:cs typeface="Arial" pitchFamily="34" charset="0"/>
            </a:rPr>
            <a:t> economies</a:t>
          </a:r>
          <a:r>
            <a:rPr lang="en-US" sz="800" b="0" i="1" u="none" strike="noStrike" baseline="0">
              <a:solidFill>
                <a:sysClr val="windowText" lastClr="000000"/>
              </a:solidFill>
              <a:latin typeface="Arial" pitchFamily="34" charset="0"/>
              <a:ea typeface="+mn-ea"/>
              <a:cs typeface="Arial" pitchFamily="34" charset="0"/>
            </a:rPr>
            <a:t>, </a:t>
          </a:r>
          <a:r>
            <a:rPr lang="en-US" sz="800" b="0" i="0" u="none" strike="noStrike" baseline="0">
              <a:solidFill>
                <a:sysClr val="windowText" lastClr="000000"/>
              </a:solidFill>
              <a:latin typeface="Arial" pitchFamily="34" charset="0"/>
              <a:ea typeface="+mn-ea"/>
              <a:cs typeface="Arial" pitchFamily="34" charset="0"/>
            </a:rPr>
            <a:t>the</a:t>
          </a:r>
          <a:r>
            <a:rPr lang="en-US" sz="800" b="0" i="1" u="none" strike="noStrike" baseline="0">
              <a:solidFill>
                <a:sysClr val="windowText" lastClr="000000"/>
              </a:solidFill>
              <a:latin typeface="Arial" pitchFamily="34" charset="0"/>
              <a:ea typeface="+mn-ea"/>
              <a:cs typeface="Arial" pitchFamily="34" charset="0"/>
            </a:rPr>
            <a:t> </a:t>
          </a:r>
          <a:r>
            <a:rPr lang="en-US" sz="800" b="0" i="0" u="none" strike="noStrike" baseline="0">
              <a:solidFill>
                <a:sysClr val="windowText" lastClr="000000"/>
              </a:solidFill>
              <a:latin typeface="Arial" pitchFamily="34" charset="0"/>
              <a:ea typeface="+mn-ea"/>
              <a:cs typeface="Arial" pitchFamily="34" charset="0"/>
            </a:rPr>
            <a:t>a</a:t>
          </a:r>
          <a:r>
            <a:rPr lang="en-US" sz="800" b="0" i="0" u="none" strike="noStrike">
              <a:solidFill>
                <a:sysClr val="windowText" lastClr="000000"/>
              </a:solidFill>
              <a:latin typeface="Arial" pitchFamily="34" charset="0"/>
              <a:ea typeface="+mn-ea"/>
              <a:cs typeface="Arial" pitchFamily="34" charset="0"/>
            </a:rPr>
            <a:t>verage-term-to-maturity data refer to central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6</a:t>
          </a:r>
          <a:r>
            <a:rPr lang="en-US" sz="800" b="0" i="0" u="none" strike="noStrike">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cs typeface="Arial" pitchFamily="34" charset="0"/>
            </a:rPr>
            <a:t>Nonresident holding of general government debt data are for the fourth quarter of 2020 or latest available from the Joint External Debt Hub, Quarterly External Debt Statistics, which include marketable and nonmarketable debt. For some economies, tradable instruments in the Joint</a:t>
          </a:r>
          <a:r>
            <a:rPr lang="en-US" sz="800" baseline="0">
              <a:solidFill>
                <a:sysClr val="windowText" lastClr="000000"/>
              </a:solidFill>
              <a:latin typeface="Arial" pitchFamily="34" charset="0"/>
              <a:cs typeface="Arial" pitchFamily="34" charset="0"/>
            </a:rPr>
            <a:t> External Debt Hub</a:t>
          </a:r>
          <a:r>
            <a:rPr lang="en-US" sz="800">
              <a:solidFill>
                <a:sysClr val="windowText" lastClr="000000"/>
              </a:solidFill>
              <a:latin typeface="Arial" pitchFamily="34" charset="0"/>
              <a:cs typeface="Arial" pitchFamily="34" charset="0"/>
            </a:rPr>
            <a:t> are reported at market value. External debt in US dollars is converted to local currency, then taken as a percentage of the 2020 gross general government debt.</a:t>
          </a:r>
          <a:endParaRPr lang="en-US" sz="800" b="0" i="0" u="none" strike="noStrike" baseline="0">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7 </a:t>
          </a:r>
          <a:r>
            <a:rPr lang="en-US" sz="800" b="0" i="0" u="none" strike="noStrike">
              <a:solidFill>
                <a:sysClr val="windowText" lastClr="000000"/>
              </a:solidFill>
              <a:latin typeface="Arial" pitchFamily="34" charset="0"/>
              <a:ea typeface="+mn-ea"/>
              <a:cs typeface="Arial" pitchFamily="34" charset="0"/>
            </a:rPr>
            <a:t>Singapore's general government debt is covered by financial assets and is issued to deepen the domestic</a:t>
          </a:r>
          <a:r>
            <a:rPr lang="en-US" sz="800" b="0" i="0" u="none" strike="noStrike" baseline="0">
              <a:solidFill>
                <a:sysClr val="windowText" lastClr="000000"/>
              </a:solidFill>
              <a:latin typeface="Arial" pitchFamily="34" charset="0"/>
              <a:ea typeface="+mn-ea"/>
              <a:cs typeface="Arial" pitchFamily="34" charset="0"/>
            </a:rPr>
            <a:t> market, meet the Central Provident Fund’s investment needs, and provide individuals with a long-term savings option. </a:t>
          </a:r>
          <a:r>
            <a:rPr lang="en-US" sz="800" i="0">
              <a:solidFill>
                <a:sysClr val="windowText" lastClr="000000"/>
              </a:solidFill>
              <a:latin typeface="Arial" pitchFamily="34" charset="0"/>
              <a:cs typeface="Arial" pitchFamily="34" charset="0"/>
            </a:rPr>
            <a:t> </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19049</xdr:colOff>
      <xdr:row>46</xdr:row>
      <xdr:rowOff>51857</xdr:rowOff>
    </xdr:from>
    <xdr:to>
      <xdr:col>12</xdr:col>
      <xdr:colOff>1123950</xdr:colOff>
      <xdr:row>60</xdr:row>
      <xdr:rowOff>47625</xdr:rowOff>
    </xdr:to>
    <xdr:sp macro="" textlink="">
      <xdr:nvSpPr>
        <xdr:cNvPr id="2" name="TextBox 1">
          <a:extLst>
            <a:ext uri="{FF2B5EF4-FFF2-40B4-BE49-F238E27FC236}">
              <a16:creationId xmlns:a16="http://schemas.microsoft.com/office/drawing/2014/main" id="{5D7E9824-F3F3-4775-A497-5FFB8D89ACB8}"/>
            </a:ext>
          </a:extLst>
        </xdr:cNvPr>
        <xdr:cNvSpPr txBox="1"/>
      </xdr:nvSpPr>
      <xdr:spPr>
        <a:xfrm>
          <a:off x="19049" y="8789457"/>
          <a:ext cx="12045951" cy="21484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Joint External Debt Hub</a:t>
          </a:r>
          <a:r>
            <a:rPr lang="en-US" sz="800">
              <a:solidFill>
                <a:sysClr val="windowText" lastClr="000000"/>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a:t>
          </a:r>
          <a:endParaRPr lang="en-US" sz="800">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1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Pension projections rely on authorities’ estimates when these are available. For European Union (EU) countries, pension projections are based on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The 2018 Ageing Report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of the European Commission. When authorities</a:t>
          </a:r>
          <a:r>
            <a:rPr kumimoji="0" lang="en-US" sz="800" b="0" i="0" u="none" strike="noStrike" kern="0" cap="none" spc="0" normalizeH="0" baseline="0" noProof="0">
              <a:ln>
                <a:noFill/>
              </a:ln>
              <a:solidFill>
                <a:sysClr val="windowText" lastClr="000000"/>
              </a:solidFill>
              <a:effectLst/>
              <a:uLnTx/>
              <a:uFillTx/>
              <a:latin typeface="Times New Roman" panose="02020603050405020304" pitchFamily="18" charset="0"/>
              <a:ea typeface="Arial" panose="020B0604020202020204" pitchFamily="34" charset="0"/>
              <a:cs typeface="+mn-cs"/>
            </a:rPr>
            <a:t>’</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estimates are not available, IMF staff projections use the methodology described in Clements, Eich, and Gupta</a:t>
          </a:r>
          <a:r>
            <a:rPr kumimoji="0" lang="en-US" sz="800" b="0" i="0" u="none" strike="noStrike" kern="0" cap="none" spc="0" normalizeH="0" baseline="0" noProof="0">
              <a:ln>
                <a:noFill/>
              </a:ln>
              <a:solidFill>
                <a:sysClr val="windowText" lastClr="000000"/>
              </a:solidFill>
              <a:effectLst/>
              <a:uLnTx/>
              <a:uFillTx/>
              <a:latin typeface="Times New Roman" panose="02020603050405020304" pitchFamily="18" charset="0"/>
              <a:ea typeface="Arial" panose="020B0604020202020204" pitchFamily="34" charset="0"/>
              <a:cs typeface="+mn-cs"/>
            </a:rPr>
            <a:t>’</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Equitable and Sustainable Pensions: Challenges and Experience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(IMF 2014). These pension spending projections can be different from the previous edition of the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Fiscal Monitor</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because of new baseline pension numbers, as well as new labor force participation rate numbers from the International Labour Organization.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2</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For net present value calculations, a discount rate of 1 percent a year in excess of GDP growth is used for each economy.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3</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IMF staff projections for health care spending are driven by demographics and other factors. The difference between the growth of health care spending and real GDP growth that is not explained by demographics (“excess cost growth”) is assumed to start at the economy-specific historical average and converge to the advanced economy historical average by 2050 (0.8 percent). </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"Gross financing need" is defined as the projected overall balance and maturing government debt in 2021. Data are from</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IMF</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staff projections.</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Average-term-to-maturity data refer to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6</a:t>
          </a:r>
          <a:r>
            <a:rPr lang="en-US" sz="800" b="0" i="0" u="none" strike="noStrike">
              <a:solidFill>
                <a:sysClr val="windowText" lastClr="000000"/>
              </a:solidFill>
              <a:latin typeface="Arial" pitchFamily="34" charset="0"/>
              <a:ea typeface="+mn-ea"/>
              <a:cs typeface="Arial" pitchFamily="34" charset="0"/>
            </a:rPr>
            <a:t> Nonresident holding of general government debt data are the fourth quarter of 2020</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or latest available from the Joint External Debt Hub, Quarterly External Debt Statistics, which include marketable and</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nonmarketable debt. For some countries, tradable instruments in the Joint External Debt Hub are reported at market value. External debt in US dollars is converted to local currency,</a:t>
          </a:r>
          <a:r>
            <a:rPr lang="en-US" sz="800" b="0" i="0" u="none" strike="noStrike" baseline="0">
              <a:solidFill>
                <a:sysClr val="windowText" lastClr="000000"/>
              </a:solidFill>
              <a:latin typeface="Arial" pitchFamily="34" charset="0"/>
              <a:ea typeface="+mn-ea"/>
              <a:cs typeface="Arial" pitchFamily="34" charset="0"/>
            </a:rPr>
            <a:t> then taken as a percentage of 2020 gross </a:t>
          </a:r>
          <a:r>
            <a:rPr lang="en-US" sz="800" b="0" i="0" u="none" strike="noStrike">
              <a:solidFill>
                <a:sysClr val="windowText" lastClr="000000"/>
              </a:solidFill>
              <a:latin typeface="Arial" pitchFamily="34" charset="0"/>
              <a:ea typeface="+mn-ea"/>
              <a:cs typeface="Arial" pitchFamily="34" charset="0"/>
            </a:rPr>
            <a:t>general government debt.</a:t>
          </a:r>
        </a:p>
        <a:p>
          <a:pPr algn="l"/>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7</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Note that the pension spending projections reported in the first and second column do not include savings from the pension reform approved in October 2019.oma</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8</a:t>
          </a:r>
          <a:r>
            <a:rPr lang="en-US" sz="800" b="0" i="0" u="none" strike="noStrike">
              <a:solidFill>
                <a:sysClr val="windowText" lastClr="000000"/>
              </a:solidFill>
              <a:latin typeface="Arial" pitchFamily="34" charset="0"/>
              <a:ea typeface="+mn-ea"/>
              <a:cs typeface="Arial" pitchFamily="34" charset="0"/>
            </a:rPr>
            <a:t> The average-term-to-maturity data for Turkey</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is in accordance with the published data for central government debt securities as of July 2021.</a:t>
          </a:r>
          <a:endPar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a:lnSpc>
              <a:spcPct val="110000"/>
            </a:lnSpc>
            <a:spcBef>
              <a:spcPts val="0"/>
            </a:spcBef>
            <a:spcAft>
              <a:spcPts val="1200"/>
            </a:spcAft>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9</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a:t>
          </a:r>
          <a:endParaRPr lang="en-US" sz="800" b="0">
            <a:solidFill>
              <a:sysClr val="windowText" lastClr="000000"/>
            </a:solidFill>
            <a:effectLst/>
            <a:latin typeface="Arial" panose="020B0604020202020204" pitchFamily="34" charset="0"/>
            <a:ea typeface="SimSun" panose="02010600030101010101" pitchFamily="2" charset="-122"/>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800" b="0" i="0" u="none" strike="noStrike">
            <a:solidFill>
              <a:sysClr val="windowText" lastClr="000000"/>
            </a:solidFill>
            <a:latin typeface="Arial" pitchFamily="34" charset="0"/>
            <a:ea typeface="+mn-ea"/>
            <a:cs typeface="Arial" pitchFamily="34" charset="0"/>
          </a:endParaRPr>
        </a:p>
        <a:p>
          <a:pPr algn="l"/>
          <a:endParaRPr lang="en-US" sz="800" b="0" i="0" u="none" strike="noStrike">
            <a:solidFill>
              <a:sysClr val="windowText" lastClr="000000"/>
            </a:solidFill>
            <a:latin typeface="Arial" pitchFamily="34" charset="0"/>
            <a:ea typeface="+mn-ea"/>
            <a:cs typeface="Arial"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45</xdr:row>
      <xdr:rowOff>38100</xdr:rowOff>
    </xdr:from>
    <xdr:to>
      <xdr:col>13</xdr:col>
      <xdr:colOff>57150</xdr:colOff>
      <xdr:row>55</xdr:row>
      <xdr:rowOff>19050</xdr:rowOff>
    </xdr:to>
    <xdr:sp macro="" textlink="">
      <xdr:nvSpPr>
        <xdr:cNvPr id="2" name="TextBox 1">
          <a:extLst>
            <a:ext uri="{FF2B5EF4-FFF2-40B4-BE49-F238E27FC236}">
              <a16:creationId xmlns:a16="http://schemas.microsoft.com/office/drawing/2014/main" id="{B476B49E-8E0C-4FF6-8946-ADE4CDC2BD35}"/>
            </a:ext>
          </a:extLst>
        </xdr:cNvPr>
        <xdr:cNvSpPr txBox="1"/>
      </xdr:nvSpPr>
      <xdr:spPr>
        <a:xfrm>
          <a:off x="0" y="8648700"/>
          <a:ext cx="11957050" cy="1416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Joint External Debt Hub</a:t>
          </a:r>
          <a:r>
            <a:rPr lang="en-US" sz="800" i="0">
              <a:solidFill>
                <a:sysClr val="windowText" lastClr="000000"/>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endParaRPr lang="en-US" sz="800" i="0">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1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Pension projections rely on authorities’ estimates when these are available. For European Union (EU) countries, pension projections are based on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The 2018 Ageing Report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of the European Commission. When authorities</a:t>
          </a:r>
          <a:r>
            <a:rPr kumimoji="0" lang="en-US" sz="800" b="0" i="0" u="none" strike="noStrike" kern="0" cap="none" spc="0" normalizeH="0" baseline="0" noProof="0">
              <a:ln>
                <a:noFill/>
              </a:ln>
              <a:solidFill>
                <a:sysClr val="windowText" lastClr="000000"/>
              </a:solidFill>
              <a:effectLst/>
              <a:uLnTx/>
              <a:uFillTx/>
              <a:latin typeface="Times New Roman" panose="02020603050405020304" pitchFamily="18" charset="0"/>
              <a:ea typeface="Arial" panose="020B0604020202020204" pitchFamily="34" charset="0"/>
              <a:cs typeface="+mn-cs"/>
            </a:rPr>
            <a:t>’</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estimates are not available, IMF staff projections use the methodology described in Clements, Eich, and Gupta</a:t>
          </a:r>
          <a:r>
            <a:rPr kumimoji="0" lang="en-US" sz="800" b="0" i="0" u="none" strike="noStrike" kern="0" cap="none" spc="0" normalizeH="0" baseline="0" noProof="0">
              <a:ln>
                <a:noFill/>
              </a:ln>
              <a:solidFill>
                <a:sysClr val="windowText" lastClr="000000"/>
              </a:solidFill>
              <a:effectLst/>
              <a:uLnTx/>
              <a:uFillTx/>
              <a:latin typeface="Times New Roman" panose="02020603050405020304" pitchFamily="18" charset="0"/>
              <a:ea typeface="Arial" panose="020B0604020202020204" pitchFamily="34" charset="0"/>
              <a:cs typeface="+mn-cs"/>
            </a:rPr>
            <a:t>’</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Equitable and Sustainable Pensions: Challenges and Experience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(IMF 2014). These pension spending projections can be different from the previous edition of the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Fiscal Monitor</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because of new baseline pension numbers, as well as new labor force participation rate numbers from the International Labour Organization.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2</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For net present value calculations, a discount rate of 1 percent a year in excess of GDP growth is used for each economy.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3</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IMF staff projections for health care spending are driven by demographics and other factors. The difference between the growth of health care spending and real GDP growth that is not explained by demographics (“excess cost growth”) is assumed to start at the economy-specific historical average and converge to the advanced economy historical average by 2050 (0.8 percent). </a:t>
          </a: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The average-term-to-maturity data refer to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Nonresident holding of general government debt data are for the fourth quarter of 2020 or latest available from the Joint External Debt Hub, Quarterly External Debt Statistics, which include marketable and nonmarketable debt. For some countries, tradable instruments in the Joint External Debt Hub are reported at market value. External debt in US dollars is converted to local currency, then taken as a percentage of 2020 gross general government debt.</a:t>
          </a:r>
          <a:endParaRPr lang="en-US" sz="800" b="0" i="0" u="none" strike="noStrike">
            <a:solidFill>
              <a:sysClr val="windowText" lastClr="000000"/>
            </a:solidFill>
            <a:latin typeface="Arial" pitchFamily="34" charset="0"/>
            <a:ea typeface="+mn-ea"/>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17</xdr:col>
      <xdr:colOff>0</xdr:colOff>
      <xdr:row>65</xdr:row>
      <xdr:rowOff>0</xdr:rowOff>
    </xdr:from>
    <xdr:ext cx="9525" cy="384060"/>
    <xdr:sp macro="" textlink="">
      <xdr:nvSpPr>
        <xdr:cNvPr id="2" name="Text Box 1">
          <a:extLst>
            <a:ext uri="{FF2B5EF4-FFF2-40B4-BE49-F238E27FC236}">
              <a16:creationId xmlns:a16="http://schemas.microsoft.com/office/drawing/2014/main" id="{E18BBCA4-BC05-45D7-BDC1-F8AFBE35A3E5}"/>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3" name="Text Box 1">
          <a:extLst>
            <a:ext uri="{FF2B5EF4-FFF2-40B4-BE49-F238E27FC236}">
              <a16:creationId xmlns:a16="http://schemas.microsoft.com/office/drawing/2014/main" id="{11109F33-5139-43B2-BE8E-4E282092F938}"/>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4" name="Text Box 1">
          <a:extLst>
            <a:ext uri="{FF2B5EF4-FFF2-40B4-BE49-F238E27FC236}">
              <a16:creationId xmlns:a16="http://schemas.microsoft.com/office/drawing/2014/main" id="{EBAB97D0-821B-4DC2-869E-9AD9ACA60557}"/>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5" name="Text Box 1">
          <a:extLst>
            <a:ext uri="{FF2B5EF4-FFF2-40B4-BE49-F238E27FC236}">
              <a16:creationId xmlns:a16="http://schemas.microsoft.com/office/drawing/2014/main" id="{5DBB1AC9-9F07-47EF-A48F-4A83AC3AF628}"/>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6" name="Text Box 1">
          <a:extLst>
            <a:ext uri="{FF2B5EF4-FFF2-40B4-BE49-F238E27FC236}">
              <a16:creationId xmlns:a16="http://schemas.microsoft.com/office/drawing/2014/main" id="{A8DC8A3D-00F4-4B23-9EE8-0733FB268141}"/>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7" name="Text Box 1">
          <a:extLst>
            <a:ext uri="{FF2B5EF4-FFF2-40B4-BE49-F238E27FC236}">
              <a16:creationId xmlns:a16="http://schemas.microsoft.com/office/drawing/2014/main" id="{61A67673-B18D-41B4-A8CF-C965E2B48D94}"/>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8" name="Text Box 1">
          <a:extLst>
            <a:ext uri="{FF2B5EF4-FFF2-40B4-BE49-F238E27FC236}">
              <a16:creationId xmlns:a16="http://schemas.microsoft.com/office/drawing/2014/main" id="{8F7EDB60-01CE-47C1-BA80-E8BAA51D6651}"/>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9" name="Text Box 1">
          <a:extLst>
            <a:ext uri="{FF2B5EF4-FFF2-40B4-BE49-F238E27FC236}">
              <a16:creationId xmlns:a16="http://schemas.microsoft.com/office/drawing/2014/main" id="{0D41B152-FF3E-4C0E-B920-80C47661EEBA}"/>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508564"/>
    <xdr:sp macro="" textlink="">
      <xdr:nvSpPr>
        <xdr:cNvPr id="10" name="Text Box 1">
          <a:extLst>
            <a:ext uri="{FF2B5EF4-FFF2-40B4-BE49-F238E27FC236}">
              <a16:creationId xmlns:a16="http://schemas.microsoft.com/office/drawing/2014/main" id="{34784457-B9D1-4D01-8837-4974886C27E0}"/>
            </a:ext>
          </a:extLst>
        </xdr:cNvPr>
        <xdr:cNvSpPr txBox="1">
          <a:spLocks noChangeArrowheads="1"/>
        </xdr:cNvSpPr>
      </xdr:nvSpPr>
      <xdr:spPr bwMode="auto">
        <a:xfrm>
          <a:off x="10902950" y="11969750"/>
          <a:ext cx="9525" cy="508564"/>
        </a:xfrm>
        <a:prstGeom prst="rect">
          <a:avLst/>
        </a:prstGeom>
        <a:noFill/>
        <a:ln w="9525">
          <a:noFill/>
          <a:miter lim="800000"/>
          <a:headEnd/>
          <a:tailEnd/>
        </a:ln>
      </xdr:spPr>
    </xdr:sp>
    <xdr:clientData/>
  </xdr:oneCellAnchor>
  <xdr:oneCellAnchor>
    <xdr:from>
      <xdr:col>17</xdr:col>
      <xdr:colOff>0</xdr:colOff>
      <xdr:row>65</xdr:row>
      <xdr:rowOff>0</xdr:rowOff>
    </xdr:from>
    <xdr:ext cx="9525" cy="508564"/>
    <xdr:sp macro="" textlink="">
      <xdr:nvSpPr>
        <xdr:cNvPr id="11" name="Text Box 1">
          <a:extLst>
            <a:ext uri="{FF2B5EF4-FFF2-40B4-BE49-F238E27FC236}">
              <a16:creationId xmlns:a16="http://schemas.microsoft.com/office/drawing/2014/main" id="{64FAC2F5-96A2-4C9D-A393-8FA8D50CA179}"/>
            </a:ext>
          </a:extLst>
        </xdr:cNvPr>
        <xdr:cNvSpPr txBox="1">
          <a:spLocks noChangeArrowheads="1"/>
        </xdr:cNvSpPr>
      </xdr:nvSpPr>
      <xdr:spPr bwMode="auto">
        <a:xfrm>
          <a:off x="10902950" y="11969750"/>
          <a:ext cx="9525" cy="508564"/>
        </a:xfrm>
        <a:prstGeom prst="rect">
          <a:avLst/>
        </a:prstGeom>
        <a:noFill/>
        <a:ln w="9525">
          <a:noFill/>
          <a:miter lim="800000"/>
          <a:headEnd/>
          <a:tailEnd/>
        </a:ln>
      </xdr:spPr>
    </xdr:sp>
    <xdr:clientData/>
  </xdr:oneCellAnchor>
  <xdr:oneCellAnchor>
    <xdr:from>
      <xdr:col>17</xdr:col>
      <xdr:colOff>0</xdr:colOff>
      <xdr:row>65</xdr:row>
      <xdr:rowOff>0</xdr:rowOff>
    </xdr:from>
    <xdr:ext cx="9525" cy="192201"/>
    <xdr:sp macro="" textlink="">
      <xdr:nvSpPr>
        <xdr:cNvPr id="12" name="Text Box 1">
          <a:extLst>
            <a:ext uri="{FF2B5EF4-FFF2-40B4-BE49-F238E27FC236}">
              <a16:creationId xmlns:a16="http://schemas.microsoft.com/office/drawing/2014/main" id="{2FEDB08A-A171-4776-8C8A-A236609412AC}"/>
            </a:ext>
          </a:extLst>
        </xdr:cNvPr>
        <xdr:cNvSpPr txBox="1">
          <a:spLocks noChangeArrowheads="1"/>
        </xdr:cNvSpPr>
      </xdr:nvSpPr>
      <xdr:spPr bwMode="auto">
        <a:xfrm>
          <a:off x="10902950" y="11969750"/>
          <a:ext cx="9525" cy="192201"/>
        </a:xfrm>
        <a:prstGeom prst="rect">
          <a:avLst/>
        </a:prstGeom>
        <a:noFill/>
        <a:ln w="9525">
          <a:noFill/>
          <a:miter lim="800000"/>
          <a:headEnd/>
          <a:tailEnd/>
        </a:ln>
      </xdr:spPr>
    </xdr:sp>
    <xdr:clientData/>
  </xdr:oneCellAnchor>
  <xdr:oneCellAnchor>
    <xdr:from>
      <xdr:col>17</xdr:col>
      <xdr:colOff>0</xdr:colOff>
      <xdr:row>70</xdr:row>
      <xdr:rowOff>0</xdr:rowOff>
    </xdr:from>
    <xdr:ext cx="9525" cy="209552"/>
    <xdr:sp macro="" textlink="">
      <xdr:nvSpPr>
        <xdr:cNvPr id="13" name="Text Box 1">
          <a:extLst>
            <a:ext uri="{FF2B5EF4-FFF2-40B4-BE49-F238E27FC236}">
              <a16:creationId xmlns:a16="http://schemas.microsoft.com/office/drawing/2014/main" id="{C87CC58F-9803-4F07-963E-8532A098C773}"/>
            </a:ext>
          </a:extLst>
        </xdr:cNvPr>
        <xdr:cNvSpPr txBox="1">
          <a:spLocks noChangeArrowheads="1"/>
        </xdr:cNvSpPr>
      </xdr:nvSpPr>
      <xdr:spPr bwMode="auto">
        <a:xfrm>
          <a:off x="10902950" y="12890500"/>
          <a:ext cx="9525" cy="209552"/>
        </a:xfrm>
        <a:prstGeom prst="rect">
          <a:avLst/>
        </a:prstGeom>
        <a:noFill/>
        <a:ln w="9525">
          <a:noFill/>
          <a:miter lim="800000"/>
          <a:headEnd/>
          <a:tailEnd/>
        </a:ln>
      </xdr:spPr>
    </xdr:sp>
    <xdr:clientData/>
  </xdr:oneCellAnchor>
  <xdr:oneCellAnchor>
    <xdr:from>
      <xdr:col>17</xdr:col>
      <xdr:colOff>0</xdr:colOff>
      <xdr:row>70</xdr:row>
      <xdr:rowOff>0</xdr:rowOff>
    </xdr:from>
    <xdr:ext cx="9525" cy="209552"/>
    <xdr:sp macro="" textlink="">
      <xdr:nvSpPr>
        <xdr:cNvPr id="14" name="Text Box 1">
          <a:extLst>
            <a:ext uri="{FF2B5EF4-FFF2-40B4-BE49-F238E27FC236}">
              <a16:creationId xmlns:a16="http://schemas.microsoft.com/office/drawing/2014/main" id="{071AAC23-F1A1-48BD-B62E-0824013D2BE3}"/>
            </a:ext>
          </a:extLst>
        </xdr:cNvPr>
        <xdr:cNvSpPr txBox="1">
          <a:spLocks noChangeArrowheads="1"/>
        </xdr:cNvSpPr>
      </xdr:nvSpPr>
      <xdr:spPr bwMode="auto">
        <a:xfrm>
          <a:off x="10902950" y="12890500"/>
          <a:ext cx="9525" cy="209552"/>
        </a:xfrm>
        <a:prstGeom prst="rect">
          <a:avLst/>
        </a:prstGeom>
        <a:noFill/>
        <a:ln w="9525">
          <a:noFill/>
          <a:miter lim="800000"/>
          <a:headEnd/>
          <a:tailEnd/>
        </a:ln>
      </xdr:spPr>
    </xdr:sp>
    <xdr:clientData/>
  </xdr:oneCellAnchor>
  <xdr:oneCellAnchor>
    <xdr:from>
      <xdr:col>17</xdr:col>
      <xdr:colOff>0</xdr:colOff>
      <xdr:row>70</xdr:row>
      <xdr:rowOff>0</xdr:rowOff>
    </xdr:from>
    <xdr:ext cx="9525" cy="209552"/>
    <xdr:sp macro="" textlink="">
      <xdr:nvSpPr>
        <xdr:cNvPr id="15" name="Text Box 1">
          <a:extLst>
            <a:ext uri="{FF2B5EF4-FFF2-40B4-BE49-F238E27FC236}">
              <a16:creationId xmlns:a16="http://schemas.microsoft.com/office/drawing/2014/main" id="{207F2D80-3272-4921-9713-A4D88F52BE03}"/>
            </a:ext>
          </a:extLst>
        </xdr:cNvPr>
        <xdr:cNvSpPr txBox="1">
          <a:spLocks noChangeArrowheads="1"/>
        </xdr:cNvSpPr>
      </xdr:nvSpPr>
      <xdr:spPr bwMode="auto">
        <a:xfrm>
          <a:off x="10902950" y="12890500"/>
          <a:ext cx="9525" cy="209552"/>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16" name="Text Box 1">
          <a:extLst>
            <a:ext uri="{FF2B5EF4-FFF2-40B4-BE49-F238E27FC236}">
              <a16:creationId xmlns:a16="http://schemas.microsoft.com/office/drawing/2014/main" id="{79A727B1-55EE-4477-B9E4-E45D18A6D8A1}"/>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17" name="Text Box 1">
          <a:extLst>
            <a:ext uri="{FF2B5EF4-FFF2-40B4-BE49-F238E27FC236}">
              <a16:creationId xmlns:a16="http://schemas.microsoft.com/office/drawing/2014/main" id="{C5833679-131F-43F8-A8B5-268B369A6EFB}"/>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18" name="Text Box 1">
          <a:extLst>
            <a:ext uri="{FF2B5EF4-FFF2-40B4-BE49-F238E27FC236}">
              <a16:creationId xmlns:a16="http://schemas.microsoft.com/office/drawing/2014/main" id="{41F2A6DD-4358-40D6-AD4A-FE665CA31ECD}"/>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19" name="Text Box 1">
          <a:extLst>
            <a:ext uri="{FF2B5EF4-FFF2-40B4-BE49-F238E27FC236}">
              <a16:creationId xmlns:a16="http://schemas.microsoft.com/office/drawing/2014/main" id="{AA9C96EB-0DE7-4A7C-B6B3-61F822D96B3A}"/>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20" name="Text Box 1">
          <a:extLst>
            <a:ext uri="{FF2B5EF4-FFF2-40B4-BE49-F238E27FC236}">
              <a16:creationId xmlns:a16="http://schemas.microsoft.com/office/drawing/2014/main" id="{9645775B-D17D-4775-A242-06C6387E1D16}"/>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21" name="Text Box 1">
          <a:extLst>
            <a:ext uri="{FF2B5EF4-FFF2-40B4-BE49-F238E27FC236}">
              <a16:creationId xmlns:a16="http://schemas.microsoft.com/office/drawing/2014/main" id="{FBF39388-6AED-4DB4-BB02-A333552DE483}"/>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22" name="Text Box 1">
          <a:extLst>
            <a:ext uri="{FF2B5EF4-FFF2-40B4-BE49-F238E27FC236}">
              <a16:creationId xmlns:a16="http://schemas.microsoft.com/office/drawing/2014/main" id="{CF19469A-B8B6-469E-87C7-94678022A790}"/>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23" name="Text Box 1">
          <a:extLst>
            <a:ext uri="{FF2B5EF4-FFF2-40B4-BE49-F238E27FC236}">
              <a16:creationId xmlns:a16="http://schemas.microsoft.com/office/drawing/2014/main" id="{D0FEC7EE-A6F0-42A5-A178-AC76CC80F82E}"/>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24" name="Text Box 1">
          <a:extLst>
            <a:ext uri="{FF2B5EF4-FFF2-40B4-BE49-F238E27FC236}">
              <a16:creationId xmlns:a16="http://schemas.microsoft.com/office/drawing/2014/main" id="{201118DA-27B2-4AFF-9C61-EB5D52A0ED00}"/>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25" name="Text Box 1">
          <a:extLst>
            <a:ext uri="{FF2B5EF4-FFF2-40B4-BE49-F238E27FC236}">
              <a16:creationId xmlns:a16="http://schemas.microsoft.com/office/drawing/2014/main" id="{28A3D649-C7CE-42FF-9467-2BC9B3615292}"/>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26" name="Text Box 1">
          <a:extLst>
            <a:ext uri="{FF2B5EF4-FFF2-40B4-BE49-F238E27FC236}">
              <a16:creationId xmlns:a16="http://schemas.microsoft.com/office/drawing/2014/main" id="{EFAD2AB4-6D97-4D4A-9604-B9E380F0BD04}"/>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27" name="Text Box 1">
          <a:extLst>
            <a:ext uri="{FF2B5EF4-FFF2-40B4-BE49-F238E27FC236}">
              <a16:creationId xmlns:a16="http://schemas.microsoft.com/office/drawing/2014/main" id="{0FC37971-3372-40AC-A959-B74F2F77061E}"/>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28" name="Text Box 1">
          <a:extLst>
            <a:ext uri="{FF2B5EF4-FFF2-40B4-BE49-F238E27FC236}">
              <a16:creationId xmlns:a16="http://schemas.microsoft.com/office/drawing/2014/main" id="{E341A8AA-EA89-43EB-9F27-FCB25DA4D459}"/>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29" name="Text Box 1">
          <a:extLst>
            <a:ext uri="{FF2B5EF4-FFF2-40B4-BE49-F238E27FC236}">
              <a16:creationId xmlns:a16="http://schemas.microsoft.com/office/drawing/2014/main" id="{FC89BF66-77A5-476F-8D9A-EDD37B5552C3}"/>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30" name="Text Box 1">
          <a:extLst>
            <a:ext uri="{FF2B5EF4-FFF2-40B4-BE49-F238E27FC236}">
              <a16:creationId xmlns:a16="http://schemas.microsoft.com/office/drawing/2014/main" id="{040B4634-7053-42C8-88EC-367C37045240}"/>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31" name="Text Box 1">
          <a:extLst>
            <a:ext uri="{FF2B5EF4-FFF2-40B4-BE49-F238E27FC236}">
              <a16:creationId xmlns:a16="http://schemas.microsoft.com/office/drawing/2014/main" id="{B5C44814-5BF8-450D-A43A-5A81DCCBC7C5}"/>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32" name="Text Box 1">
          <a:extLst>
            <a:ext uri="{FF2B5EF4-FFF2-40B4-BE49-F238E27FC236}">
              <a16:creationId xmlns:a16="http://schemas.microsoft.com/office/drawing/2014/main" id="{415205DC-FA4B-4A7E-B3D3-716FF061BA59}"/>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508564"/>
    <xdr:sp macro="" textlink="">
      <xdr:nvSpPr>
        <xdr:cNvPr id="33" name="Text Box 1">
          <a:extLst>
            <a:ext uri="{FF2B5EF4-FFF2-40B4-BE49-F238E27FC236}">
              <a16:creationId xmlns:a16="http://schemas.microsoft.com/office/drawing/2014/main" id="{32249FAA-CBFA-441C-9564-47586108E1B8}"/>
            </a:ext>
          </a:extLst>
        </xdr:cNvPr>
        <xdr:cNvSpPr txBox="1">
          <a:spLocks noChangeArrowheads="1"/>
        </xdr:cNvSpPr>
      </xdr:nvSpPr>
      <xdr:spPr bwMode="auto">
        <a:xfrm>
          <a:off x="10902950" y="11969750"/>
          <a:ext cx="9525" cy="508564"/>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34" name="Text Box 1">
          <a:extLst>
            <a:ext uri="{FF2B5EF4-FFF2-40B4-BE49-F238E27FC236}">
              <a16:creationId xmlns:a16="http://schemas.microsoft.com/office/drawing/2014/main" id="{13232BB9-75EA-4277-9929-ACC272F98BF0}"/>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35" name="Text Box 1">
          <a:extLst>
            <a:ext uri="{FF2B5EF4-FFF2-40B4-BE49-F238E27FC236}">
              <a16:creationId xmlns:a16="http://schemas.microsoft.com/office/drawing/2014/main" id="{4CFE5EEA-6F5E-4CE9-8D84-7A345DF643CA}"/>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36" name="Text Box 1">
          <a:extLst>
            <a:ext uri="{FF2B5EF4-FFF2-40B4-BE49-F238E27FC236}">
              <a16:creationId xmlns:a16="http://schemas.microsoft.com/office/drawing/2014/main" id="{7669E874-CCBD-410C-84A2-8DF6F50FD1B5}"/>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37" name="Text Box 1">
          <a:extLst>
            <a:ext uri="{FF2B5EF4-FFF2-40B4-BE49-F238E27FC236}">
              <a16:creationId xmlns:a16="http://schemas.microsoft.com/office/drawing/2014/main" id="{FDA6F4AA-2320-4F2C-8901-79878A2A3097}"/>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38" name="Text Box 1">
          <a:extLst>
            <a:ext uri="{FF2B5EF4-FFF2-40B4-BE49-F238E27FC236}">
              <a16:creationId xmlns:a16="http://schemas.microsoft.com/office/drawing/2014/main" id="{5D9D6926-199E-4007-93C1-E35C40EC453A}"/>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39" name="Text Box 1">
          <a:extLst>
            <a:ext uri="{FF2B5EF4-FFF2-40B4-BE49-F238E27FC236}">
              <a16:creationId xmlns:a16="http://schemas.microsoft.com/office/drawing/2014/main" id="{FE09C89E-76F3-415C-BE08-1B4293B987E9}"/>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65</xdr:row>
      <xdr:rowOff>0</xdr:rowOff>
    </xdr:from>
    <xdr:ext cx="9525" cy="384060"/>
    <xdr:sp macro="" textlink="">
      <xdr:nvSpPr>
        <xdr:cNvPr id="40" name="Text Box 1">
          <a:extLst>
            <a:ext uri="{FF2B5EF4-FFF2-40B4-BE49-F238E27FC236}">
              <a16:creationId xmlns:a16="http://schemas.microsoft.com/office/drawing/2014/main" id="{BE42F60C-4BC5-4473-95C1-D468D4BB7DA2}"/>
            </a:ext>
          </a:extLst>
        </xdr:cNvPr>
        <xdr:cNvSpPr txBox="1">
          <a:spLocks noChangeArrowheads="1"/>
        </xdr:cNvSpPr>
      </xdr:nvSpPr>
      <xdr:spPr bwMode="auto">
        <a:xfrm>
          <a:off x="10902950" y="11969750"/>
          <a:ext cx="9525" cy="384060"/>
        </a:xfrm>
        <a:prstGeom prst="rect">
          <a:avLst/>
        </a:prstGeom>
        <a:noFill/>
        <a:ln w="9525">
          <a:noFill/>
          <a:miter lim="800000"/>
          <a:headEnd/>
          <a:tailEnd/>
        </a:ln>
      </xdr:spPr>
    </xdr:sp>
    <xdr:clientData/>
  </xdr:oneCellAnchor>
  <xdr:oneCellAnchor>
    <xdr:from>
      <xdr:col>17</xdr:col>
      <xdr:colOff>0</xdr:colOff>
      <xdr:row>70</xdr:row>
      <xdr:rowOff>0</xdr:rowOff>
    </xdr:from>
    <xdr:ext cx="9525" cy="234952"/>
    <xdr:sp macro="" textlink="">
      <xdr:nvSpPr>
        <xdr:cNvPr id="41" name="Text Box 1">
          <a:extLst>
            <a:ext uri="{FF2B5EF4-FFF2-40B4-BE49-F238E27FC236}">
              <a16:creationId xmlns:a16="http://schemas.microsoft.com/office/drawing/2014/main" id="{0E051518-C82D-46E9-AFDA-BAA3F9F829BB}"/>
            </a:ext>
          </a:extLst>
        </xdr:cNvPr>
        <xdr:cNvSpPr txBox="1">
          <a:spLocks noChangeArrowheads="1"/>
        </xdr:cNvSpPr>
      </xdr:nvSpPr>
      <xdr:spPr bwMode="auto">
        <a:xfrm>
          <a:off x="10902950" y="12890500"/>
          <a:ext cx="9525" cy="234952"/>
        </a:xfrm>
        <a:prstGeom prst="rect">
          <a:avLst/>
        </a:prstGeom>
        <a:noFill/>
        <a:ln w="9525">
          <a:noFill/>
          <a:miter lim="800000"/>
          <a:headEnd/>
          <a:tailEnd/>
        </a:ln>
      </xdr:spPr>
    </xdr:sp>
    <xdr:clientData/>
  </xdr:oneCellAnchor>
  <xdr:oneCellAnchor>
    <xdr:from>
      <xdr:col>17</xdr:col>
      <xdr:colOff>0</xdr:colOff>
      <xdr:row>70</xdr:row>
      <xdr:rowOff>0</xdr:rowOff>
    </xdr:from>
    <xdr:ext cx="9525" cy="234952"/>
    <xdr:sp macro="" textlink="">
      <xdr:nvSpPr>
        <xdr:cNvPr id="42" name="Text Box 1">
          <a:extLst>
            <a:ext uri="{FF2B5EF4-FFF2-40B4-BE49-F238E27FC236}">
              <a16:creationId xmlns:a16="http://schemas.microsoft.com/office/drawing/2014/main" id="{AFF5E388-D116-4AE7-A9B8-AF54FA127AA0}"/>
            </a:ext>
          </a:extLst>
        </xdr:cNvPr>
        <xdr:cNvSpPr txBox="1">
          <a:spLocks noChangeArrowheads="1"/>
        </xdr:cNvSpPr>
      </xdr:nvSpPr>
      <xdr:spPr bwMode="auto">
        <a:xfrm>
          <a:off x="10902950" y="12890500"/>
          <a:ext cx="9525" cy="234952"/>
        </a:xfrm>
        <a:prstGeom prst="rect">
          <a:avLst/>
        </a:prstGeom>
        <a:noFill/>
        <a:ln w="9525">
          <a:noFill/>
          <a:miter lim="800000"/>
          <a:headEnd/>
          <a:tailEnd/>
        </a:ln>
      </xdr:spPr>
    </xdr:sp>
    <xdr:clientData/>
  </xdr:oneCellAnchor>
  <xdr:oneCellAnchor>
    <xdr:from>
      <xdr:col>17</xdr:col>
      <xdr:colOff>0</xdr:colOff>
      <xdr:row>70</xdr:row>
      <xdr:rowOff>0</xdr:rowOff>
    </xdr:from>
    <xdr:ext cx="9525" cy="234952"/>
    <xdr:sp macro="" textlink="">
      <xdr:nvSpPr>
        <xdr:cNvPr id="43" name="Text Box 1">
          <a:extLst>
            <a:ext uri="{FF2B5EF4-FFF2-40B4-BE49-F238E27FC236}">
              <a16:creationId xmlns:a16="http://schemas.microsoft.com/office/drawing/2014/main" id="{3E723209-84D8-41E1-B646-CC4DD6213A59}"/>
            </a:ext>
          </a:extLst>
        </xdr:cNvPr>
        <xdr:cNvSpPr txBox="1">
          <a:spLocks noChangeArrowheads="1"/>
        </xdr:cNvSpPr>
      </xdr:nvSpPr>
      <xdr:spPr bwMode="auto">
        <a:xfrm>
          <a:off x="10902950" y="12890500"/>
          <a:ext cx="9525" cy="234952"/>
        </a:xfrm>
        <a:prstGeom prst="rect">
          <a:avLst/>
        </a:prstGeom>
        <a:noFill/>
        <a:ln w="9525">
          <a:noFill/>
          <a:miter lim="800000"/>
          <a:headEnd/>
          <a:tailEnd/>
        </a:ln>
      </xdr:spPr>
    </xdr:sp>
    <xdr:clientData/>
  </xdr:oneCellAnchor>
  <xdr:oneCellAnchor>
    <xdr:from>
      <xdr:col>17</xdr:col>
      <xdr:colOff>0</xdr:colOff>
      <xdr:row>69</xdr:row>
      <xdr:rowOff>0</xdr:rowOff>
    </xdr:from>
    <xdr:ext cx="9525" cy="209552"/>
    <xdr:sp macro="" textlink="">
      <xdr:nvSpPr>
        <xdr:cNvPr id="44" name="Text Box 1">
          <a:extLst>
            <a:ext uri="{FF2B5EF4-FFF2-40B4-BE49-F238E27FC236}">
              <a16:creationId xmlns:a16="http://schemas.microsoft.com/office/drawing/2014/main" id="{61F2B779-891F-4E04-A4CA-A507C2B999A0}"/>
            </a:ext>
          </a:extLst>
        </xdr:cNvPr>
        <xdr:cNvSpPr txBox="1">
          <a:spLocks noChangeArrowheads="1"/>
        </xdr:cNvSpPr>
      </xdr:nvSpPr>
      <xdr:spPr bwMode="auto">
        <a:xfrm>
          <a:off x="10902950" y="12706350"/>
          <a:ext cx="9525" cy="209552"/>
        </a:xfrm>
        <a:prstGeom prst="rect">
          <a:avLst/>
        </a:prstGeom>
        <a:noFill/>
        <a:ln w="9525">
          <a:noFill/>
          <a:miter lim="800000"/>
          <a:headEnd/>
          <a:tailEnd/>
        </a:ln>
      </xdr:spPr>
    </xdr:sp>
    <xdr:clientData/>
  </xdr:oneCellAnchor>
  <xdr:oneCellAnchor>
    <xdr:from>
      <xdr:col>17</xdr:col>
      <xdr:colOff>0</xdr:colOff>
      <xdr:row>69</xdr:row>
      <xdr:rowOff>0</xdr:rowOff>
    </xdr:from>
    <xdr:ext cx="9525" cy="209552"/>
    <xdr:sp macro="" textlink="">
      <xdr:nvSpPr>
        <xdr:cNvPr id="45" name="Text Box 1">
          <a:extLst>
            <a:ext uri="{FF2B5EF4-FFF2-40B4-BE49-F238E27FC236}">
              <a16:creationId xmlns:a16="http://schemas.microsoft.com/office/drawing/2014/main" id="{BC6B4316-83FC-4565-AD3E-29A753539E8B}"/>
            </a:ext>
          </a:extLst>
        </xdr:cNvPr>
        <xdr:cNvSpPr txBox="1">
          <a:spLocks noChangeArrowheads="1"/>
        </xdr:cNvSpPr>
      </xdr:nvSpPr>
      <xdr:spPr bwMode="auto">
        <a:xfrm>
          <a:off x="10902950" y="12706350"/>
          <a:ext cx="9525" cy="209552"/>
        </a:xfrm>
        <a:prstGeom prst="rect">
          <a:avLst/>
        </a:prstGeom>
        <a:noFill/>
        <a:ln w="9525">
          <a:noFill/>
          <a:miter lim="800000"/>
          <a:headEnd/>
          <a:tailEnd/>
        </a:ln>
      </xdr:spPr>
    </xdr:sp>
    <xdr:clientData/>
  </xdr:oneCellAnchor>
  <xdr:oneCellAnchor>
    <xdr:from>
      <xdr:col>17</xdr:col>
      <xdr:colOff>0</xdr:colOff>
      <xdr:row>69</xdr:row>
      <xdr:rowOff>0</xdr:rowOff>
    </xdr:from>
    <xdr:ext cx="9525" cy="209552"/>
    <xdr:sp macro="" textlink="">
      <xdr:nvSpPr>
        <xdr:cNvPr id="46" name="Text Box 1">
          <a:extLst>
            <a:ext uri="{FF2B5EF4-FFF2-40B4-BE49-F238E27FC236}">
              <a16:creationId xmlns:a16="http://schemas.microsoft.com/office/drawing/2014/main" id="{86878B2C-13EA-4D76-A419-B43520A99AAB}"/>
            </a:ext>
          </a:extLst>
        </xdr:cNvPr>
        <xdr:cNvSpPr txBox="1">
          <a:spLocks noChangeArrowheads="1"/>
        </xdr:cNvSpPr>
      </xdr:nvSpPr>
      <xdr:spPr bwMode="auto">
        <a:xfrm>
          <a:off x="10902950" y="12706350"/>
          <a:ext cx="9525" cy="209552"/>
        </a:xfrm>
        <a:prstGeom prst="rect">
          <a:avLst/>
        </a:prstGeom>
        <a:noFill/>
        <a:ln w="9525">
          <a:noFill/>
          <a:miter lim="800000"/>
          <a:headEnd/>
          <a:tailEnd/>
        </a:ln>
      </xdr:spPr>
    </xdr:sp>
    <xdr:clientData/>
  </xdr:oneCellAnchor>
  <xdr:oneCellAnchor>
    <xdr:from>
      <xdr:col>17</xdr:col>
      <xdr:colOff>0</xdr:colOff>
      <xdr:row>70</xdr:row>
      <xdr:rowOff>0</xdr:rowOff>
    </xdr:from>
    <xdr:ext cx="9525" cy="209552"/>
    <xdr:sp macro="" textlink="">
      <xdr:nvSpPr>
        <xdr:cNvPr id="47" name="Text Box 1">
          <a:extLst>
            <a:ext uri="{FF2B5EF4-FFF2-40B4-BE49-F238E27FC236}">
              <a16:creationId xmlns:a16="http://schemas.microsoft.com/office/drawing/2014/main" id="{7E31950C-8A67-49DA-84A0-9BED555FCFE0}"/>
            </a:ext>
          </a:extLst>
        </xdr:cNvPr>
        <xdr:cNvSpPr txBox="1">
          <a:spLocks noChangeArrowheads="1"/>
        </xdr:cNvSpPr>
      </xdr:nvSpPr>
      <xdr:spPr bwMode="auto">
        <a:xfrm>
          <a:off x="10902950" y="12890500"/>
          <a:ext cx="9525" cy="209552"/>
        </a:xfrm>
        <a:prstGeom prst="rect">
          <a:avLst/>
        </a:prstGeom>
        <a:noFill/>
        <a:ln w="9525">
          <a:noFill/>
          <a:miter lim="800000"/>
          <a:headEnd/>
          <a:tailEnd/>
        </a:ln>
      </xdr:spPr>
    </xdr:sp>
    <xdr:clientData/>
  </xdr:oneCellAnchor>
  <xdr:oneCellAnchor>
    <xdr:from>
      <xdr:col>17</xdr:col>
      <xdr:colOff>0</xdr:colOff>
      <xdr:row>70</xdr:row>
      <xdr:rowOff>0</xdr:rowOff>
    </xdr:from>
    <xdr:ext cx="9525" cy="209552"/>
    <xdr:sp macro="" textlink="">
      <xdr:nvSpPr>
        <xdr:cNvPr id="48" name="Text Box 1">
          <a:extLst>
            <a:ext uri="{FF2B5EF4-FFF2-40B4-BE49-F238E27FC236}">
              <a16:creationId xmlns:a16="http://schemas.microsoft.com/office/drawing/2014/main" id="{3566FE90-282F-48C8-BAC3-3A9CE64E2C09}"/>
            </a:ext>
          </a:extLst>
        </xdr:cNvPr>
        <xdr:cNvSpPr txBox="1">
          <a:spLocks noChangeArrowheads="1"/>
        </xdr:cNvSpPr>
      </xdr:nvSpPr>
      <xdr:spPr bwMode="auto">
        <a:xfrm>
          <a:off x="10902950" y="12890500"/>
          <a:ext cx="9525" cy="209552"/>
        </a:xfrm>
        <a:prstGeom prst="rect">
          <a:avLst/>
        </a:prstGeom>
        <a:noFill/>
        <a:ln w="9525">
          <a:noFill/>
          <a:miter lim="800000"/>
          <a:headEnd/>
          <a:tailEnd/>
        </a:ln>
      </xdr:spPr>
    </xdr:sp>
    <xdr:clientData/>
  </xdr:oneCellAnchor>
  <xdr:oneCellAnchor>
    <xdr:from>
      <xdr:col>17</xdr:col>
      <xdr:colOff>0</xdr:colOff>
      <xdr:row>70</xdr:row>
      <xdr:rowOff>0</xdr:rowOff>
    </xdr:from>
    <xdr:ext cx="9525" cy="209552"/>
    <xdr:sp macro="" textlink="">
      <xdr:nvSpPr>
        <xdr:cNvPr id="49" name="Text Box 1">
          <a:extLst>
            <a:ext uri="{FF2B5EF4-FFF2-40B4-BE49-F238E27FC236}">
              <a16:creationId xmlns:a16="http://schemas.microsoft.com/office/drawing/2014/main" id="{E723C6CA-E1A9-40AA-B93E-611C45F220FA}"/>
            </a:ext>
          </a:extLst>
        </xdr:cNvPr>
        <xdr:cNvSpPr txBox="1">
          <a:spLocks noChangeArrowheads="1"/>
        </xdr:cNvSpPr>
      </xdr:nvSpPr>
      <xdr:spPr bwMode="auto">
        <a:xfrm>
          <a:off x="10902950" y="12890500"/>
          <a:ext cx="9525" cy="209552"/>
        </a:xfrm>
        <a:prstGeom prst="rect">
          <a:avLst/>
        </a:prstGeom>
        <a:noFill/>
        <a:ln w="9525">
          <a:noFill/>
          <a:miter lim="800000"/>
          <a:headEnd/>
          <a:tailEnd/>
        </a:ln>
      </xdr:spPr>
    </xdr:sp>
    <xdr:clientData/>
  </xdr:oneCellAnchor>
  <xdr:oneCellAnchor>
    <xdr:from>
      <xdr:col>17</xdr:col>
      <xdr:colOff>0</xdr:colOff>
      <xdr:row>70</xdr:row>
      <xdr:rowOff>0</xdr:rowOff>
    </xdr:from>
    <xdr:ext cx="9525" cy="234952"/>
    <xdr:sp macro="" textlink="">
      <xdr:nvSpPr>
        <xdr:cNvPr id="50" name="Text Box 1">
          <a:extLst>
            <a:ext uri="{FF2B5EF4-FFF2-40B4-BE49-F238E27FC236}">
              <a16:creationId xmlns:a16="http://schemas.microsoft.com/office/drawing/2014/main" id="{354B71FB-A577-4081-A398-66EA4F34BB74}"/>
            </a:ext>
          </a:extLst>
        </xdr:cNvPr>
        <xdr:cNvSpPr txBox="1">
          <a:spLocks noChangeArrowheads="1"/>
        </xdr:cNvSpPr>
      </xdr:nvSpPr>
      <xdr:spPr bwMode="auto">
        <a:xfrm>
          <a:off x="10902950" y="12890500"/>
          <a:ext cx="9525" cy="234952"/>
        </a:xfrm>
        <a:prstGeom prst="rect">
          <a:avLst/>
        </a:prstGeom>
        <a:noFill/>
        <a:ln w="9525">
          <a:noFill/>
          <a:miter lim="800000"/>
          <a:headEnd/>
          <a:tailEnd/>
        </a:ln>
      </xdr:spPr>
    </xdr:sp>
    <xdr:clientData/>
  </xdr:oneCellAnchor>
  <xdr:oneCellAnchor>
    <xdr:from>
      <xdr:col>17</xdr:col>
      <xdr:colOff>0</xdr:colOff>
      <xdr:row>70</xdr:row>
      <xdr:rowOff>0</xdr:rowOff>
    </xdr:from>
    <xdr:ext cx="9525" cy="234952"/>
    <xdr:sp macro="" textlink="">
      <xdr:nvSpPr>
        <xdr:cNvPr id="51" name="Text Box 1">
          <a:extLst>
            <a:ext uri="{FF2B5EF4-FFF2-40B4-BE49-F238E27FC236}">
              <a16:creationId xmlns:a16="http://schemas.microsoft.com/office/drawing/2014/main" id="{4FC50C5B-0819-4D54-AE78-9F2D3A823650}"/>
            </a:ext>
          </a:extLst>
        </xdr:cNvPr>
        <xdr:cNvSpPr txBox="1">
          <a:spLocks noChangeArrowheads="1"/>
        </xdr:cNvSpPr>
      </xdr:nvSpPr>
      <xdr:spPr bwMode="auto">
        <a:xfrm>
          <a:off x="10902950" y="12890500"/>
          <a:ext cx="9525" cy="234952"/>
        </a:xfrm>
        <a:prstGeom prst="rect">
          <a:avLst/>
        </a:prstGeom>
        <a:noFill/>
        <a:ln w="9525">
          <a:noFill/>
          <a:miter lim="800000"/>
          <a:headEnd/>
          <a:tailEnd/>
        </a:ln>
      </xdr:spPr>
    </xdr:sp>
    <xdr:clientData/>
  </xdr:oneCellAnchor>
  <xdr:oneCellAnchor>
    <xdr:from>
      <xdr:col>17</xdr:col>
      <xdr:colOff>0</xdr:colOff>
      <xdr:row>70</xdr:row>
      <xdr:rowOff>0</xdr:rowOff>
    </xdr:from>
    <xdr:ext cx="9525" cy="234952"/>
    <xdr:sp macro="" textlink="">
      <xdr:nvSpPr>
        <xdr:cNvPr id="52" name="Text Box 1">
          <a:extLst>
            <a:ext uri="{FF2B5EF4-FFF2-40B4-BE49-F238E27FC236}">
              <a16:creationId xmlns:a16="http://schemas.microsoft.com/office/drawing/2014/main" id="{0763568A-A321-47C4-A02D-C34968933F86}"/>
            </a:ext>
          </a:extLst>
        </xdr:cNvPr>
        <xdr:cNvSpPr txBox="1">
          <a:spLocks noChangeArrowheads="1"/>
        </xdr:cNvSpPr>
      </xdr:nvSpPr>
      <xdr:spPr bwMode="auto">
        <a:xfrm>
          <a:off x="10902950" y="12890500"/>
          <a:ext cx="9525" cy="234952"/>
        </a:xfrm>
        <a:prstGeom prst="rect">
          <a:avLst/>
        </a:prstGeom>
        <a:noFill/>
        <a:ln w="9525">
          <a:noFill/>
          <a:miter lim="800000"/>
          <a:headEnd/>
          <a:tailEnd/>
        </a:ln>
      </xdr:spPr>
    </xdr:sp>
    <xdr:clientData/>
  </xdr:oneCellAnchor>
  <xdr:oneCellAnchor>
    <xdr:from>
      <xdr:col>17</xdr:col>
      <xdr:colOff>0</xdr:colOff>
      <xdr:row>70</xdr:row>
      <xdr:rowOff>0</xdr:rowOff>
    </xdr:from>
    <xdr:ext cx="9525" cy="209551"/>
    <xdr:sp macro="" textlink="">
      <xdr:nvSpPr>
        <xdr:cNvPr id="53" name="Text Box 1">
          <a:extLst>
            <a:ext uri="{FF2B5EF4-FFF2-40B4-BE49-F238E27FC236}">
              <a16:creationId xmlns:a16="http://schemas.microsoft.com/office/drawing/2014/main" id="{8C944279-782A-4A64-8B66-C1B2DBC41427}"/>
            </a:ext>
          </a:extLst>
        </xdr:cNvPr>
        <xdr:cNvSpPr txBox="1">
          <a:spLocks noChangeArrowheads="1"/>
        </xdr:cNvSpPr>
      </xdr:nvSpPr>
      <xdr:spPr bwMode="auto">
        <a:xfrm>
          <a:off x="10902950" y="12890500"/>
          <a:ext cx="9525" cy="209551"/>
        </a:xfrm>
        <a:prstGeom prst="rect">
          <a:avLst/>
        </a:prstGeom>
        <a:noFill/>
        <a:ln w="9525">
          <a:noFill/>
          <a:miter lim="800000"/>
          <a:headEnd/>
          <a:tailEnd/>
        </a:ln>
      </xdr:spPr>
    </xdr:sp>
    <xdr:clientData/>
  </xdr:oneCellAnchor>
  <xdr:oneCellAnchor>
    <xdr:from>
      <xdr:col>17</xdr:col>
      <xdr:colOff>0</xdr:colOff>
      <xdr:row>70</xdr:row>
      <xdr:rowOff>0</xdr:rowOff>
    </xdr:from>
    <xdr:ext cx="9525" cy="209551"/>
    <xdr:sp macro="" textlink="">
      <xdr:nvSpPr>
        <xdr:cNvPr id="54" name="Text Box 1">
          <a:extLst>
            <a:ext uri="{FF2B5EF4-FFF2-40B4-BE49-F238E27FC236}">
              <a16:creationId xmlns:a16="http://schemas.microsoft.com/office/drawing/2014/main" id="{A3EE43A3-ECA3-41BC-A787-9742D9A8CF61}"/>
            </a:ext>
          </a:extLst>
        </xdr:cNvPr>
        <xdr:cNvSpPr txBox="1">
          <a:spLocks noChangeArrowheads="1"/>
        </xdr:cNvSpPr>
      </xdr:nvSpPr>
      <xdr:spPr bwMode="auto">
        <a:xfrm>
          <a:off x="10902950" y="12890500"/>
          <a:ext cx="9525" cy="209551"/>
        </a:xfrm>
        <a:prstGeom prst="rect">
          <a:avLst/>
        </a:prstGeom>
        <a:noFill/>
        <a:ln w="9525">
          <a:noFill/>
          <a:miter lim="800000"/>
          <a:headEnd/>
          <a:tailEnd/>
        </a:ln>
      </xdr:spPr>
    </xdr:sp>
    <xdr:clientData/>
  </xdr:oneCellAnchor>
  <xdr:oneCellAnchor>
    <xdr:from>
      <xdr:col>17</xdr:col>
      <xdr:colOff>0</xdr:colOff>
      <xdr:row>70</xdr:row>
      <xdr:rowOff>0</xdr:rowOff>
    </xdr:from>
    <xdr:ext cx="9525" cy="209551"/>
    <xdr:sp macro="" textlink="">
      <xdr:nvSpPr>
        <xdr:cNvPr id="55" name="Text Box 1">
          <a:extLst>
            <a:ext uri="{FF2B5EF4-FFF2-40B4-BE49-F238E27FC236}">
              <a16:creationId xmlns:a16="http://schemas.microsoft.com/office/drawing/2014/main" id="{A67011B9-6CF3-4267-9FB6-E1C8B023CF1B}"/>
            </a:ext>
          </a:extLst>
        </xdr:cNvPr>
        <xdr:cNvSpPr txBox="1">
          <a:spLocks noChangeArrowheads="1"/>
        </xdr:cNvSpPr>
      </xdr:nvSpPr>
      <xdr:spPr bwMode="auto">
        <a:xfrm>
          <a:off x="10902950" y="12890500"/>
          <a:ext cx="9525" cy="209551"/>
        </a:xfrm>
        <a:prstGeom prst="rect">
          <a:avLst/>
        </a:prstGeom>
        <a:noFill/>
        <a:ln w="9525">
          <a:noFill/>
          <a:miter lim="800000"/>
          <a:headEnd/>
          <a:tailEnd/>
        </a:ln>
      </xdr:spPr>
    </xdr:sp>
    <xdr:clientData/>
  </xdr:oneCellAnchor>
  <xdr:oneCellAnchor>
    <xdr:from>
      <xdr:col>17</xdr:col>
      <xdr:colOff>0</xdr:colOff>
      <xdr:row>70</xdr:row>
      <xdr:rowOff>0</xdr:rowOff>
    </xdr:from>
    <xdr:ext cx="9525" cy="209552"/>
    <xdr:sp macro="" textlink="">
      <xdr:nvSpPr>
        <xdr:cNvPr id="56" name="Text Box 1">
          <a:extLst>
            <a:ext uri="{FF2B5EF4-FFF2-40B4-BE49-F238E27FC236}">
              <a16:creationId xmlns:a16="http://schemas.microsoft.com/office/drawing/2014/main" id="{39293F4C-7533-40E1-BA0E-683C2B146FF4}"/>
            </a:ext>
          </a:extLst>
        </xdr:cNvPr>
        <xdr:cNvSpPr txBox="1">
          <a:spLocks noChangeArrowheads="1"/>
        </xdr:cNvSpPr>
      </xdr:nvSpPr>
      <xdr:spPr bwMode="auto">
        <a:xfrm>
          <a:off x="10902950" y="12890500"/>
          <a:ext cx="9525" cy="209552"/>
        </a:xfrm>
        <a:prstGeom prst="rect">
          <a:avLst/>
        </a:prstGeom>
        <a:noFill/>
        <a:ln w="9525">
          <a:noFill/>
          <a:miter lim="800000"/>
          <a:headEnd/>
          <a:tailEnd/>
        </a:ln>
      </xdr:spPr>
    </xdr:sp>
    <xdr:clientData/>
  </xdr:oneCellAnchor>
  <xdr:oneCellAnchor>
    <xdr:from>
      <xdr:col>17</xdr:col>
      <xdr:colOff>0</xdr:colOff>
      <xdr:row>70</xdr:row>
      <xdr:rowOff>0</xdr:rowOff>
    </xdr:from>
    <xdr:ext cx="9525" cy="209552"/>
    <xdr:sp macro="" textlink="">
      <xdr:nvSpPr>
        <xdr:cNvPr id="57" name="Text Box 1">
          <a:extLst>
            <a:ext uri="{FF2B5EF4-FFF2-40B4-BE49-F238E27FC236}">
              <a16:creationId xmlns:a16="http://schemas.microsoft.com/office/drawing/2014/main" id="{B2249B88-67DE-441A-BDFA-B93832DE9FF0}"/>
            </a:ext>
          </a:extLst>
        </xdr:cNvPr>
        <xdr:cNvSpPr txBox="1">
          <a:spLocks noChangeArrowheads="1"/>
        </xdr:cNvSpPr>
      </xdr:nvSpPr>
      <xdr:spPr bwMode="auto">
        <a:xfrm>
          <a:off x="10902950" y="12890500"/>
          <a:ext cx="9525" cy="209552"/>
        </a:xfrm>
        <a:prstGeom prst="rect">
          <a:avLst/>
        </a:prstGeom>
        <a:noFill/>
        <a:ln w="9525">
          <a:noFill/>
          <a:miter lim="800000"/>
          <a:headEnd/>
          <a:tailEnd/>
        </a:ln>
      </xdr:spPr>
    </xdr:sp>
    <xdr:clientData/>
  </xdr:oneCellAnchor>
  <xdr:oneCellAnchor>
    <xdr:from>
      <xdr:col>17</xdr:col>
      <xdr:colOff>0</xdr:colOff>
      <xdr:row>70</xdr:row>
      <xdr:rowOff>0</xdr:rowOff>
    </xdr:from>
    <xdr:ext cx="9525" cy="209552"/>
    <xdr:sp macro="" textlink="">
      <xdr:nvSpPr>
        <xdr:cNvPr id="58" name="Text Box 1">
          <a:extLst>
            <a:ext uri="{FF2B5EF4-FFF2-40B4-BE49-F238E27FC236}">
              <a16:creationId xmlns:a16="http://schemas.microsoft.com/office/drawing/2014/main" id="{D9E8060A-C82B-4557-A6DD-A151B0072FD5}"/>
            </a:ext>
          </a:extLst>
        </xdr:cNvPr>
        <xdr:cNvSpPr txBox="1">
          <a:spLocks noChangeArrowheads="1"/>
        </xdr:cNvSpPr>
      </xdr:nvSpPr>
      <xdr:spPr bwMode="auto">
        <a:xfrm>
          <a:off x="10902950" y="12890500"/>
          <a:ext cx="9525" cy="209552"/>
        </a:xfrm>
        <a:prstGeom prst="rect">
          <a:avLst/>
        </a:prstGeom>
        <a:noFill/>
        <a:ln w="9525">
          <a:noFill/>
          <a:miter lim="800000"/>
          <a:headEnd/>
          <a:tailEnd/>
        </a:ln>
      </xdr:spPr>
    </xdr:sp>
    <xdr:clientData/>
  </xdr:oneCellAnchor>
  <xdr:oneCellAnchor>
    <xdr:from>
      <xdr:col>17</xdr:col>
      <xdr:colOff>0</xdr:colOff>
      <xdr:row>70</xdr:row>
      <xdr:rowOff>0</xdr:rowOff>
    </xdr:from>
    <xdr:ext cx="9525" cy="238127"/>
    <xdr:sp macro="" textlink="">
      <xdr:nvSpPr>
        <xdr:cNvPr id="59" name="Text Box 1">
          <a:extLst>
            <a:ext uri="{FF2B5EF4-FFF2-40B4-BE49-F238E27FC236}">
              <a16:creationId xmlns:a16="http://schemas.microsoft.com/office/drawing/2014/main" id="{93185D5B-0112-4990-82DD-057FDB57934A}"/>
            </a:ext>
          </a:extLst>
        </xdr:cNvPr>
        <xdr:cNvSpPr txBox="1">
          <a:spLocks noChangeArrowheads="1"/>
        </xdr:cNvSpPr>
      </xdr:nvSpPr>
      <xdr:spPr bwMode="auto">
        <a:xfrm>
          <a:off x="10902950" y="12890500"/>
          <a:ext cx="9525" cy="238127"/>
        </a:xfrm>
        <a:prstGeom prst="rect">
          <a:avLst/>
        </a:prstGeom>
        <a:noFill/>
        <a:ln w="9525">
          <a:noFill/>
          <a:miter lim="800000"/>
          <a:headEnd/>
          <a:tailEnd/>
        </a:ln>
      </xdr:spPr>
    </xdr:sp>
    <xdr:clientData/>
  </xdr:oneCellAnchor>
  <xdr:oneCellAnchor>
    <xdr:from>
      <xdr:col>17</xdr:col>
      <xdr:colOff>0</xdr:colOff>
      <xdr:row>70</xdr:row>
      <xdr:rowOff>0</xdr:rowOff>
    </xdr:from>
    <xdr:ext cx="9525" cy="238127"/>
    <xdr:sp macro="" textlink="">
      <xdr:nvSpPr>
        <xdr:cNvPr id="60" name="Text Box 1">
          <a:extLst>
            <a:ext uri="{FF2B5EF4-FFF2-40B4-BE49-F238E27FC236}">
              <a16:creationId xmlns:a16="http://schemas.microsoft.com/office/drawing/2014/main" id="{A17B4806-398C-43E2-920C-AF73A552F774}"/>
            </a:ext>
          </a:extLst>
        </xdr:cNvPr>
        <xdr:cNvSpPr txBox="1">
          <a:spLocks noChangeArrowheads="1"/>
        </xdr:cNvSpPr>
      </xdr:nvSpPr>
      <xdr:spPr bwMode="auto">
        <a:xfrm>
          <a:off x="10902950" y="12890500"/>
          <a:ext cx="9525" cy="238127"/>
        </a:xfrm>
        <a:prstGeom prst="rect">
          <a:avLst/>
        </a:prstGeom>
        <a:noFill/>
        <a:ln w="9525">
          <a:noFill/>
          <a:miter lim="800000"/>
          <a:headEnd/>
          <a:tailEnd/>
        </a:ln>
      </xdr:spPr>
    </xdr:sp>
    <xdr:clientData/>
  </xdr:oneCellAnchor>
  <xdr:oneCellAnchor>
    <xdr:from>
      <xdr:col>17</xdr:col>
      <xdr:colOff>0</xdr:colOff>
      <xdr:row>70</xdr:row>
      <xdr:rowOff>0</xdr:rowOff>
    </xdr:from>
    <xdr:ext cx="9525" cy="238127"/>
    <xdr:sp macro="" textlink="">
      <xdr:nvSpPr>
        <xdr:cNvPr id="61" name="Text Box 1">
          <a:extLst>
            <a:ext uri="{FF2B5EF4-FFF2-40B4-BE49-F238E27FC236}">
              <a16:creationId xmlns:a16="http://schemas.microsoft.com/office/drawing/2014/main" id="{5D11602C-CC6B-4E77-B38D-F7266629BDC5}"/>
            </a:ext>
          </a:extLst>
        </xdr:cNvPr>
        <xdr:cNvSpPr txBox="1">
          <a:spLocks noChangeArrowheads="1"/>
        </xdr:cNvSpPr>
      </xdr:nvSpPr>
      <xdr:spPr bwMode="auto">
        <a:xfrm>
          <a:off x="10902950" y="12890500"/>
          <a:ext cx="9525" cy="238127"/>
        </a:xfrm>
        <a:prstGeom prst="rect">
          <a:avLst/>
        </a:prstGeom>
        <a:noFill/>
        <a:ln w="9525">
          <a:noFill/>
          <a:miter lim="800000"/>
          <a:headEnd/>
          <a:tailEnd/>
        </a:ln>
      </xdr:spPr>
    </xdr:sp>
    <xdr:clientData/>
  </xdr:oneCellAnchor>
  <xdr:oneCellAnchor>
    <xdr:from>
      <xdr:col>17</xdr:col>
      <xdr:colOff>0</xdr:colOff>
      <xdr:row>70</xdr:row>
      <xdr:rowOff>0</xdr:rowOff>
    </xdr:from>
    <xdr:ext cx="9525" cy="209552"/>
    <xdr:sp macro="" textlink="">
      <xdr:nvSpPr>
        <xdr:cNvPr id="62" name="Text Box 1">
          <a:extLst>
            <a:ext uri="{FF2B5EF4-FFF2-40B4-BE49-F238E27FC236}">
              <a16:creationId xmlns:a16="http://schemas.microsoft.com/office/drawing/2014/main" id="{8495058A-0FBF-4AB5-8856-E1097DDB2A27}"/>
            </a:ext>
          </a:extLst>
        </xdr:cNvPr>
        <xdr:cNvSpPr txBox="1">
          <a:spLocks noChangeArrowheads="1"/>
        </xdr:cNvSpPr>
      </xdr:nvSpPr>
      <xdr:spPr bwMode="auto">
        <a:xfrm>
          <a:off x="10902950" y="12890500"/>
          <a:ext cx="9525" cy="209552"/>
        </a:xfrm>
        <a:prstGeom prst="rect">
          <a:avLst/>
        </a:prstGeom>
        <a:noFill/>
        <a:ln w="9525">
          <a:noFill/>
          <a:miter lim="800000"/>
          <a:headEnd/>
          <a:tailEnd/>
        </a:ln>
      </xdr:spPr>
    </xdr:sp>
    <xdr:clientData/>
  </xdr:oneCellAnchor>
  <xdr:oneCellAnchor>
    <xdr:from>
      <xdr:col>17</xdr:col>
      <xdr:colOff>0</xdr:colOff>
      <xdr:row>70</xdr:row>
      <xdr:rowOff>0</xdr:rowOff>
    </xdr:from>
    <xdr:ext cx="9525" cy="209552"/>
    <xdr:sp macro="" textlink="">
      <xdr:nvSpPr>
        <xdr:cNvPr id="63" name="Text Box 1">
          <a:extLst>
            <a:ext uri="{FF2B5EF4-FFF2-40B4-BE49-F238E27FC236}">
              <a16:creationId xmlns:a16="http://schemas.microsoft.com/office/drawing/2014/main" id="{82557BD4-6C71-4779-BC86-B9845B2E5B44}"/>
            </a:ext>
          </a:extLst>
        </xdr:cNvPr>
        <xdr:cNvSpPr txBox="1">
          <a:spLocks noChangeArrowheads="1"/>
        </xdr:cNvSpPr>
      </xdr:nvSpPr>
      <xdr:spPr bwMode="auto">
        <a:xfrm>
          <a:off x="10902950" y="12890500"/>
          <a:ext cx="9525" cy="209552"/>
        </a:xfrm>
        <a:prstGeom prst="rect">
          <a:avLst/>
        </a:prstGeom>
        <a:noFill/>
        <a:ln w="9525">
          <a:noFill/>
          <a:miter lim="800000"/>
          <a:headEnd/>
          <a:tailEnd/>
        </a:ln>
      </xdr:spPr>
    </xdr:sp>
    <xdr:clientData/>
  </xdr:oneCellAnchor>
  <xdr:oneCellAnchor>
    <xdr:from>
      <xdr:col>17</xdr:col>
      <xdr:colOff>0</xdr:colOff>
      <xdr:row>70</xdr:row>
      <xdr:rowOff>0</xdr:rowOff>
    </xdr:from>
    <xdr:ext cx="9525" cy="209552"/>
    <xdr:sp macro="" textlink="">
      <xdr:nvSpPr>
        <xdr:cNvPr id="64" name="Text Box 1">
          <a:extLst>
            <a:ext uri="{FF2B5EF4-FFF2-40B4-BE49-F238E27FC236}">
              <a16:creationId xmlns:a16="http://schemas.microsoft.com/office/drawing/2014/main" id="{9176E934-3448-4395-BB2D-6CEFDFB57743}"/>
            </a:ext>
          </a:extLst>
        </xdr:cNvPr>
        <xdr:cNvSpPr txBox="1">
          <a:spLocks noChangeArrowheads="1"/>
        </xdr:cNvSpPr>
      </xdr:nvSpPr>
      <xdr:spPr bwMode="auto">
        <a:xfrm>
          <a:off x="10902950" y="12890500"/>
          <a:ext cx="9525" cy="209552"/>
        </a:xfrm>
        <a:prstGeom prst="rect">
          <a:avLst/>
        </a:prstGeom>
        <a:noFill/>
        <a:ln w="9525">
          <a:noFill/>
          <a:miter lim="800000"/>
          <a:headEnd/>
          <a:tailEnd/>
        </a:ln>
      </xdr:spPr>
    </xdr:sp>
    <xdr:clientData/>
  </xdr:oneCellAnchor>
  <xdr:oneCellAnchor>
    <xdr:from>
      <xdr:col>17</xdr:col>
      <xdr:colOff>0</xdr:colOff>
      <xdr:row>70</xdr:row>
      <xdr:rowOff>0</xdr:rowOff>
    </xdr:from>
    <xdr:ext cx="9525" cy="238127"/>
    <xdr:sp macro="" textlink="">
      <xdr:nvSpPr>
        <xdr:cNvPr id="65" name="Text Box 1">
          <a:extLst>
            <a:ext uri="{FF2B5EF4-FFF2-40B4-BE49-F238E27FC236}">
              <a16:creationId xmlns:a16="http://schemas.microsoft.com/office/drawing/2014/main" id="{16BD1402-B2C5-4C94-B7AA-7B02DA3D3552}"/>
            </a:ext>
          </a:extLst>
        </xdr:cNvPr>
        <xdr:cNvSpPr txBox="1">
          <a:spLocks noChangeArrowheads="1"/>
        </xdr:cNvSpPr>
      </xdr:nvSpPr>
      <xdr:spPr bwMode="auto">
        <a:xfrm>
          <a:off x="10902950" y="12890500"/>
          <a:ext cx="9525" cy="238127"/>
        </a:xfrm>
        <a:prstGeom prst="rect">
          <a:avLst/>
        </a:prstGeom>
        <a:noFill/>
        <a:ln w="9525">
          <a:noFill/>
          <a:miter lim="800000"/>
          <a:headEnd/>
          <a:tailEnd/>
        </a:ln>
      </xdr:spPr>
    </xdr:sp>
    <xdr:clientData/>
  </xdr:oneCellAnchor>
  <xdr:oneCellAnchor>
    <xdr:from>
      <xdr:col>17</xdr:col>
      <xdr:colOff>0</xdr:colOff>
      <xdr:row>70</xdr:row>
      <xdr:rowOff>0</xdr:rowOff>
    </xdr:from>
    <xdr:ext cx="9525" cy="238127"/>
    <xdr:sp macro="" textlink="">
      <xdr:nvSpPr>
        <xdr:cNvPr id="66" name="Text Box 1">
          <a:extLst>
            <a:ext uri="{FF2B5EF4-FFF2-40B4-BE49-F238E27FC236}">
              <a16:creationId xmlns:a16="http://schemas.microsoft.com/office/drawing/2014/main" id="{0DEB5AF9-852F-43EE-8A5C-653A8D04E1CE}"/>
            </a:ext>
          </a:extLst>
        </xdr:cNvPr>
        <xdr:cNvSpPr txBox="1">
          <a:spLocks noChangeArrowheads="1"/>
        </xdr:cNvSpPr>
      </xdr:nvSpPr>
      <xdr:spPr bwMode="auto">
        <a:xfrm>
          <a:off x="10902950" y="12890500"/>
          <a:ext cx="9525" cy="238127"/>
        </a:xfrm>
        <a:prstGeom prst="rect">
          <a:avLst/>
        </a:prstGeom>
        <a:noFill/>
        <a:ln w="9525">
          <a:noFill/>
          <a:miter lim="800000"/>
          <a:headEnd/>
          <a:tailEnd/>
        </a:ln>
      </xdr:spPr>
    </xdr:sp>
    <xdr:clientData/>
  </xdr:oneCellAnchor>
  <xdr:oneCellAnchor>
    <xdr:from>
      <xdr:col>17</xdr:col>
      <xdr:colOff>0</xdr:colOff>
      <xdr:row>70</xdr:row>
      <xdr:rowOff>0</xdr:rowOff>
    </xdr:from>
    <xdr:ext cx="9525" cy="238127"/>
    <xdr:sp macro="" textlink="">
      <xdr:nvSpPr>
        <xdr:cNvPr id="67" name="Text Box 1">
          <a:extLst>
            <a:ext uri="{FF2B5EF4-FFF2-40B4-BE49-F238E27FC236}">
              <a16:creationId xmlns:a16="http://schemas.microsoft.com/office/drawing/2014/main" id="{6137497D-EA12-4354-8CDF-579BB35211A9}"/>
            </a:ext>
          </a:extLst>
        </xdr:cNvPr>
        <xdr:cNvSpPr txBox="1">
          <a:spLocks noChangeArrowheads="1"/>
        </xdr:cNvSpPr>
      </xdr:nvSpPr>
      <xdr:spPr bwMode="auto">
        <a:xfrm>
          <a:off x="10902950" y="12890500"/>
          <a:ext cx="9525" cy="238127"/>
        </a:xfrm>
        <a:prstGeom prst="rect">
          <a:avLst/>
        </a:prstGeom>
        <a:noFill/>
        <a:ln w="9525">
          <a:noFill/>
          <a:miter lim="800000"/>
          <a:headEnd/>
          <a:tailEnd/>
        </a:ln>
      </xdr:spPr>
    </xdr:sp>
    <xdr:clientData/>
  </xdr:oneCellAnchor>
  <xdr:oneCellAnchor>
    <xdr:from>
      <xdr:col>17</xdr:col>
      <xdr:colOff>0</xdr:colOff>
      <xdr:row>70</xdr:row>
      <xdr:rowOff>0</xdr:rowOff>
    </xdr:from>
    <xdr:ext cx="9525" cy="209551"/>
    <xdr:sp macro="" textlink="">
      <xdr:nvSpPr>
        <xdr:cNvPr id="68" name="Text Box 1">
          <a:extLst>
            <a:ext uri="{FF2B5EF4-FFF2-40B4-BE49-F238E27FC236}">
              <a16:creationId xmlns:a16="http://schemas.microsoft.com/office/drawing/2014/main" id="{D4422A1F-0CE3-4725-887D-D8690857D576}"/>
            </a:ext>
          </a:extLst>
        </xdr:cNvPr>
        <xdr:cNvSpPr txBox="1">
          <a:spLocks noChangeArrowheads="1"/>
        </xdr:cNvSpPr>
      </xdr:nvSpPr>
      <xdr:spPr bwMode="auto">
        <a:xfrm>
          <a:off x="10902950" y="12890500"/>
          <a:ext cx="9525" cy="209551"/>
        </a:xfrm>
        <a:prstGeom prst="rect">
          <a:avLst/>
        </a:prstGeom>
        <a:noFill/>
        <a:ln w="9525">
          <a:noFill/>
          <a:miter lim="800000"/>
          <a:headEnd/>
          <a:tailEnd/>
        </a:ln>
      </xdr:spPr>
    </xdr:sp>
    <xdr:clientData/>
  </xdr:oneCellAnchor>
  <xdr:oneCellAnchor>
    <xdr:from>
      <xdr:col>17</xdr:col>
      <xdr:colOff>0</xdr:colOff>
      <xdr:row>70</xdr:row>
      <xdr:rowOff>0</xdr:rowOff>
    </xdr:from>
    <xdr:ext cx="9525" cy="209551"/>
    <xdr:sp macro="" textlink="">
      <xdr:nvSpPr>
        <xdr:cNvPr id="69" name="Text Box 1">
          <a:extLst>
            <a:ext uri="{FF2B5EF4-FFF2-40B4-BE49-F238E27FC236}">
              <a16:creationId xmlns:a16="http://schemas.microsoft.com/office/drawing/2014/main" id="{F02D34B2-5D7D-4994-9E30-C101D1E50B96}"/>
            </a:ext>
          </a:extLst>
        </xdr:cNvPr>
        <xdr:cNvSpPr txBox="1">
          <a:spLocks noChangeArrowheads="1"/>
        </xdr:cNvSpPr>
      </xdr:nvSpPr>
      <xdr:spPr bwMode="auto">
        <a:xfrm>
          <a:off x="10902950" y="12890500"/>
          <a:ext cx="9525" cy="209551"/>
        </a:xfrm>
        <a:prstGeom prst="rect">
          <a:avLst/>
        </a:prstGeom>
        <a:noFill/>
        <a:ln w="9525">
          <a:noFill/>
          <a:miter lim="800000"/>
          <a:headEnd/>
          <a:tailEnd/>
        </a:ln>
      </xdr:spPr>
    </xdr:sp>
    <xdr:clientData/>
  </xdr:oneCellAnchor>
  <xdr:oneCellAnchor>
    <xdr:from>
      <xdr:col>17</xdr:col>
      <xdr:colOff>0</xdr:colOff>
      <xdr:row>70</xdr:row>
      <xdr:rowOff>0</xdr:rowOff>
    </xdr:from>
    <xdr:ext cx="9525" cy="209551"/>
    <xdr:sp macro="" textlink="">
      <xdr:nvSpPr>
        <xdr:cNvPr id="70" name="Text Box 1">
          <a:extLst>
            <a:ext uri="{FF2B5EF4-FFF2-40B4-BE49-F238E27FC236}">
              <a16:creationId xmlns:a16="http://schemas.microsoft.com/office/drawing/2014/main" id="{0B670A5D-0FA4-4E97-A848-61BB6ECD952A}"/>
            </a:ext>
          </a:extLst>
        </xdr:cNvPr>
        <xdr:cNvSpPr txBox="1">
          <a:spLocks noChangeArrowheads="1"/>
        </xdr:cNvSpPr>
      </xdr:nvSpPr>
      <xdr:spPr bwMode="auto">
        <a:xfrm>
          <a:off x="10902950" y="12890500"/>
          <a:ext cx="9525" cy="209551"/>
        </a:xfrm>
        <a:prstGeom prst="rect">
          <a:avLst/>
        </a:prstGeom>
        <a:noFill/>
        <a:ln w="9525">
          <a:noFill/>
          <a:miter lim="800000"/>
          <a:headEnd/>
          <a:tailEnd/>
        </a:ln>
      </xdr:spPr>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200026</xdr:colOff>
      <xdr:row>7</xdr:row>
      <xdr:rowOff>114301</xdr:rowOff>
    </xdr:from>
    <xdr:to>
      <xdr:col>6</xdr:col>
      <xdr:colOff>106681</xdr:colOff>
      <xdr:row>19</xdr:row>
      <xdr:rowOff>41149</xdr:rowOff>
    </xdr:to>
    <xdr:graphicFrame macro="">
      <xdr:nvGraphicFramePr>
        <xdr:cNvPr id="2" name="Chart 1">
          <a:extLst>
            <a:ext uri="{FF2B5EF4-FFF2-40B4-BE49-F238E27FC236}">
              <a16:creationId xmlns:a16="http://schemas.microsoft.com/office/drawing/2014/main" id="{40CB63AD-9DA1-4FA2-BFBF-8BD96A95F8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485775</xdr:colOff>
      <xdr:row>7</xdr:row>
      <xdr:rowOff>57149</xdr:rowOff>
    </xdr:from>
    <xdr:to>
      <xdr:col>16</xdr:col>
      <xdr:colOff>390525</xdr:colOff>
      <xdr:row>19</xdr:row>
      <xdr:rowOff>66675</xdr:rowOff>
    </xdr:to>
    <xdr:graphicFrame macro="">
      <xdr:nvGraphicFramePr>
        <xdr:cNvPr id="3" name="Chart 2">
          <a:extLst>
            <a:ext uri="{FF2B5EF4-FFF2-40B4-BE49-F238E27FC236}">
              <a16:creationId xmlns:a16="http://schemas.microsoft.com/office/drawing/2014/main" id="{895D51C9-2421-4ECB-B54E-00EE4B368E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371475</xdr:colOff>
      <xdr:row>7</xdr:row>
      <xdr:rowOff>38100</xdr:rowOff>
    </xdr:from>
    <xdr:to>
      <xdr:col>11</xdr:col>
      <xdr:colOff>249556</xdr:colOff>
      <xdr:row>19</xdr:row>
      <xdr:rowOff>74487</xdr:rowOff>
    </xdr:to>
    <xdr:graphicFrame macro="">
      <xdr:nvGraphicFramePr>
        <xdr:cNvPr id="4" name="Chart 3">
          <a:extLst>
            <a:ext uri="{FF2B5EF4-FFF2-40B4-BE49-F238E27FC236}">
              <a16:creationId xmlns:a16="http://schemas.microsoft.com/office/drawing/2014/main" id="{297C2174-9C77-49BA-BA13-DB9CE1C9B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447675</xdr:colOff>
      <xdr:row>0</xdr:row>
      <xdr:rowOff>76201</xdr:rowOff>
    </xdr:from>
    <xdr:to>
      <xdr:col>12</xdr:col>
      <xdr:colOff>428625</xdr:colOff>
      <xdr:row>3</xdr:row>
      <xdr:rowOff>1</xdr:rowOff>
    </xdr:to>
    <xdr:sp macro="" textlink="">
      <xdr:nvSpPr>
        <xdr:cNvPr id="5" name="TextBox 4">
          <a:extLst>
            <a:ext uri="{FF2B5EF4-FFF2-40B4-BE49-F238E27FC236}">
              <a16:creationId xmlns:a16="http://schemas.microsoft.com/office/drawing/2014/main" id="{A7E1405C-8231-4725-BAB6-3A3BA6C0CD8B}"/>
            </a:ext>
          </a:extLst>
        </xdr:cNvPr>
        <xdr:cNvSpPr txBox="1"/>
      </xdr:nvSpPr>
      <xdr:spPr>
        <a:xfrm>
          <a:off x="1057275" y="76201"/>
          <a:ext cx="66865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b="1">
              <a:solidFill>
                <a:srgbClr val="7030A0"/>
              </a:solidFill>
              <a:latin typeface="HelveticaNeueLT Std" panose="020B0604020202020204"/>
            </a:rPr>
            <a:t>Figure</a:t>
          </a:r>
          <a:r>
            <a:rPr lang="en-US" sz="1100" b="1" baseline="0">
              <a:solidFill>
                <a:srgbClr val="7030A0"/>
              </a:solidFill>
              <a:latin typeface="HelveticaNeueLT Std" panose="020B0604020202020204"/>
            </a:rPr>
            <a:t> 1.1. </a:t>
          </a:r>
          <a:r>
            <a:rPr lang="en-US" sz="1100" b="1" i="0" baseline="0">
              <a:solidFill>
                <a:srgbClr val="7030A0"/>
              </a:solidFill>
              <a:effectLst/>
              <a:latin typeface="HelveticaNeueLT Std" panose="020B0604020202020204"/>
              <a:ea typeface="+mn-ea"/>
              <a:cs typeface="+mn-cs"/>
            </a:rPr>
            <a:t>The Effect of the COVID-19 Pandemic on the Forecasts of Fiscal Aggregates and GDP </a:t>
          </a:r>
        </a:p>
        <a:p>
          <a:pPr marL="0" marR="0" lvl="0" indent="0" defTabSz="914400" rtl="0" eaLnBrk="1" fontAlgn="auto" latinLnBrk="0" hangingPunct="1">
            <a:lnSpc>
              <a:spcPct val="100000"/>
            </a:lnSpc>
            <a:spcBef>
              <a:spcPts val="0"/>
            </a:spcBef>
            <a:spcAft>
              <a:spcPts val="0"/>
            </a:spcAft>
            <a:buClrTx/>
            <a:buSzTx/>
            <a:buFontTx/>
            <a:buNone/>
            <a:tabLst/>
            <a:defRPr/>
          </a:pPr>
          <a:r>
            <a:rPr lang="en-US" sz="1100" b="0" i="1" baseline="0">
              <a:solidFill>
                <a:srgbClr val="7030A0"/>
              </a:solidFill>
              <a:effectLst/>
              <a:latin typeface="HelveticaNeueLT Std" panose="020B0604020202020204"/>
              <a:ea typeface="+mn-ea"/>
              <a:cs typeface="+mn-cs"/>
            </a:rPr>
            <a:t>(Real values, deviation from projection as a percentage of 2019 GDP, simple average) </a:t>
          </a:r>
        </a:p>
      </xdr:txBody>
    </xdr:sp>
    <xdr:clientData/>
  </xdr:twoCellAnchor>
  <xdr:twoCellAnchor>
    <xdr:from>
      <xdr:col>1</xdr:col>
      <xdr:colOff>381001</xdr:colOff>
      <xdr:row>3</xdr:row>
      <xdr:rowOff>66675</xdr:rowOff>
    </xdr:from>
    <xdr:to>
      <xdr:col>4</xdr:col>
      <xdr:colOff>85726</xdr:colOff>
      <xdr:row>4</xdr:row>
      <xdr:rowOff>142875</xdr:rowOff>
    </xdr:to>
    <xdr:sp macro="" textlink="">
      <xdr:nvSpPr>
        <xdr:cNvPr id="6" name="TextBox 5">
          <a:extLst>
            <a:ext uri="{FF2B5EF4-FFF2-40B4-BE49-F238E27FC236}">
              <a16:creationId xmlns:a16="http://schemas.microsoft.com/office/drawing/2014/main" id="{A4BF4DB8-0506-4106-A15D-872F936738DF}"/>
            </a:ext>
          </a:extLst>
        </xdr:cNvPr>
        <xdr:cNvSpPr txBox="1"/>
      </xdr:nvSpPr>
      <xdr:spPr>
        <a:xfrm>
          <a:off x="990601" y="619125"/>
          <a:ext cx="1533525"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latin typeface="HelveticaNeueLT Std" panose="020B0604020202020204"/>
            </a:rPr>
            <a:t>1. Advanced Economies</a:t>
          </a:r>
          <a:endParaRPr lang="en-US" sz="900" b="1" i="1" baseline="0">
            <a:solidFill>
              <a:sysClr val="windowText" lastClr="000000"/>
            </a:solidFill>
            <a:effectLst/>
            <a:latin typeface="HelveticaNeueLT Std" panose="020B0604020202020204"/>
            <a:ea typeface="+mn-ea"/>
            <a:cs typeface="+mn-cs"/>
          </a:endParaRPr>
        </a:p>
      </xdr:txBody>
    </xdr:sp>
    <xdr:clientData/>
  </xdr:twoCellAnchor>
  <xdr:twoCellAnchor>
    <xdr:from>
      <xdr:col>6</xdr:col>
      <xdr:colOff>476251</xdr:colOff>
      <xdr:row>3</xdr:row>
      <xdr:rowOff>47625</xdr:rowOff>
    </xdr:from>
    <xdr:to>
      <xdr:col>9</xdr:col>
      <xdr:colOff>542925</xdr:colOff>
      <xdr:row>4</xdr:row>
      <xdr:rowOff>104775</xdr:rowOff>
    </xdr:to>
    <xdr:sp macro="" textlink="">
      <xdr:nvSpPr>
        <xdr:cNvPr id="7" name="TextBox 6">
          <a:extLst>
            <a:ext uri="{FF2B5EF4-FFF2-40B4-BE49-F238E27FC236}">
              <a16:creationId xmlns:a16="http://schemas.microsoft.com/office/drawing/2014/main" id="{1D20979E-3E88-4B70-97B2-C7445029CB1B}"/>
            </a:ext>
          </a:extLst>
        </xdr:cNvPr>
        <xdr:cNvSpPr txBox="1"/>
      </xdr:nvSpPr>
      <xdr:spPr>
        <a:xfrm>
          <a:off x="4133851" y="600075"/>
          <a:ext cx="1895474"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latin typeface="HelveticaNeueLT Std" panose="020B0604020202020204"/>
            </a:rPr>
            <a:t>2. Emrging</a:t>
          </a:r>
          <a:r>
            <a:rPr lang="en-US" sz="900" b="1" baseline="0">
              <a:solidFill>
                <a:sysClr val="windowText" lastClr="000000"/>
              </a:solidFill>
              <a:latin typeface="HelveticaNeueLT Std" panose="020B0604020202020204"/>
            </a:rPr>
            <a:t> Market Economies</a:t>
          </a:r>
          <a:endParaRPr lang="en-US" sz="900" b="1" i="1" baseline="0">
            <a:solidFill>
              <a:sysClr val="windowText" lastClr="000000"/>
            </a:solidFill>
            <a:effectLst/>
            <a:latin typeface="HelveticaNeueLT Std" panose="020B0604020202020204"/>
            <a:ea typeface="+mn-ea"/>
            <a:cs typeface="+mn-cs"/>
          </a:endParaRPr>
        </a:p>
      </xdr:txBody>
    </xdr:sp>
    <xdr:clientData/>
  </xdr:twoCellAnchor>
  <xdr:twoCellAnchor>
    <xdr:from>
      <xdr:col>12</xdr:col>
      <xdr:colOff>19051</xdr:colOff>
      <xdr:row>3</xdr:row>
      <xdr:rowOff>28575</xdr:rowOff>
    </xdr:from>
    <xdr:to>
      <xdr:col>16</xdr:col>
      <xdr:colOff>123825</xdr:colOff>
      <xdr:row>4</xdr:row>
      <xdr:rowOff>76200</xdr:rowOff>
    </xdr:to>
    <xdr:sp macro="" textlink="">
      <xdr:nvSpPr>
        <xdr:cNvPr id="8" name="TextBox 7">
          <a:extLst>
            <a:ext uri="{FF2B5EF4-FFF2-40B4-BE49-F238E27FC236}">
              <a16:creationId xmlns:a16="http://schemas.microsoft.com/office/drawing/2014/main" id="{15A2BBD6-952F-4DA8-BEB7-7605B19D00D8}"/>
            </a:ext>
          </a:extLst>
        </xdr:cNvPr>
        <xdr:cNvSpPr txBox="1"/>
      </xdr:nvSpPr>
      <xdr:spPr>
        <a:xfrm>
          <a:off x="7334251" y="581025"/>
          <a:ext cx="2543174" cy="23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latin typeface="HelveticaNeueLT Std" panose="020B0604020202020204"/>
            </a:rPr>
            <a:t>3. Low-Income</a:t>
          </a:r>
          <a:r>
            <a:rPr lang="en-US" sz="900" b="1" baseline="0">
              <a:solidFill>
                <a:sysClr val="windowText" lastClr="000000"/>
              </a:solidFill>
              <a:latin typeface="HelveticaNeueLT Std" panose="020B0604020202020204"/>
            </a:rPr>
            <a:t> Developing Countries</a:t>
          </a:r>
          <a:endParaRPr lang="en-US" sz="900" b="1" i="1" baseline="0">
            <a:solidFill>
              <a:sysClr val="windowText" lastClr="000000"/>
            </a:solidFill>
            <a:effectLst/>
            <a:latin typeface="HelveticaNeueLT Std" panose="020B0604020202020204"/>
            <a:ea typeface="+mn-ea"/>
            <a:cs typeface="+mn-cs"/>
          </a:endParaRPr>
        </a:p>
      </xdr:txBody>
    </xdr:sp>
    <xdr:clientData/>
  </xdr:twoCellAnchor>
  <xdr:twoCellAnchor editAs="oneCell">
    <xdr:from>
      <xdr:col>3</xdr:col>
      <xdr:colOff>114300</xdr:colOff>
      <xdr:row>5</xdr:row>
      <xdr:rowOff>38100</xdr:rowOff>
    </xdr:from>
    <xdr:to>
      <xdr:col>14</xdr:col>
      <xdr:colOff>227751</xdr:colOff>
      <xdr:row>6</xdr:row>
      <xdr:rowOff>104743</xdr:rowOff>
    </xdr:to>
    <xdr:pic>
      <xdr:nvPicPr>
        <xdr:cNvPr id="9" name="Picture 8">
          <a:extLst>
            <a:ext uri="{FF2B5EF4-FFF2-40B4-BE49-F238E27FC236}">
              <a16:creationId xmlns:a16="http://schemas.microsoft.com/office/drawing/2014/main" id="{707F46E4-14D8-4C9F-82D1-F1B1668DC9DD}"/>
            </a:ext>
          </a:extLst>
        </xdr:cNvPr>
        <xdr:cNvPicPr>
          <a:picLocks noChangeAspect="1"/>
        </xdr:cNvPicPr>
      </xdr:nvPicPr>
      <xdr:blipFill>
        <a:blip xmlns:r="http://schemas.openxmlformats.org/officeDocument/2006/relationships" r:embed="rId4"/>
        <a:stretch>
          <a:fillRect/>
        </a:stretch>
      </xdr:blipFill>
      <xdr:spPr>
        <a:xfrm>
          <a:off x="1943100" y="958850"/>
          <a:ext cx="6819051" cy="250793"/>
        </a:xfrm>
        <a:prstGeom prst="rect">
          <a:avLst/>
        </a:prstGeom>
      </xdr:spPr>
    </xdr:pic>
    <xdr:clientData/>
  </xdr:twoCellAnchor>
  <xdr:twoCellAnchor>
    <xdr:from>
      <xdr:col>1</xdr:col>
      <xdr:colOff>527977</xdr:colOff>
      <xdr:row>20</xdr:row>
      <xdr:rowOff>64214</xdr:rowOff>
    </xdr:from>
    <xdr:to>
      <xdr:col>15</xdr:col>
      <xdr:colOff>363877</xdr:colOff>
      <xdr:row>23</xdr:row>
      <xdr:rowOff>135562</xdr:rowOff>
    </xdr:to>
    <xdr:sp macro="" textlink="">
      <xdr:nvSpPr>
        <xdr:cNvPr id="10" name="TextBox 9">
          <a:extLst>
            <a:ext uri="{FF2B5EF4-FFF2-40B4-BE49-F238E27FC236}">
              <a16:creationId xmlns:a16="http://schemas.microsoft.com/office/drawing/2014/main" id="{1E445D0C-26B6-4909-A305-88BCFB6B4E27}"/>
            </a:ext>
          </a:extLst>
        </xdr:cNvPr>
        <xdr:cNvSpPr txBox="1"/>
      </xdr:nvSpPr>
      <xdr:spPr>
        <a:xfrm>
          <a:off x="1134438" y="3774326"/>
          <a:ext cx="8326349" cy="6278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 IMF, World Economic Outlook Database;</a:t>
          </a:r>
          <a:r>
            <a:rPr lang="en-US" sz="1100" baseline="0"/>
            <a:t> and IMF staff estimates.</a:t>
          </a:r>
        </a:p>
        <a:p>
          <a:r>
            <a:rPr lang="en-US" sz="1100" baseline="0"/>
            <a:t>Note: All quantities are converted into 2019 prices using the projected evolution of the GDP deflator</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333375</xdr:colOff>
      <xdr:row>10</xdr:row>
      <xdr:rowOff>85725</xdr:rowOff>
    </xdr:from>
    <xdr:to>
      <xdr:col>31</xdr:col>
      <xdr:colOff>485775</xdr:colOff>
      <xdr:row>12</xdr:row>
      <xdr:rowOff>152400</xdr:rowOff>
    </xdr:to>
    <xdr:sp macro="" textlink="">
      <xdr:nvSpPr>
        <xdr:cNvPr id="2" name="TextBox 1">
          <a:extLst>
            <a:ext uri="{FF2B5EF4-FFF2-40B4-BE49-F238E27FC236}">
              <a16:creationId xmlns:a16="http://schemas.microsoft.com/office/drawing/2014/main" id="{37466DC2-FD51-48DC-8A4E-1701BB44E422}"/>
            </a:ext>
          </a:extLst>
        </xdr:cNvPr>
        <xdr:cNvSpPr txBox="1"/>
      </xdr:nvSpPr>
      <xdr:spPr>
        <a:xfrm>
          <a:off x="1711325" y="2155825"/>
          <a:ext cx="8953500" cy="384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cs typeface="Arial" panose="020B0604020202020204" pitchFamily="34" charset="0"/>
            </a:rPr>
            <a:t>Figure 1.2. Drivers of Change in Government Debt, 2019-21</a:t>
          </a:r>
        </a:p>
        <a:p>
          <a:pPr algn="l"/>
          <a:r>
            <a:rPr lang="en-US" sz="1000" b="0" i="1" baseline="0">
              <a:solidFill>
                <a:srgbClr val="7030A0"/>
              </a:solidFill>
              <a:latin typeface="HelveticaNeueLT Std" panose="020B0604020202020204" pitchFamily="34" charset="0"/>
              <a:cs typeface="Arial" panose="020B0604020202020204" pitchFamily="34" charset="0"/>
            </a:rPr>
            <a:t>(Percent of GDP)</a:t>
          </a:r>
        </a:p>
      </xdr:txBody>
    </xdr:sp>
    <xdr:clientData/>
  </xdr:twoCellAnchor>
  <xdr:twoCellAnchor>
    <xdr:from>
      <xdr:col>17</xdr:col>
      <xdr:colOff>225908</xdr:colOff>
      <xdr:row>13</xdr:row>
      <xdr:rowOff>80134</xdr:rowOff>
    </xdr:from>
    <xdr:to>
      <xdr:col>24</xdr:col>
      <xdr:colOff>66675</xdr:colOff>
      <xdr:row>31</xdr:row>
      <xdr:rowOff>38100</xdr:rowOff>
    </xdr:to>
    <xdr:graphicFrame macro="">
      <xdr:nvGraphicFramePr>
        <xdr:cNvPr id="3" name="Chart 2">
          <a:extLst>
            <a:ext uri="{FF2B5EF4-FFF2-40B4-BE49-F238E27FC236}">
              <a16:creationId xmlns:a16="http://schemas.microsoft.com/office/drawing/2014/main" id="{E8D9455B-C7E8-4D9A-B763-1FA7264AEB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34</xdr:row>
      <xdr:rowOff>0</xdr:rowOff>
    </xdr:from>
    <xdr:to>
      <xdr:col>30</xdr:col>
      <xdr:colOff>81591</xdr:colOff>
      <xdr:row>37</xdr:row>
      <xdr:rowOff>136252</xdr:rowOff>
    </xdr:to>
    <xdr:sp macro="" textlink="">
      <xdr:nvSpPr>
        <xdr:cNvPr id="4" name="TextBox 3">
          <a:extLst>
            <a:ext uri="{FF2B5EF4-FFF2-40B4-BE49-F238E27FC236}">
              <a16:creationId xmlns:a16="http://schemas.microsoft.com/office/drawing/2014/main" id="{E43819E7-44E3-4B70-AB6D-97A06D37E0C1}"/>
            </a:ext>
          </a:extLst>
        </xdr:cNvPr>
        <xdr:cNvSpPr txBox="1"/>
      </xdr:nvSpPr>
      <xdr:spPr>
        <a:xfrm>
          <a:off x="1382661" y="6052984"/>
          <a:ext cx="8326349" cy="6278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 IMF, World Economic Outlook Database;</a:t>
          </a:r>
          <a:r>
            <a:rPr lang="en-US" sz="1100" baseline="0"/>
            <a:t> and IMF staff estimates based on Mauro and Zilinski (2016).</a:t>
          </a:r>
        </a:p>
        <a:p>
          <a:r>
            <a:rPr lang="en-US" sz="1100" baseline="0"/>
            <a:t>Note: The stock-flow residual is the change in the debt ratio resulting from factors such as the bailouts or changes in exchange rates.</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66675</xdr:colOff>
      <xdr:row>19</xdr:row>
      <xdr:rowOff>85725</xdr:rowOff>
    </xdr:from>
    <xdr:to>
      <xdr:col>11</xdr:col>
      <xdr:colOff>324971</xdr:colOff>
      <xdr:row>22</xdr:row>
      <xdr:rowOff>78442</xdr:rowOff>
    </xdr:to>
    <xdr:sp macro="" textlink="">
      <xdr:nvSpPr>
        <xdr:cNvPr id="2" name="TextBox 1">
          <a:extLst>
            <a:ext uri="{FF2B5EF4-FFF2-40B4-BE49-F238E27FC236}">
              <a16:creationId xmlns:a16="http://schemas.microsoft.com/office/drawing/2014/main" id="{DB8A65F5-E236-4722-AD65-12599C1710B2}"/>
            </a:ext>
          </a:extLst>
        </xdr:cNvPr>
        <xdr:cNvSpPr txBox="1"/>
      </xdr:nvSpPr>
      <xdr:spPr>
        <a:xfrm>
          <a:off x="676275" y="3311525"/>
          <a:ext cx="8131175" cy="46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cs typeface="Arial" panose="020B0604020202020204" pitchFamily="34" charset="0"/>
            </a:rPr>
            <a:t>Figure 1.3. The Effect of the COVID-19 Pandemic on General Government Gross Debt, 2019–24</a:t>
          </a:r>
        </a:p>
        <a:p>
          <a:pPr algn="l"/>
          <a:r>
            <a:rPr lang="en-US" sz="1000" b="0" i="1" baseline="0">
              <a:solidFill>
                <a:srgbClr val="7030A0"/>
              </a:solidFill>
              <a:latin typeface="HelveticaNeueLT Std" panose="020B0604020202020204" pitchFamily="34" charset="0"/>
              <a:cs typeface="Arial" panose="020B0604020202020204" pitchFamily="34" charset="0"/>
            </a:rPr>
            <a:t>(Change relative to pre-pandemic projections, percent of GDP)</a:t>
          </a:r>
        </a:p>
      </xdr:txBody>
    </xdr:sp>
    <xdr:clientData/>
  </xdr:twoCellAnchor>
  <xdr:twoCellAnchor>
    <xdr:from>
      <xdr:col>0</xdr:col>
      <xdr:colOff>485775</xdr:colOff>
      <xdr:row>38</xdr:row>
      <xdr:rowOff>0</xdr:rowOff>
    </xdr:from>
    <xdr:to>
      <xdr:col>2</xdr:col>
      <xdr:colOff>434975</xdr:colOff>
      <xdr:row>38</xdr:row>
      <xdr:rowOff>0</xdr:rowOff>
    </xdr:to>
    <xdr:graphicFrame macro="">
      <xdr:nvGraphicFramePr>
        <xdr:cNvPr id="3" name="Chart 2">
          <a:extLst>
            <a:ext uri="{FF2B5EF4-FFF2-40B4-BE49-F238E27FC236}">
              <a16:creationId xmlns:a16="http://schemas.microsoft.com/office/drawing/2014/main" id="{D3EE26AA-66E5-4035-AC58-4DD307AF1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76200</xdr:colOff>
      <xdr:row>23</xdr:row>
      <xdr:rowOff>0</xdr:rowOff>
    </xdr:from>
    <xdr:to>
      <xdr:col>3</xdr:col>
      <xdr:colOff>25400</xdr:colOff>
      <xdr:row>36</xdr:row>
      <xdr:rowOff>76200</xdr:rowOff>
    </xdr:to>
    <xdr:graphicFrame macro="">
      <xdr:nvGraphicFramePr>
        <xdr:cNvPr id="4" name="Chart 3">
          <a:extLst>
            <a:ext uri="{FF2B5EF4-FFF2-40B4-BE49-F238E27FC236}">
              <a16:creationId xmlns:a16="http://schemas.microsoft.com/office/drawing/2014/main" id="{8D77A708-3105-4FFC-A260-73F3C6CA9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66675</xdr:colOff>
      <xdr:row>23</xdr:row>
      <xdr:rowOff>123825</xdr:rowOff>
    </xdr:from>
    <xdr:to>
      <xdr:col>21</xdr:col>
      <xdr:colOff>606425</xdr:colOff>
      <xdr:row>37</xdr:row>
      <xdr:rowOff>38100</xdr:rowOff>
    </xdr:to>
    <xdr:graphicFrame macro="">
      <xdr:nvGraphicFramePr>
        <xdr:cNvPr id="5" name="Chart 4">
          <a:extLst>
            <a:ext uri="{FF2B5EF4-FFF2-40B4-BE49-F238E27FC236}">
              <a16:creationId xmlns:a16="http://schemas.microsoft.com/office/drawing/2014/main" id="{1E553C1E-B05F-4708-9FC7-9D286D33E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47625</xdr:colOff>
      <xdr:row>19</xdr:row>
      <xdr:rowOff>123825</xdr:rowOff>
    </xdr:from>
    <xdr:to>
      <xdr:col>29</xdr:col>
      <xdr:colOff>571500</xdr:colOff>
      <xdr:row>22</xdr:row>
      <xdr:rowOff>116542</xdr:rowOff>
    </xdr:to>
    <xdr:sp macro="" textlink="">
      <xdr:nvSpPr>
        <xdr:cNvPr id="6" name="TextBox 5">
          <a:extLst>
            <a:ext uri="{FF2B5EF4-FFF2-40B4-BE49-F238E27FC236}">
              <a16:creationId xmlns:a16="http://schemas.microsoft.com/office/drawing/2014/main" id="{F569FCCD-97AF-4046-A941-0E399E8A26E3}"/>
            </a:ext>
          </a:extLst>
        </xdr:cNvPr>
        <xdr:cNvSpPr txBox="1"/>
      </xdr:nvSpPr>
      <xdr:spPr>
        <a:xfrm>
          <a:off x="9448800" y="3349625"/>
          <a:ext cx="0" cy="46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cs typeface="Arial" panose="020B0604020202020204" pitchFamily="34" charset="0"/>
            </a:rPr>
            <a:t>Figure 1.X. The Effect of the COVID-19 Pandemic on the Forecast of Change in General Government Gross Debt, 2019–24</a:t>
          </a:r>
        </a:p>
        <a:p>
          <a:pPr algn="l"/>
          <a:r>
            <a:rPr lang="en-US" sz="1000" b="0" i="1" baseline="0">
              <a:solidFill>
                <a:srgbClr val="7030A0"/>
              </a:solidFill>
              <a:latin typeface="HelveticaNeueLT Std" panose="020B0604020202020204" pitchFamily="34" charset="0"/>
              <a:cs typeface="Arial" panose="020B0604020202020204" pitchFamily="34" charset="0"/>
            </a:rPr>
            <a:t>(Percent of 2019 GDP, relative to pre-pandemic level)</a:t>
          </a:r>
        </a:p>
      </xdr:txBody>
    </xdr:sp>
    <xdr:clientData/>
  </xdr:twoCellAnchor>
  <xdr:twoCellAnchor>
    <xdr:from>
      <xdr:col>1</xdr:col>
      <xdr:colOff>0</xdr:colOff>
      <xdr:row>37</xdr:row>
      <xdr:rowOff>0</xdr:rowOff>
    </xdr:from>
    <xdr:to>
      <xdr:col>19</xdr:col>
      <xdr:colOff>110546</xdr:colOff>
      <xdr:row>41</xdr:row>
      <xdr:rowOff>705</xdr:rowOff>
    </xdr:to>
    <xdr:sp macro="" textlink="">
      <xdr:nvSpPr>
        <xdr:cNvPr id="7" name="TextBox 6">
          <a:extLst>
            <a:ext uri="{FF2B5EF4-FFF2-40B4-BE49-F238E27FC236}">
              <a16:creationId xmlns:a16="http://schemas.microsoft.com/office/drawing/2014/main" id="{A0D24C94-CBDE-4386-8FE5-A3608AB762A4}"/>
            </a:ext>
          </a:extLst>
        </xdr:cNvPr>
        <xdr:cNvSpPr txBox="1"/>
      </xdr:nvSpPr>
      <xdr:spPr>
        <a:xfrm>
          <a:off x="611481" y="5879630"/>
          <a:ext cx="8326349" cy="6278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 IMF, World Economic Outlook Database;</a:t>
          </a:r>
          <a:r>
            <a:rPr lang="en-US" sz="1100" baseline="0"/>
            <a:t> and IMF staff estimates.</a:t>
          </a:r>
        </a:p>
        <a:p>
          <a:r>
            <a:rPr lang="en-US" sz="1100" baseline="0"/>
            <a:t>Note: Prepandemic projections refer to projections in the October 2019 </a:t>
          </a:r>
          <a:r>
            <a:rPr lang="en-US" sz="1100" i="1" baseline="0"/>
            <a:t>World Economic Outlook.</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281811</xdr:colOff>
      <xdr:row>7</xdr:row>
      <xdr:rowOff>9091</xdr:rowOff>
    </xdr:from>
    <xdr:to>
      <xdr:col>6</xdr:col>
      <xdr:colOff>419490</xdr:colOff>
      <xdr:row>22</xdr:row>
      <xdr:rowOff>37274</xdr:rowOff>
    </xdr:to>
    <xdr:graphicFrame macro="">
      <xdr:nvGraphicFramePr>
        <xdr:cNvPr id="2" name="Chart 1">
          <a:extLst>
            <a:ext uri="{FF2B5EF4-FFF2-40B4-BE49-F238E27FC236}">
              <a16:creationId xmlns:a16="http://schemas.microsoft.com/office/drawing/2014/main" id="{4B56FABF-4533-4CF4-90D4-A243F5315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574847</xdr:colOff>
      <xdr:row>4</xdr:row>
      <xdr:rowOff>122998</xdr:rowOff>
    </xdr:from>
    <xdr:to>
      <xdr:col>6</xdr:col>
      <xdr:colOff>327198</xdr:colOff>
      <xdr:row>6</xdr:row>
      <xdr:rowOff>78287</xdr:rowOff>
    </xdr:to>
    <xdr:sp macro="" textlink="">
      <xdr:nvSpPr>
        <xdr:cNvPr id="3" name="TextBox 2">
          <a:extLst>
            <a:ext uri="{FF2B5EF4-FFF2-40B4-BE49-F238E27FC236}">
              <a16:creationId xmlns:a16="http://schemas.microsoft.com/office/drawing/2014/main" id="{AE13E84A-2587-48F8-9C43-21B82344806D}"/>
            </a:ext>
          </a:extLst>
        </xdr:cNvPr>
        <xdr:cNvSpPr txBox="1"/>
      </xdr:nvSpPr>
      <xdr:spPr>
        <a:xfrm>
          <a:off x="574847" y="775395"/>
          <a:ext cx="3405776" cy="268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latin typeface="HelveticaNeueLT Std" panose="020B0604020202020204"/>
            </a:rPr>
            <a:t>Panel 1. </a:t>
          </a:r>
          <a:r>
            <a:rPr lang="en-US" sz="1100" b="1" baseline="0">
              <a:solidFill>
                <a:sysClr val="windowText" lastClr="000000"/>
              </a:solidFill>
              <a:latin typeface="HelveticaNeueLT Std" panose="020B0604020202020204"/>
            </a:rPr>
            <a:t>GDP and Components</a:t>
          </a:r>
        </a:p>
        <a:p>
          <a:pPr marL="0" marR="0" lvl="0" indent="0" defTabSz="914400" rtl="0" eaLnBrk="1" fontAlgn="auto" latinLnBrk="0" hangingPunct="1">
            <a:lnSpc>
              <a:spcPct val="100000"/>
            </a:lnSpc>
            <a:spcBef>
              <a:spcPts val="0"/>
            </a:spcBef>
            <a:spcAft>
              <a:spcPts val="0"/>
            </a:spcAft>
            <a:buClrTx/>
            <a:buSzTx/>
            <a:buFontTx/>
            <a:buNone/>
            <a:tabLst/>
            <a:defRPr/>
          </a:pPr>
          <a:endParaRPr lang="en-US" b="0" i="1">
            <a:solidFill>
              <a:srgbClr val="7030A0"/>
            </a:solidFill>
            <a:effectLst/>
            <a:latin typeface="HelveticaNeueLT Std" panose="020B0604020202020204"/>
          </a:endParaRPr>
        </a:p>
        <a:p>
          <a:endParaRPr lang="en-US" sz="1100"/>
        </a:p>
      </xdr:txBody>
    </xdr:sp>
    <xdr:clientData/>
  </xdr:twoCellAnchor>
  <xdr:twoCellAnchor>
    <xdr:from>
      <xdr:col>12</xdr:col>
      <xdr:colOff>242890</xdr:colOff>
      <xdr:row>64</xdr:row>
      <xdr:rowOff>152400</xdr:rowOff>
    </xdr:from>
    <xdr:to>
      <xdr:col>19</xdr:col>
      <xdr:colOff>314325</xdr:colOff>
      <xdr:row>81</xdr:row>
      <xdr:rowOff>28575</xdr:rowOff>
    </xdr:to>
    <xdr:graphicFrame macro="">
      <xdr:nvGraphicFramePr>
        <xdr:cNvPr id="4" name="Chart 3">
          <a:extLst>
            <a:ext uri="{FF2B5EF4-FFF2-40B4-BE49-F238E27FC236}">
              <a16:creationId xmlns:a16="http://schemas.microsoft.com/office/drawing/2014/main" id="{AB9E4E33-C77B-4B30-90E8-439492BF1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571500</xdr:colOff>
      <xdr:row>58</xdr:row>
      <xdr:rowOff>57150</xdr:rowOff>
    </xdr:from>
    <xdr:to>
      <xdr:col>18</xdr:col>
      <xdr:colOff>323851</xdr:colOff>
      <xdr:row>63</xdr:row>
      <xdr:rowOff>9525</xdr:rowOff>
    </xdr:to>
    <xdr:sp macro="" textlink="">
      <xdr:nvSpPr>
        <xdr:cNvPr id="5" name="TextBox 4">
          <a:extLst>
            <a:ext uri="{FF2B5EF4-FFF2-40B4-BE49-F238E27FC236}">
              <a16:creationId xmlns:a16="http://schemas.microsoft.com/office/drawing/2014/main" id="{BF02B3B9-ADE0-4404-8DE6-776AA4A2F115}"/>
            </a:ext>
          </a:extLst>
        </xdr:cNvPr>
        <xdr:cNvSpPr txBox="1"/>
      </xdr:nvSpPr>
      <xdr:spPr>
        <a:xfrm>
          <a:off x="17030700" y="9740900"/>
          <a:ext cx="340995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b="1">
              <a:solidFill>
                <a:srgbClr val="7030A0"/>
              </a:solidFill>
              <a:latin typeface="HelveticaNeueLT Std" panose="020B0604020202020204"/>
            </a:rPr>
            <a:t>Figure</a:t>
          </a:r>
          <a:r>
            <a:rPr lang="en-US" sz="1100" b="1" baseline="0">
              <a:solidFill>
                <a:srgbClr val="7030A0"/>
              </a:solidFill>
              <a:latin typeface="HelveticaNeueLT Std" panose="020B0604020202020204"/>
            </a:rPr>
            <a:t> 1.11. Decomposition of Cumulative Spillovers, 2021-26</a:t>
          </a:r>
        </a:p>
        <a:p>
          <a:pPr marL="0" marR="0" lvl="0" indent="0" defTabSz="914400" rtl="0" eaLnBrk="1" fontAlgn="auto" latinLnBrk="0" hangingPunct="1">
            <a:lnSpc>
              <a:spcPct val="100000"/>
            </a:lnSpc>
            <a:spcBef>
              <a:spcPts val="0"/>
            </a:spcBef>
            <a:spcAft>
              <a:spcPts val="0"/>
            </a:spcAft>
            <a:buClrTx/>
            <a:buSzTx/>
            <a:buFontTx/>
            <a:buNone/>
            <a:tabLst/>
            <a:defRPr/>
          </a:pPr>
          <a:r>
            <a:rPr lang="en-US" sz="1100" b="0" i="1" baseline="0">
              <a:solidFill>
                <a:srgbClr val="7030A0"/>
              </a:solidFill>
              <a:latin typeface="HelveticaNeueLT Std" panose="020B0604020202020204"/>
            </a:rPr>
            <a:t>(share of total spillovers) </a:t>
          </a:r>
        </a:p>
        <a:p>
          <a:pPr marL="0" marR="0" lvl="0" indent="0" defTabSz="914400" rtl="0" eaLnBrk="1" fontAlgn="auto" latinLnBrk="0" hangingPunct="1">
            <a:lnSpc>
              <a:spcPct val="100000"/>
            </a:lnSpc>
            <a:spcBef>
              <a:spcPts val="0"/>
            </a:spcBef>
            <a:spcAft>
              <a:spcPts val="0"/>
            </a:spcAft>
            <a:buClrTx/>
            <a:buSzTx/>
            <a:buFontTx/>
            <a:buNone/>
            <a:tabLst/>
            <a:defRPr/>
          </a:pPr>
          <a:endParaRPr lang="en-US" b="0" i="1">
            <a:solidFill>
              <a:srgbClr val="7030A0"/>
            </a:solidFill>
            <a:effectLst/>
            <a:latin typeface="HelveticaNeueLT Std" panose="020B0604020202020204"/>
          </a:endParaRPr>
        </a:p>
        <a:p>
          <a:endParaRPr lang="en-US" sz="1100"/>
        </a:p>
      </xdr:txBody>
    </xdr:sp>
    <xdr:clientData/>
  </xdr:twoCellAnchor>
  <xdr:twoCellAnchor>
    <xdr:from>
      <xdr:col>5</xdr:col>
      <xdr:colOff>533400</xdr:colOff>
      <xdr:row>52</xdr:row>
      <xdr:rowOff>152400</xdr:rowOff>
    </xdr:from>
    <xdr:to>
      <xdr:col>11</xdr:col>
      <xdr:colOff>476250</xdr:colOff>
      <xdr:row>54</xdr:row>
      <xdr:rowOff>114300</xdr:rowOff>
    </xdr:to>
    <xdr:sp macro="" textlink="">
      <xdr:nvSpPr>
        <xdr:cNvPr id="6" name="TextBox 5">
          <a:extLst>
            <a:ext uri="{FF2B5EF4-FFF2-40B4-BE49-F238E27FC236}">
              <a16:creationId xmlns:a16="http://schemas.microsoft.com/office/drawing/2014/main" id="{F368230F-7175-44B7-A539-888A18D5DF7B}"/>
            </a:ext>
          </a:extLst>
        </xdr:cNvPr>
        <xdr:cNvSpPr txBox="1"/>
      </xdr:nvSpPr>
      <xdr:spPr>
        <a:xfrm>
          <a:off x="12725400" y="9099550"/>
          <a:ext cx="360045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900" b="0">
              <a:solidFill>
                <a:sysClr val="windowText" lastClr="000000"/>
              </a:solidFill>
              <a:latin typeface="HelveticaNeueLT Std" panose="020B0604020202020204"/>
            </a:rPr>
            <a:t>Source: IMF staff</a:t>
          </a:r>
          <a:r>
            <a:rPr lang="en-US" sz="900" b="0" baseline="0">
              <a:solidFill>
                <a:sysClr val="windowText" lastClr="000000"/>
              </a:solidFill>
              <a:latin typeface="HelveticaNeueLT Std" panose="020B0604020202020204"/>
            </a:rPr>
            <a:t> calculations.</a:t>
          </a:r>
          <a:endParaRPr lang="en-US" sz="900" b="0" i="1" baseline="0">
            <a:solidFill>
              <a:sysClr val="windowText" lastClr="000000"/>
            </a:solidFill>
            <a:latin typeface="HelveticaNeueLT Std" panose="020B0604020202020204"/>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b="0" i="1">
            <a:solidFill>
              <a:srgbClr val="7030A0"/>
            </a:solidFill>
            <a:effectLst/>
            <a:latin typeface="HelveticaNeueLT Std" panose="020B0604020202020204"/>
          </a:endParaRPr>
        </a:p>
        <a:p>
          <a:endParaRPr lang="en-US" sz="1100"/>
        </a:p>
      </xdr:txBody>
    </xdr:sp>
    <xdr:clientData/>
  </xdr:twoCellAnchor>
  <xdr:twoCellAnchor>
    <xdr:from>
      <xdr:col>11</xdr:col>
      <xdr:colOff>438149</xdr:colOff>
      <xdr:row>83</xdr:row>
      <xdr:rowOff>28574</xdr:rowOff>
    </xdr:from>
    <xdr:to>
      <xdr:col>18</xdr:col>
      <xdr:colOff>428625</xdr:colOff>
      <xdr:row>87</xdr:row>
      <xdr:rowOff>38099</xdr:rowOff>
    </xdr:to>
    <xdr:sp macro="" textlink="">
      <xdr:nvSpPr>
        <xdr:cNvPr id="7" name="TextBox 6">
          <a:extLst>
            <a:ext uri="{FF2B5EF4-FFF2-40B4-BE49-F238E27FC236}">
              <a16:creationId xmlns:a16="http://schemas.microsoft.com/office/drawing/2014/main" id="{DD6BC708-0907-4FEF-ADCD-B00736E44AD8}"/>
            </a:ext>
          </a:extLst>
        </xdr:cNvPr>
        <xdr:cNvSpPr txBox="1"/>
      </xdr:nvSpPr>
      <xdr:spPr>
        <a:xfrm>
          <a:off x="16287749" y="9740900"/>
          <a:ext cx="4257676" cy="38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900" b="0">
              <a:solidFill>
                <a:sysClr val="windowText" lastClr="000000"/>
              </a:solidFill>
              <a:latin typeface="HelveticaNeueLT Std" panose="020B0604020202020204"/>
            </a:rPr>
            <a:t>Source: IMF staff</a:t>
          </a:r>
          <a:r>
            <a:rPr lang="en-US" sz="900" b="0" baseline="0">
              <a:solidFill>
                <a:sysClr val="windowText" lastClr="000000"/>
              </a:solidFill>
              <a:latin typeface="HelveticaNeueLT Std" panose="020B0604020202020204"/>
            </a:rPr>
            <a:t> calculations.</a:t>
          </a:r>
        </a:p>
        <a:p>
          <a:pPr marL="0" marR="0" lvl="0" indent="0" defTabSz="914400" rtl="0" eaLnBrk="1" fontAlgn="auto" latinLnBrk="0" hangingPunct="1">
            <a:lnSpc>
              <a:spcPct val="100000"/>
            </a:lnSpc>
            <a:spcBef>
              <a:spcPts val="0"/>
            </a:spcBef>
            <a:spcAft>
              <a:spcPts val="0"/>
            </a:spcAft>
            <a:buClrTx/>
            <a:buSzTx/>
            <a:buFontTx/>
            <a:buNone/>
            <a:tabLst/>
            <a:defRPr/>
          </a:pPr>
          <a:r>
            <a:rPr lang="en-US" sz="900" b="0" i="0" baseline="0">
              <a:solidFill>
                <a:sysClr val="windowText" lastClr="000000"/>
              </a:solidFill>
              <a:latin typeface="HelveticaNeueLT Std" panose="020B0604020202020204"/>
            </a:rPr>
            <a:t>Note: Real GDP, real consumption, real investment and employment are shown in percent difference, while current account-to-GDP are shown in percentage point difference. Advanced Economies exclude US, Japan and EU</a:t>
          </a:r>
        </a:p>
        <a:p>
          <a:pPr marL="0" marR="0" lvl="0" indent="0" defTabSz="914400" rtl="0" eaLnBrk="1" fontAlgn="auto" latinLnBrk="0" hangingPunct="1">
            <a:lnSpc>
              <a:spcPct val="100000"/>
            </a:lnSpc>
            <a:spcBef>
              <a:spcPts val="0"/>
            </a:spcBef>
            <a:spcAft>
              <a:spcPts val="0"/>
            </a:spcAft>
            <a:buClrTx/>
            <a:buSzTx/>
            <a:buFontTx/>
            <a:buNone/>
            <a:tabLst/>
            <a:defRPr/>
          </a:pPr>
          <a:endParaRPr lang="en-US" b="0" i="1">
            <a:solidFill>
              <a:srgbClr val="7030A0"/>
            </a:solidFill>
            <a:effectLst/>
            <a:latin typeface="HelveticaNeueLT Std" panose="020B0604020202020204"/>
          </a:endParaRPr>
        </a:p>
        <a:p>
          <a:endParaRPr lang="en-US" sz="1100"/>
        </a:p>
      </xdr:txBody>
    </xdr:sp>
    <xdr:clientData/>
  </xdr:twoCellAnchor>
  <xdr:twoCellAnchor>
    <xdr:from>
      <xdr:col>5</xdr:col>
      <xdr:colOff>333374</xdr:colOff>
      <xdr:row>62</xdr:row>
      <xdr:rowOff>38101</xdr:rowOff>
    </xdr:from>
    <xdr:to>
      <xdr:col>12</xdr:col>
      <xdr:colOff>161925</xdr:colOff>
      <xdr:row>80</xdr:row>
      <xdr:rowOff>38100</xdr:rowOff>
    </xdr:to>
    <xdr:graphicFrame macro="">
      <xdr:nvGraphicFramePr>
        <xdr:cNvPr id="8" name="Chart 7">
          <a:extLst>
            <a:ext uri="{FF2B5EF4-FFF2-40B4-BE49-F238E27FC236}">
              <a16:creationId xmlns:a16="http://schemas.microsoft.com/office/drawing/2014/main" id="{B472EACD-FD8B-4145-BAAC-161989DFD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447674</xdr:colOff>
      <xdr:row>81</xdr:row>
      <xdr:rowOff>57149</xdr:rowOff>
    </xdr:from>
    <xdr:to>
      <xdr:col>11</xdr:col>
      <xdr:colOff>333375</xdr:colOff>
      <xdr:row>85</xdr:row>
      <xdr:rowOff>123825</xdr:rowOff>
    </xdr:to>
    <xdr:sp macro="" textlink="">
      <xdr:nvSpPr>
        <xdr:cNvPr id="9" name="TextBox 8">
          <a:extLst>
            <a:ext uri="{FF2B5EF4-FFF2-40B4-BE49-F238E27FC236}">
              <a16:creationId xmlns:a16="http://schemas.microsoft.com/office/drawing/2014/main" id="{36D2FDCA-DAC4-47FC-AFC8-CD06ADCD8512}"/>
            </a:ext>
          </a:extLst>
        </xdr:cNvPr>
        <xdr:cNvSpPr txBox="1"/>
      </xdr:nvSpPr>
      <xdr:spPr>
        <a:xfrm>
          <a:off x="12639674" y="9740900"/>
          <a:ext cx="354330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900" b="0">
              <a:solidFill>
                <a:sysClr val="windowText" lastClr="000000"/>
              </a:solidFill>
              <a:latin typeface="HelveticaNeueLT Std" panose="020B0604020202020204"/>
            </a:rPr>
            <a:t>Source: IMF staff</a:t>
          </a:r>
          <a:r>
            <a:rPr lang="en-US" sz="900" b="0" baseline="0">
              <a:solidFill>
                <a:sysClr val="windowText" lastClr="000000"/>
              </a:solidFill>
              <a:latin typeface="HelveticaNeueLT Std" panose="020B0604020202020204"/>
            </a:rPr>
            <a:t> calculations. Government Deficit-to-GDP is shown in percentage point difference, and government net debt is shown in percent of GDP difference. Advanced Economies exclude US, Japan and EU</a:t>
          </a:r>
        </a:p>
        <a:p>
          <a:pPr marL="0" marR="0" lvl="0" indent="0" defTabSz="914400" rtl="0" eaLnBrk="1" fontAlgn="auto" latinLnBrk="0" hangingPunct="1">
            <a:lnSpc>
              <a:spcPct val="100000"/>
            </a:lnSpc>
            <a:spcBef>
              <a:spcPts val="0"/>
            </a:spcBef>
            <a:spcAft>
              <a:spcPts val="0"/>
            </a:spcAft>
            <a:buClrTx/>
            <a:buSzTx/>
            <a:buFontTx/>
            <a:buNone/>
            <a:tabLst/>
            <a:defRPr/>
          </a:pPr>
          <a:endParaRPr lang="en-US" sz="900" b="0" i="1" baseline="0">
            <a:solidFill>
              <a:sysClr val="windowText" lastClr="000000"/>
            </a:solidFill>
            <a:latin typeface="HelveticaNeueLT Std" panose="020B0604020202020204"/>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b="0" i="1">
            <a:solidFill>
              <a:srgbClr val="7030A0"/>
            </a:solidFill>
            <a:effectLst/>
            <a:latin typeface="HelveticaNeueLT Std" panose="020B0604020202020204"/>
          </a:endParaRPr>
        </a:p>
        <a:p>
          <a:endParaRPr lang="en-US" sz="1100"/>
        </a:p>
      </xdr:txBody>
    </xdr:sp>
    <xdr:clientData/>
  </xdr:twoCellAnchor>
  <xdr:twoCellAnchor>
    <xdr:from>
      <xdr:col>5</xdr:col>
      <xdr:colOff>390526</xdr:colOff>
      <xdr:row>57</xdr:row>
      <xdr:rowOff>152399</xdr:rowOff>
    </xdr:from>
    <xdr:to>
      <xdr:col>12</xdr:col>
      <xdr:colOff>152400</xdr:colOff>
      <xdr:row>61</xdr:row>
      <xdr:rowOff>85724</xdr:rowOff>
    </xdr:to>
    <xdr:sp macro="" textlink="">
      <xdr:nvSpPr>
        <xdr:cNvPr id="10" name="TextBox 9">
          <a:extLst>
            <a:ext uri="{FF2B5EF4-FFF2-40B4-BE49-F238E27FC236}">
              <a16:creationId xmlns:a16="http://schemas.microsoft.com/office/drawing/2014/main" id="{045B313B-765C-4788-B132-4CFEC8D9B0D0}"/>
            </a:ext>
          </a:extLst>
        </xdr:cNvPr>
        <xdr:cNvSpPr txBox="1"/>
      </xdr:nvSpPr>
      <xdr:spPr>
        <a:xfrm>
          <a:off x="12582526" y="9740900"/>
          <a:ext cx="402907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b="1">
              <a:solidFill>
                <a:srgbClr val="7030A0"/>
              </a:solidFill>
              <a:latin typeface="HelveticaNeueLT Std" panose="020B0604020202020204"/>
            </a:rPr>
            <a:t>Figure</a:t>
          </a:r>
          <a:r>
            <a:rPr lang="en-US" sz="1100" b="1" baseline="0">
              <a:solidFill>
                <a:srgbClr val="7030A0"/>
              </a:solidFill>
              <a:latin typeface="HelveticaNeueLT Std" panose="020B0604020202020204"/>
            </a:rPr>
            <a:t> 1.12. Distribution of cumulative spillovers: fiscal variables, 2021-26  </a:t>
          </a:r>
        </a:p>
        <a:p>
          <a:pPr marL="0" marR="0" lvl="0" indent="0" defTabSz="914400" rtl="0" eaLnBrk="1" fontAlgn="auto" latinLnBrk="0" hangingPunct="1">
            <a:lnSpc>
              <a:spcPct val="100000"/>
            </a:lnSpc>
            <a:spcBef>
              <a:spcPts val="0"/>
            </a:spcBef>
            <a:spcAft>
              <a:spcPts val="0"/>
            </a:spcAft>
            <a:buClrTx/>
            <a:buSzTx/>
            <a:buFontTx/>
            <a:buNone/>
            <a:tabLst/>
            <a:defRPr/>
          </a:pPr>
          <a:r>
            <a:rPr lang="en-US" sz="1100" b="0" i="1" baseline="0">
              <a:solidFill>
                <a:srgbClr val="7030A0"/>
              </a:solidFill>
              <a:latin typeface="HelveticaNeueLT Std" panose="020B0604020202020204"/>
            </a:rPr>
            <a:t>(share)</a:t>
          </a:r>
        </a:p>
        <a:p>
          <a:pPr marL="0" marR="0" lvl="0" indent="0" defTabSz="914400" rtl="0" eaLnBrk="1" fontAlgn="auto" latinLnBrk="0" hangingPunct="1">
            <a:lnSpc>
              <a:spcPct val="100000"/>
            </a:lnSpc>
            <a:spcBef>
              <a:spcPts val="0"/>
            </a:spcBef>
            <a:spcAft>
              <a:spcPts val="0"/>
            </a:spcAft>
            <a:buClrTx/>
            <a:buSzTx/>
            <a:buFontTx/>
            <a:buNone/>
            <a:tabLst/>
            <a:defRPr/>
          </a:pPr>
          <a:endParaRPr lang="en-US" b="0" i="1">
            <a:solidFill>
              <a:srgbClr val="7030A0"/>
            </a:solidFill>
            <a:effectLst/>
            <a:latin typeface="HelveticaNeueLT Std" panose="020B0604020202020204"/>
          </a:endParaRPr>
        </a:p>
        <a:p>
          <a:endParaRPr lang="en-US" sz="1100"/>
        </a:p>
      </xdr:txBody>
    </xdr:sp>
    <xdr:clientData/>
  </xdr:twoCellAnchor>
  <xdr:twoCellAnchor>
    <xdr:from>
      <xdr:col>7</xdr:col>
      <xdr:colOff>101034</xdr:colOff>
      <xdr:row>4</xdr:row>
      <xdr:rowOff>128393</xdr:rowOff>
    </xdr:from>
    <xdr:to>
      <xdr:col>14</xdr:col>
      <xdr:colOff>415359</xdr:colOff>
      <xdr:row>7</xdr:row>
      <xdr:rowOff>17399</xdr:rowOff>
    </xdr:to>
    <xdr:sp macro="" textlink="">
      <xdr:nvSpPr>
        <xdr:cNvPr id="11" name="TextBox 10">
          <a:extLst>
            <a:ext uri="{FF2B5EF4-FFF2-40B4-BE49-F238E27FC236}">
              <a16:creationId xmlns:a16="http://schemas.microsoft.com/office/drawing/2014/main" id="{C3E8288C-262F-44CA-AF8E-358567A0EC98}"/>
            </a:ext>
          </a:extLst>
        </xdr:cNvPr>
        <xdr:cNvSpPr txBox="1"/>
      </xdr:nvSpPr>
      <xdr:spPr>
        <a:xfrm>
          <a:off x="4363363" y="780790"/>
          <a:ext cx="4576654" cy="358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b="1">
              <a:solidFill>
                <a:sysClr val="windowText" lastClr="000000"/>
              </a:solidFill>
              <a:latin typeface="HelveticaNeueLT Std" panose="020B0604020202020204"/>
            </a:rPr>
            <a:t>Panel</a:t>
          </a:r>
          <a:r>
            <a:rPr lang="en-US" sz="1100" b="1" baseline="0">
              <a:solidFill>
                <a:sysClr val="windowText" lastClr="000000"/>
              </a:solidFill>
              <a:latin typeface="HelveticaNeueLT Std" panose="020B0604020202020204"/>
            </a:rPr>
            <a:t> 2. Prices</a:t>
          </a:r>
          <a:endParaRPr lang="en-US" b="0" i="1">
            <a:solidFill>
              <a:sysClr val="windowText" lastClr="000000"/>
            </a:solidFill>
            <a:effectLst/>
            <a:latin typeface="HelveticaNeueLT Std" panose="020B0604020202020204"/>
          </a:endParaRPr>
        </a:p>
        <a:p>
          <a:endParaRPr lang="en-US" sz="1100"/>
        </a:p>
      </xdr:txBody>
    </xdr:sp>
    <xdr:clientData/>
  </xdr:twoCellAnchor>
  <xdr:twoCellAnchor>
    <xdr:from>
      <xdr:col>6</xdr:col>
      <xdr:colOff>442759</xdr:colOff>
      <xdr:row>6</xdr:row>
      <xdr:rowOff>62107</xdr:rowOff>
    </xdr:from>
    <xdr:to>
      <xdr:col>13</xdr:col>
      <xdr:colOff>148182</xdr:colOff>
      <xdr:row>23</xdr:row>
      <xdr:rowOff>137915</xdr:rowOff>
    </xdr:to>
    <xdr:graphicFrame macro="">
      <xdr:nvGraphicFramePr>
        <xdr:cNvPr id="12" name="Chart 11">
          <a:extLst>
            <a:ext uri="{FF2B5EF4-FFF2-40B4-BE49-F238E27FC236}">
              <a16:creationId xmlns:a16="http://schemas.microsoft.com/office/drawing/2014/main" id="{3D7B1D85-637A-4765-AF47-34474BB88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47625</xdr:colOff>
      <xdr:row>54</xdr:row>
      <xdr:rowOff>114300</xdr:rowOff>
    </xdr:from>
    <xdr:to>
      <xdr:col>18</xdr:col>
      <xdr:colOff>542926</xdr:colOff>
      <xdr:row>59</xdr:row>
      <xdr:rowOff>19051</xdr:rowOff>
    </xdr:to>
    <xdr:sp macro="" textlink="">
      <xdr:nvSpPr>
        <xdr:cNvPr id="13" name="TextBox 12">
          <a:extLst>
            <a:ext uri="{FF2B5EF4-FFF2-40B4-BE49-F238E27FC236}">
              <a16:creationId xmlns:a16="http://schemas.microsoft.com/office/drawing/2014/main" id="{E7C55EFA-9B99-44C2-AD28-3E9A0C29C15E}"/>
            </a:ext>
          </a:extLst>
        </xdr:cNvPr>
        <xdr:cNvSpPr txBox="1"/>
      </xdr:nvSpPr>
      <xdr:spPr>
        <a:xfrm>
          <a:off x="17116425" y="9378950"/>
          <a:ext cx="3543301"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900" b="0">
              <a:solidFill>
                <a:sysClr val="windowText" lastClr="000000"/>
              </a:solidFill>
              <a:latin typeface="HelveticaNeueLT Std" panose="020B0604020202020204"/>
            </a:rPr>
            <a:t>Source: IMF staff</a:t>
          </a:r>
          <a:r>
            <a:rPr lang="en-US" sz="900" b="0" baseline="0">
              <a:solidFill>
                <a:sysClr val="windowText" lastClr="000000"/>
              </a:solidFill>
              <a:latin typeface="HelveticaNeueLT Std" panose="020B0604020202020204"/>
            </a:rPr>
            <a:t> calculations.</a:t>
          </a:r>
          <a:endParaRPr lang="en-US" sz="900" b="0" i="1" baseline="0">
            <a:solidFill>
              <a:sysClr val="windowText" lastClr="000000"/>
            </a:solidFill>
            <a:latin typeface="HelveticaNeueLT Std" panose="020B0604020202020204"/>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b="0" i="1">
            <a:solidFill>
              <a:srgbClr val="7030A0"/>
            </a:solidFill>
            <a:effectLst/>
            <a:latin typeface="HelveticaNeueLT Std" panose="020B0604020202020204"/>
          </a:endParaRPr>
        </a:p>
        <a:p>
          <a:endParaRPr lang="en-US" sz="1100"/>
        </a:p>
      </xdr:txBody>
    </xdr:sp>
    <xdr:clientData/>
  </xdr:twoCellAnchor>
  <xdr:twoCellAnchor>
    <xdr:from>
      <xdr:col>1</xdr:col>
      <xdr:colOff>0</xdr:colOff>
      <xdr:row>25</xdr:row>
      <xdr:rowOff>0</xdr:rowOff>
    </xdr:from>
    <xdr:to>
      <xdr:col>14</xdr:col>
      <xdr:colOff>410595</xdr:colOff>
      <xdr:row>30</xdr:row>
      <xdr:rowOff>52192</xdr:rowOff>
    </xdr:to>
    <xdr:sp macro="" textlink="">
      <xdr:nvSpPr>
        <xdr:cNvPr id="16" name="TextBox 15">
          <a:extLst>
            <a:ext uri="{FF2B5EF4-FFF2-40B4-BE49-F238E27FC236}">
              <a16:creationId xmlns:a16="http://schemas.microsoft.com/office/drawing/2014/main" id="{17B363E0-40D0-4D54-9B2A-F444463BC257}"/>
            </a:ext>
          </a:extLst>
        </xdr:cNvPr>
        <xdr:cNvSpPr txBox="1"/>
      </xdr:nvSpPr>
      <xdr:spPr>
        <a:xfrm>
          <a:off x="608904" y="4018767"/>
          <a:ext cx="8326349" cy="83506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Source: IMF, World Economic Outlook Database; and IMF staff calculations.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Note: The figure focuses on three large recovery packages announced since April 2021 by the European Union (Next Generation EU) and the United States (American Families Plan and Americans Jobs Plan). Simulations use the G20 module of the Flexible System of Global Models (FSGM). CPI = consumer price index.</a:t>
          </a:r>
        </a:p>
      </xdr:txBody>
    </xdr:sp>
    <xdr:clientData/>
  </xdr:twoCellAnchor>
  <xdr:twoCellAnchor>
    <xdr:from>
      <xdr:col>1</xdr:col>
      <xdr:colOff>0</xdr:colOff>
      <xdr:row>1</xdr:row>
      <xdr:rowOff>0</xdr:rowOff>
    </xdr:from>
    <xdr:to>
      <xdr:col>13</xdr:col>
      <xdr:colOff>252261</xdr:colOff>
      <xdr:row>4</xdr:row>
      <xdr:rowOff>86987</xdr:rowOff>
    </xdr:to>
    <xdr:sp macro="" textlink="">
      <xdr:nvSpPr>
        <xdr:cNvPr id="18" name="TextBox 17">
          <a:extLst>
            <a:ext uri="{FF2B5EF4-FFF2-40B4-BE49-F238E27FC236}">
              <a16:creationId xmlns:a16="http://schemas.microsoft.com/office/drawing/2014/main" id="{5D7650EA-C47B-473E-8173-C9EFA809E8A1}"/>
            </a:ext>
          </a:extLst>
        </xdr:cNvPr>
        <xdr:cNvSpPr txBox="1"/>
      </xdr:nvSpPr>
      <xdr:spPr>
        <a:xfrm>
          <a:off x="608904" y="156575"/>
          <a:ext cx="7559110" cy="582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a:solidFill>
                <a:srgbClr val="7030A0"/>
              </a:solidFill>
              <a:latin typeface="HelveticaNeueLT Std" panose="020B0604020202020204"/>
            </a:rPr>
            <a:t>Figure</a:t>
          </a:r>
          <a:r>
            <a:rPr lang="en-US" sz="1200" b="1" baseline="0">
              <a:solidFill>
                <a:srgbClr val="7030A0"/>
              </a:solidFill>
              <a:latin typeface="HelveticaNeueLT Std" panose="020B0604020202020204"/>
            </a:rPr>
            <a:t> 1.4. Global Impact of Four Large Recovery Packages on Macroeconomic Variables and Prices</a:t>
          </a:r>
        </a:p>
        <a:p>
          <a:pPr marL="0" marR="0" lvl="0" indent="0" defTabSz="914400" rtl="0" eaLnBrk="1" fontAlgn="auto" latinLnBrk="0" hangingPunct="1">
            <a:lnSpc>
              <a:spcPct val="100000"/>
            </a:lnSpc>
            <a:spcBef>
              <a:spcPts val="0"/>
            </a:spcBef>
            <a:spcAft>
              <a:spcPts val="0"/>
            </a:spcAft>
            <a:buClrTx/>
            <a:buSzTx/>
            <a:buFontTx/>
            <a:buNone/>
            <a:tabLst/>
            <a:defRPr/>
          </a:pPr>
          <a:r>
            <a:rPr lang="en-US" sz="1200" b="0" i="1" baseline="0">
              <a:solidFill>
                <a:srgbClr val="7030A0"/>
              </a:solidFill>
              <a:effectLst/>
              <a:latin typeface="+mn-lt"/>
              <a:ea typeface="+mn-ea"/>
              <a:cs typeface="+mn-cs"/>
            </a:rPr>
            <a:t>(Percent change relative to baseline) </a:t>
          </a:r>
          <a:endParaRPr lang="en-US" sz="1200">
            <a:solidFill>
              <a:srgbClr val="7030A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b="1" baseline="0">
            <a:solidFill>
              <a:srgbClr val="7030A0"/>
            </a:solidFill>
            <a:latin typeface="HelveticaNeueLT Std" panose="020B0604020202020204"/>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b="0" i="1">
            <a:solidFill>
              <a:srgbClr val="7030A0"/>
            </a:solidFill>
            <a:effectLst/>
            <a:latin typeface="HelveticaNeueLT Std" panose="020B0604020202020204"/>
          </a:endParaRP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114301</xdr:colOff>
      <xdr:row>17</xdr:row>
      <xdr:rowOff>162009</xdr:rowOff>
    </xdr:from>
    <xdr:to>
      <xdr:col>7</xdr:col>
      <xdr:colOff>195384</xdr:colOff>
      <xdr:row>35</xdr:row>
      <xdr:rowOff>24424</xdr:rowOff>
    </xdr:to>
    <xdr:graphicFrame macro="">
      <xdr:nvGraphicFramePr>
        <xdr:cNvPr id="2" name="Chart 1">
          <a:extLst>
            <a:ext uri="{FF2B5EF4-FFF2-40B4-BE49-F238E27FC236}">
              <a16:creationId xmlns:a16="http://schemas.microsoft.com/office/drawing/2014/main" id="{24453D80-AE70-49C3-B6B5-1E7D720DB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107544</xdr:colOff>
      <xdr:row>14</xdr:row>
      <xdr:rowOff>154841</xdr:rowOff>
    </xdr:from>
    <xdr:to>
      <xdr:col>6</xdr:col>
      <xdr:colOff>382630</xdr:colOff>
      <xdr:row>18</xdr:row>
      <xdr:rowOff>99482</xdr:rowOff>
    </xdr:to>
    <xdr:sp macro="" textlink="">
      <xdr:nvSpPr>
        <xdr:cNvPr id="3" name="TextBox 2">
          <a:extLst>
            <a:ext uri="{FF2B5EF4-FFF2-40B4-BE49-F238E27FC236}">
              <a16:creationId xmlns:a16="http://schemas.microsoft.com/office/drawing/2014/main" id="{1833D635-A04B-4BC5-B949-94D2D23F9152}"/>
            </a:ext>
          </a:extLst>
        </xdr:cNvPr>
        <xdr:cNvSpPr txBox="1"/>
      </xdr:nvSpPr>
      <xdr:spPr>
        <a:xfrm>
          <a:off x="718121" y="1620226"/>
          <a:ext cx="2986047" cy="5959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b="1">
              <a:solidFill>
                <a:srgbClr val="7030A0"/>
              </a:solidFill>
              <a:latin typeface="HelveticaNeueLT Std" panose="020B0604020202020204"/>
            </a:rPr>
            <a:t>Panel</a:t>
          </a:r>
          <a:r>
            <a:rPr lang="en-US" sz="1100" b="1" baseline="0">
              <a:solidFill>
                <a:srgbClr val="7030A0"/>
              </a:solidFill>
              <a:latin typeface="HelveticaNeueLT Std" panose="020B0604020202020204"/>
            </a:rPr>
            <a:t> 1. </a:t>
          </a:r>
          <a:r>
            <a:rPr lang="en-US" sz="1100" b="1" i="0" baseline="0">
              <a:solidFill>
                <a:srgbClr val="7030A0"/>
              </a:solidFill>
              <a:effectLst/>
              <a:latin typeface="HelveticaNeueLT Std" panose="020B0604020202020204"/>
              <a:ea typeface="+mn-ea"/>
              <a:cs typeface="+mn-cs"/>
            </a:rPr>
            <a:t>Public Debt to Revenue</a:t>
          </a:r>
        </a:p>
        <a:p>
          <a:pPr marL="0" marR="0" lvl="0" indent="0" defTabSz="914400" rtl="0" eaLnBrk="1" fontAlgn="auto" latinLnBrk="0" hangingPunct="1">
            <a:lnSpc>
              <a:spcPct val="100000"/>
            </a:lnSpc>
            <a:spcBef>
              <a:spcPts val="0"/>
            </a:spcBef>
            <a:spcAft>
              <a:spcPts val="0"/>
            </a:spcAft>
            <a:buClrTx/>
            <a:buSzTx/>
            <a:buFontTx/>
            <a:buNone/>
            <a:tabLst/>
            <a:defRPr/>
          </a:pPr>
          <a:r>
            <a:rPr lang="en-US" sz="1100" b="0" i="1" baseline="0">
              <a:solidFill>
                <a:srgbClr val="7030A0"/>
              </a:solidFill>
              <a:effectLst/>
              <a:latin typeface="HelveticaNeueLT Std" panose="020B0604020202020204"/>
              <a:ea typeface="+mn-ea"/>
              <a:cs typeface="+mn-cs"/>
            </a:rPr>
            <a:t>(Percent)</a:t>
          </a:r>
          <a:endParaRPr lang="en-US" b="0" i="1">
            <a:solidFill>
              <a:srgbClr val="7030A0"/>
            </a:solidFill>
            <a:effectLst/>
            <a:latin typeface="HelveticaNeueLT Std" panose="020B0604020202020204"/>
          </a:endParaRPr>
        </a:p>
        <a:p>
          <a:endParaRPr lang="en-US" sz="1100"/>
        </a:p>
      </xdr:txBody>
    </xdr:sp>
    <xdr:clientData/>
  </xdr:twoCellAnchor>
  <xdr:twoCellAnchor>
    <xdr:from>
      <xdr:col>9</xdr:col>
      <xdr:colOff>65127</xdr:colOff>
      <xdr:row>17</xdr:row>
      <xdr:rowOff>138397</xdr:rowOff>
    </xdr:from>
    <xdr:to>
      <xdr:col>14</xdr:col>
      <xdr:colOff>455898</xdr:colOff>
      <xdr:row>34</xdr:row>
      <xdr:rowOff>113974</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C14A4395-2EC5-4DC7-AF99-C7DD9B9D134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4846677" y="2411697"/>
              <a:ext cx="3349871" cy="2674327"/>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154679</xdr:colOff>
      <xdr:row>38</xdr:row>
      <xdr:rowOff>32564</xdr:rowOff>
    </xdr:from>
    <xdr:to>
      <xdr:col>8</xdr:col>
      <xdr:colOff>138398</xdr:colOff>
      <xdr:row>53</xdr:row>
      <xdr:rowOff>116661</xdr:rowOff>
    </xdr:to>
    <xdr:graphicFrame macro="">
      <xdr:nvGraphicFramePr>
        <xdr:cNvPr id="8" name="Chart 7">
          <a:extLst>
            <a:ext uri="{FF2B5EF4-FFF2-40B4-BE49-F238E27FC236}">
              <a16:creationId xmlns:a16="http://schemas.microsoft.com/office/drawing/2014/main" id="{E12AF2AA-3E44-43C5-ACFB-7EB6761FB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561731</xdr:colOff>
      <xdr:row>38</xdr:row>
      <xdr:rowOff>146538</xdr:rowOff>
    </xdr:from>
    <xdr:to>
      <xdr:col>15</xdr:col>
      <xdr:colOff>73270</xdr:colOff>
      <xdr:row>54</xdr:row>
      <xdr:rowOff>43392</xdr:rowOff>
    </xdr:to>
    <xdr:graphicFrame macro="">
      <xdr:nvGraphicFramePr>
        <xdr:cNvPr id="9" name="Chart 8">
          <a:extLst>
            <a:ext uri="{FF2B5EF4-FFF2-40B4-BE49-F238E27FC236}">
              <a16:creationId xmlns:a16="http://schemas.microsoft.com/office/drawing/2014/main" id="{273BBA9C-33E2-4BC3-ADCC-715E9BBB7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24423</xdr:colOff>
      <xdr:row>14</xdr:row>
      <xdr:rowOff>146539</xdr:rowOff>
    </xdr:from>
    <xdr:to>
      <xdr:col>13</xdr:col>
      <xdr:colOff>122115</xdr:colOff>
      <xdr:row>17</xdr:row>
      <xdr:rowOff>153378</xdr:rowOff>
    </xdr:to>
    <xdr:sp macro="" textlink="">
      <xdr:nvSpPr>
        <xdr:cNvPr id="10" name="TextBox 9">
          <a:extLst>
            <a:ext uri="{FF2B5EF4-FFF2-40B4-BE49-F238E27FC236}">
              <a16:creationId xmlns:a16="http://schemas.microsoft.com/office/drawing/2014/main" id="{337F0248-F6FB-4174-96E5-313C7D0AD989}"/>
            </a:ext>
          </a:extLst>
        </xdr:cNvPr>
        <xdr:cNvSpPr txBox="1"/>
      </xdr:nvSpPr>
      <xdr:spPr>
        <a:xfrm>
          <a:off x="4803205" y="1611924"/>
          <a:ext cx="2483013" cy="495300"/>
        </a:xfrm>
        <a:prstGeom prst="rect">
          <a:avLst/>
        </a:prstGeom>
        <a:noFill/>
        <a:ln w="9525" cmpd="sng">
          <a:noFill/>
        </a:ln>
        <a:effectLst/>
      </xdr:spPr>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7030A0"/>
              </a:solidFill>
              <a:effectLst/>
              <a:uLnTx/>
              <a:uFillTx/>
              <a:latin typeface="HelveticaNeueLT Std" panose="020B0604020202020204"/>
              <a:ea typeface="+mn-ea"/>
              <a:cs typeface="+mn-cs"/>
            </a:rPr>
            <a:t>Panel 2. Sovereign Spread</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rgbClr val="7030A0"/>
              </a:solidFill>
              <a:effectLst/>
              <a:uLnTx/>
              <a:uFillTx/>
              <a:latin typeface="HelveticaNeueLT Std" panose="020B0604020202020204"/>
              <a:ea typeface="+mn-ea"/>
              <a:cs typeface="+mn-cs"/>
            </a:rPr>
            <a:t>(Basis points)</a:t>
          </a:r>
          <a:endParaRPr kumimoji="0" lang="en-US" sz="1800" b="0" i="1" u="none" strike="noStrike" kern="0" cap="none" spc="0" normalizeH="0" baseline="0" noProof="0">
            <a:ln>
              <a:noFill/>
            </a:ln>
            <a:solidFill>
              <a:srgbClr val="7030A0"/>
            </a:solidFill>
            <a:effectLst/>
            <a:uLnTx/>
            <a:uFillTx/>
            <a:latin typeface="HelveticaNeueLT Std" panose="020B0604020202020204"/>
            <a:ea typeface="+mn-ea"/>
            <a:cs typeface="+mn-cs"/>
          </a:endParaRPr>
        </a:p>
      </xdr:txBody>
    </xdr:sp>
    <xdr:clientData/>
  </xdr:twoCellAnchor>
  <xdr:twoCellAnchor>
    <xdr:from>
      <xdr:col>1</xdr:col>
      <xdr:colOff>179103</xdr:colOff>
      <xdr:row>35</xdr:row>
      <xdr:rowOff>97693</xdr:rowOff>
    </xdr:from>
    <xdr:to>
      <xdr:col>8</xdr:col>
      <xdr:colOff>391991</xdr:colOff>
      <xdr:row>38</xdr:row>
      <xdr:rowOff>95006</xdr:rowOff>
    </xdr:to>
    <xdr:sp macro="" textlink="">
      <xdr:nvSpPr>
        <xdr:cNvPr id="11" name="TextBox 10">
          <a:extLst>
            <a:ext uri="{FF2B5EF4-FFF2-40B4-BE49-F238E27FC236}">
              <a16:creationId xmlns:a16="http://schemas.microsoft.com/office/drawing/2014/main" id="{7B0AA515-D9DB-49B2-B52A-850382494011}"/>
            </a:ext>
          </a:extLst>
        </xdr:cNvPr>
        <xdr:cNvSpPr txBox="1"/>
      </xdr:nvSpPr>
      <xdr:spPr>
        <a:xfrm>
          <a:off x="789680" y="4982308"/>
          <a:ext cx="3762375" cy="485775"/>
        </a:xfrm>
        <a:prstGeom prst="rect">
          <a:avLst/>
        </a:prstGeom>
        <a:noFill/>
        <a:ln w="9525" cmpd="sng">
          <a:noFill/>
        </a:ln>
        <a:effectLst/>
      </xdr:spPr>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7030A0"/>
              </a:solidFill>
              <a:effectLst/>
              <a:uLnTx/>
              <a:uFillTx/>
              <a:latin typeface="HelveticaNeueLT Std" panose="020B0604020202020204"/>
              <a:ea typeface="+mn-ea"/>
              <a:cs typeface="+mn-cs"/>
            </a:rPr>
            <a:t>Panel 3. Interest Payments to Revenues</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rgbClr val="7030A0"/>
              </a:solidFill>
              <a:effectLst/>
              <a:uLnTx/>
              <a:uFillTx/>
              <a:latin typeface="HelveticaNeueLT Std" panose="020B0604020202020204"/>
              <a:ea typeface="+mn-ea"/>
              <a:cs typeface="+mn-cs"/>
            </a:rPr>
            <a:t>(Percent)</a:t>
          </a:r>
          <a:endParaRPr kumimoji="0" lang="en-US" sz="1800" b="0" i="1" u="none" strike="noStrike" kern="0" cap="none" spc="0" normalizeH="0" baseline="0" noProof="0">
            <a:ln>
              <a:noFill/>
            </a:ln>
            <a:solidFill>
              <a:srgbClr val="7030A0"/>
            </a:solidFill>
            <a:effectLst/>
            <a:uLnTx/>
            <a:uFillTx/>
            <a:latin typeface="HelveticaNeueLT Std" panose="020B060402020202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9</xdr:col>
      <xdr:colOff>0</xdr:colOff>
      <xdr:row>36</xdr:row>
      <xdr:rowOff>0</xdr:rowOff>
    </xdr:from>
    <xdr:to>
      <xdr:col>17</xdr:col>
      <xdr:colOff>75386</xdr:colOff>
      <xdr:row>39</xdr:row>
      <xdr:rowOff>60814</xdr:rowOff>
    </xdr:to>
    <xdr:sp macro="" textlink="">
      <xdr:nvSpPr>
        <xdr:cNvPr id="12" name="TextBox 11">
          <a:extLst>
            <a:ext uri="{FF2B5EF4-FFF2-40B4-BE49-F238E27FC236}">
              <a16:creationId xmlns:a16="http://schemas.microsoft.com/office/drawing/2014/main" id="{D5646CEF-A512-4E71-82D4-665AEDD3E367}"/>
            </a:ext>
          </a:extLst>
        </xdr:cNvPr>
        <xdr:cNvSpPr txBox="1"/>
      </xdr:nvSpPr>
      <xdr:spPr>
        <a:xfrm>
          <a:off x="4778782" y="5047436"/>
          <a:ext cx="4552950" cy="549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100" b="1">
              <a:solidFill>
                <a:srgbClr val="7030A0"/>
              </a:solidFill>
              <a:latin typeface="HelveticaNeueLT Std" panose="020B0604020202020204"/>
            </a:rPr>
            <a:t>Panel 4. </a:t>
          </a:r>
          <a:r>
            <a:rPr lang="en-US" sz="1100" b="1" i="0" baseline="0">
              <a:solidFill>
                <a:srgbClr val="7030A0"/>
              </a:solidFill>
              <a:effectLst/>
              <a:latin typeface="HelveticaNeueLT Std" panose="020B0604020202020204"/>
              <a:ea typeface="+mn-ea"/>
              <a:cs typeface="+mn-cs"/>
            </a:rPr>
            <a:t>Gross Financing Needs</a:t>
          </a:r>
        </a:p>
        <a:p>
          <a:pPr marL="0" marR="0" lvl="0" indent="0" defTabSz="914400" rtl="0" eaLnBrk="1" fontAlgn="auto" latinLnBrk="0" hangingPunct="1">
            <a:lnSpc>
              <a:spcPct val="100000"/>
            </a:lnSpc>
            <a:spcBef>
              <a:spcPts val="0"/>
            </a:spcBef>
            <a:spcAft>
              <a:spcPts val="0"/>
            </a:spcAft>
            <a:buClrTx/>
            <a:buSzTx/>
            <a:buFontTx/>
            <a:buNone/>
            <a:tabLst/>
            <a:defRPr/>
          </a:pPr>
          <a:r>
            <a:rPr lang="en-US" sz="1100" b="0" i="1" baseline="0">
              <a:solidFill>
                <a:srgbClr val="7030A0"/>
              </a:solidFill>
              <a:effectLst/>
              <a:latin typeface="HelveticaNeueLT Std" panose="020B0604020202020204"/>
              <a:ea typeface="+mn-ea"/>
              <a:cs typeface="+mn-cs"/>
            </a:rPr>
            <a:t>(Percent of GDP)</a:t>
          </a:r>
          <a:endParaRPr lang="en-US" b="0" i="1">
            <a:solidFill>
              <a:srgbClr val="7030A0"/>
            </a:solidFill>
            <a:effectLst/>
            <a:latin typeface="HelveticaNeueLT Std" panose="020B0604020202020204"/>
          </a:endParaRPr>
        </a:p>
        <a:p>
          <a:endParaRPr lang="en-US" sz="1100"/>
        </a:p>
      </xdr:txBody>
    </xdr:sp>
    <xdr:clientData/>
  </xdr:twoCellAnchor>
  <xdr:twoCellAnchor>
    <xdr:from>
      <xdr:col>1</xdr:col>
      <xdr:colOff>203526</xdr:colOff>
      <xdr:row>55</xdr:row>
      <xdr:rowOff>8141</xdr:rowOff>
    </xdr:from>
    <xdr:to>
      <xdr:col>14</xdr:col>
      <xdr:colOff>447757</xdr:colOff>
      <xdr:row>59</xdr:row>
      <xdr:rowOff>97692</xdr:rowOff>
    </xdr:to>
    <xdr:sp macro="" textlink="">
      <xdr:nvSpPr>
        <xdr:cNvPr id="4" name="TextBox 3">
          <a:extLst>
            <a:ext uri="{FF2B5EF4-FFF2-40B4-BE49-F238E27FC236}">
              <a16:creationId xmlns:a16="http://schemas.microsoft.com/office/drawing/2014/main" id="{68F9F3F4-E99A-4A55-8F1A-EC677ECDB9F5}"/>
            </a:ext>
          </a:extLst>
        </xdr:cNvPr>
        <xdr:cNvSpPr txBox="1"/>
      </xdr:nvSpPr>
      <xdr:spPr>
        <a:xfrm>
          <a:off x="814103" y="8507372"/>
          <a:ext cx="7375769" cy="7408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Sources: For panels 1, 3, and 4: IMF, World Economic Outlook database; and IMF staff calculations; for panel 2: Datastream. Note: Panel 2 uses J.P Morgan Emerging Market Bond Index (EMBI) spreads. AEs = advanced economies; EMEs = emerging market economies; LIDCs = low-income developing countries.</a:t>
          </a:r>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APD\DOC\UB\EST\98VISIT.MAY\SR\BOPMI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Current\MRBO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imf.org/depts/res/weo/GEE/current/G556.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Or&#231;amento\OE%202003\Trimestraliza&#231;&#227;o\Abril%202003\PlanoTesourariaTrimestral.2003_26Junho.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hyde\Local%20Settings\Temporary%20Internet%20Files\OLK9A\KWFISC_SR.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sDista\My%20Documents\ORCAMENTO\2003\PARPA\Despesas%20nos%20Sectores%20Priritarios%20do%20PARPA_1999-2003%20(23.04.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ata2\apd\Data\THA\Weo\BOP.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Current\PRGF%20panel%20charts%20(Figures%2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s_dnpo\g\Maquina%20Dr%20Sulemane\Documentos%20Varios\My%20Documents\Orcamento%202002\OE-Investimento2002%20Revisao.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OE2003\Tabelas%20Globais\Orcamento%20do%20Estado%20para%202003%20vesao%20de%2030%20Setembro%20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Z:\Macro%20framework\MMR_LIC_DSA.xlsm"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ata2\apd\Data\MMR\Macro%20framework\MMR_LIC_DSA%20retired%20Sep20.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Q:\DATA\YMN\Current\tables_for_report%20-%20for%20DMX.xlsm"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uments%20and%20Settings\AGIUSTINIANI\My%20Local%20Documents\Honduras\Monetary%20Sector\HNDMONEY_M.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meier\Local%20Settings\Temporary%20Internet%20Files\OLK13\G68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2\APD\IMPORTANT\Macro\DATA\COD\Main\CDCAD.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NPO\Planifica&#231;&#227;o%20&amp;%20Or&#231;amenta&#231;&#227;o\OE\2002\Prepara&#231;&#227;o%20da%20Miss&#227;o%20IMF\AnexosLeiOE20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s_dnpo\g\Maquina%20Dr%20Sulemane\Documentos%20Varios\My%20Documents\Orcamento%202002\OE-Corrente2001%20Revisao.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ata4\users2\HTabarraei\My%20Documents\AA-Djibouti\AA-%20Article%20IV%202016\CURRENT\DJFI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ata2\afr\WIN\Temporary%20Internet%20Files\OLKB2C2\ginbop.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ATA/DJI/CURRENT/DJTables_Baseline.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APD\DATA\UB\LVA\REP\SR99JUN\LVchart699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SGWN03P\AFR\DATA\AFR\country%20matters\CM_Jan200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ata2\afr\FINPUB.NV\DETTEPUB\DETTEINT\DETTEINT\DI9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imf1s\vol1\data\wrs\med\system\WRSTAB.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ATA1\PDR\Malawi\BOP_Dec_2000.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WIN\TEMP\realdan.xls" TargetMode="External"/></Relationships>
</file>

<file path=xl/externalLinks/_rels/externalLink135.xml.rels><?xml version="1.0" encoding="UTF-8" standalone="yes"?>
<Relationships xmlns="http://schemas.openxmlformats.org/package/2006/relationships"><Relationship Id="rId2" Type="http://schemas.microsoft.com/office/2019/04/relationships/externalLinkLongPath" Target="file:///C:\Users\albertjaeger\Library\Containers\com.apple.mail\Data\Library\Mail%20Downloads\2F76C703-4CC1-4DC8-A26C-9F067C6A30BB\FPSFWN03P\MED\Documents%20and%20Settings\ahyde\Local%20Settings\Temporary%20Internet%20Files\OLK5F\ommon.xls?186B1C65" TargetMode="External"/><Relationship Id="rId1" Type="http://schemas.openxmlformats.org/officeDocument/2006/relationships/externalLinkPath" Target="file:///\\186B1C65\ommon.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Fpsswn05d\med\DATA\JOR\DATA\PA\CHL\SECTORS\BOP\Bop0209.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Archive\2005%20Art.%20IV%20January2005\2005%20Staff%20Report\Figur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2\apd\kenya\mission%20site\Current\KenGD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ata2\apd\IMPORTANT\Macro\MRT-ECF%202nd%20review%202011_Nouakchott%2023%20avril%202011\CGER\NEW%20MRT%20Macro-%20sept%2021-2010%20mission\users1\Algeria%20Mission%20October%202006\MF\essaireal\WINDOWS\TEMP\CRI-BOP-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ata2\apd\IMPORTANT\Macro\MRT-ECF%202nd%20review%202011_Nouakchott%2023%20avril%202011\CGER\NEW%20MRT%20Macro-%20sept%2021-2010%20mission\users1\Algeria%20Mission%20October%202006\MF\essaireal\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2\Users\VFlamini\AppData\Local\Microsoft\Windows\Temporary%20Internet%20Files\Content.Outlook\G2OIIVI7\Statistical%20Appendix%20Tables%20201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CIV\Current\Macroframework\CivMo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Users\PNavalgundkar\Desktop\TADAT\tadat-isora(AutoRecovered).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APD\Users\SJahan\Desktop\MMR%20MISSION%202013%20Art.IV\Users\SJahan\AppData\Local\Microsoft\Windows\Temporary%20Internet%20Files\Content.Outlook\6J0XMQ4R\WIN\TEMP\weo%20extra%20vulnerabilty.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ata2\afr\TEMP\HIPC\Other%20HIPCs\Burkina%20Faso\BUR%20129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tis\macros\FiscalYear\ETFFS0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2\apd\IMPORTANT\Macro\MRT-ECF%202nd%20review%202011_Nouakchott%2023%20avril%202011\CGER\NEW%20MRT%20Macro-%20sept%2021-2010%20mission\users1\Algeria%20Mission%20October%202006\MF\essaireal\DATA\CA\CRI\Dbase\Dinput\CRI-INPUT-ABOP.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53BEB6BB\CRI-INPUT-ABOP-4.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BAHRAIN%20FILES\Bahrain\Bhoil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I:\DATA\WRS\MED\WEO\wrs42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Users\printerA\Downloads\Users\fpainchaud\Desktop\MYANMAR\Framework\mmrbop.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G:\Macro%20framework\MCFRM_tables.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2\apd\Documents%20and%20Settings\NRB\Desktop\Falgun\KBL\NRB%20Directive%20No%209.2%20Profit%20&amp;%20Loss%20Acct%20Statement.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ata2\apd\IMPORTANT\Macro\MRT-ECF%202nd%20review%202011_Nouakchott%2023%20avril%202011\CGER\NEW%20MRT%20Macro-%20sept%2021-2010%20mission\users1\TEMP\prod%20levels%20manufacturin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J:\423\423S11_2014_01_14_07_01_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Fs_dnpo\g\Program%20Files\OrcamentoAno2001\Altera%20OI2001\OIGestao.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Personal\My%20Documents\Moz\E-Final\BOP9703_stres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PSFWN03P\MCD\Mes%20Documents\memau\Documentation\Memau_macro.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pt3s\med1\DATA\DZA\GRAPHS\SR_2001\reer(staff%20report).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ata2\afr\BOARD\MALI\1ST-COMP\DSA\MLI-buyback.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ata3\users3\DATA\BOP97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SEN\Current\Framework%20February%202004%20Second%20Review\Staff%20Report\SNFISC.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O:\Users\fpainchaud\Desktop\MYANMAR\Framework\Run%20-%20Nov%2011\mmrmt%20T1%20T5-a.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ata2\apd\Users\NPokharellocal\AppData\Local\Temp\1\Temp1_DMX_Database_Fiscal_Oct_2015.zip\OLD_ResRep_Data\October_2009\DMX_Database%20Monetary_102809.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DATA/YMN/Current/YMN_FIS.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data2\afr\My%20Documents\Temp\Chad\mission\150dp.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psgwn03p\afr\Users\CJosz\My%20Documents\S&#233;n&#233;gal\Third%20review\101405%20TOF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FBORNHORST\Desktop\SENMONEY.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My%20Documents\execucao2002\FMI_ME\Quadro%20Macroeconomico--Versao%20Maio%202002-Execu&#231;ao20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ata2\afr\CIV\Mission-2\Fisc-workbook.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Fpsswn05d\apd\Sierra%20Leone\Mission10-2001\DSA\SleIMFREPSColStk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DATA/AI/VSingh/Handy%20datasets%20and%20templates/Commodity%20Prices/Brent%20and%20WTI%20spot.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Users\LJaramilloMayor\Box%20Sync\Nepal\202005_G20%20DSSI\NPL_FIS_DSSI%20updates%2020210413.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ata2\AFR\DATA\TZA\FRAMEWORK\DATA\TZA\Output\WEO\2007\winter\DATA\ZMB\Current\ZMBREA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DATA/FP/Fiscal%20Monitor/2021-10-October%20Monitor/Chapter%202/Figures/Figure%202.10.%20%20Revenue%20projection%20errors%20and%20tax%20administration%20strength.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data3\users3\DATA\SEN\Current\Framework%20April%202003%20Staff%20Report\SenCo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gure%201.3.%20The%20Effect%20of%20the%20Pandemic%20on%20General%20Government%20Debt%202019-24.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DATA/FP/Fiscal%20Monitor/2021-04-April%20Monitor/Database/FiscalMonitorDatabase-April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2\apd\IMPORTANT\Macro\Documents%20and%20Settings\sdodzin\My%20Local%20Documents\Croatia\Mission%20-%20May%202003\Final%20May%2021,%202003\WIN\Temporary%20Internet%20Files\OLK312\GeoBop-July6(July11)-circulated.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BBaduel\Desktop\Nov%2011-25%20MISSION%20DESKTOP%20BACKUP\MACROFRAMEWORK%2011%2023%202014\Users\qliu3\AppData\Roaming\Microsoft\Excel\mcd\a-Egypt\a-data\Main%20data\EGY-Inflat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mcd\Documents%20and%20Settings\elaty\Local%20Settings\Temporary%20Internet%20Files\OLK21E\Documents%20and%20Settings\GIRADIAN\Local%20Settings\Temporary%20Internet%20Files\OLK3A\SA%20Final%20version%20Apr%2014%20Mon%20and%20boo%20t22-34%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6DED22C3\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2\apd\IMPORTANT\Macro\MRT-ECF%202nd%20review%202011_Nouakchott%2023%20avril%202011\CGER\NEW%20MRT%20Macro-%20sept%2021-2010%20mission\users1\Algeria%20Mission%20October%202006\MF\essaireal\DATA\PA\CHL\SECTORS\BOP\Bop02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Users\SJahan\Desktop\MMR%20MISSION%202013%20Art.IV\Users\SJahan\AppData\Local\Microsoft\Windows\Temporary%20Internet%20Files\Content.Outlook\6J0XMQ4R\APD\DATA\JOR\JO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fr\TEMP\My%20Documents\Moz\E-Final\BOP9703_stres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U:\DMC\NGA\STA-ins\NGCP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apd\DATA\DH\GEO\BOP\GeoBop.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vmware-host\Users\NRB\Desktop\Baisakh-2070.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DMC\NGA\STA-ins\NGCP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2\APD\IMPORTANT\Macro\Documents%20and%20Settings\sdodzin\My%20Local%20Documents\Croatia\Mission%20-%20May%202003\Final%20May%2021,%202003\Croatia\MNG_EX\BOP9703_stres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2\APD\IMPORTANT\Macro\Documents%20and%20Settings\sdodzin\My%20Local%20Documents\Croatia\Mission%20-%20May%202003\Final%20May%2021,%202003\DATA\OC\HIPC\e-files\e-files\Mozambique\BOP9703_stres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maripuu\Local%20Settings\Temporary%20Internet%20Files\OLK6B\BHR---Charts%20for%20the%20Staff%20Repr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2\APD\Documents%20and%20Settings\DSIMARD\Local%20Settings\Temporary%20Internet%20Files\OLK7\DATA\O1\ALB\FIS\alfis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3\users3\DATA\DJI\latest\Documents%20and%20Settings\MFARAHBAKSH\My%20Local%20Documents\Missions\Bahrain\OMRe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2\AFR\DATA\TZA\FRAMEWORK\DATA\TZA\Output\WEO\2007\winter\DATA\ZMB\Real\ZMBREAL%20inactive%20sheets%20removed%20Jul%2020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sDista\My%20Documents\CFMP%202002-2010\CFMP%202004-2008\Projec&#231;&#245;es\CFMP%202004-20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Q:\DATA\YMN\Current\Yemon.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2\afr\My%20Documents\GHBopbaseline0515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gure%201.6.%20Cumulative%20Contribution%20to%20the%202014%20Debt%20Deviations.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PDR\Documents%20and%20Settings\myulek\Local%20Settings\Temporary%20Internet%20Files\OLK11C\SR-03-03-tables(1-1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2\afr\Cameroon\DSA\Cam_Relief.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U:\SPR\LISTS.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Or&#231;amento\OE%202004\Trimestraliza&#231;&#227;o\Trimestraliza&#231;&#227;o16_12_0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CFMP\Quadromacro\Quadro%20Macroeconomico--Versao%2016%20Junho%2020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2\APD\Data\MMR\Macro%20framework\MMR_LIC_DSA.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2\afr\My%20Documents\Temp\ETHIOPIA\Mission\Temp.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KWT\Data\Kuwait\DATA\OMN\OMRe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r081151\Public\Documents%20and%20Settings\rpoudel\Local%20Settings\Temp\Database%20Fisc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psgwn03p\afr\DATA\UGA\WETA\2003June\OurUGAWETAJun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2\APD\Users\SJahan\Desktop\MMR%20MISSION%202013%20Art.IV\Users\SJahan\AppData\Local\Microsoft\Windows\Temporary%20Internet%20Files\Content.Outlook\6J0XMQ4R\apd\Data\Regional\K%20flows\capflowdataJan0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2\APD\IMPORTANT\Macro\apd\Data\Regional\K%20flows\capflowdataJan0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2\APD\Users\SJahan\Desktop\MMR%20MISSION%202013%20Art.IV\Users\SJahan\AppData\Local\Microsoft\Windows\Temporary%20Internet%20Files\Content.Outlook\6J0XMQ4R\apd\Bloomberg\Regional\WORK\InterestRat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Users\BBaduel\Desktop\Nov%2011-25%20MISSION%20DESKTOP%20BACKUP\MACROFRAMEWORK%2011%2023%202014\Users\qliu3\AppData\Roaming\Microsoft\Excel\mcd\a-Egypt\a-data\Main%20data\MON.%20&amp;%20FIN.%20SECTOR\Interest%20rates\Eurobond-spread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Summary BOP"/>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OREO"/>
      <sheetName val="BOPreport_long"/>
      <sheetName val=" DSA"/>
      <sheetName val="Triangles2005"/>
      <sheetName val="assmpts"/>
      <sheetName val="exports ($US)"/>
      <sheetName val="imp-customs ($US)"/>
      <sheetName val="fishiron"/>
      <sheetName val="Out_sys"/>
      <sheetName val="tableau_francais"/>
      <sheetName val="imports_quarterly"/>
      <sheetName val="table_english_medium_term"/>
      <sheetName val="tableau_francais_court_mt"/>
      <sheetName val="tableau_francais_court"/>
      <sheetName val="table_english_2006-07"/>
      <sheetName val="Fund position during PRGF"/>
      <sheetName val="proposed schedule"/>
      <sheetName val="ExtFin_Requirements"/>
      <sheetName val="Out to MRshare"/>
      <sheetName val="T29"/>
      <sheetName val="T30"/>
      <sheetName val="T31"/>
      <sheetName val="T32"/>
      <sheetName val="T33"/>
      <sheetName val="T34"/>
      <sheetName val="T35"/>
      <sheetName val="MDRI impact"/>
      <sheetName val="mdri debt table"/>
      <sheetName val="old vs. revised"/>
      <sheetName val="Contents"/>
      <sheetName val="In_sys"/>
      <sheetName val="adjustors"/>
      <sheetName val="OUTREO"/>
      <sheetName val="OUTWEO"/>
      <sheetName val="DS Proj"/>
      <sheetName val="transfers ($US)"/>
      <sheetName val="bop_hist_revisions"/>
      <sheetName val="services ($US)"/>
      <sheetName val="exports"/>
      <sheetName val="tableau_hor"/>
      <sheetName val="Table43 (SNIM)"/>
      <sheetName val="detteBCM2005"/>
      <sheetName val="detteBCM2006"/>
      <sheetName val="payments_to_imf_new"/>
      <sheetName val="payments to imf"/>
      <sheetName val="Serv_Ap_Alleg_auth"/>
      <sheetName val="Debt_Reliefs_requests"/>
      <sheetName val="Gold Tasiast"/>
      <sheetName val="Copper_gold Akjoujt"/>
      <sheetName val="customs"/>
      <sheetName val="Food products"/>
      <sheetName val="Food products (2)"/>
      <sheetName val="Grants and Loans"/>
      <sheetName val="SGS_FMI imports"/>
      <sheetName val="SGS_AV"/>
      <sheetName val="SGS_DPI"/>
      <sheetName val="capital ($US)"/>
      <sheetName val="Summary"/>
      <sheetName val="Debt os"/>
      <sheetName val="debt"/>
      <sheetName val="Etrgl"/>
      <sheetName val="income ($US)"/>
      <sheetName val="PIP-decaissement BCI"/>
      <sheetName val="BCMProjProg"/>
      <sheetName val="TRE"/>
      <sheetName val="horizdebt"/>
      <sheetName val="BCMCash"/>
      <sheetName val="tab 12 DSA"/>
      <sheetName val="HIPC CP resources 2002-3"/>
      <sheetName val="GAS Table"/>
      <sheetName val="Source Data (Current)"/>
      <sheetName val="ControlSheet"/>
      <sheetName val="Complete Data Set (Annual)"/>
      <sheetName val="Complete Data Set (Quarterly)"/>
      <sheetName val="GEE_Annual"/>
      <sheetName val="REER_CPI partners"/>
      <sheetName val="REER_weights "/>
      <sheetName val="REER"/>
      <sheetName val="Commercial Banks"/>
      <sheetName val="debt stock"/>
      <sheetName val="external debt"/>
      <sheetName val="Triangles_old"/>
      <sheetName val="print"/>
      <sheetName val="gap"/>
      <sheetName val="Module1"/>
      <sheetName val="table_english_short"/>
      <sheetName val="tot"/>
      <sheetName val="tot_levels"/>
      <sheetName val="table_english"/>
      <sheetName val="Triangles4"/>
      <sheetName val="encours_auth"/>
      <sheetName val="Triangles"/>
      <sheetName val="GAS Table (previous)"/>
      <sheetName val="Source Data (Previous)"/>
    </sheetNames>
    <sheetDataSet>
      <sheetData sheetId="0" refreshError="1"/>
      <sheetData sheetId="1" refreshError="1"/>
      <sheetData sheetId="2" refreshError="1"/>
      <sheetData sheetId="3" refreshError="1"/>
      <sheetData sheetId="4" refreshError="1">
        <row r="1">
          <cell r="A1" t="str">
            <v>GENERAL ASSUMPTIONS</v>
          </cell>
          <cell r="B1">
            <v>38868.431786342589</v>
          </cell>
        </row>
        <row r="2">
          <cell r="A2" t="str">
            <v>Note: Green cells to be updated</v>
          </cell>
        </row>
        <row r="3">
          <cell r="B3" t="str">
            <v>Unit</v>
          </cell>
          <cell r="C3">
            <v>1994</v>
          </cell>
          <cell r="D3">
            <v>1995</v>
          </cell>
          <cell r="E3">
            <v>1996</v>
          </cell>
          <cell r="F3">
            <v>1997</v>
          </cell>
          <cell r="G3">
            <v>1998</v>
          </cell>
          <cell r="H3">
            <v>1999</v>
          </cell>
          <cell r="I3">
            <v>2000</v>
          </cell>
          <cell r="J3">
            <v>2001</v>
          </cell>
          <cell r="K3">
            <v>2002</v>
          </cell>
          <cell r="L3">
            <v>2003</v>
          </cell>
          <cell r="M3">
            <v>2004</v>
          </cell>
          <cell r="N3">
            <v>2005</v>
          </cell>
          <cell r="O3">
            <v>2006</v>
          </cell>
          <cell r="P3">
            <v>2007</v>
          </cell>
          <cell r="Q3">
            <v>2008</v>
          </cell>
          <cell r="R3">
            <v>2009</v>
          </cell>
          <cell r="S3">
            <v>2010</v>
          </cell>
          <cell r="T3">
            <v>2011</v>
          </cell>
          <cell r="U3">
            <v>2012</v>
          </cell>
          <cell r="V3">
            <v>2013</v>
          </cell>
          <cell r="W3">
            <v>2014</v>
          </cell>
          <cell r="X3">
            <v>2015</v>
          </cell>
        </row>
        <row r="4">
          <cell r="A4" t="str">
            <v>Macro-Framework</v>
          </cell>
        </row>
        <row r="5">
          <cell r="A5" t="str">
            <v>GDP, current (US dollars)</v>
          </cell>
          <cell r="B5" t="str">
            <v>US$ Millions</v>
          </cell>
          <cell r="C5">
            <v>1315.9326451021852</v>
          </cell>
          <cell r="D5">
            <v>1415.2930683241755</v>
          </cell>
          <cell r="E5">
            <v>1442.6019351510986</v>
          </cell>
          <cell r="F5">
            <v>1401.9437755056813</v>
          </cell>
          <cell r="G5">
            <v>1222.4341392797073</v>
          </cell>
          <cell r="H5">
            <v>1194.6282805761007</v>
          </cell>
          <cell r="I5">
            <v>1081.2075268046938</v>
          </cell>
          <cell r="J5">
            <v>1121.5648521448256</v>
          </cell>
          <cell r="K5">
            <v>1149.6557427514999</v>
          </cell>
          <cell r="L5">
            <v>1285.1790874027097</v>
          </cell>
          <cell r="M5">
            <v>1494.5804034103091</v>
          </cell>
          <cell r="N5">
            <v>1871.242469879518</v>
          </cell>
          <cell r="O5">
            <v>3188.7661422664205</v>
          </cell>
          <cell r="P5">
            <v>3783.5177065175994</v>
          </cell>
          <cell r="Q5">
            <v>4102.9405193759003</v>
          </cell>
          <cell r="R5">
            <v>4352.4587817967258</v>
          </cell>
          <cell r="S5">
            <v>4590.3486848037946</v>
          </cell>
          <cell r="T5">
            <v>4658.3624989665686</v>
          </cell>
          <cell r="U5">
            <v>5612.6202036569839</v>
          </cell>
          <cell r="V5">
            <v>5617.4573978430471</v>
          </cell>
          <cell r="W5">
            <v>5601.1854285873578</v>
          </cell>
          <cell r="X5">
            <v>5353.2248732847811</v>
          </cell>
        </row>
        <row r="6">
          <cell r="A6" t="str">
            <v>GDP, current (SDR)</v>
          </cell>
          <cell r="B6" t="str">
            <v>SDRs Millions</v>
          </cell>
          <cell r="C6">
            <v>918.88588352305464</v>
          </cell>
          <cell r="D6">
            <v>932.71030897677406</v>
          </cell>
          <cell r="E6">
            <v>993.67064595583872</v>
          </cell>
          <cell r="F6">
            <v>1018.770577645505</v>
          </cell>
          <cell r="G6">
            <v>900.96247085573248</v>
          </cell>
          <cell r="H6">
            <v>873.61858686392816</v>
          </cell>
          <cell r="I6">
            <v>819.68809069020915</v>
          </cell>
          <cell r="J6">
            <v>880.95134532290228</v>
          </cell>
          <cell r="K6">
            <v>887.54231003917926</v>
          </cell>
          <cell r="L6">
            <v>917.39148829492547</v>
          </cell>
          <cell r="M6">
            <v>1009.0516550462083</v>
          </cell>
          <cell r="N6">
            <v>1266.2838178119687</v>
          </cell>
          <cell r="O6">
            <v>2217.9296337764545</v>
          </cell>
          <cell r="P6">
            <v>2625.8382940700999</v>
          </cell>
          <cell r="Q6">
            <v>2839.0517998303571</v>
          </cell>
          <cell r="R6">
            <v>3005.8614731898319</v>
          </cell>
          <cell r="S6">
            <v>3165.5934969535601</v>
          </cell>
          <cell r="T6">
            <v>3208.0272967592309</v>
          </cell>
          <cell r="U6">
            <v>3865.1862803009344</v>
          </cell>
          <cell r="V6">
            <v>3868.5174618034598</v>
          </cell>
          <cell r="W6">
            <v>3857.3116096277527</v>
          </cell>
          <cell r="X6">
            <v>3686.5511267098364</v>
          </cell>
        </row>
        <row r="7">
          <cell r="A7" t="str">
            <v>GDP, % change in SDRs</v>
          </cell>
          <cell r="B7" t="str">
            <v>Percentage change</v>
          </cell>
          <cell r="C7" t="str">
            <v>...</v>
          </cell>
          <cell r="D7">
            <v>1.5044768563334401</v>
          </cell>
          <cell r="E7">
            <v>6.5358275117534532</v>
          </cell>
          <cell r="F7">
            <v>2.5259809970054903</v>
          </cell>
          <cell r="G7">
            <v>-11.563752367293574</v>
          </cell>
          <cell r="H7">
            <v>-3.0349637056283996</v>
          </cell>
          <cell r="I7">
            <v>-6.1732313145163289</v>
          </cell>
          <cell r="J7">
            <v>7.4739715421639374</v>
          </cell>
          <cell r="K7">
            <v>0.74816444191489495</v>
          </cell>
          <cell r="L7">
            <v>3.3631273594639737</v>
          </cell>
          <cell r="M7">
            <v>9.991390580878786</v>
          </cell>
          <cell r="N7">
            <v>25.492467256691697</v>
          </cell>
          <cell r="O7">
            <v>75.152647659104531</v>
          </cell>
          <cell r="P7">
            <v>18.39141576367787</v>
          </cell>
          <cell r="Q7">
            <v>8.1198261995704399</v>
          </cell>
          <cell r="R7">
            <v>5.8755417343721064</v>
          </cell>
          <cell r="S7">
            <v>5.3140181338503254</v>
          </cell>
          <cell r="T7">
            <v>1.3404690098873147</v>
          </cell>
          <cell r="U7">
            <v>20.484831416664377</v>
          </cell>
          <cell r="V7">
            <v>8.6184242128311439E-2</v>
          </cell>
          <cell r="W7">
            <v>-0.28966787112506154</v>
          </cell>
          <cell r="X7">
            <v>-4.4269299501679455</v>
          </cell>
        </row>
        <row r="8">
          <cell r="A8" t="str">
            <v>Real GDP growth</v>
          </cell>
          <cell r="B8" t="str">
            <v>Percent</v>
          </cell>
          <cell r="C8">
            <v>-3.0607321275044175</v>
          </cell>
          <cell r="D8">
            <v>9.8198004464836508</v>
          </cell>
          <cell r="E8">
            <v>5.8188266087461971</v>
          </cell>
          <cell r="F8">
            <v>-4.0446966195404226</v>
          </cell>
          <cell r="G8">
            <v>2.7779356698959479</v>
          </cell>
          <cell r="H8">
            <v>6.6703705340159791</v>
          </cell>
          <cell r="I8">
            <v>1.8503287612906538</v>
          </cell>
          <cell r="J8">
            <v>2.8923548199407678</v>
          </cell>
          <cell r="K8">
            <v>1.0969914703764072</v>
          </cell>
          <cell r="L8">
            <v>5.5941911991565618</v>
          </cell>
          <cell r="M8">
            <v>5.1786051090370044</v>
          </cell>
          <cell r="N8">
            <v>5.444862196966227</v>
          </cell>
          <cell r="O8">
            <v>19.310954620003539</v>
          </cell>
          <cell r="P8">
            <v>9.6047795728855903</v>
          </cell>
          <cell r="Q8">
            <v>7.6936499665540392</v>
          </cell>
          <cell r="R8">
            <v>5.7848991171514541</v>
          </cell>
          <cell r="S8">
            <v>4.5293745924902984</v>
          </cell>
          <cell r="T8">
            <v>3.4960345941648763</v>
          </cell>
          <cell r="U8">
            <v>8.4801677714653856</v>
          </cell>
          <cell r="V8">
            <v>0.86902418583165719</v>
          </cell>
          <cell r="W8">
            <v>0.30231851746522764</v>
          </cell>
          <cell r="X8">
            <v>-1.767795492586699</v>
          </cell>
        </row>
        <row r="9">
          <cell r="A9" t="str">
            <v>Real non-oil GDP growth</v>
          </cell>
          <cell r="B9" t="str">
            <v>Percent</v>
          </cell>
          <cell r="C9">
            <v>0</v>
          </cell>
          <cell r="D9">
            <v>0</v>
          </cell>
          <cell r="E9">
            <v>0</v>
          </cell>
          <cell r="F9">
            <v>0</v>
          </cell>
          <cell r="G9">
            <v>0</v>
          </cell>
          <cell r="H9">
            <v>6.6703705340159924</v>
          </cell>
          <cell r="I9">
            <v>1.8503287612906623</v>
          </cell>
          <cell r="J9">
            <v>2.8923548199407403</v>
          </cell>
          <cell r="K9">
            <v>1.0969914703764179</v>
          </cell>
          <cell r="L9">
            <v>5.5941911991565805</v>
          </cell>
          <cell r="M9">
            <v>5.1786051090370044</v>
          </cell>
          <cell r="N9">
            <v>5.444862196966227</v>
          </cell>
          <cell r="O9">
            <v>6.6824175114196915</v>
          </cell>
          <cell r="P9">
            <v>7.8295192155058757</v>
          </cell>
          <cell r="Q9">
            <v>7.3347454624847375</v>
          </cell>
          <cell r="R9">
            <v>5.7384754941970151</v>
          </cell>
          <cell r="S9">
            <v>3.9727482229999111</v>
          </cell>
          <cell r="T9">
            <v>4.0106451943098032</v>
          </cell>
          <cell r="U9">
            <v>3.1564497427750471</v>
          </cell>
          <cell r="V9">
            <v>2.6039804868672523</v>
          </cell>
          <cell r="W9">
            <v>1.8793954541365343</v>
          </cell>
          <cell r="X9">
            <v>1.0785260397518037</v>
          </cell>
        </row>
        <row r="10">
          <cell r="A10" t="str">
            <v>GDP deflator, annual %</v>
          </cell>
          <cell r="B10" t="str">
            <v>Percent</v>
          </cell>
          <cell r="C10">
            <v>11.092601379573974</v>
          </cell>
          <cell r="D10">
            <v>2.8419200486520024</v>
          </cell>
          <cell r="E10">
            <v>1.8570637050905781</v>
          </cell>
          <cell r="F10">
            <v>12.077063376173204</v>
          </cell>
          <cell r="G10">
            <v>5.299503994678334</v>
          </cell>
          <cell r="H10">
            <v>1.8406680625969507</v>
          </cell>
          <cell r="I10">
            <v>1.3348910337672271</v>
          </cell>
          <cell r="J10">
            <v>7.8658730237135543</v>
          </cell>
          <cell r="K10">
            <v>7.782195421988547</v>
          </cell>
          <cell r="L10">
            <v>2.4728593425207057</v>
          </cell>
          <cell r="M10">
            <v>11.535920221780827</v>
          </cell>
          <cell r="N10">
            <v>18.856138440383052</v>
          </cell>
          <cell r="O10">
            <v>44.440911868463239</v>
          </cell>
          <cell r="P10">
            <v>8.2539140275455622</v>
          </cell>
          <cell r="Q10">
            <v>0.69533564710988482</v>
          </cell>
          <cell r="R10">
            <v>0.28033353447138865</v>
          </cell>
          <cell r="S10">
            <v>0.895699824408136</v>
          </cell>
          <cell r="T10">
            <v>-0.55731735705691898</v>
          </cell>
          <cell r="U10">
            <v>12.639564621288347</v>
          </cell>
          <cell r="V10">
            <v>0.62948493047962906</v>
          </cell>
          <cell r="W10">
            <v>0.81801163646486597</v>
          </cell>
          <cell r="X10">
            <v>-1.3287605967274518</v>
          </cell>
        </row>
        <row r="11">
          <cell r="A11" t="str">
            <v>GDP deflator, 1985=100</v>
          </cell>
          <cell r="B11" t="str">
            <v>Index</v>
          </cell>
          <cell r="C11">
            <v>185.66150960000002</v>
          </cell>
          <cell r="D11">
            <v>190.93786126395239</v>
          </cell>
          <cell r="E11">
            <v>194.48369898476145</v>
          </cell>
          <cell r="F11">
            <v>217.97161856747701</v>
          </cell>
          <cell r="G11">
            <v>229.52303320072548</v>
          </cell>
          <cell r="H11">
            <v>233.74779036915504</v>
          </cell>
          <cell r="I11">
            <v>236.86806866442191</v>
          </cell>
          <cell r="J11">
            <v>255.49981017928798</v>
          </cell>
          <cell r="K11">
            <v>275.38330471024994</v>
          </cell>
          <cell r="L11">
            <v>282.19314648851963</v>
          </cell>
          <cell r="M11">
            <v>314.74672273876837</v>
          </cell>
          <cell r="N11">
            <v>374.09580051495914</v>
          </cell>
          <cell r="O11">
            <v>540.34738552543422</v>
          </cell>
          <cell r="P11">
            <v>584.94719417679369</v>
          </cell>
          <cell r="Q11">
            <v>589.01454053467398</v>
          </cell>
          <cell r="R11">
            <v>590.66574581470525</v>
          </cell>
          <cell r="S11">
            <v>595.95633786280655</v>
          </cell>
          <cell r="T11">
            <v>592.63496975141641</v>
          </cell>
          <cell r="U11">
            <v>667.54144972149936</v>
          </cell>
          <cell r="V11">
            <v>671.7435225522014</v>
          </cell>
          <cell r="W11">
            <v>677.23846273387744</v>
          </cell>
          <cell r="X11">
            <v>668.23958489518691</v>
          </cell>
        </row>
        <row r="12">
          <cell r="A12" t="str">
            <v>CPI, annual</v>
          </cell>
          <cell r="B12" t="str">
            <v>Percent</v>
          </cell>
          <cell r="C12">
            <v>5.3819683413626933</v>
          </cell>
          <cell r="D12">
            <v>4.6368861024033698</v>
          </cell>
          <cell r="E12">
            <v>5.217825489951311</v>
          </cell>
          <cell r="F12">
            <v>5.0658441096215521</v>
          </cell>
          <cell r="G12">
            <v>5.9507678410117464</v>
          </cell>
          <cell r="H12">
            <v>1.5</v>
          </cell>
          <cell r="I12">
            <v>6.8230935473911636</v>
          </cell>
          <cell r="J12">
            <v>7.6685934489402623</v>
          </cell>
          <cell r="K12">
            <v>5.3596993557623662</v>
          </cell>
          <cell r="L12">
            <v>5.2908704883227076</v>
          </cell>
          <cell r="M12">
            <v>10.421035650911413</v>
          </cell>
          <cell r="N12">
            <v>12.125639152666224</v>
          </cell>
          <cell r="O12">
            <v>6.4616745680663445</v>
          </cell>
          <cell r="P12">
            <v>4.6948209633775662</v>
          </cell>
          <cell r="Q12">
            <v>3.4990546842131875</v>
          </cell>
          <cell r="R12">
            <v>3.4990546842131875</v>
          </cell>
          <cell r="S12">
            <v>3.4990546842131875</v>
          </cell>
          <cell r="T12">
            <v>3.4990546842131875</v>
          </cell>
          <cell r="U12">
            <v>3.4990546842131875</v>
          </cell>
          <cell r="V12">
            <v>3.4990546842131875</v>
          </cell>
          <cell r="W12">
            <v>3.4990546842131875</v>
          </cell>
          <cell r="X12">
            <v>3.4990546842131875</v>
          </cell>
        </row>
        <row r="13">
          <cell r="A13" t="str">
            <v>Growth in all trading partner countries (from GEE)</v>
          </cell>
          <cell r="B13" t="str">
            <v>Percent</v>
          </cell>
          <cell r="C13">
            <v>2.2736473374077582</v>
          </cell>
          <cell r="D13">
            <v>2.3578975902731836</v>
          </cell>
          <cell r="E13">
            <v>1.8069795173880188</v>
          </cell>
          <cell r="F13">
            <v>2.6697432025256429</v>
          </cell>
          <cell r="G13">
            <v>2.4346145932819141</v>
          </cell>
          <cell r="H13">
            <v>2.6333751018738916</v>
          </cell>
          <cell r="I13">
            <v>3.7379334454919366</v>
          </cell>
          <cell r="J13">
            <v>1.8393173816040997</v>
          </cell>
          <cell r="K13">
            <v>1.079973388128086</v>
          </cell>
          <cell r="L13">
            <v>1.1045160291978107</v>
          </cell>
          <cell r="M13">
            <v>2.1472436552445462</v>
          </cell>
          <cell r="N13">
            <v>1.652980811041882</v>
          </cell>
          <cell r="O13">
            <v>2.1842788853790873</v>
          </cell>
          <cell r="P13">
            <v>2.0494962789116666</v>
          </cell>
          <cell r="Q13">
            <v>2.1383876104692501</v>
          </cell>
          <cell r="R13">
            <v>2.2185485751930134</v>
          </cell>
          <cell r="S13">
            <v>2.1752450939211521</v>
          </cell>
          <cell r="T13">
            <v>1.8935757673789189</v>
          </cell>
          <cell r="U13">
            <v>1.8935757673789189</v>
          </cell>
          <cell r="V13">
            <v>1.8935757673789189</v>
          </cell>
          <cell r="W13">
            <v>1.8935757673789189</v>
          </cell>
          <cell r="X13">
            <v>1.8935757673789189</v>
          </cell>
        </row>
        <row r="14">
          <cell r="A14" t="str">
            <v>International Interest Rates (6 month US$ libor - period average)</v>
          </cell>
          <cell r="B14" t="str">
            <v>Percent</v>
          </cell>
          <cell r="C14">
            <v>5.0711416666666667</v>
          </cell>
          <cell r="D14">
            <v>6.0997808333333339</v>
          </cell>
          <cell r="E14">
            <v>5.5903591666666665</v>
          </cell>
          <cell r="F14">
            <v>5.8585224999999994</v>
          </cell>
          <cell r="G14">
            <v>5.5642283333333333</v>
          </cell>
          <cell r="H14">
            <v>5.5283730366666655</v>
          </cell>
          <cell r="I14">
            <v>6.6494861241666658</v>
          </cell>
          <cell r="J14">
            <v>3.7277225</v>
          </cell>
          <cell r="K14">
            <v>1.8747516666666668</v>
          </cell>
          <cell r="L14">
            <v>1.2297008333333335</v>
          </cell>
          <cell r="M14">
            <v>1.7918449999999999</v>
          </cell>
          <cell r="N14">
            <v>3.7630650000000001</v>
          </cell>
          <cell r="O14">
            <v>5.0474416666666677</v>
          </cell>
          <cell r="P14">
            <v>5.1231500000000008</v>
          </cell>
          <cell r="Q14">
            <v>5.1202750000000012</v>
          </cell>
          <cell r="R14">
            <v>5.1169000000000002</v>
          </cell>
          <cell r="S14">
            <v>5.1169000000000002</v>
          </cell>
          <cell r="T14">
            <v>5.1169000000000002</v>
          </cell>
          <cell r="U14">
            <v>5.1169000000000002</v>
          </cell>
          <cell r="V14">
            <v>5.1169000000000002</v>
          </cell>
          <cell r="W14">
            <v>5.1169000000000002</v>
          </cell>
          <cell r="X14">
            <v>5.1169000000000002</v>
          </cell>
        </row>
        <row r="15">
          <cell r="A15" t="str">
            <v xml:space="preserve"> Total investment</v>
          </cell>
          <cell r="B15" t="str">
            <v>% of GDP</v>
          </cell>
          <cell r="C15">
            <v>49.099002232418258</v>
          </cell>
          <cell r="D15">
            <v>20.377329556946123</v>
          </cell>
          <cell r="E15">
            <v>-23.762592639799983</v>
          </cell>
          <cell r="F15">
            <v>15.139749400932914</v>
          </cell>
          <cell r="G15">
            <v>19.020007355495451</v>
          </cell>
          <cell r="H15">
            <v>12.047373169433438</v>
          </cell>
          <cell r="I15">
            <v>18.332803496478519</v>
          </cell>
          <cell r="J15">
            <v>18.363543091356814</v>
          </cell>
          <cell r="K15">
            <v>18.851844495517046</v>
          </cell>
          <cell r="L15">
            <v>20.728061636209169</v>
          </cell>
          <cell r="M15">
            <v>22.478170226313949</v>
          </cell>
          <cell r="N15">
            <v>18.769877925642149</v>
          </cell>
          <cell r="O15">
            <v>14.016344446901272</v>
          </cell>
          <cell r="P15">
            <v>13.662248172988146</v>
          </cell>
          <cell r="Q15">
            <v>14.027519300290148</v>
          </cell>
          <cell r="R15">
            <v>13.960682555198538</v>
          </cell>
          <cell r="S15">
            <v>13.906558966974348</v>
          </cell>
          <cell r="T15">
            <v>14.145760279627673</v>
          </cell>
          <cell r="U15">
            <v>12.863305274209665</v>
          </cell>
          <cell r="V15">
            <v>12.319379735559114</v>
          </cell>
          <cell r="W15">
            <v>12.482475003233173</v>
          </cell>
          <cell r="X15">
            <v>13.291133808507478</v>
          </cell>
        </row>
        <row r="16">
          <cell r="A16" t="str">
            <v xml:space="preserve"> Public investm. excl.SNIM</v>
          </cell>
          <cell r="B16" t="str">
            <v>% of GDP</v>
          </cell>
          <cell r="C16">
            <v>5.7363994906147857</v>
          </cell>
          <cell r="D16">
            <v>5.2448569759785357</v>
          </cell>
          <cell r="E16">
            <v>5.5489859252683669</v>
          </cell>
          <cell r="F16">
            <v>5.6795806967839546</v>
          </cell>
          <cell r="G16">
            <v>7.3216574405091048</v>
          </cell>
          <cell r="H16">
            <v>6.5352395143633171</v>
          </cell>
          <cell r="I16">
            <v>9.8678921972783282</v>
          </cell>
          <cell r="J16">
            <v>11.589249315797943</v>
          </cell>
          <cell r="K16">
            <v>12.673586356967856</v>
          </cell>
          <cell r="L16">
            <v>14.42876826401948</v>
          </cell>
          <cell r="M16">
            <v>14.864691173495965</v>
          </cell>
          <cell r="N16">
            <v>10.479001090538871</v>
          </cell>
          <cell r="O16">
            <v>8.3694639324382543</v>
          </cell>
          <cell r="P16">
            <v>8.0277043769860708</v>
          </cell>
          <cell r="Q16">
            <v>8.3781965234926741</v>
          </cell>
          <cell r="R16">
            <v>8.2572328512203406</v>
          </cell>
          <cell r="S16">
            <v>8.1718825424331634</v>
          </cell>
          <cell r="T16">
            <v>8.2568404553992458</v>
          </cell>
          <cell r="U16">
            <v>7.3560852835260935</v>
          </cell>
          <cell r="V16">
            <v>6.5743438105365613</v>
          </cell>
          <cell r="W16">
            <v>6.5012083210964438</v>
          </cell>
          <cell r="X16">
            <v>6.8531784806826685</v>
          </cell>
        </row>
        <row r="17">
          <cell r="A17" t="str">
            <v xml:space="preserve"> SNIM investment</v>
          </cell>
          <cell r="B17" t="str">
            <v>% of GDP</v>
          </cell>
          <cell r="C17">
            <v>3.1378088148960916</v>
          </cell>
          <cell r="D17">
            <v>3.2055411427167932</v>
          </cell>
          <cell r="E17">
            <v>4.4392295573161062</v>
          </cell>
          <cell r="F17">
            <v>2.6833732985661727</v>
          </cell>
          <cell r="G17">
            <v>2.0263126406631811</v>
          </cell>
          <cell r="H17">
            <v>1.8222149425455705</v>
          </cell>
          <cell r="I17">
            <v>4.5759286475860774</v>
          </cell>
          <cell r="J17">
            <v>2.241295750429388</v>
          </cell>
          <cell r="K17">
            <v>1.2098372085006022</v>
          </cell>
          <cell r="L17">
            <v>1.0334910741088941</v>
          </cell>
          <cell r="M17">
            <v>0.91621607632499635</v>
          </cell>
          <cell r="N17">
            <v>0.77491975645973254</v>
          </cell>
          <cell r="O17">
            <v>0.47214510374917212</v>
          </cell>
          <cell r="P17">
            <v>0.41782237054227056</v>
          </cell>
          <cell r="Q17">
            <v>0.42382339266837088</v>
          </cell>
          <cell r="R17">
            <v>0.43947903560217988</v>
          </cell>
          <cell r="S17">
            <v>0.44025798987171827</v>
          </cell>
          <cell r="T17">
            <v>0.43164527052396429</v>
          </cell>
          <cell r="U17">
            <v>0.51426902432568189</v>
          </cell>
          <cell r="V17">
            <v>0.50309408881476148</v>
          </cell>
          <cell r="W17">
            <v>0.49206375010856379</v>
          </cell>
          <cell r="X17">
            <v>0.47970059906650953</v>
          </cell>
        </row>
        <row r="18">
          <cell r="A18" t="str">
            <v xml:space="preserve"> Private Investment</v>
          </cell>
          <cell r="B18" t="str">
            <v>% of GDP</v>
          </cell>
          <cell r="C18">
            <v>40.224793926907381</v>
          </cell>
          <cell r="D18">
            <v>11.926931438250794</v>
          </cell>
          <cell r="E18">
            <v>-33.750808122384456</v>
          </cell>
          <cell r="F18">
            <v>6.7767954055827877</v>
          </cell>
          <cell r="G18">
            <v>9.6720372743231682</v>
          </cell>
          <cell r="H18">
            <v>3.6899187125245496</v>
          </cell>
          <cell r="I18">
            <v>3.8889826516141133</v>
          </cell>
          <cell r="J18">
            <v>4.5329980251294835</v>
          </cell>
          <cell r="K18">
            <v>4.9684209300485866</v>
          </cell>
          <cell r="L18">
            <v>5.2658022980807937</v>
          </cell>
          <cell r="M18">
            <v>6.6972629764929898</v>
          </cell>
          <cell r="N18">
            <v>7.515957078643547</v>
          </cell>
          <cell r="O18">
            <v>5.1747354107138444</v>
          </cell>
          <cell r="P18">
            <v>5.2167214254598058</v>
          </cell>
          <cell r="Q18">
            <v>5.2254993841291038</v>
          </cell>
          <cell r="R18">
            <v>5.2639706683760172</v>
          </cell>
          <cell r="S18">
            <v>5.294418434669466</v>
          </cell>
          <cell r="T18">
            <v>5.4572745537044627</v>
          </cell>
          <cell r="U18">
            <v>4.992950966357891</v>
          </cell>
          <cell r="V18">
            <v>5.2419418362077899</v>
          </cell>
          <cell r="W18">
            <v>5.4892029320281654</v>
          </cell>
          <cell r="X18">
            <v>5.9582547287583001</v>
          </cell>
        </row>
        <row r="20">
          <cell r="A20" t="str">
            <v>Current Account</v>
          </cell>
        </row>
        <row r="21">
          <cell r="A21" t="str">
            <v>Exports</v>
          </cell>
        </row>
        <row r="22">
          <cell r="A22" t="str">
            <v>Volumes</v>
          </cell>
        </row>
        <row r="23">
          <cell r="A23" t="str">
            <v>Ferrous ores (annual volume growth)</v>
          </cell>
          <cell r="B23" t="str">
            <v>Percentage change</v>
          </cell>
          <cell r="D23">
            <v>11.298708737864072</v>
          </cell>
          <cell r="E23">
            <v>-2.6676920422405659</v>
          </cell>
          <cell r="F23">
            <v>4.7576395984602504</v>
          </cell>
          <cell r="G23">
            <v>-2.4570007333513444</v>
          </cell>
          <cell r="H23">
            <v>-3.154028246887941</v>
          </cell>
          <cell r="I23">
            <v>0.24813439594277842</v>
          </cell>
          <cell r="J23">
            <v>-8.8171543911282022</v>
          </cell>
          <cell r="K23">
            <v>3.8885437236021891</v>
          </cell>
          <cell r="L23">
            <v>-8.1870580425351225</v>
          </cell>
          <cell r="M23">
            <v>17.724848489632826</v>
          </cell>
          <cell r="N23">
            <v>-6.2982653267848132</v>
          </cell>
          <cell r="O23">
            <v>4.5197740112994378</v>
          </cell>
          <cell r="P23">
            <v>8.1081081081081141</v>
          </cell>
          <cell r="Q23">
            <v>8.333333333333325</v>
          </cell>
          <cell r="R23">
            <v>3.8461538461538547</v>
          </cell>
          <cell r="S23">
            <v>3.7037037037036979</v>
          </cell>
          <cell r="T23">
            <v>7.1428571428571397</v>
          </cell>
          <cell r="U23">
            <v>3.3333333333333437</v>
          </cell>
          <cell r="V23">
            <v>3.2258064516129004</v>
          </cell>
          <cell r="W23">
            <v>0</v>
          </cell>
          <cell r="X23">
            <v>0</v>
          </cell>
        </row>
        <row r="24">
          <cell r="A24" t="str">
            <v>Ferrous ores (annual volume of exports)</v>
          </cell>
          <cell r="B24" t="str">
            <v>Volume</v>
          </cell>
          <cell r="C24">
            <v>10.3</v>
          </cell>
          <cell r="D24">
            <v>11.463767000000001</v>
          </cell>
          <cell r="E24">
            <v>11.157949</v>
          </cell>
          <cell r="F24">
            <v>11.688804000000001</v>
          </cell>
          <cell r="G24">
            <v>11.40161</v>
          </cell>
          <cell r="H24">
            <v>11.042</v>
          </cell>
          <cell r="I24">
            <v>11.069399000000001</v>
          </cell>
          <cell r="J24">
            <v>10.093392999999999</v>
          </cell>
          <cell r="K24">
            <v>10.485879000000001</v>
          </cell>
          <cell r="L24">
            <v>9.6273939999999989</v>
          </cell>
          <cell r="M24">
            <v>11.333835000000001</v>
          </cell>
          <cell r="N24">
            <v>10.62</v>
          </cell>
          <cell r="O24">
            <v>11.1</v>
          </cell>
          <cell r="P24">
            <v>12</v>
          </cell>
          <cell r="Q24">
            <v>13</v>
          </cell>
          <cell r="R24">
            <v>13.5</v>
          </cell>
          <cell r="S24">
            <v>14</v>
          </cell>
          <cell r="T24">
            <v>15</v>
          </cell>
          <cell r="U24">
            <v>15.5</v>
          </cell>
          <cell r="V24">
            <v>16</v>
          </cell>
          <cell r="W24">
            <v>16</v>
          </cell>
          <cell r="X24">
            <v>16</v>
          </cell>
        </row>
        <row r="25">
          <cell r="A25" t="str">
            <v>Fish (annual growth rates in percent)</v>
          </cell>
        </row>
        <row r="26">
          <cell r="A26" t="str">
            <v xml:space="preserve">  Pelagic</v>
          </cell>
          <cell r="B26" t="str">
            <v>Percentage change</v>
          </cell>
          <cell r="D26">
            <v>78.125</v>
          </cell>
          <cell r="E26">
            <v>28.030303030303028</v>
          </cell>
          <cell r="F26">
            <v>-48.084708813453759</v>
          </cell>
          <cell r="G26">
            <v>-9.1781643671265627</v>
          </cell>
          <cell r="H26">
            <v>12.615587846763532</v>
          </cell>
          <cell r="I26">
            <v>-8.0351906158357735</v>
          </cell>
          <cell r="J26">
            <v>-32.716836734693878</v>
          </cell>
          <cell r="K26">
            <v>-38.767772511848342</v>
          </cell>
          <cell r="L26">
            <v>-23.529411764705877</v>
          </cell>
          <cell r="M26">
            <v>-13.765182186234814</v>
          </cell>
          <cell r="N26">
            <v>53.990610328638475</v>
          </cell>
          <cell r="O26">
            <v>7</v>
          </cell>
          <cell r="P26">
            <v>2</v>
          </cell>
          <cell r="Q26">
            <v>2</v>
          </cell>
          <cell r="R26">
            <v>2</v>
          </cell>
          <cell r="S26">
            <v>2</v>
          </cell>
          <cell r="T26">
            <v>2</v>
          </cell>
          <cell r="U26">
            <v>2</v>
          </cell>
          <cell r="V26">
            <v>2</v>
          </cell>
          <cell r="W26">
            <v>2</v>
          </cell>
          <cell r="X26">
            <v>2</v>
          </cell>
        </row>
        <row r="27">
          <cell r="A27" t="str">
            <v xml:space="preserve">  Desmersal</v>
          </cell>
          <cell r="B27" t="str">
            <v>Percentage change</v>
          </cell>
          <cell r="D27">
            <v>-16.831683168316825</v>
          </cell>
          <cell r="E27">
            <v>52.380952380952372</v>
          </cell>
          <cell r="F27">
            <v>-27.34375</v>
          </cell>
          <cell r="G27">
            <v>-21.505376344086024</v>
          </cell>
          <cell r="H27">
            <v>-19.17808219178081</v>
          </cell>
          <cell r="I27">
            <v>45.762711864406768</v>
          </cell>
          <cell r="J27">
            <v>23.255813953488371</v>
          </cell>
          <cell r="K27">
            <v>-0.94339622641509413</v>
          </cell>
          <cell r="L27">
            <v>-26.666666666666661</v>
          </cell>
          <cell r="M27">
            <v>2.5974025974025983</v>
          </cell>
          <cell r="N27">
            <v>-10.126582278481022</v>
          </cell>
          <cell r="O27">
            <v>7</v>
          </cell>
          <cell r="P27">
            <v>4.8058719388057911</v>
          </cell>
          <cell r="Q27">
            <v>2.2882286263898011</v>
          </cell>
          <cell r="R27">
            <v>2.2197837195414341</v>
          </cell>
          <cell r="S27">
            <v>2.3171797820728224</v>
          </cell>
          <cell r="T27">
            <v>2.4032619776222086</v>
          </cell>
          <cell r="U27">
            <v>3</v>
          </cell>
          <cell r="V27">
            <v>3</v>
          </cell>
          <cell r="W27">
            <v>3</v>
          </cell>
          <cell r="X27">
            <v>3</v>
          </cell>
        </row>
        <row r="28">
          <cell r="A28" t="str">
            <v xml:space="preserve">  Cephalophodes</v>
          </cell>
          <cell r="B28" t="str">
            <v>Percentage change</v>
          </cell>
          <cell r="D28">
            <v>-12.631578947368416</v>
          </cell>
          <cell r="E28">
            <v>-15.361445783132533</v>
          </cell>
          <cell r="F28">
            <v>-16.37010676156584</v>
          </cell>
          <cell r="G28">
            <v>-17.872340425531906</v>
          </cell>
          <cell r="H28">
            <v>35.751295336787557</v>
          </cell>
          <cell r="I28">
            <v>5.7251908396946494</v>
          </cell>
          <cell r="J28">
            <v>18.411552346570392</v>
          </cell>
          <cell r="K28">
            <v>-26.219512195121951</v>
          </cell>
          <cell r="L28">
            <v>-16.942148760330568</v>
          </cell>
          <cell r="M28">
            <v>25.373134328358194</v>
          </cell>
          <cell r="N28">
            <v>2.7777777777777679</v>
          </cell>
          <cell r="O28">
            <v>8.1183247416484416</v>
          </cell>
          <cell r="P28">
            <v>4.8058719388057911</v>
          </cell>
          <cell r="Q28">
            <v>2.2882286263898011</v>
          </cell>
          <cell r="R28">
            <v>2.2197837195414341</v>
          </cell>
          <cell r="S28">
            <v>2.3171797820728224</v>
          </cell>
          <cell r="T28">
            <v>2.4032619776222086</v>
          </cell>
          <cell r="U28">
            <v>3</v>
          </cell>
          <cell r="V28">
            <v>3</v>
          </cell>
          <cell r="W28">
            <v>3</v>
          </cell>
          <cell r="X28">
            <v>3</v>
          </cell>
        </row>
        <row r="29">
          <cell r="A29" t="str">
            <v xml:space="preserve">  Crustaces</v>
          </cell>
          <cell r="B29" t="str">
            <v>Percentage change</v>
          </cell>
          <cell r="D29" t="e">
            <v>#DIV/0!</v>
          </cell>
          <cell r="E29">
            <v>199.99999999999994</v>
          </cell>
          <cell r="F29">
            <v>100</v>
          </cell>
          <cell r="G29">
            <v>-33.333333333333329</v>
          </cell>
          <cell r="H29">
            <v>0</v>
          </cell>
          <cell r="I29">
            <v>100</v>
          </cell>
          <cell r="J29">
            <v>62.5</v>
          </cell>
          <cell r="K29">
            <v>15.384615384615374</v>
          </cell>
          <cell r="L29">
            <v>13.33333333333333</v>
          </cell>
          <cell r="M29">
            <v>-35.294117647058819</v>
          </cell>
          <cell r="N29">
            <v>-18.181818181818187</v>
          </cell>
          <cell r="O29">
            <v>7</v>
          </cell>
          <cell r="P29">
            <v>4.8058719388057911</v>
          </cell>
          <cell r="Q29">
            <v>2.2882286263898011</v>
          </cell>
          <cell r="R29">
            <v>2.2197837195414341</v>
          </cell>
          <cell r="S29">
            <v>2.3171797820728224</v>
          </cell>
          <cell r="T29">
            <v>2.4032619776222086</v>
          </cell>
          <cell r="U29">
            <v>3</v>
          </cell>
          <cell r="V29">
            <v>3</v>
          </cell>
          <cell r="W29">
            <v>3</v>
          </cell>
          <cell r="X29">
            <v>3</v>
          </cell>
        </row>
        <row r="30">
          <cell r="A30" t="str">
            <v xml:space="preserve">   Artisanal </v>
          </cell>
          <cell r="B30" t="str">
            <v>Percentage change</v>
          </cell>
          <cell r="H30">
            <v>5.1516666666666655</v>
          </cell>
          <cell r="I30">
            <v>-14.413571930491919</v>
          </cell>
          <cell r="J30">
            <v>-12.440120499777773</v>
          </cell>
          <cell r="K30">
            <v>-33.846587704455722</v>
          </cell>
          <cell r="L30">
            <v>-11.842441810896077</v>
          </cell>
          <cell r="M30">
            <v>40.232108317214688</v>
          </cell>
          <cell r="N30">
            <v>248.27586206896552</v>
          </cell>
          <cell r="O30">
            <v>-18.641861474209463</v>
          </cell>
          <cell r="P30">
            <v>5</v>
          </cell>
          <cell r="Q30">
            <v>3</v>
          </cell>
          <cell r="R30">
            <v>3</v>
          </cell>
          <cell r="S30">
            <v>3</v>
          </cell>
          <cell r="T30">
            <v>3</v>
          </cell>
          <cell r="U30">
            <v>3</v>
          </cell>
          <cell r="V30">
            <v>3</v>
          </cell>
          <cell r="W30">
            <v>3</v>
          </cell>
          <cell r="X30">
            <v>3</v>
          </cell>
        </row>
        <row r="31">
          <cell r="A31" t="str">
            <v>Copper (annual volume of production)</v>
          </cell>
          <cell r="B31" t="str">
            <v>Thousands of tonnes</v>
          </cell>
          <cell r="O31">
            <v>15</v>
          </cell>
          <cell r="P31">
            <v>30</v>
          </cell>
          <cell r="Q31">
            <v>30</v>
          </cell>
          <cell r="R31">
            <v>30</v>
          </cell>
          <cell r="S31">
            <v>30</v>
          </cell>
          <cell r="T31">
            <v>27</v>
          </cell>
          <cell r="U31">
            <v>21.6</v>
          </cell>
          <cell r="V31">
            <v>15.12</v>
          </cell>
          <cell r="W31">
            <v>9.0719999999999992</v>
          </cell>
          <cell r="X31">
            <v>5.4431999999999992</v>
          </cell>
        </row>
        <row r="32">
          <cell r="A32" t="str">
            <v>Gold (annual volume of production)</v>
          </cell>
          <cell r="B32" t="str">
            <v>Thousands of tonnes</v>
          </cell>
          <cell r="O32">
            <v>1E-3</v>
          </cell>
          <cell r="P32">
            <v>4.0000000000000001E-3</v>
          </cell>
          <cell r="Q32">
            <v>6.0000000000000001E-3</v>
          </cell>
          <cell r="R32">
            <v>6.0000000000000001E-3</v>
          </cell>
          <cell r="S32">
            <v>6.0000000000000001E-3</v>
          </cell>
          <cell r="T32">
            <v>6.0000000000000001E-3</v>
          </cell>
          <cell r="U32">
            <v>6.0000000000000001E-3</v>
          </cell>
          <cell r="V32">
            <v>6.0000000000000001E-3</v>
          </cell>
          <cell r="W32">
            <v>6.0000000000000001E-3</v>
          </cell>
          <cell r="X32">
            <v>5.1999999999999998E-3</v>
          </cell>
        </row>
        <row r="33">
          <cell r="A33" t="str">
            <v xml:space="preserve">   Gold (annual volume of production)-Tasiast project</v>
          </cell>
          <cell r="B33" t="str">
            <v>Thousands of tonnes</v>
          </cell>
          <cell r="O33">
            <v>0</v>
          </cell>
          <cell r="P33">
            <v>2E-3</v>
          </cell>
          <cell r="Q33">
            <v>4.0000000000000001E-3</v>
          </cell>
          <cell r="R33">
            <v>4.0000000000000001E-3</v>
          </cell>
          <cell r="S33">
            <v>4.0000000000000001E-3</v>
          </cell>
          <cell r="T33">
            <v>4.0000000000000001E-3</v>
          </cell>
          <cell r="U33">
            <v>4.0000000000000001E-3</v>
          </cell>
          <cell r="V33">
            <v>4.0000000000000001E-3</v>
          </cell>
          <cell r="W33">
            <v>4.0000000000000001E-3</v>
          </cell>
          <cell r="X33">
            <v>3.2000000000000002E-3</v>
          </cell>
        </row>
        <row r="34">
          <cell r="A34" t="str">
            <v xml:space="preserve">   Gold (annual volume of production) Guelb moghrein</v>
          </cell>
          <cell r="B34" t="str">
            <v>Thousands of tonnes</v>
          </cell>
          <cell r="O34">
            <v>1E-3</v>
          </cell>
          <cell r="P34">
            <v>2E-3</v>
          </cell>
          <cell r="Q34">
            <v>2E-3</v>
          </cell>
          <cell r="R34">
            <v>2E-3</v>
          </cell>
          <cell r="S34">
            <v>2E-3</v>
          </cell>
          <cell r="T34">
            <v>2E-3</v>
          </cell>
          <cell r="U34">
            <v>2E-3</v>
          </cell>
          <cell r="V34">
            <v>2E-3</v>
          </cell>
          <cell r="W34">
            <v>2E-3</v>
          </cell>
          <cell r="X34">
            <v>2E-3</v>
          </cell>
        </row>
        <row r="36">
          <cell r="A36" t="str">
            <v>Non-traditional exports</v>
          </cell>
        </row>
        <row r="37">
          <cell r="A37" t="str">
            <v>Growth rate in Values</v>
          </cell>
          <cell r="B37" t="str">
            <v>Percent</v>
          </cell>
          <cell r="D37">
            <v>11.860647217164711</v>
          </cell>
          <cell r="E37">
            <v>-6.6600948462018366</v>
          </cell>
          <cell r="F37">
            <v>26.417855501782906</v>
          </cell>
          <cell r="G37">
            <v>14.6557702051328</v>
          </cell>
          <cell r="H37">
            <v>0.82979836017142983</v>
          </cell>
          <cell r="I37">
            <v>-41.099241329138472</v>
          </cell>
          <cell r="J37">
            <v>-3.2142131219503933</v>
          </cell>
          <cell r="K37">
            <v>26.511158381065481</v>
          </cell>
          <cell r="L37">
            <v>5.8356985228589897</v>
          </cell>
          <cell r="M37">
            <v>61.246393997991966</v>
          </cell>
          <cell r="N37">
            <v>10</v>
          </cell>
          <cell r="O37">
            <v>3</v>
          </cell>
          <cell r="P37">
            <v>10</v>
          </cell>
          <cell r="Q37">
            <v>10</v>
          </cell>
          <cell r="R37">
            <v>10</v>
          </cell>
          <cell r="S37">
            <v>10</v>
          </cell>
          <cell r="T37">
            <v>2</v>
          </cell>
          <cell r="U37">
            <v>2</v>
          </cell>
          <cell r="V37">
            <v>2</v>
          </cell>
          <cell r="W37">
            <v>2</v>
          </cell>
          <cell r="X37">
            <v>2</v>
          </cell>
        </row>
        <row r="40">
          <cell r="A40" t="str">
            <v xml:space="preserve">Iron ore (WEO) </v>
          </cell>
          <cell r="B40" t="str">
            <v>USD per tonne</v>
          </cell>
          <cell r="I40">
            <v>28.79</v>
          </cell>
          <cell r="J40">
            <v>29.913555555555554</v>
          </cell>
          <cell r="K40">
            <v>29.33</v>
          </cell>
          <cell r="L40">
            <v>31.95</v>
          </cell>
          <cell r="M40">
            <v>37.9</v>
          </cell>
          <cell r="N40">
            <v>65</v>
          </cell>
          <cell r="O40">
            <v>72</v>
          </cell>
          <cell r="P40">
            <v>72</v>
          </cell>
          <cell r="Q40">
            <v>65</v>
          </cell>
          <cell r="R40">
            <v>60</v>
          </cell>
          <cell r="S40">
            <v>50</v>
          </cell>
          <cell r="T40">
            <v>40</v>
          </cell>
          <cell r="U40">
            <v>41</v>
          </cell>
          <cell r="V40">
            <v>42.024999999999999</v>
          </cell>
          <cell r="W40">
            <v>43.075624999999995</v>
          </cell>
          <cell r="X40">
            <v>44.152515624999992</v>
          </cell>
        </row>
        <row r="41">
          <cell r="A41" t="str">
            <v xml:space="preserve">Iron ore (WEO) </v>
          </cell>
          <cell r="B41" t="str">
            <v>percent change</v>
          </cell>
          <cell r="K41">
            <v>-1.9508063976940937</v>
          </cell>
          <cell r="L41">
            <v>8.9328332765086884</v>
          </cell>
          <cell r="M41">
            <v>18.62284820031299</v>
          </cell>
          <cell r="N41">
            <v>71.503957783641155</v>
          </cell>
          <cell r="O41">
            <v>10.769230769230775</v>
          </cell>
          <cell r="P41">
            <v>0</v>
          </cell>
          <cell r="Q41">
            <v>-9.7222222222222214</v>
          </cell>
          <cell r="R41">
            <v>-7.6923076923076872</v>
          </cell>
          <cell r="S41">
            <v>-16.666666666666664</v>
          </cell>
          <cell r="T41">
            <v>-19.999999999999996</v>
          </cell>
          <cell r="U41">
            <v>2.4999999999999911</v>
          </cell>
          <cell r="V41">
            <v>2.4999999999999911</v>
          </cell>
          <cell r="W41">
            <v>2.4999999999999911</v>
          </cell>
          <cell r="X41">
            <v>2.4999999999999911</v>
          </cell>
        </row>
        <row r="42">
          <cell r="A42" t="str">
            <v>SNIM Projection (used in projections)</v>
          </cell>
          <cell r="B42" t="str">
            <v>USD per tonne</v>
          </cell>
          <cell r="K42">
            <v>16.399999999999999</v>
          </cell>
          <cell r="L42">
            <v>17.024337011656531</v>
          </cell>
          <cell r="M42">
            <v>20.921211281785901</v>
          </cell>
          <cell r="N42">
            <v>36.602544695530682</v>
          </cell>
          <cell r="O42">
            <v>42.116756756756772</v>
          </cell>
          <cell r="P42">
            <v>42.116756756756772</v>
          </cell>
          <cell r="Q42">
            <v>38.363295795795807</v>
          </cell>
          <cell r="R42">
            <v>35.658191605066619</v>
          </cell>
          <cell r="S42">
            <v>30.21041233207033</v>
          </cell>
          <cell r="T42">
            <v>24.671836737857436</v>
          </cell>
          <cell r="U42">
            <v>25.237232996433335</v>
          </cell>
          <cell r="V42">
            <v>25.815586252601594</v>
          </cell>
          <cell r="W42">
            <v>26.407193437557044</v>
          </cell>
          <cell r="X42">
            <v>27.012358287167725</v>
          </cell>
        </row>
        <row r="43">
          <cell r="B43" t="str">
            <v>Percentage change</v>
          </cell>
          <cell r="K43">
            <v>-2.2999999999999998</v>
          </cell>
          <cell r="L43">
            <v>3.8069329979056876E-2</v>
          </cell>
          <cell r="M43">
            <v>0.22890020724220794</v>
          </cell>
          <cell r="N43">
            <v>0.74954232823971423</v>
          </cell>
          <cell r="O43">
            <v>0.15065105738124807</v>
          </cell>
          <cell r="P43">
            <v>0</v>
          </cell>
          <cell r="Q43">
            <v>-8.9120370370370461E-2</v>
          </cell>
          <cell r="R43">
            <v>-7.0512820512820373E-2</v>
          </cell>
          <cell r="S43">
            <v>-0.15277777777777779</v>
          </cell>
          <cell r="T43">
            <v>-0.18333333333333335</v>
          </cell>
          <cell r="U43">
            <v>2.2916666666666696E-2</v>
          </cell>
          <cell r="V43">
            <v>2.2916666666666474E-2</v>
          </cell>
          <cell r="W43">
            <v>2.2916666666666474E-2</v>
          </cell>
          <cell r="X43">
            <v>2.2916666666666696E-2</v>
          </cell>
        </row>
        <row r="44">
          <cell r="A44" t="str">
            <v>Iron ores (WEO for proj.), or SNIM assumption</v>
          </cell>
          <cell r="B44" t="str">
            <v>Percentage change</v>
          </cell>
          <cell r="C44" t="str">
            <v>...</v>
          </cell>
          <cell r="D44" t="str">
            <v>...</v>
          </cell>
          <cell r="E44" t="str">
            <v>...</v>
          </cell>
          <cell r="F44">
            <v>1.9032996773154398</v>
          </cell>
          <cell r="G44">
            <v>6.8848230891064954</v>
          </cell>
          <cell r="H44">
            <v>-12</v>
          </cell>
          <cell r="I44">
            <v>3.0674846625766916</v>
          </cell>
          <cell r="J44">
            <v>0.83612072944858618</v>
          </cell>
          <cell r="K44">
            <v>-2</v>
          </cell>
          <cell r="L44">
            <v>7.4</v>
          </cell>
          <cell r="M44">
            <v>20.3</v>
          </cell>
          <cell r="N44">
            <v>29</v>
          </cell>
          <cell r="O44">
            <v>10.769230769230775</v>
          </cell>
          <cell r="P44">
            <v>0</v>
          </cell>
          <cell r="Q44">
            <v>-9.7222222222222214</v>
          </cell>
          <cell r="R44">
            <v>-7.6923076923076872</v>
          </cell>
          <cell r="S44">
            <v>-16.666666666666664</v>
          </cell>
          <cell r="T44">
            <v>-19.999999999999996</v>
          </cell>
          <cell r="U44">
            <v>2.4999999999999911</v>
          </cell>
          <cell r="V44">
            <v>2.4999999999999911</v>
          </cell>
          <cell r="W44">
            <v>2.4999999999999911</v>
          </cell>
          <cell r="X44">
            <v>2.4999999999999911</v>
          </cell>
        </row>
        <row r="45">
          <cell r="A45" t="str">
            <v>Fish (staff)</v>
          </cell>
          <cell r="B45" t="str">
            <v>Percentage change</v>
          </cell>
          <cell r="C45" t="str">
            <v xml:space="preserve"> </v>
          </cell>
        </row>
        <row r="46">
          <cell r="A46" t="str">
            <v xml:space="preserve">  Cephalophodes</v>
          </cell>
          <cell r="B46" t="str">
            <v>Percentage change</v>
          </cell>
          <cell r="C46" t="str">
            <v>...</v>
          </cell>
          <cell r="D46">
            <v>29.942820674250292</v>
          </cell>
          <cell r="E46">
            <v>4.144359228660055</v>
          </cell>
          <cell r="F46">
            <v>7.3052689252128822E-2</v>
          </cell>
          <cell r="G46">
            <v>-24.54939993800097</v>
          </cell>
          <cell r="H46">
            <v>-20.645959463016585</v>
          </cell>
          <cell r="I46">
            <v>-13.044925278616237</v>
          </cell>
          <cell r="J46">
            <v>9.7395373326992321</v>
          </cell>
          <cell r="K46">
            <v>39.314217887734415</v>
          </cell>
          <cell r="L46">
            <v>22.281190502129601</v>
          </cell>
          <cell r="M46">
            <v>13.173462403441881</v>
          </cell>
          <cell r="N46">
            <v>-44.191615353764107</v>
          </cell>
          <cell r="O46">
            <v>3</v>
          </cell>
          <cell r="P46">
            <v>3</v>
          </cell>
          <cell r="Q46">
            <v>3</v>
          </cell>
          <cell r="R46">
            <v>2.7</v>
          </cell>
          <cell r="S46">
            <v>2.4300000000000002</v>
          </cell>
          <cell r="T46">
            <v>2.1870000000000003</v>
          </cell>
          <cell r="U46">
            <v>1.9683000000000004</v>
          </cell>
          <cell r="V46">
            <v>1.7714700000000003</v>
          </cell>
          <cell r="W46">
            <v>1.5943230000000004</v>
          </cell>
          <cell r="X46">
            <v>1.4348907000000004</v>
          </cell>
        </row>
        <row r="47">
          <cell r="A47" t="str">
            <v xml:space="preserve">  Desmersal</v>
          </cell>
          <cell r="B47" t="str">
            <v>Percentage change</v>
          </cell>
          <cell r="C47" t="str">
            <v>...</v>
          </cell>
          <cell r="D47">
            <v>17.546197583510992</v>
          </cell>
          <cell r="E47">
            <v>-5.8206106870228975</v>
          </cell>
          <cell r="F47">
            <v>-9.951956074124924</v>
          </cell>
          <cell r="G47">
            <v>-7.81824256598731</v>
          </cell>
          <cell r="H47">
            <v>11.216911064559131</v>
          </cell>
          <cell r="I47">
            <v>13.197674418604667</v>
          </cell>
          <cell r="J47">
            <v>-5.9605488850771877</v>
          </cell>
          <cell r="K47">
            <v>-7.6252723311546866</v>
          </cell>
          <cell r="L47">
            <v>-15.259740259740273</v>
          </cell>
          <cell r="M47">
            <v>-12.614578786556073</v>
          </cell>
          <cell r="N47">
            <v>18.925577253355392</v>
          </cell>
          <cell r="O47">
            <v>3</v>
          </cell>
          <cell r="P47">
            <v>1</v>
          </cell>
          <cell r="Q47">
            <v>0.5</v>
          </cell>
          <cell r="R47">
            <v>0</v>
          </cell>
          <cell r="S47">
            <v>0</v>
          </cell>
          <cell r="T47">
            <v>0</v>
          </cell>
          <cell r="U47">
            <v>0</v>
          </cell>
          <cell r="V47">
            <v>0</v>
          </cell>
          <cell r="W47">
            <v>0</v>
          </cell>
          <cell r="X47">
            <v>0</v>
          </cell>
        </row>
        <row r="48">
          <cell r="A48" t="str">
            <v xml:space="preserve">  Pelagic</v>
          </cell>
          <cell r="B48" t="str">
            <v>Percentage change</v>
          </cell>
          <cell r="C48" t="str">
            <v>...</v>
          </cell>
          <cell r="D48">
            <v>-16.134800974316278</v>
          </cell>
          <cell r="E48">
            <v>0.80334145492515496</v>
          </cell>
          <cell r="F48">
            <v>0.61267600627552543</v>
          </cell>
          <cell r="G48">
            <v>-0.46292774131379</v>
          </cell>
          <cell r="H48">
            <v>-2.1168717942911419</v>
          </cell>
          <cell r="I48">
            <v>7.5946468780156318</v>
          </cell>
          <cell r="J48">
            <v>-1.8808035901522357</v>
          </cell>
          <cell r="K48">
            <v>7.2697316544792168</v>
          </cell>
          <cell r="L48">
            <v>-3.9246467817896646</v>
          </cell>
          <cell r="M48">
            <v>-4.6531038080333769</v>
          </cell>
          <cell r="N48">
            <v>6.021217197096604</v>
          </cell>
          <cell r="O48">
            <v>3</v>
          </cell>
          <cell r="P48">
            <v>1</v>
          </cell>
          <cell r="Q48">
            <v>0.5</v>
          </cell>
          <cell r="R48">
            <v>0</v>
          </cell>
          <cell r="S48">
            <v>0</v>
          </cell>
          <cell r="T48">
            <v>0</v>
          </cell>
          <cell r="U48">
            <v>0</v>
          </cell>
          <cell r="V48">
            <v>0</v>
          </cell>
          <cell r="W48">
            <v>0</v>
          </cell>
          <cell r="X48">
            <v>0</v>
          </cell>
        </row>
        <row r="49">
          <cell r="A49" t="str">
            <v xml:space="preserve">  Crustaces</v>
          </cell>
          <cell r="B49" t="str">
            <v>Percentage change</v>
          </cell>
          <cell r="C49" t="str">
            <v>...</v>
          </cell>
          <cell r="D49" t="e">
            <v>#DIV/0!</v>
          </cell>
          <cell r="E49">
            <v>2.2204460492503131E-14</v>
          </cell>
          <cell r="F49">
            <v>-22.222222222222221</v>
          </cell>
          <cell r="G49">
            <v>39.285714285714278</v>
          </cell>
          <cell r="H49">
            <v>-15.384615384615385</v>
          </cell>
          <cell r="I49">
            <v>68.181818181818187</v>
          </cell>
          <cell r="J49">
            <v>-8.5239085239085295</v>
          </cell>
          <cell r="K49">
            <v>2.4242424242424176</v>
          </cell>
          <cell r="L49">
            <v>-18.552036199095014</v>
          </cell>
          <cell r="M49">
            <v>0.45454545454544082</v>
          </cell>
          <cell r="N49">
            <v>26.980813156692559</v>
          </cell>
          <cell r="O49">
            <v>3</v>
          </cell>
          <cell r="P49">
            <v>1</v>
          </cell>
          <cell r="Q49">
            <v>0.5</v>
          </cell>
          <cell r="R49">
            <v>0</v>
          </cell>
          <cell r="S49">
            <v>0</v>
          </cell>
          <cell r="T49">
            <v>0</v>
          </cell>
          <cell r="U49">
            <v>0</v>
          </cell>
          <cell r="V49">
            <v>0</v>
          </cell>
          <cell r="W49">
            <v>0</v>
          </cell>
          <cell r="X49">
            <v>0</v>
          </cell>
        </row>
        <row r="50">
          <cell r="A50" t="str">
            <v xml:space="preserve">  Artisanal </v>
          </cell>
          <cell r="B50" t="str">
            <v>Percentage change</v>
          </cell>
          <cell r="G50">
            <v>-24.794796825498622</v>
          </cell>
          <cell r="H50">
            <v>-20.294315233381454</v>
          </cell>
          <cell r="I50">
            <v>-12.430002332660505</v>
          </cell>
          <cell r="J50">
            <v>8.0900525286089255</v>
          </cell>
          <cell r="K50">
            <v>40.389050484267621</v>
          </cell>
          <cell r="L50">
            <v>22.281190502129601</v>
          </cell>
          <cell r="M50">
            <v>13.173462403441881</v>
          </cell>
          <cell r="N50">
            <v>6.5989949748743717</v>
          </cell>
          <cell r="O50">
            <v>3</v>
          </cell>
          <cell r="P50">
            <v>1</v>
          </cell>
          <cell r="Q50">
            <v>0.5</v>
          </cell>
          <cell r="R50">
            <v>0</v>
          </cell>
          <cell r="S50">
            <v>0</v>
          </cell>
          <cell r="T50">
            <v>0</v>
          </cell>
          <cell r="U50">
            <v>0</v>
          </cell>
          <cell r="V50">
            <v>0</v>
          </cell>
          <cell r="W50">
            <v>0</v>
          </cell>
          <cell r="X50">
            <v>0</v>
          </cell>
        </row>
        <row r="51">
          <cell r="A51" t="str">
            <v>Copper -WEO (Per ton)</v>
          </cell>
          <cell r="C51">
            <v>2305.5315051689149</v>
          </cell>
          <cell r="D51">
            <v>2932.0364339249932</v>
          </cell>
          <cell r="E51">
            <v>2293.386376620992</v>
          </cell>
          <cell r="F51">
            <v>2275.1871296400705</v>
          </cell>
          <cell r="G51">
            <v>1653.7074871190389</v>
          </cell>
          <cell r="H51">
            <v>1572.5251072151093</v>
          </cell>
          <cell r="I51">
            <v>1814.5239733907397</v>
          </cell>
          <cell r="J51">
            <v>1580.1689744277735</v>
          </cell>
          <cell r="K51">
            <v>1560.290199562917</v>
          </cell>
          <cell r="L51">
            <v>1779.3615606766421</v>
          </cell>
          <cell r="M51">
            <v>2863.4705048998485</v>
          </cell>
          <cell r="N51">
            <v>3676.4947240259739</v>
          </cell>
          <cell r="O51">
            <v>5000</v>
          </cell>
          <cell r="P51">
            <v>3700</v>
          </cell>
          <cell r="Q51">
            <v>3000</v>
          </cell>
          <cell r="R51">
            <v>2600</v>
          </cell>
          <cell r="S51">
            <v>2400</v>
          </cell>
          <cell r="T51">
            <v>2400</v>
          </cell>
          <cell r="U51">
            <v>2400</v>
          </cell>
          <cell r="V51">
            <v>2400</v>
          </cell>
          <cell r="W51">
            <v>2400</v>
          </cell>
          <cell r="X51">
            <v>2400</v>
          </cell>
        </row>
        <row r="52">
          <cell r="A52" t="str">
            <v>Copper -price for projections (90% of the WEO)</v>
          </cell>
          <cell r="C52">
            <v>2074.9783546520234</v>
          </cell>
          <cell r="D52">
            <v>2638.8327905324941</v>
          </cell>
          <cell r="E52">
            <v>2064.0477389588928</v>
          </cell>
          <cell r="F52">
            <v>2047.6684166760635</v>
          </cell>
          <cell r="G52">
            <v>1488.336738407135</v>
          </cell>
          <cell r="H52">
            <v>1415.2725964935983</v>
          </cell>
          <cell r="I52">
            <v>1633.0715760516657</v>
          </cell>
          <cell r="J52">
            <v>1422.152076984996</v>
          </cell>
          <cell r="K52">
            <v>1404.2611796066253</v>
          </cell>
          <cell r="L52">
            <v>1601.4254046089779</v>
          </cell>
          <cell r="M52">
            <v>2577.1234544098638</v>
          </cell>
          <cell r="N52">
            <v>3308.8452516233765</v>
          </cell>
          <cell r="O52">
            <v>4500</v>
          </cell>
          <cell r="P52">
            <v>3330</v>
          </cell>
          <cell r="Q52">
            <v>2700</v>
          </cell>
          <cell r="R52">
            <v>2340</v>
          </cell>
          <cell r="S52">
            <v>2160</v>
          </cell>
          <cell r="T52">
            <v>2160</v>
          </cell>
          <cell r="U52">
            <v>2160</v>
          </cell>
          <cell r="V52">
            <v>2160</v>
          </cell>
          <cell r="W52">
            <v>2160</v>
          </cell>
          <cell r="X52">
            <v>2160</v>
          </cell>
        </row>
        <row r="53">
          <cell r="A53" t="str">
            <v>Gold WEO (Per once)</v>
          </cell>
          <cell r="C53">
            <v>384.11994934082026</v>
          </cell>
          <cell r="D53">
            <v>384.16080983479821</v>
          </cell>
          <cell r="E53">
            <v>387.81927744547528</v>
          </cell>
          <cell r="F53">
            <v>330.99543507893884</v>
          </cell>
          <cell r="G53">
            <v>294.13892364501953</v>
          </cell>
          <cell r="H53">
            <v>278.87285144310454</v>
          </cell>
          <cell r="I53">
            <v>279.17055316558441</v>
          </cell>
          <cell r="J53">
            <v>271.05059243311223</v>
          </cell>
          <cell r="K53">
            <v>310.03546758997845</v>
          </cell>
          <cell r="L53">
            <v>363.54779640347579</v>
          </cell>
          <cell r="M53">
            <v>409.2115272638942</v>
          </cell>
          <cell r="N53">
            <v>444.88172288359783</v>
          </cell>
          <cell r="O53">
            <v>560</v>
          </cell>
          <cell r="P53">
            <v>590</v>
          </cell>
          <cell r="Q53">
            <v>620</v>
          </cell>
          <cell r="R53">
            <v>650</v>
          </cell>
          <cell r="S53">
            <v>663</v>
          </cell>
          <cell r="T53">
            <v>670</v>
          </cell>
          <cell r="U53">
            <v>670</v>
          </cell>
          <cell r="V53">
            <v>670</v>
          </cell>
          <cell r="W53">
            <v>670</v>
          </cell>
          <cell r="X53">
            <v>670</v>
          </cell>
        </row>
        <row r="54">
          <cell r="A54" t="str">
            <v>Gold (per ton) (computed from WEO per troy ounce)</v>
          </cell>
          <cell r="C54">
            <v>12349743.143210931</v>
          </cell>
          <cell r="D54">
            <v>12351056.838597484</v>
          </cell>
          <cell r="E54">
            <v>12468679.303577896</v>
          </cell>
          <cell r="F54">
            <v>10641750.34859572</v>
          </cell>
          <cell r="G54">
            <v>9456785.9900800399</v>
          </cell>
          <cell r="H54">
            <v>8965970.3716178946</v>
          </cell>
          <cell r="I54">
            <v>8975541.7042503878</v>
          </cell>
          <cell r="J54">
            <v>8714478.904593464</v>
          </cell>
          <cell r="K54">
            <v>9967871.7457714714</v>
          </cell>
          <cell r="L54">
            <v>11688333.067751313</v>
          </cell>
          <cell r="M54">
            <v>13156456.106022662</v>
          </cell>
          <cell r="N54">
            <v>14303279.525445137</v>
          </cell>
          <cell r="O54">
            <v>18004418.07843167</v>
          </cell>
          <cell r="P54">
            <v>18968940.47549051</v>
          </cell>
          <cell r="Q54">
            <v>19933462.872549348</v>
          </cell>
          <cell r="R54">
            <v>20897985.269608188</v>
          </cell>
          <cell r="S54">
            <v>21315944.975000352</v>
          </cell>
          <cell r="T54">
            <v>21541000.200980745</v>
          </cell>
          <cell r="U54">
            <v>21541000.200980745</v>
          </cell>
          <cell r="V54">
            <v>21541000.200980745</v>
          </cell>
          <cell r="W54">
            <v>21541000.200980745</v>
          </cell>
          <cell r="X54">
            <v>21541000.200980745</v>
          </cell>
        </row>
        <row r="57">
          <cell r="A57" t="str">
            <v>Import Prices</v>
          </cell>
        </row>
        <row r="58">
          <cell r="A58" t="str">
            <v>(% Change in $US terms)</v>
          </cell>
        </row>
        <row r="59">
          <cell r="A59" t="str">
            <v>WEO-price (Petr. Prod.)</v>
          </cell>
          <cell r="D59">
            <v>17.203911277982925</v>
          </cell>
          <cell r="E59">
            <v>20.374279048707752</v>
          </cell>
          <cell r="F59">
            <v>19.2682949701945</v>
          </cell>
          <cell r="G59">
            <v>13.07546048694187</v>
          </cell>
          <cell r="H59">
            <v>17.980604629417702</v>
          </cell>
          <cell r="I59">
            <v>28.235305627710215</v>
          </cell>
          <cell r="J59">
            <v>24.330864041554261</v>
          </cell>
          <cell r="K59">
            <v>24.95014461448233</v>
          </cell>
          <cell r="L59">
            <v>28.893197682025299</v>
          </cell>
          <cell r="M59">
            <v>37.758304098612072</v>
          </cell>
          <cell r="N59">
            <v>53.35408884901647</v>
          </cell>
          <cell r="O59">
            <v>66.5</v>
          </cell>
          <cell r="P59">
            <v>69.75</v>
          </cell>
          <cell r="Q59">
            <v>68.5</v>
          </cell>
          <cell r="R59">
            <v>67.5</v>
          </cell>
          <cell r="S59">
            <v>66.75</v>
          </cell>
          <cell r="T59">
            <v>66</v>
          </cell>
          <cell r="U59">
            <v>65.25</v>
          </cell>
          <cell r="V59">
            <v>61.31962760413991</v>
          </cell>
          <cell r="W59">
            <v>62.668278825173289</v>
          </cell>
          <cell r="X59">
            <v>64.046592002533885</v>
          </cell>
        </row>
        <row r="60">
          <cell r="A60" t="str">
            <v>WEO-price (Petr. Prod.)</v>
          </cell>
          <cell r="B60" t="str">
            <v>Percent change</v>
          </cell>
          <cell r="D60">
            <v>7.9</v>
          </cell>
          <cell r="E60">
            <v>18.428180194013045</v>
          </cell>
          <cell r="F60">
            <v>-5.428334793438494</v>
          </cell>
          <cell r="G60">
            <v>-32.140023249758862</v>
          </cell>
          <cell r="H60">
            <v>37.51412156668956</v>
          </cell>
          <cell r="I60">
            <v>57.032014271171974</v>
          </cell>
          <cell r="J60">
            <v>-13.828224980586445</v>
          </cell>
          <cell r="K60">
            <v>2.5452469417872381</v>
          </cell>
          <cell r="L60">
            <v>15.803728308870092</v>
          </cell>
          <cell r="M60">
            <v>30.682330540734259</v>
          </cell>
          <cell r="N60">
            <v>41.304251138169292</v>
          </cell>
          <cell r="O60">
            <v>24.63899475105713</v>
          </cell>
          <cell r="P60">
            <v>4.8872180451127845</v>
          </cell>
          <cell r="Q60">
            <v>-1.7921146953404965</v>
          </cell>
          <cell r="R60">
            <v>-1.4598540145985384</v>
          </cell>
          <cell r="S60">
            <v>-1.1111111111111072</v>
          </cell>
          <cell r="T60">
            <v>-1.1235955056179803</v>
          </cell>
          <cell r="U60">
            <v>-1.1363636363636354</v>
          </cell>
          <cell r="V60">
            <v>-6.0235592273717886</v>
          </cell>
          <cell r="W60">
            <v>2.1993793402331763</v>
          </cell>
          <cell r="X60">
            <v>2.1993793402331985</v>
          </cell>
        </row>
        <row r="61">
          <cell r="A61" t="str">
            <v xml:space="preserve">Non-fuel commodity export prices in partner countries, </v>
          </cell>
          <cell r="B61" t="str">
            <v>Percentage change</v>
          </cell>
          <cell r="C61">
            <v>11.407063906360349</v>
          </cell>
          <cell r="D61">
            <v>12.023876900492802</v>
          </cell>
          <cell r="E61">
            <v>-2.4521800415596706</v>
          </cell>
          <cell r="F61">
            <v>-2.1467220133338127</v>
          </cell>
          <cell r="G61">
            <v>-14.194865445655003</v>
          </cell>
          <cell r="H61">
            <v>-8.3460998244679665</v>
          </cell>
          <cell r="I61">
            <v>5.8046441991732367</v>
          </cell>
          <cell r="J61">
            <v>-5.5926993364498241</v>
          </cell>
          <cell r="K61">
            <v>1.1888485594284459</v>
          </cell>
          <cell r="L61">
            <v>8.3360227254799071</v>
          </cell>
          <cell r="M61">
            <v>23.849869403455081</v>
          </cell>
          <cell r="N61">
            <v>14.321294247023575</v>
          </cell>
          <cell r="O61">
            <v>12.508119652905503</v>
          </cell>
          <cell r="P61">
            <v>-6.0094384130991552</v>
          </cell>
          <cell r="Q61">
            <v>-8.2991174255522271</v>
          </cell>
          <cell r="R61">
            <v>-5.9283181383873673</v>
          </cell>
          <cell r="S61">
            <v>-5.9724231576410052</v>
          </cell>
          <cell r="T61">
            <v>-2.0223765273603589</v>
          </cell>
          <cell r="U61">
            <v>-1</v>
          </cell>
          <cell r="V61">
            <v>-1</v>
          </cell>
          <cell r="W61">
            <v>-1</v>
          </cell>
          <cell r="X61">
            <v>-1</v>
          </cell>
        </row>
        <row r="62">
          <cell r="A62" t="str">
            <v>Price index in partner countries,(from GEE) in US$</v>
          </cell>
          <cell r="B62" t="str">
            <v>Percentage change</v>
          </cell>
          <cell r="C62">
            <v>4.0161433441066485</v>
          </cell>
          <cell r="D62">
            <v>11.69420303410471</v>
          </cell>
          <cell r="E62">
            <v>-0.40863520551731591</v>
          </cell>
          <cell r="F62">
            <v>-8.9751190664746581</v>
          </cell>
          <cell r="G62">
            <v>-0.86756204994864472</v>
          </cell>
          <cell r="H62">
            <v>-1.4396288634387022</v>
          </cell>
          <cell r="I62">
            <v>-9.0985849584681802</v>
          </cell>
          <cell r="J62">
            <v>-1.5187671533324676</v>
          </cell>
          <cell r="K62">
            <v>6.6987223164117538</v>
          </cell>
          <cell r="L62">
            <v>19.342691909676656</v>
          </cell>
          <cell r="M62">
            <v>11.41592203273396</v>
          </cell>
          <cell r="N62">
            <v>2.3041351443741753</v>
          </cell>
          <cell r="O62">
            <v>-1.883781253139083</v>
          </cell>
          <cell r="P62">
            <v>2.0798035832859663</v>
          </cell>
          <cell r="Q62">
            <v>2.1755348904783256</v>
          </cell>
          <cell r="R62">
            <v>2.0725795915246259</v>
          </cell>
          <cell r="S62">
            <v>2.0037190014162931</v>
          </cell>
          <cell r="T62">
            <v>2.0533924659095204</v>
          </cell>
          <cell r="U62">
            <v>2.0533924659095204</v>
          </cell>
          <cell r="V62">
            <v>2.0533924659095204</v>
          </cell>
          <cell r="W62">
            <v>2.0533924659095204</v>
          </cell>
          <cell r="X62">
            <v>2.0533924659095204</v>
          </cell>
        </row>
        <row r="63">
          <cell r="A63" t="str">
            <v>Inflation advanced countries (local currency)</v>
          </cell>
          <cell r="B63" t="str">
            <v>Percentage change</v>
          </cell>
          <cell r="C63">
            <v>2.5529397147142134</v>
          </cell>
          <cell r="D63">
            <v>2.5010410532933633</v>
          </cell>
          <cell r="E63">
            <v>2.4058568457193275</v>
          </cell>
          <cell r="F63">
            <v>2.0365611416491021</v>
          </cell>
          <cell r="G63">
            <v>1.4712224732627277</v>
          </cell>
          <cell r="H63">
            <v>1.3721807270528075</v>
          </cell>
          <cell r="I63">
            <v>2.1647437497762638</v>
          </cell>
          <cell r="J63">
            <v>2.1126967448882539</v>
          </cell>
          <cell r="K63">
            <v>1.5042433110098159</v>
          </cell>
          <cell r="L63">
            <v>1.8182243443698383</v>
          </cell>
          <cell r="M63">
            <v>1.999306620205914</v>
          </cell>
          <cell r="N63">
            <v>2.3264883298983534</v>
          </cell>
          <cell r="O63">
            <v>2.3037863974848136</v>
          </cell>
          <cell r="P63">
            <v>2.1380385819645795</v>
          </cell>
          <cell r="Q63">
            <v>2.1073519953619382</v>
          </cell>
          <cell r="R63">
            <v>2.1428123262717804</v>
          </cell>
          <cell r="S63">
            <v>2.1790146145934273</v>
          </cell>
          <cell r="T63">
            <v>2.1993793402331931</v>
          </cell>
          <cell r="U63">
            <v>2.1993793402331931</v>
          </cell>
          <cell r="V63">
            <v>2.1993793402331931</v>
          </cell>
          <cell r="W63">
            <v>2.1993793402331931</v>
          </cell>
          <cell r="X63">
            <v>2.1993793402331931</v>
          </cell>
        </row>
        <row r="64">
          <cell r="A64" t="str">
            <v>Inflation in partner countries, in US$</v>
          </cell>
          <cell r="C64">
            <v>4.0161433441066485</v>
          </cell>
          <cell r="D64">
            <v>11.69420303410471</v>
          </cell>
          <cell r="E64">
            <v>-0.40863520551731591</v>
          </cell>
          <cell r="F64">
            <v>-8.9751190664746581</v>
          </cell>
          <cell r="G64">
            <v>-0.86756204994864472</v>
          </cell>
          <cell r="H64">
            <v>-1.4396288634387022</v>
          </cell>
          <cell r="I64">
            <v>-9.0985849584681802</v>
          </cell>
          <cell r="J64">
            <v>-1.5187671533324676</v>
          </cell>
          <cell r="K64">
            <v>6.6987223164117538</v>
          </cell>
          <cell r="L64">
            <v>19.342691909676656</v>
          </cell>
          <cell r="M64">
            <v>11.41592203273396</v>
          </cell>
          <cell r="N64">
            <v>2.3041351443741753</v>
          </cell>
          <cell r="O64">
            <v>-1.883781253139083</v>
          </cell>
          <cell r="P64">
            <v>2.0798035832859663</v>
          </cell>
          <cell r="Q64">
            <v>2.1755348904783256</v>
          </cell>
          <cell r="R64">
            <v>2.0725795915246259</v>
          </cell>
          <cell r="S64">
            <v>2.0037190014162931</v>
          </cell>
          <cell r="T64">
            <v>2.0533924659095204</v>
          </cell>
          <cell r="U64">
            <v>2.0533924659095204</v>
          </cell>
          <cell r="V64">
            <v>2.0533924659095204</v>
          </cell>
          <cell r="W64">
            <v>2.0533924659095204</v>
          </cell>
          <cell r="X64">
            <v>2.0533924659095204</v>
          </cell>
        </row>
        <row r="65">
          <cell r="A65" t="str">
            <v>Export deflator partner countries (in US$)</v>
          </cell>
          <cell r="B65" t="str">
            <v>Percentage change</v>
          </cell>
          <cell r="C65">
            <v>2.2055163520363186</v>
          </cell>
          <cell r="D65">
            <v>10.44266451176572</v>
          </cell>
          <cell r="E65">
            <v>-1.0356521494351623</v>
          </cell>
          <cell r="F65">
            <v>-6.989342620112005</v>
          </cell>
          <cell r="G65">
            <v>-4.0620079410434773</v>
          </cell>
          <cell r="H65">
            <v>-3.0038071491765073</v>
          </cell>
          <cell r="I65">
            <v>-3.7716520127809239</v>
          </cell>
          <cell r="J65">
            <v>-2.3852006269667103</v>
          </cell>
          <cell r="K65">
            <v>3.1995573783434761</v>
          </cell>
          <cell r="L65">
            <v>14.82403372882839</v>
          </cell>
          <cell r="M65">
            <v>11.919381981304333</v>
          </cell>
          <cell r="N65">
            <v>5.8913313768073072</v>
          </cell>
          <cell r="O65">
            <v>-1.3962940255402789</v>
          </cell>
          <cell r="P65">
            <v>0.43207629752894938</v>
          </cell>
          <cell r="Q65">
            <v>0.25002550090795772</v>
          </cell>
          <cell r="R65">
            <v>0.50084362166820107</v>
          </cell>
          <cell r="S65">
            <v>0.55692532484601376</v>
          </cell>
          <cell r="T65">
            <v>0.66696457274424414</v>
          </cell>
          <cell r="U65">
            <v>0.66696457274424414</v>
          </cell>
          <cell r="V65">
            <v>0.66696457274424414</v>
          </cell>
          <cell r="W65">
            <v>0.66696457274424414</v>
          </cell>
          <cell r="X65">
            <v>0.66696457274424414</v>
          </cell>
        </row>
        <row r="66">
          <cell r="A66" t="str">
            <v>idem, only goods and no fuel</v>
          </cell>
          <cell r="B66" t="str">
            <v>Percentage change</v>
          </cell>
          <cell r="C66">
            <v>3.8288501286499743</v>
          </cell>
          <cell r="D66">
            <v>11.325525602853425</v>
          </cell>
          <cell r="E66">
            <v>-2.0965398118236278</v>
          </cell>
          <cell r="F66">
            <v>-6.6402794423238483</v>
          </cell>
          <cell r="G66">
            <v>-3.9179747130406728</v>
          </cell>
          <cell r="H66">
            <v>-3.8927586620698174</v>
          </cell>
          <cell r="I66">
            <v>-6.4504673122853458</v>
          </cell>
          <cell r="J66">
            <v>-1.9843093177324467</v>
          </cell>
          <cell r="K66">
            <v>2.7002782618117838</v>
          </cell>
          <cell r="L66">
            <v>14.878740615701114</v>
          </cell>
          <cell r="M66">
            <v>11.096536870655438</v>
          </cell>
          <cell r="N66">
            <v>3.870719525042321</v>
          </cell>
          <cell r="O66">
            <v>-1.6506144054947214</v>
          </cell>
          <cell r="P66">
            <v>0.38416546414459241</v>
          </cell>
          <cell r="Q66">
            <v>0.64710329758055352</v>
          </cell>
          <cell r="R66">
            <v>0.82240425617428059</v>
          </cell>
          <cell r="S66">
            <v>0.82121791134712741</v>
          </cell>
          <cell r="T66">
            <v>0.90875117029780572</v>
          </cell>
          <cell r="U66">
            <v>0.90875117029780572</v>
          </cell>
          <cell r="V66">
            <v>0.90875117029780572</v>
          </cell>
          <cell r="W66">
            <v>0.90875117029780572</v>
          </cell>
          <cell r="X66">
            <v>0.90875117029780572</v>
          </cell>
        </row>
        <row r="68">
          <cell r="A68" t="str">
            <v>Memo items:</v>
          </cell>
        </row>
        <row r="70">
          <cell r="A70" t="str">
            <v>Export prices in partner countries, index 1998=100</v>
          </cell>
          <cell r="C70">
            <v>108.98912803771853</v>
          </cell>
          <cell r="D70">
            <v>122.09384662789429</v>
          </cell>
          <cell r="E70">
            <v>119.09988568891259</v>
          </cell>
          <cell r="F70">
            <v>116.54314222497329</v>
          </cell>
          <cell r="G70">
            <v>100</v>
          </cell>
          <cell r="H70">
            <v>91.65390017553203</v>
          </cell>
          <cell r="I70">
            <v>96.974082975387077</v>
          </cell>
          <cell r="J70">
            <v>91.550614080294295</v>
          </cell>
          <cell r="K70">
            <v>92.63901223693577</v>
          </cell>
          <cell r="L70">
            <v>100.36142134966686</v>
          </cell>
          <cell r="M70">
            <v>124.29748927301368</v>
          </cell>
          <cell r="N70">
            <v>142.09849845346454</v>
          </cell>
          <cell r="O70">
            <v>159.87234866500597</v>
          </cell>
          <cell r="P70">
            <v>150.26491833240729</v>
          </cell>
          <cell r="Q70">
            <v>137.79425631059064</v>
          </cell>
          <cell r="R70">
            <v>129.62537442007391</v>
          </cell>
          <cell r="S70">
            <v>121.88359854003056</v>
          </cell>
          <cell r="T70">
            <v>119.41865325245485</v>
          </cell>
          <cell r="U70">
            <v>118.22446671993029</v>
          </cell>
          <cell r="V70">
            <v>117.04222205273099</v>
          </cell>
          <cell r="W70">
            <v>115.87179983220368</v>
          </cell>
          <cell r="X70">
            <v>114.71308183388165</v>
          </cell>
        </row>
        <row r="73">
          <cell r="A73" t="str">
            <v>Services</v>
          </cell>
        </row>
        <row r="74">
          <cell r="A74" t="str">
            <v>(Annual % change in $US terms)</v>
          </cell>
        </row>
        <row r="76">
          <cell r="A76" t="str">
            <v>Credit</v>
          </cell>
        </row>
        <row r="77">
          <cell r="A77" t="str">
            <v xml:space="preserve"> Government</v>
          </cell>
          <cell r="C77" t="str">
            <v>...</v>
          </cell>
          <cell r="D77">
            <v>17.412865823845745</v>
          </cell>
          <cell r="E77">
            <v>-69.655449619756581</v>
          </cell>
          <cell r="F77">
            <v>81.902571873642316</v>
          </cell>
          <cell r="G77">
            <v>-41.887974916240751</v>
          </cell>
          <cell r="H77">
            <v>20.564194915748793</v>
          </cell>
          <cell r="I77">
            <v>-9.1236119554849537</v>
          </cell>
          <cell r="J77">
            <v>9.7493855280465844</v>
          </cell>
          <cell r="K77">
            <v>15.677998118078207</v>
          </cell>
          <cell r="L77">
            <v>-15.243729532849711</v>
          </cell>
          <cell r="M77">
            <v>5</v>
          </cell>
          <cell r="N77">
            <v>50</v>
          </cell>
          <cell r="O77">
            <v>-1</v>
          </cell>
          <cell r="P77">
            <v>-1</v>
          </cell>
          <cell r="Q77">
            <v>0.5</v>
          </cell>
          <cell r="R77">
            <v>0.5</v>
          </cell>
          <cell r="S77">
            <v>0.5</v>
          </cell>
          <cell r="T77">
            <v>0.5</v>
          </cell>
          <cell r="U77">
            <v>0.5</v>
          </cell>
          <cell r="V77">
            <v>0.5</v>
          </cell>
          <cell r="W77">
            <v>0.5</v>
          </cell>
          <cell r="X77">
            <v>0.5</v>
          </cell>
        </row>
        <row r="78">
          <cell r="A78" t="str">
            <v xml:space="preserve"> Royalties in mln. SDRs</v>
          </cell>
          <cell r="C78">
            <v>10.8</v>
          </cell>
          <cell r="D78">
            <v>14.8</v>
          </cell>
          <cell r="E78">
            <v>13.079999999999998</v>
          </cell>
          <cell r="F78">
            <v>6.8000000000000043</v>
          </cell>
          <cell r="G78">
            <v>10.93</v>
          </cell>
          <cell r="H78">
            <v>9.773164100042866</v>
          </cell>
          <cell r="I78">
            <v>9.6393631629208176</v>
          </cell>
          <cell r="J78">
            <v>9.3279909290127225</v>
          </cell>
          <cell r="K78">
            <v>16.199099844638912</v>
          </cell>
          <cell r="L78">
            <v>12.526531154690554</v>
          </cell>
          <cell r="M78">
            <v>16.90974869757834</v>
          </cell>
          <cell r="N78">
            <v>15.287067067882647</v>
          </cell>
          <cell r="O78">
            <v>16.815773774670912</v>
          </cell>
          <cell r="P78">
            <v>17.320246987911041</v>
          </cell>
          <cell r="Q78">
            <v>17.753253162608814</v>
          </cell>
          <cell r="R78">
            <v>18.108318225860991</v>
          </cell>
          <cell r="S78">
            <v>18.470484590378209</v>
          </cell>
          <cell r="T78">
            <v>18.839894282185774</v>
          </cell>
          <cell r="U78">
            <v>19.216692167829489</v>
          </cell>
          <cell r="V78">
            <v>19.601026011186079</v>
          </cell>
          <cell r="W78">
            <v>19.993046531409799</v>
          </cell>
          <cell r="X78">
            <v>20.392907462037996</v>
          </cell>
        </row>
        <row r="79">
          <cell r="A79" t="str">
            <v xml:space="preserve"> Transport </v>
          </cell>
          <cell r="C79" t="str">
            <v>...</v>
          </cell>
          <cell r="D79">
            <v>-4.6378431235594046</v>
          </cell>
          <cell r="E79">
            <v>-23.43836519446274</v>
          </cell>
          <cell r="F79">
            <v>-48.442036195170246</v>
          </cell>
          <cell r="G79">
            <v>-23.716813406323556</v>
          </cell>
          <cell r="H79">
            <v>100.51871623358761</v>
          </cell>
          <cell r="I79">
            <v>-75.126271586340948</v>
          </cell>
          <cell r="J79">
            <v>-99.084100980917341</v>
          </cell>
          <cell r="K79">
            <v>0</v>
          </cell>
          <cell r="L79">
            <v>15280.684661484747</v>
          </cell>
          <cell r="M79">
            <v>13.291132298305165</v>
          </cell>
          <cell r="N79">
            <v>38.041713982360868</v>
          </cell>
          <cell r="O79">
            <v>30.061059063641828</v>
          </cell>
          <cell r="P79">
            <v>21.943158236588211</v>
          </cell>
          <cell r="Q79">
            <v>11.363420985557561</v>
          </cell>
          <cell r="R79">
            <v>9.0518079864032597</v>
          </cell>
          <cell r="S79">
            <v>8.4734386778658521</v>
          </cell>
          <cell r="T79">
            <v>4.3806830801839336</v>
          </cell>
          <cell r="U79">
            <v>24.099376359164303</v>
          </cell>
          <cell r="V79">
            <v>3.0887697693921634</v>
          </cell>
          <cell r="W79">
            <v>2.7016420927411744</v>
          </cell>
          <cell r="X79">
            <v>-1.5597378486729818</v>
          </cell>
        </row>
        <row r="80">
          <cell r="A80" t="str">
            <v xml:space="preserve"> Tourism</v>
          </cell>
          <cell r="D80">
            <v>-4.6378431235594046</v>
          </cell>
          <cell r="E80">
            <v>-23.43836519446274</v>
          </cell>
          <cell r="F80">
            <v>-54.408526038697502</v>
          </cell>
          <cell r="G80">
            <v>106.82260011403474</v>
          </cell>
          <cell r="H80">
            <v>43.279679880955868</v>
          </cell>
          <cell r="I80">
            <v>3.4518366817174906</v>
          </cell>
          <cell r="J80">
            <v>5.2383159964102033</v>
          </cell>
          <cell r="K80">
            <v>-38.643950974355846</v>
          </cell>
          <cell r="L80">
            <v>34.40793933982058</v>
          </cell>
          <cell r="M80">
            <v>10</v>
          </cell>
          <cell r="N80">
            <v>25</v>
          </cell>
          <cell r="O80">
            <v>0.5</v>
          </cell>
          <cell r="P80">
            <v>0.5</v>
          </cell>
          <cell r="Q80">
            <v>0.5</v>
          </cell>
          <cell r="R80">
            <v>0.5</v>
          </cell>
          <cell r="S80">
            <v>0.5</v>
          </cell>
          <cell r="T80">
            <v>0.5</v>
          </cell>
          <cell r="U80">
            <v>0.5</v>
          </cell>
          <cell r="V80">
            <v>0.5</v>
          </cell>
          <cell r="W80">
            <v>0.5</v>
          </cell>
          <cell r="X80">
            <v>0.5</v>
          </cell>
        </row>
        <row r="81">
          <cell r="A81" t="str">
            <v>Debit</v>
          </cell>
        </row>
        <row r="82">
          <cell r="A82" t="str">
            <v xml:space="preserve"> Transport excl. freight</v>
          </cell>
          <cell r="C82" t="str">
            <v>...</v>
          </cell>
          <cell r="D82">
            <v>-23.622047244094489</v>
          </cell>
          <cell r="E82">
            <v>31.224057731958766</v>
          </cell>
          <cell r="F82">
            <v>1.3000000000000114</v>
          </cell>
          <cell r="G82">
            <v>8.2246564763700007</v>
          </cell>
          <cell r="H82">
            <v>3.6338179766894569</v>
          </cell>
          <cell r="I82">
            <v>1.8503287612906547</v>
          </cell>
          <cell r="J82">
            <v>5.2</v>
          </cell>
          <cell r="K82">
            <v>8.9645569123521831</v>
          </cell>
          <cell r="L82">
            <v>8.2053870213840909</v>
          </cell>
          <cell r="M82">
            <v>17.311925084797398</v>
          </cell>
          <cell r="N82">
            <v>25.327691391097318</v>
          </cell>
          <cell r="O82">
            <v>72.333830812101468</v>
          </cell>
          <cell r="P82">
            <v>18.651463848912385</v>
          </cell>
          <cell r="Q82">
            <v>8.4424823044452424</v>
          </cell>
          <cell r="R82">
            <v>6.0814496637835669</v>
          </cell>
          <cell r="S82">
            <v>4</v>
          </cell>
          <cell r="T82">
            <v>4</v>
          </cell>
          <cell r="U82">
            <v>4</v>
          </cell>
          <cell r="V82">
            <v>4</v>
          </cell>
          <cell r="W82">
            <v>4</v>
          </cell>
          <cell r="X82">
            <v>4</v>
          </cell>
        </row>
        <row r="83">
          <cell r="A83" t="str">
            <v xml:space="preserve"> Travel</v>
          </cell>
          <cell r="C83" t="str">
            <v>...</v>
          </cell>
          <cell r="D83">
            <v>5.494505494505475</v>
          </cell>
          <cell r="E83">
            <v>-2.0524999999999523</v>
          </cell>
          <cell r="F83">
            <v>1</v>
          </cell>
          <cell r="G83">
            <v>8.2246564763700007</v>
          </cell>
          <cell r="H83">
            <v>0</v>
          </cell>
          <cell r="I83">
            <v>1.8503287612906547</v>
          </cell>
          <cell r="J83">
            <v>5.2</v>
          </cell>
          <cell r="K83">
            <v>8.9645569123521831</v>
          </cell>
          <cell r="L83">
            <v>8.2053870213840909</v>
          </cell>
          <cell r="M83">
            <v>17.311925084797398</v>
          </cell>
          <cell r="N83">
            <v>25.327691391097318</v>
          </cell>
          <cell r="O83">
            <v>72.333830812101468</v>
          </cell>
          <cell r="P83">
            <v>18.651463848912385</v>
          </cell>
          <cell r="Q83">
            <v>8.4424823044452424</v>
          </cell>
          <cell r="R83">
            <v>6.0814496637835669</v>
          </cell>
          <cell r="S83">
            <v>4</v>
          </cell>
          <cell r="T83">
            <v>4</v>
          </cell>
          <cell r="U83">
            <v>4</v>
          </cell>
          <cell r="V83">
            <v>4</v>
          </cell>
          <cell r="W83">
            <v>4</v>
          </cell>
          <cell r="X83">
            <v>4</v>
          </cell>
        </row>
        <row r="84">
          <cell r="A84" t="str">
            <v xml:space="preserve"> Other business services</v>
          </cell>
          <cell r="C84" t="str">
            <v>...</v>
          </cell>
          <cell r="D84">
            <v>207.50960886276278</v>
          </cell>
          <cell r="E84">
            <v>14.84</v>
          </cell>
          <cell r="F84">
            <v>10</v>
          </cell>
          <cell r="G84">
            <v>8.2246564763700007</v>
          </cell>
          <cell r="H84">
            <v>8.6338179766894569</v>
          </cell>
          <cell r="I84">
            <v>3.2099196677875597</v>
          </cell>
          <cell r="J84">
            <v>10.985736801186135</v>
          </cell>
          <cell r="K84">
            <v>8.9645569123521831</v>
          </cell>
          <cell r="L84">
            <v>8.2053870213840909</v>
          </cell>
          <cell r="M84">
            <v>17.311925084797398</v>
          </cell>
          <cell r="N84">
            <v>25.327691391097318</v>
          </cell>
          <cell r="O84">
            <v>72.333830812101468</v>
          </cell>
          <cell r="P84">
            <v>18.651463848912385</v>
          </cell>
          <cell r="Q84">
            <v>8.4424823044452424</v>
          </cell>
          <cell r="R84">
            <v>6.0814496637835669</v>
          </cell>
          <cell r="S84">
            <v>4</v>
          </cell>
          <cell r="T84">
            <v>4</v>
          </cell>
          <cell r="U84">
            <v>4</v>
          </cell>
          <cell r="V84">
            <v>4</v>
          </cell>
          <cell r="W84">
            <v>4</v>
          </cell>
          <cell r="X84">
            <v>4</v>
          </cell>
        </row>
        <row r="85">
          <cell r="A85" t="str">
            <v xml:space="preserve"> Government</v>
          </cell>
          <cell r="C85" t="str">
            <v>...</v>
          </cell>
          <cell r="D85">
            <v>1.3793103448275872</v>
          </cell>
          <cell r="E85">
            <v>-20.884353741496611</v>
          </cell>
          <cell r="F85">
            <v>-22.269991401547713</v>
          </cell>
          <cell r="G85">
            <v>5.9734513274336214</v>
          </cell>
          <cell r="H85">
            <v>0</v>
          </cell>
          <cell r="I85">
            <v>1.8503287612906547</v>
          </cell>
          <cell r="J85">
            <v>4.7509248455804842</v>
          </cell>
          <cell r="K85">
            <v>13.422980111136763</v>
          </cell>
          <cell r="L85">
            <v>15.517790968676159</v>
          </cell>
          <cell r="M85">
            <v>12.391582630696441</v>
          </cell>
          <cell r="N85">
            <v>2.4069533706499335</v>
          </cell>
          <cell r="O85">
            <v>-0.77554083054652834</v>
          </cell>
          <cell r="P85">
            <v>2.0798035832859663</v>
          </cell>
          <cell r="Q85">
            <v>2.1755348904783256</v>
          </cell>
          <cell r="R85">
            <v>2.0725795915246259</v>
          </cell>
          <cell r="S85">
            <v>2</v>
          </cell>
          <cell r="T85">
            <v>2</v>
          </cell>
          <cell r="U85">
            <v>2</v>
          </cell>
          <cell r="V85">
            <v>2</v>
          </cell>
          <cell r="W85">
            <v>2</v>
          </cell>
          <cell r="X85">
            <v>2</v>
          </cell>
        </row>
        <row r="86">
          <cell r="A86" t="str">
            <v>CPI in USD in advanced economy partners (from GEE)</v>
          </cell>
          <cell r="B86" t="str">
            <v>percent change</v>
          </cell>
          <cell r="C86">
            <v>4.0161433441066485</v>
          </cell>
          <cell r="D86">
            <v>11.69420303410471</v>
          </cell>
          <cell r="E86">
            <v>-0.40863520551731591</v>
          </cell>
          <cell r="F86">
            <v>-8.9751190664746581</v>
          </cell>
          <cell r="G86">
            <v>-0.86756204994864472</v>
          </cell>
          <cell r="H86">
            <v>-1.4396288634387022</v>
          </cell>
          <cell r="I86">
            <v>-9.0985849584681802</v>
          </cell>
          <cell r="J86">
            <v>-1.5187671533324676</v>
          </cell>
          <cell r="K86">
            <v>6.6987223164117538</v>
          </cell>
          <cell r="L86">
            <v>19.342691909676656</v>
          </cell>
          <cell r="M86">
            <v>11.41592203273396</v>
          </cell>
          <cell r="N86">
            <v>2.3041351443741753</v>
          </cell>
          <cell r="O86">
            <v>-1.883781253139083</v>
          </cell>
          <cell r="P86">
            <v>2.0798035832859663</v>
          </cell>
          <cell r="Q86">
            <v>2.1755348904783256</v>
          </cell>
          <cell r="R86">
            <v>2.0725795915246259</v>
          </cell>
          <cell r="S86">
            <v>2.0037190014162931</v>
          </cell>
          <cell r="T86">
            <v>2.0533924659095204</v>
          </cell>
          <cell r="U86">
            <v>2.0533924659095204</v>
          </cell>
          <cell r="V86">
            <v>2.0533924659095204</v>
          </cell>
          <cell r="W86">
            <v>2.0533924659095204</v>
          </cell>
          <cell r="X86">
            <v>2.0533924659095204</v>
          </cell>
        </row>
        <row r="88">
          <cell r="A88" t="str">
            <v>(% change in SDR terms)</v>
          </cell>
        </row>
        <row r="89">
          <cell r="A89" t="str">
            <v>Credit</v>
          </cell>
        </row>
        <row r="90">
          <cell r="A90" t="str">
            <v>Workers' remittances</v>
          </cell>
          <cell r="C90" t="str">
            <v>...</v>
          </cell>
          <cell r="D90">
            <v>66.266977681083119</v>
          </cell>
          <cell r="E90">
            <v>23.486507750866537</v>
          </cell>
          <cell r="F90">
            <v>23.214354594296726</v>
          </cell>
          <cell r="G90">
            <v>-7.0672041389467477</v>
          </cell>
          <cell r="H90">
            <v>-17.093371127537193</v>
          </cell>
          <cell r="I90">
            <v>-16.345522577806314</v>
          </cell>
          <cell r="J90">
            <v>20.027218898781605</v>
          </cell>
          <cell r="K90">
            <v>-37.416868073564757</v>
          </cell>
          <cell r="L90">
            <v>46.575408816614171</v>
          </cell>
          <cell r="M90">
            <v>3</v>
          </cell>
          <cell r="N90">
            <v>3</v>
          </cell>
          <cell r="O90">
            <v>1.5</v>
          </cell>
          <cell r="P90">
            <v>1.5</v>
          </cell>
          <cell r="Q90">
            <v>1.5</v>
          </cell>
          <cell r="R90">
            <v>1.5</v>
          </cell>
          <cell r="S90">
            <v>1.5</v>
          </cell>
          <cell r="T90">
            <v>1.5</v>
          </cell>
          <cell r="U90">
            <v>1.5</v>
          </cell>
          <cell r="V90">
            <v>1.5</v>
          </cell>
          <cell r="W90">
            <v>1.5</v>
          </cell>
          <cell r="X90">
            <v>1.5</v>
          </cell>
        </row>
        <row r="92">
          <cell r="A92" t="str">
            <v>Debit</v>
          </cell>
        </row>
        <row r="93">
          <cell r="A93" t="str">
            <v>General Government</v>
          </cell>
          <cell r="C93" t="str">
            <v>...</v>
          </cell>
          <cell r="D93" t="str">
            <v>...</v>
          </cell>
          <cell r="E93">
            <v>2</v>
          </cell>
          <cell r="F93">
            <v>2</v>
          </cell>
          <cell r="G93">
            <v>2</v>
          </cell>
          <cell r="H93">
            <v>2</v>
          </cell>
          <cell r="I93">
            <v>2</v>
          </cell>
          <cell r="J93">
            <v>2</v>
          </cell>
          <cell r="K93">
            <v>2</v>
          </cell>
          <cell r="L93">
            <v>2</v>
          </cell>
          <cell r="M93">
            <v>2</v>
          </cell>
          <cell r="N93">
            <v>2</v>
          </cell>
          <cell r="O93">
            <v>2</v>
          </cell>
          <cell r="P93">
            <v>2</v>
          </cell>
          <cell r="Q93">
            <v>2</v>
          </cell>
          <cell r="R93">
            <v>2</v>
          </cell>
          <cell r="S93">
            <v>2</v>
          </cell>
          <cell r="T93">
            <v>2</v>
          </cell>
          <cell r="U93">
            <v>2</v>
          </cell>
          <cell r="V93">
            <v>2</v>
          </cell>
          <cell r="W93">
            <v>2</v>
          </cell>
          <cell r="X93">
            <v>2</v>
          </cell>
        </row>
        <row r="94">
          <cell r="A94" t="str">
            <v>Private, excl. SNIM</v>
          </cell>
          <cell r="C94" t="str">
            <v>...</v>
          </cell>
          <cell r="D94" t="str">
            <v>...</v>
          </cell>
          <cell r="E94">
            <v>3</v>
          </cell>
          <cell r="F94">
            <v>3</v>
          </cell>
          <cell r="G94">
            <v>2</v>
          </cell>
          <cell r="H94">
            <v>2</v>
          </cell>
          <cell r="I94">
            <v>2</v>
          </cell>
          <cell r="J94">
            <v>2</v>
          </cell>
          <cell r="K94">
            <v>2</v>
          </cell>
          <cell r="L94">
            <v>2</v>
          </cell>
          <cell r="M94">
            <v>2</v>
          </cell>
          <cell r="N94">
            <v>2</v>
          </cell>
          <cell r="O94">
            <v>2</v>
          </cell>
          <cell r="P94">
            <v>2</v>
          </cell>
          <cell r="Q94">
            <v>2</v>
          </cell>
          <cell r="R94">
            <v>2</v>
          </cell>
          <cell r="S94">
            <v>2</v>
          </cell>
          <cell r="T94">
            <v>2</v>
          </cell>
          <cell r="U94">
            <v>2</v>
          </cell>
          <cell r="V94">
            <v>2</v>
          </cell>
          <cell r="W94">
            <v>2</v>
          </cell>
          <cell r="X94">
            <v>2</v>
          </cell>
        </row>
        <row r="98">
          <cell r="A98" t="str">
            <v>Program grants and loans, excl. IMF (in SDR mns)</v>
          </cell>
        </row>
        <row r="99">
          <cell r="A99" t="str">
            <v>Program loans, excl. IMF disbursements</v>
          </cell>
          <cell r="B99" t="str">
            <v>Mns SDrs</v>
          </cell>
          <cell r="C99">
            <v>24.5</v>
          </cell>
          <cell r="D99">
            <v>19</v>
          </cell>
          <cell r="E99">
            <v>13.8</v>
          </cell>
          <cell r="F99">
            <v>16.812939256763968</v>
          </cell>
          <cell r="G99">
            <v>9</v>
          </cell>
          <cell r="H99">
            <v>5.6372300476922339</v>
          </cell>
          <cell r="I99">
            <v>25.15092936802974</v>
          </cell>
          <cell r="J99">
            <v>14.1</v>
          </cell>
          <cell r="K99">
            <v>10</v>
          </cell>
          <cell r="L99">
            <v>10.707357798852765</v>
          </cell>
          <cell r="M99">
            <v>10.127106438139133</v>
          </cell>
          <cell r="N99">
            <v>10.150612533074078</v>
          </cell>
          <cell r="O99">
            <v>10.433171647702226</v>
          </cell>
          <cell r="P99">
            <v>10.410305294250717</v>
          </cell>
          <cell r="Q99">
            <v>13.839107763922478</v>
          </cell>
          <cell r="R99">
            <v>13.81224555536855</v>
          </cell>
          <cell r="S99">
            <v>13.79238796143377</v>
          </cell>
          <cell r="T99">
            <v>13.773197330482175</v>
          </cell>
          <cell r="U99">
            <v>13.773197330482175</v>
          </cell>
          <cell r="V99">
            <v>13.773197330482175</v>
          </cell>
          <cell r="W99">
            <v>13.773197330482175</v>
          </cell>
          <cell r="X99">
            <v>13.773197330482175</v>
          </cell>
        </row>
        <row r="100">
          <cell r="A100" t="str">
            <v xml:space="preserve">  World Bank</v>
          </cell>
          <cell r="K100">
            <v>0</v>
          </cell>
          <cell r="L100">
            <v>10.707357798852765</v>
          </cell>
          <cell r="M100">
            <v>10.127106438139133</v>
          </cell>
          <cell r="N100">
            <v>10.150612533074078</v>
          </cell>
          <cell r="O100">
            <v>10.433171647702226</v>
          </cell>
          <cell r="P100">
            <v>10.410305294250717</v>
          </cell>
          <cell r="Q100">
            <v>13.839107763922478</v>
          </cell>
          <cell r="R100">
            <v>13.81224555536855</v>
          </cell>
          <cell r="S100">
            <v>13.79238796143377</v>
          </cell>
          <cell r="T100">
            <v>13.773197330482175</v>
          </cell>
          <cell r="U100">
            <v>13.773197330482175</v>
          </cell>
          <cell r="V100">
            <v>13.773197330482175</v>
          </cell>
          <cell r="W100">
            <v>13.773197330482175</v>
          </cell>
          <cell r="X100">
            <v>13.773197330482175</v>
          </cell>
        </row>
        <row r="101">
          <cell r="A101" t="str">
            <v xml:space="preserve">  AfDB (units of acc)</v>
          </cell>
          <cell r="K101">
            <v>10</v>
          </cell>
        </row>
        <row r="102">
          <cell r="A102" t="str">
            <v>Program grants</v>
          </cell>
          <cell r="B102" t="str">
            <v>Mns SDrs</v>
          </cell>
          <cell r="H102">
            <v>0.2</v>
          </cell>
          <cell r="J102">
            <v>8.8725705365061796</v>
          </cell>
          <cell r="K102">
            <v>8.165900192358416</v>
          </cell>
          <cell r="L102">
            <v>4.8432698605128692</v>
          </cell>
          <cell r="M102">
            <v>0</v>
          </cell>
          <cell r="N102">
            <v>0</v>
          </cell>
          <cell r="O102">
            <v>0</v>
          </cell>
          <cell r="P102">
            <v>0</v>
          </cell>
          <cell r="Q102">
            <v>4.9769204247249972</v>
          </cell>
          <cell r="R102">
            <v>4.9767085443259962</v>
          </cell>
          <cell r="S102">
            <v>4.9757648090437154</v>
          </cell>
          <cell r="T102">
            <v>4.9779523019303245</v>
          </cell>
          <cell r="U102">
            <v>4.9779523019303245</v>
          </cell>
          <cell r="V102">
            <v>4.9779523019303245</v>
          </cell>
          <cell r="W102">
            <v>4.9779523019303245</v>
          </cell>
          <cell r="X102">
            <v>4.9779523019303245</v>
          </cell>
        </row>
        <row r="103">
          <cell r="A103" t="str">
            <v xml:space="preserve"> EDF</v>
          </cell>
          <cell r="K103">
            <v>8.165900192358416</v>
          </cell>
          <cell r="L103">
            <v>4.8432698605128692</v>
          </cell>
          <cell r="M103">
            <v>0</v>
          </cell>
          <cell r="N103">
            <v>0</v>
          </cell>
          <cell r="O103">
            <v>0</v>
          </cell>
          <cell r="P103">
            <v>0</v>
          </cell>
          <cell r="Q103">
            <v>4.9769204247249972</v>
          </cell>
          <cell r="R103">
            <v>4.9767085443259962</v>
          </cell>
          <cell r="S103">
            <v>4.9757648090437154</v>
          </cell>
          <cell r="T103">
            <v>4.9779523019303245</v>
          </cell>
          <cell r="U103">
            <v>4.9779523019303245</v>
          </cell>
          <cell r="V103">
            <v>4.9779523019303245</v>
          </cell>
          <cell r="W103">
            <v>4.9779523019303245</v>
          </cell>
          <cell r="X103">
            <v>4.9779523019303245</v>
          </cell>
        </row>
        <row r="105">
          <cell r="J105">
            <v>8.3259423140490441</v>
          </cell>
        </row>
        <row r="106">
          <cell r="A106" t="str">
            <v>Foreign Direct Investment</v>
          </cell>
        </row>
        <row r="107">
          <cell r="A107" t="str">
            <v>Total FDI</v>
          </cell>
          <cell r="H107">
            <v>14.98</v>
          </cell>
          <cell r="I107">
            <v>63.897692274159951</v>
          </cell>
          <cell r="J107">
            <v>77.8</v>
          </cell>
          <cell r="K107">
            <v>118</v>
          </cell>
          <cell r="L107">
            <v>104.89333099999999</v>
          </cell>
          <cell r="M107">
            <v>387.60214609046756</v>
          </cell>
          <cell r="N107">
            <v>491.64692178091985</v>
          </cell>
          <cell r="O107">
            <v>-117.00855598553942</v>
          </cell>
          <cell r="P107">
            <v>-93.341966213683421</v>
          </cell>
          <cell r="Q107">
            <v>-75.390776729439168</v>
          </cell>
          <cell r="R107">
            <v>-94.022321417484818</v>
          </cell>
          <cell r="S107">
            <v>-132.48605432326528</v>
          </cell>
          <cell r="T107">
            <v>-226.17231508271865</v>
          </cell>
          <cell r="U107">
            <v>-661.52802844735993</v>
          </cell>
          <cell r="V107">
            <v>-68.75558004336547</v>
          </cell>
          <cell r="W107">
            <v>-27.997968151126877</v>
          </cell>
          <cell r="X107">
            <v>18.500469162700217</v>
          </cell>
        </row>
        <row r="108">
          <cell r="A108" t="str">
            <v xml:space="preserve">        FDI (excluding oil)</v>
          </cell>
          <cell r="C108">
            <v>1.98</v>
          </cell>
          <cell r="D108">
            <v>4.5</v>
          </cell>
          <cell r="E108">
            <v>-0.3</v>
          </cell>
          <cell r="F108">
            <v>0</v>
          </cell>
          <cell r="G108">
            <v>0</v>
          </cell>
          <cell r="H108">
            <v>0.38</v>
          </cell>
          <cell r="I108">
            <v>30.397692274159951</v>
          </cell>
          <cell r="J108">
            <v>0</v>
          </cell>
          <cell r="K108">
            <v>8.1999999999999993</v>
          </cell>
          <cell r="L108">
            <v>9.6</v>
          </cell>
          <cell r="M108">
            <v>10.097146090467552</v>
          </cell>
          <cell r="N108">
            <v>10.646921780919874</v>
          </cell>
          <cell r="O108">
            <v>12.702944014460583</v>
          </cell>
          <cell r="P108">
            <v>13.923033786316585</v>
          </cell>
          <cell r="Q108">
            <v>14.994223270560839</v>
          </cell>
          <cell r="R108">
            <v>15.861623960163231</v>
          </cell>
          <cell r="S108">
            <v>16.580056325771217</v>
          </cell>
          <cell r="T108">
            <v>17.159700830652202</v>
          </cell>
          <cell r="U108">
            <v>18.614872250173047</v>
          </cell>
          <cell r="V108">
            <v>18.776639992188716</v>
          </cell>
          <cell r="W108">
            <v>18.833405251842883</v>
          </cell>
          <cell r="X108">
            <v>18.500469162700217</v>
          </cell>
        </row>
        <row r="109">
          <cell r="A109" t="str">
            <v xml:space="preserve">        Oil exploration</v>
          </cell>
          <cell r="H109">
            <v>14.6</v>
          </cell>
          <cell r="I109">
            <v>33.5</v>
          </cell>
          <cell r="J109">
            <v>77.8</v>
          </cell>
          <cell r="K109">
            <v>109.8</v>
          </cell>
          <cell r="L109">
            <v>95.293330999999995</v>
          </cell>
          <cell r="M109">
            <v>377.505</v>
          </cell>
          <cell r="N109">
            <v>481</v>
          </cell>
          <cell r="O109">
            <v>-129.7115</v>
          </cell>
          <cell r="P109">
            <v>-107.265</v>
          </cell>
          <cell r="Q109">
            <v>-90.385000000000005</v>
          </cell>
          <cell r="R109">
            <v>-109.88394537764805</v>
          </cell>
          <cell r="S109">
            <v>-149.06611064903649</v>
          </cell>
          <cell r="T109">
            <v>-243.33201591337087</v>
          </cell>
          <cell r="U109">
            <v>-680.14290069753292</v>
          </cell>
          <cell r="V109">
            <v>-87.53222003555419</v>
          </cell>
          <cell r="W109">
            <v>-46.83137340296976</v>
          </cell>
          <cell r="X109">
            <v>0</v>
          </cell>
        </row>
        <row r="111">
          <cell r="A111" t="str">
            <v>sector, in mln. SDR, use this line to adjust GAP</v>
          </cell>
          <cell r="C111">
            <v>0</v>
          </cell>
          <cell r="D111">
            <v>0</v>
          </cell>
          <cell r="E111">
            <v>0</v>
          </cell>
          <cell r="F111">
            <v>36.648788855668293</v>
          </cell>
          <cell r="G111">
            <v>12</v>
          </cell>
          <cell r="H111">
            <v>8</v>
          </cell>
          <cell r="J111">
            <v>8</v>
          </cell>
          <cell r="K111">
            <v>8</v>
          </cell>
          <cell r="L111">
            <v>8</v>
          </cell>
          <cell r="M111">
            <v>0</v>
          </cell>
          <cell r="N111" t="e">
            <v>#REF!</v>
          </cell>
          <cell r="O111" t="e">
            <v>#REF!</v>
          </cell>
          <cell r="P111" t="e">
            <v>#REF!</v>
          </cell>
          <cell r="Q111" t="e">
            <v>#REF!</v>
          </cell>
          <cell r="R111" t="e">
            <v>#REF!</v>
          </cell>
          <cell r="S111" t="e">
            <v>#REF!</v>
          </cell>
          <cell r="T111" t="e">
            <v>#REF!</v>
          </cell>
          <cell r="U111" t="e">
            <v>#REF!</v>
          </cell>
          <cell r="V111" t="e">
            <v>#REF!</v>
          </cell>
          <cell r="W111" t="e">
            <v>#REF!</v>
          </cell>
          <cell r="X111" t="e">
            <v>#REF!</v>
          </cell>
        </row>
        <row r="113">
          <cell r="A113" t="str">
            <v>Monetary sector data</v>
          </cell>
        </row>
        <row r="114">
          <cell r="A114" t="str">
            <v>Change in: type here</v>
          </cell>
        </row>
        <row r="115">
          <cell r="A115" t="str">
            <v>Foreign Liabilities of the CB excl. IMF, arrears, SDRs (-- decreas)</v>
          </cell>
          <cell r="C115">
            <v>-11.9</v>
          </cell>
          <cell r="D115">
            <v>-5</v>
          </cell>
          <cell r="E115" t="e">
            <v>#REF!</v>
          </cell>
          <cell r="F115" t="e">
            <v>#REF!</v>
          </cell>
          <cell r="G115" t="e">
            <v>#REF!</v>
          </cell>
          <cell r="H115" t="e">
            <v>#REF!</v>
          </cell>
          <cell r="I115" t="e">
            <v>#REF!</v>
          </cell>
          <cell r="J115" t="e">
            <v>#REF!</v>
          </cell>
          <cell r="K115">
            <v>-4.1477498199000005</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A116" t="str">
            <v xml:space="preserve">   of which FMA excl. refinancing</v>
          </cell>
          <cell r="C116">
            <v>-6.4</v>
          </cell>
          <cell r="D116">
            <v>-2</v>
          </cell>
          <cell r="E116">
            <v>-11.2</v>
          </cell>
          <cell r="F116">
            <v>-10.5</v>
          </cell>
          <cell r="G116" t="e">
            <v>#REF!</v>
          </cell>
          <cell r="H116" t="e">
            <v>#REF!</v>
          </cell>
          <cell r="I116" t="e">
            <v>#REF!</v>
          </cell>
          <cell r="J116" t="e">
            <v>#REF!</v>
          </cell>
          <cell r="K116">
            <v>-4.1477498199000005</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 xml:space="preserve">                 FMA refinancing+ nouveau tirage</v>
          </cell>
          <cell r="C117">
            <v>6.4</v>
          </cell>
          <cell r="D117">
            <v>0</v>
          </cell>
          <cell r="E117">
            <v>1.2</v>
          </cell>
          <cell r="F117">
            <v>10.3</v>
          </cell>
          <cell r="G117">
            <v>0</v>
          </cell>
          <cell r="H117">
            <v>0</v>
          </cell>
          <cell r="I117">
            <v>6.7938000000000009</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 xml:space="preserve">Foreign Assets of DMB, mln.SDR (net) ; negative= incr. </v>
          </cell>
          <cell r="C118">
            <v>-14.5</v>
          </cell>
          <cell r="D118">
            <v>-3.7</v>
          </cell>
          <cell r="E118" t="e">
            <v>#REF!</v>
          </cell>
          <cell r="F118" t="e">
            <v>#REF!</v>
          </cell>
          <cell r="G118" t="e">
            <v>#REF!</v>
          </cell>
          <cell r="H118" t="e">
            <v>#REF!</v>
          </cell>
          <cell r="I118" t="e">
            <v>#REF!</v>
          </cell>
          <cell r="J118" t="e">
            <v>#REF!</v>
          </cell>
          <cell r="K118" t="e">
            <v>#REF!</v>
          </cell>
          <cell r="L118" t="e">
            <v>#REF!</v>
          </cell>
          <cell r="M118">
            <v>0</v>
          </cell>
          <cell r="N118">
            <v>0</v>
          </cell>
          <cell r="O118">
            <v>0</v>
          </cell>
          <cell r="P118">
            <v>0</v>
          </cell>
          <cell r="Q118">
            <v>0</v>
          </cell>
          <cell r="R118">
            <v>0</v>
          </cell>
          <cell r="S118">
            <v>0</v>
          </cell>
          <cell r="T118">
            <v>0</v>
          </cell>
          <cell r="U118">
            <v>0</v>
          </cell>
          <cell r="V118">
            <v>0</v>
          </cell>
          <cell r="W118">
            <v>0</v>
          </cell>
          <cell r="X118">
            <v>0</v>
          </cell>
        </row>
        <row r="119">
          <cell r="A119" t="str">
            <v>Foreign Liabilities of DMB, mln.SDR; negative = decrease</v>
          </cell>
          <cell r="E119" t="e">
            <v>#REF!</v>
          </cell>
          <cell r="F119" t="e">
            <v>#REF!</v>
          </cell>
          <cell r="G119" t="e">
            <v>#REF!</v>
          </cell>
          <cell r="H119" t="e">
            <v>#REF!</v>
          </cell>
          <cell r="I119" t="e">
            <v>#REF!</v>
          </cell>
          <cell r="J119" t="e">
            <v>#REF!</v>
          </cell>
          <cell r="K119" t="e">
            <v>#REF!</v>
          </cell>
          <cell r="L119" t="e">
            <v>#REF!</v>
          </cell>
          <cell r="M119">
            <v>0</v>
          </cell>
          <cell r="N119">
            <v>0</v>
          </cell>
          <cell r="O119">
            <v>0</v>
          </cell>
          <cell r="P119">
            <v>0</v>
          </cell>
          <cell r="Q119">
            <v>0</v>
          </cell>
          <cell r="R119">
            <v>0</v>
          </cell>
          <cell r="S119">
            <v>0</v>
          </cell>
          <cell r="T119">
            <v>0</v>
          </cell>
          <cell r="U119">
            <v>0</v>
          </cell>
          <cell r="V119">
            <v>0</v>
          </cell>
          <cell r="W119">
            <v>0</v>
          </cell>
          <cell r="X119">
            <v>0</v>
          </cell>
        </row>
        <row r="120">
          <cell r="A120" t="str">
            <v>Foreign Liabilities of DMB, mln.SDR -- dec. Ecx.arre clearance</v>
          </cell>
          <cell r="F120" t="e">
            <v>#REF!</v>
          </cell>
          <cell r="G120">
            <v>0</v>
          </cell>
          <cell r="H120" t="e">
            <v>#REF!</v>
          </cell>
          <cell r="I120" t="e">
            <v>#REF!</v>
          </cell>
          <cell r="J120" t="e">
            <v>#REF!</v>
          </cell>
          <cell r="K120" t="e">
            <v>#REF!</v>
          </cell>
          <cell r="L120" t="e">
            <v>#REF!</v>
          </cell>
          <cell r="M120">
            <v>0</v>
          </cell>
          <cell r="N120">
            <v>0</v>
          </cell>
          <cell r="O120">
            <v>0</v>
          </cell>
          <cell r="P120">
            <v>0</v>
          </cell>
          <cell r="Q120">
            <v>0</v>
          </cell>
          <cell r="R120">
            <v>0</v>
          </cell>
          <cell r="S120">
            <v>0</v>
          </cell>
          <cell r="T120">
            <v>0</v>
          </cell>
          <cell r="U120">
            <v>0</v>
          </cell>
          <cell r="V120">
            <v>0</v>
          </cell>
          <cell r="W120">
            <v>0</v>
          </cell>
          <cell r="X120">
            <v>0</v>
          </cell>
        </row>
        <row r="121">
          <cell r="A121" t="str">
            <v>Stocks, mln. SDRs</v>
          </cell>
        </row>
        <row r="122">
          <cell r="A122" t="str">
            <v>Gross official reserves,  mln. SDR</v>
          </cell>
          <cell r="C122" t="e">
            <v>#REF!</v>
          </cell>
          <cell r="D122" t="e">
            <v>#REF!</v>
          </cell>
          <cell r="E122" t="e">
            <v>#REF!</v>
          </cell>
          <cell r="F122" t="e">
            <v>#REF!</v>
          </cell>
          <cell r="G122" t="e">
            <v>#REF!</v>
          </cell>
          <cell r="H122" t="e">
            <v>#REF!</v>
          </cell>
          <cell r="I122" t="e">
            <v>#REF!</v>
          </cell>
          <cell r="J122" t="e">
            <v>#REF!</v>
          </cell>
          <cell r="K122" t="e">
            <v>#REF!</v>
          </cell>
          <cell r="L122">
            <v>327.94435147334337</v>
          </cell>
          <cell r="M122">
            <v>316.91869603254622</v>
          </cell>
          <cell r="N122">
            <v>367.89832274806707</v>
          </cell>
          <cell r="O122">
            <v>296.58941250016466</v>
          </cell>
          <cell r="P122">
            <v>332.00461488769434</v>
          </cell>
          <cell r="Q122">
            <v>401.16372372346268</v>
          </cell>
          <cell r="R122">
            <v>418.29088573994517</v>
          </cell>
          <cell r="S122">
            <v>434.6473370449965</v>
          </cell>
          <cell r="T122">
            <v>451.71254554899002</v>
          </cell>
          <cell r="U122">
            <v>471.64718634832207</v>
          </cell>
          <cell r="V122">
            <v>492.60180691842265</v>
          </cell>
          <cell r="W122">
            <v>514.60907422168418</v>
          </cell>
          <cell r="X122">
            <v>539.15072326441521</v>
          </cell>
        </row>
        <row r="123">
          <cell r="A123" t="str">
            <v>Foreign Liabilities of the CB excl. IMF, mln. SDR</v>
          </cell>
          <cell r="C123">
            <v>101.42690739662203</v>
          </cell>
          <cell r="D123" t="e">
            <v>#REF!</v>
          </cell>
          <cell r="E123" t="e">
            <v>#REF!</v>
          </cell>
          <cell r="F123" t="e">
            <v>#REF!</v>
          </cell>
          <cell r="G123" t="e">
            <v>#REF!</v>
          </cell>
          <cell r="H123" t="e">
            <v>#REF!</v>
          </cell>
          <cell r="I123" t="e">
            <v>#REF!</v>
          </cell>
          <cell r="J123" t="e">
            <v>#REF!</v>
          </cell>
          <cell r="K123" t="e">
            <v>#REF!</v>
          </cell>
          <cell r="L123" t="e">
            <v>#REF!</v>
          </cell>
          <cell r="M123" t="e">
            <v>#REF!</v>
          </cell>
          <cell r="N123" t="e">
            <v>#REF!</v>
          </cell>
          <cell r="O123" t="e">
            <v>#REF!</v>
          </cell>
          <cell r="P123" t="e">
            <v>#REF!</v>
          </cell>
          <cell r="Q123" t="e">
            <v>#REF!</v>
          </cell>
          <cell r="R123" t="e">
            <v>#REF!</v>
          </cell>
          <cell r="S123" t="e">
            <v>#REF!</v>
          </cell>
          <cell r="T123" t="e">
            <v>#REF!</v>
          </cell>
          <cell r="U123" t="e">
            <v>#REF!</v>
          </cell>
          <cell r="V123" t="e">
            <v>#REF!</v>
          </cell>
          <cell r="W123" t="e">
            <v>#REF!</v>
          </cell>
          <cell r="X123" t="e">
            <v>#REF!</v>
          </cell>
        </row>
        <row r="124">
          <cell r="A124" t="str">
            <v>Foreign Assets of DMB, mln.SDR (net)</v>
          </cell>
          <cell r="D124" t="e">
            <v>#REF!</v>
          </cell>
          <cell r="E124" t="e">
            <v>#REF!</v>
          </cell>
          <cell r="F124" t="e">
            <v>#REF!</v>
          </cell>
          <cell r="G124" t="e">
            <v>#REF!</v>
          </cell>
          <cell r="H124" t="e">
            <v>#REF!</v>
          </cell>
          <cell r="I124" t="e">
            <v>#REF!</v>
          </cell>
          <cell r="J124" t="e">
            <v>#REF!</v>
          </cell>
          <cell r="K124" t="e">
            <v>#REF!</v>
          </cell>
          <cell r="L124" t="e">
            <v>#REF!</v>
          </cell>
          <cell r="M124" t="e">
            <v>#REF!</v>
          </cell>
          <cell r="N124" t="e">
            <v>#REF!</v>
          </cell>
          <cell r="O124" t="e">
            <v>#REF!</v>
          </cell>
          <cell r="P124" t="e">
            <v>#REF!</v>
          </cell>
          <cell r="Q124" t="e">
            <v>#REF!</v>
          </cell>
          <cell r="R124" t="e">
            <v>#REF!</v>
          </cell>
          <cell r="S124" t="e">
            <v>#REF!</v>
          </cell>
          <cell r="T124" t="e">
            <v>#REF!</v>
          </cell>
          <cell r="U124" t="e">
            <v>#REF!</v>
          </cell>
          <cell r="V124" t="e">
            <v>#REF!</v>
          </cell>
          <cell r="W124" t="e">
            <v>#REF!</v>
          </cell>
          <cell r="X124" t="e">
            <v>#REF!</v>
          </cell>
        </row>
        <row r="125">
          <cell r="A125" t="str">
            <v>Foreign Liabilities of DMB, mln.SDR</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row>
        <row r="126">
          <cell r="A126" t="str">
            <v xml:space="preserve"> DMB,  stock of arrearsmln.SDR (net)</v>
          </cell>
          <cell r="D126">
            <v>45</v>
          </cell>
          <cell r="E126">
            <v>20.6</v>
          </cell>
          <cell r="F126">
            <v>15.8</v>
          </cell>
        </row>
        <row r="128">
          <cell r="A128" t="str">
            <v>Gross official reserves (incl. gold),  mln. USD</v>
          </cell>
          <cell r="C128" t="e">
            <v>#REF!</v>
          </cell>
          <cell r="D128" t="e">
            <v>#REF!</v>
          </cell>
          <cell r="E128" t="e">
            <v>#REF!</v>
          </cell>
          <cell r="F128" t="e">
            <v>#REF!</v>
          </cell>
          <cell r="G128" t="e">
            <v>#REF!</v>
          </cell>
          <cell r="H128" t="e">
            <v>#REF!</v>
          </cell>
          <cell r="I128" t="e">
            <v>#REF!</v>
          </cell>
          <cell r="J128" t="e">
            <v>#REF!</v>
          </cell>
          <cell r="K128" t="e">
            <v>#REF!</v>
          </cell>
          <cell r="L128">
            <v>481.23537968252828</v>
          </cell>
          <cell r="M128">
            <v>488.1688826206929</v>
          </cell>
          <cell r="N128">
            <v>526.53975850026109</v>
          </cell>
          <cell r="O128">
            <v>426.67025414159434</v>
          </cell>
          <cell r="P128">
            <v>479.04615976495506</v>
          </cell>
          <cell r="Q128">
            <v>580.31313119291735</v>
          </cell>
          <cell r="R128">
            <v>606.10109261307866</v>
          </cell>
          <cell r="S128">
            <v>630.67872848118054</v>
          </cell>
          <cell r="T128">
            <v>656.35224004252632</v>
          </cell>
          <cell r="U128">
            <v>685.31788704970177</v>
          </cell>
          <cell r="V128">
            <v>715.76559607604997</v>
          </cell>
          <cell r="W128">
            <v>747.74283322396934</v>
          </cell>
          <cell r="X128">
            <v>783.40260509051598</v>
          </cell>
        </row>
        <row r="129">
          <cell r="A129" t="str">
            <v>Gross official reserves,  change mln. USD (- = incr)</v>
          </cell>
          <cell r="D129" t="e">
            <v>#REF!</v>
          </cell>
          <cell r="E129" t="e">
            <v>#REF!</v>
          </cell>
          <cell r="F129" t="e">
            <v>#REF!</v>
          </cell>
          <cell r="G129" t="e">
            <v>#REF!</v>
          </cell>
          <cell r="H129" t="e">
            <v>#REF!</v>
          </cell>
          <cell r="I129" t="e">
            <v>#REF!</v>
          </cell>
          <cell r="J129" t="e">
            <v>#REF!</v>
          </cell>
          <cell r="K129" t="e">
            <v>#REF!</v>
          </cell>
          <cell r="L129" t="e">
            <v>#REF!</v>
          </cell>
          <cell r="M129">
            <v>-6.9335029381646223</v>
          </cell>
          <cell r="N129">
            <v>-38.370875879568189</v>
          </cell>
          <cell r="O129">
            <v>99.869504358666745</v>
          </cell>
          <cell r="P129">
            <v>-52.375905623360723</v>
          </cell>
          <cell r="Q129">
            <v>-101.26697142796229</v>
          </cell>
          <cell r="R129">
            <v>-25.787961420161309</v>
          </cell>
          <cell r="S129">
            <v>-24.577635868101879</v>
          </cell>
          <cell r="T129">
            <v>-25.673511561345776</v>
          </cell>
          <cell r="U129">
            <v>-28.965647007175448</v>
          </cell>
          <cell r="V129">
            <v>-30.447709026348207</v>
          </cell>
          <cell r="W129">
            <v>-31.977237147919368</v>
          </cell>
          <cell r="X129">
            <v>-35.659771866546635</v>
          </cell>
        </row>
        <row r="131">
          <cell r="A131" t="str">
            <v>Exchange rates</v>
          </cell>
        </row>
        <row r="132">
          <cell r="A132" t="str">
            <v>Period averages</v>
          </cell>
          <cell r="B132">
            <v>1985</v>
          </cell>
        </row>
        <row r="133">
          <cell r="A133" t="str">
            <v>UM/US$ (projected in MRREAL. Xls)</v>
          </cell>
          <cell r="C133">
            <v>123.575</v>
          </cell>
          <cell r="D133">
            <v>129.76833333333332</v>
          </cell>
          <cell r="E133">
            <v>137.22166666666666</v>
          </cell>
          <cell r="F133">
            <v>151.85333333333332</v>
          </cell>
          <cell r="G133">
            <v>188.47583333333333</v>
          </cell>
          <cell r="H133">
            <v>209.51416666666665</v>
          </cell>
          <cell r="I133">
            <v>238.92333333333335</v>
          </cell>
          <cell r="J133">
            <v>255.62916666666666</v>
          </cell>
          <cell r="K133">
            <v>271.73916666666662</v>
          </cell>
          <cell r="L133">
            <v>263.02999999999997</v>
          </cell>
          <cell r="M133">
            <v>265.33333333333337</v>
          </cell>
          <cell r="N133">
            <v>265.60000000000002</v>
          </cell>
          <cell r="O133">
            <v>268.60000000000002</v>
          </cell>
          <cell r="P133">
            <v>268.60000000000002</v>
          </cell>
          <cell r="Q133">
            <v>268.60000000000002</v>
          </cell>
          <cell r="R133">
            <v>268.60000000000002</v>
          </cell>
          <cell r="S133">
            <v>268.60000000000002</v>
          </cell>
          <cell r="T133">
            <v>272.40491880234237</v>
          </cell>
          <cell r="U133">
            <v>276.26373710986871</v>
          </cell>
          <cell r="V133">
            <v>280.177218449164</v>
          </cell>
          <cell r="W133">
            <v>284.14613716273516</v>
          </cell>
          <cell r="X133">
            <v>288.1712785622268</v>
          </cell>
        </row>
        <row r="134">
          <cell r="A134" t="str">
            <v xml:space="preserve">SDR/US$ </v>
          </cell>
          <cell r="C134">
            <v>0.69827729173152397</v>
          </cell>
          <cell r="D134">
            <v>0.65902273518599264</v>
          </cell>
          <cell r="E134">
            <v>0.68880445932006973</v>
          </cell>
          <cell r="F134">
            <v>0.72668433317023307</v>
          </cell>
          <cell r="G134">
            <v>0.73702332248885405</v>
          </cell>
          <cell r="H134">
            <v>0.73128905540611511</v>
          </cell>
          <cell r="I134">
            <v>0.75812281210494681</v>
          </cell>
          <cell r="J134">
            <v>0.78546625604236264</v>
          </cell>
          <cell r="K134">
            <v>0.77200702526392984</v>
          </cell>
          <cell r="L134">
            <v>0.71382385325685094</v>
          </cell>
          <cell r="M134">
            <v>0.67514042920927553</v>
          </cell>
          <cell r="N134">
            <v>0.67670750220493858</v>
          </cell>
          <cell r="O134">
            <v>0.69554477651348168</v>
          </cell>
          <cell r="P134">
            <v>0.69402035295004783</v>
          </cell>
          <cell r="Q134">
            <v>0.6919553881961239</v>
          </cell>
          <cell r="R134">
            <v>0.69061227776842748</v>
          </cell>
          <cell r="S134">
            <v>0.68961939807168848</v>
          </cell>
          <cell r="T134">
            <v>0.68865986652410871</v>
          </cell>
          <cell r="U134">
            <v>0.68865986652410871</v>
          </cell>
          <cell r="V134">
            <v>0.68865986652410871</v>
          </cell>
          <cell r="W134">
            <v>0.68865986652410871</v>
          </cell>
          <cell r="X134">
            <v>0.68865986652410871</v>
          </cell>
        </row>
        <row r="135">
          <cell r="A135" t="str">
            <v>US$/SDR  (derived from line 131)</v>
          </cell>
          <cell r="C135">
            <v>1.4320958333333333</v>
          </cell>
          <cell r="D135">
            <v>1.5173983333333334</v>
          </cell>
          <cell r="E135">
            <v>1.4517908333333331</v>
          </cell>
          <cell r="F135">
            <v>1.3761133333333333</v>
          </cell>
          <cell r="G135">
            <v>1.3568091666666666</v>
          </cell>
          <cell r="H135">
            <v>1.3674483333333336</v>
          </cell>
          <cell r="I135">
            <v>1.3190475000000002</v>
          </cell>
          <cell r="J135">
            <v>1.2731291666666669</v>
          </cell>
          <cell r="K135">
            <v>1.2953250000000001</v>
          </cell>
          <cell r="L135">
            <v>1.4009058333333335</v>
          </cell>
          <cell r="M135">
            <v>1.4811733333333332</v>
          </cell>
          <cell r="N135">
            <v>1.4777433333333334</v>
          </cell>
          <cell r="O135">
            <v>1.4377219609248508</v>
          </cell>
          <cell r="P135">
            <v>1.4408799334909059</v>
          </cell>
          <cell r="Q135">
            <v>1.4451798729495053</v>
          </cell>
          <cell r="R135">
            <v>1.4479904748164856</v>
          </cell>
          <cell r="S135">
            <v>1.4500752194561184</v>
          </cell>
          <cell r="T135">
            <v>1.452095655068919</v>
          </cell>
          <cell r="U135">
            <v>1.452095655068919</v>
          </cell>
          <cell r="V135">
            <v>1.452095655068919</v>
          </cell>
          <cell r="W135">
            <v>1.452095655068919</v>
          </cell>
          <cell r="X135">
            <v>1.452095655068919</v>
          </cell>
        </row>
        <row r="136">
          <cell r="A136" t="str">
            <v>UM/SDR (derived)</v>
          </cell>
          <cell r="C136">
            <v>176.97124260416666</v>
          </cell>
          <cell r="D136">
            <v>196.91025271944443</v>
          </cell>
          <cell r="E136">
            <v>199.21715780138885</v>
          </cell>
          <cell r="F136">
            <v>208.96739671111109</v>
          </cell>
          <cell r="G136">
            <v>255.72573836180553</v>
          </cell>
          <cell r="H136">
            <v>286.49979801805557</v>
          </cell>
          <cell r="I136">
            <v>315.15122552500003</v>
          </cell>
          <cell r="J136">
            <v>325.44894793402784</v>
          </cell>
          <cell r="K136">
            <v>351.99053606249993</v>
          </cell>
          <cell r="L136">
            <v>368.48026134166668</v>
          </cell>
          <cell r="M136">
            <v>393.00465777777782</v>
          </cell>
          <cell r="N136">
            <v>392.48862933333339</v>
          </cell>
          <cell r="O136">
            <v>386.17211870441497</v>
          </cell>
          <cell r="P136">
            <v>387.02035013565734</v>
          </cell>
          <cell r="Q136">
            <v>388.17531387423719</v>
          </cell>
          <cell r="R136">
            <v>388.93024153570803</v>
          </cell>
          <cell r="S136">
            <v>389.49020394591344</v>
          </cell>
          <cell r="T136">
            <v>395.55799901228301</v>
          </cell>
          <cell r="U136">
            <v>401.16137231034247</v>
          </cell>
          <cell r="V136">
            <v>406.84412155932642</v>
          </cell>
          <cell r="W136">
            <v>412.60737117862482</v>
          </cell>
          <cell r="X136">
            <v>418.45226151586468</v>
          </cell>
        </row>
        <row r="137">
          <cell r="A137" t="str">
            <v>USD/Euro (WEO Sep 2005)</v>
          </cell>
          <cell r="I137">
            <v>0.92402166666666663</v>
          </cell>
          <cell r="J137">
            <v>0.89562333333333344</v>
          </cell>
          <cell r="K137">
            <v>0.94441916666666659</v>
          </cell>
          <cell r="L137">
            <v>1.1308274999999999</v>
          </cell>
          <cell r="M137">
            <v>1.2433041666666667</v>
          </cell>
          <cell r="N137">
            <v>1.2457550000000002</v>
          </cell>
          <cell r="O137">
            <v>1.1948931408901271</v>
          </cell>
          <cell r="P137">
            <v>1.1950130745340712</v>
          </cell>
          <cell r="Q137">
            <v>1.1987575378473116</v>
          </cell>
          <cell r="R137">
            <v>1.2010377613536434</v>
          </cell>
          <cell r="S137">
            <v>1.2025388745726828</v>
          </cell>
          <cell r="T137">
            <v>1.2047438181288914</v>
          </cell>
          <cell r="U137">
            <v>1.2047438181288914</v>
          </cell>
          <cell r="V137">
            <v>1.2047438181288914</v>
          </cell>
          <cell r="W137">
            <v>1.2047438181288914</v>
          </cell>
          <cell r="X137">
            <v>1.2047438181288914</v>
          </cell>
        </row>
        <row r="138">
          <cell r="A138" t="str">
            <v>SDR/Euro (derived)</v>
          </cell>
          <cell r="I138">
            <v>0.70052190437923312</v>
          </cell>
          <cell r="J138">
            <v>0.70348190645751441</v>
          </cell>
          <cell r="K138">
            <v>0.72909823146057284</v>
          </cell>
          <cell r="L138">
            <v>0.80721164341881158</v>
          </cell>
          <cell r="M138">
            <v>0.83940490872101403</v>
          </cell>
          <cell r="N138">
            <v>0.84301175440931342</v>
          </cell>
          <cell r="O138">
            <v>0.83110168263791562</v>
          </cell>
          <cell r="P138">
            <v>0.82936339576805795</v>
          </cell>
          <cell r="Q138">
            <v>0.82948673745416623</v>
          </cell>
          <cell r="R138">
            <v>0.8294514240543327</v>
          </cell>
          <cell r="S138">
            <v>0.82929413484061931</v>
          </cell>
          <cell r="T138">
            <v>0.82965871698838745</v>
          </cell>
          <cell r="U138">
            <v>0.82965871698838745</v>
          </cell>
          <cell r="V138">
            <v>0.82965871698838745</v>
          </cell>
          <cell r="W138">
            <v>0.82965871698838745</v>
          </cell>
          <cell r="X138">
            <v>0.82965871698838745</v>
          </cell>
        </row>
        <row r="139">
          <cell r="A139" t="str">
            <v>Projected Real ex.rate, % change in USD terms (+ = depn)</v>
          </cell>
          <cell r="D139">
            <v>14.050860181336589</v>
          </cell>
          <cell r="E139">
            <v>3.3914187071076896</v>
          </cell>
          <cell r="F139">
            <v>-4.1261417185144325</v>
          </cell>
          <cell r="G139">
            <v>16.1296243025959</v>
          </cell>
          <cell r="H139">
            <v>6.1733799869787305</v>
          </cell>
          <cell r="I139">
            <v>-4.5798213211107424</v>
          </cell>
          <cell r="J139">
            <v>-4.2478630323238775</v>
          </cell>
          <cell r="K139">
            <v>3.0308390404265424</v>
          </cell>
          <cell r="L139">
            <v>12.033874398343599</v>
          </cell>
          <cell r="M139">
            <v>-2.6700506732273368</v>
          </cell>
          <cell r="N139">
            <v>-4.343356121929105</v>
          </cell>
          <cell r="O139">
            <v>-7.8389296947135279</v>
          </cell>
          <cell r="P139">
            <v>-2.4977523778433408</v>
          </cell>
          <cell r="Q139">
            <v>-1.2787747654054158</v>
          </cell>
          <cell r="R139">
            <v>-1.378249392751357</v>
          </cell>
          <cell r="S139">
            <v>-1.4447819715448986</v>
          </cell>
          <cell r="T139">
            <v>0</v>
          </cell>
          <cell r="U139">
            <v>0</v>
          </cell>
          <cell r="V139">
            <v>0</v>
          </cell>
          <cell r="W139">
            <v>0</v>
          </cell>
          <cell r="X139">
            <v>0</v>
          </cell>
        </row>
        <row r="140">
          <cell r="L140">
            <v>1.131610950189218</v>
          </cell>
          <cell r="M140">
            <v>1.2421768637398174</v>
          </cell>
          <cell r="N140">
            <v>1.3194360124528772</v>
          </cell>
          <cell r="O140">
            <v>1.3195970166981186</v>
          </cell>
          <cell r="P140">
            <v>1.3204230042224798</v>
          </cell>
          <cell r="Q140">
            <v>1.3208796529072879</v>
          </cell>
          <cell r="R140">
            <v>1.3214938902249462</v>
          </cell>
          <cell r="S140">
            <v>1.3221084786229977</v>
          </cell>
        </row>
        <row r="141">
          <cell r="A141" t="str">
            <v>End of period</v>
          </cell>
          <cell r="K141">
            <v>-1.7081612146924052</v>
          </cell>
          <cell r="L141">
            <v>1.1709337349397497</v>
          </cell>
          <cell r="M141">
            <v>3.669008587041378</v>
          </cell>
          <cell r="N141">
            <v>-4.6165301563663608</v>
          </cell>
          <cell r="O141">
            <v>0</v>
          </cell>
          <cell r="P141">
            <v>0</v>
          </cell>
          <cell r="Q141">
            <v>0</v>
          </cell>
          <cell r="R141">
            <v>0</v>
          </cell>
          <cell r="S141">
            <v>0</v>
          </cell>
          <cell r="T141">
            <v>-2.0902699267818292</v>
          </cell>
          <cell r="U141">
            <v>-1.3967878476905393</v>
          </cell>
          <cell r="V141">
            <v>-1.3967878476905282</v>
          </cell>
          <cell r="W141">
            <v>-1.3967878476905393</v>
          </cell>
          <cell r="X141">
            <v>-1.3967878476905282</v>
          </cell>
        </row>
        <row r="142">
          <cell r="A142" t="str">
            <v>UM/US$ (imputed)</v>
          </cell>
          <cell r="C142">
            <v>128.37</v>
          </cell>
          <cell r="D142">
            <v>137.11000000000001</v>
          </cell>
          <cell r="E142">
            <v>142.44999999999999</v>
          </cell>
          <cell r="F142">
            <v>168.35</v>
          </cell>
          <cell r="G142">
            <v>205.78</v>
          </cell>
          <cell r="H142">
            <v>225</v>
          </cell>
          <cell r="I142">
            <v>252.3</v>
          </cell>
          <cell r="J142">
            <v>264.12</v>
          </cell>
          <cell r="K142">
            <v>268.70999999999998</v>
          </cell>
          <cell r="L142">
            <v>265.60000000000002</v>
          </cell>
          <cell r="M142">
            <v>256.2</v>
          </cell>
          <cell r="N142">
            <v>268.60000000000002</v>
          </cell>
          <cell r="O142">
            <v>268.60000000000002</v>
          </cell>
          <cell r="P142">
            <v>268.60000000000002</v>
          </cell>
          <cell r="Q142">
            <v>268.60000000000002</v>
          </cell>
          <cell r="R142">
            <v>268.60000000000002</v>
          </cell>
          <cell r="S142">
            <v>268.60000000000002</v>
          </cell>
          <cell r="T142">
            <v>274.33432795610554</v>
          </cell>
          <cell r="U142">
            <v>278.22047777951639</v>
          </cell>
          <cell r="V142">
            <v>282.16167780594958</v>
          </cell>
          <cell r="W142">
            <v>286.15870786248098</v>
          </cell>
          <cell r="X142">
            <v>290.21235882301693</v>
          </cell>
        </row>
        <row r="143">
          <cell r="A143" t="str">
            <v>US$/SDR</v>
          </cell>
          <cell r="C143">
            <v>1.45201</v>
          </cell>
          <cell r="D143">
            <v>1.48532</v>
          </cell>
          <cell r="E143">
            <v>1.4381699999999999</v>
          </cell>
          <cell r="F143">
            <v>1.3541799999999999</v>
          </cell>
          <cell r="G143">
            <v>1.40211</v>
          </cell>
          <cell r="H143">
            <v>1.3728</v>
          </cell>
          <cell r="I143">
            <v>1.2944</v>
          </cell>
          <cell r="J143">
            <v>1.2627900000000001</v>
          </cell>
          <cell r="K143">
            <v>1.3400300000000001</v>
          </cell>
          <cell r="L143">
            <v>1.46743</v>
          </cell>
          <cell r="M143">
            <v>1.54036</v>
          </cell>
          <cell r="N143">
            <v>1.4312100000000001</v>
          </cell>
          <cell r="O143">
            <v>1.4385889588737679</v>
          </cell>
          <cell r="P143">
            <v>1.4428900632209578</v>
          </cell>
          <cell r="Q143">
            <v>1.446574295917517</v>
          </cell>
          <cell r="R143">
            <v>1.4489942603958543</v>
          </cell>
          <cell r="S143">
            <v>1.4510125214821921</v>
          </cell>
          <cell r="T143">
            <v>1.4530307969304392</v>
          </cell>
          <cell r="U143">
            <v>1.4530307969304392</v>
          </cell>
          <cell r="V143">
            <v>1.4530307969304392</v>
          </cell>
          <cell r="W143">
            <v>1.4530307969304392</v>
          </cell>
          <cell r="X143">
            <v>1.4530307969304392</v>
          </cell>
        </row>
        <row r="144">
          <cell r="A144" t="str">
            <v>UM/SDR</v>
          </cell>
          <cell r="C144">
            <v>186.39452370000001</v>
          </cell>
          <cell r="D144">
            <v>203.6522252</v>
          </cell>
          <cell r="E144">
            <v>204.86731649999999</v>
          </cell>
          <cell r="F144">
            <v>227.97620299999997</v>
          </cell>
          <cell r="G144">
            <v>288.52619579999998</v>
          </cell>
          <cell r="H144">
            <v>308.88</v>
          </cell>
          <cell r="I144">
            <v>326.57712000000004</v>
          </cell>
          <cell r="J144">
            <v>333.52809480000002</v>
          </cell>
          <cell r="K144">
            <v>360.07946129999999</v>
          </cell>
          <cell r="L144">
            <v>389.74940800000002</v>
          </cell>
          <cell r="M144">
            <v>394.64023199999997</v>
          </cell>
          <cell r="N144">
            <v>384.42300600000004</v>
          </cell>
          <cell r="O144">
            <v>386.40499435349409</v>
          </cell>
          <cell r="P144">
            <v>387.5602709811493</v>
          </cell>
          <cell r="Q144">
            <v>388.5498558834451</v>
          </cell>
          <cell r="R144">
            <v>389.19985834232648</v>
          </cell>
          <cell r="S144">
            <v>389.7419632701168</v>
          </cell>
          <cell r="T144">
            <v>398.61622717543651</v>
          </cell>
          <cell r="U144">
            <v>404.26292255033826</v>
          </cell>
          <cell r="V144">
            <v>409.98960756560876</v>
          </cell>
          <cell r="W144">
            <v>415.79741533400551</v>
          </cell>
          <cell r="X144">
            <v>421.68749501967085</v>
          </cell>
        </row>
        <row r="145">
          <cell r="A145" t="str">
            <v xml:space="preserve">SDR/US$ </v>
          </cell>
          <cell r="C145">
            <v>0.6887004910434501</v>
          </cell>
          <cell r="D145">
            <v>0.67325559475399244</v>
          </cell>
          <cell r="E145">
            <v>0.69532809055953049</v>
          </cell>
          <cell r="F145">
            <v>0.7384542675272121</v>
          </cell>
          <cell r="G145">
            <v>0.71321080371725476</v>
          </cell>
          <cell r="H145">
            <v>0.72843822843822847</v>
          </cell>
          <cell r="I145">
            <v>0.77255871446229918</v>
          </cell>
          <cell r="J145">
            <v>0.79189730675725967</v>
          </cell>
          <cell r="K145">
            <v>0.74625194958321828</v>
          </cell>
          <cell r="L145">
            <v>0.68146351103630154</v>
          </cell>
          <cell r="M145">
            <v>0.64919888857150276</v>
          </cell>
          <cell r="N145">
            <v>0.69870948358382068</v>
          </cell>
          <cell r="O145">
            <v>0.69512559083094361</v>
          </cell>
          <cell r="P145">
            <v>0.69305349415720829</v>
          </cell>
          <cell r="Q145">
            <v>0.69128837891159345</v>
          </cell>
          <cell r="R145">
            <v>0.6901338585887894</v>
          </cell>
          <cell r="S145">
            <v>0.68917392868430372</v>
          </cell>
          <cell r="T145">
            <v>0.68821665866444326</v>
          </cell>
          <cell r="U145">
            <v>0.68821665866444326</v>
          </cell>
          <cell r="V145">
            <v>0.68821665866444326</v>
          </cell>
          <cell r="W145">
            <v>0.68821665866444326</v>
          </cell>
          <cell r="X145">
            <v>0.68821665866444326</v>
          </cell>
        </row>
        <row r="147">
          <cell r="A147" t="str">
            <v>Environment</v>
          </cell>
        </row>
        <row r="149">
          <cell r="A149" t="str">
            <v>(Source: EER)</v>
          </cell>
        </row>
        <row r="150">
          <cell r="A150" t="str">
            <v>Nominal effective exchange rate index (base=1990, annual ave)</v>
          </cell>
          <cell r="C150">
            <v>95.341111059022424</v>
          </cell>
          <cell r="D150">
            <v>86.574831028483004</v>
          </cell>
          <cell r="E150">
            <v>84.527248946513012</v>
          </cell>
          <cell r="F150">
            <v>84.304620249067099</v>
          </cell>
          <cell r="G150">
            <v>71.963635315365934</v>
          </cell>
          <cell r="H150">
            <v>65.520814409406768</v>
          </cell>
          <cell r="I150">
            <v>62.34235241063957</v>
          </cell>
          <cell r="J150">
            <v>61.764978325551759</v>
          </cell>
          <cell r="K150">
            <v>56.453701350061216</v>
          </cell>
          <cell r="L150">
            <v>51.283887898007343</v>
          </cell>
          <cell r="M150">
            <v>47.672117388603581</v>
          </cell>
        </row>
        <row r="151">
          <cell r="A151" t="str">
            <v xml:space="preserve">   Percentage change</v>
          </cell>
          <cell r="D151">
            <v>-9.1946484923093834</v>
          </cell>
          <cell r="E151">
            <v>-2.3651008701320366</v>
          </cell>
          <cell r="F151">
            <v>-0.26338098095063683</v>
          </cell>
          <cell r="G151">
            <v>-14.6385629841417</v>
          </cell>
          <cell r="H151">
            <v>-8.9528841584014192</v>
          </cell>
          <cell r="I151">
            <v>-4.851072178234201</v>
          </cell>
          <cell r="J151">
            <v>-0.92613458228963874</v>
          </cell>
          <cell r="K151">
            <v>-8.5991724104488245</v>
          </cell>
          <cell r="L151">
            <v>-9.1576164687530568</v>
          </cell>
          <cell r="M151">
            <v>-7.042700265991531</v>
          </cell>
        </row>
        <row r="152">
          <cell r="A152" t="str">
            <v>Real effective exchange rate (base=1990, annual ave)</v>
          </cell>
          <cell r="C152">
            <v>79.906473009323534</v>
          </cell>
          <cell r="D152">
            <v>73.566865556841677</v>
          </cell>
          <cell r="E152">
            <v>73.108417483802725</v>
          </cell>
          <cell r="F152">
            <v>74.686338471475594</v>
          </cell>
          <cell r="G152">
            <v>67.356506188660532</v>
          </cell>
          <cell r="H152">
            <v>62.89743854968242</v>
          </cell>
          <cell r="I152">
            <v>60.516813826237495</v>
          </cell>
          <cell r="J152">
            <v>61.105460053090162</v>
          </cell>
          <cell r="K152">
            <v>56.79690135594587</v>
          </cell>
          <cell r="L152">
            <v>52.981728834224043</v>
          </cell>
          <cell r="M152">
            <v>49.492470162882796</v>
          </cell>
          <cell r="N152">
            <v>51.739710025754782</v>
          </cell>
          <cell r="O152">
            <v>56.140526422235922</v>
          </cell>
          <cell r="P152">
            <v>57.578699764741025</v>
          </cell>
          <cell r="Q152">
            <v>58.324539254769995</v>
          </cell>
          <cell r="R152">
            <v>59.139630857945015</v>
          </cell>
          <cell r="S152">
            <v>60.006595328996248</v>
          </cell>
          <cell r="T152">
            <v>59.58456548250745</v>
          </cell>
          <cell r="U152">
            <v>59.584565482507436</v>
          </cell>
          <cell r="V152">
            <v>59.58456548250745</v>
          </cell>
          <cell r="W152">
            <v>59.58456548250745</v>
          </cell>
          <cell r="X152">
            <v>59.58456548250745</v>
          </cell>
        </row>
        <row r="153">
          <cell r="A153" t="str">
            <v xml:space="preserve">   Percentage change</v>
          </cell>
          <cell r="D153">
            <v>-7.9337846030848436</v>
          </cell>
          <cell r="E153">
            <v>-0.62317195325486596</v>
          </cell>
          <cell r="F153">
            <v>2.1583301102399863</v>
          </cell>
          <cell r="G153">
            <v>-9.8141540110638719</v>
          </cell>
          <cell r="H153">
            <v>-6.6200993657369898</v>
          </cell>
          <cell r="I153">
            <v>-3.7849311169714475</v>
          </cell>
          <cell r="J153">
            <v>0.97269864296367725</v>
          </cell>
          <cell r="K153">
            <v>-7.0510207981429058</v>
          </cell>
          <cell r="L153">
            <v>-6.7172194796546414</v>
          </cell>
          <cell r="M153">
            <v>-6.5857773011878908</v>
          </cell>
          <cell r="N153">
            <v>4.5405692128038462</v>
          </cell>
          <cell r="O153">
            <v>8.5056843076440121</v>
          </cell>
          <cell r="P153">
            <v>2.5617382560479096</v>
          </cell>
          <cell r="Q153">
            <v>1.2953392366906031</v>
          </cell>
          <cell r="R153">
            <v>1.3975105737476679</v>
          </cell>
          <cell r="S153">
            <v>1.4659619251491525</v>
          </cell>
          <cell r="T153">
            <v>-0.70330576859918137</v>
          </cell>
          <cell r="U153">
            <v>-2.3849892333903075E-14</v>
          </cell>
          <cell r="V153">
            <v>2.3849892333903081E-14</v>
          </cell>
          <cell r="W153">
            <v>0</v>
          </cell>
          <cell r="X153">
            <v>0</v>
          </cell>
        </row>
        <row r="157">
          <cell r="A157" t="str">
            <v>PIP excluding SNIM</v>
          </cell>
          <cell r="B157" t="str">
            <v>UM mlns</v>
          </cell>
        </row>
        <row r="158">
          <cell r="A158" t="str">
            <v>Total finance</v>
          </cell>
          <cell r="B158" t="str">
            <v>UM mlns</v>
          </cell>
        </row>
        <row r="159">
          <cell r="A159" t="str">
            <v>External finance</v>
          </cell>
          <cell r="B159" t="str">
            <v>UM mlns</v>
          </cell>
          <cell r="H159">
            <v>15490.752876073999</v>
          </cell>
          <cell r="I159">
            <v>16625</v>
          </cell>
          <cell r="J159">
            <v>17437.888000000003</v>
          </cell>
          <cell r="K159">
            <v>12490</v>
          </cell>
          <cell r="L159">
            <v>10300</v>
          </cell>
          <cell r="M159">
            <v>11330</v>
          </cell>
          <cell r="N159">
            <v>12460</v>
          </cell>
          <cell r="O159">
            <v>13700</v>
          </cell>
          <cell r="P159">
            <v>13700</v>
          </cell>
          <cell r="Q159">
            <v>13700</v>
          </cell>
          <cell r="R159">
            <v>13700</v>
          </cell>
          <cell r="S159">
            <v>13700</v>
          </cell>
          <cell r="T159">
            <v>13700</v>
          </cell>
          <cell r="U159">
            <v>13700</v>
          </cell>
          <cell r="V159">
            <v>13700</v>
          </cell>
          <cell r="W159">
            <v>13700</v>
          </cell>
          <cell r="X159">
            <v>13700</v>
          </cell>
        </row>
        <row r="160">
          <cell r="A160" t="str">
            <v>Execution rate on external finance</v>
          </cell>
          <cell r="H160">
            <v>0.6</v>
          </cell>
          <cell r="I160">
            <v>0.72399999999999998</v>
          </cell>
          <cell r="J160">
            <v>0.75</v>
          </cell>
          <cell r="K160">
            <v>0.7</v>
          </cell>
          <cell r="L160">
            <v>0.7</v>
          </cell>
          <cell r="M160">
            <v>0.7</v>
          </cell>
          <cell r="N160">
            <v>0.7</v>
          </cell>
          <cell r="O160">
            <v>0.7</v>
          </cell>
          <cell r="P160">
            <v>0.7</v>
          </cell>
          <cell r="Q160">
            <v>0.7</v>
          </cell>
          <cell r="R160">
            <v>0.7</v>
          </cell>
          <cell r="S160">
            <v>0.7</v>
          </cell>
          <cell r="T160">
            <v>0.7</v>
          </cell>
          <cell r="U160">
            <v>0.7</v>
          </cell>
          <cell r="V160">
            <v>0.7</v>
          </cell>
          <cell r="W160">
            <v>0.7</v>
          </cell>
          <cell r="X160">
            <v>0.7</v>
          </cell>
        </row>
        <row r="161">
          <cell r="A161" t="str">
            <v xml:space="preserve">Grant/Loan Shares in external finance </v>
          </cell>
        </row>
        <row r="162">
          <cell r="A162" t="str">
            <v>Total Grants</v>
          </cell>
          <cell r="B162" t="str">
            <v>% of external finance</v>
          </cell>
          <cell r="H162">
            <v>0.35000000000000009</v>
          </cell>
          <cell r="I162">
            <v>0.35</v>
          </cell>
          <cell r="J162">
            <v>0.375</v>
          </cell>
          <cell r="K162">
            <v>0.35000000000000009</v>
          </cell>
          <cell r="L162">
            <v>0.35000000000000009</v>
          </cell>
          <cell r="M162">
            <v>0.35000000000000009</v>
          </cell>
          <cell r="N162">
            <v>0.35000000000000009</v>
          </cell>
          <cell r="O162">
            <v>0.35000000000000009</v>
          </cell>
          <cell r="P162">
            <v>0.35000000000000009</v>
          </cell>
          <cell r="Q162">
            <v>0.35000000000000009</v>
          </cell>
          <cell r="R162">
            <v>0.35000000000000009</v>
          </cell>
          <cell r="S162">
            <v>0.35000000000000009</v>
          </cell>
          <cell r="T162">
            <v>0.35000000000000009</v>
          </cell>
          <cell r="U162">
            <v>0.35000000000000009</v>
          </cell>
          <cell r="V162">
            <v>0.35000000000000009</v>
          </cell>
          <cell r="W162">
            <v>0.35000000000000009</v>
          </cell>
          <cell r="X162">
            <v>0.35000000000000009</v>
          </cell>
        </row>
        <row r="163">
          <cell r="A163" t="str">
            <v xml:space="preserve">excl. EU &amp; France </v>
          </cell>
          <cell r="B163" t="str">
            <v>% of total grants</v>
          </cell>
          <cell r="C163">
            <v>0.19486081370449676</v>
          </cell>
          <cell r="D163">
            <v>0.20745469052775559</v>
          </cell>
          <cell r="E163">
            <v>0.28999999999999998</v>
          </cell>
          <cell r="F163">
            <v>0.21</v>
          </cell>
          <cell r="G163">
            <v>0.13300000000000001</v>
          </cell>
          <cell r="H163">
            <v>0.21000000000000005</v>
          </cell>
          <cell r="I163">
            <v>0.21</v>
          </cell>
          <cell r="J163">
            <v>0.22499999999999998</v>
          </cell>
          <cell r="K163">
            <v>0.21000000000000005</v>
          </cell>
          <cell r="L163">
            <v>0.21000000000000005</v>
          </cell>
          <cell r="M163">
            <v>0.21000000000000005</v>
          </cell>
          <cell r="N163">
            <v>0.21000000000000005</v>
          </cell>
          <cell r="O163">
            <v>0.21000000000000005</v>
          </cell>
          <cell r="P163">
            <v>0.21000000000000005</v>
          </cell>
          <cell r="Q163">
            <v>0.21000000000000005</v>
          </cell>
          <cell r="R163">
            <v>0.21000000000000005</v>
          </cell>
          <cell r="S163">
            <v>0.21000000000000005</v>
          </cell>
          <cell r="T163">
            <v>0.21000000000000005</v>
          </cell>
          <cell r="U163">
            <v>0.21000000000000005</v>
          </cell>
          <cell r="V163">
            <v>0.21000000000000005</v>
          </cell>
          <cell r="W163">
            <v>0.21000000000000005</v>
          </cell>
          <cell r="X163">
            <v>0.21000000000000005</v>
          </cell>
        </row>
        <row r="164">
          <cell r="A164" t="str">
            <v>EU &amp; France</v>
          </cell>
          <cell r="B164" t="str">
            <v>% of total grants</v>
          </cell>
          <cell r="C164">
            <v>8.5653104925053528E-2</v>
          </cell>
          <cell r="D164">
            <v>0.10372734526387779</v>
          </cell>
          <cell r="E164">
            <v>0.121</v>
          </cell>
          <cell r="F164">
            <v>7.0000000000000007E-2</v>
          </cell>
          <cell r="G164">
            <v>7.3999999999999996E-2</v>
          </cell>
          <cell r="H164">
            <v>0.14000000000000004</v>
          </cell>
          <cell r="I164">
            <v>0.13999999999999999</v>
          </cell>
          <cell r="J164">
            <v>0.15000000000000002</v>
          </cell>
          <cell r="K164">
            <v>0.14000000000000004</v>
          </cell>
          <cell r="L164">
            <v>0.14000000000000004</v>
          </cell>
          <cell r="M164">
            <v>0.14000000000000004</v>
          </cell>
          <cell r="N164">
            <v>0.14000000000000004</v>
          </cell>
          <cell r="O164">
            <v>0.14000000000000004</v>
          </cell>
          <cell r="P164">
            <v>0.14000000000000004</v>
          </cell>
          <cell r="Q164">
            <v>0.14000000000000004</v>
          </cell>
          <cell r="R164">
            <v>0.14000000000000004</v>
          </cell>
          <cell r="S164">
            <v>0.14000000000000004</v>
          </cell>
          <cell r="T164">
            <v>0.14000000000000004</v>
          </cell>
          <cell r="U164">
            <v>0.14000000000000004</v>
          </cell>
          <cell r="V164">
            <v>0.14000000000000004</v>
          </cell>
          <cell r="W164">
            <v>0.14000000000000004</v>
          </cell>
          <cell r="X164">
            <v>0.14000000000000004</v>
          </cell>
        </row>
        <row r="165">
          <cell r="A165" t="str">
            <v>Total Loans</v>
          </cell>
          <cell r="B165" t="str">
            <v>% of external finance</v>
          </cell>
          <cell r="H165">
            <v>0.64999999999999991</v>
          </cell>
          <cell r="I165">
            <v>0.65</v>
          </cell>
          <cell r="J165">
            <v>0.625</v>
          </cell>
          <cell r="K165">
            <v>0.64999999999999991</v>
          </cell>
          <cell r="L165">
            <v>0.64999999999999991</v>
          </cell>
          <cell r="M165">
            <v>0.64999999999999991</v>
          </cell>
          <cell r="N165">
            <v>0.64999999999999991</v>
          </cell>
          <cell r="O165">
            <v>0.64999999999999991</v>
          </cell>
          <cell r="P165">
            <v>0.64999999999999991</v>
          </cell>
          <cell r="Q165">
            <v>0.64999999999999991</v>
          </cell>
          <cell r="R165">
            <v>0.64999999999999991</v>
          </cell>
          <cell r="S165">
            <v>0.64999999999999991</v>
          </cell>
          <cell r="T165">
            <v>0.64999999999999991</v>
          </cell>
          <cell r="U165">
            <v>0.64999999999999991</v>
          </cell>
          <cell r="V165">
            <v>0.64999999999999991</v>
          </cell>
          <cell r="W165">
            <v>0.64999999999999991</v>
          </cell>
          <cell r="X165">
            <v>0.64999999999999991</v>
          </cell>
        </row>
        <row r="166">
          <cell r="A166" t="str">
            <v>Quasi loans</v>
          </cell>
          <cell r="B166" t="str">
            <v>% of total loans</v>
          </cell>
          <cell r="C166">
            <v>0.32119914346895073</v>
          </cell>
          <cell r="D166">
            <v>0.29864356548501081</v>
          </cell>
          <cell r="E166">
            <v>0.22153999999999999</v>
          </cell>
          <cell r="F166">
            <v>0.22153999999999999</v>
          </cell>
          <cell r="G166">
            <v>0.24299999999999999</v>
          </cell>
          <cell r="H166">
            <v>0.36</v>
          </cell>
          <cell r="I166">
            <v>0.55000000000000004</v>
          </cell>
          <cell r="J166">
            <v>0.375</v>
          </cell>
          <cell r="K166">
            <v>0.35</v>
          </cell>
          <cell r="L166">
            <v>0.35</v>
          </cell>
          <cell r="M166">
            <v>0.35</v>
          </cell>
          <cell r="N166">
            <v>0.35</v>
          </cell>
          <cell r="O166">
            <v>0.35</v>
          </cell>
          <cell r="P166">
            <v>0.35</v>
          </cell>
          <cell r="Q166">
            <v>0.35</v>
          </cell>
          <cell r="R166">
            <v>0.35</v>
          </cell>
          <cell r="S166">
            <v>0.35</v>
          </cell>
          <cell r="T166">
            <v>0.35</v>
          </cell>
          <cell r="U166">
            <v>0.35</v>
          </cell>
          <cell r="V166">
            <v>0.35</v>
          </cell>
          <cell r="W166">
            <v>0.35</v>
          </cell>
          <cell r="X166">
            <v>0.35</v>
          </cell>
        </row>
        <row r="167">
          <cell r="A167" t="str">
            <v>Loans</v>
          </cell>
          <cell r="B167" t="str">
            <v>% of total loans</v>
          </cell>
          <cell r="C167">
            <v>0.23019271948608136</v>
          </cell>
          <cell r="D167">
            <v>0.21315399521258405</v>
          </cell>
          <cell r="E167">
            <v>0.15845999999999999</v>
          </cell>
          <cell r="F167">
            <v>0.3</v>
          </cell>
          <cell r="G167">
            <v>0.32499999999999996</v>
          </cell>
          <cell r="H167">
            <v>0.28999999999999998</v>
          </cell>
          <cell r="I167">
            <v>0.1</v>
          </cell>
          <cell r="J167">
            <v>0.25</v>
          </cell>
          <cell r="K167">
            <v>0.3</v>
          </cell>
          <cell r="L167">
            <v>0.3</v>
          </cell>
          <cell r="M167">
            <v>0.3</v>
          </cell>
          <cell r="N167">
            <v>0.3</v>
          </cell>
          <cell r="O167">
            <v>0.3</v>
          </cell>
          <cell r="P167">
            <v>0.3</v>
          </cell>
          <cell r="Q167">
            <v>0.3</v>
          </cell>
          <cell r="R167">
            <v>0.3</v>
          </cell>
          <cell r="S167">
            <v>0.3</v>
          </cell>
          <cell r="T167">
            <v>0.3</v>
          </cell>
          <cell r="U167">
            <v>0.3</v>
          </cell>
          <cell r="V167">
            <v>0.3</v>
          </cell>
          <cell r="W167">
            <v>0.3</v>
          </cell>
          <cell r="X167">
            <v>0.3</v>
          </cell>
        </row>
        <row r="168">
          <cell r="A168" t="str">
            <v>Government/PE shares of total grants and loans</v>
          </cell>
        </row>
        <row r="169">
          <cell r="A169" t="str">
            <v>Government</v>
          </cell>
          <cell r="B169" t="str">
            <v>% of total grants and loans</v>
          </cell>
          <cell r="H169">
            <v>0.8</v>
          </cell>
          <cell r="I169">
            <v>0.8</v>
          </cell>
          <cell r="J169">
            <v>0.75</v>
          </cell>
          <cell r="K169">
            <v>0.85</v>
          </cell>
          <cell r="L169">
            <v>0.85</v>
          </cell>
          <cell r="M169">
            <v>0.85</v>
          </cell>
          <cell r="N169">
            <v>0.85</v>
          </cell>
          <cell r="O169">
            <v>0.85</v>
          </cell>
          <cell r="P169">
            <v>0.85</v>
          </cell>
          <cell r="Q169">
            <v>0.85</v>
          </cell>
          <cell r="R169">
            <v>0.85</v>
          </cell>
          <cell r="S169">
            <v>0.85</v>
          </cell>
          <cell r="T169">
            <v>0.85</v>
          </cell>
          <cell r="U169">
            <v>0.85</v>
          </cell>
          <cell r="V169">
            <v>0.85</v>
          </cell>
          <cell r="W169">
            <v>0.85</v>
          </cell>
          <cell r="X169">
            <v>0.85</v>
          </cell>
        </row>
        <row r="170">
          <cell r="A170" t="str">
            <v>Public enterprises excl. SNIM</v>
          </cell>
          <cell r="B170" t="str">
            <v>% of total grants and loans</v>
          </cell>
          <cell r="H170">
            <v>0.2</v>
          </cell>
          <cell r="I170">
            <v>0.2</v>
          </cell>
          <cell r="J170">
            <v>0.25</v>
          </cell>
          <cell r="K170">
            <v>0.15000000000000002</v>
          </cell>
          <cell r="L170">
            <v>0.15000000000000002</v>
          </cell>
          <cell r="M170">
            <v>0.15000000000000002</v>
          </cell>
          <cell r="N170">
            <v>0.15000000000000002</v>
          </cell>
          <cell r="O170">
            <v>0.15000000000000002</v>
          </cell>
          <cell r="P170">
            <v>0.15000000000000002</v>
          </cell>
          <cell r="Q170">
            <v>0.15000000000000002</v>
          </cell>
          <cell r="R170">
            <v>0.15000000000000002</v>
          </cell>
          <cell r="S170">
            <v>0.15000000000000002</v>
          </cell>
          <cell r="T170">
            <v>0.15000000000000002</v>
          </cell>
          <cell r="U170">
            <v>0.15000000000000002</v>
          </cell>
          <cell r="V170">
            <v>0.15000000000000002</v>
          </cell>
          <cell r="W170">
            <v>0.15000000000000002</v>
          </cell>
          <cell r="X170">
            <v>0.15000000000000002</v>
          </cell>
        </row>
        <row r="171">
          <cell r="A171" t="str">
            <v>Share of expenditures for grants/loans on imports of goods and services</v>
          </cell>
        </row>
        <row r="172">
          <cell r="A172" t="str">
            <v>Loans</v>
          </cell>
          <cell r="C172">
            <v>72.5</v>
          </cell>
          <cell r="D172">
            <v>72.5</v>
          </cell>
          <cell r="E172">
            <v>72.5</v>
          </cell>
          <cell r="F172">
            <v>72.5</v>
          </cell>
          <cell r="G172">
            <v>72.5</v>
          </cell>
          <cell r="H172">
            <v>84</v>
          </cell>
          <cell r="I172">
            <v>85</v>
          </cell>
          <cell r="J172">
            <v>85</v>
          </cell>
          <cell r="K172">
            <v>85</v>
          </cell>
          <cell r="L172">
            <v>85</v>
          </cell>
          <cell r="M172">
            <v>85</v>
          </cell>
          <cell r="N172">
            <v>85</v>
          </cell>
          <cell r="O172">
            <v>85</v>
          </cell>
          <cell r="P172">
            <v>85</v>
          </cell>
          <cell r="Q172">
            <v>85</v>
          </cell>
          <cell r="R172">
            <v>85</v>
          </cell>
          <cell r="S172">
            <v>85</v>
          </cell>
          <cell r="T172">
            <v>85</v>
          </cell>
          <cell r="U172">
            <v>85</v>
          </cell>
          <cell r="V172">
            <v>85</v>
          </cell>
          <cell r="W172">
            <v>85</v>
          </cell>
          <cell r="X172">
            <v>85</v>
          </cell>
        </row>
        <row r="173">
          <cell r="A173" t="str">
            <v>Grants, excl. EU and France</v>
          </cell>
          <cell r="C173">
            <v>55</v>
          </cell>
          <cell r="D173">
            <v>55</v>
          </cell>
          <cell r="E173">
            <v>55</v>
          </cell>
          <cell r="F173">
            <v>55</v>
          </cell>
          <cell r="G173">
            <v>55</v>
          </cell>
          <cell r="H173">
            <v>84</v>
          </cell>
          <cell r="I173">
            <v>85</v>
          </cell>
          <cell r="J173">
            <v>85</v>
          </cell>
          <cell r="K173">
            <v>85</v>
          </cell>
          <cell r="L173">
            <v>85</v>
          </cell>
          <cell r="M173">
            <v>85</v>
          </cell>
          <cell r="N173">
            <v>85</v>
          </cell>
          <cell r="O173">
            <v>85</v>
          </cell>
          <cell r="P173">
            <v>85</v>
          </cell>
          <cell r="Q173">
            <v>85</v>
          </cell>
          <cell r="R173">
            <v>85</v>
          </cell>
          <cell r="S173">
            <v>85</v>
          </cell>
          <cell r="T173">
            <v>85</v>
          </cell>
          <cell r="U173">
            <v>85</v>
          </cell>
          <cell r="V173">
            <v>85</v>
          </cell>
          <cell r="W173">
            <v>85</v>
          </cell>
          <cell r="X173">
            <v>85</v>
          </cell>
        </row>
        <row r="174">
          <cell r="A174" t="str">
            <v>Grants EU and France</v>
          </cell>
          <cell r="C174">
            <v>20</v>
          </cell>
          <cell r="D174">
            <v>20</v>
          </cell>
          <cell r="E174">
            <v>20</v>
          </cell>
          <cell r="F174">
            <v>55</v>
          </cell>
          <cell r="G174">
            <v>20</v>
          </cell>
          <cell r="H174">
            <v>84</v>
          </cell>
          <cell r="I174">
            <v>85</v>
          </cell>
          <cell r="J174">
            <v>85</v>
          </cell>
          <cell r="K174">
            <v>85</v>
          </cell>
          <cell r="L174">
            <v>85</v>
          </cell>
          <cell r="M174">
            <v>85</v>
          </cell>
          <cell r="N174">
            <v>85</v>
          </cell>
          <cell r="O174">
            <v>85</v>
          </cell>
          <cell r="P174">
            <v>85</v>
          </cell>
          <cell r="Q174">
            <v>85</v>
          </cell>
          <cell r="R174">
            <v>85</v>
          </cell>
          <cell r="S174">
            <v>85</v>
          </cell>
          <cell r="T174">
            <v>85</v>
          </cell>
          <cell r="U174">
            <v>85</v>
          </cell>
          <cell r="V174">
            <v>85</v>
          </cell>
          <cell r="W174">
            <v>85</v>
          </cell>
          <cell r="X174">
            <v>85</v>
          </cell>
        </row>
        <row r="175">
          <cell r="A175" t="str">
            <v>Goods/Services share of imports of goods and services</v>
          </cell>
          <cell r="H175">
            <v>100</v>
          </cell>
          <cell r="I175">
            <v>100</v>
          </cell>
          <cell r="J175">
            <v>100</v>
          </cell>
          <cell r="K175">
            <v>100</v>
          </cell>
          <cell r="L175">
            <v>100</v>
          </cell>
          <cell r="M175">
            <v>100</v>
          </cell>
          <cell r="N175">
            <v>100</v>
          </cell>
          <cell r="O175">
            <v>100</v>
          </cell>
          <cell r="P175">
            <v>99.6</v>
          </cell>
          <cell r="Q175">
            <v>99.201599999999999</v>
          </cell>
          <cell r="R175">
            <v>98.804793599999996</v>
          </cell>
          <cell r="S175">
            <v>98.409574425599999</v>
          </cell>
          <cell r="T175">
            <v>98.015936127897604</v>
          </cell>
          <cell r="U175">
            <v>97.623872383386015</v>
          </cell>
          <cell r="V175">
            <v>97.233376893852466</v>
          </cell>
          <cell r="W175">
            <v>96.84444338627705</v>
          </cell>
          <cell r="X175">
            <v>96.457065612731938</v>
          </cell>
        </row>
        <row r="176">
          <cell r="A176" t="str">
            <v>Imports</v>
          </cell>
          <cell r="C176">
            <v>58.13</v>
          </cell>
          <cell r="D176">
            <v>58.13</v>
          </cell>
          <cell r="E176">
            <v>58.13</v>
          </cell>
          <cell r="F176">
            <v>89</v>
          </cell>
          <cell r="G176">
            <v>58.13</v>
          </cell>
          <cell r="H176">
            <v>60</v>
          </cell>
          <cell r="I176">
            <v>53.4</v>
          </cell>
          <cell r="J176">
            <v>53.4</v>
          </cell>
          <cell r="K176">
            <v>53.4</v>
          </cell>
          <cell r="L176">
            <v>53.4</v>
          </cell>
          <cell r="M176">
            <v>53.4</v>
          </cell>
          <cell r="N176">
            <v>53.4</v>
          </cell>
          <cell r="O176">
            <v>53.4</v>
          </cell>
          <cell r="P176">
            <v>53.293199999999999</v>
          </cell>
          <cell r="Q176">
            <v>53.186613600000001</v>
          </cell>
          <cell r="R176">
            <v>53.080240372799999</v>
          </cell>
          <cell r="S176">
            <v>52.974079892054398</v>
          </cell>
          <cell r="T176">
            <v>52.868131732270292</v>
          </cell>
          <cell r="U176">
            <v>52.762395468805749</v>
          </cell>
          <cell r="V176">
            <v>52.656870677868135</v>
          </cell>
          <cell r="W176">
            <v>52.551556936512398</v>
          </cell>
          <cell r="X176">
            <v>52.44645382263937</v>
          </cell>
        </row>
        <row r="177">
          <cell r="A177" t="str">
            <v>Freight and insurance</v>
          </cell>
          <cell r="C177">
            <v>9.44</v>
          </cell>
          <cell r="D177">
            <v>9.44</v>
          </cell>
          <cell r="E177">
            <v>8.5</v>
          </cell>
          <cell r="F177">
            <v>8</v>
          </cell>
          <cell r="G177">
            <v>8.5</v>
          </cell>
          <cell r="H177">
            <v>5.2173913043478279</v>
          </cell>
          <cell r="I177">
            <v>4.2720000000000002</v>
          </cell>
          <cell r="J177">
            <v>4.2720000000000002</v>
          </cell>
          <cell r="K177">
            <v>4.2720000000000002</v>
          </cell>
          <cell r="L177">
            <v>4.2720000000000002</v>
          </cell>
          <cell r="M177">
            <v>4.2720000000000002</v>
          </cell>
          <cell r="N177">
            <v>4.2720000000000002</v>
          </cell>
          <cell r="O177">
            <v>4.2720000000000002</v>
          </cell>
          <cell r="P177">
            <v>4.6341913043478229</v>
          </cell>
          <cell r="Q177">
            <v>4.6249229217391274</v>
          </cell>
          <cell r="R177">
            <v>4.6156730758956499</v>
          </cell>
          <cell r="S177">
            <v>4.6064417297438567</v>
          </cell>
          <cell r="T177">
            <v>4.5972288462843736</v>
          </cell>
          <cell r="U177">
            <v>4.5880343885918009</v>
          </cell>
          <cell r="V177">
            <v>4.5788583198146213</v>
          </cell>
          <cell r="W177">
            <v>4.5697006031749865</v>
          </cell>
          <cell r="X177">
            <v>4.560561201968639</v>
          </cell>
        </row>
        <row r="178">
          <cell r="A178" t="str">
            <v>Services</v>
          </cell>
          <cell r="C178">
            <v>32.43</v>
          </cell>
          <cell r="D178">
            <v>32.43</v>
          </cell>
          <cell r="E178">
            <v>33.369999999999997</v>
          </cell>
          <cell r="F178">
            <v>3</v>
          </cell>
          <cell r="G178">
            <v>33.369999999999997</v>
          </cell>
          <cell r="H178">
            <v>34.782608695652172</v>
          </cell>
          <cell r="I178">
            <v>42.328000000000003</v>
          </cell>
          <cell r="J178">
            <v>42.328000000000003</v>
          </cell>
          <cell r="K178">
            <v>42.328000000000003</v>
          </cell>
          <cell r="L178">
            <v>42.328000000000003</v>
          </cell>
          <cell r="M178">
            <v>42.328000000000003</v>
          </cell>
          <cell r="N178">
            <v>42.328000000000003</v>
          </cell>
          <cell r="O178">
            <v>42.328000000000003</v>
          </cell>
          <cell r="P178">
            <v>41.672608695652173</v>
          </cell>
          <cell r="Q178">
            <v>41.390063478260871</v>
          </cell>
          <cell r="R178">
            <v>41.108880151304348</v>
          </cell>
          <cell r="S178">
            <v>40.829052803801744</v>
          </cell>
          <cell r="T178">
            <v>40.550575549342938</v>
          </cell>
          <cell r="U178">
            <v>40.273442525988465</v>
          </cell>
          <cell r="V178">
            <v>39.99764789616971</v>
          </cell>
          <cell r="W178">
            <v>39.723185846589665</v>
          </cell>
          <cell r="X178">
            <v>39.450050588123929</v>
          </cell>
        </row>
        <row r="179">
          <cell r="A179" t="str">
            <v>PIP Imports of Goods</v>
          </cell>
          <cell r="H179">
            <v>4684.4036697247766</v>
          </cell>
          <cell r="I179">
            <v>5463.3673499999995</v>
          </cell>
          <cell r="J179">
            <v>5936.2930224000011</v>
          </cell>
          <cell r="K179">
            <v>3968.4477000000002</v>
          </cell>
          <cell r="L179">
            <v>3272.6189999999997</v>
          </cell>
          <cell r="M179">
            <v>3599.8808999999992</v>
          </cell>
          <cell r="N179">
            <v>3958.9157999999998</v>
          </cell>
          <cell r="O179">
            <v>4352.9009999999998</v>
          </cell>
          <cell r="P179">
            <v>4344.1951980000003</v>
          </cell>
          <cell r="Q179">
            <v>4335.5068076040006</v>
          </cell>
          <cell r="R179">
            <v>4326.8357939887919</v>
          </cell>
          <cell r="S179">
            <v>4318.1821224008136</v>
          </cell>
          <cell r="T179">
            <v>4309.5457581560131</v>
          </cell>
          <cell r="U179">
            <v>4300.9266666397007</v>
          </cell>
          <cell r="V179">
            <v>4292.3248133064217</v>
          </cell>
          <cell r="W179">
            <v>4283.7401636798077</v>
          </cell>
          <cell r="X179">
            <v>4275.1726833524481</v>
          </cell>
        </row>
        <row r="180">
          <cell r="A180" t="str">
            <v>PIP Imports of Services</v>
          </cell>
          <cell r="H180">
            <v>2715.596330275233</v>
          </cell>
          <cell r="I180">
            <v>4330.5882620000002</v>
          </cell>
          <cell r="J180">
            <v>4705.4571358080011</v>
          </cell>
          <cell r="K180">
            <v>3145.6264839999999</v>
          </cell>
          <cell r="L180">
            <v>2594.0714800000001</v>
          </cell>
          <cell r="M180">
            <v>2853.4786279999994</v>
          </cell>
          <cell r="N180">
            <v>3138.0709360000001</v>
          </cell>
          <cell r="O180">
            <v>3450.3669200000004</v>
          </cell>
          <cell r="P180">
            <v>3396.9426978260867</v>
          </cell>
          <cell r="Q180">
            <v>3373.9110244304347</v>
          </cell>
          <cell r="R180">
            <v>3350.9903655335738</v>
          </cell>
          <cell r="S180">
            <v>3328.1802393018988</v>
          </cell>
          <cell r="T180">
            <v>3305.4801659046893</v>
          </cell>
          <cell r="U180">
            <v>3282.8896675059495</v>
          </cell>
          <cell r="V180">
            <v>3260.4082682562744</v>
          </cell>
          <cell r="W180">
            <v>3238.0354942847566</v>
          </cell>
          <cell r="X180">
            <v>3215.7708736909221</v>
          </cell>
        </row>
        <row r="182">
          <cell r="A182" t="str">
            <v>PIP, Total (executed)</v>
          </cell>
          <cell r="H182">
            <v>7400.0000000000091</v>
          </cell>
          <cell r="I182">
            <v>9793.9556119999997</v>
          </cell>
          <cell r="J182">
            <v>10641.750158208002</v>
          </cell>
          <cell r="K182">
            <v>7114.0741840000001</v>
          </cell>
          <cell r="L182">
            <v>5866.6904799999993</v>
          </cell>
          <cell r="M182">
            <v>6453.359527999999</v>
          </cell>
          <cell r="N182">
            <v>7096.9867359999998</v>
          </cell>
          <cell r="O182">
            <v>7803.2679200000002</v>
          </cell>
          <cell r="P182">
            <v>7741.1378958260866</v>
          </cell>
          <cell r="Q182">
            <v>7709.4178320344354</v>
          </cell>
          <cell r="R182">
            <v>7677.8261595223657</v>
          </cell>
          <cell r="S182">
            <v>7646.3623617027124</v>
          </cell>
          <cell r="T182">
            <v>7615.0259240607029</v>
          </cell>
          <cell r="U182">
            <v>7583.8163341456502</v>
          </cell>
          <cell r="V182">
            <v>7552.7330815626956</v>
          </cell>
          <cell r="W182">
            <v>7521.7756579645647</v>
          </cell>
          <cell r="X182">
            <v>7490.9435570433707</v>
          </cell>
        </row>
        <row r="184">
          <cell r="A184" t="str">
            <v xml:space="preserve">Libor </v>
          </cell>
          <cell r="C184">
            <v>5.0711416666666667</v>
          </cell>
          <cell r="D184">
            <v>6.0997808333333339</v>
          </cell>
          <cell r="E184">
            <v>5.5903591666666665</v>
          </cell>
          <cell r="F184">
            <v>5.8585224999999994</v>
          </cell>
          <cell r="G184">
            <v>5.5642283333333333</v>
          </cell>
          <cell r="H184">
            <v>5.5283730366666655</v>
          </cell>
          <cell r="I184">
            <v>6.6494861241666658</v>
          </cell>
          <cell r="J184">
            <v>3.7277225</v>
          </cell>
          <cell r="K184">
            <v>1.8747516666666668</v>
          </cell>
          <cell r="L184">
            <v>1.2297008333333335</v>
          </cell>
          <cell r="M184">
            <v>1.7918449999999999</v>
          </cell>
          <cell r="N184">
            <v>3.7630650000000001</v>
          </cell>
          <cell r="O184">
            <v>5.0474416666666677</v>
          </cell>
          <cell r="P184">
            <v>5.1231500000000008</v>
          </cell>
          <cell r="Q184">
            <v>5.1202750000000012</v>
          </cell>
          <cell r="R184">
            <v>5.1169000000000002</v>
          </cell>
          <cell r="S184">
            <v>5.1169000000000002</v>
          </cell>
          <cell r="T184">
            <v>5.1169000000000002</v>
          </cell>
          <cell r="U184">
            <v>5.1169000000000002</v>
          </cell>
          <cell r="V184">
            <v>5.1169000000000002</v>
          </cell>
          <cell r="W184">
            <v>5.1169000000000002</v>
          </cell>
          <cell r="X184">
            <v>5.1169000000000002</v>
          </cell>
        </row>
      </sheetData>
      <sheetData sheetId="5" refreshError="1"/>
      <sheetData sheetId="6" refreshError="1"/>
      <sheetData sheetId="7" refreshError="1"/>
      <sheetData sheetId="8" refreshError="1">
        <row r="19">
          <cell r="J19">
            <v>-109.99420357645204</v>
          </cell>
          <cell r="K19">
            <v>-99.444539239321841</v>
          </cell>
          <cell r="L19">
            <v>-223.82737992853072</v>
          </cell>
          <cell r="M19">
            <v>-483.76369866439637</v>
          </cell>
          <cell r="N19">
            <v>-783.26103999999987</v>
          </cell>
          <cell r="O19">
            <v>683.2663406257418</v>
          </cell>
          <cell r="P19">
            <v>927.90993009318322</v>
          </cell>
          <cell r="Q19">
            <v>947.39983294384228</v>
          </cell>
          <cell r="R19">
            <v>1137.9977796497899</v>
          </cell>
          <cell r="S19">
            <v>1222.1652139665798</v>
          </cell>
          <cell r="T19">
            <v>1149.2445552632655</v>
          </cell>
          <cell r="U19">
            <v>2324.5920046768015</v>
          </cell>
          <cell r="V19">
            <v>2239.9606397960119</v>
          </cell>
          <cell r="W19">
            <v>2125.7272812264337</v>
          </cell>
          <cell r="X19">
            <v>1721.1242599440948</v>
          </cell>
          <cell r="Y19">
            <v>1629.9687773714643</v>
          </cell>
          <cell r="Z19">
            <v>1511.3859978808805</v>
          </cell>
          <cell r="AA19">
            <v>1382.779332539734</v>
          </cell>
          <cell r="AB19">
            <v>1271.4310832907877</v>
          </cell>
          <cell r="AC19">
            <v>1130.1441006314676</v>
          </cell>
          <cell r="AD19">
            <v>720.65460621220177</v>
          </cell>
          <cell r="AE19">
            <v>608.99764263655879</v>
          </cell>
          <cell r="AF19">
            <v>539.62663928701545</v>
          </cell>
          <cell r="AG19">
            <v>466.8742478665315</v>
          </cell>
          <cell r="AH19">
            <v>-35.609865752797759</v>
          </cell>
        </row>
        <row r="20">
          <cell r="J20">
            <v>355.24951148074138</v>
          </cell>
          <cell r="K20">
            <v>331.72953447259869</v>
          </cell>
          <cell r="L20">
            <v>318.24771158720364</v>
          </cell>
          <cell r="M20">
            <v>439.60975811920724</v>
          </cell>
          <cell r="N20">
            <v>604.1400000000001</v>
          </cell>
          <cell r="O20">
            <v>1892.0234180784314</v>
          </cell>
          <cell r="P20">
            <v>2384.3759419330431</v>
          </cell>
          <cell r="Q20">
            <v>2538.1232940163027</v>
          </cell>
          <cell r="R20">
            <v>2608.3285816795992</v>
          </cell>
          <cell r="S20">
            <v>2690.1124865201855</v>
          </cell>
          <cell r="T20">
            <v>2639.7501043385341</v>
          </cell>
          <cell r="U20">
            <v>3692.5194309717326</v>
          </cell>
          <cell r="V20">
            <v>3610.0318950156725</v>
          </cell>
          <cell r="W20">
            <v>3516.4952119042264</v>
          </cell>
          <cell r="X20">
            <v>3093.1688602438057</v>
          </cell>
          <cell r="Y20">
            <v>3032.0598318050411</v>
          </cell>
          <cell r="Z20">
            <v>2941.4717562195929</v>
          </cell>
          <cell r="AA20">
            <v>2839.6767580438195</v>
          </cell>
          <cell r="AB20">
            <v>2764.9743183927362</v>
          </cell>
          <cell r="AC20">
            <v>2662.6206321286445</v>
          </cell>
          <cell r="AD20">
            <v>2280.0271775334995</v>
          </cell>
          <cell r="AE20">
            <v>2211.2473993963463</v>
          </cell>
          <cell r="AF20">
            <v>2187.2405929987726</v>
          </cell>
          <cell r="AG20">
            <v>2162.5680631935206</v>
          </cell>
          <cell r="AH20">
            <v>1667.004260420189</v>
          </cell>
        </row>
        <row r="21">
          <cell r="J21">
            <v>0</v>
          </cell>
          <cell r="K21">
            <v>0</v>
          </cell>
          <cell r="L21">
            <v>0</v>
          </cell>
          <cell r="M21">
            <v>0</v>
          </cell>
          <cell r="N21">
            <v>0</v>
          </cell>
          <cell r="O21">
            <v>1119.423</v>
          </cell>
          <cell r="P21">
            <v>1468.53</v>
          </cell>
          <cell r="Q21">
            <v>1588.77</v>
          </cell>
          <cell r="R21">
            <v>1659.375</v>
          </cell>
          <cell r="S21">
            <v>1778.4</v>
          </cell>
          <cell r="T21">
            <v>1756.8</v>
          </cell>
          <cell r="U21">
            <v>2731.8555000000001</v>
          </cell>
          <cell r="V21">
            <v>2605.9485241938883</v>
          </cell>
          <cell r="W21">
            <v>2472.3911386560189</v>
          </cell>
          <cell r="X21">
            <v>2010.8944024409104</v>
          </cell>
          <cell r="Y21">
            <v>1906.0574752148443</v>
          </cell>
          <cell r="Z21">
            <v>1780.420739406208</v>
          </cell>
          <cell r="AA21">
            <v>1635.2289712328845</v>
          </cell>
          <cell r="AB21">
            <v>1507.6859348151993</v>
          </cell>
          <cell r="AC21">
            <v>1347.0142804234472</v>
          </cell>
          <cell r="AD21">
            <v>902.16474337410159</v>
          </cell>
          <cell r="AE21">
            <v>767.16752320921921</v>
          </cell>
          <cell r="AF21">
            <v>672.98480092040484</v>
          </cell>
          <cell r="AG21">
            <v>573.94701789144858</v>
          </cell>
          <cell r="AH21">
            <v>0</v>
          </cell>
        </row>
        <row r="22">
          <cell r="J22">
            <v>0</v>
          </cell>
          <cell r="K22">
            <v>0</v>
          </cell>
          <cell r="L22">
            <v>0</v>
          </cell>
          <cell r="M22">
            <v>0</v>
          </cell>
          <cell r="N22">
            <v>0</v>
          </cell>
          <cell r="O22">
            <v>85.504418078431669</v>
          </cell>
          <cell r="P22">
            <v>175.77576190196203</v>
          </cell>
          <cell r="Q22">
            <v>200.60077723529608</v>
          </cell>
          <cell r="R22">
            <v>195.58791161764913</v>
          </cell>
          <cell r="S22">
            <v>192.6956698500021</v>
          </cell>
          <cell r="T22">
            <v>187.56600120588448</v>
          </cell>
          <cell r="U22">
            <v>175.90200120588449</v>
          </cell>
          <cell r="V22">
            <v>161.90520120588448</v>
          </cell>
          <cell r="W22">
            <v>148.84152120588448</v>
          </cell>
          <cell r="X22">
            <v>123.77051304509989</v>
          </cell>
          <cell r="Y22">
            <v>105.28134811647219</v>
          </cell>
          <cell r="Z22">
            <v>58.860608829687173</v>
          </cell>
          <cell r="AA22">
            <v>23.2361723851023</v>
          </cell>
          <cell r="AB22">
            <v>7.8171662539185354</v>
          </cell>
          <cell r="AC22">
            <v>2.6037523088833217</v>
          </cell>
          <cell r="AD22">
            <v>0.88644989422466414</v>
          </cell>
          <cell r="AE22">
            <v>0.39670963831373274</v>
          </cell>
          <cell r="AF22">
            <v>0.2109937233440265</v>
          </cell>
          <cell r="AG22">
            <v>0.12118982207757327</v>
          </cell>
          <cell r="AH22">
            <v>7.1632610860775436E-2</v>
          </cell>
        </row>
        <row r="23">
          <cell r="J23">
            <v>465.24371505719341</v>
          </cell>
          <cell r="K23">
            <v>431.17407371192053</v>
          </cell>
          <cell r="L23">
            <v>542.07509151573436</v>
          </cell>
          <cell r="M23">
            <v>923.37345678360361</v>
          </cell>
          <cell r="N23">
            <v>1387.40104</v>
          </cell>
          <cell r="O23">
            <v>1208.7570774526896</v>
          </cell>
          <cell r="P23">
            <v>1456.4660118398599</v>
          </cell>
          <cell r="Q23">
            <v>1590.7234610724604</v>
          </cell>
          <cell r="R23">
            <v>1470.3308020298093</v>
          </cell>
          <cell r="S23">
            <v>1467.9472725536057</v>
          </cell>
          <cell r="T23">
            <v>1490.5055490752686</v>
          </cell>
          <cell r="U23">
            <v>1367.9274262949311</v>
          </cell>
          <cell r="V23">
            <v>1370.0712552196605</v>
          </cell>
          <cell r="W23">
            <v>1390.7679306777925</v>
          </cell>
          <cell r="X23">
            <v>1372.044600299711</v>
          </cell>
          <cell r="Y23">
            <v>1402.0910544335768</v>
          </cell>
          <cell r="Z23">
            <v>1430.0857583387124</v>
          </cell>
          <cell r="AA23">
            <v>1456.8974255040855</v>
          </cell>
          <cell r="AB23">
            <v>1493.5432351019485</v>
          </cell>
          <cell r="AC23">
            <v>1532.4765314971769</v>
          </cell>
          <cell r="AD23">
            <v>1559.3725713212978</v>
          </cell>
          <cell r="AE23">
            <v>1602.2497567597875</v>
          </cell>
          <cell r="AF23">
            <v>1647.6139537117572</v>
          </cell>
          <cell r="AG23">
            <v>1695.6938153269891</v>
          </cell>
          <cell r="AH23">
            <v>1702.6141261729867</v>
          </cell>
        </row>
        <row r="24">
          <cell r="J24">
            <v>50.7</v>
          </cell>
          <cell r="K24">
            <v>48.3</v>
          </cell>
          <cell r="L24">
            <v>74.5</v>
          </cell>
          <cell r="M24">
            <v>298</v>
          </cell>
          <cell r="N24">
            <v>600</v>
          </cell>
          <cell r="O24">
            <v>291.24325057983691</v>
          </cell>
          <cell r="P24">
            <v>450.94692846023042</v>
          </cell>
          <cell r="Q24">
            <v>507.8511516216729</v>
          </cell>
          <cell r="R24">
            <v>336.51909336213987</v>
          </cell>
          <cell r="S24">
            <v>303.42726402942543</v>
          </cell>
          <cell r="T24">
            <v>288.94577380919208</v>
          </cell>
          <cell r="U24">
            <v>121.42248596816533</v>
          </cell>
          <cell r="V24">
            <v>123.42662778898978</v>
          </cell>
          <cell r="W24">
            <v>136.64599443565535</v>
          </cell>
          <cell r="X24">
            <v>101.10471967824888</v>
          </cell>
          <cell r="Y24">
            <v>103.23998028021623</v>
          </cell>
          <cell r="Z24">
            <v>105.41771302385118</v>
          </cell>
          <cell r="AA24">
            <v>97.12295532518614</v>
          </cell>
          <cell r="AB24">
            <v>92.037210008483683</v>
          </cell>
          <cell r="AC24">
            <v>86.83434587116065</v>
          </cell>
          <cell r="AD24">
            <v>67.45856183125656</v>
          </cell>
          <cell r="AE24">
            <v>61.759091704254402</v>
          </cell>
          <cell r="AF24">
            <v>55.931307973011613</v>
          </cell>
          <cell r="AG24">
            <v>49.972270109195208</v>
          </cell>
          <cell r="AH24">
            <v>0</v>
          </cell>
        </row>
        <row r="25">
          <cell r="J25">
            <v>0</v>
          </cell>
          <cell r="K25">
            <v>0</v>
          </cell>
          <cell r="L25">
            <v>0</v>
          </cell>
          <cell r="M25">
            <v>0</v>
          </cell>
          <cell r="N25">
            <v>69.795000000000002</v>
          </cell>
          <cell r="O25">
            <v>74.840022308265077</v>
          </cell>
          <cell r="P25">
            <v>36.126420000000003</v>
          </cell>
          <cell r="Q25">
            <v>37.393421999999994</v>
          </cell>
          <cell r="R25">
            <v>34.946736000000001</v>
          </cell>
          <cell r="S25">
            <v>30.707951999999999</v>
          </cell>
          <cell r="T25">
            <v>37.736424</v>
          </cell>
          <cell r="U25">
            <v>31.231648799999999</v>
          </cell>
          <cell r="V25">
            <v>24.984693360000001</v>
          </cell>
          <cell r="W25">
            <v>19.433064815999995</v>
          </cell>
          <cell r="X25">
            <v>12.863005689599998</v>
          </cell>
          <cell r="Y25">
            <v>9.6764194137599997</v>
          </cell>
          <cell r="Z25">
            <v>5.6392676482560002</v>
          </cell>
          <cell r="AA25">
            <v>1.9167765889535993</v>
          </cell>
          <cell r="AB25">
            <v>0.90494195337215966</v>
          </cell>
          <cell r="AC25">
            <v>0.38852517202329584</v>
          </cell>
          <cell r="AD25">
            <v>0.23311510321397746</v>
          </cell>
          <cell r="AE25">
            <v>0.1398690619283865</v>
          </cell>
          <cell r="AF25">
            <v>8.3921437157031889E-2</v>
          </cell>
          <cell r="AG25">
            <v>5.035286229421914E-2</v>
          </cell>
          <cell r="AH25">
            <v>0</v>
          </cell>
        </row>
        <row r="26">
          <cell r="J26">
            <v>505.69969027955801</v>
          </cell>
          <cell r="K26">
            <v>468.66747142600053</v>
          </cell>
          <cell r="L26">
            <v>615.99442217697083</v>
          </cell>
          <cell r="M26">
            <v>1049.2880190722769</v>
          </cell>
          <cell r="N26">
            <v>1576.592090909091</v>
          </cell>
          <cell r="O26">
            <v>1373.5875880144199</v>
          </cell>
          <cell r="P26">
            <v>1655.0750134543862</v>
          </cell>
          <cell r="Q26">
            <v>1807.6402966732503</v>
          </cell>
          <cell r="R26">
            <v>1670.8304568520562</v>
          </cell>
          <cell r="S26">
            <v>1668.1219006290974</v>
          </cell>
          <cell r="T26">
            <v>1693.7563057673508</v>
          </cell>
          <cell r="U26">
            <v>1554.462984426058</v>
          </cell>
          <cell r="V26">
            <v>1556.8991536587052</v>
          </cell>
          <cell r="W26">
            <v>1580.4181030429461</v>
          </cell>
          <cell r="X26">
            <v>1559.1415912496718</v>
          </cell>
          <cell r="Y26">
            <v>1593.2852891290645</v>
          </cell>
          <cell r="Z26">
            <v>1625.0974526576276</v>
          </cell>
          <cell r="AA26">
            <v>1655.5652562546425</v>
          </cell>
          <cell r="AB26">
            <v>1697.2082217067598</v>
          </cell>
          <cell r="AC26">
            <v>1741.4506039740647</v>
          </cell>
          <cell r="AD26">
            <v>1772.0142855923839</v>
          </cell>
          <cell r="AE26">
            <v>1820.7383599543039</v>
          </cell>
          <cell r="AF26">
            <v>1872.2885837633605</v>
          </cell>
          <cell r="AG26">
            <v>1926.9247901443059</v>
          </cell>
          <cell r="AH26">
            <v>1934.7887797420303</v>
          </cell>
        </row>
        <row r="27">
          <cell r="J27">
            <v>114.99159280012918</v>
          </cell>
          <cell r="K27">
            <v>113.35846824868776</v>
          </cell>
          <cell r="L27">
            <v>146.03226680197005</v>
          </cell>
          <cell r="M27">
            <v>154.54975317281679</v>
          </cell>
          <cell r="N27">
            <v>203.06887156849223</v>
          </cell>
          <cell r="O27">
            <v>267.34757059823744</v>
          </cell>
          <cell r="P27">
            <v>331.831092296257</v>
          </cell>
          <cell r="Q27">
            <v>338.74641322637353</v>
          </cell>
          <cell r="R27">
            <v>328.90373607291338</v>
          </cell>
          <cell r="S27">
            <v>320.8060882589657</v>
          </cell>
          <cell r="T27">
            <v>317.00713357279363</v>
          </cell>
          <cell r="U27">
            <v>323.13708221590167</v>
          </cell>
          <cell r="V27">
            <v>326.40474476182158</v>
          </cell>
          <cell r="W27">
            <v>331.18772075165828</v>
          </cell>
          <cell r="X27">
            <v>337.76533419173359</v>
          </cell>
          <cell r="Y27">
            <v>344.52760411140378</v>
          </cell>
          <cell r="Z27">
            <v>351.48081160618096</v>
          </cell>
          <cell r="AA27">
            <v>358.63147034479186</v>
          </cell>
          <cell r="AB27">
            <v>365.98633551268784</v>
          </cell>
          <cell r="AC27">
            <v>374.33637325213647</v>
          </cell>
          <cell r="AD27">
            <v>382.98257054150992</v>
          </cell>
          <cell r="AE27">
            <v>391.93795243111276</v>
          </cell>
          <cell r="AF27">
            <v>401.21616406061509</v>
          </cell>
          <cell r="AG27">
            <v>410.83150105128027</v>
          </cell>
          <cell r="AH27">
            <v>420.79894140500471</v>
          </cell>
        </row>
        <row r="28">
          <cell r="J28">
            <v>-145.50445329697803</v>
          </cell>
          <cell r="K28">
            <v>44.908158796760688</v>
          </cell>
          <cell r="L28">
            <v>-84.751670706224473</v>
          </cell>
          <cell r="M28">
            <v>-142.02807546179758</v>
          </cell>
          <cell r="N28">
            <v>-263.00035739037241</v>
          </cell>
          <cell r="O28">
            <v>-698.93105407597022</v>
          </cell>
          <cell r="P28">
            <v>-836.04918514975725</v>
          </cell>
          <cell r="Q28">
            <v>-907.19496133712266</v>
          </cell>
          <cell r="R28">
            <v>-1028.3998236187258</v>
          </cell>
          <cell r="S28">
            <v>-1100.3754304023278</v>
          </cell>
          <cell r="T28">
            <v>-1049.0251202136237</v>
          </cell>
          <cell r="U28">
            <v>-1327.1817879289324</v>
          </cell>
          <cell r="V28">
            <v>-1484.4732813789303</v>
          </cell>
          <cell r="W28">
            <v>-1431.3396192796006</v>
          </cell>
          <cell r="X28">
            <v>-1173.78839907311</v>
          </cell>
          <cell r="Y28">
            <v>-1086.8751576123159</v>
          </cell>
          <cell r="Z28">
            <v>-965.97574191763522</v>
          </cell>
          <cell r="AA28">
            <v>-854.54671897023491</v>
          </cell>
          <cell r="AB28">
            <v>-766.02178771979516</v>
          </cell>
          <cell r="AC28">
            <v>-672.72611302712653</v>
          </cell>
          <cell r="AD28">
            <v>-432.91332140670664</v>
          </cell>
          <cell r="AE28">
            <v>-366.19414153126939</v>
          </cell>
          <cell r="AF28">
            <v>-318.7645359115408</v>
          </cell>
          <cell r="AG28">
            <v>-268.99998450291764</v>
          </cell>
          <cell r="AH28">
            <v>29.677369063312483</v>
          </cell>
        </row>
        <row r="29">
          <cell r="J29">
            <v>-113.27915329697804</v>
          </cell>
          <cell r="K29">
            <v>-81.383940250858359</v>
          </cell>
          <cell r="L29">
            <v>-142.45167070622449</v>
          </cell>
          <cell r="M29">
            <v>-207.60182562774384</v>
          </cell>
          <cell r="N29">
            <v>-327.59141889088153</v>
          </cell>
          <cell r="O29">
            <v>-333.35048569940631</v>
          </cell>
          <cell r="P29">
            <v>-355.51946397160145</v>
          </cell>
          <cell r="Q29">
            <v>-387.52935927920089</v>
          </cell>
          <cell r="R29">
            <v>-454.25633109512739</v>
          </cell>
          <cell r="S29">
            <v>-502.70762638179428</v>
          </cell>
          <cell r="T29">
            <v>-517.12628132381349</v>
          </cell>
          <cell r="U29">
            <v>-508.84327581279445</v>
          </cell>
          <cell r="V29">
            <v>-510.99875743511865</v>
          </cell>
          <cell r="W29">
            <v>-514.64828657441967</v>
          </cell>
          <cell r="X29">
            <v>-459.9381827408053</v>
          </cell>
          <cell r="Y29">
            <v>-466.38865065671342</v>
          </cell>
          <cell r="Z29">
            <v>-471.89255009600015</v>
          </cell>
          <cell r="AA29">
            <v>-478.56195447843544</v>
          </cell>
          <cell r="AB29">
            <v>-488.29670628183476</v>
          </cell>
          <cell r="AC29">
            <v>-498.75295455952914</v>
          </cell>
          <cell r="AD29">
            <v>-441.71695287319005</v>
          </cell>
          <cell r="AE29">
            <v>-452.05514118462355</v>
          </cell>
          <cell r="AF29">
            <v>-463.15077687807548</v>
          </cell>
          <cell r="AG29">
            <v>-475.04487222627029</v>
          </cell>
          <cell r="AH29">
            <v>-369.79857801472826</v>
          </cell>
        </row>
        <row r="30">
          <cell r="J30">
            <v>46.217021925386589</v>
          </cell>
          <cell r="K30">
            <v>73.995707463221692</v>
          </cell>
          <cell r="L30">
            <v>44.181789704990322</v>
          </cell>
          <cell r="M30">
            <v>52.012736660929434</v>
          </cell>
          <cell r="N30">
            <v>62.57</v>
          </cell>
          <cell r="O30">
            <v>117.38040505827547</v>
          </cell>
          <cell r="P30">
            <v>119.03556220496506</v>
          </cell>
          <cell r="Q30">
            <v>120.8894741274344</v>
          </cell>
          <cell r="R30">
            <v>122.72447873820667</v>
          </cell>
          <cell r="S30">
            <v>124.57122361662536</v>
          </cell>
          <cell r="T30">
            <v>126.49469513704233</v>
          </cell>
          <cell r="U30">
            <v>129.40714948430218</v>
          </cell>
          <cell r="V30">
            <v>132.38932973184279</v>
          </cell>
          <cell r="W30">
            <v>135.44297470206988</v>
          </cell>
          <cell r="X30">
            <v>138.56986832296917</v>
          </cell>
          <cell r="Y30">
            <v>141.77184084009224</v>
          </cell>
          <cell r="Z30">
            <v>145.05077006207762</v>
          </cell>
          <cell r="AA30">
            <v>148.40858264065827</v>
          </cell>
          <cell r="AB30">
            <v>151.84725538613066</v>
          </cell>
          <cell r="AC30">
            <v>155.36881661929229</v>
          </cell>
          <cell r="AD30">
            <v>158.97534756088032</v>
          </cell>
          <cell r="AE30">
            <v>162.66898375957618</v>
          </cell>
          <cell r="AF30">
            <v>166.45191655967031</v>
          </cell>
          <cell r="AG30">
            <v>170.32639460951339</v>
          </cell>
          <cell r="AH30">
            <v>174.29472541191285</v>
          </cell>
        </row>
        <row r="31">
          <cell r="J31">
            <v>159.49617522236463</v>
          </cell>
          <cell r="K31">
            <v>155.37964771408005</v>
          </cell>
          <cell r="L31">
            <v>186.63346041121483</v>
          </cell>
          <cell r="M31">
            <v>259.61456228867326</v>
          </cell>
          <cell r="N31">
            <v>390.16141889088152</v>
          </cell>
          <cell r="O31">
            <v>450.73089075768178</v>
          </cell>
          <cell r="P31">
            <v>474.55502617656651</v>
          </cell>
          <cell r="Q31">
            <v>508.41883340663526</v>
          </cell>
          <cell r="R31">
            <v>576.98080983333409</v>
          </cell>
          <cell r="S31">
            <v>627.27884999841967</v>
          </cell>
          <cell r="T31">
            <v>643.62097646085579</v>
          </cell>
          <cell r="U31">
            <v>638.25042529709663</v>
          </cell>
          <cell r="V31">
            <v>643.38808716696144</v>
          </cell>
          <cell r="W31">
            <v>650.0912612764896</v>
          </cell>
          <cell r="X31">
            <v>598.50805106377447</v>
          </cell>
          <cell r="Y31">
            <v>608.16049149680566</v>
          </cell>
          <cell r="Z31">
            <v>616.94332015807777</v>
          </cell>
          <cell r="AA31">
            <v>626.97053711909371</v>
          </cell>
          <cell r="AB31">
            <v>640.14396166796541</v>
          </cell>
          <cell r="AC31">
            <v>654.1217711788214</v>
          </cell>
          <cell r="AD31">
            <v>600.69230043407038</v>
          </cell>
          <cell r="AE31">
            <v>614.72412494419973</v>
          </cell>
          <cell r="AF31">
            <v>629.60269343774576</v>
          </cell>
          <cell r="AG31">
            <v>645.37126683578367</v>
          </cell>
          <cell r="AH31">
            <v>544.09330342664111</v>
          </cell>
        </row>
        <row r="32">
          <cell r="J32">
            <v>-32.225299999999997</v>
          </cell>
          <cell r="K32">
            <v>126.29209904761905</v>
          </cell>
          <cell r="L32">
            <v>57.70000000000001</v>
          </cell>
          <cell r="M32">
            <v>65.573750165946265</v>
          </cell>
          <cell r="N32">
            <v>64.591061500509085</v>
          </cell>
          <cell r="O32">
            <v>-365.58056837656386</v>
          </cell>
          <cell r="P32">
            <v>-480.5297211781558</v>
          </cell>
          <cell r="Q32">
            <v>-519.66560205792177</v>
          </cell>
          <cell r="R32">
            <v>-574.1434925235983</v>
          </cell>
          <cell r="S32">
            <v>-597.66780402053359</v>
          </cell>
          <cell r="T32">
            <v>-531.89883888981012</v>
          </cell>
          <cell r="U32">
            <v>-818.33851211613796</v>
          </cell>
          <cell r="V32">
            <v>-973.47452394381173</v>
          </cell>
          <cell r="W32">
            <v>-916.69133270518091</v>
          </cell>
          <cell r="X32">
            <v>-713.85021633230463</v>
          </cell>
          <cell r="Y32">
            <v>-620.48650695560241</v>
          </cell>
          <cell r="Z32">
            <v>-494.08319182163507</v>
          </cell>
          <cell r="AA32">
            <v>-375.98476449179952</v>
          </cell>
          <cell r="AB32">
            <v>-277.72508143796045</v>
          </cell>
          <cell r="AC32">
            <v>-173.97315846759739</v>
          </cell>
          <cell r="AD32">
            <v>8.8036314664834094</v>
          </cell>
          <cell r="AE32">
            <v>85.860999653354156</v>
          </cell>
          <cell r="AF32">
            <v>144.38624096653467</v>
          </cell>
          <cell r="AG32">
            <v>206.04488772335262</v>
          </cell>
          <cell r="AH32">
            <v>399.47594707804075</v>
          </cell>
        </row>
        <row r="33">
          <cell r="J33">
            <v>1</v>
          </cell>
          <cell r="K33">
            <v>162.9</v>
          </cell>
          <cell r="L33">
            <v>94.600000000000009</v>
          </cell>
          <cell r="M33">
            <v>104.45</v>
          </cell>
          <cell r="N33">
            <v>108.5965083819225</v>
          </cell>
          <cell r="O33">
            <v>3.4262824473999496</v>
          </cell>
          <cell r="P33">
            <v>11.072145376608416</v>
          </cell>
          <cell r="Q33">
            <v>22.057828344706003</v>
          </cell>
          <cell r="R33">
            <v>32.816640178896961</v>
          </cell>
          <cell r="S33">
            <v>43.636195476533771</v>
          </cell>
          <cell r="T33">
            <v>52.801364759874161</v>
          </cell>
          <cell r="U33">
            <v>69.350474346900555</v>
          </cell>
          <cell r="V33">
            <v>103.70097125488321</v>
          </cell>
          <cell r="W33">
            <v>144.45498676977425</v>
          </cell>
          <cell r="X33">
            <v>181.4018490788672</v>
          </cell>
          <cell r="Y33">
            <v>215.23565976040572</v>
          </cell>
          <cell r="Z33">
            <v>248.51683030812652</v>
          </cell>
          <cell r="AA33">
            <v>281.80582414548621</v>
          </cell>
          <cell r="AB33">
            <v>314.29341406479733</v>
          </cell>
          <cell r="AC33">
            <v>344.68355013641883</v>
          </cell>
          <cell r="AD33">
            <v>369.81551018745716</v>
          </cell>
          <cell r="AE33">
            <v>390.10887102128481</v>
          </cell>
          <cell r="AF33">
            <v>408.92729345033189</v>
          </cell>
          <cell r="AG33">
            <v>426.87812058774</v>
          </cell>
          <cell r="AH33">
            <v>441.01666723581519</v>
          </cell>
        </row>
        <row r="34">
          <cell r="J34">
            <v>33.225299999999997</v>
          </cell>
          <cell r="K34">
            <v>36.607900952380952</v>
          </cell>
          <cell r="L34">
            <v>36.9</v>
          </cell>
          <cell r="M34">
            <v>38.876249834053738</v>
          </cell>
          <cell r="N34">
            <v>44.005446881413413</v>
          </cell>
          <cell r="O34">
            <v>369.00685082396382</v>
          </cell>
          <cell r="P34">
            <v>491.60186655476423</v>
          </cell>
          <cell r="Q34">
            <v>541.72343040262774</v>
          </cell>
          <cell r="R34">
            <v>606.96013270249523</v>
          </cell>
          <cell r="S34">
            <v>641.30399949706737</v>
          </cell>
          <cell r="T34">
            <v>584.70020364968423</v>
          </cell>
          <cell r="U34">
            <v>887.68898646303853</v>
          </cell>
          <cell r="V34">
            <v>1077.175495198695</v>
          </cell>
          <cell r="W34">
            <v>1061.1463194749551</v>
          </cell>
          <cell r="X34">
            <v>895.25206541117177</v>
          </cell>
          <cell r="Y34">
            <v>835.72216671600813</v>
          </cell>
          <cell r="Z34">
            <v>742.60002212976156</v>
          </cell>
          <cell r="AA34">
            <v>657.79058863728574</v>
          </cell>
          <cell r="AB34">
            <v>592.01849550275779</v>
          </cell>
          <cell r="AC34">
            <v>518.65670860401622</v>
          </cell>
          <cell r="AD34">
            <v>361.01187872097375</v>
          </cell>
          <cell r="AE34">
            <v>304.24787136793066</v>
          </cell>
          <cell r="AF34">
            <v>264.54105248379722</v>
          </cell>
          <cell r="AG34">
            <v>220.83323286438738</v>
          </cell>
          <cell r="AH34">
            <v>41.540720157774444</v>
          </cell>
        </row>
        <row r="35">
          <cell r="J35">
            <v>33.225299999999997</v>
          </cell>
          <cell r="K35">
            <v>36.607900952380952</v>
          </cell>
          <cell r="L35">
            <v>36.9</v>
          </cell>
          <cell r="M35">
            <v>38.876249834053738</v>
          </cell>
          <cell r="N35">
            <v>41.733064483841332</v>
          </cell>
          <cell r="O35">
            <v>40.391892835632191</v>
          </cell>
          <cell r="P35">
            <v>40</v>
          </cell>
          <cell r="Q35">
            <v>37.799999999999997</v>
          </cell>
          <cell r="R35">
            <v>35.200000000000003</v>
          </cell>
          <cell r="S35">
            <v>33.5</v>
          </cell>
          <cell r="T35">
            <v>31.4</v>
          </cell>
          <cell r="U35">
            <v>49.381533148599146</v>
          </cell>
          <cell r="V35">
            <v>50.124047257047671</v>
          </cell>
          <cell r="W35">
            <v>50.206198084510739</v>
          </cell>
          <cell r="X35">
            <v>49.908908910449078</v>
          </cell>
          <cell r="Y35">
            <v>49.438641488647797</v>
          </cell>
          <cell r="Z35">
            <v>49.078127146132161</v>
          </cell>
          <cell r="AA35">
            <v>48.493736448321599</v>
          </cell>
          <cell r="AB35">
            <v>47.682157016982046</v>
          </cell>
          <cell r="AC35">
            <v>47.004351259921343</v>
          </cell>
          <cell r="AD35">
            <v>45.649751727840943</v>
          </cell>
          <cell r="AE35">
            <v>44.212262090725567</v>
          </cell>
          <cell r="AF35">
            <v>42.903187434003918</v>
          </cell>
          <cell r="AG35">
            <v>41.598652535634656</v>
          </cell>
          <cell r="AH35">
            <v>38.449415428683558</v>
          </cell>
        </row>
        <row r="36">
          <cell r="J36">
            <v>47.934935093290804</v>
          </cell>
          <cell r="K36">
            <v>30.449978336365021</v>
          </cell>
          <cell r="L36">
            <v>44.971487777162878</v>
          </cell>
          <cell r="M36">
            <v>47.7</v>
          </cell>
          <cell r="N36">
            <v>40.700000000000003</v>
          </cell>
          <cell r="O36">
            <v>47</v>
          </cell>
          <cell r="P36">
            <v>47.530343255401476</v>
          </cell>
          <cell r="Q36">
            <v>48.179226087575053</v>
          </cell>
          <cell r="R36">
            <v>48.837842162231233</v>
          </cell>
          <cell r="S36">
            <v>49.326220583853548</v>
          </cell>
          <cell r="T36">
            <v>49.819482789692081</v>
          </cell>
          <cell r="U36">
            <v>50.317677617589005</v>
          </cell>
          <cell r="V36">
            <v>50.820854393764897</v>
          </cell>
          <cell r="W36">
            <v>51.329062937702545</v>
          </cell>
          <cell r="X36">
            <v>51.84235356707957</v>
          </cell>
          <cell r="Y36">
            <v>52.360777102750369</v>
          </cell>
          <cell r="Z36">
            <v>52.884384873777876</v>
          </cell>
          <cell r="AA36">
            <v>53.413228722515655</v>
          </cell>
          <cell r="AB36">
            <v>53.94736100974081</v>
          </cell>
          <cell r="AC36">
            <v>54.48683461983822</v>
          </cell>
          <cell r="AD36">
            <v>55.031702966036605</v>
          </cell>
          <cell r="AE36">
            <v>55.582019995696974</v>
          </cell>
          <cell r="AF36">
            <v>56.137840195653943</v>
          </cell>
          <cell r="AG36">
            <v>56.699218597610482</v>
          </cell>
          <cell r="AH36">
            <v>57.266210783586587</v>
          </cell>
        </row>
        <row r="37">
          <cell r="J37">
            <v>49.819319678426467</v>
          </cell>
          <cell r="K37">
            <v>31.17849055920215</v>
          </cell>
          <cell r="L37">
            <v>44.971487777162878</v>
          </cell>
          <cell r="M37">
            <v>47.7</v>
          </cell>
          <cell r="N37">
            <v>40.700000000000003</v>
          </cell>
          <cell r="O37">
            <v>47.728512222837125</v>
          </cell>
          <cell r="P37">
            <v>48.258855478238601</v>
          </cell>
          <cell r="Q37">
            <v>48.907738310412178</v>
          </cell>
          <cell r="R37">
            <v>49.566354385068358</v>
          </cell>
          <cell r="S37">
            <v>50.054732806690673</v>
          </cell>
          <cell r="T37">
            <v>50.547995012529206</v>
          </cell>
          <cell r="U37">
            <v>51.046189840426131</v>
          </cell>
          <cell r="V37">
            <v>51.549366616602022</v>
          </cell>
          <cell r="W37">
            <v>52.05757516053967</v>
          </cell>
          <cell r="X37">
            <v>52.570865789916695</v>
          </cell>
          <cell r="Y37">
            <v>53.089289325587494</v>
          </cell>
          <cell r="Z37">
            <v>53.612897096615001</v>
          </cell>
          <cell r="AA37">
            <v>54.14174094535278</v>
          </cell>
          <cell r="AB37">
            <v>54.675873232577935</v>
          </cell>
          <cell r="AC37">
            <v>55.215346842675345</v>
          </cell>
          <cell r="AD37">
            <v>55.76021518887373</v>
          </cell>
          <cell r="AE37">
            <v>56.3105322185341</v>
          </cell>
          <cell r="AF37">
            <v>56.866352418491068</v>
          </cell>
          <cell r="AG37">
            <v>57.427730820447607</v>
          </cell>
          <cell r="AH37">
            <v>57.994723006423712</v>
          </cell>
        </row>
        <row r="38">
          <cell r="J38">
            <v>1.8843845851356664</v>
          </cell>
          <cell r="K38">
            <v>0.72851222283712747</v>
          </cell>
          <cell r="L38">
            <v>0</v>
          </cell>
          <cell r="M38">
            <v>0</v>
          </cell>
          <cell r="N38">
            <v>0</v>
          </cell>
          <cell r="O38">
            <v>0.72851222283712747</v>
          </cell>
          <cell r="P38">
            <v>0.72851222283712747</v>
          </cell>
          <cell r="Q38">
            <v>0.72851222283712747</v>
          </cell>
          <cell r="R38">
            <v>0.72851222283712747</v>
          </cell>
          <cell r="S38">
            <v>0.72851222283712747</v>
          </cell>
          <cell r="T38">
            <v>0.72851222283712747</v>
          </cell>
          <cell r="U38">
            <v>0.72851222283712747</v>
          </cell>
          <cell r="V38">
            <v>0.72851222283712747</v>
          </cell>
          <cell r="W38">
            <v>0.72851222283712747</v>
          </cell>
          <cell r="X38">
            <v>0.72851222283712747</v>
          </cell>
          <cell r="Y38">
            <v>0.72851222283712747</v>
          </cell>
          <cell r="Z38">
            <v>0.72851222283712747</v>
          </cell>
          <cell r="AA38">
            <v>0.72851222283712747</v>
          </cell>
          <cell r="AB38">
            <v>0.72851222283712747</v>
          </cell>
          <cell r="AC38">
            <v>0.72851222283712747</v>
          </cell>
          <cell r="AD38">
            <v>0.72851222283712747</v>
          </cell>
          <cell r="AE38">
            <v>0.72851222283712747</v>
          </cell>
          <cell r="AF38">
            <v>0.72851222283712747</v>
          </cell>
          <cell r="AG38">
            <v>0.72851222283712747</v>
          </cell>
          <cell r="AH38">
            <v>0.72851222283712747</v>
          </cell>
        </row>
        <row r="39">
          <cell r="J39">
            <v>84.391976266603962</v>
          </cell>
          <cell r="K39">
            <v>70.570668827342374</v>
          </cell>
          <cell r="L39">
            <v>92.968579027355617</v>
          </cell>
          <cell r="M39">
            <v>61.206171351066239</v>
          </cell>
          <cell r="N39">
            <v>70.653261413654619</v>
          </cell>
          <cell r="O39">
            <v>80.253657082463519</v>
          </cell>
          <cell r="P39">
            <v>55.776487258421227</v>
          </cell>
          <cell r="Q39">
            <v>50.426114124092862</v>
          </cell>
          <cell r="R39">
            <v>46.678259646480925</v>
          </cell>
          <cell r="S39">
            <v>44.532797892749578</v>
          </cell>
          <cell r="T39">
            <v>37.333601648779577</v>
          </cell>
          <cell r="U39">
            <v>36.562164771703074</v>
          </cell>
          <cell r="V39">
            <v>34.366533525235184</v>
          </cell>
          <cell r="W39">
            <v>30.778296267745421</v>
          </cell>
          <cell r="X39">
            <v>28.978962820277744</v>
          </cell>
          <cell r="Y39">
            <v>25.41369604799884</v>
          </cell>
          <cell r="Z39">
            <v>23.04901492805876</v>
          </cell>
          <cell r="AA39">
            <v>22.524170551680161</v>
          </cell>
          <cell r="AB39">
            <v>21.728831639871039</v>
          </cell>
          <cell r="AC39">
            <v>20.969742767668158</v>
          </cell>
          <cell r="AD39">
            <v>20.245082672539066</v>
          </cell>
          <cell r="AE39">
            <v>19.553124310637539</v>
          </cell>
          <cell r="AF39">
            <v>18.892229942850413</v>
          </cell>
          <cell r="AG39">
            <v>18.260846477706622</v>
          </cell>
          <cell r="AH39">
            <v>17.657501057712846</v>
          </cell>
        </row>
        <row r="40">
          <cell r="J40">
            <v>87.132560774350623</v>
          </cell>
          <cell r="K40">
            <v>73.186348955517815</v>
          </cell>
          <cell r="L40">
            <v>95.636572758094573</v>
          </cell>
          <cell r="M40">
            <v>63.927524956419973</v>
          </cell>
          <cell r="N40">
            <v>73.42904209111542</v>
          </cell>
          <cell r="O40">
            <v>83.084953373473539</v>
          </cell>
          <cell r="P40">
            <v>58.664409475251453</v>
          </cell>
          <cell r="Q40">
            <v>53.371794785259695</v>
          </cell>
          <cell r="R40">
            <v>49.682853920871089</v>
          </cell>
          <cell r="S40">
            <v>47.59748405262755</v>
          </cell>
          <cell r="T40">
            <v>40.459581531855108</v>
          </cell>
          <cell r="U40">
            <v>39.75066425244011</v>
          </cell>
          <cell r="V40">
            <v>37.618802995586961</v>
          </cell>
          <cell r="W40">
            <v>34.095611127504235</v>
          </cell>
          <cell r="X40">
            <v>32.362623977231735</v>
          </cell>
          <cell r="Y40">
            <v>28.865030428091913</v>
          </cell>
          <cell r="Z40">
            <v>26.569375995753695</v>
          </cell>
          <cell r="AA40">
            <v>26.114938840728993</v>
          </cell>
          <cell r="AB40">
            <v>25.391415294700849</v>
          </cell>
          <cell r="AC40">
            <v>24.705578095594564</v>
          </cell>
          <cell r="AD40">
            <v>24.055634707023998</v>
          </cell>
          <cell r="AE40">
            <v>23.43988738581217</v>
          </cell>
          <cell r="AF40">
            <v>22.856728279528539</v>
          </cell>
          <cell r="AG40">
            <v>22.30463478111831</v>
          </cell>
          <cell r="AH40">
            <v>21.782165127192766</v>
          </cell>
        </row>
        <row r="43">
          <cell r="J43">
            <v>2.7405845077466635</v>
          </cell>
          <cell r="K43">
            <v>2.6156801281754452</v>
          </cell>
          <cell r="L43">
            <v>2.6679937307389543</v>
          </cell>
          <cell r="M43">
            <v>2.7213536053537335</v>
          </cell>
          <cell r="N43">
            <v>2.775780677460808</v>
          </cell>
          <cell r="O43">
            <v>2.8312962910100241</v>
          </cell>
          <cell r="P43">
            <v>2.8879222168302245</v>
          </cell>
          <cell r="Q43">
            <v>2.9456806611668291</v>
          </cell>
          <cell r="R43">
            <v>3.0045942743901657</v>
          </cell>
          <cell r="S43">
            <v>3.0646861598779691</v>
          </cell>
          <cell r="T43">
            <v>3.1259798830755288</v>
          </cell>
          <cell r="U43">
            <v>3.1884994807370393</v>
          </cell>
          <cell r="V43">
            <v>3.2522694703517803</v>
          </cell>
          <cell r="W43">
            <v>3.3173148597588158</v>
          </cell>
          <cell r="X43">
            <v>3.3836611569539921</v>
          </cell>
          <cell r="Y43">
            <v>3.4513343800930718</v>
          </cell>
          <cell r="Z43">
            <v>3.5203610676949335</v>
          </cell>
          <cell r="AA43">
            <v>3.5907682890488322</v>
          </cell>
          <cell r="AB43">
            <v>3.6625836548298087</v>
          </cell>
          <cell r="AC43">
            <v>3.7358353279264049</v>
          </cell>
          <cell r="AD43">
            <v>3.8105520344849331</v>
          </cell>
          <cell r="AE43">
            <v>3.8867630751746316</v>
          </cell>
          <cell r="AF43">
            <v>3.9644983366781243</v>
          </cell>
          <cell r="AG43">
            <v>4.043788303411687</v>
          </cell>
          <cell r="AH43">
            <v>4.1246640694799206</v>
          </cell>
        </row>
        <row r="44">
          <cell r="N44">
            <v>11.67168674698795</v>
          </cell>
          <cell r="O44">
            <v>21.896963803469621</v>
          </cell>
          <cell r="P44">
            <v>12.17648725842122</v>
          </cell>
          <cell r="Q44">
            <v>12.126114124092862</v>
          </cell>
          <cell r="R44">
            <v>12.078259646480921</v>
          </cell>
          <cell r="S44">
            <v>12.032797892749578</v>
          </cell>
          <cell r="T44">
            <v>11.833601648779579</v>
          </cell>
          <cell r="U44">
            <v>11.63874393300175</v>
          </cell>
          <cell r="V44">
            <v>11.448086336418372</v>
          </cell>
          <cell r="W44">
            <v>11.261496273759938</v>
          </cell>
          <cell r="X44">
            <v>11.078846707617627</v>
          </cell>
          <cell r="Y44">
            <v>10.900015886155167</v>
          </cell>
          <cell r="Z44">
            <v>10.724887093724128</v>
          </cell>
          <cell r="AA44">
            <v>10.553348413740419</v>
          </cell>
          <cell r="AB44">
            <v>10.385292503211813</v>
          </cell>
          <cell r="AC44">
            <v>10.22061637833685</v>
          </cell>
          <cell r="AD44">
            <v>10.059221210624335</v>
          </cell>
          <cell r="AE44">
            <v>9.9010121330102301</v>
          </cell>
          <cell r="AF44">
            <v>9.7458980554747736</v>
          </cell>
          <cell r="AG44">
            <v>9.5937914896875487</v>
          </cell>
          <cell r="AH44">
            <v>9.4446083822317792</v>
          </cell>
        </row>
        <row r="45">
          <cell r="J45">
            <v>-123.17174551353528</v>
          </cell>
          <cell r="K45">
            <v>46.484266721146241</v>
          </cell>
          <cell r="L45">
            <v>-170.6389838302367</v>
          </cell>
          <cell r="M45">
            <v>-516.88560277512772</v>
          </cell>
          <cell r="N45">
            <v>-934.90813597671774</v>
          </cell>
          <cell r="O45">
            <v>111.5889436322351</v>
          </cell>
          <cell r="P45">
            <v>195.16757545724863</v>
          </cell>
          <cell r="Q45">
            <v>138.81021181838753</v>
          </cell>
          <cell r="R45">
            <v>205.11405783977625</v>
          </cell>
          <cell r="S45">
            <v>215.64880204085512</v>
          </cell>
          <cell r="T45">
            <v>187.37251948811343</v>
          </cell>
          <cell r="U45">
            <v>1084.2900591371611</v>
          </cell>
          <cell r="V45">
            <v>840.67474633608163</v>
          </cell>
          <cell r="W45">
            <v>776.49502115228097</v>
          </cell>
          <cell r="X45">
            <v>628.15717725834202</v>
          </cell>
          <cell r="Y45">
            <v>620.86809290989754</v>
          </cell>
          <cell r="Z45">
            <v>621.34365576508185</v>
          </cell>
          <cell r="AA45">
            <v>604.17001284369496</v>
          </cell>
          <cell r="AB45">
            <v>581.08548822060436</v>
          </cell>
          <cell r="AC45">
            <v>532.87456499184748</v>
          </cell>
          <cell r="AD45">
            <v>363.01807044407082</v>
          </cell>
          <cell r="AE45">
            <v>317.9386454116239</v>
          </cell>
          <cell r="AF45">
            <v>295.892173513979</v>
          </cell>
          <cell r="AG45">
            <v>272.83432843893098</v>
          </cell>
          <cell r="AH45">
            <v>68.99121515181416</v>
          </cell>
        </row>
        <row r="46">
          <cell r="J46">
            <v>-68.063049861361378</v>
          </cell>
          <cell r="K46">
            <v>98.984266721146241</v>
          </cell>
          <cell r="L46">
            <v>-85.97989292114579</v>
          </cell>
          <cell r="M46">
            <v>-178.2492391387641</v>
          </cell>
          <cell r="N46">
            <v>-253.08995415853587</v>
          </cell>
          <cell r="O46">
            <v>-345.79811082249569</v>
          </cell>
          <cell r="P46">
            <v>-343.48817061067138</v>
          </cell>
          <cell r="Q46">
            <v>-426.16545679334786</v>
          </cell>
          <cell r="R46">
            <v>-463.84928939907672</v>
          </cell>
          <cell r="S46">
            <v>-537.31790532776859</v>
          </cell>
          <cell r="T46">
            <v>-608.47875128849</v>
          </cell>
          <cell r="U46">
            <v>-586.95656654623667</v>
          </cell>
          <cell r="V46">
            <v>-506.15726227757011</v>
          </cell>
          <cell r="W46">
            <v>-430.227634230989</v>
          </cell>
          <cell r="X46">
            <v>-360.97611481972092</v>
          </cell>
          <cell r="Y46">
            <v>-306.27205788553408</v>
          </cell>
          <cell r="Z46">
            <v>-232.05366095197087</v>
          </cell>
          <cell r="AA46">
            <v>-170.22792513340153</v>
          </cell>
          <cell r="AB46">
            <v>-122.12897802191674</v>
          </cell>
          <cell r="AC46">
            <v>-80.822390381207924</v>
          </cell>
          <cell r="AD46">
            <v>-46.050847800788574</v>
          </cell>
          <cell r="AE46">
            <v>-15.858864631221991</v>
          </cell>
          <cell r="AF46">
            <v>13.181892636195869</v>
          </cell>
          <cell r="AG46">
            <v>41.901422521887071</v>
          </cell>
          <cell r="AH46">
            <v>68.99121515181416</v>
          </cell>
        </row>
        <row r="47">
          <cell r="J47">
            <v>-68.063049861361378</v>
          </cell>
          <cell r="K47">
            <v>98.984266721146241</v>
          </cell>
          <cell r="L47">
            <v>-85.97989292114579</v>
          </cell>
          <cell r="M47">
            <v>-178.2492391387641</v>
          </cell>
          <cell r="N47">
            <v>-147.33995415853587</v>
          </cell>
          <cell r="O47">
            <v>-284.89418009765973</v>
          </cell>
          <cell r="P47">
            <v>-392.08750905488409</v>
          </cell>
          <cell r="Q47">
            <v>-474.60473422303119</v>
          </cell>
          <cell r="R47">
            <v>-511.68150581423066</v>
          </cell>
          <cell r="S47">
            <v>-578.95006252947235</v>
          </cell>
          <cell r="T47">
            <v>-635.48937212594615</v>
          </cell>
          <cell r="U47">
            <v>-612.86506957145934</v>
          </cell>
          <cell r="V47">
            <v>-530.38845878428879</v>
          </cell>
          <cell r="W47">
            <v>-452.84749532190835</v>
          </cell>
          <cell r="X47">
            <v>-379.1469282694361</v>
          </cell>
          <cell r="Y47">
            <v>-320.72576785517697</v>
          </cell>
          <cell r="Z47">
            <v>-240.8794481809183</v>
          </cell>
          <cell r="AA47">
            <v>-173.59448304794262</v>
          </cell>
          <cell r="AB47">
            <v>-122.830892803518</v>
          </cell>
          <cell r="AC47">
            <v>-81.353125677011079</v>
          </cell>
          <cell r="AD47">
            <v>-46.198600657802167</v>
          </cell>
          <cell r="AE47">
            <v>-15.913183973685179</v>
          </cell>
          <cell r="AF47">
            <v>13.156282697866045</v>
          </cell>
          <cell r="AG47">
            <v>41.887521042598841</v>
          </cell>
          <cell r="AH47">
            <v>69.010887270044279</v>
          </cell>
        </row>
        <row r="48">
          <cell r="J48">
            <v>-77.266889703100418</v>
          </cell>
          <cell r="K48">
            <v>-20.982896935669594</v>
          </cell>
          <cell r="L48">
            <v>-122.31983330533967</v>
          </cell>
          <cell r="M48">
            <v>-108.99071537058525</v>
          </cell>
          <cell r="N48">
            <v>-74.681884666666676</v>
          </cell>
          <cell r="O48">
            <v>154.59551139828335</v>
          </cell>
          <cell r="P48">
            <v>152.65389072621059</v>
          </cell>
          <cell r="Q48">
            <v>142.70598312628763</v>
          </cell>
          <cell r="R48">
            <v>167.07492268253142</v>
          </cell>
          <cell r="S48">
            <v>195.81414333519956</v>
          </cell>
          <cell r="T48">
            <v>96.229159014524541</v>
          </cell>
          <cell r="U48">
            <v>539.30507135568473</v>
          </cell>
          <cell r="V48">
            <v>885.78966854598787</v>
          </cell>
          <cell r="W48">
            <v>847.50570760653454</v>
          </cell>
          <cell r="X48">
            <v>732.6734689827075</v>
          </cell>
          <cell r="Y48">
            <v>719.21761035374425</v>
          </cell>
          <cell r="Z48">
            <v>714.82748420767177</v>
          </cell>
          <cell r="AA48">
            <v>696.41433072060647</v>
          </cell>
          <cell r="AB48">
            <v>663.43222242798629</v>
          </cell>
          <cell r="AC48">
            <v>599.00161294879103</v>
          </cell>
          <cell r="AD48">
            <v>430.78409905353396</v>
          </cell>
          <cell r="AE48">
            <v>384.6958097550397</v>
          </cell>
          <cell r="AF48">
            <v>364.74135659076592</v>
          </cell>
          <cell r="AG48">
            <v>345.09598718494863</v>
          </cell>
          <cell r="AH48">
            <v>144.7168069518678</v>
          </cell>
        </row>
        <row r="50">
          <cell r="J50">
            <v>10.093392999999999</v>
          </cell>
          <cell r="K50">
            <v>10.485879000000001</v>
          </cell>
          <cell r="L50">
            <v>9.6273939999999989</v>
          </cell>
          <cell r="M50">
            <v>11.003187</v>
          </cell>
          <cell r="N50">
            <v>10.639151000000002</v>
          </cell>
          <cell r="O50">
            <v>11.1</v>
          </cell>
          <cell r="P50">
            <v>12</v>
          </cell>
          <cell r="Q50">
            <v>13</v>
          </cell>
          <cell r="R50">
            <v>13.5</v>
          </cell>
          <cell r="S50">
            <v>14</v>
          </cell>
          <cell r="T50">
            <v>15</v>
          </cell>
          <cell r="U50">
            <v>15.5</v>
          </cell>
          <cell r="V50">
            <v>16</v>
          </cell>
          <cell r="W50">
            <v>16</v>
          </cell>
          <cell r="X50">
            <v>16</v>
          </cell>
          <cell r="Y50">
            <v>16</v>
          </cell>
          <cell r="Z50">
            <v>16</v>
          </cell>
          <cell r="AA50">
            <v>16</v>
          </cell>
          <cell r="AB50">
            <v>16</v>
          </cell>
          <cell r="AC50">
            <v>16</v>
          </cell>
          <cell r="AD50">
            <v>16</v>
          </cell>
          <cell r="AE50">
            <v>16</v>
          </cell>
          <cell r="AF50">
            <v>16</v>
          </cell>
          <cell r="AG50">
            <v>16</v>
          </cell>
          <cell r="AH50">
            <v>16</v>
          </cell>
        </row>
        <row r="51">
          <cell r="J51">
            <v>182.1</v>
          </cell>
          <cell r="K51">
            <v>166.7</v>
          </cell>
          <cell r="L51">
            <v>163.9</v>
          </cell>
          <cell r="M51">
            <v>230.2</v>
          </cell>
          <cell r="N51">
            <v>389.42</v>
          </cell>
          <cell r="O51">
            <v>467.49599999999998</v>
          </cell>
          <cell r="P51">
            <v>505.40108108108126</v>
          </cell>
          <cell r="Q51">
            <v>498.72284534534549</v>
          </cell>
          <cell r="R51">
            <v>481.38558666839936</v>
          </cell>
          <cell r="S51">
            <v>422.94577264898464</v>
          </cell>
          <cell r="T51">
            <v>370.07755106786152</v>
          </cell>
          <cell r="U51">
            <v>391.17711144471667</v>
          </cell>
          <cell r="V51">
            <v>413.04938004162551</v>
          </cell>
          <cell r="W51">
            <v>422.51509500091271</v>
          </cell>
          <cell r="X51">
            <v>432.1977325946836</v>
          </cell>
          <cell r="Y51">
            <v>442.10226396664501</v>
          </cell>
          <cell r="Z51">
            <v>452.23377418254728</v>
          </cell>
          <cell r="AA51">
            <v>462.59746484089726</v>
          </cell>
          <cell r="AB51">
            <v>473.19865674350115</v>
          </cell>
          <cell r="AC51">
            <v>484.04279262720632</v>
          </cell>
          <cell r="AD51">
            <v>495.13543995824642</v>
          </cell>
          <cell r="AE51">
            <v>506.48229379062286</v>
          </cell>
          <cell r="AF51">
            <v>518.08917968999128</v>
          </cell>
          <cell r="AG51">
            <v>529.96205672455358</v>
          </cell>
          <cell r="AH51">
            <v>542.10702052449119</v>
          </cell>
        </row>
        <row r="52">
          <cell r="J52">
            <v>11.067763595434513</v>
          </cell>
          <cell r="K52">
            <v>-2.305580106262255</v>
          </cell>
          <cell r="L52">
            <v>-11.261479464556018</v>
          </cell>
          <cell r="M52">
            <v>32.384565648886507</v>
          </cell>
          <cell r="N52">
            <v>0.14689903748173094</v>
          </cell>
          <cell r="O52">
            <v>9.515982624033299</v>
          </cell>
          <cell r="P52">
            <v>6.9888229679144729</v>
          </cell>
          <cell r="Q52">
            <v>4.6786697869821694</v>
          </cell>
          <cell r="R52">
            <v>4.2737076826477391</v>
          </cell>
          <cell r="S52">
            <v>4.1629073889785388</v>
          </cell>
          <cell r="T52">
            <v>5.5341691887220321</v>
          </cell>
          <cell r="U52">
            <v>5.8685674626046449</v>
          </cell>
          <cell r="V52">
            <v>5.7264599252427217</v>
          </cell>
          <cell r="W52">
            <v>5.5970858282154268</v>
          </cell>
          <cell r="X52">
            <v>5.4794683583375843</v>
          </cell>
          <cell r="Y52">
            <v>5.3726698764508569</v>
          </cell>
          <cell r="Z52">
            <v>5.2757998296840896</v>
          </cell>
          <cell r="AA52">
            <v>5.1880194315833421</v>
          </cell>
          <cell r="AB52">
            <v>4.1953749654914674</v>
          </cell>
          <cell r="AC52">
            <v>4.1217761566835378</v>
          </cell>
          <cell r="AD52">
            <v>4.0552569630345516</v>
          </cell>
          <cell r="AE52">
            <v>3.9951640543846878</v>
          </cell>
          <cell r="AF52">
            <v>3.9408986825179966</v>
          </cell>
          <cell r="AG52">
            <v>3.8919133650977358</v>
          </cell>
          <cell r="AH52">
            <v>3.8477084676862887</v>
          </cell>
        </row>
        <row r="53">
          <cell r="J53">
            <v>10.868009406197999</v>
          </cell>
          <cell r="K53">
            <v>28.808428640527588</v>
          </cell>
          <cell r="L53">
            <v>5.7071998536916269</v>
          </cell>
          <cell r="M53">
            <v>5.1629976259413182</v>
          </cell>
          <cell r="N53">
            <v>-6.426705110805206</v>
          </cell>
          <cell r="O53">
            <v>4.0014041932855999</v>
          </cell>
          <cell r="P53">
            <v>1.9893238434163703</v>
          </cell>
          <cell r="Q53">
            <v>1.7686832740213461</v>
          </cell>
          <cell r="R53">
            <v>1.3932384341636952</v>
          </cell>
          <cell r="S53">
            <v>1.2539145907473273</v>
          </cell>
          <cell r="T53">
            <v>2.5450975182483075</v>
          </cell>
          <cell r="U53">
            <v>2.4322452050810481</v>
          </cell>
          <cell r="V53">
            <v>2.3306781232305189</v>
          </cell>
          <cell r="W53">
            <v>2.2392677495650433</v>
          </cell>
          <cell r="X53">
            <v>2.1569984132661078</v>
          </cell>
          <cell r="Y53">
            <v>2.0829560105970755</v>
          </cell>
          <cell r="Z53">
            <v>2.0163178481949675</v>
          </cell>
          <cell r="AA53">
            <v>1.9563435020330027</v>
          </cell>
          <cell r="AB53">
            <v>1.9023665904872811</v>
          </cell>
          <cell r="AC53">
            <v>1.8537873700961334</v>
          </cell>
          <cell r="AD53">
            <v>1.8100660717440875</v>
          </cell>
          <cell r="AE53">
            <v>1.7707169032272425</v>
          </cell>
          <cell r="AF53">
            <v>1.7353026515621039</v>
          </cell>
          <cell r="AG53">
            <v>1.7034298250634827</v>
          </cell>
          <cell r="AH53">
            <v>1.6747442812146867</v>
          </cell>
        </row>
        <row r="54">
          <cell r="J54">
            <v>-0.70162267394906053</v>
          </cell>
          <cell r="K54">
            <v>-41.53384622907533</v>
          </cell>
          <cell r="L54">
            <v>-46.460649918120012</v>
          </cell>
          <cell r="M54">
            <v>445.74484640361641</v>
          </cell>
          <cell r="N54">
            <v>126.8099993639081</v>
          </cell>
          <cell r="O54">
            <v>-15.254593794171086</v>
          </cell>
          <cell r="P54">
            <v>6.0499999999999972</v>
          </cell>
          <cell r="Q54">
            <v>3.5149999999999864</v>
          </cell>
          <cell r="R54">
            <v>3</v>
          </cell>
          <cell r="S54">
            <v>2.9999999999999858</v>
          </cell>
          <cell r="T54">
            <v>4.4590716181729846</v>
          </cell>
          <cell r="U54">
            <v>4.4590716181729988</v>
          </cell>
          <cell r="V54">
            <v>4.4590716181729562</v>
          </cell>
          <cell r="W54">
            <v>4.4590716181729988</v>
          </cell>
          <cell r="X54">
            <v>4.4590716181729988</v>
          </cell>
          <cell r="Y54">
            <v>4.4590716181729846</v>
          </cell>
          <cell r="Z54">
            <v>4.4590716181729988</v>
          </cell>
          <cell r="AA54">
            <v>4.4590716181729846</v>
          </cell>
          <cell r="AB54">
            <v>3.4449058743072385</v>
          </cell>
          <cell r="AC54">
            <v>3.4449058743072101</v>
          </cell>
          <cell r="AD54">
            <v>3.4449058743072527</v>
          </cell>
          <cell r="AE54">
            <v>3.4449058743072385</v>
          </cell>
          <cell r="AF54">
            <v>3.4449058743072385</v>
          </cell>
          <cell r="AG54">
            <v>3.4449058743072527</v>
          </cell>
          <cell r="AH54">
            <v>3.4449058743072101</v>
          </cell>
        </row>
        <row r="55">
          <cell r="J55">
            <v>13.406251690648929</v>
          </cell>
          <cell r="K55">
            <v>-11.62035072397525</v>
          </cell>
          <cell r="L55">
            <v>-39.268565076366492</v>
          </cell>
          <cell r="M55">
            <v>289.17253184919957</v>
          </cell>
          <cell r="N55">
            <v>-34.876336816303606</v>
          </cell>
          <cell r="O55">
            <v>4.1634036144578346</v>
          </cell>
          <cell r="P55">
            <v>1</v>
          </cell>
          <cell r="Q55">
            <v>0.49999999999998579</v>
          </cell>
          <cell r="R55">
            <v>0</v>
          </cell>
          <cell r="S55">
            <v>0</v>
          </cell>
          <cell r="T55">
            <v>1.4165743865757037</v>
          </cell>
          <cell r="U55">
            <v>1.4165743865757037</v>
          </cell>
          <cell r="V55">
            <v>1.4165743865757179</v>
          </cell>
          <cell r="W55">
            <v>1.4165743865757179</v>
          </cell>
          <cell r="X55">
            <v>1.4165743865757179</v>
          </cell>
          <cell r="Y55">
            <v>1.4165743865757179</v>
          </cell>
          <cell r="Z55">
            <v>1.4165743865757179</v>
          </cell>
          <cell r="AA55">
            <v>1.4165743865757179</v>
          </cell>
          <cell r="AB55">
            <v>1.4165743865757179</v>
          </cell>
          <cell r="AC55">
            <v>1.4165743865757179</v>
          </cell>
          <cell r="AD55">
            <v>1.4165743865757179</v>
          </cell>
          <cell r="AE55">
            <v>1.4165743865757463</v>
          </cell>
          <cell r="AF55">
            <v>1.4165743865757037</v>
          </cell>
          <cell r="AG55">
            <v>1.4165743865757463</v>
          </cell>
          <cell r="AH55">
            <v>1.4165743865757179</v>
          </cell>
        </row>
        <row r="58">
          <cell r="K58">
            <v>-38.767772511848342</v>
          </cell>
          <cell r="L58">
            <v>-23.529411764705877</v>
          </cell>
          <cell r="M58">
            <v>-13.765182186234814</v>
          </cell>
          <cell r="N58">
            <v>53.990610328638475</v>
          </cell>
          <cell r="O58">
            <v>7</v>
          </cell>
          <cell r="P58">
            <v>2</v>
          </cell>
          <cell r="Q58">
            <v>2</v>
          </cell>
          <cell r="R58">
            <v>2</v>
          </cell>
          <cell r="S58">
            <v>2</v>
          </cell>
          <cell r="T58">
            <v>2</v>
          </cell>
          <cell r="U58">
            <v>2</v>
          </cell>
          <cell r="V58">
            <v>2</v>
          </cell>
          <cell r="W58">
            <v>2</v>
          </cell>
          <cell r="X58">
            <v>2</v>
          </cell>
          <cell r="Y58">
            <v>2</v>
          </cell>
          <cell r="Z58">
            <v>2</v>
          </cell>
          <cell r="AA58">
            <v>2</v>
          </cell>
          <cell r="AB58">
            <v>2</v>
          </cell>
          <cell r="AC58">
            <v>2</v>
          </cell>
          <cell r="AD58">
            <v>2</v>
          </cell>
          <cell r="AE58">
            <v>2</v>
          </cell>
          <cell r="AF58">
            <v>2</v>
          </cell>
          <cell r="AG58">
            <v>2</v>
          </cell>
          <cell r="AH58">
            <v>2</v>
          </cell>
        </row>
        <row r="59">
          <cell r="K59">
            <v>-0.94339622641509413</v>
          </cell>
          <cell r="L59">
            <v>-26.666666666666661</v>
          </cell>
          <cell r="M59">
            <v>2.5974025974025983</v>
          </cell>
          <cell r="N59">
            <v>-10.126582278481022</v>
          </cell>
          <cell r="O59">
            <v>7</v>
          </cell>
          <cell r="P59">
            <v>4.8058719388057911</v>
          </cell>
          <cell r="Q59">
            <v>2.2882286263898011</v>
          </cell>
          <cell r="R59">
            <v>2.2197837195414341</v>
          </cell>
          <cell r="S59">
            <v>2.3171797820728224</v>
          </cell>
          <cell r="T59">
            <v>2.4032619776222086</v>
          </cell>
          <cell r="U59">
            <v>3</v>
          </cell>
          <cell r="V59">
            <v>3</v>
          </cell>
          <cell r="W59">
            <v>3</v>
          </cell>
          <cell r="X59">
            <v>3</v>
          </cell>
          <cell r="Y59">
            <v>3</v>
          </cell>
          <cell r="Z59">
            <v>3</v>
          </cell>
          <cell r="AA59">
            <v>3</v>
          </cell>
          <cell r="AB59">
            <v>2</v>
          </cell>
          <cell r="AC59">
            <v>2</v>
          </cell>
          <cell r="AD59">
            <v>2</v>
          </cell>
          <cell r="AE59">
            <v>2</v>
          </cell>
          <cell r="AF59">
            <v>2</v>
          </cell>
          <cell r="AG59">
            <v>2</v>
          </cell>
          <cell r="AH59">
            <v>2</v>
          </cell>
        </row>
        <row r="60">
          <cell r="K60">
            <v>-26.219512195121951</v>
          </cell>
          <cell r="L60">
            <v>-16.942148760330568</v>
          </cell>
          <cell r="M60">
            <v>25.373134328358194</v>
          </cell>
          <cell r="N60">
            <v>2.7777777777777679</v>
          </cell>
          <cell r="O60">
            <v>8.1183247416484416</v>
          </cell>
          <cell r="P60">
            <v>4.8058719388057911</v>
          </cell>
          <cell r="Q60">
            <v>2.2882286263898011</v>
          </cell>
          <cell r="R60">
            <v>2.2197837195414341</v>
          </cell>
          <cell r="S60">
            <v>2.3171797820728224</v>
          </cell>
          <cell r="T60">
            <v>2.4032619776222086</v>
          </cell>
          <cell r="U60">
            <v>3</v>
          </cell>
          <cell r="V60">
            <v>3</v>
          </cell>
          <cell r="W60">
            <v>3</v>
          </cell>
          <cell r="X60">
            <v>3</v>
          </cell>
          <cell r="Y60">
            <v>3</v>
          </cell>
          <cell r="Z60">
            <v>3</v>
          </cell>
          <cell r="AA60">
            <v>3</v>
          </cell>
          <cell r="AB60">
            <v>2</v>
          </cell>
          <cell r="AC60">
            <v>2</v>
          </cell>
          <cell r="AD60">
            <v>2</v>
          </cell>
          <cell r="AE60">
            <v>2</v>
          </cell>
          <cell r="AF60">
            <v>2</v>
          </cell>
          <cell r="AG60">
            <v>2</v>
          </cell>
          <cell r="AH60">
            <v>2</v>
          </cell>
        </row>
        <row r="61">
          <cell r="K61">
            <v>15.384615384615374</v>
          </cell>
          <cell r="L61">
            <v>13.33333333333333</v>
          </cell>
          <cell r="M61">
            <v>-35.294117647058819</v>
          </cell>
          <cell r="N61">
            <v>-18.181818181818187</v>
          </cell>
          <cell r="O61">
            <v>7</v>
          </cell>
          <cell r="P61">
            <v>4.8058719388057911</v>
          </cell>
          <cell r="Q61">
            <v>2.2882286263898011</v>
          </cell>
          <cell r="R61">
            <v>2.2197837195414341</v>
          </cell>
          <cell r="S61">
            <v>2.3171797820728224</v>
          </cell>
          <cell r="T61">
            <v>2.4032619776222086</v>
          </cell>
          <cell r="U61">
            <v>3</v>
          </cell>
          <cell r="V61">
            <v>3</v>
          </cell>
          <cell r="W61">
            <v>3</v>
          </cell>
          <cell r="X61">
            <v>3</v>
          </cell>
          <cell r="Y61">
            <v>3</v>
          </cell>
          <cell r="Z61">
            <v>3</v>
          </cell>
          <cell r="AA61">
            <v>3</v>
          </cell>
          <cell r="AB61">
            <v>2</v>
          </cell>
          <cell r="AC61">
            <v>2</v>
          </cell>
          <cell r="AD61">
            <v>2</v>
          </cell>
          <cell r="AE61">
            <v>2</v>
          </cell>
          <cell r="AF61">
            <v>2</v>
          </cell>
          <cell r="AG61">
            <v>2</v>
          </cell>
          <cell r="AH61">
            <v>2</v>
          </cell>
        </row>
        <row r="62">
          <cell r="K62">
            <v>-33.846587704455722</v>
          </cell>
          <cell r="L62">
            <v>-11.842441810896077</v>
          </cell>
          <cell r="M62">
            <v>40.232108317214688</v>
          </cell>
          <cell r="N62">
            <v>248.27586206896552</v>
          </cell>
          <cell r="O62">
            <v>-18.641861474209463</v>
          </cell>
          <cell r="P62">
            <v>5</v>
          </cell>
          <cell r="Q62">
            <v>3</v>
          </cell>
          <cell r="R62">
            <v>3</v>
          </cell>
          <cell r="S62">
            <v>3</v>
          </cell>
          <cell r="T62">
            <v>3</v>
          </cell>
          <cell r="U62">
            <v>3</v>
          </cell>
          <cell r="V62">
            <v>3</v>
          </cell>
          <cell r="W62">
            <v>3</v>
          </cell>
          <cell r="X62">
            <v>3</v>
          </cell>
          <cell r="Y62">
            <v>3</v>
          </cell>
          <cell r="Z62">
            <v>3</v>
          </cell>
          <cell r="AA62">
            <v>3</v>
          </cell>
          <cell r="AB62">
            <v>2</v>
          </cell>
          <cell r="AC62">
            <v>2</v>
          </cell>
          <cell r="AD62">
            <v>2</v>
          </cell>
          <cell r="AE62">
            <v>2</v>
          </cell>
          <cell r="AF62">
            <v>2</v>
          </cell>
          <cell r="AG62">
            <v>2</v>
          </cell>
          <cell r="AH62">
            <v>2</v>
          </cell>
        </row>
        <row r="67">
          <cell r="L67">
            <v>22.281190502129601</v>
          </cell>
          <cell r="M67">
            <v>13.173462403441881</v>
          </cell>
          <cell r="N67">
            <v>-44.191615353764107</v>
          </cell>
          <cell r="O67">
            <v>3</v>
          </cell>
          <cell r="P67">
            <v>3</v>
          </cell>
          <cell r="Q67">
            <v>3</v>
          </cell>
          <cell r="R67">
            <v>2.7</v>
          </cell>
          <cell r="S67">
            <v>2.4300000000000002</v>
          </cell>
          <cell r="T67">
            <v>2.1870000000000003</v>
          </cell>
          <cell r="U67">
            <v>1.9683000000000004</v>
          </cell>
          <cell r="V67">
            <v>1.7714700000000003</v>
          </cell>
          <cell r="W67">
            <v>1.5943230000000004</v>
          </cell>
          <cell r="X67">
            <v>1.4348907000000004</v>
          </cell>
          <cell r="Y67">
            <v>1.2914016300000004</v>
          </cell>
          <cell r="Z67">
            <v>1.1622614670000004</v>
          </cell>
          <cell r="AA67">
            <v>1.0460353203000003</v>
          </cell>
          <cell r="AB67">
            <v>0.94143178827000029</v>
          </cell>
          <cell r="AC67">
            <v>0.84728860944300033</v>
          </cell>
          <cell r="AD67">
            <v>0.76255974849870034</v>
          </cell>
          <cell r="AE67">
            <v>0.68630377364883033</v>
          </cell>
          <cell r="AF67">
            <v>0.61767339628394735</v>
          </cell>
          <cell r="AG67">
            <v>0.55590605665555259</v>
          </cell>
          <cell r="AH67">
            <v>0.5003154509899973</v>
          </cell>
        </row>
        <row r="68">
          <cell r="L68">
            <v>-15.259740259740273</v>
          </cell>
          <cell r="M68">
            <v>-12.614578786556073</v>
          </cell>
          <cell r="N68">
            <v>18.925577253355392</v>
          </cell>
          <cell r="O68">
            <v>3</v>
          </cell>
          <cell r="P68">
            <v>1</v>
          </cell>
          <cell r="Q68">
            <v>0.5</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L69">
            <v>-3.9246467817896646</v>
          </cell>
          <cell r="M69">
            <v>-4.6531038080333769</v>
          </cell>
          <cell r="N69">
            <v>6.021217197096604</v>
          </cell>
          <cell r="O69">
            <v>3</v>
          </cell>
          <cell r="P69">
            <v>1</v>
          </cell>
          <cell r="Q69">
            <v>0.5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L70">
            <v>-18.552036199095014</v>
          </cell>
          <cell r="M70">
            <v>0.45454545454544082</v>
          </cell>
          <cell r="N70">
            <v>26.980813156692559</v>
          </cell>
          <cell r="O70">
            <v>3</v>
          </cell>
          <cell r="P70">
            <v>1</v>
          </cell>
          <cell r="Q70">
            <v>0.5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L71">
            <v>22.281190502129601</v>
          </cell>
          <cell r="M71">
            <v>13.173462403441881</v>
          </cell>
          <cell r="N71">
            <v>6.5989949748743717</v>
          </cell>
          <cell r="O71">
            <v>3</v>
          </cell>
          <cell r="P71">
            <v>1</v>
          </cell>
          <cell r="Q71">
            <v>0.5</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5">
          <cell r="J75">
            <v>114.99159280012918</v>
          </cell>
          <cell r="K75">
            <v>113.35846824868776</v>
          </cell>
          <cell r="L75">
            <v>146.03226680197005</v>
          </cell>
          <cell r="M75">
            <v>154.54975317281679</v>
          </cell>
          <cell r="N75">
            <v>203.06887156849223</v>
          </cell>
          <cell r="O75">
            <v>267.34757059823744</v>
          </cell>
          <cell r="P75">
            <v>331.831092296257</v>
          </cell>
          <cell r="Q75">
            <v>338.74641322637353</v>
          </cell>
          <cell r="R75">
            <v>328.90373607291338</v>
          </cell>
          <cell r="S75">
            <v>320.8060882589657</v>
          </cell>
          <cell r="T75">
            <v>317.00713357279363</v>
          </cell>
          <cell r="U75">
            <v>323.13708221590167</v>
          </cell>
          <cell r="V75">
            <v>326.40474476182158</v>
          </cell>
          <cell r="W75">
            <v>331.18772075165828</v>
          </cell>
          <cell r="X75">
            <v>337.76533419173359</v>
          </cell>
          <cell r="Y75">
            <v>344.52760411140378</v>
          </cell>
          <cell r="Z75">
            <v>351.48081160618096</v>
          </cell>
          <cell r="AA75">
            <v>358.63147034479186</v>
          </cell>
          <cell r="AB75">
            <v>365.98633551268784</v>
          </cell>
          <cell r="AC75">
            <v>374.33637325213647</v>
          </cell>
          <cell r="AD75">
            <v>382.98257054150992</v>
          </cell>
          <cell r="AE75">
            <v>391.93795243111276</v>
          </cell>
          <cell r="AF75">
            <v>401.21616406061509</v>
          </cell>
          <cell r="AG75">
            <v>410.83150105128027</v>
          </cell>
          <cell r="AH75">
            <v>420.79894140500471</v>
          </cell>
        </row>
        <row r="76">
          <cell r="O76">
            <v>0</v>
          </cell>
          <cell r="P76">
            <v>2</v>
          </cell>
          <cell r="Q76">
            <v>4</v>
          </cell>
          <cell r="R76">
            <v>4</v>
          </cell>
          <cell r="S76">
            <v>4</v>
          </cell>
          <cell r="T76">
            <v>4</v>
          </cell>
          <cell r="U76">
            <v>4</v>
          </cell>
          <cell r="V76">
            <v>4</v>
          </cell>
          <cell r="W76">
            <v>4</v>
          </cell>
          <cell r="X76">
            <v>3.2</v>
          </cell>
          <cell r="Y76">
            <v>2.56</v>
          </cell>
          <cell r="Z76">
            <v>1.536</v>
          </cell>
          <cell r="AA76">
            <v>0.46080000000000004</v>
          </cell>
          <cell r="AB76">
            <v>9.2159999999999992E-2</v>
          </cell>
          <cell r="AC76">
            <v>0</v>
          </cell>
          <cell r="AD76">
            <v>0</v>
          </cell>
          <cell r="AE76">
            <v>0</v>
          </cell>
          <cell r="AF76">
            <v>0</v>
          </cell>
          <cell r="AG76">
            <v>0</v>
          </cell>
          <cell r="AH76">
            <v>0</v>
          </cell>
        </row>
        <row r="77">
          <cell r="O77">
            <v>0</v>
          </cell>
          <cell r="P77">
            <v>37.937880950981018</v>
          </cell>
          <cell r="Q77">
            <v>79.733851490197395</v>
          </cell>
          <cell r="R77">
            <v>83.591941078432754</v>
          </cell>
          <cell r="S77">
            <v>85.26377990000141</v>
          </cell>
          <cell r="T77">
            <v>86.164000803922974</v>
          </cell>
          <cell r="U77">
            <v>86.164000803922974</v>
          </cell>
          <cell r="V77">
            <v>86.164000803922974</v>
          </cell>
          <cell r="W77">
            <v>86.164000803922974</v>
          </cell>
          <cell r="X77">
            <v>68.931200643138396</v>
          </cell>
          <cell r="Y77">
            <v>55.144960514510707</v>
          </cell>
          <cell r="Z77">
            <v>33.086976308706426</v>
          </cell>
          <cell r="AA77">
            <v>9.9260928926119281</v>
          </cell>
          <cell r="AB77">
            <v>1.9852185785223853</v>
          </cell>
          <cell r="AC77">
            <v>0</v>
          </cell>
          <cell r="AD77">
            <v>0</v>
          </cell>
          <cell r="AE77">
            <v>0</v>
          </cell>
          <cell r="AF77">
            <v>0</v>
          </cell>
          <cell r="AG77">
            <v>0</v>
          </cell>
          <cell r="AH77">
            <v>0</v>
          </cell>
        </row>
        <row r="78">
          <cell r="O78">
            <v>62.1</v>
          </cell>
          <cell r="P78">
            <v>13.013</v>
          </cell>
          <cell r="Q78">
            <v>14.932700000000002</v>
          </cell>
          <cell r="R78">
            <v>11.2256</v>
          </cell>
          <cell r="S78">
            <v>4.8032000000000004</v>
          </cell>
          <cell r="T78">
            <v>19.6248</v>
          </cell>
          <cell r="U78">
            <v>17.279399999999999</v>
          </cell>
          <cell r="V78">
            <v>16.826699999999999</v>
          </cell>
          <cell r="W78">
            <v>16.826699999999999</v>
          </cell>
          <cell r="X78">
            <v>11.918999999999999</v>
          </cell>
          <cell r="Y78">
            <v>10.119</v>
          </cell>
          <cell r="Z78">
            <v>5.819</v>
          </cell>
          <cell r="AA78">
            <v>1.2690000000000001</v>
          </cell>
          <cell r="AB78">
            <v>0.39</v>
          </cell>
          <cell r="AC78">
            <v>0</v>
          </cell>
          <cell r="AD78">
            <v>0</v>
          </cell>
          <cell r="AE78">
            <v>0</v>
          </cell>
          <cell r="AF78">
            <v>0</v>
          </cell>
          <cell r="AG78">
            <v>0</v>
          </cell>
          <cell r="AH78">
            <v>0</v>
          </cell>
        </row>
        <row r="79">
          <cell r="O79">
            <v>50</v>
          </cell>
          <cell r="P79">
            <v>100</v>
          </cell>
          <cell r="Q79">
            <v>100</v>
          </cell>
          <cell r="R79">
            <v>100</v>
          </cell>
          <cell r="S79">
            <v>100</v>
          </cell>
          <cell r="T79">
            <v>100</v>
          </cell>
          <cell r="U79">
            <v>100</v>
          </cell>
          <cell r="V79">
            <v>100</v>
          </cell>
          <cell r="W79">
            <v>100</v>
          </cell>
          <cell r="X79">
            <v>100</v>
          </cell>
          <cell r="Y79">
            <v>100</v>
          </cell>
          <cell r="Z79">
            <v>50</v>
          </cell>
          <cell r="AA79">
            <v>25</v>
          </cell>
          <cell r="AB79">
            <v>10</v>
          </cell>
          <cell r="AC79">
            <v>3</v>
          </cell>
          <cell r="AD79">
            <v>0.6</v>
          </cell>
          <cell r="AE79">
            <v>0.12000000000000001</v>
          </cell>
          <cell r="AF79">
            <v>2.4000000000000004E-2</v>
          </cell>
          <cell r="AG79">
            <v>4.8000000000000004E-3</v>
          </cell>
          <cell r="AH79">
            <v>9.6000000000000013E-4</v>
          </cell>
        </row>
        <row r="80">
          <cell r="O80">
            <v>85.504418078431669</v>
          </cell>
          <cell r="P80">
            <v>137.83788095098103</v>
          </cell>
          <cell r="Q80">
            <v>120.8669257450987</v>
          </cell>
          <cell r="R80">
            <v>111.99597053921637</v>
          </cell>
          <cell r="S80">
            <v>107.43188995000071</v>
          </cell>
          <cell r="T80">
            <v>101.4020004019615</v>
          </cell>
          <cell r="U80">
            <v>89.7380004019615</v>
          </cell>
          <cell r="V80">
            <v>75.741200401961507</v>
          </cell>
          <cell r="W80">
            <v>62.677520401961495</v>
          </cell>
          <cell r="X80">
            <v>54.8393124019615</v>
          </cell>
          <cell r="Y80">
            <v>50.136387601961495</v>
          </cell>
          <cell r="Z80">
            <v>25.773632520980744</v>
          </cell>
          <cell r="AA80">
            <v>13.310079492490374</v>
          </cell>
          <cell r="AB80">
            <v>5.8319476753961492</v>
          </cell>
          <cell r="AC80">
            <v>2.2067085931788446</v>
          </cell>
          <cell r="AD80">
            <v>0.80704115108376884</v>
          </cell>
          <cell r="AE80">
            <v>0.3808278896855537</v>
          </cell>
          <cell r="AF80">
            <v>0.20781737361839064</v>
          </cell>
          <cell r="AG80">
            <v>0.12055455213244611</v>
          </cell>
          <cell r="AH80">
            <v>7.1505556871750003E-2</v>
          </cell>
        </row>
        <row r="81">
          <cell r="O81">
            <v>42.744977661950848</v>
          </cell>
          <cell r="P81">
            <v>34.769999999999996</v>
          </cell>
          <cell r="Q81">
            <v>34.769999999999996</v>
          </cell>
          <cell r="R81">
            <v>34.769999999999996</v>
          </cell>
          <cell r="S81">
            <v>34.769999999999996</v>
          </cell>
          <cell r="T81">
            <v>31.292999999999999</v>
          </cell>
          <cell r="U81">
            <v>25.034399999999994</v>
          </cell>
          <cell r="V81">
            <v>17.524079999999998</v>
          </cell>
          <cell r="W81">
            <v>10.514447999999996</v>
          </cell>
          <cell r="X81">
            <v>6.3086687999999969</v>
          </cell>
          <cell r="Y81">
            <v>3.785201279999999</v>
          </cell>
          <cell r="Z81">
            <v>2.271120767999999</v>
          </cell>
          <cell r="AA81">
            <v>1.3626724607999994</v>
          </cell>
          <cell r="AB81">
            <v>0.81760347647999965</v>
          </cell>
          <cell r="AC81">
            <v>0.49056208588799982</v>
          </cell>
          <cell r="AD81">
            <v>0.29433725153279983</v>
          </cell>
          <cell r="AE81">
            <v>0.17660235091967991</v>
          </cell>
          <cell r="AF81">
            <v>0.10596141055180794</v>
          </cell>
          <cell r="AG81">
            <v>6.3576846331084777E-2</v>
          </cell>
          <cell r="AH81">
            <v>0</v>
          </cell>
        </row>
        <row r="82">
          <cell r="J82">
            <v>39.625927608662721</v>
          </cell>
          <cell r="K82">
            <v>73.896538890956478</v>
          </cell>
          <cell r="L82">
            <v>31.652861445783131</v>
          </cell>
          <cell r="M82">
            <v>38.840104593529247</v>
          </cell>
          <cell r="N82">
            <v>70.2</v>
          </cell>
          <cell r="O82">
            <v>151.62043979337935</v>
          </cell>
          <cell r="P82">
            <v>291.03943234148642</v>
          </cell>
          <cell r="Q82">
            <v>369.20157124506852</v>
          </cell>
          <cell r="R82">
            <v>399.40558399767383</v>
          </cell>
          <cell r="S82">
            <v>435.44274504268083</v>
          </cell>
          <cell r="T82">
            <v>473.86117994992969</v>
          </cell>
          <cell r="U82">
            <v>512.10371933906981</v>
          </cell>
          <cell r="V82">
            <v>539.06771029554852</v>
          </cell>
          <cell r="W82">
            <v>576.42159675761172</v>
          </cell>
          <cell r="X82">
            <v>636.08026463565329</v>
          </cell>
          <cell r="Y82">
            <v>727.75009297525207</v>
          </cell>
          <cell r="Z82">
            <v>861.51036913374833</v>
          </cell>
          <cell r="AA82">
            <v>1022.1336804302939</v>
          </cell>
          <cell r="AB82">
            <v>1199.0786497468005</v>
          </cell>
          <cell r="AC82">
            <v>1388.2315369716173</v>
          </cell>
          <cell r="AD82">
            <v>1586.1189355965303</v>
          </cell>
          <cell r="AE82">
            <v>1789.1608246927076</v>
          </cell>
          <cell r="AF82">
            <v>1995.9566457418041</v>
          </cell>
          <cell r="AG82">
            <v>2205.2428381551563</v>
          </cell>
          <cell r="AH82">
            <v>2362.8365307504914</v>
          </cell>
        </row>
        <row r="83">
          <cell r="O83">
            <v>39.303091116152338</v>
          </cell>
          <cell r="P83">
            <v>103.64718371092016</v>
          </cell>
          <cell r="Q83">
            <v>206.10966194796185</v>
          </cell>
          <cell r="R83">
            <v>397.10743090040182</v>
          </cell>
          <cell r="S83">
            <v>607.85309018330349</v>
          </cell>
          <cell r="T83">
            <v>714.25459847294746</v>
          </cell>
          <cell r="U83">
            <v>1239.5876606204961</v>
          </cell>
          <cell r="V83">
            <v>2117.5193176559383</v>
          </cell>
          <cell r="W83">
            <v>2945.2470884460495</v>
          </cell>
          <cell r="X83">
            <v>3635.2260599598926</v>
          </cell>
          <cell r="Y83">
            <v>4278.6585249028494</v>
          </cell>
          <cell r="Z83">
            <v>4873.7418216793094</v>
          </cell>
          <cell r="AA83">
            <v>5424.2156851881318</v>
          </cell>
          <cell r="AB83">
            <v>5925.0383931267388</v>
          </cell>
          <cell r="AC83">
            <v>6348.4739076605783</v>
          </cell>
          <cell r="AD83">
            <v>6594.4570924544987</v>
          </cell>
          <cell r="AE83">
            <v>6788.9279150503608</v>
          </cell>
          <cell r="AF83">
            <v>6959.5926598648721</v>
          </cell>
          <cell r="AG83">
            <v>7108.1590775250488</v>
          </cell>
          <cell r="AH83">
            <v>7108.1590775250488</v>
          </cell>
        </row>
        <row r="84">
          <cell r="J84">
            <v>0.89038070933064439</v>
          </cell>
          <cell r="K84">
            <v>1.3768483949820267</v>
          </cell>
          <cell r="L84">
            <v>0.44985325119461106</v>
          </cell>
          <cell r="M84">
            <v>0.47079186811109675</v>
          </cell>
          <cell r="N84">
            <v>0.71865804353743101</v>
          </cell>
          <cell r="O84">
            <v>1.3831895731396113</v>
          </cell>
          <cell r="P84">
            <v>2.4726594024286208</v>
          </cell>
          <cell r="Q84">
            <v>3.0258199369040062</v>
          </cell>
          <cell r="R84">
            <v>3.1796995094916141</v>
          </cell>
          <cell r="S84">
            <v>3.3881703420274194</v>
          </cell>
          <cell r="T84">
            <v>3.5314833146884101</v>
          </cell>
          <cell r="U84">
            <v>3.7828057583325725</v>
          </cell>
          <cell r="V84">
            <v>3.9319088670746982</v>
          </cell>
          <cell r="W84">
            <v>4.1213817084918158</v>
          </cell>
          <cell r="X84">
            <v>4.4474007327951055</v>
          </cell>
          <cell r="Y84">
            <v>4.9827138249724507</v>
          </cell>
          <cell r="Z84">
            <v>5.7392265818206472</v>
          </cell>
          <cell r="AA84">
            <v>6.6123359995515418</v>
          </cell>
          <cell r="AB84">
            <v>7.5293254671220078</v>
          </cell>
          <cell r="AC84">
            <v>8.4585745275353439</v>
          </cell>
          <cell r="AD84">
            <v>9.3722644134061159</v>
          </cell>
          <cell r="AE84">
            <v>10.245317545011698</v>
          </cell>
          <cell r="AF84">
            <v>11.068012460100164</v>
          </cell>
          <cell r="AG84">
            <v>11.833813626910306</v>
          </cell>
          <cell r="AH84">
            <v>11.937958231565768</v>
          </cell>
        </row>
        <row r="85">
          <cell r="J85">
            <v>30.237811256407422</v>
          </cell>
          <cell r="K85">
            <v>32.259853304884196</v>
          </cell>
          <cell r="L85">
            <v>38.959300911369048</v>
          </cell>
          <cell r="M85">
            <v>26.850162722301498</v>
          </cell>
          <cell r="N85">
            <v>20.482311975997757</v>
          </cell>
          <cell r="O85">
            <v>8.4964305773067359</v>
          </cell>
          <cell r="P85">
            <v>6.1217522070750352</v>
          </cell>
          <cell r="Q85">
            <v>5.8319479953855131</v>
          </cell>
          <cell r="R85">
            <v>5.0745737675610814</v>
          </cell>
          <cell r="S85">
            <v>4.8517483195591922</v>
          </cell>
          <cell r="T85">
            <v>4.6968253957545114</v>
          </cell>
          <cell r="U85">
            <v>3.5453214637869506</v>
          </cell>
          <cell r="V85">
            <v>3.517622692134311</v>
          </cell>
          <cell r="W85">
            <v>3.70927094286737</v>
          </cell>
          <cell r="X85">
            <v>4.3030237955213355</v>
          </cell>
          <cell r="Y85">
            <v>4.4773309052478902</v>
          </cell>
          <cell r="Z85">
            <v>4.7174087089438412</v>
          </cell>
          <cell r="AA85">
            <v>4.8024428866591711</v>
          </cell>
          <cell r="AB85">
            <v>5.2192322737971955</v>
          </cell>
          <cell r="AC85">
            <v>5.9853996066592909</v>
          </cell>
          <cell r="AD85">
            <v>6.8467503905884648</v>
          </cell>
          <cell r="AE85">
            <v>7.0890019669625106</v>
          </cell>
          <cell r="AF85">
            <v>7.0969107550553288</v>
          </cell>
          <cell r="AG85">
            <v>7.0691376974785776</v>
          </cell>
          <cell r="AH85">
            <v>8.7636394483700197</v>
          </cell>
        </row>
        <row r="86">
          <cell r="J86">
            <v>7.103229723046085</v>
          </cell>
          <cell r="K86">
            <v>6.5454191961719186</v>
          </cell>
          <cell r="L86">
            <v>11.038636879431456</v>
          </cell>
          <cell r="M86">
            <v>8.7067676577093494</v>
          </cell>
          <cell r="N86">
            <v>6.7186877115749413</v>
          </cell>
          <cell r="O86">
            <v>4.1835787747662323</v>
          </cell>
          <cell r="P86">
            <v>2.6864400397447143</v>
          </cell>
          <cell r="Q86">
            <v>2.894767665314296</v>
          </cell>
          <cell r="R86">
            <v>2.2038862244927637</v>
          </cell>
          <cell r="S86">
            <v>2.1160945861506404</v>
          </cell>
          <cell r="T86">
            <v>2.2313892198625824</v>
          </cell>
          <cell r="U86">
            <v>2.597578628444726</v>
          </cell>
          <cell r="V86">
            <v>2.627229347495931</v>
          </cell>
          <cell r="W86">
            <v>2.9025746773609926</v>
          </cell>
          <cell r="X86">
            <v>3.5061809841083549</v>
          </cell>
          <cell r="Y86">
            <v>3.7656461066600642</v>
          </cell>
          <cell r="Z86">
            <v>4.0406916127992663</v>
          </cell>
          <cell r="AA86">
            <v>4.1582415652774953</v>
          </cell>
          <cell r="AB86">
            <v>4.6182276412753787</v>
          </cell>
          <cell r="AC86">
            <v>5.4173415539945022</v>
          </cell>
          <cell r="AD86">
            <v>6.2458593513615082</v>
          </cell>
          <cell r="AE86">
            <v>6.5223638365176289</v>
          </cell>
          <cell r="AF86">
            <v>6.5711061061389033</v>
          </cell>
          <cell r="AG86">
            <v>6.5799546662202975</v>
          </cell>
          <cell r="AH86">
            <v>8.1908806912187124</v>
          </cell>
        </row>
        <row r="87">
          <cell r="J87">
            <v>1991.2886849999998</v>
          </cell>
          <cell r="K87">
            <v>1826.7758133695716</v>
          </cell>
          <cell r="L87">
            <v>1930.4533464000001</v>
          </cell>
          <cell r="M87">
            <v>2056.9306848000001</v>
          </cell>
          <cell r="N87">
            <v>2143.5828814426131</v>
          </cell>
          <cell r="O87">
            <v>2226.9131787551037</v>
          </cell>
          <cell r="P87">
            <v>2252.2468290782231</v>
          </cell>
          <cell r="Q87">
            <v>2280.4193750379522</v>
          </cell>
          <cell r="R87">
            <v>2297.7641849183624</v>
          </cell>
          <cell r="S87">
            <v>2317.9974600764581</v>
          </cell>
          <cell r="T87">
            <v>2340.6430459206144</v>
          </cell>
          <cell r="U87">
            <v>2370.2599545180642</v>
          </cell>
          <cell r="V87">
            <v>2392.4485770847887</v>
          </cell>
          <cell r="W87">
            <v>2403.0089937396833</v>
          </cell>
          <cell r="X87">
            <v>2403.8595366167729</v>
          </cell>
          <cell r="Y87">
            <v>2395.9132156723381</v>
          </cell>
          <cell r="Z87">
            <v>2379.2927101756122</v>
          </cell>
          <cell r="AA87">
            <v>2359.8054481417207</v>
          </cell>
          <cell r="AB87">
            <v>2326.7731202618875</v>
          </cell>
          <cell r="AC87">
            <v>2272.9808986114663</v>
          </cell>
          <cell r="AD87">
            <v>2216.1752022377823</v>
          </cell>
          <cell r="AE87">
            <v>2153.5882541447495</v>
          </cell>
          <cell r="AF87">
            <v>2088.1484515420502</v>
          </cell>
          <cell r="AG87">
            <v>2020.9700264143987</v>
          </cell>
          <cell r="AH87">
            <v>1951.8461349066595</v>
          </cell>
        </row>
        <row r="88">
          <cell r="J88">
            <v>735</v>
          </cell>
          <cell r="K88">
            <v>756</v>
          </cell>
          <cell r="L88">
            <v>785.4</v>
          </cell>
          <cell r="M88">
            <v>887.98023580651306</v>
          </cell>
          <cell r="N88">
            <v>991.1468546206105</v>
          </cell>
          <cell r="O88">
            <v>1091.5718550509464</v>
          </cell>
          <cell r="P88">
            <v>1169.5166486138871</v>
          </cell>
          <cell r="Q88">
            <v>1248.8248290651122</v>
          </cell>
          <cell r="R88">
            <v>1329.47781374693</v>
          </cell>
          <cell r="S88">
            <v>1414.3502292137948</v>
          </cell>
          <cell r="T88">
            <v>1476.8051114335899</v>
          </cell>
          <cell r="U88">
            <v>1538.8023858163901</v>
          </cell>
          <cell r="V88">
            <v>1598.1273256233144</v>
          </cell>
          <cell r="W88">
            <v>1648.8833048840131</v>
          </cell>
          <cell r="X88">
            <v>1688.7772335293719</v>
          </cell>
          <cell r="Y88">
            <v>1722.0909378035835</v>
          </cell>
          <cell r="Z88">
            <v>1741.630087381478</v>
          </cell>
          <cell r="AA88">
            <v>1734.8729946507206</v>
          </cell>
          <cell r="AB88">
            <v>1710.1366267313115</v>
          </cell>
          <cell r="AC88">
            <v>1663.5630185572661</v>
          </cell>
          <cell r="AD88">
            <v>1608.6948574133862</v>
          </cell>
          <cell r="AE88">
            <v>1542.4241166691077</v>
          </cell>
          <cell r="AF88">
            <v>1456.3732390588264</v>
          </cell>
          <cell r="AG88">
            <v>1361.817556526202</v>
          </cell>
          <cell r="AH88">
            <v>1260.0039959770459</v>
          </cell>
        </row>
        <row r="90">
          <cell r="J90">
            <v>101.59342430280435</v>
          </cell>
          <cell r="K90">
            <v>92.754282552606512</v>
          </cell>
          <cell r="L90">
            <v>82.19322646449514</v>
          </cell>
          <cell r="M90">
            <v>94.83367533914894</v>
          </cell>
          <cell r="N90">
            <v>95.340295147687513</v>
          </cell>
          <cell r="O90">
            <v>163.99967858570159</v>
          </cell>
          <cell r="P90">
            <v>198.30882511857669</v>
          </cell>
          <cell r="Q90">
            <v>218.24698328946499</v>
          </cell>
          <cell r="R90">
            <v>229.58176964039683</v>
          </cell>
          <cell r="S90">
            <v>244.05234561768219</v>
          </cell>
          <cell r="T90">
            <v>253.54129697059119</v>
          </cell>
          <cell r="U90">
            <v>320.64766973680827</v>
          </cell>
          <cell r="V90">
            <v>317.9763355187817</v>
          </cell>
          <cell r="W90">
            <v>314.93541577678025</v>
          </cell>
          <cell r="X90">
            <v>297.59287398334271</v>
          </cell>
          <cell r="Y90">
            <v>299.34662087453972</v>
          </cell>
          <cell r="Z90">
            <v>301.96643832258513</v>
          </cell>
          <cell r="AA90">
            <v>304.99578762475051</v>
          </cell>
          <cell r="AB90">
            <v>309.4357477668392</v>
          </cell>
          <cell r="AC90">
            <v>313.00705958655334</v>
          </cell>
          <cell r="AD90">
            <v>305.52845924294411</v>
          </cell>
          <cell r="AE90">
            <v>312.8710318717205</v>
          </cell>
          <cell r="AF90">
            <v>323.29693363104582</v>
          </cell>
          <cell r="AG90">
            <v>334.97426870173143</v>
          </cell>
          <cell r="AH90">
            <v>329.62722834652322</v>
          </cell>
        </row>
        <row r="108">
          <cell r="L108">
            <v>86.931753222426352</v>
          </cell>
          <cell r="M108">
            <v>95.202446698941657</v>
          </cell>
          <cell r="N108">
            <v>52.589006024096378</v>
          </cell>
          <cell r="O108">
            <v>152.55618630599793</v>
          </cell>
          <cell r="P108">
            <v>121.28629932985852</v>
          </cell>
          <cell r="Q108">
            <v>133.24478778853313</v>
          </cell>
          <cell r="R108">
            <v>108.13411206254654</v>
          </cell>
          <cell r="S108">
            <v>110.79464476556475</v>
          </cell>
          <cell r="T108">
            <v>109.37127409466331</v>
          </cell>
          <cell r="U108">
            <v>110.73495883593701</v>
          </cell>
          <cell r="V108">
            <v>103.70883354664591</v>
          </cell>
          <cell r="W108">
            <v>95.814500577648602</v>
          </cell>
          <cell r="X108">
            <v>90.004120465947167</v>
          </cell>
          <cell r="Y108">
            <v>84.717983926804152</v>
          </cell>
          <cell r="Z108">
            <v>79.905249815466931</v>
          </cell>
          <cell r="AA108">
            <v>75.520093408794025</v>
          </cell>
          <cell r="AB108">
            <v>71.521208050930625</v>
          </cell>
          <cell r="AC108">
            <v>67.87135647071679</v>
          </cell>
          <cell r="AD108">
            <v>64.536966811837047</v>
          </cell>
          <cell r="AE108">
            <v>61.487768912210491</v>
          </cell>
          <cell r="AF108">
            <v>58.69646681508155</v>
          </cell>
          <cell r="AG108">
            <v>56.138443895656664</v>
          </cell>
          <cell r="AH108">
            <v>53.791497348396454</v>
          </cell>
        </row>
        <row r="109">
          <cell r="L109">
            <v>71.710124012158047</v>
          </cell>
          <cell r="M109">
            <v>71.31789751318766</v>
          </cell>
          <cell r="N109">
            <v>50.689006024096379</v>
          </cell>
          <cell r="O109">
            <v>113.9367833209233</v>
          </cell>
          <cell r="P109">
            <v>106.28629932985852</v>
          </cell>
          <cell r="Q109">
            <v>118.99478778853313</v>
          </cell>
          <cell r="R109">
            <v>94.596612062546541</v>
          </cell>
          <cell r="S109">
            <v>97.934019765564756</v>
          </cell>
          <cell r="T109">
            <v>97.153680344663314</v>
          </cell>
          <cell r="U109">
            <v>99.128244773437004</v>
          </cell>
          <cell r="V109">
            <v>92.682455187270904</v>
          </cell>
          <cell r="W109">
            <v>85.339441136242357</v>
          </cell>
          <cell r="X109">
            <v>80.052813996611235</v>
          </cell>
          <cell r="Y109">
            <v>75.264242780935007</v>
          </cell>
          <cell r="Z109">
            <v>70.924195726891256</v>
          </cell>
          <cell r="AA109">
            <v>66.988092024647131</v>
          </cell>
          <cell r="AB109">
            <v>63.415806735991069</v>
          </cell>
          <cell r="AC109">
            <v>60.171225221524217</v>
          </cell>
          <cell r="AD109">
            <v>57.221842125104104</v>
          </cell>
          <cell r="AE109">
            <v>54.538400459814191</v>
          </cell>
          <cell r="AF109">
            <v>52.094566785305069</v>
          </cell>
          <cell r="AG109">
            <v>49.866638867369005</v>
          </cell>
          <cell r="AH109">
            <v>47.833282571523178</v>
          </cell>
        </row>
        <row r="110">
          <cell r="L110">
            <v>0</v>
          </cell>
          <cell r="M110">
            <v>0</v>
          </cell>
          <cell r="N110">
            <v>0</v>
          </cell>
          <cell r="O110">
            <v>10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M111">
            <v>10.582914572864318</v>
          </cell>
          <cell r="N111">
            <v>15.060240963855421</v>
          </cell>
          <cell r="O111">
            <v>20.889501116902458</v>
          </cell>
          <cell r="P111">
            <v>11.169024571854056</v>
          </cell>
          <cell r="Q111">
            <v>11.169024571854056</v>
          </cell>
          <cell r="R111">
            <v>11.169024571854056</v>
          </cell>
          <cell r="S111">
            <v>11.169024571854056</v>
          </cell>
          <cell r="T111">
            <v>11.013016993928833</v>
          </cell>
          <cell r="U111">
            <v>10.859188510893542</v>
          </cell>
          <cell r="V111">
            <v>10.707508685415574</v>
          </cell>
          <cell r="W111">
            <v>10.557947505307281</v>
          </cell>
          <cell r="X111">
            <v>10.410475377587602</v>
          </cell>
          <cell r="Y111">
            <v>10.265063122626643</v>
          </cell>
          <cell r="Z111">
            <v>10.12168196837203</v>
          </cell>
          <cell r="AA111">
            <v>9.9803035446559267</v>
          </cell>
          <cell r="AB111">
            <v>9.8408998775815455</v>
          </cell>
          <cell r="AC111">
            <v>9.7034433839880947</v>
          </cell>
          <cell r="AD111">
            <v>9.5679068659930184</v>
          </cell>
          <cell r="AE111">
            <v>9.4342635056104793</v>
          </cell>
          <cell r="AF111">
            <v>9.3024868594450094</v>
          </cell>
          <cell r="AG111">
            <v>9.1725508534592723</v>
          </cell>
          <cell r="AH111">
            <v>9.0444297778149174</v>
          </cell>
        </row>
        <row r="112">
          <cell r="M112">
            <v>0</v>
          </cell>
          <cell r="N112">
            <v>0</v>
          </cell>
          <cell r="O112">
            <v>4.2</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L113">
            <v>39.948543702895812</v>
          </cell>
          <cell r="M113">
            <v>31.1</v>
          </cell>
          <cell r="N113">
            <v>27.781574666666671</v>
          </cell>
          <cell r="O113">
            <v>27.156693278993892</v>
          </cell>
          <cell r="P113">
            <v>23.6</v>
          </cell>
          <cell r="Q113">
            <v>21.3</v>
          </cell>
          <cell r="R113">
            <v>21.6</v>
          </cell>
          <cell r="S113">
            <v>20.5</v>
          </cell>
          <cell r="T113">
            <v>15.5</v>
          </cell>
          <cell r="U113">
            <v>16.923420838701322</v>
          </cell>
          <cell r="V113">
            <v>16.918447188816817</v>
          </cell>
          <cell r="W113">
            <v>15.516799993985483</v>
          </cell>
          <cell r="X113">
            <v>13.900116112660115</v>
          </cell>
          <cell r="Y113">
            <v>12.513680161843673</v>
          </cell>
          <cell r="Z113">
            <v>12.324127834334631</v>
          </cell>
          <cell r="AA113">
            <v>11.970822137939741</v>
          </cell>
          <cell r="AB113">
            <v>11.343539136659224</v>
          </cell>
          <cell r="AC113">
            <v>10.749126389331307</v>
          </cell>
          <cell r="AD113">
            <v>10.185861461914733</v>
          </cell>
          <cell r="AE113">
            <v>9.6521121776273073</v>
          </cell>
          <cell r="AF113">
            <v>9.1463318873756378</v>
          </cell>
          <cell r="AG113">
            <v>8.667054988019073</v>
          </cell>
          <cell r="AH113">
            <v>8.2128926754810667</v>
          </cell>
        </row>
        <row r="114">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6">
          <cell r="L116">
            <v>85.2</v>
          </cell>
          <cell r="M116">
            <v>75.32518999385114</v>
          </cell>
          <cell r="N116">
            <v>80.626562691333334</v>
          </cell>
          <cell r="O116">
            <v>81.202296987496851</v>
          </cell>
          <cell r="P116">
            <v>87.3</v>
          </cell>
          <cell r="Q116">
            <v>85.2</v>
          </cell>
          <cell r="R116">
            <v>86.8</v>
          </cell>
          <cell r="S116">
            <v>89.3</v>
          </cell>
          <cell r="T116">
            <v>87.7</v>
          </cell>
          <cell r="U116">
            <v>81.118050238487285</v>
          </cell>
          <cell r="V116">
            <v>81.520210979921714</v>
          </cell>
          <cell r="W116">
            <v>85.254083922754177</v>
          </cell>
          <cell r="X116">
            <v>89.153577588857928</v>
          </cell>
          <cell r="Y116">
            <v>92.664304871238812</v>
          </cell>
          <cell r="Z116">
            <v>96.5257553121928</v>
          </cell>
          <cell r="AA116">
            <v>95.007355442685565</v>
          </cell>
          <cell r="AB116">
            <v>104.55353593076384</v>
          </cell>
          <cell r="AC116">
            <v>121.663578121138</v>
          </cell>
          <cell r="AD116">
            <v>121.34266318552103</v>
          </cell>
          <cell r="AE116">
            <v>124.07471700524306</v>
          </cell>
          <cell r="AF116">
            <v>124.13626941778088</v>
          </cell>
          <cell r="AG116">
            <v>123.31686902330813</v>
          </cell>
          <cell r="AH116">
            <v>122.91538885613562</v>
          </cell>
        </row>
        <row r="117">
          <cell r="L117">
            <v>10.48707127467792</v>
          </cell>
          <cell r="M117">
            <v>11.971045048996663</v>
          </cell>
          <cell r="N117">
            <v>9.764795144157814</v>
          </cell>
          <cell r="O117">
            <v>14.613870261499649</v>
          </cell>
          <cell r="P117">
            <v>15.9</v>
          </cell>
          <cell r="Q117">
            <v>15.3</v>
          </cell>
          <cell r="R117">
            <v>13.1</v>
          </cell>
          <cell r="S117">
            <v>11.6</v>
          </cell>
          <cell r="T117">
            <v>7.8</v>
          </cell>
          <cell r="U117">
            <v>9.4074461398839233</v>
          </cell>
          <cell r="V117">
            <v>10.907446139883923</v>
          </cell>
          <cell r="W117">
            <v>12.332446139883924</v>
          </cell>
          <cell r="X117">
            <v>13.686196139883924</v>
          </cell>
          <cell r="Y117">
            <v>14.972258639883924</v>
          </cell>
          <cell r="Z117">
            <v>16.194018014883923</v>
          </cell>
          <cell r="AA117">
            <v>15.909801419359693</v>
          </cell>
          <cell r="AB117">
            <v>15.5916053909725</v>
          </cell>
          <cell r="AC117">
            <v>15.27977328315305</v>
          </cell>
          <cell r="AD117">
            <v>14.97417781748999</v>
          </cell>
          <cell r="AE117">
            <v>14.674694261140189</v>
          </cell>
          <cell r="AF117">
            <v>14.381200375917386</v>
          </cell>
          <cell r="AG117">
            <v>14.093576368399038</v>
          </cell>
          <cell r="AH117">
            <v>13.811704841031057</v>
          </cell>
        </row>
        <row r="119">
          <cell r="L119">
            <v>36.471705688045887</v>
          </cell>
          <cell r="M119">
            <v>38.559576566013988</v>
          </cell>
          <cell r="N119">
            <v>41.408244882782959</v>
          </cell>
          <cell r="O119">
            <v>40.08585313396626</v>
          </cell>
          <cell r="P119">
            <v>39.729332062349478</v>
          </cell>
          <cell r="Q119">
            <v>37.557815614131357</v>
          </cell>
          <cell r="R119">
            <v>34.98591019389179</v>
          </cell>
          <cell r="S119">
            <v>33.362076120385659</v>
          </cell>
          <cell r="T119">
            <v>31.262268026695178</v>
          </cell>
          <cell r="U119">
            <v>49.243801175294323</v>
          </cell>
          <cell r="V119">
            <v>50.124047257047671</v>
          </cell>
          <cell r="W119">
            <v>50.206198084510739</v>
          </cell>
          <cell r="X119">
            <v>49.908908910449078</v>
          </cell>
          <cell r="Y119">
            <v>49.438641488647797</v>
          </cell>
          <cell r="Z119">
            <v>49.078127146132161</v>
          </cell>
          <cell r="AA119">
            <v>48.493736448321599</v>
          </cell>
          <cell r="AB119">
            <v>47.682157016982046</v>
          </cell>
          <cell r="AC119">
            <v>47.004351259921343</v>
          </cell>
          <cell r="AD119">
            <v>45.649751727840943</v>
          </cell>
          <cell r="AE119">
            <v>44.212262090725567</v>
          </cell>
          <cell r="AF119">
            <v>42.903187434003918</v>
          </cell>
          <cell r="AG119">
            <v>41.598652535634656</v>
          </cell>
          <cell r="AH119">
            <v>38.273396032779594</v>
          </cell>
        </row>
        <row r="120">
          <cell r="N120">
            <v>3.8657056145675264</v>
          </cell>
          <cell r="O120">
            <v>4.3</v>
          </cell>
          <cell r="P120">
            <v>3.2</v>
          </cell>
          <cell r="Q120">
            <v>2.6</v>
          </cell>
          <cell r="R120">
            <v>2.1</v>
          </cell>
          <cell r="S120">
            <v>1.6</v>
          </cell>
          <cell r="T120">
            <v>1.2</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2">
          <cell r="L122">
            <v>61.244179705524559</v>
          </cell>
          <cell r="M122">
            <v>58.097011454364107</v>
          </cell>
          <cell r="N122">
            <v>63.98188466666668</v>
          </cell>
          <cell r="O122">
            <v>59.505915727475397</v>
          </cell>
          <cell r="P122">
            <v>62.400000000000006</v>
          </cell>
          <cell r="Q122">
            <v>56.8</v>
          </cell>
          <cell r="R122">
            <v>56.800000000000004</v>
          </cell>
          <cell r="S122">
            <v>56.5</v>
          </cell>
          <cell r="T122">
            <v>52.7</v>
          </cell>
          <cell r="U122">
            <v>19.298614499610839</v>
          </cell>
          <cell r="V122">
            <v>16.403822324669214</v>
          </cell>
          <cell r="W122">
            <v>13.943248975968832</v>
          </cell>
          <cell r="X122">
            <v>11.851761629573506</v>
          </cell>
          <cell r="Y122">
            <v>10.07399738513748</v>
          </cell>
          <cell r="Z122">
            <v>8.5628977773668566</v>
          </cell>
          <cell r="AA122">
            <v>7.2784631107618276</v>
          </cell>
          <cell r="AB122">
            <v>6.1866936441475531</v>
          </cell>
          <cell r="AC122">
            <v>5.2586895975254198</v>
          </cell>
          <cell r="AD122">
            <v>4.4698861578966067</v>
          </cell>
          <cell r="AE122">
            <v>3.7994032342121158</v>
          </cell>
          <cell r="AF122">
            <v>3.2294927490802983</v>
          </cell>
          <cell r="AG122">
            <v>2.7450688367182536</v>
          </cell>
          <cell r="AH122">
            <v>2.3333085112105154</v>
          </cell>
        </row>
        <row r="123">
          <cell r="L123">
            <v>1.2</v>
          </cell>
          <cell r="M123">
            <v>1.25</v>
          </cell>
          <cell r="N123">
            <v>1.4615783819224912</v>
          </cell>
          <cell r="O123">
            <v>2.9841226723432359</v>
          </cell>
          <cell r="P123">
            <v>7.767742561274515</v>
          </cell>
          <cell r="Q123">
            <v>14.902019294323047</v>
          </cell>
          <cell r="R123">
            <v>18.891675199038911</v>
          </cell>
          <cell r="S123">
            <v>20.437184327576972</v>
          </cell>
          <cell r="T123">
            <v>22.281169821088938</v>
          </cell>
          <cell r="U123">
            <v>24.247002716857956</v>
          </cell>
          <cell r="V123">
            <v>26.203835214860863</v>
          </cell>
          <cell r="W123">
            <v>27.583555668112922</v>
          </cell>
          <cell r="X123">
            <v>29.494916684490235</v>
          </cell>
          <cell r="Y123">
            <v>32.547591061141745</v>
          </cell>
          <cell r="Z123">
            <v>37.238244507450673</v>
          </cell>
          <cell r="AA123">
            <v>44.082624078204773</v>
          </cell>
          <cell r="AB123">
            <v>52.301558293937717</v>
          </cell>
          <cell r="AC123">
            <v>61.355655428894032</v>
          </cell>
          <cell r="AD123">
            <v>71.034419515300684</v>
          </cell>
          <cell r="AE123">
            <v>81.160119815538863</v>
          </cell>
          <cell r="AF123">
            <v>91.549570238701165</v>
          </cell>
          <cell r="AG123">
            <v>102.13110560596239</v>
          </cell>
          <cell r="AH123">
            <v>112.8400707855612</v>
          </cell>
        </row>
        <row r="125">
          <cell r="L125">
            <v>23.955820294475444</v>
          </cell>
          <cell r="M125">
            <v>17.228178539487033</v>
          </cell>
          <cell r="N125">
            <v>16.644678024666653</v>
          </cell>
          <cell r="O125">
            <v>21.696381260021454</v>
          </cell>
          <cell r="P125">
            <v>24.899999999999991</v>
          </cell>
          <cell r="Q125">
            <v>28.400000000000006</v>
          </cell>
          <cell r="R125">
            <v>29.999999999999993</v>
          </cell>
          <cell r="S125">
            <v>32.799999999999997</v>
          </cell>
          <cell r="T125">
            <v>35</v>
          </cell>
          <cell r="U125">
            <v>61.81943573887645</v>
          </cell>
          <cell r="V125">
            <v>65.116388655252507</v>
          </cell>
          <cell r="W125">
            <v>71.310834946785349</v>
          </cell>
          <cell r="X125">
            <v>77.301815959284426</v>
          </cell>
          <cell r="Y125">
            <v>82.590307486101338</v>
          </cell>
          <cell r="Z125">
            <v>87.962857534825943</v>
          </cell>
          <cell r="AA125">
            <v>87.728892331923731</v>
          </cell>
          <cell r="AB125">
            <v>98.36684228661629</v>
          </cell>
          <cell r="AC125">
            <v>116.40488852361258</v>
          </cell>
          <cell r="AD125">
            <v>116.87277702762442</v>
          </cell>
          <cell r="AE125">
            <v>120.27531377103094</v>
          </cell>
          <cell r="AF125">
            <v>120.90677666870059</v>
          </cell>
          <cell r="AG125">
            <v>120.57180018658988</v>
          </cell>
          <cell r="AH125">
            <v>120.5820803449251</v>
          </cell>
        </row>
        <row r="128">
          <cell r="L128">
            <v>542.07509151573436</v>
          </cell>
          <cell r="M128">
            <v>923.37345678360361</v>
          </cell>
          <cell r="N128">
            <v>1387.40104</v>
          </cell>
          <cell r="O128">
            <v>1208.7570774526896</v>
          </cell>
          <cell r="P128">
            <v>1456.4660118398599</v>
          </cell>
          <cell r="Q128">
            <v>1590.7234610724604</v>
          </cell>
          <cell r="R128">
            <v>1470.3308020298093</v>
          </cell>
          <cell r="S128">
            <v>1467.9472725536057</v>
          </cell>
          <cell r="T128">
            <v>1490.5055490752686</v>
          </cell>
          <cell r="U128">
            <v>1367.9274262949311</v>
          </cell>
          <cell r="V128">
            <v>1370.0712552196605</v>
          </cell>
          <cell r="W128">
            <v>1390.7679306777925</v>
          </cell>
          <cell r="X128">
            <v>1372.044600299711</v>
          </cell>
          <cell r="Y128">
            <v>1402.0910544335768</v>
          </cell>
          <cell r="Z128">
            <v>1430.0857583387124</v>
          </cell>
          <cell r="AA128">
            <v>1456.8974255040855</v>
          </cell>
          <cell r="AB128">
            <v>1493.5432351019485</v>
          </cell>
          <cell r="AC128">
            <v>1532.4765314971769</v>
          </cell>
          <cell r="AD128">
            <v>1559.3725713212978</v>
          </cell>
          <cell r="AE128">
            <v>1602.2497567597875</v>
          </cell>
          <cell r="AF128">
            <v>1647.6139537117572</v>
          </cell>
          <cell r="AG128">
            <v>1695.6938153269891</v>
          </cell>
          <cell r="AH128">
            <v>1702.6141261729867</v>
          </cell>
        </row>
        <row r="129">
          <cell r="L129">
            <v>339.06669673000067</v>
          </cell>
          <cell r="M129">
            <v>489.36967399152485</v>
          </cell>
          <cell r="N129">
            <v>538.90543301972684</v>
          </cell>
          <cell r="O129">
            <v>620.00794243813868</v>
          </cell>
          <cell r="P129">
            <v>677.38130215892329</v>
          </cell>
          <cell r="Q129">
            <v>747.38204381157868</v>
          </cell>
          <cell r="R129">
            <v>809.42968492350553</v>
          </cell>
          <cell r="S129">
            <v>851.50269885629041</v>
          </cell>
          <cell r="T129">
            <v>884.85707372201819</v>
          </cell>
          <cell r="U129">
            <v>930.91265917677231</v>
          </cell>
          <cell r="V129">
            <v>934.42375868026784</v>
          </cell>
          <cell r="W129">
            <v>943.24367716467782</v>
          </cell>
          <cell r="X129">
            <v>960.84338084313674</v>
          </cell>
          <cell r="Y129">
            <v>985.99036312156522</v>
          </cell>
          <cell r="Z129">
            <v>1009.725663453166</v>
          </cell>
          <cell r="AA129">
            <v>1042.261999686529</v>
          </cell>
          <cell r="AB129">
            <v>1078.5331078889274</v>
          </cell>
          <cell r="AC129">
            <v>1115.8376519921128</v>
          </cell>
          <cell r="AD129">
            <v>1154.6562323102985</v>
          </cell>
          <cell r="AE129">
            <v>1195.4453978542253</v>
          </cell>
          <cell r="AF129">
            <v>1238.5284999282474</v>
          </cell>
          <cell r="AG129">
            <v>1284.1394714303731</v>
          </cell>
          <cell r="AH129">
            <v>1332.3110577365826</v>
          </cell>
        </row>
        <row r="131">
          <cell r="L131">
            <v>1930.4533464000001</v>
          </cell>
          <cell r="M131">
            <v>2056.9306848000001</v>
          </cell>
          <cell r="N131">
            <v>2143.5828814426131</v>
          </cell>
          <cell r="O131">
            <v>2226.9131787551037</v>
          </cell>
          <cell r="P131">
            <v>2252.2468290782231</v>
          </cell>
          <cell r="Q131">
            <v>2280.4193750379522</v>
          </cell>
          <cell r="R131">
            <v>2297.7641849183624</v>
          </cell>
          <cell r="S131">
            <v>2317.9974600764581</v>
          </cell>
          <cell r="T131">
            <v>2340.6430459206144</v>
          </cell>
          <cell r="U131">
            <v>2370.2599545180642</v>
          </cell>
          <cell r="V131">
            <v>2392.4485770847887</v>
          </cell>
          <cell r="W131">
            <v>2403.0089937396833</v>
          </cell>
          <cell r="X131">
            <v>2403.8595366167729</v>
          </cell>
          <cell r="Y131">
            <v>2395.9132156723381</v>
          </cell>
          <cell r="Z131">
            <v>2379.2927101756122</v>
          </cell>
          <cell r="AA131">
            <v>2359.8054481417207</v>
          </cell>
          <cell r="AB131">
            <v>2326.7731202618875</v>
          </cell>
          <cell r="AC131">
            <v>2272.9808986114663</v>
          </cell>
          <cell r="AD131">
            <v>2216.1752022377823</v>
          </cell>
          <cell r="AE131">
            <v>2153.5882541447495</v>
          </cell>
          <cell r="AF131">
            <v>2088.1484515420502</v>
          </cell>
          <cell r="AG131">
            <v>2020.9700264143987</v>
          </cell>
          <cell r="AH131">
            <v>1951.8461349066595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0">
          <cell r="Q10">
            <v>257555.29796667138</v>
          </cell>
          <cell r="R10">
            <v>260380.65761686832</v>
          </cell>
          <cell r="S10">
            <v>274946.84944957716</v>
          </cell>
          <cell r="T10">
            <v>289185.26104230923</v>
          </cell>
          <cell r="U10">
            <v>304931</v>
          </cell>
          <cell r="V10">
            <v>363816.087032323</v>
          </cell>
          <cell r="W10">
            <v>398759.82024247525</v>
          </cell>
          <cell r="X10">
            <v>429439.00501919142</v>
          </cell>
          <cell r="Y10">
            <v>454281.6182292506</v>
          </cell>
          <cell r="Z10">
            <v>474857.73442368006</v>
          </cell>
          <cell r="AA10">
            <v>491458.92509219947</v>
          </cell>
          <cell r="AB10">
            <v>533135.46646785841</v>
          </cell>
          <cell r="AC10">
            <v>537768.54261471052</v>
          </cell>
          <cell r="AD10">
            <v>539394.31650013768</v>
          </cell>
          <cell r="AE10">
            <v>529858.92808577942</v>
          </cell>
          <cell r="AF10">
            <v>531051.93704737641</v>
          </cell>
          <cell r="AG10">
            <v>529004.03589485725</v>
          </cell>
          <cell r="AH10">
            <v>536524.16170304606</v>
          </cell>
          <cell r="AI10">
            <v>547177.91210400371</v>
          </cell>
          <cell r="AJ10">
            <v>556321.19006980502</v>
          </cell>
          <cell r="AK10">
            <v>560985.1248043651</v>
          </cell>
          <cell r="AL10">
            <v>571430.81574891496</v>
          </cell>
          <cell r="AM10">
            <v>583460.31168496178</v>
          </cell>
          <cell r="AN10">
            <v>596190.40531345492</v>
          </cell>
          <cell r="AO10">
            <v>604484.54353022494</v>
          </cell>
        </row>
        <row r="11">
          <cell r="Q11">
            <v>2.8923548199407678</v>
          </cell>
          <cell r="R11">
            <v>1.0969914703764072</v>
          </cell>
          <cell r="S11">
            <v>5.5941911991565618</v>
          </cell>
          <cell r="T11">
            <v>5.1786051090370044</v>
          </cell>
          <cell r="U11">
            <v>5.444862196966227</v>
          </cell>
          <cell r="V11">
            <v>19.310954620003539</v>
          </cell>
          <cell r="W11">
            <v>9.6047795728855903</v>
          </cell>
          <cell r="X11">
            <v>7.6936499665540392</v>
          </cell>
          <cell r="Y11">
            <v>5.7848991171514541</v>
          </cell>
          <cell r="Z11">
            <v>4.5293745924902984</v>
          </cell>
          <cell r="AA11">
            <v>3.4960345941648763</v>
          </cell>
          <cell r="AB11">
            <v>8.4801677714653856</v>
          </cell>
          <cell r="AC11">
            <v>0.86902418583165719</v>
          </cell>
          <cell r="AD11">
            <v>0.30231851746522764</v>
          </cell>
          <cell r="AE11">
            <v>-1.767795492586699</v>
          </cell>
          <cell r="AF11">
            <v>0.2251559610228604</v>
          </cell>
          <cell r="AG11">
            <v>-0.38563104842539442</v>
          </cell>
          <cell r="AH11">
            <v>1.4215630312664596</v>
          </cell>
          <cell r="AI11">
            <v>1.9856981588937783</v>
          </cell>
          <cell r="AJ11">
            <v>1.6709881308336616</v>
          </cell>
          <cell r="AK11">
            <v>0.83835288279687781</v>
          </cell>
          <cell r="AL11">
            <v>1.862026368024039</v>
          </cell>
          <cell r="AM11">
            <v>2.1051535206901617</v>
          </cell>
          <cell r="AN11">
            <v>2.1818268309853339</v>
          </cell>
          <cell r="AO11">
            <v>1.3911894828983806</v>
          </cell>
        </row>
        <row r="12">
          <cell r="Q12">
            <v>3.6645298811697202</v>
          </cell>
          <cell r="R12">
            <v>2.0752469393350292</v>
          </cell>
          <cell r="S12">
            <v>4.9883949582334219</v>
          </cell>
          <cell r="T12">
            <v>3.4609437455921821</v>
          </cell>
          <cell r="U12">
            <v>4.9353274129883884</v>
          </cell>
          <cell r="V12">
            <v>5.240322772846473</v>
          </cell>
          <cell r="W12">
            <v>5.4509492824466044</v>
          </cell>
          <cell r="X12">
            <v>6.8422549650412279</v>
          </cell>
          <cell r="Y12">
            <v>6.4949510479453521</v>
          </cell>
          <cell r="Z12">
            <v>4.6408421600875993</v>
          </cell>
          <cell r="AA12">
            <v>3.7652917187427803</v>
          </cell>
          <cell r="AB12">
            <v>4.6651763303058091</v>
          </cell>
          <cell r="AC12">
            <v>2.567993114959588</v>
          </cell>
          <cell r="AD12">
            <v>1.9620068169067029</v>
          </cell>
          <cell r="AE12">
            <v>1.6450088022754716</v>
          </cell>
          <cell r="AF12">
            <v>1.952688223040222</v>
          </cell>
          <cell r="AG12">
            <v>1.6464561232687247</v>
          </cell>
          <cell r="AH12">
            <v>2.6676622637295644</v>
          </cell>
          <cell r="AI12">
            <v>2.8783393545965374</v>
          </cell>
          <cell r="AJ12">
            <v>2.7625757486985814</v>
          </cell>
          <cell r="AK12">
            <v>2.705818081318867</v>
          </cell>
          <cell r="AL12">
            <v>2.7252067467794294</v>
          </cell>
          <cell r="AM12">
            <v>2.7643455182585264</v>
          </cell>
          <cell r="AN12">
            <v>2.807108759275545</v>
          </cell>
          <cell r="AO12">
            <v>2.8492711019961314</v>
          </cell>
        </row>
        <row r="13">
          <cell r="Q13">
            <v>2.2963654300183656</v>
          </cell>
          <cell r="R13">
            <v>0.89715655871449584</v>
          </cell>
          <cell r="S13">
            <v>4.9353179303213146</v>
          </cell>
          <cell r="T13">
            <v>1.7384199754815421</v>
          </cell>
          <cell r="U13">
            <v>5.4827909839036959</v>
          </cell>
          <cell r="V13">
            <v>3.9248350989715242</v>
          </cell>
          <cell r="W13">
            <v>4.2891690503710889</v>
          </cell>
          <cell r="X13">
            <v>5.9275814365933988</v>
          </cell>
          <cell r="Y13">
            <v>5.7631824429058121</v>
          </cell>
          <cell r="Z13">
            <v>4.8956164343676223</v>
          </cell>
          <cell r="AA13">
            <v>3.8667356082694226</v>
          </cell>
          <cell r="AB13">
            <v>4.5046980138050863</v>
          </cell>
          <cell r="AC13">
            <v>3.1393209892507379</v>
          </cell>
          <cell r="AD13">
            <v>2.772162658561439</v>
          </cell>
          <cell r="AE13">
            <v>2.1394798402375015</v>
          </cell>
          <cell r="AF13">
            <v>2.4438145663723487</v>
          </cell>
          <cell r="AG13">
            <v>2.1126993229619861</v>
          </cell>
          <cell r="AH13">
            <v>3.1515882696366848</v>
          </cell>
          <cell r="AI13">
            <v>3.3483036183299175</v>
          </cell>
          <cell r="AJ13">
            <v>3.2131660525616113</v>
          </cell>
          <cell r="AK13">
            <v>3.1394265103997121</v>
          </cell>
          <cell r="AL13">
            <v>3.144398036181606</v>
          </cell>
          <cell r="AM13">
            <v>3.1699576997246792</v>
          </cell>
          <cell r="AN13">
            <v>3.1995184447893621</v>
          </cell>
          <cell r="AO13">
            <v>3.2287490423659415</v>
          </cell>
        </row>
        <row r="14">
          <cell r="Q14">
            <v>2.8923548199407403</v>
          </cell>
          <cell r="R14">
            <v>1.0969914703764179</v>
          </cell>
          <cell r="S14">
            <v>5.5941911991565805</v>
          </cell>
          <cell r="T14">
            <v>5.1786051090370044</v>
          </cell>
          <cell r="U14">
            <v>5.444862196966227</v>
          </cell>
          <cell r="V14">
            <v>6.6824175114196915</v>
          </cell>
          <cell r="W14">
            <v>7.8295192155058757</v>
          </cell>
          <cell r="X14">
            <v>7.3347454624847375</v>
          </cell>
          <cell r="Y14">
            <v>5.7384754941970151</v>
          </cell>
          <cell r="Z14">
            <v>3.9727482229999111</v>
          </cell>
          <cell r="AA14">
            <v>4.0106451943098032</v>
          </cell>
          <cell r="AB14">
            <v>3.1564497427750471</v>
          </cell>
          <cell r="AC14">
            <v>2.6039804868672523</v>
          </cell>
          <cell r="AD14">
            <v>1.8793954541365343</v>
          </cell>
          <cell r="AE14">
            <v>1.0785260397518037</v>
          </cell>
          <cell r="AF14">
            <v>1.3670085268151499</v>
          </cell>
          <cell r="AG14">
            <v>0.77065887883607243</v>
          </cell>
          <cell r="AH14">
            <v>2.7453955858673718</v>
          </cell>
          <cell r="AI14">
            <v>3.175372057893</v>
          </cell>
          <cell r="AJ14">
            <v>2.9432342035504711</v>
          </cell>
          <cell r="AK14">
            <v>3.1120864568083162</v>
          </cell>
          <cell r="AL14">
            <v>2.7449549107826599</v>
          </cell>
          <cell r="AM14">
            <v>2.7074165947887474</v>
          </cell>
          <cell r="AN14">
            <v>2.7604090342427723</v>
          </cell>
          <cell r="AO14">
            <v>3.3503378435510323</v>
          </cell>
        </row>
        <row r="15">
          <cell r="Q15">
            <v>286704.688516405</v>
          </cell>
          <cell r="R15">
            <v>312406.49348884023</v>
          </cell>
          <cell r="S15">
            <v>338040.65535953466</v>
          </cell>
          <cell r="T15">
            <v>396562.00037153543</v>
          </cell>
          <cell r="U15">
            <v>497002</v>
          </cell>
          <cell r="V15">
            <v>856502.58581276063</v>
          </cell>
          <cell r="W15">
            <v>1016252.8559706273</v>
          </cell>
          <cell r="X15">
            <v>1102049.8235043669</v>
          </cell>
          <cell r="Y15">
            <v>1169070.4287906007</v>
          </cell>
          <cell r="Z15">
            <v>1232967.6567382994</v>
          </cell>
          <cell r="AA15">
            <v>1268960.8582828648</v>
          </cell>
          <cell r="AB15">
            <v>1550563.4324406309</v>
          </cell>
          <cell r="AC15">
            <v>1573883.5884843438</v>
          </cell>
          <cell r="AD15">
            <v>1591555.2030652969</v>
          </cell>
          <cell r="AE15">
            <v>1542645.65616559</v>
          </cell>
          <cell r="AF15">
            <v>1571025.3629835283</v>
          </cell>
          <cell r="AG15">
            <v>1584505.3931415419</v>
          </cell>
          <cell r="AH15">
            <v>1607722.8299086269</v>
          </cell>
          <cell r="AI15">
            <v>1644794.0597544692</v>
          </cell>
          <cell r="AJ15">
            <v>1677820.7249963321</v>
          </cell>
          <cell r="AK15">
            <v>1653320.4747188124</v>
          </cell>
          <cell r="AL15">
            <v>1703346.897060876</v>
          </cell>
          <cell r="AM15">
            <v>1771584.1760030878</v>
          </cell>
          <cell r="AN15">
            <v>1844067.2915745222</v>
          </cell>
          <cell r="AO15">
            <v>1821832.7265630951</v>
          </cell>
        </row>
        <row r="16">
          <cell r="Q16">
            <v>286704.688516405</v>
          </cell>
          <cell r="R16">
            <v>312406.49348884023</v>
          </cell>
          <cell r="S16">
            <v>338040.65535953466</v>
          </cell>
          <cell r="T16">
            <v>396562.00037153543</v>
          </cell>
          <cell r="U16">
            <v>497002</v>
          </cell>
          <cell r="V16">
            <v>577006.08601254877</v>
          </cell>
          <cell r="W16">
            <v>649591.64313901216</v>
          </cell>
          <cell r="X16">
            <v>705367.19862745912</v>
          </cell>
          <cell r="Y16">
            <v>754759.21278380381</v>
          </cell>
          <cell r="Z16">
            <v>788938.38876301493</v>
          </cell>
          <cell r="AA16">
            <v>824112.37490361393</v>
          </cell>
          <cell r="AB16">
            <v>899549.57721285638</v>
          </cell>
          <cell r="AC16">
            <v>950560.23015163757</v>
          </cell>
          <cell r="AD16">
            <v>999077.26801953116</v>
          </cell>
          <cell r="AE16">
            <v>1046555.3641400748</v>
          </cell>
          <cell r="AF16">
            <v>1100364.1998986192</v>
          </cell>
          <cell r="AG16">
            <v>1146296.7267211436</v>
          </cell>
          <cell r="AH16">
            <v>1204463.9270269494</v>
          </cell>
          <cell r="AI16">
            <v>1273574.1172590298</v>
          </cell>
          <cell r="AJ16">
            <v>1349842.9052166441</v>
          </cell>
          <cell r="AK16">
            <v>1431867.0459943619</v>
          </cell>
          <cell r="AL16">
            <v>1519843.5496809962</v>
          </cell>
          <cell r="AM16">
            <v>1613946.1033473553</v>
          </cell>
          <cell r="AN16">
            <v>1714607.9592930763</v>
          </cell>
          <cell r="AO16">
            <v>1821832.7265630951</v>
          </cell>
        </row>
        <row r="17">
          <cell r="Q17">
            <v>10.985736801186107</v>
          </cell>
          <cell r="R17">
            <v>8.9645569123522062</v>
          </cell>
          <cell r="S17">
            <v>8.2053870213840909</v>
          </cell>
          <cell r="T17">
            <v>17.311925084797398</v>
          </cell>
          <cell r="U17">
            <v>25.327691391097297</v>
          </cell>
          <cell r="V17">
            <v>72.333830812101496</v>
          </cell>
          <cell r="W17">
            <v>18.651463848912364</v>
          </cell>
          <cell r="X17">
            <v>8.4424823044452424</v>
          </cell>
          <cell r="Y17">
            <v>6.0814496637835669</v>
          </cell>
          <cell r="Z17">
            <v>5.4656440171701348</v>
          </cell>
          <cell r="AA17">
            <v>2.9192332295059575</v>
          </cell>
          <cell r="AB17">
            <v>22.191588678221773</v>
          </cell>
          <cell r="AC17">
            <v>1.5039794926033023</v>
          </cell>
          <cell r="AD17">
            <v>1.1228031545821526</v>
          </cell>
          <cell r="AE17">
            <v>-3.0730663193779373</v>
          </cell>
          <cell r="AF17">
            <v>1.8396776151743843</v>
          </cell>
          <cell r="AG17">
            <v>0.8580402631064965</v>
          </cell>
          <cell r="AH17">
            <v>1.4652797565461562</v>
          </cell>
          <cell r="AI17">
            <v>2.3058221949830315</v>
          </cell>
          <cell r="AJ17">
            <v>2.0079513934281312</v>
          </cell>
          <cell r="AK17">
            <v>-1.4602424390468327</v>
          </cell>
          <cell r="AL17">
            <v>3.025815206853455</v>
          </cell>
          <cell r="AM17">
            <v>4.0060705813921516</v>
          </cell>
          <cell r="AN17">
            <v>4.0914293858147488</v>
          </cell>
          <cell r="AO17">
            <v>-1.2057350137392508</v>
          </cell>
        </row>
        <row r="18">
          <cell r="Q18">
            <v>7.8658730237135543</v>
          </cell>
          <cell r="R18">
            <v>7.782195421988547</v>
          </cell>
          <cell r="S18">
            <v>2.4728593425207057</v>
          </cell>
          <cell r="T18">
            <v>11.535920221780827</v>
          </cell>
          <cell r="U18">
            <v>18.856138440383052</v>
          </cell>
          <cell r="V18">
            <v>44.440911868463239</v>
          </cell>
          <cell r="W18">
            <v>8.2539140275455622</v>
          </cell>
          <cell r="X18">
            <v>0.69533564710988482</v>
          </cell>
          <cell r="Y18">
            <v>0.28033353447138865</v>
          </cell>
          <cell r="Z18">
            <v>0.895699824408136</v>
          </cell>
          <cell r="AA18">
            <v>-0.55731735705691898</v>
          </cell>
          <cell r="AB18">
            <v>12.639564621288347</v>
          </cell>
          <cell r="AC18">
            <v>0.62948493047962906</v>
          </cell>
          <cell r="AD18">
            <v>0.81801163646486597</v>
          </cell>
          <cell r="AE18">
            <v>-1.3287605967274518</v>
          </cell>
          <cell r="AF18">
            <v>1.6108946288688308</v>
          </cell>
          <cell r="AG18">
            <v>1.2484858606457427</v>
          </cell>
          <cell r="AH18">
            <v>4.3103975104608061E-2</v>
          </cell>
          <cell r="AI18">
            <v>0.3138911061730365</v>
          </cell>
          <cell r="AJ18">
            <v>0.33142518705617796</v>
          </cell>
          <cell r="AK18">
            <v>-2.2794851920234449</v>
          </cell>
          <cell r="AL18">
            <v>1.1425149099475673</v>
          </cell>
          <cell r="AM18">
            <v>1.8617248935596464</v>
          </cell>
          <cell r="AN18">
            <v>1.8688279648670036</v>
          </cell>
          <cell r="AO18">
            <v>-2.5612920707234088</v>
          </cell>
        </row>
        <row r="19">
          <cell r="Q19">
            <v>7.6685934489402623</v>
          </cell>
          <cell r="R19">
            <v>5.3596993557623662</v>
          </cell>
          <cell r="S19">
            <v>5.2908704883227076</v>
          </cell>
          <cell r="T19">
            <v>10.421035650911413</v>
          </cell>
          <cell r="U19">
            <v>12.125639152666224</v>
          </cell>
          <cell r="V19">
            <v>6.4616745680663445</v>
          </cell>
          <cell r="W19">
            <v>4.6948209633775662</v>
          </cell>
          <cell r="X19">
            <v>3.4990546842131875</v>
          </cell>
          <cell r="Y19">
            <v>3.4990546842131875</v>
          </cell>
          <cell r="Z19">
            <v>3.4990546842131875</v>
          </cell>
          <cell r="AA19">
            <v>3.4990546842131875</v>
          </cell>
          <cell r="AB19">
            <v>3.4990546842131875</v>
          </cell>
          <cell r="AC19">
            <v>3.4990546842131875</v>
          </cell>
          <cell r="AD19">
            <v>3.4990546842131875</v>
          </cell>
          <cell r="AE19">
            <v>3.4990546842131875</v>
          </cell>
          <cell r="AF19">
            <v>3.4990546842131875</v>
          </cell>
          <cell r="AG19">
            <v>3.4990546842131875</v>
          </cell>
          <cell r="AH19">
            <v>3.4990546842131875</v>
          </cell>
          <cell r="AI19">
            <v>3.4990546842131875</v>
          </cell>
          <cell r="AJ19">
            <v>3.4990546842131875</v>
          </cell>
          <cell r="AK19">
            <v>3.4990546842131875</v>
          </cell>
          <cell r="AL19">
            <v>3.4990546842131875</v>
          </cell>
          <cell r="AM19">
            <v>3.4990546842131875</v>
          </cell>
          <cell r="AN19">
            <v>3.4990546842131875</v>
          </cell>
          <cell r="AO19">
            <v>3.4990546842131875</v>
          </cell>
        </row>
        <row r="20">
          <cell r="Q20">
            <v>3.7277225</v>
          </cell>
          <cell r="R20">
            <v>1.8747516666666668</v>
          </cell>
          <cell r="S20">
            <v>1.2297008333333335</v>
          </cell>
          <cell r="T20">
            <v>1.7918449999999999</v>
          </cell>
          <cell r="U20">
            <v>3.7630650000000001</v>
          </cell>
          <cell r="V20">
            <v>5.0474416666666677</v>
          </cell>
          <cell r="W20">
            <v>5.1231500000000008</v>
          </cell>
          <cell r="X20">
            <v>5.1202750000000012</v>
          </cell>
          <cell r="Y20">
            <v>5.1169000000000002</v>
          </cell>
          <cell r="Z20">
            <v>5.1169000000000002</v>
          </cell>
          <cell r="AA20">
            <v>5.1169000000000002</v>
          </cell>
          <cell r="AB20">
            <v>5.1169000000000002</v>
          </cell>
          <cell r="AC20">
            <v>5.1169000000000002</v>
          </cell>
          <cell r="AD20">
            <v>5.1169000000000002</v>
          </cell>
          <cell r="AE20">
            <v>5.1169000000000002</v>
          </cell>
          <cell r="AF20">
            <v>5.1169000000000002</v>
          </cell>
          <cell r="AG20">
            <v>5.1169000000000002</v>
          </cell>
          <cell r="AH20">
            <v>5.1169000000000002</v>
          </cell>
          <cell r="AI20">
            <v>5.1169000000000002</v>
          </cell>
          <cell r="AJ20">
            <v>5.1169000000000002</v>
          </cell>
          <cell r="AK20">
            <v>5.1169000000000002</v>
          </cell>
          <cell r="AL20">
            <v>5.1169000000000002</v>
          </cell>
          <cell r="AM20">
            <v>5.1169000000000002</v>
          </cell>
          <cell r="AN20">
            <v>5.1169000000000002</v>
          </cell>
          <cell r="AO20">
            <v>5.1169000000000002</v>
          </cell>
        </row>
        <row r="22">
          <cell r="Q22">
            <v>23.920832434082364</v>
          </cell>
          <cell r="R22">
            <v>24.043050852401233</v>
          </cell>
          <cell r="S22">
            <v>28.142851678629142</v>
          </cell>
          <cell r="T22">
            <v>47.736429945136386</v>
          </cell>
          <cell r="U22">
            <v>44.474724183806103</v>
          </cell>
          <cell r="V22">
            <v>24.992376692126911</v>
          </cell>
          <cell r="W22">
            <v>27.485363077381606</v>
          </cell>
          <cell r="X22">
            <v>28.651177556278366</v>
          </cell>
          <cell r="Y22">
            <v>22.002114250400432</v>
          </cell>
          <cell r="Z22">
            <v>19.352768332890648</v>
          </cell>
          <cell r="AA22">
            <v>18.439101652424956</v>
          </cell>
          <cell r="AB22">
            <v>12.863305274209663</v>
          </cell>
          <cell r="AC22">
            <v>12.319379735559114</v>
          </cell>
          <cell r="AD22">
            <v>12.482475003233173</v>
          </cell>
          <cell r="AE22">
            <v>13.29113380850748</v>
          </cell>
          <cell r="AF22">
            <v>13.53068352831138</v>
          </cell>
          <cell r="AG22">
            <v>13.793793503407755</v>
          </cell>
          <cell r="AH22">
            <v>14.052334455571142</v>
          </cell>
          <cell r="AI22">
            <v>14.259103814201984</v>
          </cell>
          <cell r="AJ22">
            <v>14.566590993338716</v>
          </cell>
          <cell r="AK22">
            <v>15.406125605636124</v>
          </cell>
          <cell r="AL22">
            <v>15.622182554428957</v>
          </cell>
          <cell r="AM22">
            <v>15.710343143445037</v>
          </cell>
          <cell r="AN22">
            <v>15.800228029800239</v>
          </cell>
          <cell r="AO22">
            <v>16.731907392232436</v>
          </cell>
        </row>
        <row r="23">
          <cell r="Q23">
            <v>7.1526522067415037</v>
          </cell>
          <cell r="R23">
            <v>9.1484006432859051</v>
          </cell>
          <cell r="S23">
            <v>8.8264362072857505</v>
          </cell>
          <cell r="T23">
            <v>8.1069416560033059</v>
          </cell>
          <cell r="U23">
            <v>5.0815177806125522</v>
          </cell>
          <cell r="V23">
            <v>5.2020946273874271</v>
          </cell>
          <cell r="W23">
            <v>5.0146353538486812</v>
          </cell>
          <cell r="X23">
            <v>5.5997014548549107</v>
          </cell>
          <cell r="Y23">
            <v>5.7689841295335853</v>
          </cell>
          <cell r="Z23">
            <v>5.7653986871719232</v>
          </cell>
          <cell r="AA23">
            <v>5.79064556534464</v>
          </cell>
          <cell r="AB23">
            <v>5.2273234981578831</v>
          </cell>
          <cell r="AC23">
            <v>4.3623445408933126</v>
          </cell>
          <cell r="AD23">
            <v>4.1940528426118631</v>
          </cell>
          <cell r="AE23">
            <v>4.3426024872659026</v>
          </cell>
          <cell r="AF23">
            <v>4.279506728888812</v>
          </cell>
          <cell r="AG23">
            <v>4.2583743863243351</v>
          </cell>
          <cell r="AH23">
            <v>4.2119871392158466</v>
          </cell>
          <cell r="AI23">
            <v>4.1318765659891437</v>
          </cell>
          <cell r="AJ23">
            <v>4.0651255759792271</v>
          </cell>
          <cell r="AK23">
            <v>4.1402172372193613</v>
          </cell>
          <cell r="AL23">
            <v>4.0330882225302167</v>
          </cell>
          <cell r="AM23">
            <v>3.8917029722450529</v>
          </cell>
          <cell r="AN23">
            <v>3.7521947061257221</v>
          </cell>
          <cell r="AO23">
            <v>3.8116611400383098</v>
          </cell>
        </row>
        <row r="24">
          <cell r="Q24">
            <v>16.768180227340864</v>
          </cell>
          <cell r="R24">
            <v>14.894650209115328</v>
          </cell>
          <cell r="S24">
            <v>19.316415471343394</v>
          </cell>
          <cell r="T24">
            <v>39.629488289133086</v>
          </cell>
          <cell r="U24">
            <v>39.393206403193552</v>
          </cell>
          <cell r="V24">
            <v>19.790282064739483</v>
          </cell>
          <cell r="W24">
            <v>22.470727723532928</v>
          </cell>
          <cell r="X24">
            <v>23.051476101423461</v>
          </cell>
          <cell r="Y24">
            <v>16.233130120866846</v>
          </cell>
          <cell r="Z24">
            <v>13.587369645718725</v>
          </cell>
          <cell r="AA24">
            <v>12.648456087080314</v>
          </cell>
          <cell r="AB24">
            <v>7.635981776051783</v>
          </cell>
          <cell r="AC24">
            <v>7.9570351946658002</v>
          </cell>
          <cell r="AD24">
            <v>8.2884221606213107</v>
          </cell>
          <cell r="AE24">
            <v>8.9485313212415747</v>
          </cell>
          <cell r="AF24">
            <v>9.2511767994225647</v>
          </cell>
          <cell r="AG24">
            <v>9.5354191170834213</v>
          </cell>
          <cell r="AH24">
            <v>9.8403473163552935</v>
          </cell>
          <cell r="AI24">
            <v>10.12722724821284</v>
          </cell>
          <cell r="AJ24">
            <v>10.501465417359485</v>
          </cell>
          <cell r="AK24">
            <v>11.26590836841676</v>
          </cell>
          <cell r="AL24">
            <v>11.589094331898737</v>
          </cell>
          <cell r="AM24">
            <v>11.818640171199986</v>
          </cell>
          <cell r="AN24">
            <v>12.048033323674517</v>
          </cell>
          <cell r="AO24">
            <v>12.920246252194129</v>
          </cell>
        </row>
        <row r="25">
          <cell r="Q25">
            <v>2.241295750429388</v>
          </cell>
          <cell r="R25">
            <v>1.2098372085006022</v>
          </cell>
          <cell r="S25">
            <v>1.0334910741088941</v>
          </cell>
          <cell r="T25">
            <v>0.91621607632499635</v>
          </cell>
          <cell r="U25">
            <v>0.77491975645973254</v>
          </cell>
          <cell r="V25">
            <v>0.47214510374917212</v>
          </cell>
          <cell r="W25">
            <v>0.41782237054227056</v>
          </cell>
          <cell r="X25">
            <v>0.42382339266837088</v>
          </cell>
          <cell r="Y25">
            <v>0.43947903560217988</v>
          </cell>
          <cell r="Z25">
            <v>0.44025798987171827</v>
          </cell>
          <cell r="AA25">
            <v>0.43164527052396429</v>
          </cell>
          <cell r="AB25">
            <v>0.51426902432568189</v>
          </cell>
          <cell r="AC25">
            <v>0.50309408881476148</v>
          </cell>
          <cell r="AD25">
            <v>0.49206375010856379</v>
          </cell>
          <cell r="AE25">
            <v>0.47970059906650953</v>
          </cell>
          <cell r="AF25">
            <v>0.46896001976057933</v>
          </cell>
          <cell r="AG25">
            <v>0.45816999922115609</v>
          </cell>
          <cell r="AH25">
            <v>0.44754127309262143</v>
          </cell>
          <cell r="AI25">
            <v>0.43726300730465634</v>
          </cell>
          <cell r="AJ25">
            <v>0.4270186118085213</v>
          </cell>
          <cell r="AK25">
            <v>0.41555603177673917</v>
          </cell>
          <cell r="AL25">
            <v>0.40597972668382393</v>
          </cell>
          <cell r="AM25">
            <v>0.39693978691032622</v>
          </cell>
          <cell r="AN25">
            <v>0.38807230960779204</v>
          </cell>
          <cell r="AO25">
            <v>0.37719665261749435</v>
          </cell>
        </row>
        <row r="26">
          <cell r="Q26">
            <v>4.4365971090564393</v>
          </cell>
          <cell r="R26">
            <v>3.5251857136819513</v>
          </cell>
          <cell r="S26">
            <v>5.6023320567337294</v>
          </cell>
          <cell r="T26">
            <v>6.757749517492659</v>
          </cell>
          <cell r="U26">
            <v>5.3974833099263186</v>
          </cell>
          <cell r="V26">
            <v>3.1673693050508276</v>
          </cell>
          <cell r="W26">
            <v>3.0130690231373896</v>
          </cell>
          <cell r="X26">
            <v>2.778495068637763</v>
          </cell>
          <cell r="Y26">
            <v>2.4882487216867561</v>
          </cell>
          <cell r="Z26">
            <v>2.4064838552612402</v>
          </cell>
          <cell r="AA26">
            <v>2.4661948900546067</v>
          </cell>
          <cell r="AB26">
            <v>2.1287617853682099</v>
          </cell>
          <cell r="AC26">
            <v>2.2119992696432487</v>
          </cell>
          <cell r="AD26">
            <v>2.3071554784845811</v>
          </cell>
          <cell r="AE26">
            <v>2.5105759934167655</v>
          </cell>
          <cell r="AF26">
            <v>2.6001436314727786</v>
          </cell>
          <cell r="AG26">
            <v>2.7191163846273625</v>
          </cell>
          <cell r="AH26">
            <v>2.8265151838809133</v>
          </cell>
          <cell r="AI26">
            <v>2.9140161604504491</v>
          </cell>
          <cell r="AJ26">
            <v>3.0419696239625131</v>
          </cell>
          <cell r="AK26">
            <v>3.2873074689334669</v>
          </cell>
          <cell r="AL26">
            <v>3.3977483460388349</v>
          </cell>
          <cell r="AM26">
            <v>3.4788000198092437</v>
          </cell>
          <cell r="AN26">
            <v>3.5588643478284636</v>
          </cell>
          <cell r="AO26">
            <v>3.8359827262574102</v>
          </cell>
        </row>
        <row r="27">
          <cell r="Q27">
            <v>4.5329980251294835</v>
          </cell>
          <cell r="R27">
            <v>4.9684209300485866</v>
          </cell>
          <cell r="S27">
            <v>5.2658022980807937</v>
          </cell>
          <cell r="T27">
            <v>6.6972629764929898</v>
          </cell>
          <cell r="U27">
            <v>7.515957078643547</v>
          </cell>
          <cell r="V27">
            <v>5.1747354107138444</v>
          </cell>
          <cell r="W27">
            <v>5.2167214254598058</v>
          </cell>
          <cell r="X27">
            <v>5.2254993841291038</v>
          </cell>
          <cell r="Y27">
            <v>5.2639706683760172</v>
          </cell>
          <cell r="Z27">
            <v>5.294418434669466</v>
          </cell>
          <cell r="AA27">
            <v>5.4572745537044627</v>
          </cell>
          <cell r="AB27">
            <v>4.992950966357891</v>
          </cell>
          <cell r="AC27">
            <v>5.2419418362077899</v>
          </cell>
          <cell r="AD27">
            <v>5.4892029320281654</v>
          </cell>
          <cell r="AE27">
            <v>5.9582547287583001</v>
          </cell>
          <cell r="AF27">
            <v>6.1820731481892075</v>
          </cell>
          <cell r="AG27">
            <v>6.3581327332349016</v>
          </cell>
          <cell r="AH27">
            <v>6.5662908593817582</v>
          </cell>
          <cell r="AI27">
            <v>6.7759480804577343</v>
          </cell>
          <cell r="AJ27">
            <v>7.032477181588451</v>
          </cell>
          <cell r="AK27">
            <v>7.5630448677065534</v>
          </cell>
          <cell r="AL27">
            <v>7.7853662591760795</v>
          </cell>
          <cell r="AM27">
            <v>7.9429003644804155</v>
          </cell>
          <cell r="AN27">
            <v>8.1010966662382611</v>
          </cell>
          <cell r="AO27">
            <v>8.7070668733192225</v>
          </cell>
        </row>
        <row r="29">
          <cell r="Q29">
            <v>49.759313806450464</v>
          </cell>
          <cell r="R29">
            <v>40.527500000000003</v>
          </cell>
          <cell r="S29">
            <v>72</v>
          </cell>
          <cell r="T29">
            <v>101</v>
          </cell>
          <cell r="U29">
            <v>101</v>
          </cell>
          <cell r="V29">
            <v>101</v>
          </cell>
          <cell r="W29">
            <v>114</v>
          </cell>
          <cell r="X29">
            <v>114</v>
          </cell>
          <cell r="Y29">
            <v>108.3</v>
          </cell>
          <cell r="Z29">
            <v>110.46599999999999</v>
          </cell>
          <cell r="AA29">
            <v>114.88464</v>
          </cell>
          <cell r="AB29">
            <v>119.4800256</v>
          </cell>
          <cell r="AC29">
            <v>124.25922662400001</v>
          </cell>
          <cell r="AD29">
            <v>129.22959568896002</v>
          </cell>
          <cell r="AE29">
            <v>134.39877951651843</v>
          </cell>
          <cell r="AF29">
            <v>139.77473069717917</v>
          </cell>
          <cell r="AG29">
            <v>145.36571992506634</v>
          </cell>
          <cell r="AH29">
            <v>151.180348722069</v>
          </cell>
          <cell r="AI29">
            <v>157.22756267095176</v>
          </cell>
          <cell r="AJ29">
            <v>165.08894080449934</v>
          </cell>
          <cell r="AK29">
            <v>173.34338784472433</v>
          </cell>
          <cell r="AL29">
            <v>182.01055723696055</v>
          </cell>
          <cell r="AM29">
            <v>191.11108509880859</v>
          </cell>
          <cell r="AN29">
            <v>200.66663935374902</v>
          </cell>
          <cell r="AO29">
            <v>210.69997132143649</v>
          </cell>
        </row>
        <row r="30">
          <cell r="Q30">
            <v>0</v>
          </cell>
          <cell r="R30">
            <v>0</v>
          </cell>
          <cell r="S30">
            <v>0</v>
          </cell>
          <cell r="T30">
            <v>0</v>
          </cell>
          <cell r="U30">
            <v>0</v>
          </cell>
          <cell r="V30">
            <v>30</v>
          </cell>
          <cell r="W30">
            <v>60</v>
          </cell>
          <cell r="X30">
            <v>60</v>
          </cell>
          <cell r="Y30">
            <v>60</v>
          </cell>
          <cell r="Z30">
            <v>61.2</v>
          </cell>
          <cell r="AA30">
            <v>63.64800000000001</v>
          </cell>
          <cell r="AB30">
            <v>66.193920000000006</v>
          </cell>
          <cell r="AC30">
            <v>68.841676800000002</v>
          </cell>
          <cell r="AD30">
            <v>71.595343872000001</v>
          </cell>
          <cell r="AE30">
            <v>74.459157626880014</v>
          </cell>
          <cell r="AF30">
            <v>77.437523931955212</v>
          </cell>
          <cell r="AG30">
            <v>80.535024889233426</v>
          </cell>
          <cell r="AH30">
            <v>83.756425884802752</v>
          </cell>
          <cell r="AI30">
            <v>87.106682920194871</v>
          </cell>
          <cell r="AJ30">
            <v>91.462017066204609</v>
          </cell>
          <cell r="AK30">
            <v>96.03511791951486</v>
          </cell>
          <cell r="AL30">
            <v>100.83687381549059</v>
          </cell>
          <cell r="AM30">
            <v>105.87871750626513</v>
          </cell>
          <cell r="AN30">
            <v>111.17265338157839</v>
          </cell>
          <cell r="AO30">
            <v>116.73128605065732</v>
          </cell>
        </row>
        <row r="31">
          <cell r="Q31">
            <v>135.5</v>
          </cell>
          <cell r="R31">
            <v>152.9</v>
          </cell>
          <cell r="S31">
            <v>148.9</v>
          </cell>
          <cell r="T31">
            <v>173.6</v>
          </cell>
          <cell r="U31">
            <v>216.1</v>
          </cell>
          <cell r="V31">
            <v>248.7</v>
          </cell>
          <cell r="W31">
            <v>255.1</v>
          </cell>
          <cell r="X31">
            <v>267.3</v>
          </cell>
          <cell r="Y31">
            <v>271.2</v>
          </cell>
          <cell r="Z31">
            <v>272.2</v>
          </cell>
          <cell r="AA31">
            <v>267.2</v>
          </cell>
          <cell r="AB31">
            <v>264.7</v>
          </cell>
          <cell r="AC31">
            <v>264.7</v>
          </cell>
          <cell r="AD31">
            <v>264.7</v>
          </cell>
          <cell r="AE31">
            <v>264.7</v>
          </cell>
          <cell r="AF31">
            <v>264.7</v>
          </cell>
          <cell r="AG31">
            <v>264.7</v>
          </cell>
          <cell r="AH31">
            <v>264.7</v>
          </cell>
          <cell r="AI31">
            <v>264.7</v>
          </cell>
          <cell r="AJ31">
            <v>264.7</v>
          </cell>
          <cell r="AK31">
            <v>264.7</v>
          </cell>
          <cell r="AL31">
            <v>264.7</v>
          </cell>
          <cell r="AM31">
            <v>264.7</v>
          </cell>
          <cell r="AN31">
            <v>264.7</v>
          </cell>
          <cell r="AO31">
            <v>264.7</v>
          </cell>
        </row>
        <row r="34">
          <cell r="Q34">
            <v>0</v>
          </cell>
          <cell r="R34">
            <v>0</v>
          </cell>
          <cell r="S34">
            <v>0</v>
          </cell>
          <cell r="T34">
            <v>0</v>
          </cell>
          <cell r="U34">
            <v>0</v>
          </cell>
          <cell r="V34">
            <v>1119.423</v>
          </cell>
          <cell r="W34">
            <v>1468.53</v>
          </cell>
          <cell r="X34">
            <v>1588.77</v>
          </cell>
          <cell r="Y34">
            <v>1659.375</v>
          </cell>
          <cell r="Z34">
            <v>1778.4</v>
          </cell>
          <cell r="AA34">
            <v>1756.8</v>
          </cell>
          <cell r="AB34">
            <v>2731.8555000000001</v>
          </cell>
          <cell r="AC34">
            <v>2605.9485241938883</v>
          </cell>
          <cell r="AD34">
            <v>2472.3911386560189</v>
          </cell>
          <cell r="AE34">
            <v>2010.8944024409104</v>
          </cell>
          <cell r="AF34">
            <v>1906.0574752148443</v>
          </cell>
          <cell r="AG34">
            <v>1780.420739406208</v>
          </cell>
          <cell r="AH34">
            <v>1635.2289712328845</v>
          </cell>
          <cell r="AI34">
            <v>1507.6859348151993</v>
          </cell>
          <cell r="AJ34">
            <v>1347.0142804234472</v>
          </cell>
          <cell r="AK34">
            <v>902.16474337410159</v>
          </cell>
          <cell r="AL34">
            <v>767.16752320921921</v>
          </cell>
          <cell r="AM34">
            <v>672.98480092040484</v>
          </cell>
          <cell r="AN34">
            <v>573.94701789144858</v>
          </cell>
          <cell r="AO34">
            <v>0</v>
          </cell>
        </row>
        <row r="35">
          <cell r="Q35">
            <v>55.059144628319991</v>
          </cell>
          <cell r="R35">
            <v>52.547539103452799</v>
          </cell>
          <cell r="S35">
            <v>84.653407621590915</v>
          </cell>
          <cell r="T35">
            <v>338.60727303645456</v>
          </cell>
          <cell r="U35">
            <v>431.70977983391276</v>
          </cell>
          <cell r="V35">
            <v>330.95823929526921</v>
          </cell>
          <cell r="W35">
            <v>512.43969143208005</v>
          </cell>
          <cell r="X35">
            <v>577.10358138826462</v>
          </cell>
          <cell r="Y35">
            <v>382.40806063879529</v>
          </cell>
          <cell r="Z35">
            <v>344.80370912434705</v>
          </cell>
          <cell r="AA35">
            <v>328.34747023771826</v>
          </cell>
          <cell r="AB35">
            <v>137.98009769109697</v>
          </cell>
          <cell r="AC35">
            <v>140.25753157839748</v>
          </cell>
          <cell r="AD35">
            <v>155.27953913142653</v>
          </cell>
          <cell r="AE35">
            <v>114.891726907101</v>
          </cell>
          <cell r="AF35">
            <v>117.31815940933663</v>
          </cell>
          <cell r="AG35">
            <v>119.79285570892179</v>
          </cell>
          <cell r="AH35">
            <v>110.36699468771153</v>
          </cell>
          <cell r="AI35">
            <v>104.58773864600418</v>
          </cell>
          <cell r="AJ35">
            <v>98.675393035409826</v>
          </cell>
          <cell r="AK35">
            <v>76.657456626427901</v>
          </cell>
          <cell r="AL35">
            <v>70.180786027561822</v>
          </cell>
          <cell r="AM35">
            <v>63.558304514785924</v>
          </cell>
          <cell r="AN35">
            <v>56.786670578630918</v>
          </cell>
          <cell r="AO35">
            <v>0</v>
          </cell>
        </row>
        <row r="36">
          <cell r="Q36">
            <v>0</v>
          </cell>
          <cell r="R36">
            <v>0</v>
          </cell>
          <cell r="S36">
            <v>0</v>
          </cell>
          <cell r="T36">
            <v>0</v>
          </cell>
          <cell r="U36">
            <v>0</v>
          </cell>
          <cell r="V36">
            <v>51.5</v>
          </cell>
          <cell r="W36">
            <v>52.7</v>
          </cell>
          <cell r="X36">
            <v>52.7</v>
          </cell>
          <cell r="Y36">
            <v>143.00355462235191</v>
          </cell>
          <cell r="Z36">
            <v>187.31589665826019</v>
          </cell>
          <cell r="AA36">
            <v>191.93863570442232</v>
          </cell>
          <cell r="AB36">
            <v>195.0010214917279</v>
          </cell>
          <cell r="AC36">
            <v>198.13076075935777</v>
          </cell>
          <cell r="AD36">
            <v>201.32933486584304</v>
          </cell>
          <cell r="AE36">
            <v>151.89825775040839</v>
          </cell>
          <cell r="AF36">
            <v>155.23907664954498</v>
          </cell>
          <cell r="AG36">
            <v>158.65337282934385</v>
          </cell>
          <cell r="AH36">
            <v>161.40512838887375</v>
          </cell>
          <cell r="AI36">
            <v>164.45503943673549</v>
          </cell>
          <cell r="AJ36">
            <v>167.57202959807935</v>
          </cell>
          <cell r="AK36">
            <v>104.52060129535965</v>
          </cell>
          <cell r="AL36">
            <v>106.31940580653726</v>
          </cell>
          <cell r="AM36">
            <v>108.15777285250493</v>
          </cell>
          <cell r="AN36">
            <v>110.03657256347925</v>
          </cell>
          <cell r="AO36">
            <v>0</v>
          </cell>
        </row>
        <row r="37">
          <cell r="Q37">
            <v>0</v>
          </cell>
          <cell r="R37">
            <v>0</v>
          </cell>
          <cell r="S37">
            <v>0</v>
          </cell>
          <cell r="T37">
            <v>0</v>
          </cell>
          <cell r="U37">
            <v>0</v>
          </cell>
          <cell r="V37">
            <v>279.57770625000001</v>
          </cell>
          <cell r="W37">
            <v>364.73456249999998</v>
          </cell>
          <cell r="X37">
            <v>393.99075000000005</v>
          </cell>
          <cell r="Y37">
            <v>465.00003749999996</v>
          </cell>
          <cell r="Z37">
            <v>493.31368684876901</v>
          </cell>
          <cell r="AA37">
            <v>440.662623281256</v>
          </cell>
          <cell r="AB37">
            <v>727.62775513377755</v>
          </cell>
          <cell r="AC37">
            <v>920.72822324248148</v>
          </cell>
          <cell r="AD37">
            <v>909.05960927547926</v>
          </cell>
          <cell r="AE37">
            <v>754.97112570533807</v>
          </cell>
          <cell r="AF37">
            <v>706.36008836053099</v>
          </cell>
          <cell r="AG37">
            <v>648.57719415088968</v>
          </cell>
          <cell r="AH37">
            <v>589.05891017920294</v>
          </cell>
          <cell r="AI37">
            <v>535.4286904899385</v>
          </cell>
          <cell r="AJ37">
            <v>467.06990241690266</v>
          </cell>
          <cell r="AK37">
            <v>311.91776720745452</v>
          </cell>
          <cell r="AL37">
            <v>256.86982133227423</v>
          </cell>
          <cell r="AM37">
            <v>218.55844267533087</v>
          </cell>
          <cell r="AN37">
            <v>176.19086883229448</v>
          </cell>
          <cell r="AO37">
            <v>0</v>
          </cell>
        </row>
        <row r="38">
          <cell r="Q38">
            <v>62.328603999999999</v>
          </cell>
          <cell r="R38">
            <v>59.681001999999999</v>
          </cell>
          <cell r="S38">
            <v>95.293330999999995</v>
          </cell>
          <cell r="T38">
            <v>377.505</v>
          </cell>
          <cell r="U38">
            <v>481</v>
          </cell>
          <cell r="V38">
            <v>-129.7115</v>
          </cell>
          <cell r="W38">
            <v>-107.265</v>
          </cell>
          <cell r="X38">
            <v>-90.385000000000005</v>
          </cell>
          <cell r="Y38">
            <v>-109.88394537764805</v>
          </cell>
          <cell r="Z38">
            <v>-149.06611064903649</v>
          </cell>
          <cell r="AA38">
            <v>-243.33201591337087</v>
          </cell>
          <cell r="AB38">
            <v>-680.14290069753292</v>
          </cell>
          <cell r="AC38">
            <v>-87.53222003555419</v>
          </cell>
          <cell r="AD38">
            <v>-46.83137340296976</v>
          </cell>
          <cell r="AE38">
            <v>0</v>
          </cell>
          <cell r="AF38">
            <v>0</v>
          </cell>
          <cell r="AG38">
            <v>0</v>
          </cell>
          <cell r="AH38">
            <v>0</v>
          </cell>
          <cell r="AI38">
            <v>0</v>
          </cell>
          <cell r="AJ38">
            <v>0</v>
          </cell>
          <cell r="AK38">
            <v>0</v>
          </cell>
          <cell r="AL38">
            <v>0</v>
          </cell>
          <cell r="AM38">
            <v>0</v>
          </cell>
          <cell r="AN38">
            <v>0</v>
          </cell>
          <cell r="AO38">
            <v>0</v>
          </cell>
        </row>
        <row r="54">
          <cell r="Q54">
            <v>59.254950000000001</v>
          </cell>
          <cell r="R54">
            <v>95.034989999999993</v>
          </cell>
          <cell r="S54">
            <v>103.92699999999999</v>
          </cell>
          <cell r="T54">
            <v>117.92504</v>
          </cell>
          <cell r="U54">
            <v>121.02768</v>
          </cell>
          <cell r="V54">
            <v>136.30172159010542</v>
          </cell>
          <cell r="W54">
            <v>142.39030004550432</v>
          </cell>
          <cell r="X54">
            <v>151.31785753921497</v>
          </cell>
          <cell r="Y54">
            <v>159.18906676979887</v>
          </cell>
          <cell r="Z54">
            <v>163.02081426564058</v>
          </cell>
          <cell r="AA54">
            <v>169.45452998892119</v>
          </cell>
          <cell r="AB54">
            <v>178.7282112067291</v>
          </cell>
          <cell r="AC54">
            <v>183.71256650562043</v>
          </cell>
          <cell r="AD54">
            <v>192.32438569913006</v>
          </cell>
          <cell r="AE54">
            <v>201.7100204382848</v>
          </cell>
          <cell r="AF54">
            <v>209.06960402635042</v>
          </cell>
          <cell r="AG54">
            <v>219.46728798227264</v>
          </cell>
          <cell r="AH54">
            <v>231.97689336302719</v>
          </cell>
          <cell r="AI54">
            <v>246.24701187313195</v>
          </cell>
          <cell r="AJ54">
            <v>261.80903795016616</v>
          </cell>
          <cell r="AK54">
            <v>278.0736432328813</v>
          </cell>
          <cell r="AL54">
            <v>297.84524003039371</v>
          </cell>
          <cell r="AM54">
            <v>319.48075663644812</v>
          </cell>
          <cell r="AN54">
            <v>343.18934642701112</v>
          </cell>
          <cell r="AO54">
            <v>369.1426522883126</v>
          </cell>
        </row>
        <row r="55">
          <cell r="Q55">
            <v>0</v>
          </cell>
          <cell r="R55">
            <v>169.741915199109</v>
          </cell>
          <cell r="S55">
            <v>86</v>
          </cell>
          <cell r="T55">
            <v>86</v>
          </cell>
          <cell r="U55">
            <v>86</v>
          </cell>
          <cell r="V55">
            <v>43</v>
          </cell>
          <cell r="W55">
            <v>43</v>
          </cell>
          <cell r="X55">
            <v>43</v>
          </cell>
          <cell r="Y55">
            <v>43</v>
          </cell>
          <cell r="Z55">
            <v>43</v>
          </cell>
          <cell r="AA55">
            <v>43</v>
          </cell>
          <cell r="AB55">
            <v>32</v>
          </cell>
          <cell r="AC55">
            <v>32</v>
          </cell>
          <cell r="AD55">
            <v>32</v>
          </cell>
          <cell r="AE55">
            <v>32</v>
          </cell>
          <cell r="AF55">
            <v>16</v>
          </cell>
          <cell r="AG55">
            <v>16</v>
          </cell>
          <cell r="AH55">
            <v>16</v>
          </cell>
          <cell r="AI55">
            <v>16</v>
          </cell>
          <cell r="AJ55">
            <v>16</v>
          </cell>
          <cell r="AK55">
            <v>8</v>
          </cell>
          <cell r="AL55">
            <v>8</v>
          </cell>
          <cell r="AM55">
            <v>8</v>
          </cell>
          <cell r="AN55">
            <v>8</v>
          </cell>
          <cell r="AO55">
            <v>8</v>
          </cell>
        </row>
        <row r="56">
          <cell r="Q56">
            <v>0</v>
          </cell>
          <cell r="R56">
            <v>43.607875691999993</v>
          </cell>
          <cell r="S56">
            <v>25.135000000000002</v>
          </cell>
          <cell r="T56">
            <v>29.192</v>
          </cell>
          <cell r="U56">
            <v>28.521591787523437</v>
          </cell>
          <cell r="V56">
            <v>14.003994712064385</v>
          </cell>
          <cell r="W56">
            <v>14.031244438256941</v>
          </cell>
          <cell r="X56">
            <v>14.078020761084666</v>
          </cell>
          <cell r="Y56">
            <v>14.104101680998459</v>
          </cell>
          <cell r="Z56">
            <v>14.122901295324921</v>
          </cell>
          <cell r="AA56">
            <v>14.179311450098975</v>
          </cell>
          <cell r="AB56">
            <v>10.713856382053914</v>
          </cell>
          <cell r="AC56">
            <v>10.878148323940813</v>
          </cell>
          <cell r="AD56">
            <v>11.04495960538263</v>
          </cell>
          <cell r="AE56">
            <v>11.214328859264938</v>
          </cell>
          <cell r="AF56">
            <v>5.6931476554452152</v>
          </cell>
          <cell r="AG56">
            <v>5.7804493935316685</v>
          </cell>
          <cell r="AH56">
            <v>5.8690898626565886</v>
          </cell>
          <cell r="AI56">
            <v>5.9590895916299687</v>
          </cell>
          <cell r="AJ56">
            <v>6.0504694240614363</v>
          </cell>
          <cell r="AK56">
            <v>3.0716252615937787</v>
          </cell>
          <cell r="AL56">
            <v>3.1187271883865808</v>
          </cell>
          <cell r="AM56">
            <v>3.1665514010439169</v>
          </cell>
          <cell r="AN56">
            <v>3.2151089754793563</v>
          </cell>
          <cell r="AO56">
            <v>3.2644111574503865</v>
          </cell>
        </row>
        <row r="57">
          <cell r="Q57">
            <v>1.135</v>
          </cell>
          <cell r="R57">
            <v>3.734</v>
          </cell>
          <cell r="S57">
            <v>2.7450000000000001</v>
          </cell>
          <cell r="T57">
            <v>3.0351500000000002</v>
          </cell>
          <cell r="U57">
            <v>5.0528000000000013</v>
          </cell>
          <cell r="V57">
            <v>2.972</v>
          </cell>
          <cell r="W57">
            <v>5.1483610319887569</v>
          </cell>
          <cell r="X57">
            <v>7.5470563510117641</v>
          </cell>
          <cell r="Y57">
            <v>7.9244091685623523</v>
          </cell>
          <cell r="Z57">
            <v>7.9244091685623523</v>
          </cell>
          <cell r="AA57">
            <v>9.113070543846705</v>
          </cell>
          <cell r="AB57">
            <v>10.024377598231377</v>
          </cell>
          <cell r="AC57">
            <v>10.174743262204846</v>
          </cell>
          <cell r="AD57">
            <v>10.327364411137918</v>
          </cell>
          <cell r="AE57">
            <v>10.482274877304986</v>
          </cell>
          <cell r="AF57">
            <v>10.63950900046456</v>
          </cell>
          <cell r="AG57">
            <v>10.799101635471528</v>
          </cell>
          <cell r="AH57">
            <v>10.9610881600036</v>
          </cell>
          <cell r="AI57">
            <v>11.125504482403652</v>
          </cell>
          <cell r="AJ57">
            <v>11.292387049639705</v>
          </cell>
          <cell r="AK57">
            <v>11.4617728553843</v>
          </cell>
          <cell r="AL57">
            <v>11.633699448215063</v>
          </cell>
          <cell r="AM57">
            <v>11.808204939938289</v>
          </cell>
          <cell r="AN57">
            <v>11.985328014037362</v>
          </cell>
          <cell r="AO57">
            <v>12.165107934247922</v>
          </cell>
        </row>
        <row r="58">
          <cell r="Q58">
            <v>1.8757999999999999</v>
          </cell>
          <cell r="R58">
            <v>2.2149999999999999</v>
          </cell>
          <cell r="S58">
            <v>2.79</v>
          </cell>
          <cell r="T58">
            <v>3.6104600000000002</v>
          </cell>
          <cell r="U58">
            <v>2.79</v>
          </cell>
          <cell r="V58">
            <v>4.3772800000000007</v>
          </cell>
          <cell r="W58">
            <v>3.8077558254526824</v>
          </cell>
          <cell r="X58">
            <v>4.5481691296880431</v>
          </cell>
          <cell r="Y58">
            <v>4.5481691296880431</v>
          </cell>
          <cell r="Z58">
            <v>4.8968492499526697</v>
          </cell>
          <cell r="AA58">
            <v>5.2686231416433715</v>
          </cell>
          <cell r="AB58">
            <v>5.9250965267389031</v>
          </cell>
          <cell r="AC58">
            <v>6.2806023183432371</v>
          </cell>
          <cell r="AD58">
            <v>6.6574384574438312</v>
          </cell>
          <cell r="AE58">
            <v>7.0568847648904613</v>
          </cell>
          <cell r="AF58">
            <v>7.4802978507838889</v>
          </cell>
          <cell r="AG58">
            <v>7.9291157218309225</v>
          </cell>
          <cell r="AH58">
            <v>8.4048626651407794</v>
          </cell>
          <cell r="AI58">
            <v>8.9091544250492269</v>
          </cell>
          <cell r="AJ58">
            <v>9.4437036905521818</v>
          </cell>
          <cell r="AK58">
            <v>10.010325911985314</v>
          </cell>
          <cell r="AL58">
            <v>10.610945466704433</v>
          </cell>
          <cell r="AM58">
            <v>11.247602194706699</v>
          </cell>
          <cell r="AN58">
            <v>11.922458326389101</v>
          </cell>
          <cell r="AO58">
            <v>12.637805825972448</v>
          </cell>
        </row>
        <row r="59">
          <cell r="Q59">
            <v>8.607209533999999</v>
          </cell>
          <cell r="R59">
            <v>12.515526190999999</v>
          </cell>
          <cell r="S59">
            <v>13.992259321999999</v>
          </cell>
          <cell r="T59">
            <v>12.923999999999999</v>
          </cell>
          <cell r="U59">
            <v>15.19735</v>
          </cell>
          <cell r="V59">
            <v>17.832999999999998</v>
          </cell>
          <cell r="W59">
            <v>16</v>
          </cell>
          <cell r="X59">
            <v>15.5</v>
          </cell>
          <cell r="Y59">
            <v>15</v>
          </cell>
          <cell r="Z59">
            <v>14.5</v>
          </cell>
          <cell r="AA59">
            <v>14</v>
          </cell>
          <cell r="AB59">
            <v>13.5</v>
          </cell>
          <cell r="AC59">
            <v>13.55525047160774</v>
          </cell>
          <cell r="AD59">
            <v>13.181343186295392</v>
          </cell>
          <cell r="AE59">
            <v>13.228796021766057</v>
          </cell>
          <cell r="AF59">
            <v>13.276419687444415</v>
          </cell>
          <cell r="AG59">
            <v>13.324214798319215</v>
          </cell>
          <cell r="AH59">
            <v>13.372181971593164</v>
          </cell>
          <cell r="AI59">
            <v>13.4203218266909</v>
          </cell>
          <cell r="AJ59">
            <v>13.468634985266988</v>
          </cell>
          <cell r="AK59">
            <v>13.517122071213949</v>
          </cell>
          <cell r="AL59">
            <v>13.565783710670321</v>
          </cell>
          <cell r="AM59">
            <v>13.614620532028734</v>
          </cell>
          <cell r="AN59">
            <v>13.663633165944038</v>
          </cell>
          <cell r="AO59">
            <v>13.712822245341435</v>
          </cell>
        </row>
        <row r="60">
          <cell r="Q60">
            <v>6.1887197970000001</v>
          </cell>
          <cell r="R60">
            <v>9.6162345460000012</v>
          </cell>
          <cell r="S60">
            <v>10.416751111</v>
          </cell>
          <cell r="T60">
            <v>10.507</v>
          </cell>
          <cell r="U60">
            <v>11.499000000000001</v>
          </cell>
          <cell r="V60">
            <v>14.832999999999998</v>
          </cell>
          <cell r="W60">
            <v>13</v>
          </cell>
          <cell r="X60">
            <v>12.5</v>
          </cell>
          <cell r="Y60">
            <v>12</v>
          </cell>
          <cell r="Z60">
            <v>11.5</v>
          </cell>
          <cell r="AA60">
            <v>11</v>
          </cell>
          <cell r="AB60">
            <v>10.5</v>
          </cell>
          <cell r="AC60">
            <v>10.55525047160774</v>
          </cell>
          <cell r="AD60">
            <v>10.181343186295392</v>
          </cell>
          <cell r="AE60">
            <v>10.228796021766057</v>
          </cell>
          <cell r="AF60">
            <v>10.276419687444415</v>
          </cell>
          <cell r="AG60">
            <v>10.324214798319215</v>
          </cell>
          <cell r="AH60">
            <v>10.372181971593164</v>
          </cell>
          <cell r="AI60">
            <v>10.4203218266909</v>
          </cell>
          <cell r="AJ60">
            <v>10.468634985266988</v>
          </cell>
          <cell r="AK60">
            <v>10.517122071213949</v>
          </cell>
          <cell r="AL60">
            <v>10.565783710670321</v>
          </cell>
          <cell r="AM60">
            <v>10.614620532028734</v>
          </cell>
          <cell r="AN60">
            <v>10.663633165944038</v>
          </cell>
          <cell r="AO60">
            <v>10.712822245341435</v>
          </cell>
        </row>
        <row r="61">
          <cell r="Q61">
            <v>2.4184897369999998</v>
          </cell>
          <cell r="R61">
            <v>2.8992916449999999</v>
          </cell>
          <cell r="S61">
            <v>3.5755082109999998</v>
          </cell>
          <cell r="T61">
            <v>2.8079999999999998</v>
          </cell>
          <cell r="U61">
            <v>4</v>
          </cell>
          <cell r="V61">
            <v>3</v>
          </cell>
          <cell r="W61">
            <v>3</v>
          </cell>
          <cell r="X61">
            <v>3</v>
          </cell>
          <cell r="Y61">
            <v>3</v>
          </cell>
          <cell r="Z61">
            <v>3</v>
          </cell>
          <cell r="AA61">
            <v>3</v>
          </cell>
          <cell r="AB61">
            <v>3</v>
          </cell>
          <cell r="AC61">
            <v>3</v>
          </cell>
          <cell r="AD61">
            <v>3</v>
          </cell>
          <cell r="AE61">
            <v>3</v>
          </cell>
          <cell r="AF61">
            <v>3</v>
          </cell>
          <cell r="AG61">
            <v>3</v>
          </cell>
          <cell r="AH61">
            <v>3</v>
          </cell>
          <cell r="AI61">
            <v>3</v>
          </cell>
          <cell r="AJ61">
            <v>3</v>
          </cell>
          <cell r="AK61">
            <v>3</v>
          </cell>
          <cell r="AL61">
            <v>3</v>
          </cell>
          <cell r="AM61">
            <v>3</v>
          </cell>
          <cell r="AN61">
            <v>3</v>
          </cell>
          <cell r="AO61">
            <v>3</v>
          </cell>
        </row>
        <row r="62">
          <cell r="Q62">
            <v>4.6080840941520007</v>
          </cell>
          <cell r="R62">
            <v>4.6288630207999999</v>
          </cell>
          <cell r="S62">
            <v>1.85</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Q63">
            <v>1.6148750062799999</v>
          </cell>
          <cell r="R63">
            <v>1.322190881</v>
          </cell>
          <cell r="S63">
            <v>1.7010000000000001</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Q64">
            <v>92.681887799999998</v>
          </cell>
          <cell r="R64">
            <v>109.9056246</v>
          </cell>
          <cell r="S64">
            <v>150.20951400000001</v>
          </cell>
          <cell r="T64">
            <v>137.6417855</v>
          </cell>
          <cell r="U64">
            <v>150.13879616299999</v>
          </cell>
          <cell r="V64">
            <v>170.82199999962697</v>
          </cell>
          <cell r="W64">
            <v>191.20823342223409</v>
          </cell>
          <cell r="X64">
            <v>215.70902244586645</v>
          </cell>
          <cell r="Y64">
            <v>243.84623498388345</v>
          </cell>
          <cell r="Z64">
            <v>254.96964317379684</v>
          </cell>
          <cell r="AA64">
            <v>266.29453612266076</v>
          </cell>
          <cell r="AB64">
            <v>283.64342228780589</v>
          </cell>
          <cell r="AC64">
            <v>293.25286873769375</v>
          </cell>
          <cell r="AD64">
            <v>299.88074432154508</v>
          </cell>
          <cell r="AE64">
            <v>309.89283216065132</v>
          </cell>
          <cell r="AF64">
            <v>320.75332545574014</v>
          </cell>
          <cell r="AG64">
            <v>331.52051982702983</v>
          </cell>
          <cell r="AH64">
            <v>343.34042198993933</v>
          </cell>
          <cell r="AI64">
            <v>356.69441006245353</v>
          </cell>
          <cell r="AJ64">
            <v>371.02314254603647</v>
          </cell>
          <cell r="AK64">
            <v>386.4544610878321</v>
          </cell>
          <cell r="AL64">
            <v>402.66892032362642</v>
          </cell>
          <cell r="AM64">
            <v>419.81432957854486</v>
          </cell>
          <cell r="AN64">
            <v>438.09470668010601</v>
          </cell>
          <cell r="AO64">
            <v>457.39705018070174</v>
          </cell>
        </row>
        <row r="65">
          <cell r="Q65">
            <v>29.295698899999998</v>
          </cell>
          <cell r="R65">
            <v>40.828853800000005</v>
          </cell>
          <cell r="S65">
            <v>42.624204000000006</v>
          </cell>
          <cell r="T65">
            <v>42.865399999999994</v>
          </cell>
          <cell r="U65">
            <v>33.673659999999998</v>
          </cell>
          <cell r="V65">
            <v>43.061100000000003</v>
          </cell>
          <cell r="W65">
            <v>52.4</v>
          </cell>
          <cell r="X65">
            <v>62.82</v>
          </cell>
          <cell r="Y65">
            <v>76.515999999999991</v>
          </cell>
          <cell r="Z65">
            <v>79.982534511197571</v>
          </cell>
          <cell r="AA65">
            <v>82.516289996914068</v>
          </cell>
          <cell r="AB65">
            <v>91.221961862301427</v>
          </cell>
          <cell r="AC65">
            <v>91.595299374440344</v>
          </cell>
          <cell r="AD65">
            <v>89.068739661788513</v>
          </cell>
          <cell r="AE65">
            <v>89.389387124570959</v>
          </cell>
          <cell r="AF65">
            <v>89.71118891821942</v>
          </cell>
          <cell r="AG65">
            <v>90.034149198325011</v>
          </cell>
          <cell r="AH65">
            <v>90.35827213543898</v>
          </cell>
          <cell r="AI65">
            <v>90.68356191512656</v>
          </cell>
          <cell r="AJ65">
            <v>91.010022738021021</v>
          </cell>
          <cell r="AK65">
            <v>91.337658819877902</v>
          </cell>
          <cell r="AL65">
            <v>91.666474391629464</v>
          </cell>
          <cell r="AM65">
            <v>91.996473699439335</v>
          </cell>
          <cell r="AN65">
            <v>92.327661004757317</v>
          </cell>
          <cell r="AO65">
            <v>92.660040584374443</v>
          </cell>
        </row>
        <row r="66">
          <cell r="Q66">
            <v>63.386188900000001</v>
          </cell>
          <cell r="R66">
            <v>69.076770799999991</v>
          </cell>
          <cell r="S66">
            <v>107.58531000000001</v>
          </cell>
          <cell r="T66">
            <v>94.776385500000004</v>
          </cell>
          <cell r="U66">
            <v>116.465136163</v>
          </cell>
          <cell r="V66">
            <v>127.76089999962696</v>
          </cell>
          <cell r="W66">
            <v>138.80823342223408</v>
          </cell>
          <cell r="X66">
            <v>152.88902244586646</v>
          </cell>
          <cell r="Y66">
            <v>167.33023498388346</v>
          </cell>
          <cell r="Z66">
            <v>174.98710866259927</v>
          </cell>
          <cell r="AA66">
            <v>183.7782461257467</v>
          </cell>
          <cell r="AB66">
            <v>192.42146042550445</v>
          </cell>
          <cell r="AC66">
            <v>201.6575693632534</v>
          </cell>
          <cell r="AD66">
            <v>210.81200465975655</v>
          </cell>
          <cell r="AE66">
            <v>220.50344503608036</v>
          </cell>
          <cell r="AF66">
            <v>231.04213653752072</v>
          </cell>
          <cell r="AG66">
            <v>241.48637062870483</v>
          </cell>
          <cell r="AH66">
            <v>252.98214985450034</v>
          </cell>
          <cell r="AI66">
            <v>266.01084814732695</v>
          </cell>
          <cell r="AJ66">
            <v>280.01311980801546</v>
          </cell>
          <cell r="AK66">
            <v>295.1168022679542</v>
          </cell>
          <cell r="AL66">
            <v>311.00244593199693</v>
          </cell>
          <cell r="AM66">
            <v>327.81785587910554</v>
          </cell>
          <cell r="AN66">
            <v>345.7670456753487</v>
          </cell>
          <cell r="AO66">
            <v>364.73700959632731</v>
          </cell>
        </row>
        <row r="67">
          <cell r="V67">
            <v>364.83960326722712</v>
          </cell>
          <cell r="W67">
            <v>384.23283306819076</v>
          </cell>
          <cell r="X67">
            <v>421.76039864459756</v>
          </cell>
          <cell r="Y67">
            <v>532.56349519345633</v>
          </cell>
          <cell r="Z67">
            <v>588.59970103786577</v>
          </cell>
          <cell r="AA67">
            <v>544.49624436870988</v>
          </cell>
          <cell r="AB67">
            <v>1015.6294632190903</v>
          </cell>
          <cell r="AC67">
            <v>1315.7680921819192</v>
          </cell>
          <cell r="AD67">
            <v>1254.1278372863612</v>
          </cell>
          <cell r="AE67">
            <v>1122.7515890836239</v>
          </cell>
          <cell r="AF67">
            <v>1091.0509324409727</v>
          </cell>
          <cell r="AG67">
            <v>1045.3958634469236</v>
          </cell>
          <cell r="AH67">
            <v>994.10002572418819</v>
          </cell>
          <cell r="AI67">
            <v>947.89504276535843</v>
          </cell>
          <cell r="AJ67">
            <v>880.43526722855961</v>
          </cell>
          <cell r="AK67">
            <v>695.96425085519036</v>
          </cell>
          <cell r="AL67">
            <v>631.74833231431114</v>
          </cell>
          <cell r="AM67">
            <v>589.99532268155656</v>
          </cell>
          <cell r="AN67">
            <v>546.51020417967129</v>
          </cell>
          <cell r="AO67">
            <v>328.17659645025401</v>
          </cell>
        </row>
        <row r="68">
          <cell r="V68">
            <v>0.44215977505671378</v>
          </cell>
          <cell r="W68">
            <v>3.3044028153339013</v>
          </cell>
          <cell r="X68">
            <v>7.1558090503829579</v>
          </cell>
          <cell r="Y68">
            <v>13.924964979858052</v>
          </cell>
          <cell r="Z68">
            <v>23.199011148956796</v>
          </cell>
          <cell r="AA68">
            <v>30.520194938785224</v>
          </cell>
          <cell r="AB68">
            <v>45.103471630042598</v>
          </cell>
          <cell r="AC68">
            <v>77.497136040022355</v>
          </cell>
          <cell r="AD68">
            <v>116.87143110166133</v>
          </cell>
          <cell r="AE68">
            <v>151.90693239437698</v>
          </cell>
          <cell r="AF68">
            <v>182.68806869926399</v>
          </cell>
          <cell r="AG68">
            <v>211.27858580067584</v>
          </cell>
          <cell r="AH68">
            <v>237.72320006728145</v>
          </cell>
          <cell r="AI68">
            <v>261.99185577085962</v>
          </cell>
          <cell r="AJ68">
            <v>283.32789470752482</v>
          </cell>
          <cell r="AK68">
            <v>298.78109067215649</v>
          </cell>
          <cell r="AL68">
            <v>308.94875120574596</v>
          </cell>
          <cell r="AM68">
            <v>317.37772321163072</v>
          </cell>
          <cell r="AN68">
            <v>324.74701498177762</v>
          </cell>
          <cell r="AO68">
            <v>328.17659645025401</v>
          </cell>
        </row>
        <row r="69">
          <cell r="V69">
            <v>39.303091116152338</v>
          </cell>
          <cell r="W69">
            <v>103.64718371092016</v>
          </cell>
          <cell r="X69">
            <v>206.10966194796185</v>
          </cell>
          <cell r="Y69">
            <v>397.10743090040182</v>
          </cell>
          <cell r="Z69">
            <v>607.85309018330349</v>
          </cell>
          <cell r="AA69">
            <v>714.25459847294746</v>
          </cell>
          <cell r="AB69">
            <v>1239.5876606204961</v>
          </cell>
          <cell r="AC69">
            <v>2117.5193176559383</v>
          </cell>
          <cell r="AD69">
            <v>2945.2470884460495</v>
          </cell>
          <cell r="AE69">
            <v>3635.2260599598926</v>
          </cell>
          <cell r="AF69">
            <v>4278.6585249028494</v>
          </cell>
          <cell r="AG69">
            <v>4873.7418216793094</v>
          </cell>
          <cell r="AH69">
            <v>5424.2156851881318</v>
          </cell>
          <cell r="AI69">
            <v>5925.0383931267388</v>
          </cell>
          <cell r="AJ69">
            <v>6348.4739076605783</v>
          </cell>
          <cell r="AK69">
            <v>6594.4570924544987</v>
          </cell>
          <cell r="AL69">
            <v>6788.9279150503608</v>
          </cell>
          <cell r="AM69">
            <v>6959.5926598648721</v>
          </cell>
          <cell r="AN69">
            <v>7108.1590775250488</v>
          </cell>
          <cell r="AO69">
            <v>7108.1590775250488</v>
          </cell>
        </row>
        <row r="70">
          <cell r="V70">
            <v>16.347000000000001</v>
          </cell>
          <cell r="W70">
            <v>15.548500000000001</v>
          </cell>
          <cell r="X70">
            <v>19.462000000000003</v>
          </cell>
          <cell r="Y70">
            <v>13.40865</v>
          </cell>
          <cell r="Z70">
            <v>14.805077709030698</v>
          </cell>
          <cell r="AA70">
            <v>15.465140405636731</v>
          </cell>
          <cell r="AB70">
            <v>16.88553935425152</v>
          </cell>
          <cell r="AC70">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A1" t="str">
            <v>DATED! NOT CURRENTLY USED FOR PROJECTIONS</v>
          </cell>
        </row>
        <row r="3">
          <cell r="B3" t="str">
            <v>Formulae</v>
          </cell>
          <cell r="C3">
            <v>1994</v>
          </cell>
          <cell r="D3">
            <v>1995</v>
          </cell>
          <cell r="E3">
            <v>1996</v>
          </cell>
          <cell r="F3">
            <v>1997</v>
          </cell>
          <cell r="G3">
            <v>1998</v>
          </cell>
          <cell r="H3">
            <v>1999</v>
          </cell>
          <cell r="I3">
            <v>2000</v>
          </cell>
          <cell r="J3">
            <v>2001</v>
          </cell>
          <cell r="K3">
            <v>2002</v>
          </cell>
          <cell r="L3">
            <v>2003</v>
          </cell>
          <cell r="M3">
            <v>2004</v>
          </cell>
          <cell r="N3">
            <v>2005</v>
          </cell>
          <cell r="O3">
            <v>2006</v>
          </cell>
          <cell r="P3">
            <v>2007</v>
          </cell>
          <cell r="Q3">
            <v>2008</v>
          </cell>
          <cell r="R3">
            <v>2009</v>
          </cell>
          <cell r="S3">
            <v>2010</v>
          </cell>
          <cell r="T3">
            <v>2011</v>
          </cell>
          <cell r="U3">
            <v>2012</v>
          </cell>
          <cell r="V3">
            <v>2013</v>
          </cell>
          <cell r="W3">
            <v>2014</v>
          </cell>
          <cell r="X3">
            <v>2015</v>
          </cell>
        </row>
        <row r="4">
          <cell r="A4" t="str">
            <v>VOLUME</v>
          </cell>
        </row>
        <row r="5">
          <cell r="A5" t="str">
            <v>In volume terms</v>
          </cell>
        </row>
        <row r="6">
          <cell r="A6" t="str">
            <v>Ferrous ores, mln t 1/</v>
          </cell>
          <cell r="B6" t="str">
            <v>input from assumptions</v>
          </cell>
          <cell r="C6">
            <v>10.3</v>
          </cell>
          <cell r="D6">
            <v>11.463767000000001</v>
          </cell>
          <cell r="E6">
            <v>11.157949</v>
          </cell>
          <cell r="F6">
            <v>11.688804000000001</v>
          </cell>
          <cell r="G6">
            <v>11.40161</v>
          </cell>
          <cell r="H6">
            <v>11.042</v>
          </cell>
          <cell r="I6">
            <v>11.069399000000001</v>
          </cell>
          <cell r="J6">
            <v>10.093392999999999</v>
          </cell>
          <cell r="K6">
            <v>10.485879000000001</v>
          </cell>
          <cell r="L6">
            <v>9.6273939999999989</v>
          </cell>
          <cell r="M6">
            <v>11.003187</v>
          </cell>
          <cell r="N6">
            <v>12</v>
          </cell>
          <cell r="O6">
            <v>12.542372881355933</v>
          </cell>
          <cell r="P6">
            <v>13.559322033898306</v>
          </cell>
          <cell r="Q6">
            <v>14.689265536723164</v>
          </cell>
          <cell r="R6">
            <v>15.254237288135595</v>
          </cell>
          <cell r="S6">
            <v>15.819209039548024</v>
          </cell>
          <cell r="T6">
            <v>16.949152542372882</v>
          </cell>
          <cell r="U6">
            <v>17.514124293785315</v>
          </cell>
          <cell r="V6">
            <v>18.079096045197744</v>
          </cell>
          <cell r="W6">
            <v>18.079096045197744</v>
          </cell>
          <cell r="X6">
            <v>18.079096045197744</v>
          </cell>
        </row>
        <row r="7">
          <cell r="A7" t="str">
            <v>Fish (thousands t)</v>
          </cell>
          <cell r="B7" t="str">
            <v>sum of 4 elements</v>
          </cell>
          <cell r="C7">
            <v>190.816</v>
          </cell>
          <cell r="D7">
            <v>298.10450000000003</v>
          </cell>
          <cell r="E7">
            <v>366.32900000000001</v>
          </cell>
          <cell r="F7">
            <v>203.67992375796177</v>
          </cell>
          <cell r="G7">
            <v>183.31280000000001</v>
          </cell>
          <cell r="H7">
            <v>208.16739499999997</v>
          </cell>
          <cell r="I7">
            <v>197.47080000000003</v>
          </cell>
          <cell r="J7">
            <v>153.78340000000003</v>
          </cell>
          <cell r="K7">
            <v>103.10599999999998</v>
          </cell>
          <cell r="L7">
            <v>80.123400000000004</v>
          </cell>
          <cell r="M7">
            <v>85.885000000000005</v>
          </cell>
          <cell r="N7">
            <v>117.7081924409283</v>
          </cell>
          <cell r="O7">
            <v>124.27204372904019</v>
          </cell>
          <cell r="P7">
            <v>127.9740208362888</v>
          </cell>
          <cell r="Q7">
            <v>130.70983524036797</v>
          </cell>
          <cell r="R7">
            <v>133.4779487401147</v>
          </cell>
          <cell r="S7">
            <v>136.3445223966697</v>
          </cell>
          <cell r="T7">
            <v>139.30887561503997</v>
          </cell>
          <cell r="U7">
            <v>142.59000609150161</v>
          </cell>
          <cell r="V7">
            <v>145.95160776641725</v>
          </cell>
          <cell r="W7">
            <v>149.3957355214238</v>
          </cell>
          <cell r="X7">
            <v>152.92449869952085</v>
          </cell>
        </row>
        <row r="8">
          <cell r="A8" t="str">
            <v xml:space="preserve">  Cephalophodes</v>
          </cell>
          <cell r="B8" t="str">
            <v>=volume(t-1)*assumed growth rate</v>
          </cell>
          <cell r="C8">
            <v>38</v>
          </cell>
          <cell r="D8">
            <v>33.259</v>
          </cell>
          <cell r="E8">
            <v>29.174000000000003</v>
          </cell>
          <cell r="F8">
            <v>23.507000000000001</v>
          </cell>
          <cell r="G8">
            <v>19.341000000000001</v>
          </cell>
          <cell r="H8">
            <v>26.180999999999997</v>
          </cell>
          <cell r="I8">
            <v>27.075000000000003</v>
          </cell>
          <cell r="J8">
            <v>32.61</v>
          </cell>
          <cell r="K8">
            <v>24.175999999999998</v>
          </cell>
          <cell r="L8">
            <v>19.701000000000001</v>
          </cell>
          <cell r="M8">
            <v>25.297000000000001</v>
          </cell>
          <cell r="N8">
            <v>25.999694444444444</v>
          </cell>
          <cell r="O8">
            <v>28.110434071280771</v>
          </cell>
          <cell r="P8">
            <v>29.461385534188956</v>
          </cell>
          <cell r="Q8">
            <v>30.13552939171333</v>
          </cell>
          <cell r="R8">
            <v>30.804472966948207</v>
          </cell>
          <cell r="S8">
            <v>31.51826798651242</v>
          </cell>
          <cell r="T8">
            <v>32.275734537037351</v>
          </cell>
          <cell r="U8">
            <v>33.244006573148475</v>
          </cell>
          <cell r="V8">
            <v>34.24132677034293</v>
          </cell>
          <cell r="W8">
            <v>35.268566573453221</v>
          </cell>
          <cell r="X8">
            <v>36.326623570656821</v>
          </cell>
        </row>
        <row r="9">
          <cell r="A9" t="str">
            <v xml:space="preserve">  Desmersal</v>
          </cell>
          <cell r="B9" t="str">
            <v>=volume(t-1)*assumed growth rate</v>
          </cell>
          <cell r="C9">
            <v>10.1</v>
          </cell>
          <cell r="D9">
            <v>8.4420000000000002</v>
          </cell>
          <cell r="E9">
            <v>13.066999999999998</v>
          </cell>
          <cell r="F9">
            <v>9.6379999999999999</v>
          </cell>
          <cell r="G9">
            <v>7.2349999999999994</v>
          </cell>
          <cell r="H9">
            <v>5.863999999999999</v>
          </cell>
          <cell r="I9">
            <v>8.3360000000000003</v>
          </cell>
          <cell r="J9">
            <v>10.651</v>
          </cell>
          <cell r="K9">
            <v>10.965</v>
          </cell>
          <cell r="L9">
            <v>7.4739999999999993</v>
          </cell>
          <cell r="M9">
            <v>7.9149999999999991</v>
          </cell>
          <cell r="N9">
            <v>7.1134810126582266</v>
          </cell>
          <cell r="O9">
            <v>7.6114246835443033</v>
          </cell>
          <cell r="P9">
            <v>7.9772200065540968</v>
          </cell>
          <cell r="Q9">
            <v>8.1597570383341615</v>
          </cell>
          <cell r="R9">
            <v>8.3408859966252393</v>
          </cell>
          <cell r="S9">
            <v>8.5341593205847825</v>
          </cell>
          <cell r="T9">
            <v>8.7392575266460994</v>
          </cell>
          <cell r="U9">
            <v>9.0014352524454821</v>
          </cell>
          <cell r="V9">
            <v>9.2714783100188463</v>
          </cell>
          <cell r="W9">
            <v>9.5496226593194127</v>
          </cell>
          <cell r="X9">
            <v>9.8361113390989949</v>
          </cell>
        </row>
        <row r="10">
          <cell r="A10" t="str">
            <v xml:space="preserve">  Pelagic</v>
          </cell>
          <cell r="B10" t="str">
            <v>=volume(t-1)*assumed growth rate</v>
          </cell>
          <cell r="C10">
            <v>139.4</v>
          </cell>
          <cell r="D10">
            <v>250.81799999999998</v>
          </cell>
          <cell r="E10">
            <v>321.06</v>
          </cell>
          <cell r="F10">
            <v>166.79819999999998</v>
          </cell>
          <cell r="G10">
            <v>151.82904300000001</v>
          </cell>
          <cell r="H10">
            <v>170.45657</v>
          </cell>
          <cell r="I10">
            <v>156.84900000000002</v>
          </cell>
          <cell r="J10">
            <v>105.41940000000001</v>
          </cell>
          <cell r="K10">
            <v>64.128199999999993</v>
          </cell>
          <cell r="L10">
            <v>49.022400000000005</v>
          </cell>
          <cell r="M10">
            <v>49.370000000000005</v>
          </cell>
          <cell r="N10">
            <v>76.02516431924883</v>
          </cell>
          <cell r="O10">
            <v>81.346925821596258</v>
          </cell>
          <cell r="P10">
            <v>82.973864338028179</v>
          </cell>
          <cell r="Q10">
            <v>84.633341624788741</v>
          </cell>
          <cell r="R10">
            <v>86.326008457284516</v>
          </cell>
          <cell r="S10">
            <v>88.052528626430203</v>
          </cell>
          <cell r="T10">
            <v>89.813579198958806</v>
          </cell>
          <cell r="U10">
            <v>91.609850782937983</v>
          </cell>
          <cell r="V10">
            <v>93.442047798596747</v>
          </cell>
          <cell r="W10">
            <v>95.31088875456868</v>
          </cell>
          <cell r="X10">
            <v>97.217106529660057</v>
          </cell>
        </row>
        <row r="11">
          <cell r="A11" t="str">
            <v xml:space="preserve">  Crustaces</v>
          </cell>
          <cell r="B11" t="str">
            <v>=volume(t-1)*assumed growth rate</v>
          </cell>
          <cell r="C11">
            <v>3.3159999999999998</v>
          </cell>
          <cell r="D11">
            <v>5.5854999999999997</v>
          </cell>
          <cell r="E11">
            <v>3.028</v>
          </cell>
          <cell r="F11">
            <v>3.7367237579617836</v>
          </cell>
          <cell r="G11">
            <v>0.41799999999999993</v>
          </cell>
          <cell r="H11">
            <v>0.93399999999999994</v>
          </cell>
          <cell r="I11">
            <v>1.161</v>
          </cell>
          <cell r="J11">
            <v>1.5570000000000002</v>
          </cell>
          <cell r="K11">
            <v>1.4910000000000001</v>
          </cell>
          <cell r="L11">
            <v>1.8580000000000001</v>
          </cell>
          <cell r="M11">
            <v>1.101</v>
          </cell>
          <cell r="N11">
            <v>0.90081818181818174</v>
          </cell>
          <cell r="O11">
            <v>0.96387545454545454</v>
          </cell>
          <cell r="P11">
            <v>1.0101980745404913</v>
          </cell>
          <cell r="Q11">
            <v>1.0333137160653654</v>
          </cell>
          <cell r="R11">
            <v>1.056251045706373</v>
          </cell>
          <cell r="S11">
            <v>1.0807262813854137</v>
          </cell>
          <cell r="T11">
            <v>1.1066989651881198</v>
          </cell>
          <cell r="U11">
            <v>1.1398999341437634</v>
          </cell>
          <cell r="V11">
            <v>1.1740969321680763</v>
          </cell>
          <cell r="W11">
            <v>1.2093198401331187</v>
          </cell>
          <cell r="X11">
            <v>1.2455994353371123</v>
          </cell>
        </row>
        <row r="12">
          <cell r="A12" t="str">
            <v xml:space="preserve">  Artisanal</v>
          </cell>
          <cell r="G12">
            <v>4.489757</v>
          </cell>
          <cell r="H12">
            <v>4.7318249999999997</v>
          </cell>
          <cell r="I12">
            <v>4.0498000000000003</v>
          </cell>
          <cell r="J12">
            <v>3.5459999999999998</v>
          </cell>
          <cell r="K12">
            <v>2.3458000000000001</v>
          </cell>
          <cell r="L12">
            <v>2.0680000000000001</v>
          </cell>
          <cell r="M12">
            <v>2.202</v>
          </cell>
          <cell r="N12">
            <v>7.6690344827586205</v>
          </cell>
          <cell r="O12">
            <v>6.2393836980734019</v>
          </cell>
          <cell r="P12">
            <v>6.5513528829770724</v>
          </cell>
          <cell r="Q12">
            <v>6.7478934694663844</v>
          </cell>
          <cell r="R12">
            <v>6.9503302735503762</v>
          </cell>
          <cell r="S12">
            <v>7.1588401817568874</v>
          </cell>
          <cell r="T12">
            <v>7.3736053872095946</v>
          </cell>
          <cell r="U12">
            <v>7.5948135488258828</v>
          </cell>
          <cell r="V12">
            <v>7.8226579552906594</v>
          </cell>
          <cell r="W12">
            <v>8.0573376939493802</v>
          </cell>
          <cell r="X12">
            <v>8.2990578247678624</v>
          </cell>
        </row>
        <row r="14">
          <cell r="A14" t="str">
            <v>VALUE (In mln. US$)</v>
          </cell>
          <cell r="C14">
            <v>372.68434029475446</v>
          </cell>
          <cell r="D14">
            <v>478.28801527517584</v>
          </cell>
          <cell r="E14">
            <v>474.9389741709773</v>
          </cell>
          <cell r="F14">
            <v>408.03258217644571</v>
          </cell>
          <cell r="G14">
            <v>359.75421420923135</v>
          </cell>
          <cell r="H14">
            <v>333.06237959062895</v>
          </cell>
          <cell r="I14">
            <v>344.72723227354754</v>
          </cell>
          <cell r="J14">
            <v>335.36755579929229</v>
          </cell>
          <cell r="K14">
            <v>330.26312399999995</v>
          </cell>
          <cell r="L14">
            <v>315.38392602788485</v>
          </cell>
          <cell r="M14">
            <v>425.18661684866373</v>
          </cell>
          <cell r="N14">
            <v>488.68874054684869</v>
          </cell>
          <cell r="O14">
            <v>1677.6683705215894</v>
          </cell>
          <cell r="P14">
            <v>2069.9771257757211</v>
          </cell>
          <cell r="Q14">
            <v>2188.2545845951072</v>
          </cell>
          <cell r="R14">
            <v>2247.7509037764912</v>
          </cell>
          <cell r="S14">
            <v>2317.6942502942538</v>
          </cell>
          <cell r="T14">
            <v>2252.2126313138469</v>
          </cell>
          <cell r="U14">
            <v>3253.0277141639654</v>
          </cell>
          <cell r="V14">
            <v>3153.6874655093134</v>
          </cell>
          <cell r="W14">
            <v>3036.5952496106052</v>
          </cell>
          <cell r="X14">
            <v>2591.8855600966817</v>
          </cell>
        </row>
        <row r="16">
          <cell r="A16" t="str">
            <v>Ferrous ores</v>
          </cell>
          <cell r="B16" t="str">
            <v>=volume*price</v>
          </cell>
          <cell r="C16">
            <v>163</v>
          </cell>
          <cell r="D16">
            <v>196.83059999999998</v>
          </cell>
          <cell r="E16">
            <v>198.13400000000001</v>
          </cell>
          <cell r="F16">
            <v>211.511</v>
          </cell>
          <cell r="G16">
            <v>216.99799999999999</v>
          </cell>
          <cell r="H16">
            <v>177.11367999999999</v>
          </cell>
          <cell r="I16">
            <v>194.14272200000002</v>
          </cell>
          <cell r="J16">
            <v>178.505</v>
          </cell>
          <cell r="K16">
            <v>183.809124</v>
          </cell>
          <cell r="L16">
            <v>181.24884609111237</v>
          </cell>
          <cell r="M16">
            <v>249.20148498450345</v>
          </cell>
          <cell r="N16">
            <v>350.59287709643701</v>
          </cell>
          <cell r="O16">
            <v>405.90153176223737</v>
          </cell>
          <cell r="P16">
            <v>438.81246676998637</v>
          </cell>
          <cell r="Q16">
            <v>429.16265557944268</v>
          </cell>
          <cell r="R16">
            <v>411.38668759686232</v>
          </cell>
          <cell r="S16">
            <v>355.51935965160942</v>
          </cell>
          <cell r="T16">
            <v>304.73087970137954</v>
          </cell>
          <cell r="U16">
            <v>322.76079008371119</v>
          </cell>
          <cell r="V16">
            <v>341.50173918534597</v>
          </cell>
          <cell r="W16">
            <v>350.03928266497962</v>
          </cell>
          <cell r="X16">
            <v>358.79026473160411</v>
          </cell>
        </row>
        <row r="17">
          <cell r="A17" t="str">
            <v xml:space="preserve">Fish </v>
          </cell>
          <cell r="B17" t="str">
            <v>sum of elements</v>
          </cell>
          <cell r="C17">
            <v>207.09999999999997</v>
          </cell>
          <cell r="D17">
            <v>279.55788244184254</v>
          </cell>
          <cell r="E17">
            <v>276.80497417097729</v>
          </cell>
          <cell r="F17">
            <v>196.52158217644572</v>
          </cell>
          <cell r="G17">
            <v>140.58144747255864</v>
          </cell>
          <cell r="H17">
            <v>154.79631928221704</v>
          </cell>
          <cell r="I17">
            <v>149.08610000000004</v>
          </cell>
          <cell r="J17">
            <v>156.86255579929227</v>
          </cell>
          <cell r="K17">
            <v>143.45399999999998</v>
          </cell>
          <cell r="L17">
            <v>130.9600089810867</v>
          </cell>
          <cell r="M17">
            <v>170.86544444123939</v>
          </cell>
          <cell r="N17">
            <v>132.46420728519871</v>
          </cell>
          <cell r="O17">
            <v>143.54323290918256</v>
          </cell>
          <cell r="P17">
            <v>152.95399257054859</v>
          </cell>
          <cell r="Q17">
            <v>159.67319593695976</v>
          </cell>
          <cell r="R17">
            <v>166.02102110856271</v>
          </cell>
          <cell r="S17">
            <v>172.4776497194463</v>
          </cell>
          <cell r="T17">
            <v>179.04559346157313</v>
          </cell>
          <cell r="U17">
            <v>186.42618118483296</v>
          </cell>
          <cell r="V17">
            <v>193.89240194779538</v>
          </cell>
          <cell r="W17">
            <v>201.44968410185467</v>
          </cell>
          <cell r="X17">
            <v>209.1042944107823</v>
          </cell>
        </row>
        <row r="18">
          <cell r="A18" t="str">
            <v xml:space="preserve">  Cephalophodes</v>
          </cell>
          <cell r="B18" t="str">
            <v>=volume*price</v>
          </cell>
          <cell r="C18">
            <v>139.73862395520476</v>
          </cell>
          <cell r="D18">
            <v>160.70699999999999</v>
          </cell>
          <cell r="E18">
            <v>139.77100000000002</v>
          </cell>
          <cell r="F18">
            <v>117.024</v>
          </cell>
          <cell r="G18">
            <v>72.411000000000001</v>
          </cell>
          <cell r="H18">
            <v>78.12700000000001</v>
          </cell>
          <cell r="I18">
            <v>70.752000000000024</v>
          </cell>
          <cell r="J18">
            <v>92.110000000000014</v>
          </cell>
          <cell r="K18">
            <v>95.867999999999995</v>
          </cell>
          <cell r="L18">
            <v>95.52942187417969</v>
          </cell>
          <cell r="M18">
            <v>138.82334415342655</v>
          </cell>
          <cell r="N18">
            <v>79.627151047354118</v>
          </cell>
          <cell r="O18">
            <v>88.674288004458276</v>
          </cell>
          <cell r="P18">
            <v>95.72393655045839</v>
          </cell>
          <cell r="Q18">
            <v>100.85174864098057</v>
          </cell>
          <cell r="R18">
            <v>105.87388120031694</v>
          </cell>
          <cell r="S18">
            <v>110.95951958567716</v>
          </cell>
          <cell r="T18">
            <v>116.11117181432259</v>
          </cell>
          <cell r="U18">
            <v>121.94848564941819</v>
          </cell>
          <cell r="V18">
            <v>127.83202948279651</v>
          </cell>
          <cell r="W18">
            <v>133.76618747811375</v>
          </cell>
          <cell r="X18">
            <v>139.75615364384123</v>
          </cell>
        </row>
        <row r="19">
          <cell r="A19" t="str">
            <v xml:space="preserve">  Desmersal</v>
          </cell>
          <cell r="B19" t="str">
            <v>=volume*price</v>
          </cell>
          <cell r="C19">
            <v>13.403704803147781</v>
          </cell>
          <cell r="D19">
            <v>13.304</v>
          </cell>
          <cell r="E19">
            <v>19.723999999999997</v>
          </cell>
          <cell r="F19">
            <v>13.289</v>
          </cell>
          <cell r="G19">
            <v>8.8690000000000015</v>
          </cell>
          <cell r="H19">
            <v>7.9809999999999999</v>
          </cell>
          <cell r="I19">
            <v>13.064</v>
          </cell>
          <cell r="J19">
            <v>15.644999999999998</v>
          </cell>
          <cell r="K19">
            <v>14.251999999999999</v>
          </cell>
          <cell r="L19">
            <v>8.2320890933963415</v>
          </cell>
          <cell r="M19">
            <v>7.618103551576648</v>
          </cell>
          <cell r="N19">
            <v>8.1424180675624527</v>
          </cell>
          <cell r="O19">
            <v>8.9737589522605798</v>
          </cell>
          <cell r="P19">
            <v>9.4990765787593769</v>
          </cell>
          <cell r="Q19">
            <v>9.7650193541186248</v>
          </cell>
          <cell r="R19">
            <v>9.9817816639514199</v>
          </cell>
          <cell r="S19">
            <v>10.213077490559153</v>
          </cell>
          <cell r="T19">
            <v>10.458524498634857</v>
          </cell>
          <cell r="U19">
            <v>10.7722802335939</v>
          </cell>
          <cell r="V19">
            <v>11.095448640601719</v>
          </cell>
          <cell r="W19">
            <v>11.42831209981977</v>
          </cell>
          <cell r="X19">
            <v>11.771161462814364</v>
          </cell>
        </row>
        <row r="20">
          <cell r="A20" t="str">
            <v xml:space="preserve">  Pelagic</v>
          </cell>
          <cell r="B20" t="str">
            <v>=volume*price</v>
          </cell>
          <cell r="C20">
            <v>46.212773276524345</v>
          </cell>
          <cell r="D20">
            <v>85.379499999999993</v>
          </cell>
          <cell r="E20">
            <v>109.733307</v>
          </cell>
          <cell r="F20">
            <v>57.383499999999998</v>
          </cell>
          <cell r="G20">
            <v>52.005918000000001</v>
          </cell>
          <cell r="H20">
            <v>57.065072999999991</v>
          </cell>
          <cell r="I20">
            <v>56.447000000000003</v>
          </cell>
          <cell r="J20">
            <v>37.268000000000001</v>
          </cell>
          <cell r="K20">
            <v>24.243000000000002</v>
          </cell>
          <cell r="L20">
            <v>17.805077591860893</v>
          </cell>
          <cell r="M20">
            <v>17.096963662448946</v>
          </cell>
          <cell r="N20">
            <v>27.912967816924724</v>
          </cell>
          <cell r="O20">
            <v>30.762881831032743</v>
          </cell>
          <cell r="P20">
            <v>31.69192086232993</v>
          </cell>
          <cell r="Q20">
            <v>32.487388075974401</v>
          </cell>
          <cell r="R20">
            <v>33.137135837493886</v>
          </cell>
          <cell r="S20">
            <v>33.799878554243769</v>
          </cell>
          <cell r="T20">
            <v>34.475876125328647</v>
          </cell>
          <cell r="U20">
            <v>35.165393647835216</v>
          </cell>
          <cell r="V20">
            <v>35.868701520791923</v>
          </cell>
          <cell r="W20">
            <v>36.586075551207756</v>
          </cell>
          <cell r="X20">
            <v>37.317797062231918</v>
          </cell>
        </row>
        <row r="21">
          <cell r="A21" t="str">
            <v xml:space="preserve">  Crustaces</v>
          </cell>
          <cell r="B21" t="str">
            <v>=volume*price</v>
          </cell>
          <cell r="C21">
            <v>7.8021565272054074</v>
          </cell>
          <cell r="D21">
            <v>20.167382441842548</v>
          </cell>
          <cell r="E21">
            <v>7.5766671709772799</v>
          </cell>
          <cell r="F21">
            <v>8.825082176445747</v>
          </cell>
          <cell r="G21">
            <v>1.2399999999999998</v>
          </cell>
          <cell r="H21">
            <v>2.024</v>
          </cell>
          <cell r="I21">
            <v>3.66</v>
          </cell>
          <cell r="J21">
            <v>7.0070000000000014</v>
          </cell>
          <cell r="K21">
            <v>6.4510000000000005</v>
          </cell>
          <cell r="L21">
            <v>6.5474974735289582</v>
          </cell>
          <cell r="M21">
            <v>3.8975037497713556</v>
          </cell>
          <cell r="N21">
            <v>4.0492488716772961</v>
          </cell>
          <cell r="O21">
            <v>4.4626771814755486</v>
          </cell>
          <cell r="P21">
            <v>4.7239192091781668</v>
          </cell>
          <cell r="Q21">
            <v>4.8561733472141571</v>
          </cell>
          <cell r="R21">
            <v>4.9639698925683273</v>
          </cell>
          <cell r="S21">
            <v>5.0789939993071025</v>
          </cell>
          <cell r="T21">
            <v>5.2010555309381648</v>
          </cell>
          <cell r="U21">
            <v>5.357087196866309</v>
          </cell>
          <cell r="V21">
            <v>5.5177998127722985</v>
          </cell>
          <cell r="W21">
            <v>5.6833338071554671</v>
          </cell>
          <cell r="X21">
            <v>5.8538338213701318</v>
          </cell>
        </row>
        <row r="22">
          <cell r="A22" t="str">
            <v xml:space="preserve">  Artisanal</v>
          </cell>
          <cell r="G22">
            <v>6.0555294725586082</v>
          </cell>
          <cell r="H22">
            <v>9.5992462822170666</v>
          </cell>
          <cell r="I22">
            <v>5.1631</v>
          </cell>
          <cell r="J22">
            <v>4.8325557992922503</v>
          </cell>
          <cell r="K22">
            <v>2.64</v>
          </cell>
          <cell r="L22">
            <v>2.8459229481208399</v>
          </cell>
          <cell r="M22">
            <v>3.4295293240158919</v>
          </cell>
          <cell r="N22">
            <v>12.732421481680134</v>
          </cell>
          <cell r="O22">
            <v>10.669626939955421</v>
          </cell>
          <cell r="P22">
            <v>11.315139369822724</v>
          </cell>
          <cell r="Q22">
            <v>11.712866518671992</v>
          </cell>
          <cell r="R22">
            <v>12.064252514232152</v>
          </cell>
          <cell r="S22">
            <v>12.426180089659116</v>
          </cell>
          <cell r="T22">
            <v>12.79896549234889</v>
          </cell>
          <cell r="U22">
            <v>13.182934457119359</v>
          </cell>
          <cell r="V22">
            <v>13.578422490832939</v>
          </cell>
          <cell r="W22">
            <v>13.985775165557929</v>
          </cell>
          <cell r="X22">
            <v>14.405348420524668</v>
          </cell>
        </row>
        <row r="23">
          <cell r="A23" t="str">
            <v xml:space="preserve">   Oil</v>
          </cell>
          <cell r="O23">
            <v>1119.423</v>
          </cell>
          <cell r="P23">
            <v>1468.53</v>
          </cell>
          <cell r="Q23">
            <v>1588.77</v>
          </cell>
          <cell r="R23">
            <v>1659.375</v>
          </cell>
          <cell r="S23">
            <v>1778.4</v>
          </cell>
          <cell r="T23">
            <v>1756.8</v>
          </cell>
          <cell r="U23">
            <v>2731.8555000000001</v>
          </cell>
          <cell r="V23">
            <v>2605.9485241938883</v>
          </cell>
          <cell r="W23">
            <v>2472.3911386560189</v>
          </cell>
          <cell r="X23">
            <v>2010.8944024409104</v>
          </cell>
        </row>
        <row r="26">
          <cell r="A26" t="str">
            <v>Non-traditional exports</v>
          </cell>
          <cell r="B26" t="str">
            <v>=value(t-1)*SDRPriceIndex*(1+UMPriceElasticityPartners*UMPrice indexPartners)*(1+OutputPartnersElasticity*OutputPartners)</v>
          </cell>
          <cell r="C26">
            <v>0.55877627994691625</v>
          </cell>
          <cell r="D26">
            <v>1.8995328333333332</v>
          </cell>
          <cell r="E26">
            <v>0</v>
          </cell>
          <cell r="F26">
            <v>0</v>
          </cell>
          <cell r="G26">
            <v>2.1747667366726948</v>
          </cell>
          <cell r="H26">
            <v>1.1523803084119213</v>
          </cell>
          <cell r="I26">
            <v>1.4984102735475247</v>
          </cell>
          <cell r="J26">
            <v>0</v>
          </cell>
          <cell r="K26">
            <v>3</v>
          </cell>
          <cell r="L26">
            <v>3.1750709556857695</v>
          </cell>
          <cell r="M26">
            <v>5.1196874229208849</v>
          </cell>
          <cell r="N26">
            <v>5.6316561652129735</v>
          </cell>
          <cell r="O26">
            <v>8.8006058501693616</v>
          </cell>
          <cell r="P26">
            <v>9.6806664351862981</v>
          </cell>
          <cell r="Q26">
            <v>10.648733078704929</v>
          </cell>
          <cell r="R26">
            <v>10.968195071066077</v>
          </cell>
          <cell r="S26">
            <v>11.297240923198061</v>
          </cell>
          <cell r="T26">
            <v>11.636158150894003</v>
          </cell>
          <cell r="U26">
            <v>11.985242895420823</v>
          </cell>
          <cell r="V26">
            <v>12.344800182283448</v>
          </cell>
          <cell r="W26">
            <v>12.715144187751951</v>
          </cell>
          <cell r="X26">
            <v>13.09659851338451</v>
          </cell>
        </row>
        <row r="27">
          <cell r="A27" t="str">
            <v>Other Mining</v>
          </cell>
          <cell r="B27" t="str">
            <v>input from assumptions</v>
          </cell>
          <cell r="C27">
            <v>2.0255640148075713</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row>
        <row r="29">
          <cell r="A29" t="str">
            <v>PRICES</v>
          </cell>
        </row>
        <row r="30">
          <cell r="A30" t="str">
            <v>(In US$ per unit)</v>
          </cell>
        </row>
        <row r="32">
          <cell r="A32" t="str">
            <v>Ferrous ores 1/</v>
          </cell>
          <cell r="B32" t="str">
            <v>Price(t-1)*Price IndexUS$*IndexUS$/SDR</v>
          </cell>
          <cell r="C32">
            <v>15.825242718446601</v>
          </cell>
          <cell r="D32">
            <v>17.169801165707568</v>
          </cell>
          <cell r="E32">
            <v>17.757206095851487</v>
          </cell>
          <cell r="F32">
            <v>18.095178942174066</v>
          </cell>
          <cell r="G32">
            <v>19.341000000000001</v>
          </cell>
          <cell r="H32">
            <v>16.04</v>
          </cell>
          <cell r="I32">
            <v>17.53868678868654</v>
          </cell>
          <cell r="J32">
            <v>17.685331384599809</v>
          </cell>
          <cell r="K32">
            <v>17.529205133875756</v>
          </cell>
          <cell r="L32">
            <v>18.826366313782565</v>
          </cell>
          <cell r="M32">
            <v>22.648118675480426</v>
          </cell>
          <cell r="N32">
            <v>29.216073091369751</v>
          </cell>
          <cell r="O32">
            <v>32.362419424286493</v>
          </cell>
          <cell r="P32">
            <v>32.362419424286493</v>
          </cell>
          <cell r="Q32">
            <v>29.216073091369751</v>
          </cell>
          <cell r="R32">
            <v>26.96868285357208</v>
          </cell>
          <cell r="S32">
            <v>22.473902377976735</v>
          </cell>
          <cell r="T32">
            <v>17.97912190238139</v>
          </cell>
          <cell r="U32">
            <v>18.428599949940924</v>
          </cell>
          <cell r="V32">
            <v>18.889314948689446</v>
          </cell>
          <cell r="W32">
            <v>19.361547822406681</v>
          </cell>
          <cell r="X32">
            <v>19.845586517966847</v>
          </cell>
        </row>
        <row r="33">
          <cell r="A33" t="str">
            <v>Fish  (average price)</v>
          </cell>
          <cell r="B33" t="str">
            <v>SumFishValue/SumFishVolume</v>
          </cell>
          <cell r="C33">
            <v>1085.3387556599025</v>
          </cell>
          <cell r="D33">
            <v>937.81472028912981</v>
          </cell>
          <cell r="E33">
            <v>755.61851278762356</v>
          </cell>
          <cell r="F33">
            <v>964.85494765786291</v>
          </cell>
          <cell r="G33">
            <v>766.89378740905511</v>
          </cell>
          <cell r="H33">
            <v>760.91078508157182</v>
          </cell>
          <cell r="I33">
            <v>754.97795117050225</v>
          </cell>
          <cell r="J33">
            <v>1020.0226799465496</v>
          </cell>
          <cell r="K33">
            <v>1391.3254320796075</v>
          </cell>
          <cell r="L33">
            <v>1634.4789285163474</v>
          </cell>
          <cell r="M33">
            <v>1989.4678283895835</v>
          </cell>
          <cell r="N33">
            <v>1125.3609841275552</v>
          </cell>
          <cell r="O33">
            <v>1155.0726020259297</v>
          </cell>
          <cell r="P33">
            <v>1195.1956465149713</v>
          </cell>
          <cell r="Q33">
            <v>1221.5851672013036</v>
          </cell>
          <cell r="R33">
            <v>1243.8086041598547</v>
          </cell>
          <cell r="S33">
            <v>1265.0134137230232</v>
          </cell>
          <cell r="T33">
            <v>1285.2418244788644</v>
          </cell>
          <cell r="U33">
            <v>1307.4281030972197</v>
          </cell>
          <cell r="V33">
            <v>1328.4704767220048</v>
          </cell>
          <cell r="W33">
            <v>1348.429949481163</v>
          </cell>
          <cell r="X33">
            <v>1367.3694940249459</v>
          </cell>
        </row>
        <row r="34">
          <cell r="A34" t="str">
            <v xml:space="preserve">  Cephalophodes</v>
          </cell>
          <cell r="B34" t="str">
            <v>Price(t-1)*Price IndexUS$*IndexUS$/SDR</v>
          </cell>
          <cell r="C34">
            <v>3677.332209347494</v>
          </cell>
          <cell r="D34">
            <v>4831.9853272798337</v>
          </cell>
          <cell r="E34">
            <v>4790.9439912250637</v>
          </cell>
          <cell r="F34">
            <v>4978.2617943591267</v>
          </cell>
          <cell r="G34">
            <v>3743.9118970063591</v>
          </cell>
          <cell r="H34">
            <v>2984.1106145678168</v>
          </cell>
          <cell r="I34">
            <v>2613.1855955678675</v>
          </cell>
          <cell r="J34">
            <v>2824.5936829193502</v>
          </cell>
          <cell r="K34">
            <v>3965.4202514890803</v>
          </cell>
          <cell r="L34">
            <v>4848.9630919333886</v>
          </cell>
          <cell r="M34">
            <v>5487.7394218060062</v>
          </cell>
          <cell r="N34">
            <v>3062.6187249046179</v>
          </cell>
          <cell r="O34">
            <v>3154.4972866517564</v>
          </cell>
          <cell r="P34">
            <v>3249.1322052513092</v>
          </cell>
          <cell r="Q34">
            <v>3346.6061714088487</v>
          </cell>
          <cell r="R34">
            <v>3436.9645380368875</v>
          </cell>
          <cell r="S34">
            <v>3520.4827763111839</v>
          </cell>
          <cell r="T34">
            <v>3597.4757346291099</v>
          </cell>
          <cell r="U34">
            <v>3668.2848495138142</v>
          </cell>
          <cell r="V34">
            <v>3733.2674151374963</v>
          </cell>
          <cell r="W34">
            <v>3792.7877561885389</v>
          </cell>
          <cell r="X34">
            <v>3847.2101149728269</v>
          </cell>
        </row>
        <row r="35">
          <cell r="A35" t="str">
            <v xml:space="preserve">  Demersal</v>
          </cell>
          <cell r="B35" t="str">
            <v>Price(t-1)*Price IndexUS$*IndexUS$/SDR</v>
          </cell>
          <cell r="C35">
            <v>1327.0994854601763</v>
          </cell>
          <cell r="D35">
            <v>1575.929874437337</v>
          </cell>
          <cell r="E35">
            <v>1509.4512895079206</v>
          </cell>
          <cell r="F35">
            <v>1378.8130317493255</v>
          </cell>
          <cell r="G35">
            <v>1225.8465791292333</v>
          </cell>
          <cell r="H35">
            <v>1361.0163710777626</v>
          </cell>
          <cell r="I35">
            <v>1567.1785028790787</v>
          </cell>
          <cell r="J35">
            <v>1468.8761618627359</v>
          </cell>
          <cell r="K35">
            <v>1299.7720018239852</v>
          </cell>
          <cell r="L35">
            <v>1101.4301703768185</v>
          </cell>
          <cell r="M35">
            <v>962.48939375573593</v>
          </cell>
          <cell r="N35">
            <v>1144.6460675263297</v>
          </cell>
          <cell r="O35">
            <v>1178.9854495521197</v>
          </cell>
          <cell r="P35">
            <v>1190.7753040476409</v>
          </cell>
          <cell r="Q35">
            <v>1196.729180567879</v>
          </cell>
          <cell r="R35">
            <v>1196.729180567879</v>
          </cell>
          <cell r="S35">
            <v>1196.729180567879</v>
          </cell>
          <cell r="T35">
            <v>1196.729180567879</v>
          </cell>
          <cell r="U35">
            <v>1196.729180567879</v>
          </cell>
          <cell r="V35">
            <v>1196.729180567879</v>
          </cell>
          <cell r="W35">
            <v>1196.729180567879</v>
          </cell>
          <cell r="X35">
            <v>1196.729180567879</v>
          </cell>
        </row>
        <row r="36">
          <cell r="A36" t="str">
            <v xml:space="preserve">  Pelagic</v>
          </cell>
          <cell r="B36" t="str">
            <v>Price(t-1)*Price IndexUS$*IndexUS$/SDR</v>
          </cell>
          <cell r="C36">
            <v>331.51200341839558</v>
          </cell>
          <cell r="D36">
            <v>340.40419746589163</v>
          </cell>
          <cell r="E36">
            <v>341.78442347224819</v>
          </cell>
          <cell r="F36">
            <v>344.02949192497283</v>
          </cell>
          <cell r="G36">
            <v>342.52944609550093</v>
          </cell>
          <cell r="H36">
            <v>334.77778533265098</v>
          </cell>
          <cell r="I36">
            <v>359.88115958660876</v>
          </cell>
          <cell r="J36">
            <v>353.52126838134154</v>
          </cell>
          <cell r="K36">
            <v>378.03961439741028</v>
          </cell>
          <cell r="L36">
            <v>363.20289483707228</v>
          </cell>
          <cell r="M36">
            <v>346.30268710652103</v>
          </cell>
          <cell r="N36">
            <v>367.15432405658652</v>
          </cell>
          <cell r="O36">
            <v>378.16895377828411</v>
          </cell>
          <cell r="P36">
            <v>381.95064331606693</v>
          </cell>
          <cell r="Q36">
            <v>383.8603965326472</v>
          </cell>
          <cell r="R36">
            <v>383.8603965326472</v>
          </cell>
          <cell r="S36">
            <v>383.8603965326472</v>
          </cell>
          <cell r="T36">
            <v>383.8603965326472</v>
          </cell>
          <cell r="U36">
            <v>383.8603965326472</v>
          </cell>
          <cell r="V36">
            <v>383.8603965326472</v>
          </cell>
          <cell r="W36">
            <v>383.8603965326472</v>
          </cell>
          <cell r="X36">
            <v>383.8603965326472</v>
          </cell>
        </row>
        <row r="37">
          <cell r="A37" t="str">
            <v xml:space="preserve">  Crustaces</v>
          </cell>
          <cell r="B37" t="str">
            <v>Price(t-1)*Price IndexUS$*IndexUS$/SDR</v>
          </cell>
          <cell r="C37">
            <v>2352.8819442718359</v>
          </cell>
          <cell r="D37">
            <v>3610.6673425552858</v>
          </cell>
          <cell r="E37">
            <v>2502.2018398207661</v>
          </cell>
          <cell r="F37">
            <v>2361.7165057069769</v>
          </cell>
          <cell r="G37">
            <v>2966.5071770334926</v>
          </cell>
          <cell r="H37">
            <v>2167.0235546038548</v>
          </cell>
          <cell r="I37">
            <v>3152.454780361757</v>
          </cell>
          <cell r="J37">
            <v>4500.321130378934</v>
          </cell>
          <cell r="K37">
            <v>4326.6264252179744</v>
          </cell>
          <cell r="L37">
            <v>3523.9491246119255</v>
          </cell>
          <cell r="M37">
            <v>3539.9670751783428</v>
          </cell>
          <cell r="N37">
            <v>4495.0789775406456</v>
          </cell>
          <cell r="O37">
            <v>4629.9313468668652</v>
          </cell>
          <cell r="P37">
            <v>4676.2306603355337</v>
          </cell>
          <cell r="Q37">
            <v>4699.6118136372106</v>
          </cell>
          <cell r="R37">
            <v>4699.6118136372106</v>
          </cell>
          <cell r="S37">
            <v>4699.6118136372106</v>
          </cell>
          <cell r="T37">
            <v>4699.6118136372106</v>
          </cell>
          <cell r="U37">
            <v>4699.6118136372106</v>
          </cell>
          <cell r="V37">
            <v>4699.6118136372106</v>
          </cell>
          <cell r="W37">
            <v>4699.6118136372106</v>
          </cell>
          <cell r="X37">
            <v>4699.6118136372106</v>
          </cell>
        </row>
        <row r="38">
          <cell r="A38" t="str">
            <v xml:space="preserve">  Artisanal</v>
          </cell>
          <cell r="G38">
            <v>1360.8674524381013</v>
          </cell>
          <cell r="H38">
            <v>2028.6562335287267</v>
          </cell>
          <cell r="I38">
            <v>1274.9024643192256</v>
          </cell>
          <cell r="J38">
            <v>1362.8188943294558</v>
          </cell>
          <cell r="K38">
            <v>1125.4156364566459</v>
          </cell>
          <cell r="L38">
            <v>1376.1716383563055</v>
          </cell>
          <cell r="M38">
            <v>1557.4610917420036</v>
          </cell>
          <cell r="N38">
            <v>1660.2378709216821</v>
          </cell>
          <cell r="O38">
            <v>1710.0450070493325</v>
          </cell>
          <cell r="P38">
            <v>1727.1454571198258</v>
          </cell>
          <cell r="Q38">
            <v>1735.7811844054247</v>
          </cell>
          <cell r="R38">
            <v>1735.7811844054247</v>
          </cell>
          <cell r="S38">
            <v>1735.7811844054247</v>
          </cell>
          <cell r="T38">
            <v>1735.7811844054247</v>
          </cell>
          <cell r="U38">
            <v>1735.7811844054247</v>
          </cell>
          <cell r="V38">
            <v>1735.7811844054247</v>
          </cell>
          <cell r="W38">
            <v>1735.7811844054247</v>
          </cell>
          <cell r="X38">
            <v>1735.7811844054247</v>
          </cell>
        </row>
        <row r="42">
          <cell r="A42" t="str">
            <v>VALUE</v>
          </cell>
          <cell r="C42">
            <v>261.05674831825081</v>
          </cell>
          <cell r="D42">
            <v>315.35084070992724</v>
          </cell>
          <cell r="E42">
            <v>327.14008331386856</v>
          </cell>
          <cell r="F42">
            <v>296.5108848906188</v>
          </cell>
          <cell r="G42">
            <v>265.14724623585454</v>
          </cell>
          <cell r="H42">
            <v>243.56487296214399</v>
          </cell>
          <cell r="I42">
            <v>261.34557874037705</v>
          </cell>
          <cell r="J42">
            <v>265.91989845174822</v>
          </cell>
          <cell r="K42">
            <v>254.96545191361238</v>
          </cell>
          <cell r="L42">
            <v>226.86212794854691</v>
          </cell>
          <cell r="M42">
            <v>290.60416702911851</v>
          </cell>
          <cell r="N42">
            <v>335.88835299429695</v>
          </cell>
          <cell r="O42">
            <v>1173.7722564089365</v>
          </cell>
          <cell r="P42">
            <v>1447.887675893252</v>
          </cell>
          <cell r="Q42">
            <v>527.44814021982734</v>
          </cell>
          <cell r="R42">
            <v>518.76485291010226</v>
          </cell>
          <cell r="S42">
            <v>484.11697978611915</v>
          </cell>
          <cell r="T42">
            <v>453.15744143590302</v>
          </cell>
          <cell r="U42">
            <v>470.65663166961076</v>
          </cell>
          <cell r="V42">
            <v>488.70445777053897</v>
          </cell>
          <cell r="W42">
            <v>499.78831824316671</v>
          </cell>
          <cell r="X42">
            <v>500.10529308291063</v>
          </cell>
        </row>
        <row r="44">
          <cell r="A44" t="str">
            <v>In mln. SDRs</v>
          </cell>
        </row>
        <row r="45">
          <cell r="A45" t="str">
            <v>Ferrous ores</v>
          </cell>
          <cell r="B45" t="str">
            <v>=volume*price</v>
          </cell>
          <cell r="C45">
            <v>113.81919855223842</v>
          </cell>
          <cell r="D45">
            <v>129.71584038030002</v>
          </cell>
          <cell r="E45">
            <v>136.47558274292271</v>
          </cell>
          <cell r="F45">
            <v>153.70172999316918</v>
          </cell>
          <cell r="G45">
            <v>159.93258693343634</v>
          </cell>
          <cell r="H45">
            <v>129.52129574670093</v>
          </cell>
          <cell r="I45">
            <v>147.18402635234895</v>
          </cell>
          <cell r="J45">
            <v>140.20965403484195</v>
          </cell>
          <cell r="K45">
            <v>141.9019350356088</v>
          </cell>
          <cell r="L45">
            <v>129.37974971511576</v>
          </cell>
          <cell r="M45">
            <v>168.24599753202651</v>
          </cell>
          <cell r="N45">
            <v>237.2488301507729</v>
          </cell>
          <cell r="O45">
            <v>282.3226901960453</v>
          </cell>
          <cell r="P45">
            <v>304.54478306658706</v>
          </cell>
          <cell r="Q45">
            <v>296.96141194075267</v>
          </cell>
          <cell r="R45">
            <v>284.10869736487757</v>
          </cell>
          <cell r="S45">
            <v>245.17304680577504</v>
          </cell>
          <cell r="T45">
            <v>209.85592694092625</v>
          </cell>
          <cell r="U45">
            <v>222.27240261826441</v>
          </cell>
          <cell r="V45">
            <v>235.17854212513134</v>
          </cell>
          <cell r="W45">
            <v>241.05800567825963</v>
          </cell>
          <cell r="X45">
            <v>247.08445582021614</v>
          </cell>
        </row>
        <row r="46">
          <cell r="A46" t="str">
            <v xml:space="preserve">Fish </v>
          </cell>
          <cell r="B46" t="str">
            <v>sum of elements</v>
          </cell>
          <cell r="C46">
            <v>144.6532094712579</v>
          </cell>
          <cell r="D46">
            <v>184.23500032962724</v>
          </cell>
          <cell r="E46">
            <v>190.66450057094588</v>
          </cell>
          <cell r="F46">
            <v>142.80915489744962</v>
          </cell>
          <cell r="G46">
            <v>103.61180549651748</v>
          </cell>
          <cell r="H46">
            <v>113.20085410823592</v>
          </cell>
          <cell r="I46">
            <v>113.02557337775933</v>
          </cell>
          <cell r="J46">
            <v>123.21024441690629</v>
          </cell>
          <cell r="K46">
            <v>110.74749580221179</v>
          </cell>
          <cell r="L46">
            <v>93.482378233431135</v>
          </cell>
          <cell r="M46">
            <v>115.35816949709199</v>
          </cell>
          <cell r="N46">
            <v>89.639522843524048</v>
          </cell>
          <cell r="O46">
            <v>99.840745853840033</v>
          </cell>
          <cell r="P46">
            <v>106.15318390893113</v>
          </cell>
          <cell r="Q46">
            <v>110.48672827907474</v>
          </cell>
          <cell r="R46">
            <v>114.65615554522468</v>
          </cell>
          <cell r="S46">
            <v>118.94393298034409</v>
          </cell>
          <cell r="T46">
            <v>123.3015144949768</v>
          </cell>
          <cell r="U46">
            <v>128.38422905134638</v>
          </cell>
          <cell r="V46">
            <v>133.52591564540762</v>
          </cell>
          <cell r="W46">
            <v>138.73031256490711</v>
          </cell>
          <cell r="X46">
            <v>144.00173547854729</v>
          </cell>
        </row>
        <row r="47">
          <cell r="A47" t="str">
            <v xml:space="preserve">  Cephalophodes</v>
          </cell>
          <cell r="B47" t="str">
            <v>=volume*price</v>
          </cell>
          <cell r="C47">
            <v>97.576307885730245</v>
          </cell>
          <cell r="D47">
            <v>105.90956670353532</v>
          </cell>
          <cell r="E47">
            <v>96.27488808362547</v>
          </cell>
          <cell r="F47">
            <v>85.039507404913351</v>
          </cell>
          <cell r="G47">
            <v>53.368595804740416</v>
          </cell>
          <cell r="H47">
            <v>57.133420031713563</v>
          </cell>
          <cell r="I47">
            <v>53.638705202049216</v>
          </cell>
          <cell r="J47">
            <v>72.349296844062039</v>
          </cell>
          <cell r="K47">
            <v>74.010769498002418</v>
          </cell>
          <cell r="L47">
            <v>68.191180021626252</v>
          </cell>
          <cell r="M47">
            <v>93.725252156011379</v>
          </cell>
          <cell r="N47">
            <v>53.884290492950363</v>
          </cell>
          <cell r="O47">
            <v>61.676937832553044</v>
          </cell>
          <cell r="P47">
            <v>66.434360230517115</v>
          </cell>
          <cell r="Q47">
            <v>69.78491088112763</v>
          </cell>
          <cell r="R47">
            <v>73.117802251934776</v>
          </cell>
          <cell r="S47">
            <v>76.519837106998409</v>
          </cell>
          <cell r="T47">
            <v>79.961104083609243</v>
          </cell>
          <cell r="U47">
            <v>83.981027850145523</v>
          </cell>
          <cell r="V47">
            <v>88.032788361128581</v>
          </cell>
          <cell r="W47">
            <v>92.11940481411672</v>
          </cell>
          <cell r="X47">
            <v>96.244454114290534</v>
          </cell>
        </row>
        <row r="48">
          <cell r="A48" t="str">
            <v xml:space="preserve">  Desmersal</v>
          </cell>
          <cell r="B48" t="str">
            <v>=volume*price</v>
          </cell>
          <cell r="C48">
            <v>9.3595026891108528</v>
          </cell>
          <cell r="D48">
            <v>8.7676384689144466</v>
          </cell>
          <cell r="E48">
            <v>13.585979155629053</v>
          </cell>
          <cell r="F48">
            <v>9.6569081034992266</v>
          </cell>
          <cell r="G48">
            <v>6.5366598471536479</v>
          </cell>
          <cell r="H48">
            <v>5.8364179511962044</v>
          </cell>
          <cell r="I48">
            <v>9.9041164173390257</v>
          </cell>
          <cell r="J48">
            <v>12.288619575782763</v>
          </cell>
          <cell r="K48">
            <v>11.002644124061527</v>
          </cell>
          <cell r="L48">
            <v>5.8762615570018735</v>
          </cell>
          <cell r="M48">
            <v>5.143289701572165</v>
          </cell>
          <cell r="N48">
            <v>5.5100353924085503</v>
          </cell>
          <cell r="O48">
            <v>6.2416511649359405</v>
          </cell>
          <cell r="P48">
            <v>6.5925524798901156</v>
          </cell>
          <cell r="Q48">
            <v>6.7569577579218159</v>
          </cell>
          <cell r="R48">
            <v>6.8935409711286146</v>
          </cell>
          <cell r="S48">
            <v>7.043136351498914</v>
          </cell>
          <cell r="T48">
            <v>7.2023660852690012</v>
          </cell>
          <cell r="U48">
            <v>7.4184370678270701</v>
          </cell>
          <cell r="V48">
            <v>7.6409901798618831</v>
          </cell>
          <cell r="W48">
            <v>7.8702198852577396</v>
          </cell>
          <cell r="X48">
            <v>8.1063264818154721</v>
          </cell>
        </row>
        <row r="49">
          <cell r="A49" t="str">
            <v xml:space="preserve">  Pelagic</v>
          </cell>
          <cell r="B49" t="str">
            <v>=volume*price</v>
          </cell>
          <cell r="C49">
            <v>32.269330166934367</v>
          </cell>
          <cell r="D49">
            <v>56.267031618812453</v>
          </cell>
          <cell r="E49">
            <v>75.584791197538223</v>
          </cell>
          <cell r="F49">
            <v>41.699690432474071</v>
          </cell>
          <cell r="G49">
            <v>38.329574473442904</v>
          </cell>
          <cell r="H49">
            <v>41.731063330851001</v>
          </cell>
          <cell r="I49">
            <v>42.793758374887936</v>
          </cell>
          <cell r="J49">
            <v>29.272756430186774</v>
          </cell>
          <cell r="K49">
            <v>18.715766313473452</v>
          </cell>
          <cell r="L49">
            <v>12.709689094159357</v>
          </cell>
          <cell r="M49">
            <v>11.542851385241169</v>
          </cell>
          <cell r="N49">
            <v>18.888914730517968</v>
          </cell>
          <cell r="O49">
            <v>21.396961768076316</v>
          </cell>
          <cell r="P49">
            <v>21.994838102539202</v>
          </cell>
          <cell r="Q49">
            <v>22.479823227588994</v>
          </cell>
          <cell r="R49">
            <v>22.884912859453443</v>
          </cell>
          <cell r="S49">
            <v>23.309051903473762</v>
          </cell>
          <cell r="T49">
            <v>23.742152250770534</v>
          </cell>
          <cell r="U49">
            <v>24.216995295785942</v>
          </cell>
          <cell r="V49">
            <v>24.70133520170166</v>
          </cell>
          <cell r="W49">
            <v>25.195361905735691</v>
          </cell>
          <cell r="X49">
            <v>25.699269143850408</v>
          </cell>
        </row>
        <row r="50">
          <cell r="A50" t="str">
            <v xml:space="preserve">  Crustaces</v>
          </cell>
          <cell r="B50" t="str">
            <v>=volume*price</v>
          </cell>
          <cell r="C50">
            <v>5.4480687294824248</v>
          </cell>
          <cell r="D50">
            <v>13.29076353836504</v>
          </cell>
          <cell r="E50">
            <v>5.2188421341531273</v>
          </cell>
          <cell r="F50">
            <v>6.4130489565629869</v>
          </cell>
          <cell r="G50">
            <v>0.91390891988617884</v>
          </cell>
          <cell r="H50">
            <v>1.4801290481419771</v>
          </cell>
          <cell r="I50">
            <v>2.7747294923041057</v>
          </cell>
          <cell r="J50">
            <v>5.5037620560888367</v>
          </cell>
          <cell r="K50">
            <v>4.9802173199776121</v>
          </cell>
          <cell r="L50">
            <v>4.6737598757439374</v>
          </cell>
          <cell r="M50">
            <v>2.6313623544653941</v>
          </cell>
          <cell r="N50">
            <v>2.7401570897589087</v>
          </cell>
          <cell r="O50">
            <v>3.1039918028412248</v>
          </cell>
          <cell r="P50">
            <v>3.2784960768613423</v>
          </cell>
          <cell r="Q50">
            <v>3.3602553136192426</v>
          </cell>
          <cell r="R50">
            <v>3.428178554280509</v>
          </cell>
          <cell r="S50">
            <v>3.5025727846118819</v>
          </cell>
          <cell r="T50">
            <v>3.581758207720354</v>
          </cell>
          <cell r="U50">
            <v>3.6892109539519642</v>
          </cell>
          <cell r="V50">
            <v>3.799887282570523</v>
          </cell>
          <cell r="W50">
            <v>3.9138839010476385</v>
          </cell>
          <cell r="X50">
            <v>4.0313004180790681</v>
          </cell>
        </row>
        <row r="51">
          <cell r="A51" t="str">
            <v xml:space="preserve">  Artisanal</v>
          </cell>
          <cell r="G51">
            <v>4.4630664512943232</v>
          </cell>
          <cell r="H51">
            <v>7.0198237463331807</v>
          </cell>
          <cell r="I51">
            <v>3.914263891179051</v>
          </cell>
          <cell r="J51">
            <v>3.7958095107858916</v>
          </cell>
          <cell r="K51">
            <v>2.0380985466967751</v>
          </cell>
          <cell r="L51">
            <v>2.031487684899715</v>
          </cell>
          <cell r="M51">
            <v>2.3154138998018858</v>
          </cell>
          <cell r="N51">
            <v>8.6161251378882664</v>
          </cell>
          <cell r="O51">
            <v>7.421203285433517</v>
          </cell>
          <cell r="P51">
            <v>7.852937019123349</v>
          </cell>
          <cell r="Q51">
            <v>8.1047810988170603</v>
          </cell>
          <cell r="R51">
            <v>8.3317209084273447</v>
          </cell>
          <cell r="S51">
            <v>8.5693348337611202</v>
          </cell>
          <cell r="T51">
            <v>8.8141338676076604</v>
          </cell>
          <cell r="U51">
            <v>9.0785578836358916</v>
          </cell>
          <cell r="V51">
            <v>9.3509146201449678</v>
          </cell>
          <cell r="W51">
            <v>9.6314420587493181</v>
          </cell>
          <cell r="X51">
            <v>9.920385320511798</v>
          </cell>
        </row>
        <row r="52">
          <cell r="A52" t="str">
            <v xml:space="preserve">   Oil</v>
          </cell>
          <cell r="O52">
            <v>778.60882035905115</v>
          </cell>
          <cell r="P52">
            <v>1019.1897089177337</v>
          </cell>
          <cell r="Q52">
            <v>100</v>
          </cell>
          <cell r="R52">
            <v>100</v>
          </cell>
          <cell r="S52">
            <v>100</v>
          </cell>
          <cell r="T52">
            <v>100</v>
          </cell>
          <cell r="U52">
            <v>100</v>
          </cell>
          <cell r="V52">
            <v>100</v>
          </cell>
          <cell r="W52">
            <v>100</v>
          </cell>
          <cell r="X52">
            <v>100</v>
          </cell>
        </row>
        <row r="55">
          <cell r="A55" t="str">
            <v>Non-traditional exports</v>
          </cell>
          <cell r="B55" t="str">
            <v>=value(t-1)*SDRPriceIndex*(1+UMPriceElasticityPartners*UMPrice indexPartners)*(1+OutputPartnersElasticity*OutputPartners)</v>
          </cell>
          <cell r="C55">
            <v>0.55877627994691625</v>
          </cell>
          <cell r="D55">
            <v>1.4</v>
          </cell>
          <cell r="E55">
            <v>0</v>
          </cell>
          <cell r="F55">
            <v>0</v>
          </cell>
          <cell r="G55">
            <v>1.6028538059007524</v>
          </cell>
          <cell r="H55">
            <v>0.84272310720716159</v>
          </cell>
          <cell r="I55">
            <v>1.1359790102687921</v>
          </cell>
          <cell r="J55">
            <v>2.5</v>
          </cell>
          <cell r="K55">
            <v>2.3160210757917894</v>
          </cell>
          <cell r="L55">
            <v>4</v>
          </cell>
          <cell r="M55">
            <v>7</v>
          </cell>
          <cell r="N55">
            <v>9</v>
          </cell>
          <cell r="O55">
            <v>13</v>
          </cell>
          <cell r="P55">
            <v>18</v>
          </cell>
          <cell r="Q55">
            <v>20</v>
          </cell>
          <cell r="R55">
            <v>20</v>
          </cell>
          <cell r="S55">
            <v>20</v>
          </cell>
          <cell r="T55">
            <v>20</v>
          </cell>
          <cell r="U55">
            <v>20</v>
          </cell>
          <cell r="V55">
            <v>20</v>
          </cell>
          <cell r="W55">
            <v>20</v>
          </cell>
          <cell r="X55">
            <v>9.0191017841472174</v>
          </cell>
        </row>
        <row r="56">
          <cell r="A56" t="str">
            <v>Other Mining</v>
          </cell>
          <cell r="B56" t="str">
            <v>input from assumptions</v>
          </cell>
          <cell r="C56">
            <v>2.0255640148075713</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row>
        <row r="58">
          <cell r="A58" t="str">
            <v>PRICES</v>
          </cell>
        </row>
        <row r="59">
          <cell r="A59" t="str">
            <v>(In SDRs per unit)</v>
          </cell>
        </row>
        <row r="60">
          <cell r="A60" t="str">
            <v>Ferrous ores 1/</v>
          </cell>
          <cell r="B60" t="str">
            <v>Price(t-1)*Price IndexUS$*IndexUS$/SDR</v>
          </cell>
          <cell r="C60">
            <v>11.05346281933827</v>
          </cell>
          <cell r="D60">
            <v>11.28</v>
          </cell>
          <cell r="E60">
            <v>12.846846846846846</v>
          </cell>
          <cell r="F60">
            <v>13.55</v>
          </cell>
          <cell r="G60">
            <v>14.254768080256927</v>
          </cell>
          <cell r="H60">
            <v>11.729876448714085</v>
          </cell>
          <cell r="I60">
            <v>13.29647854886692</v>
          </cell>
          <cell r="J60">
            <v>13.891231029530106</v>
          </cell>
          <cell r="K60">
            <v>13.532669510644629</v>
          </cell>
          <cell r="L60">
            <v>13.438709344929247</v>
          </cell>
          <cell r="M60">
            <v>15.290660563346464</v>
          </cell>
          <cell r="N60">
            <v>19.770735845897743</v>
          </cell>
          <cell r="O60">
            <v>22.509511785900909</v>
          </cell>
          <cell r="P60">
            <v>22.460177751160796</v>
          </cell>
          <cell r="Q60">
            <v>20.216219197505087</v>
          </cell>
          <cell r="R60">
            <v>18.624903493919749</v>
          </cell>
          <cell r="S60">
            <v>15.498439030222205</v>
          </cell>
          <cell r="T60">
            <v>12.381499689514648</v>
          </cell>
          <cell r="U60">
            <v>12.691037181752513</v>
          </cell>
          <cell r="V60">
            <v>13.008313111296326</v>
          </cell>
          <cell r="W60">
            <v>13.333520939078733</v>
          </cell>
          <cell r="X60">
            <v>13.6668589625557</v>
          </cell>
        </row>
        <row r="61">
          <cell r="A61" t="str">
            <v>Fish  (average price)</v>
          </cell>
          <cell r="B61" t="str">
            <v>SumFishValue/SumFishVolume</v>
          </cell>
          <cell r="C61">
            <v>757.86740691345904</v>
          </cell>
          <cell r="D61">
            <v>618.041222062629</v>
          </cell>
          <cell r="E61">
            <v>520.47340115291422</v>
          </cell>
          <cell r="F61">
            <v>701.14497424475428</v>
          </cell>
          <cell r="G61">
            <v>565.21860719228278</v>
          </cell>
          <cell r="H61">
            <v>556.44572927062814</v>
          </cell>
          <cell r="I61">
            <v>572.3660074186123</v>
          </cell>
          <cell r="J61">
            <v>801.19339549591348</v>
          </cell>
          <cell r="K61">
            <v>1074.1130079938298</v>
          </cell>
          <cell r="L61">
            <v>1166.7300468206683</v>
          </cell>
          <cell r="M61">
            <v>1343.1701635569889</v>
          </cell>
          <cell r="N61">
            <v>761.54022064784931</v>
          </cell>
          <cell r="O61">
            <v>803.40471483297097</v>
          </cell>
          <cell r="P61">
            <v>829.49010443868087</v>
          </cell>
          <cell r="Q61">
            <v>845.28243858540498</v>
          </cell>
          <cell r="R61">
            <v>858.98949322680573</v>
          </cell>
          <cell r="S61">
            <v>872.37778892428298</v>
          </cell>
          <cell r="T61">
            <v>885.09446329681668</v>
          </cell>
          <cell r="U61">
            <v>900.37326296880008</v>
          </cell>
          <cell r="V61">
            <v>914.86430118059502</v>
          </cell>
          <cell r="W61">
            <v>928.60958902680829</v>
          </cell>
          <cell r="X61">
            <v>941.65249324435729</v>
          </cell>
        </row>
        <row r="62">
          <cell r="A62" t="str">
            <v xml:space="preserve">  Cephalophodes</v>
          </cell>
          <cell r="B62" t="str">
            <v>Price(t-1)*Price IndexUS$*IndexUS$/SDR</v>
          </cell>
          <cell r="C62">
            <v>2567.7975759402698</v>
          </cell>
          <cell r="D62">
            <v>3184.38818676254</v>
          </cell>
          <cell r="E62">
            <v>3300.023585508517</v>
          </cell>
          <cell r="F62">
            <v>3617.6248523807099</v>
          </cell>
          <cell r="G62">
            <v>2759.3503854371752</v>
          </cell>
          <cell r="H62">
            <v>2182.2474325546605</v>
          </cell>
          <cell r="I62">
            <v>1981.1156122640521</v>
          </cell>
          <cell r="J62">
            <v>2218.6230249635705</v>
          </cell>
          <cell r="K62">
            <v>3061.3322922734296</v>
          </cell>
          <cell r="L62">
            <v>3461.3055185841454</v>
          </cell>
          <cell r="M62">
            <v>3704.9947486267688</v>
          </cell>
          <cell r="N62">
            <v>2072.4970675362779</v>
          </cell>
          <cell r="O62">
            <v>2194.0941102565803</v>
          </cell>
          <cell r="P62">
            <v>2254.9638798698811</v>
          </cell>
          <cell r="Q62">
            <v>2315.7021724767537</v>
          </cell>
          <cell r="R62">
            <v>2373.6099082229662</v>
          </cell>
          <cell r="S62">
            <v>2427.7932131214657</v>
          </cell>
          <cell r="T62">
            <v>2477.4371592334028</v>
          </cell>
          <cell r="U62">
            <v>2526.2005548385937</v>
          </cell>
          <cell r="V62">
            <v>2570.9514398073925</v>
          </cell>
          <cell r="W62">
            <v>2611.9407099310729</v>
          </cell>
          <cell r="X62">
            <v>2649.4192042673881</v>
          </cell>
        </row>
        <row r="63">
          <cell r="A63" t="str">
            <v xml:space="preserve">  Desmersal</v>
          </cell>
          <cell r="B63" t="str">
            <v>Price(t-1)*Price IndexUS$*IndexUS$/SDR</v>
          </cell>
          <cell r="C63">
            <v>926.68343456543096</v>
          </cell>
          <cell r="D63">
            <v>1038.5736163130118</v>
          </cell>
          <cell r="E63">
            <v>1039.7167793394854</v>
          </cell>
          <cell r="F63">
            <v>1001.961828543186</v>
          </cell>
          <cell r="G63">
            <v>903.47751861142353</v>
          </cell>
          <cell r="H63">
            <v>995.29637639771568</v>
          </cell>
          <cell r="I63">
            <v>1188.1137736731077</v>
          </cell>
          <cell r="J63">
            <v>1153.7526594481988</v>
          </cell>
          <cell r="K63">
            <v>1003.4331166494781</v>
          </cell>
          <cell r="L63">
            <v>786.22712831173044</v>
          </cell>
          <cell r="M63">
            <v>649.81550240962304</v>
          </cell>
          <cell r="N63">
            <v>774.59058126444802</v>
          </cell>
          <cell r="O63">
            <v>820.0371710213758</v>
          </cell>
          <cell r="P63">
            <v>826.42229679934428</v>
          </cell>
          <cell r="Q63">
            <v>828.08320470547596</v>
          </cell>
          <cell r="R63">
            <v>826.47586526392672</v>
          </cell>
          <cell r="S63">
            <v>825.2876571580457</v>
          </cell>
          <cell r="T63">
            <v>824.13935775538152</v>
          </cell>
          <cell r="U63">
            <v>824.13935775538152</v>
          </cell>
          <cell r="V63">
            <v>824.13935775538152</v>
          </cell>
          <cell r="W63">
            <v>824.13935775538152</v>
          </cell>
          <cell r="X63">
            <v>824.13935775538152</v>
          </cell>
        </row>
        <row r="64">
          <cell r="A64" t="str">
            <v xml:space="preserve">  Pelagic</v>
          </cell>
          <cell r="B64" t="str">
            <v>Price(t-1)*Price IndexUS$*IndexUS$/SDR</v>
          </cell>
          <cell r="C64">
            <v>231.48730392348901</v>
          </cell>
          <cell r="D64">
            <v>224.33410528276465</v>
          </cell>
          <cell r="E64">
            <v>235.42263501382368</v>
          </cell>
          <cell r="F64">
            <v>250.00084193039297</v>
          </cell>
          <cell r="G64">
            <v>252.45219041157293</v>
          </cell>
          <cell r="H64">
            <v>244.81933040686553</v>
          </cell>
          <cell r="I64">
            <v>272.834116729389</v>
          </cell>
          <cell r="J64">
            <v>277.67902710683961</v>
          </cell>
          <cell r="K64">
            <v>291.84923814286782</v>
          </cell>
          <cell r="L64">
            <v>259.26288990664176</v>
          </cell>
          <cell r="M64">
            <v>233.80294480942209</v>
          </cell>
          <cell r="N64">
            <v>248.45608555607527</v>
          </cell>
          <cell r="O64">
            <v>263.03344044005382</v>
          </cell>
          <cell r="P64">
            <v>265.08152028371461</v>
          </cell>
          <cell r="Q64">
            <v>265.61426969586597</v>
          </cell>
          <cell r="R64">
            <v>265.09870279450331</v>
          </cell>
          <cell r="S64">
            <v>264.71757560040385</v>
          </cell>
          <cell r="T64">
            <v>264.34924944006428</v>
          </cell>
          <cell r="U64">
            <v>264.34924944006428</v>
          </cell>
          <cell r="V64">
            <v>264.34924944006428</v>
          </cell>
          <cell r="W64">
            <v>264.34924944006428</v>
          </cell>
          <cell r="X64">
            <v>264.34924944006428</v>
          </cell>
        </row>
        <row r="65">
          <cell r="A65" t="str">
            <v xml:space="preserve">  Crustaces</v>
          </cell>
          <cell r="B65" t="str">
            <v>Price(t-1)*Price IndexUS$*IndexUS$/SDR</v>
          </cell>
          <cell r="C65">
            <v>1642.9640318101401</v>
          </cell>
          <cell r="D65">
            <v>2379.5118679375241</v>
          </cell>
          <cell r="E65">
            <v>1723.5277853874265</v>
          </cell>
          <cell r="F65">
            <v>1716.2223840868076</v>
          </cell>
          <cell r="G65">
            <v>2186.3849758042561</v>
          </cell>
          <cell r="H65">
            <v>1584.720608289055</v>
          </cell>
          <cell r="I65">
            <v>2389.9478831215379</v>
          </cell>
          <cell r="J65">
            <v>3534.8503892670747</v>
          </cell>
          <cell r="K65">
            <v>3340.1859959608391</v>
          </cell>
          <cell r="L65">
            <v>2515.4789428115914</v>
          </cell>
          <cell r="M65">
            <v>2389.9748905226102</v>
          </cell>
          <cell r="N65">
            <v>3041.8536671054594</v>
          </cell>
          <cell r="O65">
            <v>3220.3245639292768</v>
          </cell>
          <cell r="P65">
            <v>3245.3992533619025</v>
          </cell>
          <cell r="Q65">
            <v>3251.9217168764262</v>
          </cell>
          <cell r="R65">
            <v>3245.6096192434047</v>
          </cell>
          <cell r="S65">
            <v>3240.9434700910897</v>
          </cell>
          <cell r="T65">
            <v>3236.4340442945258</v>
          </cell>
          <cell r="U65">
            <v>3236.4340442945258</v>
          </cell>
          <cell r="V65">
            <v>3236.4340442945258</v>
          </cell>
          <cell r="W65">
            <v>3236.4340442945258</v>
          </cell>
          <cell r="X65">
            <v>3236.4340442945258</v>
          </cell>
        </row>
        <row r="66">
          <cell r="A66" t="str">
            <v xml:space="preserve">  Artisanal</v>
          </cell>
          <cell r="G66">
            <v>1002.991051262872</v>
          </cell>
          <cell r="H66">
            <v>1483.53410076095</v>
          </cell>
          <cell r="I66">
            <v>966.53264140921794</v>
          </cell>
          <cell r="J66">
            <v>1070.4482545927499</v>
          </cell>
          <cell r="K66">
            <v>868.82877768640753</v>
          </cell>
          <cell r="L66">
            <v>982.34414163429165</v>
          </cell>
          <cell r="M66">
            <v>1051.5049499554432</v>
          </cell>
          <cell r="N66">
            <v>1123.4954226974567</v>
          </cell>
          <cell r="O66">
            <v>1189.4128722561231</v>
          </cell>
          <cell r="P66">
            <v>1198.6740997463733</v>
          </cell>
          <cell r="Q66">
            <v>1201.0831432787834</v>
          </cell>
          <cell r="R66">
            <v>1198.7517974698094</v>
          </cell>
          <cell r="S66">
            <v>1197.0283755738315</v>
          </cell>
          <cell r="T66">
            <v>1195.362838767699</v>
          </cell>
          <cell r="U66">
            <v>1195.362838767699</v>
          </cell>
          <cell r="V66">
            <v>1195.362838767699</v>
          </cell>
          <cell r="W66">
            <v>1195.362838767699</v>
          </cell>
          <cell r="X66">
            <v>1195.362838767699</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row r="4">
          <cell r="E4" t="str">
            <v>2000Q1</v>
          </cell>
          <cell r="F4" t="str">
            <v>2000Q2</v>
          </cell>
          <cell r="G4" t="str">
            <v>2000Q3</v>
          </cell>
          <cell r="H4" t="str">
            <v>2000Q4</v>
          </cell>
          <cell r="I4" t="str">
            <v>2001Q1</v>
          </cell>
          <cell r="J4" t="str">
            <v>2001Q2</v>
          </cell>
          <cell r="K4" t="str">
            <v>2001Q3</v>
          </cell>
          <cell r="L4" t="str">
            <v>2001Q4</v>
          </cell>
          <cell r="M4" t="str">
            <v>2002Q1</v>
          </cell>
          <cell r="N4" t="str">
            <v>2002Q2</v>
          </cell>
          <cell r="O4" t="str">
            <v>2002Q3</v>
          </cell>
          <cell r="P4" t="str">
            <v>2002Q4</v>
          </cell>
          <cell r="Q4" t="str">
            <v>2003Q1</v>
          </cell>
          <cell r="R4" t="str">
            <v>2003Q2</v>
          </cell>
          <cell r="S4" t="str">
            <v>2003Q3</v>
          </cell>
          <cell r="T4" t="str">
            <v>2003Q4</v>
          </cell>
          <cell r="U4" t="str">
            <v>2004Q1</v>
          </cell>
          <cell r="V4" t="str">
            <v>2004Q2</v>
          </cell>
          <cell r="W4" t="str">
            <v>2004Q3</v>
          </cell>
          <cell r="X4" t="str">
            <v>2004Q4</v>
          </cell>
          <cell r="Y4" t="str">
            <v>2005Q1</v>
          </cell>
          <cell r="Z4" t="str">
            <v>2005Q2</v>
          </cell>
          <cell r="AA4" t="str">
            <v>2005Q3</v>
          </cell>
          <cell r="AB4" t="str">
            <v>2005Q4</v>
          </cell>
          <cell r="AC4" t="str">
            <v>2006Q1</v>
          </cell>
          <cell r="AD4" t="str">
            <v>2006Q2</v>
          </cell>
          <cell r="AE4" t="str">
            <v>2006Q3</v>
          </cell>
          <cell r="AF4" t="str">
            <v>2006Q4</v>
          </cell>
          <cell r="AG4" t="str">
            <v>2007Q1</v>
          </cell>
          <cell r="AH4" t="str">
            <v>2007Q2</v>
          </cell>
          <cell r="AI4" t="str">
            <v>2007Q3</v>
          </cell>
          <cell r="AJ4" t="str">
            <v>2007Q4</v>
          </cell>
          <cell r="AK4" t="str">
            <v>2008Q1</v>
          </cell>
          <cell r="AL4" t="str">
            <v>2008Q2</v>
          </cell>
          <cell r="AM4" t="str">
            <v>2008Q3</v>
          </cell>
          <cell r="AN4" t="str">
            <v>2008Q4</v>
          </cell>
          <cell r="AO4" t="str">
            <v>2009Q1</v>
          </cell>
          <cell r="AP4" t="str">
            <v>2009Q2</v>
          </cell>
          <cell r="AQ4" t="str">
            <v>2009Q3</v>
          </cell>
          <cell r="AR4" t="str">
            <v>2009Q4</v>
          </cell>
          <cell r="AS4" t="str">
            <v>2010Q1</v>
          </cell>
          <cell r="AT4" t="str">
            <v>2010Q2</v>
          </cell>
          <cell r="AU4" t="str">
            <v>2010Q3</v>
          </cell>
          <cell r="AV4" t="str">
            <v>2010Q4</v>
          </cell>
        </row>
        <row r="8">
          <cell r="C8" t="str">
            <v>W111NGDP_R</v>
          </cell>
        </row>
        <row r="9">
          <cell r="C9" t="str">
            <v>W163NGDP_R</v>
          </cell>
        </row>
        <row r="10">
          <cell r="C10" t="str">
            <v>W134NGDP_R</v>
          </cell>
        </row>
        <row r="11">
          <cell r="C11" t="str">
            <v>W132NGDP_R</v>
          </cell>
        </row>
        <row r="12">
          <cell r="C12" t="str">
            <v>W136NGDP_R</v>
          </cell>
        </row>
        <row r="13">
          <cell r="C13" t="str">
            <v>W184NGDP_R</v>
          </cell>
        </row>
        <row r="14">
          <cell r="C14" t="str">
            <v>W158NGDP_R</v>
          </cell>
        </row>
        <row r="15">
          <cell r="C15" t="str">
            <v>W112NGDP_R</v>
          </cell>
        </row>
        <row r="16">
          <cell r="C16" t="str">
            <v>W156NGDP_R</v>
          </cell>
        </row>
        <row r="17">
          <cell r="C17" t="str">
            <v>W203NGDP_R</v>
          </cell>
        </row>
        <row r="20">
          <cell r="C20" t="str">
            <v>W111NGDP_D</v>
          </cell>
        </row>
        <row r="21">
          <cell r="C21" t="str">
            <v>W163NGDP_D</v>
          </cell>
        </row>
        <row r="22">
          <cell r="C22" t="str">
            <v>W134NGDP_D</v>
          </cell>
        </row>
        <row r="23">
          <cell r="C23" t="str">
            <v>W132NGDP_D</v>
          </cell>
        </row>
        <row r="24">
          <cell r="C24" t="str">
            <v>W136NGDP_D</v>
          </cell>
        </row>
        <row r="25">
          <cell r="C25" t="str">
            <v>W158NGDP_D</v>
          </cell>
        </row>
        <row r="26">
          <cell r="C26" t="str">
            <v>W112NGDP_D</v>
          </cell>
        </row>
        <row r="27">
          <cell r="C27" t="str">
            <v>W156NGDP_D</v>
          </cell>
        </row>
        <row r="30">
          <cell r="C30" t="str">
            <v>W110TXGM_D</v>
          </cell>
        </row>
        <row r="33">
          <cell r="C33" t="str">
            <v>W001PNRGW</v>
          </cell>
        </row>
        <row r="34">
          <cell r="C34" t="str">
            <v>W001POILAPSP</v>
          </cell>
        </row>
        <row r="35">
          <cell r="C35" t="str">
            <v>W001PNGASW</v>
          </cell>
        </row>
        <row r="36">
          <cell r="C36" t="str">
            <v>W001PCOALW</v>
          </cell>
        </row>
        <row r="37">
          <cell r="C37" t="str">
            <v>W001PNFUELW</v>
          </cell>
        </row>
        <row r="38">
          <cell r="C38" t="str">
            <v>W001PFOODW</v>
          </cell>
        </row>
        <row r="39">
          <cell r="C39" t="str">
            <v>W001PBEVEW</v>
          </cell>
        </row>
        <row r="40">
          <cell r="C40" t="str">
            <v>W001PRAWMW</v>
          </cell>
        </row>
        <row r="41">
          <cell r="C41" t="str">
            <v>W001PMETAW</v>
          </cell>
        </row>
        <row r="44">
          <cell r="C44" t="str">
            <v>W001PALUM</v>
          </cell>
        </row>
        <row r="45">
          <cell r="C45" t="str">
            <v>W001PBANSOP</v>
          </cell>
        </row>
        <row r="46">
          <cell r="C46" t="str">
            <v>W001PBEEF</v>
          </cell>
        </row>
        <row r="47">
          <cell r="C47" t="str">
            <v>W001PCOCO</v>
          </cell>
        </row>
        <row r="48">
          <cell r="C48" t="str">
            <v>W001PCOIL</v>
          </cell>
        </row>
        <row r="49">
          <cell r="C49" t="str">
            <v>W001PCOFFOTM</v>
          </cell>
        </row>
        <row r="50">
          <cell r="C50" t="str">
            <v>W001PCOFFROB</v>
          </cell>
        </row>
        <row r="51">
          <cell r="C51" t="str">
            <v>W001PCOPP</v>
          </cell>
        </row>
        <row r="52">
          <cell r="C52" t="str">
            <v>W001PCOTTIND</v>
          </cell>
        </row>
        <row r="53">
          <cell r="C53" t="str">
            <v>W001PFISH</v>
          </cell>
        </row>
        <row r="54">
          <cell r="C54" t="str">
            <v>W001PLOGSK</v>
          </cell>
        </row>
        <row r="55">
          <cell r="C55" t="str">
            <v>W001PSAWMAL</v>
          </cell>
        </row>
        <row r="56">
          <cell r="C56" t="str">
            <v>W001PHIDE</v>
          </cell>
        </row>
        <row r="57">
          <cell r="C57" t="str">
            <v>W001PGOLD</v>
          </cell>
        </row>
        <row r="58">
          <cell r="C58" t="str">
            <v>W001PIORECR</v>
          </cell>
        </row>
        <row r="59">
          <cell r="C59" t="str">
            <v>W001PLAMB</v>
          </cell>
        </row>
        <row r="60">
          <cell r="C60" t="str">
            <v>W001PLEAD</v>
          </cell>
        </row>
        <row r="61">
          <cell r="C61" t="str">
            <v>W001PMAIZMT</v>
          </cell>
        </row>
        <row r="62">
          <cell r="C62" t="str">
            <v>W001PNGASEU</v>
          </cell>
        </row>
        <row r="63">
          <cell r="C63" t="str">
            <v>W001PNICK</v>
          </cell>
        </row>
        <row r="64">
          <cell r="C64" t="str">
            <v>W001PPOIL</v>
          </cell>
        </row>
        <row r="65">
          <cell r="C65" t="str">
            <v>W001PRICENPQ</v>
          </cell>
        </row>
        <row r="66">
          <cell r="C66" t="str">
            <v>W001PRUBB</v>
          </cell>
        </row>
        <row r="67">
          <cell r="C67" t="str">
            <v>W001PLOGORE</v>
          </cell>
        </row>
        <row r="68">
          <cell r="C68" t="str">
            <v>W001PSAWORE</v>
          </cell>
        </row>
        <row r="69">
          <cell r="C69" t="str">
            <v>W001PSMEA</v>
          </cell>
        </row>
        <row r="70">
          <cell r="C70" t="str">
            <v>W001PSOIL</v>
          </cell>
        </row>
        <row r="71">
          <cell r="C71" t="str">
            <v>W001PSOYB</v>
          </cell>
        </row>
        <row r="72">
          <cell r="C72" t="str">
            <v>W001PSUGAUSA</v>
          </cell>
        </row>
        <row r="73">
          <cell r="C73" t="str">
            <v>W001PSUGAEEC</v>
          </cell>
        </row>
        <row r="74">
          <cell r="C74" t="str">
            <v>W001PSUGAISA</v>
          </cell>
        </row>
        <row r="75">
          <cell r="C75" t="str">
            <v>W001PTEA</v>
          </cell>
        </row>
        <row r="76">
          <cell r="C76" t="str">
            <v>W001PTIN</v>
          </cell>
        </row>
        <row r="77">
          <cell r="C77" t="str">
            <v>W001PWHEAMT</v>
          </cell>
        </row>
        <row r="78">
          <cell r="C78" t="str">
            <v>W001PWOOLC</v>
          </cell>
        </row>
        <row r="79">
          <cell r="C79" t="str">
            <v>W001PWOOLF</v>
          </cell>
        </row>
        <row r="80">
          <cell r="C80" t="str">
            <v>W001PZINC</v>
          </cell>
        </row>
        <row r="85">
          <cell r="C85" t="str">
            <v>W163EDNA</v>
          </cell>
        </row>
        <row r="86">
          <cell r="C86" t="str">
            <v>W134EDNA</v>
          </cell>
        </row>
        <row r="87">
          <cell r="C87" t="str">
            <v>W134EDNA_N</v>
          </cell>
        </row>
        <row r="88">
          <cell r="C88" t="str">
            <v>W132EDNA</v>
          </cell>
        </row>
        <row r="89">
          <cell r="C89" t="str">
            <v>W132EDNA_N</v>
          </cell>
        </row>
        <row r="90">
          <cell r="C90" t="str">
            <v>W136EDNA</v>
          </cell>
        </row>
        <row r="91">
          <cell r="C91" t="str">
            <v>W136EDNA_N</v>
          </cell>
        </row>
        <row r="92">
          <cell r="C92" t="str">
            <v>W158EDNA</v>
          </cell>
        </row>
        <row r="93">
          <cell r="C93" t="str">
            <v>W112EDNA</v>
          </cell>
        </row>
        <row r="94">
          <cell r="C94" t="str">
            <v>W156EDNA</v>
          </cell>
        </row>
        <row r="96">
          <cell r="C96" t="str">
            <v>W122EDNA</v>
          </cell>
        </row>
        <row r="97">
          <cell r="C97" t="str">
            <v>W122EDNA_N</v>
          </cell>
        </row>
        <row r="98">
          <cell r="C98" t="str">
            <v>W124EDNA</v>
          </cell>
        </row>
        <row r="99">
          <cell r="C99" t="str">
            <v>W124EDNA_N</v>
          </cell>
        </row>
        <row r="100">
          <cell r="C100" t="str">
            <v>W128EDNA</v>
          </cell>
        </row>
        <row r="101">
          <cell r="C101" t="str">
            <v>W137EDNA</v>
          </cell>
        </row>
        <row r="102">
          <cell r="C102" t="str">
            <v>W137EDNA_N</v>
          </cell>
        </row>
        <row r="103">
          <cell r="C103" t="str">
            <v>W138EDNA</v>
          </cell>
        </row>
        <row r="104">
          <cell r="C104" t="str">
            <v>W138EDNA_N</v>
          </cell>
        </row>
        <row r="105">
          <cell r="C105" t="str">
            <v>W142EDNA</v>
          </cell>
        </row>
        <row r="106">
          <cell r="C106" t="str">
            <v>W144EDNA</v>
          </cell>
        </row>
        <row r="107">
          <cell r="C107" t="str">
            <v>W146EDNA</v>
          </cell>
        </row>
        <row r="108">
          <cell r="C108" t="str">
            <v>W172EDNA</v>
          </cell>
        </row>
        <row r="109">
          <cell r="C109" t="str">
            <v>W172EDNA_N</v>
          </cell>
        </row>
        <row r="110">
          <cell r="C110" t="str">
            <v>W174EDNA</v>
          </cell>
        </row>
        <row r="111">
          <cell r="C111" t="str">
            <v>W174EDNA_N</v>
          </cell>
        </row>
        <row r="112">
          <cell r="C112" t="str">
            <v>W176EDNA</v>
          </cell>
        </row>
        <row r="113">
          <cell r="C113" t="str">
            <v>W178EDNA</v>
          </cell>
        </row>
        <row r="114">
          <cell r="C114" t="str">
            <v>W178EDNA_N</v>
          </cell>
        </row>
        <row r="115">
          <cell r="C115" t="str">
            <v>W182EDNA</v>
          </cell>
        </row>
        <row r="116">
          <cell r="C116" t="str">
            <v>W182EDNA_N</v>
          </cell>
        </row>
        <row r="117">
          <cell r="C117" t="str">
            <v>W184EDNA</v>
          </cell>
        </row>
        <row r="118">
          <cell r="C118" t="str">
            <v>W184EDNA_N</v>
          </cell>
        </row>
        <row r="119">
          <cell r="C119" t="str">
            <v>W193EDNA</v>
          </cell>
        </row>
        <row r="120">
          <cell r="C120" t="str">
            <v>W196EDNA</v>
          </cell>
        </row>
        <row r="121">
          <cell r="C121" t="str">
            <v>W436EDNA</v>
          </cell>
        </row>
        <row r="122">
          <cell r="C122" t="str">
            <v>W528EDNA</v>
          </cell>
        </row>
        <row r="123">
          <cell r="C123" t="str">
            <v>W532EDNA</v>
          </cell>
        </row>
        <row r="124">
          <cell r="C124" t="str">
            <v>W542EDNA</v>
          </cell>
        </row>
        <row r="125">
          <cell r="C125" t="str">
            <v>W576EDNA</v>
          </cell>
        </row>
        <row r="128">
          <cell r="C128" t="str">
            <v>W163EDNE</v>
          </cell>
        </row>
        <row r="129">
          <cell r="C129" t="str">
            <v>W134EDNE</v>
          </cell>
        </row>
        <row r="130">
          <cell r="C130" t="str">
            <v>W134EDNE_N</v>
          </cell>
        </row>
        <row r="131">
          <cell r="C131" t="str">
            <v>W132EDNE</v>
          </cell>
        </row>
        <row r="132">
          <cell r="C132" t="str">
            <v>W132EDNE_N</v>
          </cell>
        </row>
        <row r="133">
          <cell r="C133" t="str">
            <v>W158EDNE</v>
          </cell>
        </row>
        <row r="134">
          <cell r="C134" t="str">
            <v>W112EDNE</v>
          </cell>
        </row>
        <row r="135">
          <cell r="C135" t="str">
            <v>W146EDNE</v>
          </cell>
        </row>
        <row r="137">
          <cell r="C137" t="str">
            <v>W111ESDA</v>
          </cell>
        </row>
        <row r="140">
          <cell r="C140" t="str">
            <v>W111ENULC</v>
          </cell>
        </row>
        <row r="141">
          <cell r="C141" t="str">
            <v>W163ENULC</v>
          </cell>
        </row>
        <row r="142">
          <cell r="C142" t="str">
            <v>W134ENULC</v>
          </cell>
        </row>
        <row r="143">
          <cell r="C143" t="str">
            <v>W132ENULC</v>
          </cell>
        </row>
        <row r="144">
          <cell r="C144" t="str">
            <v>W136ENULC</v>
          </cell>
        </row>
        <row r="145">
          <cell r="C145" t="str">
            <v>W158ENULC</v>
          </cell>
        </row>
        <row r="146">
          <cell r="C146" t="str">
            <v>W112ENULC</v>
          </cell>
        </row>
        <row r="147">
          <cell r="C147" t="str">
            <v>W156ENULC</v>
          </cell>
        </row>
        <row r="149">
          <cell r="C149" t="str">
            <v>W122ENULC</v>
          </cell>
        </row>
        <row r="150">
          <cell r="C150" t="str">
            <v>W124ENULC</v>
          </cell>
        </row>
        <row r="151">
          <cell r="C151" t="str">
            <v>W128ENULC</v>
          </cell>
        </row>
        <row r="152">
          <cell r="C152" t="str">
            <v>W137ENULC</v>
          </cell>
        </row>
        <row r="153">
          <cell r="C153" t="str">
            <v>W138ENULC</v>
          </cell>
        </row>
        <row r="154">
          <cell r="C154" t="str">
            <v>W142ENULC</v>
          </cell>
        </row>
        <row r="155">
          <cell r="C155" t="str">
            <v>W144ENULC</v>
          </cell>
        </row>
        <row r="156">
          <cell r="C156" t="str">
            <v>W146ENULC</v>
          </cell>
        </row>
        <row r="157">
          <cell r="C157" t="str">
            <v>W172ENULC</v>
          </cell>
        </row>
        <row r="158">
          <cell r="C158" t="str">
            <v>W174ENULC</v>
          </cell>
        </row>
        <row r="159">
          <cell r="C159" t="str">
            <v>W178ENULC</v>
          </cell>
        </row>
        <row r="160">
          <cell r="C160" t="str">
            <v>W182ENULC</v>
          </cell>
        </row>
        <row r="161">
          <cell r="C161" t="str">
            <v>W184ENULC</v>
          </cell>
        </row>
        <row r="162">
          <cell r="C162" t="str">
            <v>W193ENULC</v>
          </cell>
        </row>
        <row r="163">
          <cell r="C163" t="str">
            <v>W196ENULC</v>
          </cell>
        </row>
        <row r="166">
          <cell r="C166" t="str">
            <v>W111EE</v>
          </cell>
        </row>
        <row r="167">
          <cell r="C167" t="str">
            <v>W163EE</v>
          </cell>
        </row>
        <row r="168">
          <cell r="C168" t="str">
            <v>W134EE</v>
          </cell>
        </row>
        <row r="169">
          <cell r="C169" t="str">
            <v>W132EE</v>
          </cell>
        </row>
        <row r="170">
          <cell r="C170" t="str">
            <v>W136EE</v>
          </cell>
        </row>
        <row r="171">
          <cell r="C171" t="str">
            <v>W158EE</v>
          </cell>
        </row>
        <row r="172">
          <cell r="C172" t="str">
            <v>W112EE</v>
          </cell>
        </row>
        <row r="173">
          <cell r="C173" t="str">
            <v>W156EE</v>
          </cell>
        </row>
        <row r="175">
          <cell r="C175" t="str">
            <v>W122EE</v>
          </cell>
        </row>
        <row r="176">
          <cell r="C176" t="str">
            <v>W124EE</v>
          </cell>
        </row>
        <row r="177">
          <cell r="C177" t="str">
            <v>W128EE</v>
          </cell>
        </row>
        <row r="178">
          <cell r="C178" t="str">
            <v>W137EE</v>
          </cell>
        </row>
        <row r="179">
          <cell r="C179" t="str">
            <v>W138EE</v>
          </cell>
        </row>
        <row r="180">
          <cell r="C180" t="str">
            <v>W142EE</v>
          </cell>
        </row>
        <row r="181">
          <cell r="C181" t="str">
            <v>W144EE</v>
          </cell>
        </row>
        <row r="182">
          <cell r="C182" t="str">
            <v>W146EE</v>
          </cell>
        </row>
        <row r="183">
          <cell r="C183" t="str">
            <v>W172EE</v>
          </cell>
        </row>
        <row r="184">
          <cell r="C184" t="str">
            <v>W174EE</v>
          </cell>
        </row>
        <row r="185">
          <cell r="C185" t="str">
            <v>W178EE</v>
          </cell>
        </row>
        <row r="186">
          <cell r="C186" t="str">
            <v>W182EE</v>
          </cell>
        </row>
        <row r="187">
          <cell r="C187" t="str">
            <v>W184EE</v>
          </cell>
        </row>
        <row r="188">
          <cell r="C188" t="str">
            <v>W193EE</v>
          </cell>
        </row>
        <row r="189">
          <cell r="C189" t="str">
            <v>W196EE</v>
          </cell>
        </row>
        <row r="194">
          <cell r="C194" t="str">
            <v>W111FLIBOR</v>
          </cell>
        </row>
        <row r="195">
          <cell r="C195" t="str">
            <v>W163FLIBOR</v>
          </cell>
        </row>
        <row r="196">
          <cell r="C196" t="str">
            <v>W158FLIBOR</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row r="19">
          <cell r="H19">
            <v>10</v>
          </cell>
        </row>
        <row r="739">
          <cell r="H739">
            <v>0</v>
          </cell>
        </row>
        <row r="740">
          <cell r="H740">
            <v>5</v>
          </cell>
        </row>
        <row r="741">
          <cell r="H741">
            <v>6.5000000000000002E-2</v>
          </cell>
        </row>
        <row r="742">
          <cell r="H742">
            <v>5.1200000000000002E-2</v>
          </cell>
        </row>
      </sheetData>
      <sheetData sheetId="92" refreshError="1"/>
      <sheetData sheetId="93" refreshError="1">
        <row r="8">
          <cell r="E8" t="str">
            <v>1991A1</v>
          </cell>
          <cell r="F8" t="str">
            <v>1992A1</v>
          </cell>
          <cell r="G8" t="str">
            <v>1993A1</v>
          </cell>
          <cell r="H8" t="str">
            <v>1994A1</v>
          </cell>
          <cell r="I8" t="str">
            <v>1995A1</v>
          </cell>
          <cell r="J8" t="str">
            <v>1996A1</v>
          </cell>
          <cell r="K8" t="str">
            <v>1997A1</v>
          </cell>
          <cell r="L8" t="str">
            <v>1998A1</v>
          </cell>
          <cell r="M8" t="str">
            <v>1999A1</v>
          </cell>
          <cell r="N8" t="str">
            <v>2000A1</v>
          </cell>
          <cell r="O8" t="str">
            <v>2001A1</v>
          </cell>
          <cell r="P8" t="str">
            <v>2002A1</v>
          </cell>
          <cell r="Q8" t="str">
            <v>2003A1</v>
          </cell>
          <cell r="R8" t="str">
            <v>2004A1</v>
          </cell>
          <cell r="S8" t="str">
            <v>2005A1</v>
          </cell>
          <cell r="T8" t="str">
            <v>2006A1</v>
          </cell>
          <cell r="U8" t="str">
            <v>2007A1</v>
          </cell>
          <cell r="V8" t="str">
            <v>2008A1</v>
          </cell>
          <cell r="W8" t="str">
            <v>2009A1</v>
          </cell>
          <cell r="X8" t="str">
            <v>2010A1</v>
          </cell>
        </row>
        <row r="10">
          <cell r="C10" t="str">
            <v>w001ngdp_r</v>
          </cell>
        </row>
        <row r="12">
          <cell r="C12" t="str">
            <v>w110ngdp_r</v>
          </cell>
        </row>
        <row r="14">
          <cell r="C14" t="str">
            <v>w111ngdp_r</v>
          </cell>
        </row>
        <row r="15">
          <cell r="C15" t="str">
            <v>w163ngdp_r</v>
          </cell>
        </row>
        <row r="16">
          <cell r="C16" t="str">
            <v>w134ngdp_r</v>
          </cell>
        </row>
        <row r="17">
          <cell r="C17" t="str">
            <v>w132ngdp_r</v>
          </cell>
        </row>
        <row r="18">
          <cell r="C18" t="str">
            <v>w136ngdp_r</v>
          </cell>
        </row>
        <row r="19">
          <cell r="C19" t="str">
            <v>w184ngdp_r</v>
          </cell>
        </row>
        <row r="20">
          <cell r="C20" t="str">
            <v>w158ngdp_r</v>
          </cell>
        </row>
        <row r="21">
          <cell r="C21" t="str">
            <v>w112ngdp_r</v>
          </cell>
        </row>
        <row r="22">
          <cell r="C22" t="str">
            <v>w156ngdp_r</v>
          </cell>
        </row>
        <row r="23">
          <cell r="C23" t="str">
            <v>w123ngdp_r</v>
          </cell>
        </row>
        <row r="24">
          <cell r="C24" t="str">
            <v>w203ngdp_r</v>
          </cell>
        </row>
        <row r="25">
          <cell r="C25" t="str">
            <v>w998ngdp_r</v>
          </cell>
        </row>
        <row r="28">
          <cell r="C28" t="str">
            <v>w200ngdp_r</v>
          </cell>
        </row>
        <row r="31">
          <cell r="C31" t="str">
            <v>w110ntdd_r</v>
          </cell>
        </row>
        <row r="36">
          <cell r="C36" t="str">
            <v>w001trade</v>
          </cell>
        </row>
        <row r="38">
          <cell r="C38" t="str">
            <v>w110tm_r</v>
          </cell>
        </row>
        <row r="40">
          <cell r="C40" t="str">
            <v>w200tm_r</v>
          </cell>
        </row>
        <row r="46">
          <cell r="C46" t="str">
            <v>w110ngdp_d</v>
          </cell>
        </row>
        <row r="47">
          <cell r="C47" t="str">
            <v>w110pcpi</v>
          </cell>
        </row>
        <row r="54">
          <cell r="C54" t="str">
            <v>w110txg_d</v>
          </cell>
        </row>
        <row r="55">
          <cell r="C55" t="str">
            <v>w110txgxo_d</v>
          </cell>
        </row>
        <row r="56">
          <cell r="C56" t="str">
            <v>w110txgm_d</v>
          </cell>
        </row>
        <row r="60">
          <cell r="C60" t="str">
            <v>w001pnrgw</v>
          </cell>
        </row>
        <row r="62">
          <cell r="C62" t="str">
            <v>w001poilapsp</v>
          </cell>
        </row>
        <row r="64">
          <cell r="C64" t="str">
            <v>w001pngasw</v>
          </cell>
        </row>
        <row r="65">
          <cell r="C65" t="str">
            <v>w001pcoalw</v>
          </cell>
        </row>
        <row r="67">
          <cell r="C67" t="str">
            <v>w001pnfuelw</v>
          </cell>
        </row>
        <row r="68">
          <cell r="C68" t="str">
            <v>w001pfoodw</v>
          </cell>
        </row>
        <row r="69">
          <cell r="C69" t="str">
            <v>w001pbevew</v>
          </cell>
        </row>
        <row r="70">
          <cell r="C70" t="str">
            <v>w001prawmw</v>
          </cell>
        </row>
        <row r="71">
          <cell r="C71" t="str">
            <v>w001pmetaw</v>
          </cell>
        </row>
        <row r="84">
          <cell r="C84" t="str">
            <v>w111enulc</v>
          </cell>
        </row>
        <row r="85">
          <cell r="C85" t="str">
            <v>w163enulc</v>
          </cell>
        </row>
        <row r="86">
          <cell r="C86" t="str">
            <v>w158enulc</v>
          </cell>
        </row>
        <row r="88">
          <cell r="C88" t="str">
            <v>w112enulc</v>
          </cell>
        </row>
        <row r="89">
          <cell r="C89" t="str">
            <v>w156enulc</v>
          </cell>
        </row>
        <row r="92">
          <cell r="C92" t="str">
            <v>w163edna</v>
          </cell>
        </row>
        <row r="93">
          <cell r="C93" t="str">
            <v>w158edna</v>
          </cell>
        </row>
        <row r="95">
          <cell r="C95" t="str">
            <v>w112edna</v>
          </cell>
        </row>
        <row r="96">
          <cell r="C96" t="str">
            <v>w156edna</v>
          </cell>
        </row>
        <row r="99">
          <cell r="C99" t="str">
            <v>w111esda</v>
          </cell>
        </row>
        <row r="111">
          <cell r="C111" t="str">
            <v>w111flibor</v>
          </cell>
        </row>
        <row r="112">
          <cell r="C112" t="str">
            <v>w163flibor</v>
          </cell>
        </row>
        <row r="113">
          <cell r="C113" t="str">
            <v>w158flibor</v>
          </cell>
        </row>
        <row r="114">
          <cell r="C114" t="str">
            <v>w112fpibor</v>
          </cell>
        </row>
        <row r="117">
          <cell r="C117" t="str">
            <v>w111ngdp_d</v>
          </cell>
        </row>
        <row r="118">
          <cell r="C118" t="str">
            <v>w163ngdp_d</v>
          </cell>
        </row>
        <row r="119">
          <cell r="C119" t="str">
            <v>w158ngdp_d</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Control"/>
    </sheetNames>
    <sheetDataSet>
      <sheetData sheetId="0"/>
      <sheetData sheetId="1"/>
      <sheetData sheetId="2">
        <row r="2">
          <cell r="A2">
            <v>556</v>
          </cell>
        </row>
      </sheetData>
      <sheetData sheetId="3"/>
      <sheetData sheetId="4"/>
      <sheetData sheetId="5"/>
      <sheetData sheetId="6"/>
      <sheetData sheetId="7">
        <row r="4">
          <cell r="F4" t="str">
            <v>1997A1</v>
          </cell>
        </row>
      </sheetData>
      <sheetData sheetId="8">
        <row r="60">
          <cell r="D60" t="str">
            <v>S2011BOARD</v>
          </cell>
        </row>
      </sheetData>
      <sheetData sheetId="9">
        <row r="4">
          <cell r="I4" t="str">
            <v>2008Q1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 OE 2001e2002"/>
      <sheetName val="2003Trimestral."/>
      <sheetName val="PlanoTesouraria"/>
      <sheetName val="PlanoTesouraria (sem proj)"/>
      <sheetName val="2003Trimestral. (2)"/>
      <sheetName val="PlanoTesouraria (sem proj) (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ários 2001"/>
      <sheetName val="Prioritários 2002"/>
      <sheetName val="PARPA_Pressupostos"/>
      <sheetName val="PARPA_TOTAL"/>
      <sheetName val="PARPA_Corrente"/>
      <sheetName val="PARPA_Investimento"/>
      <sheetName val="PARPA_Inv. Interno"/>
      <sheetName val="PARPA_Externo"/>
    </sheetNames>
    <sheetDataSet>
      <sheetData sheetId="0" refreshError="1">
        <row r="11">
          <cell r="E11" t="str">
            <v xml:space="preserve">   Ministério da Mulher e Coordenação da Acção Social</v>
          </cell>
          <cell r="F11">
            <v>17129.09</v>
          </cell>
          <cell r="G11">
            <v>1540</v>
          </cell>
        </row>
        <row r="12">
          <cell r="E12" t="str">
            <v xml:space="preserve">   Instituto Nacional da Acção Social</v>
          </cell>
          <cell r="F12">
            <v>10944.22</v>
          </cell>
          <cell r="G12">
            <v>1416.61</v>
          </cell>
        </row>
        <row r="13">
          <cell r="E13" t="str">
            <v xml:space="preserve">   Comissão Nacional de Reinserção Social</v>
          </cell>
          <cell r="F13">
            <v>2242.58</v>
          </cell>
          <cell r="G13">
            <v>5839.3</v>
          </cell>
        </row>
        <row r="14">
          <cell r="E14" t="str">
            <v xml:space="preserve">   Direcção Provincial da Mulher e Coordenação da Acção Social</v>
          </cell>
          <cell r="F14">
            <v>29152.19</v>
          </cell>
          <cell r="G14">
            <v>7574.3</v>
          </cell>
        </row>
        <row r="15">
          <cell r="E15" t="str">
            <v xml:space="preserve">   Delegação Provincial do Instituto Nacional da Acção Social</v>
          </cell>
          <cell r="F15">
            <v>12078.35</v>
          </cell>
          <cell r="G15">
            <v>0</v>
          </cell>
        </row>
        <row r="16">
          <cell r="E16" t="str">
            <v xml:space="preserve">   Comissão Provincial de Reinserção Social</v>
          </cell>
          <cell r="F16">
            <v>5788.3</v>
          </cell>
          <cell r="G16">
            <v>0</v>
          </cell>
        </row>
        <row r="18">
          <cell r="E18" t="str">
            <v>Agricultura</v>
          </cell>
          <cell r="F18">
            <v>187191.35</v>
          </cell>
          <cell r="G18">
            <v>118866.1</v>
          </cell>
        </row>
        <row r="19">
          <cell r="E19" t="str">
            <v xml:space="preserve">   Ministério da Agricultura e Desenvolvimento Rural</v>
          </cell>
          <cell r="F19">
            <v>88345.83</v>
          </cell>
          <cell r="G19">
            <v>62748.9</v>
          </cell>
        </row>
        <row r="20">
          <cell r="E20" t="str">
            <v xml:space="preserve">   Direcção Provincial de Agricultura e Desenvolvimento Rural</v>
          </cell>
          <cell r="F20">
            <v>98845.52</v>
          </cell>
          <cell r="G20">
            <v>55057.4</v>
          </cell>
        </row>
        <row r="21">
          <cell r="E21" t="str">
            <v xml:space="preserve">   Fundo de Desenvolvimento de Hidráulica Agrícola</v>
          </cell>
          <cell r="F21">
            <v>0</v>
          </cell>
          <cell r="G21">
            <v>1059.8</v>
          </cell>
        </row>
        <row r="23">
          <cell r="E23" t="str">
            <v>Educação - Ensino Geral</v>
          </cell>
          <cell r="F23">
            <v>2198472.2999999998</v>
          </cell>
          <cell r="G23">
            <v>184100</v>
          </cell>
        </row>
        <row r="24">
          <cell r="E24" t="str">
            <v xml:space="preserve">   Ministério da Educação</v>
          </cell>
          <cell r="F24">
            <v>232712.3</v>
          </cell>
          <cell r="G24">
            <v>79702.3</v>
          </cell>
        </row>
        <row r="25">
          <cell r="E25" t="str">
            <v xml:space="preserve">   Direcção Provincial da Educação</v>
          </cell>
          <cell r="F25">
            <v>1965760</v>
          </cell>
          <cell r="G25">
            <v>104397.7</v>
          </cell>
        </row>
        <row r="27">
          <cell r="E27" t="str">
            <v>Educação - Ensino Superior</v>
          </cell>
          <cell r="F27">
            <v>352957.01999999996</v>
          </cell>
          <cell r="G27">
            <v>62453.3</v>
          </cell>
        </row>
        <row r="28">
          <cell r="E28" t="str">
            <v xml:space="preserve">   Ministério do Ensino Superior, Ciência e Tecnologia</v>
          </cell>
          <cell r="F28">
            <v>8445.9599999999991</v>
          </cell>
          <cell r="G28">
            <v>11000</v>
          </cell>
        </row>
        <row r="29">
          <cell r="E29" t="str">
            <v xml:space="preserve">   Universidade Eduardo Mondlane</v>
          </cell>
          <cell r="F29">
            <v>259081.16</v>
          </cell>
          <cell r="G29">
            <v>33053.300000000003</v>
          </cell>
        </row>
        <row r="30">
          <cell r="E30" t="str">
            <v xml:space="preserve">   Universidade Pedagógica</v>
          </cell>
          <cell r="F30">
            <v>47902.62</v>
          </cell>
          <cell r="G30">
            <v>13900</v>
          </cell>
        </row>
        <row r="31">
          <cell r="E31" t="str">
            <v xml:space="preserve">   Instituto Superior de Relações Internacionais</v>
          </cell>
          <cell r="F31">
            <v>21047.37</v>
          </cell>
          <cell r="G31">
            <v>4500</v>
          </cell>
        </row>
        <row r="32">
          <cell r="E32" t="str">
            <v xml:space="preserve">   Delegação da Universidade Pedagógica</v>
          </cell>
          <cell r="F32">
            <v>16479.91</v>
          </cell>
          <cell r="G32">
            <v>0</v>
          </cell>
        </row>
        <row r="34">
          <cell r="E34" t="str">
            <v>Energia e Recursos Minerais</v>
          </cell>
          <cell r="F34">
            <v>38934.479999999996</v>
          </cell>
          <cell r="G34">
            <v>64258.8</v>
          </cell>
        </row>
        <row r="35">
          <cell r="E35" t="str">
            <v xml:space="preserve">   Ministério dos Recursos Minerais e Energia</v>
          </cell>
          <cell r="F35">
            <v>24889.39</v>
          </cell>
          <cell r="G35">
            <v>60605.8</v>
          </cell>
        </row>
        <row r="36">
          <cell r="E36" t="str">
            <v xml:space="preserve">   Direcção Provincial dos Recursos Minerais e Energia</v>
          </cell>
          <cell r="F36">
            <v>14045.09</v>
          </cell>
          <cell r="G36">
            <v>2653</v>
          </cell>
        </row>
        <row r="37">
          <cell r="E37" t="str">
            <v xml:space="preserve">   Fundo de Fomento Mineiro</v>
          </cell>
          <cell r="F37">
            <v>0</v>
          </cell>
          <cell r="G37">
            <v>1000</v>
          </cell>
        </row>
        <row r="39">
          <cell r="E39" t="str">
            <v>Emprego</v>
          </cell>
          <cell r="F39">
            <v>66990.850000000006</v>
          </cell>
          <cell r="G39">
            <v>11641.6</v>
          </cell>
        </row>
        <row r="40">
          <cell r="E40" t="str">
            <v xml:space="preserve">   Ministério do Trabalho</v>
          </cell>
          <cell r="F40">
            <v>35911.24</v>
          </cell>
          <cell r="G40">
            <v>3840</v>
          </cell>
        </row>
        <row r="41">
          <cell r="E41" t="str">
            <v xml:space="preserve">   Gabinete de Promoção do Emprego</v>
          </cell>
          <cell r="F41">
            <v>1038.8800000000001</v>
          </cell>
          <cell r="G41">
            <v>748.6</v>
          </cell>
        </row>
        <row r="42">
          <cell r="E42" t="str">
            <v xml:space="preserve">   Instituto Nacional de Emprego e Formação Profissional</v>
          </cell>
          <cell r="F42">
            <v>6071.02</v>
          </cell>
          <cell r="G42">
            <v>3000</v>
          </cell>
        </row>
        <row r="43">
          <cell r="E43" t="str">
            <v xml:space="preserve">   Direcção Provincial do Trabalho</v>
          </cell>
          <cell r="F43">
            <v>15162.98</v>
          </cell>
          <cell r="G43">
            <v>3793</v>
          </cell>
        </row>
        <row r="44">
          <cell r="E44" t="str">
            <v xml:space="preserve">   Delegação Provincial do Gabinete de Promoção do Emprego</v>
          </cell>
          <cell r="F44">
            <v>1211.4100000000001</v>
          </cell>
          <cell r="G44">
            <v>60</v>
          </cell>
        </row>
        <row r="45">
          <cell r="E45" t="str">
            <v xml:space="preserve">   Delegação Prov  Instituto Nac de Emprego e Formação Profissional</v>
          </cell>
          <cell r="F45">
            <v>7595.32</v>
          </cell>
          <cell r="G45">
            <v>200</v>
          </cell>
        </row>
        <row r="47">
          <cell r="E47" t="str">
            <v>Estradas</v>
          </cell>
          <cell r="F47">
            <v>0</v>
          </cell>
          <cell r="G47">
            <v>744769.59999999939</v>
          </cell>
        </row>
        <row r="48">
          <cell r="E48" t="str">
            <v xml:space="preserve">   Administração Nacional de Estradas</v>
          </cell>
          <cell r="F48">
            <v>0</v>
          </cell>
          <cell r="G48">
            <v>744769.59999999939</v>
          </cell>
        </row>
        <row r="50">
          <cell r="E50" t="str">
            <v>Sector de Água</v>
          </cell>
          <cell r="F50">
            <v>2727.51</v>
          </cell>
          <cell r="G50">
            <v>36426.9</v>
          </cell>
        </row>
        <row r="51">
          <cell r="E51" t="str">
            <v xml:space="preserve">   Administração das Águas do Sul</v>
          </cell>
          <cell r="F51">
            <v>2727.51</v>
          </cell>
          <cell r="G51">
            <v>36426.9</v>
          </cell>
        </row>
        <row r="53">
          <cell r="E53" t="str">
            <v>Outras Obras Públicas</v>
          </cell>
          <cell r="F53">
            <v>61899.9</v>
          </cell>
          <cell r="G53">
            <v>205835.7</v>
          </cell>
        </row>
        <row r="54">
          <cell r="E54" t="str">
            <v xml:space="preserve">   Ministério das Obras Públicas e Habitação</v>
          </cell>
          <cell r="F54">
            <v>32655.41</v>
          </cell>
          <cell r="G54">
            <v>177785.7</v>
          </cell>
        </row>
        <row r="55">
          <cell r="E55" t="str">
            <v xml:space="preserve">   Direcção Provincial das Obras Públicas e Habitação</v>
          </cell>
          <cell r="F55">
            <v>29244.49</v>
          </cell>
          <cell r="G55">
            <v>28050</v>
          </cell>
        </row>
        <row r="57">
          <cell r="E57" t="str">
            <v>Saúde</v>
          </cell>
          <cell r="F57">
            <v>1280327.23</v>
          </cell>
          <cell r="G57">
            <v>158551.67999999999</v>
          </cell>
        </row>
        <row r="58">
          <cell r="E58" t="str">
            <v xml:space="preserve">   Ministério da Saúde</v>
          </cell>
          <cell r="F58">
            <v>486522.69</v>
          </cell>
          <cell r="G58">
            <v>74633.350000000006</v>
          </cell>
        </row>
        <row r="59">
          <cell r="E59" t="str">
            <v xml:space="preserve">   Hospital Central do Maputo</v>
          </cell>
          <cell r="F59">
            <v>111339.08</v>
          </cell>
          <cell r="G59">
            <v>0</v>
          </cell>
        </row>
        <row r="60">
          <cell r="E60" t="str">
            <v xml:space="preserve">   Direcção Provincial da Saúde</v>
          </cell>
          <cell r="F60">
            <v>616686.75</v>
          </cell>
          <cell r="G60">
            <v>83918.33</v>
          </cell>
        </row>
        <row r="61">
          <cell r="E61" t="str">
            <v xml:space="preserve">      Transferências às Famílias - D. P. Saúde</v>
          </cell>
          <cell r="F61">
            <v>1250</v>
          </cell>
          <cell r="G61">
            <v>0</v>
          </cell>
        </row>
        <row r="62">
          <cell r="E62" t="str">
            <v xml:space="preserve">   Hospital Central</v>
          </cell>
          <cell r="F62">
            <v>64528.71</v>
          </cell>
          <cell r="G62">
            <v>0</v>
          </cell>
        </row>
        <row r="64">
          <cell r="E64" t="str">
            <v>HIV / SIDA</v>
          </cell>
          <cell r="F64">
            <v>0</v>
          </cell>
          <cell r="G64">
            <v>82121</v>
          </cell>
        </row>
        <row r="65">
          <cell r="E65" t="str">
            <v xml:space="preserve">   Conselho Nacional de Combate ao HIV / SIDA</v>
          </cell>
          <cell r="F65">
            <v>0</v>
          </cell>
          <cell r="G65">
            <v>82121</v>
          </cell>
        </row>
        <row r="67">
          <cell r="E67" t="str">
            <v>Área Judicial</v>
          </cell>
          <cell r="F67">
            <v>261799.07</v>
          </cell>
          <cell r="G67">
            <v>97444.42</v>
          </cell>
        </row>
        <row r="68">
          <cell r="E68" t="str">
            <v xml:space="preserve">   Ministério da Justiça</v>
          </cell>
          <cell r="F68">
            <v>25816.09</v>
          </cell>
          <cell r="G68">
            <v>21635.78</v>
          </cell>
        </row>
        <row r="69">
          <cell r="E69" t="str">
            <v xml:space="preserve">   Cadeia Central de Maputo</v>
          </cell>
          <cell r="F69">
            <v>21209.15</v>
          </cell>
          <cell r="G69">
            <v>0</v>
          </cell>
        </row>
        <row r="70">
          <cell r="E70" t="str">
            <v xml:space="preserve">   Direcção Provincial dos Registos e Notariado</v>
          </cell>
          <cell r="F70">
            <v>25324.14</v>
          </cell>
          <cell r="G70">
            <v>3443</v>
          </cell>
        </row>
        <row r="71">
          <cell r="E71" t="str">
            <v xml:space="preserve">   Cadeia Provincial</v>
          </cell>
          <cell r="F71">
            <v>40236.57</v>
          </cell>
          <cell r="G71">
            <v>6858.97</v>
          </cell>
        </row>
        <row r="72">
          <cell r="E72" t="str">
            <v xml:space="preserve">   Tribunal Supremo</v>
          </cell>
          <cell r="F72">
            <v>24165.86</v>
          </cell>
          <cell r="G72">
            <v>33149.11</v>
          </cell>
        </row>
        <row r="73">
          <cell r="E73" t="str">
            <v xml:space="preserve">   Tribunal Judicial de Menores</v>
          </cell>
          <cell r="F73">
            <v>1983.4</v>
          </cell>
          <cell r="G73">
            <v>0</v>
          </cell>
        </row>
        <row r="74">
          <cell r="E74" t="str">
            <v xml:space="preserve">   Tribunal Provincial</v>
          </cell>
          <cell r="F74">
            <v>62678.26</v>
          </cell>
          <cell r="G74">
            <v>10332.4</v>
          </cell>
        </row>
        <row r="75">
          <cell r="E75" t="str">
            <v xml:space="preserve">   Conselho Superior da Magistratura Judicial</v>
          </cell>
          <cell r="F75">
            <v>6200.41</v>
          </cell>
          <cell r="G75">
            <v>875.16</v>
          </cell>
        </row>
        <row r="76">
          <cell r="E76" t="str">
            <v xml:space="preserve">   Tribunal Militar Provincial</v>
          </cell>
          <cell r="F76">
            <v>8836</v>
          </cell>
          <cell r="G76">
            <v>150</v>
          </cell>
        </row>
        <row r="77">
          <cell r="E77" t="str">
            <v xml:space="preserve">   Procuradoria Militar Provincial</v>
          </cell>
          <cell r="F77">
            <v>7195.52</v>
          </cell>
          <cell r="G77">
            <v>870</v>
          </cell>
        </row>
        <row r="78">
          <cell r="E78" t="str">
            <v xml:space="preserve">   Procuradoria Geral da República</v>
          </cell>
          <cell r="F78">
            <v>12749.94</v>
          </cell>
          <cell r="G78">
            <v>7500</v>
          </cell>
        </row>
        <row r="79">
          <cell r="E79" t="str">
            <v xml:space="preserve">   Procuradoria Provincial</v>
          </cell>
          <cell r="F79">
            <v>23593.01</v>
          </cell>
          <cell r="G79">
            <v>12630</v>
          </cell>
        </row>
        <row r="80">
          <cell r="E80" t="str">
            <v xml:space="preserve">   Tribunal da Polícia</v>
          </cell>
          <cell r="F80">
            <v>1810.72</v>
          </cell>
          <cell r="G80">
            <v>0</v>
          </cell>
        </row>
        <row r="82">
          <cell r="E82" t="str">
            <v>Segurança e Ordem Pública</v>
          </cell>
          <cell r="F82">
            <v>1187941.55</v>
          </cell>
          <cell r="G82">
            <v>80000</v>
          </cell>
        </row>
        <row r="83">
          <cell r="E83" t="str">
            <v xml:space="preserve">   Ministério do Interior</v>
          </cell>
          <cell r="F83">
            <v>1028201.16</v>
          </cell>
          <cell r="G83">
            <v>67000</v>
          </cell>
        </row>
        <row r="84">
          <cell r="E84" t="str">
            <v xml:space="preserve">   Serviço de Informação e Segurança do Estado</v>
          </cell>
          <cell r="F84">
            <v>159740.39000000001</v>
          </cell>
          <cell r="G84">
            <v>13000</v>
          </cell>
        </row>
        <row r="86">
          <cell r="E86" t="str">
            <v>Administração Pública</v>
          </cell>
          <cell r="F86">
            <v>121881.87</v>
          </cell>
          <cell r="G86">
            <v>99354.9</v>
          </cell>
        </row>
        <row r="87">
          <cell r="E87" t="str">
            <v xml:space="preserve">   Ministério da Administração Estatal</v>
          </cell>
          <cell r="F87">
            <v>40325.74</v>
          </cell>
          <cell r="G87">
            <v>9427.2000000000007</v>
          </cell>
        </row>
        <row r="88">
          <cell r="E88" t="str">
            <v xml:space="preserve">   Secretariado Técnico de Administração Eleitoral</v>
          </cell>
          <cell r="F88">
            <v>15375.38</v>
          </cell>
          <cell r="G88">
            <v>15184.7</v>
          </cell>
        </row>
        <row r="89">
          <cell r="E89" t="str">
            <v xml:space="preserve">   Direcção Provincial de Apoio e Controle</v>
          </cell>
          <cell r="F89">
            <v>22252.81</v>
          </cell>
          <cell r="G89">
            <v>66243</v>
          </cell>
        </row>
        <row r="90">
          <cell r="E90" t="str">
            <v xml:space="preserve">   Delegação Provincial do Secretariado Técn. Adm. Eleitoral</v>
          </cell>
          <cell r="F90">
            <v>8009.86</v>
          </cell>
          <cell r="G90">
            <v>0</v>
          </cell>
        </row>
        <row r="91">
          <cell r="E91" t="str">
            <v xml:space="preserve">   Tribunal Administrativo</v>
          </cell>
          <cell r="F91">
            <v>35918.080000000002</v>
          </cell>
          <cell r="G91">
            <v>8500</v>
          </cell>
        </row>
        <row r="94">
          <cell r="E94" t="str">
            <v>Outros</v>
          </cell>
          <cell r="F94">
            <v>4913542.1100000003</v>
          </cell>
          <cell r="G94">
            <v>1174805.79</v>
          </cell>
        </row>
        <row r="95">
          <cell r="E95" t="str">
            <v>sub-Outros</v>
          </cell>
          <cell r="F95">
            <v>541987.75</v>
          </cell>
          <cell r="G95">
            <v>230696.35</v>
          </cell>
        </row>
        <row r="96">
          <cell r="E96" t="str">
            <v xml:space="preserve">   Presidência da República</v>
          </cell>
          <cell r="F96">
            <v>143513.25</v>
          </cell>
          <cell r="G96">
            <v>5465.2</v>
          </cell>
        </row>
        <row r="97">
          <cell r="E97" t="str">
            <v xml:space="preserve">   Casa Militar</v>
          </cell>
          <cell r="F97">
            <v>81788.990000000005</v>
          </cell>
          <cell r="G97">
            <v>10000</v>
          </cell>
        </row>
        <row r="98">
          <cell r="E98" t="str">
            <v xml:space="preserve">   Gabinete do Governador</v>
          </cell>
          <cell r="F98">
            <v>35640.949999999997</v>
          </cell>
          <cell r="G98">
            <v>16298.1</v>
          </cell>
        </row>
        <row r="99">
          <cell r="E99" t="str">
            <v xml:space="preserve">   Gabinete do Primeiro Ministro</v>
          </cell>
          <cell r="F99">
            <v>17106.939999999999</v>
          </cell>
          <cell r="G99">
            <v>66877.05</v>
          </cell>
        </row>
        <row r="100">
          <cell r="E100" t="str">
            <v xml:space="preserve">   Conselho Superior da Comunicação Social</v>
          </cell>
          <cell r="F100">
            <v>2472.6</v>
          </cell>
          <cell r="G100">
            <v>0</v>
          </cell>
        </row>
        <row r="101">
          <cell r="E101" t="str">
            <v xml:space="preserve">   Gabinete de Informação</v>
          </cell>
          <cell r="F101">
            <v>23066.65</v>
          </cell>
          <cell r="G101">
            <v>80321</v>
          </cell>
        </row>
        <row r="102">
          <cell r="E102" t="str">
            <v xml:space="preserve">   Gabinete Central de Prevenção e Combate à Droga</v>
          </cell>
          <cell r="F102">
            <v>14752.94</v>
          </cell>
          <cell r="G102">
            <v>1200</v>
          </cell>
        </row>
        <row r="103">
          <cell r="E103" t="str">
            <v xml:space="preserve">   Delegação Provincial da Comunicação Social</v>
          </cell>
          <cell r="F103">
            <v>9078.0300000000007</v>
          </cell>
          <cell r="G103">
            <v>2102</v>
          </cell>
        </row>
        <row r="104">
          <cell r="E104" t="str">
            <v xml:space="preserve">   Assembleia da República</v>
          </cell>
          <cell r="F104">
            <v>120797.29</v>
          </cell>
          <cell r="G104">
            <v>16251.3</v>
          </cell>
        </row>
        <row r="105">
          <cell r="E105" t="str">
            <v xml:space="preserve">   Assembleia Provincial</v>
          </cell>
          <cell r="F105">
            <v>7786.24</v>
          </cell>
          <cell r="G105">
            <v>342</v>
          </cell>
        </row>
        <row r="106">
          <cell r="E106" t="str">
            <v xml:space="preserve">   Ministério para os Assuntos dos Antigos Combatentes</v>
          </cell>
          <cell r="F106">
            <v>10891.68</v>
          </cell>
          <cell r="G106">
            <v>6135.7</v>
          </cell>
        </row>
        <row r="107">
          <cell r="E107" t="str">
            <v xml:space="preserve">   Direcção Provincial para os Assuntos dos Antigos Combatentes</v>
          </cell>
          <cell r="F107">
            <v>7071.94</v>
          </cell>
          <cell r="G107">
            <v>1360</v>
          </cell>
        </row>
        <row r="108">
          <cell r="E108" t="str">
            <v xml:space="preserve">   Ministério da Cultura</v>
          </cell>
          <cell r="F108">
            <v>21998.6</v>
          </cell>
          <cell r="G108">
            <v>10654</v>
          </cell>
        </row>
        <row r="109">
          <cell r="E109" t="str">
            <v xml:space="preserve">   Comissão de Coordenação dos Progr. Informação e Cultura da SADC</v>
          </cell>
          <cell r="F109">
            <v>7671.42</v>
          </cell>
          <cell r="G109">
            <v>500</v>
          </cell>
        </row>
        <row r="110">
          <cell r="E110" t="str">
            <v xml:space="preserve">   Fundo Bibliográfico da Língua Portuguesa</v>
          </cell>
          <cell r="F110">
            <v>6152.62</v>
          </cell>
          <cell r="G110">
            <v>4820</v>
          </cell>
        </row>
        <row r="111">
          <cell r="E111" t="str">
            <v xml:space="preserve">   Ministério da Juventude e Desportos</v>
          </cell>
          <cell r="F111">
            <v>10584.3</v>
          </cell>
          <cell r="G111">
            <v>4000</v>
          </cell>
        </row>
        <row r="112">
          <cell r="E112" t="str">
            <v xml:space="preserve">   Direcção Provincial da Cultura, Juventude e Desportos</v>
          </cell>
          <cell r="F112">
            <v>19367.05</v>
          </cell>
          <cell r="G112">
            <v>1200</v>
          </cell>
        </row>
        <row r="113">
          <cell r="E113" t="str">
            <v xml:space="preserve">   Direcção Provincial da Cultura</v>
          </cell>
          <cell r="F113">
            <v>0</v>
          </cell>
          <cell r="G113">
            <v>3170</v>
          </cell>
        </row>
        <row r="114">
          <cell r="E114" t="str">
            <v xml:space="preserve">   Comissão Nacional para a Unesco</v>
          </cell>
          <cell r="F114">
            <v>2246.2600000000002</v>
          </cell>
          <cell r="G114">
            <v>0</v>
          </cell>
        </row>
        <row r="116">
          <cell r="E116" t="str">
            <v>Defesa</v>
          </cell>
          <cell r="F116">
            <v>659970.31999999995</v>
          </cell>
          <cell r="G116">
            <v>63200</v>
          </cell>
        </row>
        <row r="117">
          <cell r="E117" t="str">
            <v xml:space="preserve">   Ministério da Defesa Nacional</v>
          </cell>
          <cell r="F117">
            <v>659970.31999999995</v>
          </cell>
          <cell r="G117">
            <v>63200</v>
          </cell>
        </row>
        <row r="119">
          <cell r="E119" t="str">
            <v>Negócios Estrangeiros</v>
          </cell>
          <cell r="F119">
            <v>546366.67000000004</v>
          </cell>
          <cell r="G119">
            <v>69355</v>
          </cell>
        </row>
        <row r="120">
          <cell r="E120" t="str">
            <v xml:space="preserve">   Ministério dos Negócios Estrangeiros e Cooperação</v>
          </cell>
          <cell r="F120">
            <v>506397.48</v>
          </cell>
          <cell r="G120">
            <v>17000</v>
          </cell>
        </row>
        <row r="121">
          <cell r="E121" t="str">
            <v xml:space="preserve">   Núcleo de Apoio aos Refugiados</v>
          </cell>
          <cell r="F121">
            <v>4069.09</v>
          </cell>
          <cell r="G121">
            <v>2400</v>
          </cell>
        </row>
        <row r="122">
          <cell r="E122" t="str">
            <v xml:space="preserve">   Instituto Nacional de Apoio aos Moçambicanos Emigrantes</v>
          </cell>
          <cell r="F122">
            <v>3482.67</v>
          </cell>
          <cell r="G122">
            <v>2100</v>
          </cell>
        </row>
        <row r="123">
          <cell r="E123" t="str">
            <v xml:space="preserve">   Instituto Nacional de Desminagem</v>
          </cell>
          <cell r="F123">
            <v>9759.33</v>
          </cell>
          <cell r="G123">
            <v>0</v>
          </cell>
        </row>
        <row r="124">
          <cell r="E124" t="str">
            <v xml:space="preserve">   Instituto Nacional de Gestão de Calamidades</v>
          </cell>
          <cell r="F124">
            <v>11509.69</v>
          </cell>
          <cell r="G124">
            <v>23015</v>
          </cell>
        </row>
        <row r="125">
          <cell r="E125" t="str">
            <v xml:space="preserve">   Delegação do Instituto Nacional de Gestão das Calamidades</v>
          </cell>
          <cell r="F125">
            <v>10712.65</v>
          </cell>
          <cell r="G125">
            <v>24840</v>
          </cell>
        </row>
        <row r="126">
          <cell r="E126" t="str">
            <v xml:space="preserve">   Delegação do Instituto Nacional de Desminagem</v>
          </cell>
          <cell r="F126">
            <v>435.76</v>
          </cell>
          <cell r="G126">
            <v>0</v>
          </cell>
        </row>
        <row r="128">
          <cell r="E128" t="str">
            <v>Finanças</v>
          </cell>
          <cell r="F128">
            <v>2918284.9000000004</v>
          </cell>
          <cell r="G128">
            <v>666809.66</v>
          </cell>
        </row>
        <row r="129">
          <cell r="E129" t="str">
            <v xml:space="preserve">   Ministério do Plano e Finanças</v>
          </cell>
          <cell r="F129">
            <v>91911.62</v>
          </cell>
          <cell r="G129">
            <v>67379.38</v>
          </cell>
        </row>
        <row r="130">
          <cell r="E130" t="str">
            <v xml:space="preserve">      Serviços - M. P. F.</v>
          </cell>
          <cell r="F130">
            <v>279000</v>
          </cell>
          <cell r="G130">
            <v>0</v>
          </cell>
        </row>
        <row r="131">
          <cell r="E131" t="str">
            <v xml:space="preserve">      Encargos da Dívida  - M. P. F.</v>
          </cell>
          <cell r="F131">
            <v>515000</v>
          </cell>
          <cell r="G131">
            <v>0</v>
          </cell>
        </row>
        <row r="132">
          <cell r="E132" t="str">
            <v xml:space="preserve">      Transferências às Administrações Públicas - M. P. F.</v>
          </cell>
          <cell r="F132">
            <v>114400</v>
          </cell>
          <cell r="G132">
            <v>0</v>
          </cell>
        </row>
        <row r="133">
          <cell r="E133" t="str">
            <v xml:space="preserve">      Transferências às Administrações Privadas - M. P. F.</v>
          </cell>
          <cell r="F133">
            <v>123000</v>
          </cell>
          <cell r="G133">
            <v>0</v>
          </cell>
        </row>
        <row r="134">
          <cell r="E134" t="str">
            <v xml:space="preserve">      Transferências às Famílias - M. P. F.</v>
          </cell>
          <cell r="F134">
            <v>318818.2</v>
          </cell>
          <cell r="G134">
            <v>0</v>
          </cell>
        </row>
        <row r="135">
          <cell r="E135" t="str">
            <v xml:space="preserve">      Transferências ao Exterior - M. P. F.</v>
          </cell>
          <cell r="F135">
            <v>7628.71</v>
          </cell>
          <cell r="G135">
            <v>0</v>
          </cell>
        </row>
        <row r="136">
          <cell r="E136" t="str">
            <v xml:space="preserve">      Subsídios - M. P. F.</v>
          </cell>
          <cell r="F136">
            <v>78000</v>
          </cell>
          <cell r="G136">
            <v>0</v>
          </cell>
        </row>
        <row r="137">
          <cell r="E137" t="str">
            <v xml:space="preserve">      Outras Despesas Correntes - M. P. F.</v>
          </cell>
          <cell r="F137">
            <v>215490.24</v>
          </cell>
          <cell r="G137">
            <v>0</v>
          </cell>
        </row>
        <row r="138">
          <cell r="E138" t="str">
            <v xml:space="preserve">   Outras Despesas de Capital - M. P. F.</v>
          </cell>
          <cell r="F138">
            <v>0</v>
          </cell>
          <cell r="G138">
            <v>553377.98</v>
          </cell>
        </row>
        <row r="139">
          <cell r="E139" t="str">
            <v xml:space="preserve">   Direcção Provincial do Plano e Finanças</v>
          </cell>
          <cell r="F139">
            <v>51775.360000000001</v>
          </cell>
          <cell r="G139">
            <v>43350.3</v>
          </cell>
        </row>
        <row r="140">
          <cell r="E140" t="str">
            <v xml:space="preserve">      Transferências às Administrações Públicas -  D. P. P. F.</v>
          </cell>
          <cell r="F140">
            <v>139600</v>
          </cell>
          <cell r="G140">
            <v>0</v>
          </cell>
        </row>
        <row r="141">
          <cell r="E141" t="str">
            <v xml:space="preserve">      Transferências às Famílias - D. P. P. F.</v>
          </cell>
          <cell r="F141">
            <v>964160.77</v>
          </cell>
          <cell r="G141">
            <v>0</v>
          </cell>
        </row>
        <row r="142">
          <cell r="E142" t="str">
            <v xml:space="preserve">      Outras Despesas Correntes - D. P. P. F.</v>
          </cell>
          <cell r="F142">
            <v>19500</v>
          </cell>
          <cell r="G142">
            <v>0</v>
          </cell>
        </row>
        <row r="143">
          <cell r="E143" t="str">
            <v xml:space="preserve">      Outras Despesas de Capital - D.P.P.F.</v>
          </cell>
          <cell r="F143">
            <v>0</v>
          </cell>
          <cell r="G143">
            <v>2702</v>
          </cell>
        </row>
        <row r="145">
          <cell r="E145" t="str">
            <v>Estatística</v>
          </cell>
          <cell r="F145">
            <v>30110.46</v>
          </cell>
          <cell r="G145">
            <v>8288.6</v>
          </cell>
        </row>
        <row r="146">
          <cell r="E146" t="str">
            <v xml:space="preserve">   Instituto Nacional de Estatística</v>
          </cell>
          <cell r="F146">
            <v>19220.330000000002</v>
          </cell>
          <cell r="G146">
            <v>6817.6</v>
          </cell>
        </row>
        <row r="147">
          <cell r="E147" t="str">
            <v xml:space="preserve">   Delegação Provincial do Instituto Nacional de Estatística</v>
          </cell>
          <cell r="F147">
            <v>10890.13</v>
          </cell>
          <cell r="G147">
            <v>1471</v>
          </cell>
        </row>
        <row r="149">
          <cell r="E149" t="str">
            <v>Ambiente</v>
          </cell>
          <cell r="F149">
            <v>48808</v>
          </cell>
          <cell r="G149">
            <v>28529.599999999999</v>
          </cell>
        </row>
        <row r="150">
          <cell r="E150" t="str">
            <v xml:space="preserve">   Ministério para a Coordenação da Acção Ambiental</v>
          </cell>
          <cell r="F150">
            <v>26674.58</v>
          </cell>
          <cell r="G150">
            <v>10000</v>
          </cell>
        </row>
        <row r="151">
          <cell r="E151" t="str">
            <v xml:space="preserve">   Direcção Provincial de Coordenação da Acção Ambiental</v>
          </cell>
          <cell r="F151">
            <v>22133.42</v>
          </cell>
          <cell r="G151">
            <v>18529.599999999999</v>
          </cell>
        </row>
        <row r="153">
          <cell r="E153" t="str">
            <v>Pescas</v>
          </cell>
          <cell r="F153">
            <v>23390.379999999997</v>
          </cell>
          <cell r="G153">
            <v>10195.5</v>
          </cell>
        </row>
        <row r="154">
          <cell r="E154" t="str">
            <v xml:space="preserve">   Ministério das Pescas</v>
          </cell>
          <cell r="F154">
            <v>19441.62</v>
          </cell>
          <cell r="G154">
            <v>0</v>
          </cell>
        </row>
        <row r="155">
          <cell r="E155" t="str">
            <v xml:space="preserve">   Direcção Provicial das Pescas</v>
          </cell>
          <cell r="F155">
            <v>3948.76</v>
          </cell>
          <cell r="G155">
            <v>1845.5</v>
          </cell>
        </row>
        <row r="156">
          <cell r="E156" t="str">
            <v xml:space="preserve">   Fundo de Fomento Pesqueiro</v>
          </cell>
          <cell r="F156">
            <v>0</v>
          </cell>
          <cell r="G156">
            <v>8350</v>
          </cell>
        </row>
        <row r="158">
          <cell r="E158" t="str">
            <v>Indústria e Comércio</v>
          </cell>
          <cell r="F158">
            <v>54350.65</v>
          </cell>
          <cell r="G158">
            <v>14037</v>
          </cell>
        </row>
        <row r="159">
          <cell r="E159" t="str">
            <v xml:space="preserve">   Ministério da Indústria e Comércio</v>
          </cell>
          <cell r="F159">
            <v>33155.01</v>
          </cell>
          <cell r="G159">
            <v>9400</v>
          </cell>
        </row>
        <row r="160">
          <cell r="E160" t="str">
            <v xml:space="preserve">   Direcção Provincial da Indústria, Comércio e Turismo</v>
          </cell>
          <cell r="F160">
            <v>21195.64</v>
          </cell>
          <cell r="G160">
            <v>0</v>
          </cell>
        </row>
        <row r="161">
          <cell r="E161" t="str">
            <v xml:space="preserve">   Direcção Provincial da Indústria e Comércio</v>
          </cell>
          <cell r="F161">
            <v>0</v>
          </cell>
          <cell r="G161">
            <v>4637</v>
          </cell>
        </row>
        <row r="163">
          <cell r="E163" t="str">
            <v>Turismo</v>
          </cell>
          <cell r="F163">
            <v>16326.13</v>
          </cell>
          <cell r="G163">
            <v>25200</v>
          </cell>
        </row>
        <row r="164">
          <cell r="E164" t="str">
            <v xml:space="preserve">   Ministério do Turismo</v>
          </cell>
          <cell r="F164">
            <v>16326.13</v>
          </cell>
          <cell r="G164">
            <v>15000</v>
          </cell>
        </row>
        <row r="165">
          <cell r="E165" t="str">
            <v xml:space="preserve">   Fundo Nacional do Turismo</v>
          </cell>
          <cell r="F165">
            <v>0</v>
          </cell>
          <cell r="G165">
            <v>10000</v>
          </cell>
        </row>
        <row r="166">
          <cell r="E166" t="str">
            <v xml:space="preserve">   Direcção Provincial do Turismo</v>
          </cell>
          <cell r="F166">
            <v>0</v>
          </cell>
          <cell r="G166">
            <v>200</v>
          </cell>
        </row>
        <row r="168">
          <cell r="E168" t="str">
            <v>Transportes e Comunicações</v>
          </cell>
          <cell r="F168">
            <v>73946.850000000006</v>
          </cell>
          <cell r="G168">
            <v>58494.080000000002</v>
          </cell>
        </row>
        <row r="169">
          <cell r="E169" t="str">
            <v xml:space="preserve">   Ministério dos Transportes e Comunicações</v>
          </cell>
          <cell r="F169">
            <v>31050.14</v>
          </cell>
          <cell r="G169">
            <v>45488.08</v>
          </cell>
        </row>
        <row r="170">
          <cell r="E170" t="str">
            <v xml:space="preserve">   Secretaria de Estado da Aeronáutica Civil</v>
          </cell>
          <cell r="F170">
            <v>6427.91</v>
          </cell>
          <cell r="G170">
            <v>4200</v>
          </cell>
        </row>
        <row r="171">
          <cell r="E171" t="str">
            <v xml:space="preserve">   Instituto Nacional de Meteorologia</v>
          </cell>
          <cell r="F171">
            <v>9794.68</v>
          </cell>
          <cell r="G171">
            <v>5200</v>
          </cell>
        </row>
        <row r="172">
          <cell r="E172" t="str">
            <v xml:space="preserve">   Direcção Provincial dos Transportes e Comunicações</v>
          </cell>
          <cell r="F172">
            <v>26674.12</v>
          </cell>
          <cell r="G172">
            <v>3606</v>
          </cell>
        </row>
        <row r="174">
          <cell r="E174" t="str">
            <v>Total</v>
          </cell>
          <cell r="F174">
            <v>10751999.970000003</v>
          </cell>
          <cell r="G174">
            <v>3136999.9999999995</v>
          </cell>
        </row>
        <row r="176">
          <cell r="E176" t="str">
            <v>Limites</v>
          </cell>
          <cell r="F176">
            <v>10751999.949999999</v>
          </cell>
          <cell r="G176">
            <v>3136999.9999999986</v>
          </cell>
        </row>
        <row r="178">
          <cell r="F178">
            <v>-2.0000003278255463E-2</v>
          </cell>
          <cell r="G178">
            <v>0</v>
          </cell>
        </row>
      </sheetData>
      <sheetData sheetId="1" refreshError="1">
        <row r="4">
          <cell r="Z4" t="str">
            <v xml:space="preserve"> </v>
          </cell>
          <cell r="AA4" t="str">
            <v>Orcamento,Modalidade</v>
          </cell>
          <cell r="AB4" t="str">
            <v xml:space="preserve"> </v>
          </cell>
          <cell r="AC4" t="str">
            <v xml:space="preserve"> </v>
          </cell>
          <cell r="AD4" t="str">
            <v xml:space="preserve"> </v>
          </cell>
          <cell r="AE4" t="str">
            <v xml:space="preserve"> </v>
          </cell>
          <cell r="AF4" t="str">
            <v xml:space="preserve"> </v>
          </cell>
          <cell r="AG4" t="str">
            <v xml:space="preserve"> </v>
          </cell>
        </row>
        <row r="5">
          <cell r="Z5" t="str">
            <v xml:space="preserve"> </v>
          </cell>
          <cell r="AA5">
            <v>1</v>
          </cell>
          <cell r="AB5" t="str">
            <v xml:space="preserve"> </v>
          </cell>
          <cell r="AC5" t="str">
            <v xml:space="preserve"> </v>
          </cell>
          <cell r="AD5">
            <v>2</v>
          </cell>
          <cell r="AE5" t="str">
            <v xml:space="preserve"> </v>
          </cell>
          <cell r="AF5" t="str">
            <v xml:space="preserve"> </v>
          </cell>
          <cell r="AG5" t="str">
            <v>Total</v>
          </cell>
        </row>
        <row r="6">
          <cell r="Z6" t="str">
            <v xml:space="preserve"> </v>
          </cell>
          <cell r="AA6">
            <v>1</v>
          </cell>
          <cell r="AB6">
            <v>2</v>
          </cell>
          <cell r="AC6">
            <v>3</v>
          </cell>
          <cell r="AD6">
            <v>1</v>
          </cell>
          <cell r="AE6">
            <v>2</v>
          </cell>
          <cell r="AF6">
            <v>3</v>
          </cell>
          <cell r="AG6" t="str">
            <v xml:space="preserve"> </v>
          </cell>
        </row>
        <row r="7">
          <cell r="Z7" t="str">
            <v>Orgaos</v>
          </cell>
          <cell r="AA7" t="str">
            <v>PropMZM</v>
          </cell>
          <cell r="AB7" t="str">
            <v>PropMZM</v>
          </cell>
          <cell r="AC7" t="str">
            <v>PropMZM</v>
          </cell>
          <cell r="AD7" t="str">
            <v>PropMZM</v>
          </cell>
          <cell r="AE7" t="str">
            <v>PropMZM</v>
          </cell>
          <cell r="AF7" t="str">
            <v>PropMZM</v>
          </cell>
          <cell r="AG7" t="str">
            <v>PropMZM</v>
          </cell>
        </row>
        <row r="8">
          <cell r="Z8" t="str">
            <v>0101</v>
          </cell>
          <cell r="AA8">
            <v>137598</v>
          </cell>
          <cell r="AB8">
            <v>0</v>
          </cell>
          <cell r="AC8">
            <v>0</v>
          </cell>
          <cell r="AD8">
            <v>14102.8</v>
          </cell>
          <cell r="AE8">
            <v>0</v>
          </cell>
          <cell r="AF8">
            <v>0</v>
          </cell>
          <cell r="AG8">
            <v>151700.79999999999</v>
          </cell>
        </row>
        <row r="9">
          <cell r="Z9" t="str">
            <v>0105</v>
          </cell>
          <cell r="AA9">
            <v>88300</v>
          </cell>
          <cell r="AB9">
            <v>0</v>
          </cell>
          <cell r="AC9">
            <v>0</v>
          </cell>
          <cell r="AD9">
            <v>12000</v>
          </cell>
          <cell r="AE9">
            <v>0</v>
          </cell>
          <cell r="AF9">
            <v>0</v>
          </cell>
          <cell r="AG9">
            <v>100300</v>
          </cell>
        </row>
        <row r="10">
          <cell r="Z10" t="str">
            <v>0121</v>
          </cell>
          <cell r="AA10">
            <v>43890.69</v>
          </cell>
          <cell r="AB10">
            <v>0</v>
          </cell>
          <cell r="AC10">
            <v>0</v>
          </cell>
          <cell r="AD10">
            <v>15999.35</v>
          </cell>
          <cell r="AE10">
            <v>0</v>
          </cell>
          <cell r="AF10">
            <v>0</v>
          </cell>
          <cell r="AG10">
            <v>59890.04</v>
          </cell>
        </row>
        <row r="11">
          <cell r="Z11" t="str">
            <v>0301</v>
          </cell>
          <cell r="AA11">
            <v>18837.66</v>
          </cell>
          <cell r="AB11">
            <v>0</v>
          </cell>
          <cell r="AC11">
            <v>0</v>
          </cell>
          <cell r="AD11">
            <v>114861.45</v>
          </cell>
          <cell r="AE11">
            <v>0</v>
          </cell>
          <cell r="AF11">
            <v>0</v>
          </cell>
          <cell r="AG11">
            <v>133699.10999999999</v>
          </cell>
        </row>
        <row r="12">
          <cell r="Z12" t="str">
            <v>0303</v>
          </cell>
          <cell r="AA12">
            <v>5175.93</v>
          </cell>
          <cell r="AB12">
            <v>0</v>
          </cell>
          <cell r="AC12">
            <v>0</v>
          </cell>
          <cell r="AD12">
            <v>2500</v>
          </cell>
          <cell r="AE12">
            <v>0</v>
          </cell>
          <cell r="AF12">
            <v>0</v>
          </cell>
          <cell r="AG12">
            <v>7675.93</v>
          </cell>
        </row>
        <row r="13">
          <cell r="Z13" t="str">
            <v>0305</v>
          </cell>
          <cell r="AA13">
            <v>21755.93</v>
          </cell>
          <cell r="AB13">
            <v>0</v>
          </cell>
          <cell r="AC13">
            <v>0</v>
          </cell>
          <cell r="AD13">
            <v>23000</v>
          </cell>
          <cell r="AE13">
            <v>0</v>
          </cell>
          <cell r="AF13">
            <v>0</v>
          </cell>
          <cell r="AG13">
            <v>44755.93</v>
          </cell>
        </row>
        <row r="14">
          <cell r="Z14" t="str">
            <v>0307</v>
          </cell>
          <cell r="AA14">
            <v>15148.05</v>
          </cell>
          <cell r="AB14">
            <v>0</v>
          </cell>
          <cell r="AC14">
            <v>0</v>
          </cell>
          <cell r="AD14">
            <v>1500</v>
          </cell>
          <cell r="AE14">
            <v>0</v>
          </cell>
          <cell r="AF14">
            <v>0</v>
          </cell>
          <cell r="AG14">
            <v>16648.05</v>
          </cell>
        </row>
        <row r="15">
          <cell r="Z15" t="str">
            <v>0323</v>
          </cell>
          <cell r="AA15">
            <v>11518.24</v>
          </cell>
          <cell r="AB15">
            <v>0</v>
          </cell>
          <cell r="AC15">
            <v>0</v>
          </cell>
          <cell r="AD15">
            <v>1250</v>
          </cell>
          <cell r="AE15">
            <v>1209</v>
          </cell>
          <cell r="AF15">
            <v>0</v>
          </cell>
          <cell r="AG15">
            <v>13977.24</v>
          </cell>
        </row>
        <row r="16">
          <cell r="Z16" t="str">
            <v>0501</v>
          </cell>
          <cell r="AA16">
            <v>148322.72</v>
          </cell>
          <cell r="AB16">
            <v>0</v>
          </cell>
          <cell r="AC16">
            <v>0</v>
          </cell>
          <cell r="AD16">
            <v>5000</v>
          </cell>
          <cell r="AE16">
            <v>0</v>
          </cell>
          <cell r="AF16">
            <v>0</v>
          </cell>
          <cell r="AG16">
            <v>153322.72</v>
          </cell>
        </row>
        <row r="17">
          <cell r="Z17" t="str">
            <v>0521</v>
          </cell>
          <cell r="AA17">
            <v>8014.71</v>
          </cell>
          <cell r="AB17">
            <v>0</v>
          </cell>
          <cell r="AC17">
            <v>0</v>
          </cell>
          <cell r="AD17">
            <v>0</v>
          </cell>
          <cell r="AE17">
            <v>0</v>
          </cell>
          <cell r="AF17">
            <v>0</v>
          </cell>
          <cell r="AG17">
            <v>8014.71</v>
          </cell>
        </row>
        <row r="18">
          <cell r="Z18" t="str">
            <v>0701</v>
          </cell>
          <cell r="AA18">
            <v>27663.03</v>
          </cell>
          <cell r="AB18">
            <v>0</v>
          </cell>
          <cell r="AC18">
            <v>0</v>
          </cell>
          <cell r="AD18">
            <v>51866.22</v>
          </cell>
          <cell r="AE18">
            <v>0</v>
          </cell>
          <cell r="AF18">
            <v>0</v>
          </cell>
          <cell r="AG18">
            <v>79529.25</v>
          </cell>
        </row>
        <row r="19">
          <cell r="Z19" t="str">
            <v>0721</v>
          </cell>
          <cell r="AA19">
            <v>64171.6</v>
          </cell>
          <cell r="AB19">
            <v>0</v>
          </cell>
          <cell r="AC19">
            <v>0</v>
          </cell>
          <cell r="AD19">
            <v>4093.3</v>
          </cell>
          <cell r="AE19">
            <v>0</v>
          </cell>
          <cell r="AF19">
            <v>0</v>
          </cell>
          <cell r="AG19">
            <v>68264.899999999994</v>
          </cell>
        </row>
        <row r="20">
          <cell r="Z20" t="str">
            <v>0723</v>
          </cell>
          <cell r="AA20">
            <v>1976.87</v>
          </cell>
          <cell r="AB20">
            <v>0</v>
          </cell>
          <cell r="AC20">
            <v>0</v>
          </cell>
          <cell r="AD20">
            <v>350</v>
          </cell>
          <cell r="AE20">
            <v>0</v>
          </cell>
          <cell r="AF20">
            <v>0</v>
          </cell>
          <cell r="AG20">
            <v>2326.87</v>
          </cell>
        </row>
        <row r="21">
          <cell r="Z21" t="str">
            <v>0725</v>
          </cell>
          <cell r="AA21">
            <v>1818.59</v>
          </cell>
          <cell r="AB21">
            <v>0</v>
          </cell>
          <cell r="AC21">
            <v>0</v>
          </cell>
          <cell r="AD21">
            <v>350</v>
          </cell>
          <cell r="AE21">
            <v>0</v>
          </cell>
          <cell r="AF21">
            <v>0</v>
          </cell>
          <cell r="AG21">
            <v>2168.59</v>
          </cell>
        </row>
        <row r="22">
          <cell r="Z22" t="str">
            <v>0727</v>
          </cell>
          <cell r="AA22">
            <v>5686.63</v>
          </cell>
          <cell r="AB22">
            <v>0</v>
          </cell>
          <cell r="AC22">
            <v>0</v>
          </cell>
          <cell r="AD22">
            <v>600</v>
          </cell>
          <cell r="AE22">
            <v>0</v>
          </cell>
          <cell r="AF22">
            <v>0</v>
          </cell>
          <cell r="AG22">
            <v>6286.63</v>
          </cell>
        </row>
        <row r="23">
          <cell r="Z23" t="str">
            <v>0901</v>
          </cell>
          <cell r="AA23">
            <v>6364</v>
          </cell>
          <cell r="AB23">
            <v>0</v>
          </cell>
          <cell r="AC23">
            <v>0</v>
          </cell>
          <cell r="AD23">
            <v>600</v>
          </cell>
          <cell r="AE23">
            <v>0</v>
          </cell>
          <cell r="AF23">
            <v>0</v>
          </cell>
          <cell r="AG23">
            <v>6964</v>
          </cell>
        </row>
        <row r="24">
          <cell r="Z24" t="str">
            <v>1101</v>
          </cell>
          <cell r="AA24">
            <v>35297.57</v>
          </cell>
          <cell r="AB24">
            <v>0</v>
          </cell>
          <cell r="AC24">
            <v>0</v>
          </cell>
          <cell r="AD24">
            <v>17700</v>
          </cell>
          <cell r="AE24">
            <v>0</v>
          </cell>
          <cell r="AF24">
            <v>0</v>
          </cell>
          <cell r="AG24">
            <v>52997.57</v>
          </cell>
        </row>
        <row r="25">
          <cell r="Z25" t="str">
            <v>1301</v>
          </cell>
          <cell r="AA25">
            <v>18118.5</v>
          </cell>
          <cell r="AB25">
            <v>0</v>
          </cell>
          <cell r="AC25">
            <v>0</v>
          </cell>
          <cell r="AD25">
            <v>26300</v>
          </cell>
          <cell r="AE25">
            <v>0</v>
          </cell>
          <cell r="AF25">
            <v>0</v>
          </cell>
          <cell r="AG25">
            <v>44418.5</v>
          </cell>
        </row>
        <row r="26">
          <cell r="Z26" t="str">
            <v>1321</v>
          </cell>
          <cell r="AA26">
            <v>24408.53</v>
          </cell>
          <cell r="AB26">
            <v>0</v>
          </cell>
          <cell r="AC26">
            <v>0</v>
          </cell>
          <cell r="AD26">
            <v>1400</v>
          </cell>
          <cell r="AE26">
            <v>0</v>
          </cell>
          <cell r="AF26">
            <v>0</v>
          </cell>
          <cell r="AG26">
            <v>25808.53</v>
          </cell>
        </row>
        <row r="27">
          <cell r="Z27" t="str">
            <v>1501</v>
          </cell>
          <cell r="AA27">
            <v>117231.28</v>
          </cell>
          <cell r="AB27">
            <v>0</v>
          </cell>
          <cell r="AC27">
            <v>0</v>
          </cell>
          <cell r="AD27">
            <v>8200</v>
          </cell>
          <cell r="AE27">
            <v>0</v>
          </cell>
          <cell r="AF27">
            <v>0</v>
          </cell>
          <cell r="AG27">
            <v>125431.28</v>
          </cell>
        </row>
        <row r="28">
          <cell r="Z28" t="str">
            <v>1502</v>
          </cell>
          <cell r="AA28">
            <v>605917</v>
          </cell>
          <cell r="AB28">
            <v>0</v>
          </cell>
          <cell r="AC28">
            <v>0</v>
          </cell>
          <cell r="AD28">
            <v>56400</v>
          </cell>
          <cell r="AE28">
            <v>0</v>
          </cell>
          <cell r="AF28">
            <v>0</v>
          </cell>
          <cell r="AG28">
            <v>662317</v>
          </cell>
        </row>
        <row r="29">
          <cell r="Z29" t="str">
            <v>1525</v>
          </cell>
          <cell r="AA29">
            <v>9659.98</v>
          </cell>
          <cell r="AB29">
            <v>0</v>
          </cell>
          <cell r="AC29">
            <v>0</v>
          </cell>
          <cell r="AD29">
            <v>1500</v>
          </cell>
          <cell r="AE29">
            <v>0</v>
          </cell>
          <cell r="AF29">
            <v>0</v>
          </cell>
          <cell r="AG29">
            <v>11159.98</v>
          </cell>
        </row>
        <row r="30">
          <cell r="Z30" t="str">
            <v>1527</v>
          </cell>
          <cell r="AA30">
            <v>7503.35</v>
          </cell>
          <cell r="AB30">
            <v>0</v>
          </cell>
          <cell r="AC30">
            <v>0</v>
          </cell>
          <cell r="AD30">
            <v>250</v>
          </cell>
          <cell r="AE30">
            <v>0</v>
          </cell>
          <cell r="AF30">
            <v>0</v>
          </cell>
          <cell r="AG30">
            <v>7753.35</v>
          </cell>
        </row>
        <row r="31">
          <cell r="Z31" t="str">
            <v>1701</v>
          </cell>
          <cell r="AA31">
            <v>1111294.6599999999</v>
          </cell>
          <cell r="AB31">
            <v>0</v>
          </cell>
          <cell r="AC31">
            <v>0</v>
          </cell>
          <cell r="AD31">
            <v>56406</v>
          </cell>
          <cell r="AE31">
            <v>0</v>
          </cell>
          <cell r="AF31">
            <v>0</v>
          </cell>
          <cell r="AG31">
            <v>1167700.6599999999</v>
          </cell>
        </row>
        <row r="32">
          <cell r="Z32" t="str">
            <v>1901</v>
          </cell>
          <cell r="AA32">
            <v>171646.11</v>
          </cell>
          <cell r="AB32">
            <v>0</v>
          </cell>
          <cell r="AC32">
            <v>0</v>
          </cell>
          <cell r="AD32">
            <v>10500</v>
          </cell>
          <cell r="AE32">
            <v>0</v>
          </cell>
          <cell r="AF32">
            <v>0</v>
          </cell>
          <cell r="AG32">
            <v>182146.11</v>
          </cell>
        </row>
        <row r="33">
          <cell r="Z33" t="str">
            <v>2101</v>
          </cell>
          <cell r="AA33">
            <v>105717.13</v>
          </cell>
          <cell r="AB33">
            <v>0</v>
          </cell>
          <cell r="AC33">
            <v>0</v>
          </cell>
          <cell r="AD33">
            <v>4000</v>
          </cell>
          <cell r="AE33">
            <v>128797.52</v>
          </cell>
          <cell r="AF33">
            <v>0</v>
          </cell>
          <cell r="AG33">
            <v>238514.65</v>
          </cell>
        </row>
        <row r="34">
          <cell r="Z34" t="str">
            <v>2103</v>
          </cell>
          <cell r="AA34">
            <v>474000</v>
          </cell>
          <cell r="AB34">
            <v>0</v>
          </cell>
          <cell r="AC34">
            <v>0</v>
          </cell>
          <cell r="AD34">
            <v>1500</v>
          </cell>
          <cell r="AE34">
            <v>0</v>
          </cell>
          <cell r="AF34">
            <v>0</v>
          </cell>
          <cell r="AG34">
            <v>475500</v>
          </cell>
        </row>
        <row r="35">
          <cell r="Z35" t="str">
            <v>2105</v>
          </cell>
          <cell r="AA35">
            <v>5943</v>
          </cell>
          <cell r="AB35">
            <v>0</v>
          </cell>
          <cell r="AC35">
            <v>0</v>
          </cell>
          <cell r="AD35">
            <v>2000</v>
          </cell>
          <cell r="AE35">
            <v>0</v>
          </cell>
          <cell r="AF35">
            <v>0</v>
          </cell>
          <cell r="AG35">
            <v>7943</v>
          </cell>
        </row>
        <row r="36">
          <cell r="Z36" t="str">
            <v>2107</v>
          </cell>
          <cell r="AA36">
            <v>3731.17</v>
          </cell>
          <cell r="AB36">
            <v>0</v>
          </cell>
          <cell r="AC36">
            <v>0</v>
          </cell>
          <cell r="AD36">
            <v>0</v>
          </cell>
          <cell r="AE36">
            <v>0</v>
          </cell>
          <cell r="AF36">
            <v>0</v>
          </cell>
          <cell r="AG36">
            <v>3731.17</v>
          </cell>
        </row>
        <row r="37">
          <cell r="Z37" t="str">
            <v>2108</v>
          </cell>
          <cell r="AA37">
            <v>10903.2</v>
          </cell>
          <cell r="AB37">
            <v>0</v>
          </cell>
          <cell r="AC37">
            <v>0</v>
          </cell>
          <cell r="AD37">
            <v>0</v>
          </cell>
          <cell r="AE37">
            <v>0</v>
          </cell>
          <cell r="AF37">
            <v>0</v>
          </cell>
          <cell r="AG37">
            <v>10903.2</v>
          </cell>
        </row>
        <row r="38">
          <cell r="Z38" t="str">
            <v>2109</v>
          </cell>
          <cell r="AA38">
            <v>11821.81</v>
          </cell>
          <cell r="AB38">
            <v>0</v>
          </cell>
          <cell r="AC38">
            <v>0</v>
          </cell>
          <cell r="AD38">
            <v>1000</v>
          </cell>
          <cell r="AE38">
            <v>0</v>
          </cell>
          <cell r="AF38">
            <v>0</v>
          </cell>
          <cell r="AG38">
            <v>12821.81</v>
          </cell>
        </row>
        <row r="39">
          <cell r="Z39" t="str">
            <v>2128</v>
          </cell>
          <cell r="AA39">
            <v>591.37</v>
          </cell>
          <cell r="AB39">
            <v>0</v>
          </cell>
          <cell r="AC39">
            <v>0</v>
          </cell>
          <cell r="AD39">
            <v>0</v>
          </cell>
          <cell r="AE39">
            <v>0</v>
          </cell>
          <cell r="AF39">
            <v>0</v>
          </cell>
          <cell r="AG39">
            <v>591.37</v>
          </cell>
        </row>
        <row r="40">
          <cell r="Z40" t="str">
            <v>2129</v>
          </cell>
          <cell r="AA40">
            <v>11429.25</v>
          </cell>
          <cell r="AB40">
            <v>0</v>
          </cell>
          <cell r="AC40">
            <v>0</v>
          </cell>
          <cell r="AD40">
            <v>700</v>
          </cell>
          <cell r="AE40">
            <v>0</v>
          </cell>
          <cell r="AF40">
            <v>0</v>
          </cell>
          <cell r="AG40">
            <v>12129.25</v>
          </cell>
        </row>
        <row r="41">
          <cell r="Z41" t="str">
            <v>2301</v>
          </cell>
          <cell r="AA41">
            <v>26450.46</v>
          </cell>
          <cell r="AB41">
            <v>0</v>
          </cell>
          <cell r="AC41">
            <v>0</v>
          </cell>
          <cell r="AD41">
            <v>29706</v>
          </cell>
          <cell r="AE41">
            <v>0</v>
          </cell>
          <cell r="AF41">
            <v>0</v>
          </cell>
          <cell r="AG41">
            <v>56156.46</v>
          </cell>
        </row>
        <row r="42">
          <cell r="Z42" t="str">
            <v>2303</v>
          </cell>
          <cell r="AA42">
            <v>18866.919999999998</v>
          </cell>
          <cell r="AB42">
            <v>0</v>
          </cell>
          <cell r="AC42">
            <v>0</v>
          </cell>
          <cell r="AD42">
            <v>0</v>
          </cell>
          <cell r="AE42">
            <v>0</v>
          </cell>
          <cell r="AF42">
            <v>0</v>
          </cell>
          <cell r="AG42">
            <v>18866.919999999998</v>
          </cell>
        </row>
        <row r="43">
          <cell r="Z43" t="str">
            <v>2305</v>
          </cell>
          <cell r="AA43">
            <v>3307.51</v>
          </cell>
          <cell r="AB43">
            <v>0</v>
          </cell>
          <cell r="AC43">
            <v>0</v>
          </cell>
          <cell r="AD43">
            <v>0</v>
          </cell>
          <cell r="AE43">
            <v>0</v>
          </cell>
          <cell r="AF43">
            <v>0</v>
          </cell>
          <cell r="AG43">
            <v>3307.51</v>
          </cell>
        </row>
        <row r="44">
          <cell r="Z44" t="str">
            <v>2321</v>
          </cell>
          <cell r="AA44">
            <v>27345.09</v>
          </cell>
          <cell r="AB44">
            <v>0</v>
          </cell>
          <cell r="AC44">
            <v>0</v>
          </cell>
          <cell r="AD44">
            <v>6076</v>
          </cell>
          <cell r="AE44">
            <v>0</v>
          </cell>
          <cell r="AF44">
            <v>0</v>
          </cell>
          <cell r="AG44">
            <v>33421.089999999997</v>
          </cell>
        </row>
        <row r="45">
          <cell r="Z45" t="str">
            <v>2323</v>
          </cell>
          <cell r="AA45">
            <v>39855.46</v>
          </cell>
          <cell r="AB45">
            <v>0</v>
          </cell>
          <cell r="AC45">
            <v>0</v>
          </cell>
          <cell r="AD45">
            <v>7431.88</v>
          </cell>
          <cell r="AE45">
            <v>0</v>
          </cell>
          <cell r="AF45">
            <v>0</v>
          </cell>
          <cell r="AG45">
            <v>47287.34</v>
          </cell>
        </row>
        <row r="46">
          <cell r="Z46" t="str">
            <v>2325</v>
          </cell>
          <cell r="AA46">
            <v>9117.48</v>
          </cell>
          <cell r="AB46">
            <v>0</v>
          </cell>
          <cell r="AC46">
            <v>0</v>
          </cell>
          <cell r="AD46">
            <v>0</v>
          </cell>
          <cell r="AE46">
            <v>0</v>
          </cell>
          <cell r="AF46">
            <v>0</v>
          </cell>
          <cell r="AG46">
            <v>9117.48</v>
          </cell>
        </row>
        <row r="47">
          <cell r="Z47" t="str">
            <v>2501</v>
          </cell>
          <cell r="AA47">
            <v>40544.199999999997</v>
          </cell>
          <cell r="AB47">
            <v>0</v>
          </cell>
          <cell r="AC47">
            <v>0</v>
          </cell>
          <cell r="AD47">
            <v>4830</v>
          </cell>
          <cell r="AE47">
            <v>0</v>
          </cell>
          <cell r="AF47">
            <v>0</v>
          </cell>
          <cell r="AG47">
            <v>45374.2</v>
          </cell>
        </row>
        <row r="48">
          <cell r="Z48" t="str">
            <v>2503</v>
          </cell>
          <cell r="AA48">
            <v>15796.51</v>
          </cell>
          <cell r="AB48">
            <v>0</v>
          </cell>
          <cell r="AC48">
            <v>0</v>
          </cell>
          <cell r="AD48">
            <v>3000</v>
          </cell>
          <cell r="AE48">
            <v>0</v>
          </cell>
          <cell r="AF48">
            <v>0</v>
          </cell>
          <cell r="AG48">
            <v>18796.509999999998</v>
          </cell>
        </row>
        <row r="49">
          <cell r="Z49" t="str">
            <v>2521</v>
          </cell>
          <cell r="AA49">
            <v>31209.35</v>
          </cell>
          <cell r="AB49">
            <v>0</v>
          </cell>
          <cell r="AC49">
            <v>0</v>
          </cell>
          <cell r="AD49">
            <v>40124.33</v>
          </cell>
          <cell r="AE49">
            <v>25532.799999999999</v>
          </cell>
          <cell r="AF49">
            <v>0</v>
          </cell>
          <cell r="AG49">
            <v>96866.48</v>
          </cell>
        </row>
        <row r="50">
          <cell r="Z50" t="str">
            <v>2523</v>
          </cell>
          <cell r="AA50">
            <v>9393.0400000000009</v>
          </cell>
          <cell r="AB50">
            <v>0</v>
          </cell>
          <cell r="AC50">
            <v>0</v>
          </cell>
          <cell r="AD50">
            <v>1253</v>
          </cell>
          <cell r="AE50">
            <v>0</v>
          </cell>
          <cell r="AF50">
            <v>0</v>
          </cell>
          <cell r="AG50">
            <v>10646.04</v>
          </cell>
        </row>
        <row r="51">
          <cell r="Z51" t="str">
            <v>2701</v>
          </cell>
          <cell r="AA51">
            <v>94809.99</v>
          </cell>
          <cell r="AB51">
            <v>0</v>
          </cell>
          <cell r="AC51">
            <v>0</v>
          </cell>
          <cell r="AD51">
            <v>20828</v>
          </cell>
          <cell r="AE51">
            <v>0</v>
          </cell>
          <cell r="AF51">
            <v>15645.11</v>
          </cell>
          <cell r="AG51">
            <v>131283.1</v>
          </cell>
        </row>
        <row r="52">
          <cell r="Z52" t="str">
            <v>2703</v>
          </cell>
          <cell r="AA52">
            <v>166400</v>
          </cell>
          <cell r="AB52">
            <v>0</v>
          </cell>
          <cell r="AC52">
            <v>0</v>
          </cell>
          <cell r="AD52">
            <v>30000</v>
          </cell>
          <cell r="AE52">
            <v>0</v>
          </cell>
          <cell r="AF52">
            <v>0</v>
          </cell>
          <cell r="AG52">
            <v>196400</v>
          </cell>
        </row>
        <row r="53">
          <cell r="Z53" t="str">
            <v>2707</v>
          </cell>
          <cell r="AA53">
            <v>19278.259999999998</v>
          </cell>
          <cell r="AB53">
            <v>0</v>
          </cell>
          <cell r="AC53">
            <v>0</v>
          </cell>
          <cell r="AD53">
            <v>2000</v>
          </cell>
          <cell r="AE53">
            <v>0</v>
          </cell>
          <cell r="AF53">
            <v>0</v>
          </cell>
          <cell r="AG53">
            <v>21278.26</v>
          </cell>
        </row>
        <row r="54">
          <cell r="Z54" t="str">
            <v>2721</v>
          </cell>
          <cell r="AA54">
            <v>72167.149999999994</v>
          </cell>
          <cell r="AB54">
            <v>0</v>
          </cell>
          <cell r="AC54">
            <v>0</v>
          </cell>
          <cell r="AD54">
            <v>26944.36</v>
          </cell>
          <cell r="AE54">
            <v>0</v>
          </cell>
          <cell r="AF54">
            <v>0</v>
          </cell>
          <cell r="AG54">
            <v>99111.51</v>
          </cell>
        </row>
        <row r="55">
          <cell r="Z55" t="str">
            <v>2727</v>
          </cell>
          <cell r="AA55">
            <v>12265.3</v>
          </cell>
          <cell r="AB55">
            <v>0</v>
          </cell>
          <cell r="AC55">
            <v>0</v>
          </cell>
          <cell r="AD55">
            <v>1775</v>
          </cell>
          <cell r="AE55">
            <v>0</v>
          </cell>
          <cell r="AF55">
            <v>0</v>
          </cell>
          <cell r="AG55">
            <v>14040.3</v>
          </cell>
        </row>
        <row r="56">
          <cell r="Z56" t="str">
            <v>3101</v>
          </cell>
          <cell r="AA56">
            <v>20891.22</v>
          </cell>
          <cell r="AB56">
            <v>0</v>
          </cell>
          <cell r="AC56">
            <v>0</v>
          </cell>
          <cell r="AD56">
            <v>5000</v>
          </cell>
          <cell r="AE56">
            <v>61057.29</v>
          </cell>
          <cell r="AF56">
            <v>0</v>
          </cell>
          <cell r="AG56">
            <v>86948.51</v>
          </cell>
        </row>
        <row r="57">
          <cell r="Z57" t="str">
            <v>3103</v>
          </cell>
          <cell r="AA57">
            <v>14150</v>
          </cell>
          <cell r="AB57">
            <v>0</v>
          </cell>
          <cell r="AC57">
            <v>0</v>
          </cell>
          <cell r="AD57">
            <v>0</v>
          </cell>
          <cell r="AE57">
            <v>0</v>
          </cell>
          <cell r="AF57">
            <v>0</v>
          </cell>
          <cell r="AG57">
            <v>14150</v>
          </cell>
        </row>
        <row r="58">
          <cell r="Z58" t="str">
            <v>3105</v>
          </cell>
          <cell r="AA58">
            <v>1031.1400000000001</v>
          </cell>
          <cell r="AB58">
            <v>0</v>
          </cell>
          <cell r="AC58">
            <v>0</v>
          </cell>
          <cell r="AD58">
            <v>0</v>
          </cell>
          <cell r="AE58">
            <v>0</v>
          </cell>
          <cell r="AF58">
            <v>0</v>
          </cell>
          <cell r="AG58">
            <v>1031.1400000000001</v>
          </cell>
        </row>
        <row r="59">
          <cell r="Z59" t="str">
            <v>3107</v>
          </cell>
          <cell r="AA59">
            <v>6134.4</v>
          </cell>
          <cell r="AB59">
            <v>0</v>
          </cell>
          <cell r="AC59">
            <v>0</v>
          </cell>
          <cell r="AD59">
            <v>3000</v>
          </cell>
          <cell r="AE59">
            <v>0</v>
          </cell>
          <cell r="AF59">
            <v>0</v>
          </cell>
          <cell r="AG59">
            <v>9134.4</v>
          </cell>
        </row>
        <row r="60">
          <cell r="Z60" t="str">
            <v>3121</v>
          </cell>
          <cell r="AA60">
            <v>15961.5</v>
          </cell>
          <cell r="AB60">
            <v>0</v>
          </cell>
          <cell r="AC60">
            <v>0</v>
          </cell>
          <cell r="AD60">
            <v>650</v>
          </cell>
          <cell r="AE60">
            <v>0</v>
          </cell>
          <cell r="AF60">
            <v>0</v>
          </cell>
          <cell r="AG60">
            <v>16611.5</v>
          </cell>
        </row>
        <row r="61">
          <cell r="Z61" t="str">
            <v>3125</v>
          </cell>
          <cell r="AA61">
            <v>1500.2</v>
          </cell>
          <cell r="AB61">
            <v>0</v>
          </cell>
          <cell r="AC61">
            <v>0</v>
          </cell>
          <cell r="AD61">
            <v>55.1</v>
          </cell>
          <cell r="AE61">
            <v>0</v>
          </cell>
          <cell r="AF61">
            <v>0</v>
          </cell>
          <cell r="AG61">
            <v>1555.3</v>
          </cell>
        </row>
        <row r="62">
          <cell r="Z62" t="str">
            <v>3127</v>
          </cell>
          <cell r="AA62">
            <v>7635.81</v>
          </cell>
          <cell r="AB62">
            <v>0</v>
          </cell>
          <cell r="AC62">
            <v>0</v>
          </cell>
          <cell r="AD62">
            <v>800</v>
          </cell>
          <cell r="AE62">
            <v>0</v>
          </cell>
          <cell r="AF62">
            <v>0</v>
          </cell>
          <cell r="AG62">
            <v>8435.81</v>
          </cell>
        </row>
        <row r="63">
          <cell r="Z63" t="str">
            <v>3301</v>
          </cell>
          <cell r="AA63">
            <v>23344.52</v>
          </cell>
          <cell r="AB63">
            <v>0</v>
          </cell>
          <cell r="AC63">
            <v>0</v>
          </cell>
          <cell r="AD63">
            <v>3000</v>
          </cell>
          <cell r="AE63">
            <v>0</v>
          </cell>
          <cell r="AF63">
            <v>0</v>
          </cell>
          <cell r="AG63">
            <v>26344.52</v>
          </cell>
        </row>
        <row r="64">
          <cell r="Z64" t="str">
            <v>3321</v>
          </cell>
          <cell r="AA64">
            <v>21475.38</v>
          </cell>
          <cell r="AB64">
            <v>0</v>
          </cell>
          <cell r="AC64">
            <v>0</v>
          </cell>
          <cell r="AD64">
            <v>15401</v>
          </cell>
          <cell r="AE64">
            <v>0</v>
          </cell>
          <cell r="AF64">
            <v>0</v>
          </cell>
          <cell r="AG64">
            <v>36876.379999999997</v>
          </cell>
        </row>
        <row r="65">
          <cell r="Z65" t="str">
            <v>35011</v>
          </cell>
          <cell r="AA65">
            <v>16413.86</v>
          </cell>
          <cell r="AB65">
            <v>0</v>
          </cell>
          <cell r="AC65">
            <v>0</v>
          </cell>
          <cell r="AD65">
            <v>9964.08</v>
          </cell>
          <cell r="AE65">
            <v>54206.48</v>
          </cell>
          <cell r="AF65">
            <v>26054.97</v>
          </cell>
          <cell r="AG65">
            <v>106639.39</v>
          </cell>
        </row>
        <row r="66">
          <cell r="Z66" t="str">
            <v>35012</v>
          </cell>
          <cell r="AA66">
            <v>3779.8</v>
          </cell>
          <cell r="AB66">
            <v>0</v>
          </cell>
          <cell r="AC66">
            <v>0</v>
          </cell>
          <cell r="AD66">
            <v>4130.58</v>
          </cell>
          <cell r="AE66">
            <v>23715.46</v>
          </cell>
          <cell r="AF66">
            <v>77.98</v>
          </cell>
          <cell r="AG66">
            <v>31703.82</v>
          </cell>
        </row>
        <row r="67">
          <cell r="Z67" t="str">
            <v>35013</v>
          </cell>
          <cell r="AA67">
            <v>18771.330000000002</v>
          </cell>
          <cell r="AB67">
            <v>0</v>
          </cell>
          <cell r="AC67">
            <v>0</v>
          </cell>
          <cell r="AD67">
            <v>5137.26</v>
          </cell>
          <cell r="AE67">
            <v>27378.67</v>
          </cell>
          <cell r="AF67">
            <v>14348.19</v>
          </cell>
          <cell r="AG67">
            <v>65635.45</v>
          </cell>
        </row>
        <row r="68">
          <cell r="Z68" t="str">
            <v>35014</v>
          </cell>
          <cell r="AA68">
            <v>7210.17</v>
          </cell>
          <cell r="AB68">
            <v>0</v>
          </cell>
          <cell r="AC68">
            <v>0</v>
          </cell>
          <cell r="AD68">
            <v>4300.3900000000003</v>
          </cell>
          <cell r="AE68">
            <v>30072.87</v>
          </cell>
          <cell r="AF68">
            <v>1707.11</v>
          </cell>
          <cell r="AG68">
            <v>43290.54</v>
          </cell>
        </row>
        <row r="69">
          <cell r="Z69" t="str">
            <v>35015</v>
          </cell>
          <cell r="AA69">
            <v>4302.1899999999996</v>
          </cell>
          <cell r="AB69">
            <v>0</v>
          </cell>
          <cell r="AC69">
            <v>0</v>
          </cell>
          <cell r="AD69">
            <v>3220</v>
          </cell>
          <cell r="AE69">
            <v>214687.86</v>
          </cell>
          <cell r="AF69">
            <v>14004.25</v>
          </cell>
          <cell r="AG69">
            <v>236214.3</v>
          </cell>
        </row>
        <row r="70">
          <cell r="Z70" t="str">
            <v>35019</v>
          </cell>
          <cell r="AA70">
            <v>41534.400000000001</v>
          </cell>
          <cell r="AB70">
            <v>0</v>
          </cell>
          <cell r="AC70">
            <v>0</v>
          </cell>
          <cell r="AD70">
            <v>11931.35</v>
          </cell>
          <cell r="AE70">
            <v>70676.33</v>
          </cell>
          <cell r="AF70">
            <v>55472.38</v>
          </cell>
          <cell r="AG70">
            <v>179614.46</v>
          </cell>
        </row>
        <row r="71">
          <cell r="Z71" t="str">
            <v>35211</v>
          </cell>
          <cell r="AA71">
            <v>19678.95</v>
          </cell>
          <cell r="AB71">
            <v>0</v>
          </cell>
          <cell r="AC71">
            <v>0</v>
          </cell>
          <cell r="AD71">
            <v>32507.07</v>
          </cell>
          <cell r="AE71">
            <v>0</v>
          </cell>
          <cell r="AF71">
            <v>0</v>
          </cell>
          <cell r="AG71">
            <v>52186.02</v>
          </cell>
        </row>
        <row r="72">
          <cell r="Z72" t="str">
            <v>35212</v>
          </cell>
          <cell r="AA72">
            <v>6532.86</v>
          </cell>
          <cell r="AB72">
            <v>0</v>
          </cell>
          <cell r="AC72">
            <v>0</v>
          </cell>
          <cell r="AD72">
            <v>396</v>
          </cell>
          <cell r="AE72">
            <v>0</v>
          </cell>
          <cell r="AF72">
            <v>0</v>
          </cell>
          <cell r="AG72">
            <v>6928.86</v>
          </cell>
        </row>
        <row r="73">
          <cell r="Z73" t="str">
            <v>35214</v>
          </cell>
          <cell r="AA73">
            <v>4319.09</v>
          </cell>
          <cell r="AB73">
            <v>0</v>
          </cell>
          <cell r="AC73">
            <v>0</v>
          </cell>
          <cell r="AD73">
            <v>0</v>
          </cell>
          <cell r="AE73">
            <v>0</v>
          </cell>
          <cell r="AF73">
            <v>0</v>
          </cell>
          <cell r="AG73">
            <v>4319.09</v>
          </cell>
        </row>
        <row r="74">
          <cell r="Z74" t="str">
            <v>35215</v>
          </cell>
          <cell r="AA74">
            <v>12538.22</v>
          </cell>
          <cell r="AB74">
            <v>0</v>
          </cell>
          <cell r="AC74">
            <v>0</v>
          </cell>
          <cell r="AD74">
            <v>829.32</v>
          </cell>
          <cell r="AE74">
            <v>0</v>
          </cell>
          <cell r="AF74">
            <v>0</v>
          </cell>
          <cell r="AG74">
            <v>13367.54</v>
          </cell>
        </row>
        <row r="75">
          <cell r="Z75" t="str">
            <v>35219</v>
          </cell>
          <cell r="AA75">
            <v>59734.7</v>
          </cell>
          <cell r="AB75">
            <v>0</v>
          </cell>
          <cell r="AC75">
            <v>0</v>
          </cell>
          <cell r="AD75">
            <v>4253.84</v>
          </cell>
          <cell r="AE75">
            <v>0</v>
          </cell>
          <cell r="AF75">
            <v>0</v>
          </cell>
          <cell r="AG75">
            <v>63988.54</v>
          </cell>
        </row>
        <row r="76">
          <cell r="Z76" t="str">
            <v>3585</v>
          </cell>
          <cell r="AA76">
            <v>0</v>
          </cell>
          <cell r="AB76">
            <v>0</v>
          </cell>
          <cell r="AC76">
            <v>0</v>
          </cell>
          <cell r="AD76">
            <v>0</v>
          </cell>
          <cell r="AE76">
            <v>469.5</v>
          </cell>
          <cell r="AF76">
            <v>2970.11</v>
          </cell>
          <cell r="AG76">
            <v>3439.61</v>
          </cell>
        </row>
        <row r="77">
          <cell r="Z77" t="str">
            <v>3701</v>
          </cell>
          <cell r="AA77">
            <v>29908.35</v>
          </cell>
          <cell r="AB77">
            <v>0</v>
          </cell>
          <cell r="AC77">
            <v>0</v>
          </cell>
          <cell r="AD77">
            <v>0</v>
          </cell>
          <cell r="AE77">
            <v>0</v>
          </cell>
          <cell r="AF77">
            <v>0</v>
          </cell>
          <cell r="AG77">
            <v>29908.35</v>
          </cell>
        </row>
        <row r="78">
          <cell r="Z78" t="str">
            <v>3721</v>
          </cell>
          <cell r="AA78">
            <v>8135.1</v>
          </cell>
          <cell r="AB78">
            <v>0</v>
          </cell>
          <cell r="AC78">
            <v>0</v>
          </cell>
          <cell r="AD78">
            <v>550</v>
          </cell>
          <cell r="AE78">
            <v>0</v>
          </cell>
          <cell r="AF78">
            <v>0</v>
          </cell>
          <cell r="AG78">
            <v>8685.1</v>
          </cell>
        </row>
        <row r="79">
          <cell r="Z79" t="str">
            <v>3781</v>
          </cell>
          <cell r="AA79">
            <v>0</v>
          </cell>
          <cell r="AB79">
            <v>0</v>
          </cell>
          <cell r="AC79">
            <v>0</v>
          </cell>
          <cell r="AD79">
            <v>13223.4</v>
          </cell>
          <cell r="AE79">
            <v>163030.9</v>
          </cell>
          <cell r="AF79">
            <v>0</v>
          </cell>
          <cell r="AG79">
            <v>176254.3</v>
          </cell>
        </row>
        <row r="80">
          <cell r="Z80" t="str">
            <v>39011</v>
          </cell>
          <cell r="AA80">
            <v>26273.15</v>
          </cell>
          <cell r="AB80">
            <v>0</v>
          </cell>
          <cell r="AC80">
            <v>0</v>
          </cell>
          <cell r="AD80">
            <v>11030</v>
          </cell>
          <cell r="AE80">
            <v>16337.43</v>
          </cell>
          <cell r="AF80">
            <v>4231.5</v>
          </cell>
          <cell r="AG80">
            <v>57872.08</v>
          </cell>
        </row>
        <row r="81">
          <cell r="Z81" t="str">
            <v>39012</v>
          </cell>
          <cell r="AA81">
            <v>0</v>
          </cell>
          <cell r="AB81">
            <v>0</v>
          </cell>
          <cell r="AC81">
            <v>0</v>
          </cell>
          <cell r="AD81">
            <v>4154</v>
          </cell>
          <cell r="AE81">
            <v>0</v>
          </cell>
          <cell r="AF81">
            <v>22165</v>
          </cell>
          <cell r="AG81">
            <v>26319</v>
          </cell>
        </row>
        <row r="82">
          <cell r="Z82" t="str">
            <v>39013</v>
          </cell>
          <cell r="AA82">
            <v>0</v>
          </cell>
          <cell r="AB82">
            <v>0</v>
          </cell>
          <cell r="AC82">
            <v>0</v>
          </cell>
          <cell r="AD82">
            <v>31813</v>
          </cell>
          <cell r="AE82">
            <v>53790.57</v>
          </cell>
          <cell r="AF82">
            <v>256169.95</v>
          </cell>
          <cell r="AG82">
            <v>341773.52</v>
          </cell>
        </row>
        <row r="83">
          <cell r="Z83" t="str">
            <v>39019</v>
          </cell>
          <cell r="AA83">
            <v>0</v>
          </cell>
          <cell r="AB83">
            <v>0</v>
          </cell>
          <cell r="AC83">
            <v>0</v>
          </cell>
          <cell r="AD83">
            <v>2459.87</v>
          </cell>
          <cell r="AE83">
            <v>0</v>
          </cell>
          <cell r="AF83">
            <v>0</v>
          </cell>
          <cell r="AG83">
            <v>2459.87</v>
          </cell>
        </row>
        <row r="84">
          <cell r="Z84" t="str">
            <v>39211</v>
          </cell>
          <cell r="AA84">
            <v>2419.69</v>
          </cell>
          <cell r="AB84">
            <v>0</v>
          </cell>
          <cell r="AC84">
            <v>0</v>
          </cell>
          <cell r="AD84">
            <v>1024</v>
          </cell>
          <cell r="AE84">
            <v>0</v>
          </cell>
          <cell r="AF84">
            <v>0</v>
          </cell>
          <cell r="AG84">
            <v>3443.69</v>
          </cell>
        </row>
        <row r="85">
          <cell r="Z85" t="str">
            <v>39212</v>
          </cell>
          <cell r="AA85">
            <v>226.13</v>
          </cell>
          <cell r="AB85">
            <v>0</v>
          </cell>
          <cell r="AC85">
            <v>0</v>
          </cell>
          <cell r="AD85">
            <v>0</v>
          </cell>
          <cell r="AE85">
            <v>0</v>
          </cell>
          <cell r="AF85">
            <v>0</v>
          </cell>
          <cell r="AG85">
            <v>226.13</v>
          </cell>
        </row>
        <row r="86">
          <cell r="Z86" t="str">
            <v>39213</v>
          </cell>
          <cell r="AA86">
            <v>1346.48</v>
          </cell>
          <cell r="AB86">
            <v>0</v>
          </cell>
          <cell r="AC86">
            <v>0</v>
          </cell>
          <cell r="AD86">
            <v>5950</v>
          </cell>
          <cell r="AE86">
            <v>0</v>
          </cell>
          <cell r="AF86">
            <v>0</v>
          </cell>
          <cell r="AG86">
            <v>7296.48</v>
          </cell>
        </row>
        <row r="87">
          <cell r="Z87" t="str">
            <v>39219</v>
          </cell>
          <cell r="AA87">
            <v>11236.87</v>
          </cell>
          <cell r="AB87">
            <v>0</v>
          </cell>
          <cell r="AC87">
            <v>0</v>
          </cell>
          <cell r="AD87">
            <v>1100</v>
          </cell>
          <cell r="AE87">
            <v>0</v>
          </cell>
          <cell r="AF87">
            <v>0</v>
          </cell>
          <cell r="AG87">
            <v>12336.87</v>
          </cell>
        </row>
        <row r="88">
          <cell r="Z88" t="str">
            <v>3981</v>
          </cell>
          <cell r="AA88">
            <v>0</v>
          </cell>
          <cell r="AB88">
            <v>0</v>
          </cell>
          <cell r="AC88">
            <v>0</v>
          </cell>
          <cell r="AD88">
            <v>1000</v>
          </cell>
          <cell r="AE88">
            <v>0</v>
          </cell>
          <cell r="AF88">
            <v>0</v>
          </cell>
          <cell r="AG88">
            <v>1000</v>
          </cell>
        </row>
        <row r="89">
          <cell r="Z89" t="str">
            <v>41011</v>
          </cell>
          <cell r="AA89">
            <v>13004.46</v>
          </cell>
          <cell r="AB89">
            <v>0</v>
          </cell>
          <cell r="AC89">
            <v>0</v>
          </cell>
          <cell r="AD89">
            <v>150</v>
          </cell>
          <cell r="AE89">
            <v>0</v>
          </cell>
          <cell r="AF89">
            <v>0</v>
          </cell>
          <cell r="AG89">
            <v>13154.46</v>
          </cell>
        </row>
        <row r="90">
          <cell r="Z90" t="str">
            <v>41012</v>
          </cell>
          <cell r="AA90">
            <v>21829.59</v>
          </cell>
          <cell r="AB90">
            <v>0</v>
          </cell>
          <cell r="AC90">
            <v>0</v>
          </cell>
          <cell r="AD90">
            <v>1300</v>
          </cell>
          <cell r="AE90">
            <v>0</v>
          </cell>
          <cell r="AF90">
            <v>0</v>
          </cell>
          <cell r="AG90">
            <v>23129.59</v>
          </cell>
        </row>
        <row r="91">
          <cell r="Z91" t="str">
            <v>41019</v>
          </cell>
          <cell r="AA91">
            <v>6848.86</v>
          </cell>
          <cell r="AB91">
            <v>0</v>
          </cell>
          <cell r="AC91">
            <v>0</v>
          </cell>
          <cell r="AD91">
            <v>7050</v>
          </cell>
          <cell r="AE91">
            <v>0</v>
          </cell>
          <cell r="AF91">
            <v>22868.25</v>
          </cell>
          <cell r="AG91">
            <v>36767.11</v>
          </cell>
        </row>
        <row r="92">
          <cell r="Z92" t="str">
            <v>41211</v>
          </cell>
          <cell r="AA92">
            <v>2093.37</v>
          </cell>
          <cell r="AB92">
            <v>0</v>
          </cell>
          <cell r="AC92">
            <v>0</v>
          </cell>
          <cell r="AD92">
            <v>658.7</v>
          </cell>
          <cell r="AE92">
            <v>0</v>
          </cell>
          <cell r="AF92">
            <v>0</v>
          </cell>
          <cell r="AG92">
            <v>2752.07</v>
          </cell>
        </row>
        <row r="93">
          <cell r="Z93" t="str">
            <v>41212</v>
          </cell>
          <cell r="AA93">
            <v>4515.21</v>
          </cell>
          <cell r="AB93">
            <v>0</v>
          </cell>
          <cell r="AC93">
            <v>0</v>
          </cell>
          <cell r="AD93">
            <v>0</v>
          </cell>
          <cell r="AE93">
            <v>0</v>
          </cell>
          <cell r="AF93">
            <v>0</v>
          </cell>
          <cell r="AG93">
            <v>4515.21</v>
          </cell>
        </row>
        <row r="94">
          <cell r="Z94" t="str">
            <v>41219</v>
          </cell>
          <cell r="AA94">
            <v>12599.82</v>
          </cell>
          <cell r="AB94">
            <v>0</v>
          </cell>
          <cell r="AC94">
            <v>0</v>
          </cell>
          <cell r="AD94">
            <v>2750</v>
          </cell>
          <cell r="AE94">
            <v>0</v>
          </cell>
          <cell r="AF94">
            <v>0</v>
          </cell>
          <cell r="AG94">
            <v>15349.82</v>
          </cell>
        </row>
        <row r="95">
          <cell r="Z95" t="str">
            <v>4301</v>
          </cell>
          <cell r="AA95">
            <v>19268.669999999998</v>
          </cell>
          <cell r="AB95">
            <v>0</v>
          </cell>
          <cell r="AC95">
            <v>0</v>
          </cell>
          <cell r="AD95">
            <v>13706.6</v>
          </cell>
          <cell r="AE95">
            <v>0</v>
          </cell>
          <cell r="AF95">
            <v>17637.09</v>
          </cell>
          <cell r="AG95">
            <v>50612.36</v>
          </cell>
        </row>
        <row r="96">
          <cell r="Z96" t="str">
            <v>4321</v>
          </cell>
          <cell r="AA96">
            <v>13533.83</v>
          </cell>
          <cell r="AB96">
            <v>0</v>
          </cell>
          <cell r="AC96">
            <v>0</v>
          </cell>
          <cell r="AD96">
            <v>250</v>
          </cell>
          <cell r="AE96">
            <v>0</v>
          </cell>
          <cell r="AF96">
            <v>0</v>
          </cell>
          <cell r="AG96">
            <v>13783.83</v>
          </cell>
        </row>
        <row r="97">
          <cell r="Z97" t="str">
            <v>4381</v>
          </cell>
          <cell r="AA97">
            <v>0</v>
          </cell>
          <cell r="AB97">
            <v>0</v>
          </cell>
          <cell r="AC97">
            <v>0</v>
          </cell>
          <cell r="AD97">
            <v>10000</v>
          </cell>
          <cell r="AE97">
            <v>0</v>
          </cell>
          <cell r="AF97">
            <v>0</v>
          </cell>
          <cell r="AG97">
            <v>10000</v>
          </cell>
        </row>
        <row r="98">
          <cell r="Z98" t="str">
            <v>4501</v>
          </cell>
          <cell r="AA98">
            <v>35439.46</v>
          </cell>
          <cell r="AB98">
            <v>0</v>
          </cell>
          <cell r="AC98">
            <v>0</v>
          </cell>
          <cell r="AD98">
            <v>32960</v>
          </cell>
          <cell r="AE98">
            <v>191707.1</v>
          </cell>
          <cell r="AF98">
            <v>0</v>
          </cell>
          <cell r="AG98">
            <v>260106.56</v>
          </cell>
        </row>
        <row r="99">
          <cell r="Z99" t="str">
            <v>4503</v>
          </cell>
          <cell r="AA99">
            <v>9895.7800000000007</v>
          </cell>
          <cell r="AB99">
            <v>0</v>
          </cell>
          <cell r="AC99">
            <v>0</v>
          </cell>
          <cell r="AD99">
            <v>2800</v>
          </cell>
          <cell r="AE99">
            <v>0</v>
          </cell>
          <cell r="AF99">
            <v>0</v>
          </cell>
          <cell r="AG99">
            <v>12695.78</v>
          </cell>
        </row>
        <row r="100">
          <cell r="Z100" t="str">
            <v>4505</v>
          </cell>
          <cell r="AA100">
            <v>3230.37</v>
          </cell>
          <cell r="AB100">
            <v>0</v>
          </cell>
          <cell r="AC100">
            <v>0</v>
          </cell>
          <cell r="AD100">
            <v>3000</v>
          </cell>
          <cell r="AE100">
            <v>0</v>
          </cell>
          <cell r="AF100">
            <v>0</v>
          </cell>
          <cell r="AG100">
            <v>6230.37</v>
          </cell>
        </row>
        <row r="101">
          <cell r="Z101" t="str">
            <v>4521</v>
          </cell>
          <cell r="AA101">
            <v>28025.37</v>
          </cell>
          <cell r="AB101">
            <v>0</v>
          </cell>
          <cell r="AC101">
            <v>0</v>
          </cell>
          <cell r="AD101">
            <v>5398</v>
          </cell>
          <cell r="AE101">
            <v>0</v>
          </cell>
          <cell r="AF101">
            <v>0</v>
          </cell>
          <cell r="AG101">
            <v>33423.370000000003</v>
          </cell>
        </row>
        <row r="102">
          <cell r="Z102" t="str">
            <v>4525</v>
          </cell>
          <cell r="AA102">
            <v>1057.77</v>
          </cell>
          <cell r="AB102">
            <v>0</v>
          </cell>
          <cell r="AC102">
            <v>0</v>
          </cell>
          <cell r="AD102">
            <v>0</v>
          </cell>
          <cell r="AE102">
            <v>0</v>
          </cell>
          <cell r="AF102">
            <v>0</v>
          </cell>
          <cell r="AG102">
            <v>1057.77</v>
          </cell>
        </row>
        <row r="103">
          <cell r="Z103" t="str">
            <v>47012</v>
          </cell>
          <cell r="AA103">
            <v>0</v>
          </cell>
          <cell r="AB103">
            <v>0</v>
          </cell>
          <cell r="AC103">
            <v>0</v>
          </cell>
          <cell r="AD103">
            <v>137360</v>
          </cell>
          <cell r="AE103">
            <v>171566.24</v>
          </cell>
          <cell r="AF103">
            <v>419300.61</v>
          </cell>
          <cell r="AG103">
            <v>728226.85</v>
          </cell>
        </row>
        <row r="104">
          <cell r="Z104" t="str">
            <v>47019</v>
          </cell>
          <cell r="AA104">
            <v>34254.04</v>
          </cell>
          <cell r="AB104">
            <v>0</v>
          </cell>
          <cell r="AC104">
            <v>0</v>
          </cell>
          <cell r="AD104">
            <v>17400</v>
          </cell>
          <cell r="AE104">
            <v>0</v>
          </cell>
          <cell r="AF104">
            <v>0</v>
          </cell>
          <cell r="AG104">
            <v>51654.04</v>
          </cell>
        </row>
        <row r="105">
          <cell r="Z105" t="str">
            <v>47211</v>
          </cell>
          <cell r="AA105">
            <v>4352.1099999999997</v>
          </cell>
          <cell r="AB105">
            <v>0</v>
          </cell>
          <cell r="AC105">
            <v>0</v>
          </cell>
          <cell r="AD105">
            <v>280</v>
          </cell>
          <cell r="AE105">
            <v>0</v>
          </cell>
          <cell r="AF105">
            <v>0</v>
          </cell>
          <cell r="AG105">
            <v>4632.1099999999997</v>
          </cell>
        </row>
        <row r="106">
          <cell r="Z106" t="str">
            <v>47212</v>
          </cell>
          <cell r="AA106">
            <v>2922.38</v>
          </cell>
          <cell r="AB106">
            <v>0</v>
          </cell>
          <cell r="AC106">
            <v>0</v>
          </cell>
          <cell r="AD106">
            <v>21845.97</v>
          </cell>
          <cell r="AE106">
            <v>0</v>
          </cell>
          <cell r="AF106">
            <v>0</v>
          </cell>
          <cell r="AG106">
            <v>24768.35</v>
          </cell>
        </row>
        <row r="107">
          <cell r="Z107" t="str">
            <v>47213</v>
          </cell>
          <cell r="AA107">
            <v>5016.82</v>
          </cell>
          <cell r="AB107">
            <v>0</v>
          </cell>
          <cell r="AC107">
            <v>0</v>
          </cell>
          <cell r="AD107">
            <v>51730</v>
          </cell>
          <cell r="AE107">
            <v>3474.28</v>
          </cell>
          <cell r="AF107">
            <v>0</v>
          </cell>
          <cell r="AG107">
            <v>60221.1</v>
          </cell>
        </row>
        <row r="108">
          <cell r="Z108" t="str">
            <v>47219</v>
          </cell>
          <cell r="AA108">
            <v>20459.509999999998</v>
          </cell>
          <cell r="AB108">
            <v>0</v>
          </cell>
          <cell r="AC108">
            <v>0</v>
          </cell>
          <cell r="AD108">
            <v>12754.8</v>
          </cell>
          <cell r="AE108">
            <v>0</v>
          </cell>
          <cell r="AF108">
            <v>0</v>
          </cell>
          <cell r="AG108">
            <v>33214.31</v>
          </cell>
        </row>
        <row r="109">
          <cell r="Z109" t="str">
            <v>4723</v>
          </cell>
          <cell r="AA109">
            <v>438.56</v>
          </cell>
          <cell r="AB109">
            <v>0</v>
          </cell>
          <cell r="AC109">
            <v>0</v>
          </cell>
          <cell r="AD109">
            <v>0</v>
          </cell>
          <cell r="AE109">
            <v>0</v>
          </cell>
          <cell r="AF109">
            <v>0</v>
          </cell>
          <cell r="AG109">
            <v>438.56</v>
          </cell>
        </row>
        <row r="110">
          <cell r="Z110" t="str">
            <v>4753</v>
          </cell>
          <cell r="AA110">
            <v>0</v>
          </cell>
          <cell r="AB110">
            <v>0</v>
          </cell>
          <cell r="AC110">
            <v>0</v>
          </cell>
          <cell r="AD110">
            <v>700004</v>
          </cell>
          <cell r="AE110">
            <v>1030966.7</v>
          </cell>
          <cell r="AF110">
            <v>445473.17</v>
          </cell>
          <cell r="AG110">
            <v>2176443.87</v>
          </cell>
        </row>
        <row r="111">
          <cell r="Z111" t="str">
            <v>4756</v>
          </cell>
          <cell r="AA111">
            <v>3320.83</v>
          </cell>
          <cell r="AB111">
            <v>0</v>
          </cell>
          <cell r="AC111">
            <v>0</v>
          </cell>
          <cell r="AD111">
            <v>44224.35</v>
          </cell>
          <cell r="AE111">
            <v>976407.85</v>
          </cell>
          <cell r="AF111">
            <v>172412.47</v>
          </cell>
          <cell r="AG111">
            <v>1196365.5</v>
          </cell>
        </row>
        <row r="112">
          <cell r="Z112" t="str">
            <v>50011</v>
          </cell>
          <cell r="AA112">
            <v>80457.95</v>
          </cell>
          <cell r="AB112">
            <v>0</v>
          </cell>
          <cell r="AC112">
            <v>0</v>
          </cell>
          <cell r="AD112">
            <v>101458.5</v>
          </cell>
          <cell r="AE112">
            <v>135550.65</v>
          </cell>
          <cell r="AF112">
            <v>116765.6</v>
          </cell>
          <cell r="AG112">
            <v>434232.7</v>
          </cell>
        </row>
        <row r="113">
          <cell r="Z113" t="str">
            <v>50012</v>
          </cell>
          <cell r="AA113">
            <v>52713.85</v>
          </cell>
          <cell r="AB113">
            <v>0</v>
          </cell>
          <cell r="AC113">
            <v>0</v>
          </cell>
          <cell r="AD113">
            <v>15555.5</v>
          </cell>
          <cell r="AE113">
            <v>355270.7</v>
          </cell>
          <cell r="AF113">
            <v>47780.39</v>
          </cell>
          <cell r="AG113">
            <v>471320.44</v>
          </cell>
        </row>
        <row r="114">
          <cell r="Z114" t="str">
            <v>50014</v>
          </cell>
          <cell r="AA114">
            <v>0</v>
          </cell>
          <cell r="AB114">
            <v>0</v>
          </cell>
          <cell r="AC114">
            <v>0</v>
          </cell>
          <cell r="AD114">
            <v>4000</v>
          </cell>
          <cell r="AE114">
            <v>0</v>
          </cell>
          <cell r="AF114">
            <v>10150.56</v>
          </cell>
          <cell r="AG114">
            <v>14150.56</v>
          </cell>
        </row>
        <row r="115">
          <cell r="Z115" t="str">
            <v>50015</v>
          </cell>
          <cell r="AA115">
            <v>0</v>
          </cell>
          <cell r="AB115">
            <v>0</v>
          </cell>
          <cell r="AC115">
            <v>0</v>
          </cell>
          <cell r="AD115">
            <v>6326.8</v>
          </cell>
          <cell r="AE115">
            <v>0</v>
          </cell>
          <cell r="AF115">
            <v>4126.79</v>
          </cell>
          <cell r="AG115">
            <v>10453.59</v>
          </cell>
        </row>
        <row r="116">
          <cell r="Z116" t="str">
            <v>50016</v>
          </cell>
          <cell r="AA116">
            <v>0</v>
          </cell>
          <cell r="AB116">
            <v>0</v>
          </cell>
          <cell r="AC116">
            <v>0</v>
          </cell>
          <cell r="AD116">
            <v>5000</v>
          </cell>
          <cell r="AE116">
            <v>0</v>
          </cell>
          <cell r="AF116">
            <v>0</v>
          </cell>
          <cell r="AG116">
            <v>5000</v>
          </cell>
        </row>
        <row r="117">
          <cell r="Z117" t="str">
            <v>50017</v>
          </cell>
          <cell r="AA117">
            <v>66585.87</v>
          </cell>
          <cell r="AB117">
            <v>0</v>
          </cell>
          <cell r="AC117">
            <v>0</v>
          </cell>
          <cell r="AD117">
            <v>5800</v>
          </cell>
          <cell r="AE117">
            <v>168753.74</v>
          </cell>
          <cell r="AF117">
            <v>0</v>
          </cell>
          <cell r="AG117">
            <v>241139.61</v>
          </cell>
        </row>
        <row r="118">
          <cell r="Z118" t="str">
            <v>50019</v>
          </cell>
          <cell r="AA118">
            <v>77683.5</v>
          </cell>
          <cell r="AB118">
            <v>0</v>
          </cell>
          <cell r="AC118">
            <v>0</v>
          </cell>
          <cell r="AD118">
            <v>2742.4</v>
          </cell>
          <cell r="AE118">
            <v>0</v>
          </cell>
          <cell r="AF118">
            <v>0</v>
          </cell>
          <cell r="AG118">
            <v>80425.899999999994</v>
          </cell>
        </row>
        <row r="119">
          <cell r="Z119" t="str">
            <v>5003</v>
          </cell>
          <cell r="AA119">
            <v>2650.82</v>
          </cell>
          <cell r="AB119">
            <v>0</v>
          </cell>
          <cell r="AC119">
            <v>0</v>
          </cell>
          <cell r="AD119">
            <v>0</v>
          </cell>
          <cell r="AE119">
            <v>0</v>
          </cell>
          <cell r="AF119">
            <v>0</v>
          </cell>
          <cell r="AG119">
            <v>2650.82</v>
          </cell>
        </row>
        <row r="120">
          <cell r="Z120" t="str">
            <v>50211</v>
          </cell>
          <cell r="AA120">
            <v>1562220.08</v>
          </cell>
          <cell r="AB120">
            <v>0</v>
          </cell>
          <cell r="AC120">
            <v>0</v>
          </cell>
          <cell r="AD120">
            <v>16350</v>
          </cell>
          <cell r="AE120">
            <v>0</v>
          </cell>
          <cell r="AF120">
            <v>0</v>
          </cell>
          <cell r="AG120">
            <v>1578570.08</v>
          </cell>
        </row>
        <row r="121">
          <cell r="Z121" t="str">
            <v>50212</v>
          </cell>
          <cell r="AA121">
            <v>571519.18000000005</v>
          </cell>
          <cell r="AB121">
            <v>0</v>
          </cell>
          <cell r="AC121">
            <v>0</v>
          </cell>
          <cell r="AD121">
            <v>11400</v>
          </cell>
          <cell r="AE121">
            <v>0</v>
          </cell>
          <cell r="AF121">
            <v>0</v>
          </cell>
          <cell r="AG121">
            <v>582919.18000000005</v>
          </cell>
        </row>
        <row r="122">
          <cell r="Z122" t="str">
            <v>50213</v>
          </cell>
          <cell r="AA122">
            <v>0</v>
          </cell>
          <cell r="AB122">
            <v>0</v>
          </cell>
          <cell r="AC122">
            <v>0</v>
          </cell>
          <cell r="AD122">
            <v>12100</v>
          </cell>
          <cell r="AE122">
            <v>0</v>
          </cell>
          <cell r="AF122">
            <v>0</v>
          </cell>
          <cell r="AG122">
            <v>12100</v>
          </cell>
        </row>
        <row r="123">
          <cell r="Z123" t="str">
            <v>50215</v>
          </cell>
          <cell r="AA123">
            <v>0</v>
          </cell>
          <cell r="AB123">
            <v>0</v>
          </cell>
          <cell r="AC123">
            <v>0</v>
          </cell>
          <cell r="AD123">
            <v>2700</v>
          </cell>
          <cell r="AE123">
            <v>0</v>
          </cell>
          <cell r="AF123">
            <v>0</v>
          </cell>
          <cell r="AG123">
            <v>2700</v>
          </cell>
        </row>
        <row r="124">
          <cell r="Z124" t="str">
            <v>50216</v>
          </cell>
          <cell r="AA124">
            <v>0</v>
          </cell>
          <cell r="AB124">
            <v>0</v>
          </cell>
          <cell r="AC124">
            <v>0</v>
          </cell>
          <cell r="AD124">
            <v>4125</v>
          </cell>
          <cell r="AE124">
            <v>0</v>
          </cell>
          <cell r="AF124">
            <v>0</v>
          </cell>
          <cell r="AG124">
            <v>4125</v>
          </cell>
        </row>
        <row r="125">
          <cell r="Z125" t="str">
            <v>50217</v>
          </cell>
          <cell r="AA125">
            <v>228245.65</v>
          </cell>
          <cell r="AB125">
            <v>0</v>
          </cell>
          <cell r="AC125">
            <v>0</v>
          </cell>
          <cell r="AD125">
            <v>41620</v>
          </cell>
          <cell r="AE125">
            <v>0</v>
          </cell>
          <cell r="AF125">
            <v>0</v>
          </cell>
          <cell r="AG125">
            <v>269865.65000000002</v>
          </cell>
        </row>
        <row r="126">
          <cell r="Z126" t="str">
            <v>50219</v>
          </cell>
          <cell r="AA126">
            <v>49003.64</v>
          </cell>
          <cell r="AB126">
            <v>0</v>
          </cell>
          <cell r="AC126">
            <v>0</v>
          </cell>
          <cell r="AD126">
            <v>20000</v>
          </cell>
          <cell r="AE126">
            <v>66339.13</v>
          </cell>
          <cell r="AF126">
            <v>0</v>
          </cell>
          <cell r="AG126">
            <v>135342.76999999999</v>
          </cell>
        </row>
        <row r="127">
          <cell r="Z127" t="str">
            <v>5201</v>
          </cell>
          <cell r="AA127">
            <v>8622.9599999999991</v>
          </cell>
          <cell r="AB127">
            <v>0</v>
          </cell>
          <cell r="AC127">
            <v>0</v>
          </cell>
          <cell r="AD127">
            <v>10000</v>
          </cell>
          <cell r="AE127">
            <v>0</v>
          </cell>
          <cell r="AF127">
            <v>0</v>
          </cell>
          <cell r="AG127">
            <v>18622.96</v>
          </cell>
        </row>
        <row r="128">
          <cell r="Z128" t="str">
            <v>5203</v>
          </cell>
          <cell r="AA128">
            <v>267727.7</v>
          </cell>
          <cell r="AB128">
            <v>0</v>
          </cell>
          <cell r="AC128">
            <v>0</v>
          </cell>
          <cell r="AD128">
            <v>50145.1</v>
          </cell>
          <cell r="AE128">
            <v>91808.73</v>
          </cell>
          <cell r="AF128">
            <v>56422.82</v>
          </cell>
          <cell r="AG128">
            <v>466104.35</v>
          </cell>
        </row>
        <row r="129">
          <cell r="Z129" t="str">
            <v>5205</v>
          </cell>
          <cell r="AA129">
            <v>53926.66</v>
          </cell>
          <cell r="AB129">
            <v>0</v>
          </cell>
          <cell r="AC129">
            <v>0</v>
          </cell>
          <cell r="AD129">
            <v>8150</v>
          </cell>
          <cell r="AE129">
            <v>0</v>
          </cell>
          <cell r="AF129">
            <v>0</v>
          </cell>
          <cell r="AG129">
            <v>62076.66</v>
          </cell>
        </row>
        <row r="130">
          <cell r="Z130" t="str">
            <v>5207</v>
          </cell>
          <cell r="AA130">
            <v>26121.52</v>
          </cell>
          <cell r="AB130">
            <v>0</v>
          </cell>
          <cell r="AC130">
            <v>0</v>
          </cell>
          <cell r="AD130">
            <v>6800</v>
          </cell>
          <cell r="AE130">
            <v>0</v>
          </cell>
          <cell r="AF130">
            <v>0</v>
          </cell>
          <cell r="AG130">
            <v>32921.519999999997</v>
          </cell>
        </row>
        <row r="131">
          <cell r="Z131" t="str">
            <v>5225</v>
          </cell>
          <cell r="AA131">
            <v>23093.7</v>
          </cell>
          <cell r="AB131">
            <v>0</v>
          </cell>
          <cell r="AC131">
            <v>0</v>
          </cell>
          <cell r="AD131">
            <v>0</v>
          </cell>
          <cell r="AE131">
            <v>0</v>
          </cell>
          <cell r="AF131">
            <v>0</v>
          </cell>
          <cell r="AG131">
            <v>23093.7</v>
          </cell>
        </row>
        <row r="132">
          <cell r="Z132" t="str">
            <v>5401</v>
          </cell>
          <cell r="AA132">
            <v>14040.61</v>
          </cell>
          <cell r="AB132">
            <v>0</v>
          </cell>
          <cell r="AC132">
            <v>0</v>
          </cell>
          <cell r="AD132">
            <v>1150</v>
          </cell>
          <cell r="AE132">
            <v>0</v>
          </cell>
          <cell r="AF132">
            <v>0</v>
          </cell>
          <cell r="AG132">
            <v>15190.61</v>
          </cell>
        </row>
        <row r="133">
          <cell r="Z133" t="str">
            <v>5421</v>
          </cell>
          <cell r="AA133">
            <v>12153.71</v>
          </cell>
          <cell r="AB133">
            <v>0</v>
          </cell>
          <cell r="AC133">
            <v>0</v>
          </cell>
          <cell r="AD133">
            <v>5400</v>
          </cell>
          <cell r="AE133">
            <v>0</v>
          </cell>
          <cell r="AF133">
            <v>0</v>
          </cell>
          <cell r="AG133">
            <v>17553.71</v>
          </cell>
        </row>
        <row r="134">
          <cell r="Z134" t="str">
            <v>5601</v>
          </cell>
          <cell r="AA134">
            <v>22179.119999999999</v>
          </cell>
          <cell r="AB134">
            <v>0</v>
          </cell>
          <cell r="AC134">
            <v>0</v>
          </cell>
          <cell r="AD134">
            <v>13030</v>
          </cell>
          <cell r="AE134">
            <v>0</v>
          </cell>
          <cell r="AF134">
            <v>0</v>
          </cell>
          <cell r="AG134">
            <v>35209.120000000003</v>
          </cell>
        </row>
        <row r="135">
          <cell r="Z135" t="str">
            <v>5603</v>
          </cell>
          <cell r="AA135">
            <v>7958.93</v>
          </cell>
          <cell r="AB135">
            <v>0</v>
          </cell>
          <cell r="AC135">
            <v>0</v>
          </cell>
          <cell r="AD135">
            <v>0</v>
          </cell>
          <cell r="AE135">
            <v>0</v>
          </cell>
          <cell r="AF135">
            <v>0</v>
          </cell>
          <cell r="AG135">
            <v>7958.93</v>
          </cell>
        </row>
        <row r="136">
          <cell r="Z136" t="str">
            <v>5621</v>
          </cell>
          <cell r="AA136">
            <v>16140.83</v>
          </cell>
          <cell r="AB136">
            <v>0</v>
          </cell>
          <cell r="AC136">
            <v>0</v>
          </cell>
          <cell r="AD136">
            <v>2400</v>
          </cell>
          <cell r="AE136">
            <v>0</v>
          </cell>
          <cell r="AF136">
            <v>0</v>
          </cell>
          <cell r="AG136">
            <v>18540.830000000002</v>
          </cell>
        </row>
        <row r="137">
          <cell r="Z137" t="str">
            <v>5680</v>
          </cell>
          <cell r="AA137">
            <v>7174.03</v>
          </cell>
          <cell r="AB137">
            <v>0</v>
          </cell>
          <cell r="AC137">
            <v>0</v>
          </cell>
          <cell r="AD137">
            <v>3058.61</v>
          </cell>
          <cell r="AE137">
            <v>0</v>
          </cell>
          <cell r="AF137">
            <v>0</v>
          </cell>
          <cell r="AG137">
            <v>10232.64</v>
          </cell>
        </row>
        <row r="138">
          <cell r="Z138" t="str">
            <v>58011</v>
          </cell>
          <cell r="AA138">
            <v>0</v>
          </cell>
          <cell r="AB138">
            <v>0</v>
          </cell>
          <cell r="AC138">
            <v>0</v>
          </cell>
          <cell r="AD138">
            <v>37790</v>
          </cell>
          <cell r="AE138">
            <v>138514.38</v>
          </cell>
          <cell r="AF138">
            <v>152977.35</v>
          </cell>
          <cell r="AG138">
            <v>329281.73</v>
          </cell>
        </row>
        <row r="139">
          <cell r="Z139" t="str">
            <v>58012</v>
          </cell>
          <cell r="AA139">
            <v>64260.61</v>
          </cell>
          <cell r="AB139">
            <v>0</v>
          </cell>
          <cell r="AC139">
            <v>0</v>
          </cell>
          <cell r="AD139">
            <v>35770</v>
          </cell>
          <cell r="AE139">
            <v>100677.1</v>
          </cell>
          <cell r="AF139">
            <v>455551.2</v>
          </cell>
          <cell r="AG139">
            <v>656258.91</v>
          </cell>
        </row>
        <row r="140">
          <cell r="Z140" t="str">
            <v>58013</v>
          </cell>
          <cell r="AA140">
            <v>317442.19</v>
          </cell>
          <cell r="AB140">
            <v>0</v>
          </cell>
          <cell r="AC140">
            <v>0</v>
          </cell>
          <cell r="AD140">
            <v>6370</v>
          </cell>
          <cell r="AE140">
            <v>440845.6</v>
          </cell>
          <cell r="AF140">
            <v>0</v>
          </cell>
          <cell r="AG140">
            <v>764657.79</v>
          </cell>
        </row>
        <row r="141">
          <cell r="Z141" t="str">
            <v>58019</v>
          </cell>
          <cell r="AA141">
            <v>246940.55</v>
          </cell>
          <cell r="AB141">
            <v>0</v>
          </cell>
          <cell r="AC141">
            <v>0</v>
          </cell>
          <cell r="AD141">
            <v>9751</v>
          </cell>
          <cell r="AE141">
            <v>312958.71000000002</v>
          </cell>
          <cell r="AF141">
            <v>3828.5</v>
          </cell>
          <cell r="AG141">
            <v>573478.76</v>
          </cell>
        </row>
        <row r="142">
          <cell r="Z142" t="str">
            <v>5803</v>
          </cell>
          <cell r="AA142">
            <v>0</v>
          </cell>
          <cell r="AB142">
            <v>0</v>
          </cell>
          <cell r="AC142">
            <v>0</v>
          </cell>
          <cell r="AD142">
            <v>70000</v>
          </cell>
          <cell r="AE142">
            <v>130308.03</v>
          </cell>
          <cell r="AF142">
            <v>0</v>
          </cell>
          <cell r="AG142">
            <v>200308.03</v>
          </cell>
        </row>
        <row r="143">
          <cell r="Z143" t="str">
            <v>5807</v>
          </cell>
          <cell r="AA143">
            <v>119974.79</v>
          </cell>
          <cell r="AB143">
            <v>0</v>
          </cell>
          <cell r="AC143">
            <v>0</v>
          </cell>
          <cell r="AD143">
            <v>0</v>
          </cell>
          <cell r="AE143">
            <v>0</v>
          </cell>
          <cell r="AF143">
            <v>0</v>
          </cell>
          <cell r="AG143">
            <v>119974.79</v>
          </cell>
        </row>
        <row r="144">
          <cell r="Z144" t="str">
            <v>58211</v>
          </cell>
          <cell r="AA144">
            <v>424573.17</v>
          </cell>
          <cell r="AB144">
            <v>0</v>
          </cell>
          <cell r="AC144">
            <v>0</v>
          </cell>
          <cell r="AD144">
            <v>47008</v>
          </cell>
          <cell r="AE144">
            <v>51804.84</v>
          </cell>
          <cell r="AF144">
            <v>0</v>
          </cell>
          <cell r="AG144">
            <v>523386.01</v>
          </cell>
        </row>
        <row r="145">
          <cell r="Z145" t="str">
            <v>58212</v>
          </cell>
          <cell r="AA145">
            <v>67032.86</v>
          </cell>
          <cell r="AB145">
            <v>0</v>
          </cell>
          <cell r="AC145">
            <v>0</v>
          </cell>
          <cell r="AD145">
            <v>4153</v>
          </cell>
          <cell r="AE145">
            <v>40702.29</v>
          </cell>
          <cell r="AF145">
            <v>0</v>
          </cell>
          <cell r="AG145">
            <v>111888.15</v>
          </cell>
        </row>
        <row r="146">
          <cell r="Z146" t="str">
            <v>58213</v>
          </cell>
          <cell r="AA146">
            <v>13951.01</v>
          </cell>
          <cell r="AB146">
            <v>0</v>
          </cell>
          <cell r="AC146">
            <v>0</v>
          </cell>
          <cell r="AD146">
            <v>3641</v>
          </cell>
          <cell r="AE146">
            <v>0</v>
          </cell>
          <cell r="AF146">
            <v>0</v>
          </cell>
          <cell r="AG146">
            <v>17592.009999999998</v>
          </cell>
        </row>
        <row r="147">
          <cell r="Z147" t="str">
            <v>58219</v>
          </cell>
          <cell r="AA147">
            <v>170099.01</v>
          </cell>
          <cell r="AB147">
            <v>0</v>
          </cell>
          <cell r="AC147">
            <v>0</v>
          </cell>
          <cell r="AD147">
            <v>7666</v>
          </cell>
          <cell r="AE147">
            <v>18109.95</v>
          </cell>
          <cell r="AF147">
            <v>0</v>
          </cell>
          <cell r="AG147">
            <v>195874.96</v>
          </cell>
        </row>
        <row r="148">
          <cell r="Z148" t="str">
            <v>5827</v>
          </cell>
          <cell r="AA148">
            <v>73902.69</v>
          </cell>
          <cell r="AB148">
            <v>0</v>
          </cell>
          <cell r="AC148">
            <v>0</v>
          </cell>
          <cell r="AD148">
            <v>6000</v>
          </cell>
          <cell r="AE148">
            <v>0</v>
          </cell>
          <cell r="AF148">
            <v>0</v>
          </cell>
          <cell r="AG148">
            <v>79902.69</v>
          </cell>
        </row>
        <row r="149">
          <cell r="Z149" t="str">
            <v>6001</v>
          </cell>
          <cell r="AA149">
            <v>10889.01</v>
          </cell>
          <cell r="AB149">
            <v>0</v>
          </cell>
          <cell r="AC149">
            <v>0</v>
          </cell>
          <cell r="AD149">
            <v>6500</v>
          </cell>
          <cell r="AE149">
            <v>0</v>
          </cell>
          <cell r="AF149">
            <v>0</v>
          </cell>
          <cell r="AG149">
            <v>17389.009999999998</v>
          </cell>
        </row>
        <row r="150">
          <cell r="Z150" t="str">
            <v>6021</v>
          </cell>
          <cell r="AA150">
            <v>8052.37</v>
          </cell>
          <cell r="AB150">
            <v>0</v>
          </cell>
          <cell r="AC150">
            <v>0</v>
          </cell>
          <cell r="AD150">
            <v>1790</v>
          </cell>
          <cell r="AE150">
            <v>0</v>
          </cell>
          <cell r="AF150">
            <v>0</v>
          </cell>
          <cell r="AG150">
            <v>9842.3700000000008</v>
          </cell>
        </row>
        <row r="151">
          <cell r="Z151" t="str">
            <v>6201</v>
          </cell>
          <cell r="AA151">
            <v>18921.88</v>
          </cell>
          <cell r="AB151">
            <v>0</v>
          </cell>
          <cell r="AC151">
            <v>0</v>
          </cell>
          <cell r="AD151">
            <v>700</v>
          </cell>
          <cell r="AE151">
            <v>45398.96</v>
          </cell>
          <cell r="AF151">
            <v>0</v>
          </cell>
          <cell r="AG151">
            <v>65020.84</v>
          </cell>
        </row>
        <row r="152">
          <cell r="Z152" t="str">
            <v>6203</v>
          </cell>
          <cell r="AA152">
            <v>11184.01</v>
          </cell>
          <cell r="AB152">
            <v>0</v>
          </cell>
          <cell r="AC152">
            <v>0</v>
          </cell>
          <cell r="AD152">
            <v>1590</v>
          </cell>
          <cell r="AE152">
            <v>40868.230000000003</v>
          </cell>
          <cell r="AF152">
            <v>0</v>
          </cell>
          <cell r="AG152">
            <v>53642.239999999998</v>
          </cell>
        </row>
        <row r="153">
          <cell r="Z153" t="str">
            <v>6205</v>
          </cell>
          <cell r="AA153">
            <v>2503.42</v>
          </cell>
          <cell r="AB153">
            <v>0</v>
          </cell>
          <cell r="AC153">
            <v>0</v>
          </cell>
          <cell r="AD153">
            <v>2130</v>
          </cell>
          <cell r="AE153">
            <v>8401.75</v>
          </cell>
          <cell r="AF153">
            <v>0</v>
          </cell>
          <cell r="AG153">
            <v>13035.17</v>
          </cell>
        </row>
        <row r="154">
          <cell r="Z154" t="str">
            <v>6221</v>
          </cell>
          <cell r="AA154">
            <v>31551.03</v>
          </cell>
          <cell r="AB154">
            <v>0</v>
          </cell>
          <cell r="AC154">
            <v>0</v>
          </cell>
          <cell r="AD154">
            <v>4200</v>
          </cell>
          <cell r="AE154">
            <v>0</v>
          </cell>
          <cell r="AF154">
            <v>0</v>
          </cell>
          <cell r="AG154">
            <v>35751.03</v>
          </cell>
        </row>
        <row r="155">
          <cell r="Z155" t="str">
            <v>6223</v>
          </cell>
          <cell r="AA155">
            <v>13915.92</v>
          </cell>
          <cell r="AB155">
            <v>0</v>
          </cell>
          <cell r="AC155">
            <v>0</v>
          </cell>
          <cell r="AD155">
            <v>0</v>
          </cell>
          <cell r="AE155">
            <v>0</v>
          </cell>
          <cell r="AF155">
            <v>0</v>
          </cell>
          <cell r="AG155">
            <v>13915.92</v>
          </cell>
        </row>
        <row r="156">
          <cell r="Z156" t="str">
            <v>6225</v>
          </cell>
          <cell r="AA156">
            <v>5661.21</v>
          </cell>
          <cell r="AB156">
            <v>0</v>
          </cell>
          <cell r="AC156">
            <v>0</v>
          </cell>
          <cell r="AD156">
            <v>4450</v>
          </cell>
          <cell r="AE156">
            <v>0</v>
          </cell>
          <cell r="AF156">
            <v>0</v>
          </cell>
          <cell r="AG156">
            <v>10111.209999999999</v>
          </cell>
        </row>
        <row r="157">
          <cell r="Z157" t="str">
            <v>6511</v>
          </cell>
          <cell r="AA157">
            <v>313683.06</v>
          </cell>
          <cell r="AB157">
            <v>0</v>
          </cell>
          <cell r="AC157">
            <v>0</v>
          </cell>
          <cell r="AD157">
            <v>0</v>
          </cell>
          <cell r="AE157">
            <v>0</v>
          </cell>
          <cell r="AF157">
            <v>0</v>
          </cell>
          <cell r="AG157">
            <v>313683.06</v>
          </cell>
        </row>
        <row r="158">
          <cell r="Z158" t="str">
            <v>6512</v>
          </cell>
          <cell r="AA158">
            <v>1088000</v>
          </cell>
          <cell r="AB158">
            <v>0</v>
          </cell>
          <cell r="AC158">
            <v>0</v>
          </cell>
          <cell r="AD158">
            <v>0</v>
          </cell>
          <cell r="AE158">
            <v>0</v>
          </cell>
          <cell r="AF158">
            <v>0</v>
          </cell>
          <cell r="AG158">
            <v>1088000</v>
          </cell>
        </row>
        <row r="159">
          <cell r="Z159" t="str">
            <v>6513</v>
          </cell>
          <cell r="AA159">
            <v>177095.11</v>
          </cell>
          <cell r="AB159">
            <v>0</v>
          </cell>
          <cell r="AC159">
            <v>0</v>
          </cell>
          <cell r="AD159">
            <v>0</v>
          </cell>
          <cell r="AE159">
            <v>0</v>
          </cell>
          <cell r="AF159">
            <v>0</v>
          </cell>
          <cell r="AG159">
            <v>177095.11</v>
          </cell>
        </row>
        <row r="160">
          <cell r="Z160" t="str">
            <v>6514</v>
          </cell>
          <cell r="AA160">
            <v>147550</v>
          </cell>
          <cell r="AB160">
            <v>0</v>
          </cell>
          <cell r="AC160">
            <v>0</v>
          </cell>
          <cell r="AD160">
            <v>0</v>
          </cell>
          <cell r="AE160">
            <v>0</v>
          </cell>
          <cell r="AF160">
            <v>0</v>
          </cell>
          <cell r="AG160">
            <v>147550</v>
          </cell>
        </row>
        <row r="161">
          <cell r="Z161" t="str">
            <v>6515</v>
          </cell>
          <cell r="AA161">
            <v>765020.81</v>
          </cell>
          <cell r="AB161">
            <v>0</v>
          </cell>
          <cell r="AC161">
            <v>0</v>
          </cell>
          <cell r="AD161">
            <v>0</v>
          </cell>
          <cell r="AE161">
            <v>0</v>
          </cell>
          <cell r="AF161">
            <v>0</v>
          </cell>
          <cell r="AG161">
            <v>765020.81</v>
          </cell>
        </row>
        <row r="162">
          <cell r="Z162" t="str">
            <v>6516</v>
          </cell>
          <cell r="AA162">
            <v>10000</v>
          </cell>
          <cell r="AB162">
            <v>0</v>
          </cell>
          <cell r="AC162">
            <v>0</v>
          </cell>
          <cell r="AD162">
            <v>0</v>
          </cell>
          <cell r="AE162">
            <v>0</v>
          </cell>
          <cell r="AF162">
            <v>0</v>
          </cell>
          <cell r="AG162">
            <v>10000</v>
          </cell>
        </row>
        <row r="163">
          <cell r="Z163" t="str">
            <v>6517</v>
          </cell>
          <cell r="AA163">
            <v>93000</v>
          </cell>
          <cell r="AB163">
            <v>0</v>
          </cell>
          <cell r="AC163">
            <v>0</v>
          </cell>
          <cell r="AD163">
            <v>0</v>
          </cell>
          <cell r="AE163">
            <v>0</v>
          </cell>
          <cell r="AF163">
            <v>0</v>
          </cell>
          <cell r="AG163">
            <v>93000</v>
          </cell>
        </row>
        <row r="164">
          <cell r="Z164" t="str">
            <v>6518</v>
          </cell>
          <cell r="AA164">
            <v>175546.36</v>
          </cell>
          <cell r="AB164">
            <v>0</v>
          </cell>
          <cell r="AC164">
            <v>0</v>
          </cell>
          <cell r="AD164">
            <v>0</v>
          </cell>
          <cell r="AE164">
            <v>0</v>
          </cell>
          <cell r="AF164">
            <v>0</v>
          </cell>
          <cell r="AG164">
            <v>175546.36</v>
          </cell>
        </row>
        <row r="165">
          <cell r="Z165" t="str">
            <v>6519</v>
          </cell>
          <cell r="AA165">
            <v>0</v>
          </cell>
          <cell r="AB165">
            <v>0</v>
          </cell>
          <cell r="AC165">
            <v>0</v>
          </cell>
          <cell r="AD165">
            <v>608770.72</v>
          </cell>
          <cell r="AE165">
            <v>0</v>
          </cell>
          <cell r="AF165">
            <v>0</v>
          </cell>
          <cell r="AG165">
            <v>608770.72</v>
          </cell>
        </row>
        <row r="166">
          <cell r="Z166" t="str">
            <v>6523</v>
          </cell>
          <cell r="AA166">
            <v>180600</v>
          </cell>
          <cell r="AB166">
            <v>0</v>
          </cell>
          <cell r="AC166">
            <v>0</v>
          </cell>
          <cell r="AD166">
            <v>0</v>
          </cell>
          <cell r="AE166">
            <v>0</v>
          </cell>
          <cell r="AF166">
            <v>0</v>
          </cell>
          <cell r="AG166">
            <v>180600</v>
          </cell>
        </row>
        <row r="167">
          <cell r="Z167" t="str">
            <v>6525</v>
          </cell>
          <cell r="AA167">
            <v>829153.03</v>
          </cell>
          <cell r="AB167">
            <v>0</v>
          </cell>
          <cell r="AC167">
            <v>0</v>
          </cell>
          <cell r="AD167">
            <v>0</v>
          </cell>
          <cell r="AE167">
            <v>0</v>
          </cell>
          <cell r="AF167">
            <v>0</v>
          </cell>
          <cell r="AG167">
            <v>829153.03</v>
          </cell>
        </row>
        <row r="168">
          <cell r="Z168" t="str">
            <v>65031</v>
          </cell>
          <cell r="AA168">
            <v>0</v>
          </cell>
          <cell r="AB168">
            <v>0</v>
          </cell>
          <cell r="AC168">
            <v>0</v>
          </cell>
          <cell r="AD168">
            <v>0</v>
          </cell>
          <cell r="AE168">
            <v>0</v>
          </cell>
          <cell r="AF168">
            <v>0</v>
          </cell>
          <cell r="AG168">
            <v>0</v>
          </cell>
        </row>
        <row r="169">
          <cell r="Z169" t="str">
            <v>Total</v>
          </cell>
          <cell r="AA169">
            <v>14042580.01</v>
          </cell>
          <cell r="AB169">
            <v>0</v>
          </cell>
          <cell r="AC169">
            <v>0</v>
          </cell>
          <cell r="AD169">
            <v>3059992</v>
          </cell>
          <cell r="AE169">
            <v>5391397.6399999997</v>
          </cell>
          <cell r="AF169">
            <v>2338141.35</v>
          </cell>
          <cell r="AG169">
            <v>24832111</v>
          </cell>
        </row>
        <row r="170">
          <cell r="Z170">
            <v>0</v>
          </cell>
          <cell r="AA170">
            <v>0</v>
          </cell>
          <cell r="AB170">
            <v>0</v>
          </cell>
          <cell r="AC170">
            <v>0</v>
          </cell>
          <cell r="AD170">
            <v>0</v>
          </cell>
          <cell r="AE170">
            <v>0</v>
          </cell>
          <cell r="AF170">
            <v>0</v>
          </cell>
          <cell r="AG170">
            <v>0</v>
          </cell>
        </row>
        <row r="171">
          <cell r="Z171">
            <v>0</v>
          </cell>
          <cell r="AA171">
            <v>0</v>
          </cell>
          <cell r="AB171">
            <v>0</v>
          </cell>
          <cell r="AC171">
            <v>0</v>
          </cell>
          <cell r="AD171">
            <v>0</v>
          </cell>
          <cell r="AE171">
            <v>0</v>
          </cell>
          <cell r="AF171">
            <v>0</v>
          </cell>
          <cell r="AG171">
            <v>0</v>
          </cell>
        </row>
        <row r="172">
          <cell r="Z172">
            <v>0</v>
          </cell>
          <cell r="AA172">
            <v>0</v>
          </cell>
          <cell r="AB172">
            <v>0</v>
          </cell>
          <cell r="AC172">
            <v>0</v>
          </cell>
          <cell r="AD172">
            <v>0</v>
          </cell>
          <cell r="AE172">
            <v>0</v>
          </cell>
          <cell r="AF172">
            <v>0</v>
          </cell>
          <cell r="AG172">
            <v>0</v>
          </cell>
        </row>
        <row r="173">
          <cell r="Z173">
            <v>0</v>
          </cell>
          <cell r="AA173">
            <v>0</v>
          </cell>
          <cell r="AB173">
            <v>0</v>
          </cell>
          <cell r="AC173">
            <v>0</v>
          </cell>
          <cell r="AD173">
            <v>0</v>
          </cell>
          <cell r="AE173">
            <v>0</v>
          </cell>
          <cell r="AF173">
            <v>0</v>
          </cell>
          <cell r="AG173">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EIC_annual"/>
      <sheetName val="iCEIC_Quarterly"/>
      <sheetName val="iCEIC_Monthly"/>
      <sheetName val="EcOS_a (2)"/>
      <sheetName val="TOC"/>
      <sheetName val="ReadMe"/>
      <sheetName val="FinReq_AFC"/>
      <sheetName val="In_Quota"/>
      <sheetName val="InDMX_A"/>
      <sheetName val="DMX IN"/>
      <sheetName val="DMX OUT"/>
      <sheetName val="EDSS_a"/>
      <sheetName val="WEO"/>
      <sheetName val="Sheet4"/>
      <sheetName val="M"/>
      <sheetName val="M (2)"/>
      <sheetName val="bop"/>
      <sheetName val="mbop"/>
      <sheetName val="EDSS_m"/>
      <sheetName val="Ext D"/>
      <sheetName val="Chart1"/>
      <sheetName val="CGER"/>
      <sheetName val="TABLE_no use"/>
      <sheetName val="T_Res_breakdown"/>
      <sheetName val="TABLE_NEW"/>
      <sheetName val="Assume"/>
      <sheetName val="EcOS_a"/>
      <sheetName val="BOT exports (monthly)"/>
      <sheetName val="BOT imports (monthly)"/>
      <sheetName val="BOT det BOP (Q)"/>
      <sheetName val="Trade"/>
      <sheetName val="Services"/>
      <sheetName val="dXdata-CEIC"/>
      <sheetName val="Sheet5"/>
      <sheetName val="ESR estimate"/>
      <sheetName val="FinAcc"/>
      <sheetName val="Sheet3"/>
      <sheetName val="Chart2"/>
      <sheetName val="BOT Import indices"/>
      <sheetName val="BOT exp imp vol price Yearly"/>
      <sheetName val="Sheet1"/>
      <sheetName val="FinReq extreme_AFC"/>
      <sheetName val="Haver (2)"/>
      <sheetName val="IIP"/>
      <sheetName val="VEE_IN"/>
      <sheetName val="VEE_IN_EcData"/>
      <sheetName val="VEE_out"/>
      <sheetName val="DSA"/>
      <sheetName val="FIN_FTP"/>
      <sheetName val="TABLE old"/>
      <sheetName val="a_bop(BPM5)"/>
      <sheetName val="X(BPM5)"/>
      <sheetName val="M(BPM5)"/>
      <sheetName val="Px(BPM5)"/>
      <sheetName val="Pm(BPM5)"/>
      <sheetName val="table 53.1"/>
      <sheetName val="R(old)"/>
      <sheetName val="D(old)"/>
      <sheetName val="Ext Fin"/>
      <sheetName val="Private BOT"/>
      <sheetName val="oldVEE linked"/>
      <sheetName val="Fund"/>
      <sheetName val="ControlSheet"/>
      <sheetName val="Sheet2"/>
      <sheetName val="Chart3"/>
      <sheetName val="Chart4"/>
      <sheetName val="Chart5"/>
      <sheetName val="Chart6"/>
      <sheetName val="Chart7"/>
      <sheetName val="Chart8"/>
      <sheetName val="Chart9"/>
      <sheetName val="Major indicators"/>
      <sheetName val="Chart10"/>
      <sheetName val="Panel1"/>
      <sheetName val="Chart11"/>
      <sheetName val="data travel receipt"/>
      <sheetName val="FA assets"/>
      <sheetName val="Haver"/>
      <sheetName val="Codes"/>
      <sheetName val="A Current Data"/>
      <sheetName val="A Previous Data"/>
      <sheetName val="Table"/>
      <sheetName val="Table_old"/>
      <sheetName val="YY_BOP"/>
      <sheetName val="QQBOP"/>
      <sheetName val="M_BOP"/>
      <sheetName val="BOT ToT"/>
      <sheetName val="IN_YY_IIP"/>
      <sheetName val="iipqq"/>
      <sheetName val="ExtDebt"/>
      <sheetName val="Proj_bop"/>
      <sheetName val="EER"/>
      <sheetName val="ReservesC"/>
      <sheetName val="Sheet6"/>
      <sheetName val="Res_M"/>
      <sheetName val="Exports"/>
      <sheetName val="BOTM_M"/>
      <sheetName val="Imports"/>
      <sheetName val="Tourism"/>
      <sheetName val="Elast"/>
      <sheetName val="ARA"/>
      <sheetName val="C_EER"/>
    </sheetNames>
    <sheetDataSet>
      <sheetData sheetId="0"/>
      <sheetData sheetId="1"/>
      <sheetData sheetId="2"/>
      <sheetData sheetId="3"/>
      <sheetData sheetId="4"/>
      <sheetData sheetId="5">
        <row r="16">
          <cell r="B16" t="str">
            <v>\\data2\apd\Data\THA\WEO\</v>
          </cell>
        </row>
      </sheetData>
      <sheetData sheetId="6"/>
      <sheetData sheetId="7"/>
      <sheetData sheetId="8">
        <row r="3">
          <cell r="B3" t="str">
            <v>Series_Code</v>
          </cell>
        </row>
      </sheetData>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sheetData sheetId="74" refreshError="1"/>
      <sheetData sheetId="75"/>
      <sheetData sheetId="76"/>
      <sheetData sheetId="77"/>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chart (2)"/>
      <sheetName val="CPI chart"/>
      <sheetName val="REER chart"/>
      <sheetName val="Figure_1 "/>
      <sheetName val="Figure_3"/>
      <sheetName val="Panelv2"/>
      <sheetName val="Panelv1"/>
      <sheetName val="Figure_1_DATA"/>
      <sheetName val="Figure_3_DATA"/>
      <sheetName val="New CPI"/>
      <sheetName val="Figure6"/>
      <sheetName val="Figure5"/>
      <sheetName val="Figure4"/>
      <sheetName val="Figure3"/>
      <sheetName val="Figure2"/>
      <sheetName val="Figure1"/>
      <sheetName val="Chart1"/>
      <sheetName val="Chart2"/>
      <sheetName val="Chart3"/>
      <sheetName val="Panel1"/>
    </sheetNames>
    <sheetDataSet>
      <sheetData sheetId="0" refreshError="1"/>
      <sheetData sheetId="1" refreshError="1"/>
      <sheetData sheetId="2" refreshError="1"/>
      <sheetData sheetId="3"/>
      <sheetData sheetId="4"/>
      <sheetData sheetId="5"/>
      <sheetData sheetId="6"/>
      <sheetData sheetId="7"/>
      <sheetData sheetId="8"/>
      <sheetData sheetId="9">
        <row r="124">
          <cell r="B124" t="str">
            <v>Riz importé  en vrac(kg)</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arios"/>
      <sheetName val="Codigos"/>
      <sheetName val="Sheet14"/>
      <sheetName val="Sheet15"/>
      <sheetName val="Sheet16"/>
      <sheetName val="Niassa"/>
      <sheetName val="Cabo"/>
      <sheetName val="Nampula"/>
      <sheetName val="Zambezia"/>
      <sheetName val="Tete"/>
      <sheetName val="Manica"/>
      <sheetName val="Sofala"/>
      <sheetName val="Inhambane"/>
      <sheetName val="Gaza"/>
      <sheetName val="Maputo"/>
      <sheetName val="Cidade"/>
      <sheetName val="Sheet5"/>
      <sheetName val="Sheet6"/>
      <sheetName val="Sheet2"/>
      <sheetName val="Sheet3"/>
      <sheetName val="in-out"/>
      <sheetName val="country name lookup"/>
      <sheetName val="IN_LBN"/>
      <sheetName val="IN_SMI"/>
      <sheetName val="MSRV"/>
    </sheetNames>
    <sheetDataSet>
      <sheetData sheetId="0" refreshError="1"/>
      <sheetData sheetId="1" refreshError="1">
        <row r="3">
          <cell r="B3" t="str">
            <v>OrgDNPOs</v>
          </cell>
          <cell r="K3" t="str">
            <v xml:space="preserve"> </v>
          </cell>
          <cell r="L3" t="str">
            <v>Orcamento,Modalidade</v>
          </cell>
          <cell r="M3" t="str">
            <v xml:space="preserve"> </v>
          </cell>
        </row>
        <row r="4">
          <cell r="K4" t="str">
            <v xml:space="preserve"> </v>
          </cell>
          <cell r="L4">
            <v>1</v>
          </cell>
          <cell r="M4" t="str">
            <v>Total</v>
          </cell>
        </row>
        <row r="5">
          <cell r="K5" t="str">
            <v xml:space="preserve"> </v>
          </cell>
          <cell r="L5">
            <v>1</v>
          </cell>
          <cell r="M5" t="str">
            <v xml:space="preserve"> </v>
          </cell>
        </row>
        <row r="6">
          <cell r="K6" t="str">
            <v>Orgaos</v>
          </cell>
          <cell r="L6" t="str">
            <v>PropMZM</v>
          </cell>
          <cell r="M6" t="str">
            <v>PropMZM</v>
          </cell>
        </row>
        <row r="7">
          <cell r="K7" t="str">
            <v>0101</v>
          </cell>
          <cell r="L7">
            <v>137598</v>
          </cell>
          <cell r="M7">
            <v>137598</v>
          </cell>
        </row>
        <row r="8">
          <cell r="K8" t="str">
            <v>0105</v>
          </cell>
          <cell r="L8">
            <v>88300</v>
          </cell>
          <cell r="M8">
            <v>88300</v>
          </cell>
        </row>
        <row r="9">
          <cell r="K9" t="str">
            <v>0121</v>
          </cell>
          <cell r="L9">
            <v>43890.69</v>
          </cell>
          <cell r="M9">
            <v>43890.69</v>
          </cell>
        </row>
        <row r="10">
          <cell r="K10" t="str">
            <v>0301</v>
          </cell>
          <cell r="L10">
            <v>18837.66</v>
          </cell>
          <cell r="M10">
            <v>18837.66</v>
          </cell>
        </row>
        <row r="11">
          <cell r="K11" t="str">
            <v>0303</v>
          </cell>
          <cell r="L11">
            <v>5175.93</v>
          </cell>
          <cell r="M11">
            <v>5175.93</v>
          </cell>
        </row>
        <row r="12">
          <cell r="K12" t="str">
            <v>0305</v>
          </cell>
          <cell r="L12">
            <v>21755.93</v>
          </cell>
          <cell r="M12">
            <v>21755.93</v>
          </cell>
        </row>
        <row r="13">
          <cell r="K13" t="str">
            <v>0307</v>
          </cell>
          <cell r="L13">
            <v>15148.05</v>
          </cell>
          <cell r="M13">
            <v>15148.05</v>
          </cell>
        </row>
        <row r="14">
          <cell r="K14" t="str">
            <v>0323</v>
          </cell>
          <cell r="L14">
            <v>11518.24</v>
          </cell>
          <cell r="M14">
            <v>11518.24</v>
          </cell>
        </row>
        <row r="15">
          <cell r="K15" t="str">
            <v>0501</v>
          </cell>
          <cell r="L15">
            <v>148322.72</v>
          </cell>
          <cell r="M15">
            <v>148322.72</v>
          </cell>
        </row>
        <row r="16">
          <cell r="K16" t="str">
            <v>0521</v>
          </cell>
          <cell r="L16">
            <v>8014.71</v>
          </cell>
          <cell r="M16">
            <v>8014.71</v>
          </cell>
        </row>
        <row r="17">
          <cell r="K17" t="str">
            <v>0701</v>
          </cell>
          <cell r="L17">
            <v>27663.03</v>
          </cell>
          <cell r="M17">
            <v>27663.03</v>
          </cell>
        </row>
        <row r="18">
          <cell r="K18" t="str">
            <v>0721</v>
          </cell>
          <cell r="L18">
            <v>64171.6</v>
          </cell>
          <cell r="M18">
            <v>64171.6</v>
          </cell>
        </row>
        <row r="19">
          <cell r="K19" t="str">
            <v>0723</v>
          </cell>
          <cell r="L19">
            <v>1976.87</v>
          </cell>
          <cell r="M19">
            <v>1976.87</v>
          </cell>
        </row>
        <row r="20">
          <cell r="K20" t="str">
            <v>0725</v>
          </cell>
          <cell r="L20">
            <v>1818.59</v>
          </cell>
          <cell r="M20">
            <v>1818.59</v>
          </cell>
        </row>
        <row r="21">
          <cell r="K21" t="str">
            <v>0727</v>
          </cell>
          <cell r="L21">
            <v>5686.63</v>
          </cell>
          <cell r="M21">
            <v>5686.63</v>
          </cell>
        </row>
        <row r="22">
          <cell r="K22" t="str">
            <v>0901</v>
          </cell>
          <cell r="L22">
            <v>6364</v>
          </cell>
          <cell r="M22">
            <v>6364</v>
          </cell>
        </row>
        <row r="23">
          <cell r="K23" t="str">
            <v>1101</v>
          </cell>
          <cell r="L23">
            <v>35297.57</v>
          </cell>
          <cell r="M23">
            <v>35297.57</v>
          </cell>
        </row>
        <row r="24">
          <cell r="K24" t="str">
            <v>1301</v>
          </cell>
          <cell r="L24">
            <v>18118.5</v>
          </cell>
          <cell r="M24">
            <v>18118.5</v>
          </cell>
        </row>
        <row r="25">
          <cell r="K25" t="str">
            <v>1321</v>
          </cell>
          <cell r="L25">
            <v>24408.53</v>
          </cell>
          <cell r="M25">
            <v>24408.53</v>
          </cell>
        </row>
        <row r="26">
          <cell r="K26" t="str">
            <v>1501</v>
          </cell>
          <cell r="L26">
            <v>117231.28</v>
          </cell>
          <cell r="M26">
            <v>117231.28</v>
          </cell>
        </row>
        <row r="27">
          <cell r="K27" t="str">
            <v>1502</v>
          </cell>
          <cell r="L27">
            <v>605917</v>
          </cell>
          <cell r="M27">
            <v>605917</v>
          </cell>
        </row>
        <row r="28">
          <cell r="K28" t="str">
            <v>1525</v>
          </cell>
          <cell r="L28">
            <v>9659.98</v>
          </cell>
          <cell r="M28">
            <v>9659.98</v>
          </cell>
        </row>
        <row r="29">
          <cell r="K29" t="str">
            <v>1527</v>
          </cell>
          <cell r="L29">
            <v>7503.35</v>
          </cell>
          <cell r="M29">
            <v>7503.35</v>
          </cell>
        </row>
        <row r="30">
          <cell r="K30" t="str">
            <v>1701</v>
          </cell>
          <cell r="L30">
            <v>1111294.6599999999</v>
          </cell>
          <cell r="M30">
            <v>1111294.6599999999</v>
          </cell>
        </row>
        <row r="31">
          <cell r="K31" t="str">
            <v>1901</v>
          </cell>
          <cell r="L31">
            <v>171646.11</v>
          </cell>
          <cell r="M31">
            <v>171646.11</v>
          </cell>
        </row>
        <row r="32">
          <cell r="K32" t="str">
            <v>2101</v>
          </cell>
          <cell r="L32">
            <v>105717.13</v>
          </cell>
          <cell r="M32">
            <v>105717.13</v>
          </cell>
        </row>
        <row r="33">
          <cell r="K33" t="str">
            <v>2103</v>
          </cell>
          <cell r="L33">
            <v>474000</v>
          </cell>
          <cell r="M33">
            <v>474000</v>
          </cell>
        </row>
        <row r="34">
          <cell r="K34" t="str">
            <v>2105</v>
          </cell>
          <cell r="L34">
            <v>5943</v>
          </cell>
          <cell r="M34">
            <v>5943</v>
          </cell>
        </row>
        <row r="35">
          <cell r="K35" t="str">
            <v>2107</v>
          </cell>
          <cell r="L35">
            <v>3731.17</v>
          </cell>
          <cell r="M35">
            <v>3731.17</v>
          </cell>
        </row>
        <row r="36">
          <cell r="K36" t="str">
            <v>2108</v>
          </cell>
          <cell r="L36">
            <v>10903.2</v>
          </cell>
          <cell r="M36">
            <v>10903.2</v>
          </cell>
        </row>
        <row r="37">
          <cell r="K37" t="str">
            <v>2109</v>
          </cell>
          <cell r="L37">
            <v>11821.81</v>
          </cell>
          <cell r="M37">
            <v>11821.81</v>
          </cell>
        </row>
        <row r="38">
          <cell r="K38" t="str">
            <v>2128</v>
          </cell>
          <cell r="L38">
            <v>591.37</v>
          </cell>
          <cell r="M38">
            <v>591.37</v>
          </cell>
        </row>
        <row r="39">
          <cell r="K39" t="str">
            <v>2129</v>
          </cell>
          <cell r="L39">
            <v>11429.25</v>
          </cell>
          <cell r="M39">
            <v>11429.25</v>
          </cell>
        </row>
        <row r="40">
          <cell r="K40" t="str">
            <v>2301</v>
          </cell>
          <cell r="L40">
            <v>26450.46</v>
          </cell>
          <cell r="M40">
            <v>26450.46</v>
          </cell>
        </row>
        <row r="41">
          <cell r="K41" t="str">
            <v>2303</v>
          </cell>
          <cell r="L41">
            <v>18866.919999999998</v>
          </cell>
          <cell r="M41">
            <v>18866.919999999998</v>
          </cell>
        </row>
        <row r="42">
          <cell r="K42" t="str">
            <v>2305</v>
          </cell>
          <cell r="L42">
            <v>3307.51</v>
          </cell>
          <cell r="M42">
            <v>3307.51</v>
          </cell>
        </row>
        <row r="43">
          <cell r="K43" t="str">
            <v>2321</v>
          </cell>
          <cell r="L43">
            <v>27345.09</v>
          </cell>
          <cell r="M43">
            <v>27345.09</v>
          </cell>
        </row>
        <row r="44">
          <cell r="K44" t="str">
            <v>2323</v>
          </cell>
          <cell r="L44">
            <v>39855.46</v>
          </cell>
          <cell r="M44">
            <v>39855.46</v>
          </cell>
        </row>
        <row r="45">
          <cell r="K45" t="str">
            <v>2325</v>
          </cell>
          <cell r="L45">
            <v>9117.48</v>
          </cell>
          <cell r="M45">
            <v>9117.48</v>
          </cell>
        </row>
        <row r="46">
          <cell r="K46" t="str">
            <v>2501</v>
          </cell>
          <cell r="L46">
            <v>40544.199999999997</v>
          </cell>
          <cell r="M46">
            <v>40544.199999999997</v>
          </cell>
        </row>
        <row r="47">
          <cell r="K47" t="str">
            <v>2503</v>
          </cell>
          <cell r="L47">
            <v>15796.51</v>
          </cell>
          <cell r="M47">
            <v>15796.51</v>
          </cell>
        </row>
        <row r="48">
          <cell r="K48" t="str">
            <v>2521</v>
          </cell>
          <cell r="L48">
            <v>31209.35</v>
          </cell>
          <cell r="M48">
            <v>31209.35</v>
          </cell>
        </row>
        <row r="49">
          <cell r="K49" t="str">
            <v>2523</v>
          </cell>
          <cell r="L49">
            <v>9393.0400000000009</v>
          </cell>
          <cell r="M49">
            <v>9393.0400000000009</v>
          </cell>
        </row>
        <row r="50">
          <cell r="K50" t="str">
            <v>2701</v>
          </cell>
          <cell r="L50">
            <v>94809.99</v>
          </cell>
          <cell r="M50">
            <v>94809.99</v>
          </cell>
        </row>
        <row r="51">
          <cell r="K51" t="str">
            <v>2703</v>
          </cell>
          <cell r="L51">
            <v>166400</v>
          </cell>
          <cell r="M51">
            <v>166400</v>
          </cell>
        </row>
        <row r="52">
          <cell r="K52" t="str">
            <v>2707</v>
          </cell>
          <cell r="L52">
            <v>19278.259999999998</v>
          </cell>
          <cell r="M52">
            <v>19278.259999999998</v>
          </cell>
        </row>
        <row r="53">
          <cell r="K53" t="str">
            <v>2721</v>
          </cell>
          <cell r="L53">
            <v>72167.149999999994</v>
          </cell>
          <cell r="M53">
            <v>72167.149999999994</v>
          </cell>
        </row>
        <row r="54">
          <cell r="K54" t="str">
            <v>2727</v>
          </cell>
          <cell r="L54">
            <v>12265.3</v>
          </cell>
          <cell r="M54">
            <v>12265.3</v>
          </cell>
        </row>
        <row r="55">
          <cell r="K55" t="str">
            <v>3101</v>
          </cell>
          <cell r="L55">
            <v>20891.22</v>
          </cell>
          <cell r="M55">
            <v>20891.22</v>
          </cell>
        </row>
        <row r="56">
          <cell r="K56" t="str">
            <v>3103</v>
          </cell>
          <cell r="L56">
            <v>14150</v>
          </cell>
          <cell r="M56">
            <v>14150</v>
          </cell>
        </row>
        <row r="57">
          <cell r="K57" t="str">
            <v>3105</v>
          </cell>
          <cell r="L57">
            <v>1031.1400000000001</v>
          </cell>
          <cell r="M57">
            <v>1031.1400000000001</v>
          </cell>
        </row>
        <row r="58">
          <cell r="K58" t="str">
            <v>3107</v>
          </cell>
          <cell r="L58">
            <v>6134.4</v>
          </cell>
          <cell r="M58">
            <v>6134.4</v>
          </cell>
        </row>
        <row r="59">
          <cell r="K59" t="str">
            <v>3121</v>
          </cell>
          <cell r="L59">
            <v>15961.5</v>
          </cell>
          <cell r="M59">
            <v>15961.5</v>
          </cell>
        </row>
        <row r="60">
          <cell r="K60" t="str">
            <v>3125</v>
          </cell>
          <cell r="L60">
            <v>1500.2</v>
          </cell>
          <cell r="M60">
            <v>1500.2</v>
          </cell>
        </row>
        <row r="61">
          <cell r="K61" t="str">
            <v>3127</v>
          </cell>
          <cell r="L61">
            <v>7635.81</v>
          </cell>
          <cell r="M61">
            <v>7635.81</v>
          </cell>
        </row>
        <row r="62">
          <cell r="K62" t="str">
            <v>3301</v>
          </cell>
          <cell r="L62">
            <v>23344.52</v>
          </cell>
          <cell r="M62">
            <v>23344.52</v>
          </cell>
        </row>
        <row r="63">
          <cell r="K63" t="str">
            <v>3321</v>
          </cell>
          <cell r="L63">
            <v>21475.38</v>
          </cell>
          <cell r="M63">
            <v>21475.38</v>
          </cell>
        </row>
        <row r="64">
          <cell r="K64" t="str">
            <v>35011</v>
          </cell>
          <cell r="L64">
            <v>16413.86</v>
          </cell>
          <cell r="M64">
            <v>16413.86</v>
          </cell>
        </row>
        <row r="65">
          <cell r="K65" t="str">
            <v>35012</v>
          </cell>
          <cell r="L65">
            <v>3779.8</v>
          </cell>
          <cell r="M65">
            <v>3779.8</v>
          </cell>
        </row>
        <row r="66">
          <cell r="K66" t="str">
            <v>35013</v>
          </cell>
          <cell r="L66">
            <v>18771.330000000002</v>
          </cell>
          <cell r="M66">
            <v>18771.330000000002</v>
          </cell>
        </row>
        <row r="67">
          <cell r="K67" t="str">
            <v>35014</v>
          </cell>
          <cell r="L67">
            <v>7210.17</v>
          </cell>
          <cell r="M67">
            <v>7210.17</v>
          </cell>
        </row>
        <row r="68">
          <cell r="K68" t="str">
            <v>35015</v>
          </cell>
          <cell r="L68">
            <v>4302.1899999999996</v>
          </cell>
          <cell r="M68">
            <v>4302.1899999999996</v>
          </cell>
        </row>
        <row r="69">
          <cell r="K69" t="str">
            <v>35019</v>
          </cell>
          <cell r="L69">
            <v>41534.400000000001</v>
          </cell>
          <cell r="M69">
            <v>41534.400000000001</v>
          </cell>
        </row>
        <row r="70">
          <cell r="K70" t="str">
            <v>35211</v>
          </cell>
          <cell r="L70">
            <v>19678.95</v>
          </cell>
          <cell r="M70">
            <v>19678.95</v>
          </cell>
        </row>
        <row r="71">
          <cell r="K71" t="str">
            <v>35212</v>
          </cell>
          <cell r="L71">
            <v>6532.86</v>
          </cell>
          <cell r="M71">
            <v>6532.86</v>
          </cell>
        </row>
        <row r="72">
          <cell r="K72" t="str">
            <v>35214</v>
          </cell>
          <cell r="L72">
            <v>4319.09</v>
          </cell>
          <cell r="M72">
            <v>4319.09</v>
          </cell>
        </row>
        <row r="73">
          <cell r="K73" t="str">
            <v>35215</v>
          </cell>
          <cell r="L73">
            <v>12538.22</v>
          </cell>
          <cell r="M73">
            <v>12538.22</v>
          </cell>
        </row>
        <row r="74">
          <cell r="K74" t="str">
            <v>35219</v>
          </cell>
          <cell r="L74">
            <v>59734.7</v>
          </cell>
          <cell r="M74">
            <v>59734.7</v>
          </cell>
        </row>
        <row r="75">
          <cell r="K75" t="str">
            <v>3701</v>
          </cell>
          <cell r="L75">
            <v>29908.35</v>
          </cell>
          <cell r="M75">
            <v>29908.35</v>
          </cell>
        </row>
        <row r="76">
          <cell r="K76" t="str">
            <v>3721</v>
          </cell>
          <cell r="L76">
            <v>8135.1</v>
          </cell>
          <cell r="M76">
            <v>8135.1</v>
          </cell>
        </row>
        <row r="77">
          <cell r="K77" t="str">
            <v>39011</v>
          </cell>
          <cell r="L77">
            <v>26273.15</v>
          </cell>
          <cell r="M77">
            <v>26273.15</v>
          </cell>
        </row>
        <row r="78">
          <cell r="K78" t="str">
            <v>39211</v>
          </cell>
          <cell r="L78">
            <v>2419.69</v>
          </cell>
          <cell r="M78">
            <v>2419.69</v>
          </cell>
        </row>
        <row r="79">
          <cell r="K79" t="str">
            <v>39212</v>
          </cell>
          <cell r="L79">
            <v>226.13</v>
          </cell>
          <cell r="M79">
            <v>226.13</v>
          </cell>
        </row>
        <row r="80">
          <cell r="K80" t="str">
            <v>39213</v>
          </cell>
          <cell r="L80">
            <v>1346.48</v>
          </cell>
          <cell r="M80">
            <v>1346.48</v>
          </cell>
        </row>
        <row r="81">
          <cell r="K81" t="str">
            <v>39219</v>
          </cell>
          <cell r="L81">
            <v>11236.87</v>
          </cell>
          <cell r="M81">
            <v>11236.87</v>
          </cell>
        </row>
        <row r="82">
          <cell r="K82" t="str">
            <v>41011</v>
          </cell>
          <cell r="L82">
            <v>13004.46</v>
          </cell>
          <cell r="M82">
            <v>13004.46</v>
          </cell>
        </row>
        <row r="83">
          <cell r="K83" t="str">
            <v>41012</v>
          </cell>
          <cell r="L83">
            <v>21829.59</v>
          </cell>
          <cell r="M83">
            <v>21829.59</v>
          </cell>
        </row>
        <row r="84">
          <cell r="K84" t="str">
            <v>41019</v>
          </cell>
          <cell r="L84">
            <v>6848.86</v>
          </cell>
          <cell r="M84">
            <v>6848.86</v>
          </cell>
        </row>
        <row r="85">
          <cell r="K85" t="str">
            <v>41211</v>
          </cell>
          <cell r="L85">
            <v>2093.37</v>
          </cell>
          <cell r="M85">
            <v>2093.37</v>
          </cell>
        </row>
        <row r="86">
          <cell r="K86" t="str">
            <v>41212</v>
          </cell>
          <cell r="L86">
            <v>4515.21</v>
          </cell>
          <cell r="M86">
            <v>4515.21</v>
          </cell>
        </row>
        <row r="87">
          <cell r="K87" t="str">
            <v>41219</v>
          </cell>
          <cell r="L87">
            <v>12599.82</v>
          </cell>
          <cell r="M87">
            <v>12599.82</v>
          </cell>
        </row>
        <row r="88">
          <cell r="K88" t="str">
            <v>4301</v>
          </cell>
          <cell r="L88">
            <v>19268.669999999998</v>
          </cell>
          <cell r="M88">
            <v>19268.669999999998</v>
          </cell>
        </row>
        <row r="89">
          <cell r="K89" t="str">
            <v>4321</v>
          </cell>
          <cell r="L89">
            <v>13533.83</v>
          </cell>
          <cell r="M89">
            <v>13533.83</v>
          </cell>
        </row>
        <row r="90">
          <cell r="K90" t="str">
            <v>4501</v>
          </cell>
          <cell r="L90">
            <v>35439.46</v>
          </cell>
          <cell r="M90">
            <v>35439.46</v>
          </cell>
        </row>
        <row r="91">
          <cell r="K91" t="str">
            <v>4503</v>
          </cell>
          <cell r="L91">
            <v>9895.7800000000007</v>
          </cell>
          <cell r="M91">
            <v>9895.7800000000007</v>
          </cell>
        </row>
        <row r="92">
          <cell r="K92" t="str">
            <v>4505</v>
          </cell>
          <cell r="L92">
            <v>3230.37</v>
          </cell>
          <cell r="M92">
            <v>3230.37</v>
          </cell>
        </row>
        <row r="93">
          <cell r="K93" t="str">
            <v>4521</v>
          </cell>
          <cell r="L93">
            <v>28025.37</v>
          </cell>
          <cell r="M93">
            <v>28025.37</v>
          </cell>
        </row>
        <row r="94">
          <cell r="K94" t="str">
            <v>4525</v>
          </cell>
          <cell r="L94">
            <v>1057.77</v>
          </cell>
          <cell r="M94">
            <v>1057.77</v>
          </cell>
        </row>
        <row r="95">
          <cell r="K95" t="str">
            <v>47019</v>
          </cell>
          <cell r="L95">
            <v>34254.04</v>
          </cell>
          <cell r="M95">
            <v>34254.04</v>
          </cell>
        </row>
        <row r="96">
          <cell r="K96" t="str">
            <v>47211</v>
          </cell>
          <cell r="L96">
            <v>4352.1099999999997</v>
          </cell>
          <cell r="M96">
            <v>4352.1099999999997</v>
          </cell>
        </row>
        <row r="97">
          <cell r="K97" t="str">
            <v>47212</v>
          </cell>
          <cell r="L97">
            <v>2922.38</v>
          </cell>
          <cell r="M97">
            <v>2922.38</v>
          </cell>
        </row>
        <row r="98">
          <cell r="K98" t="str">
            <v>47213</v>
          </cell>
          <cell r="L98">
            <v>5016.82</v>
          </cell>
          <cell r="M98">
            <v>5016.82</v>
          </cell>
        </row>
        <row r="99">
          <cell r="K99" t="str">
            <v>47219</v>
          </cell>
          <cell r="L99">
            <v>20459.509999999998</v>
          </cell>
          <cell r="M99">
            <v>20459.509999999998</v>
          </cell>
        </row>
        <row r="100">
          <cell r="K100" t="str">
            <v>4723</v>
          </cell>
          <cell r="L100">
            <v>438.56</v>
          </cell>
          <cell r="M100">
            <v>438.56</v>
          </cell>
        </row>
        <row r="101">
          <cell r="K101" t="str">
            <v>4756</v>
          </cell>
          <cell r="L101">
            <v>3320.83</v>
          </cell>
          <cell r="M101">
            <v>3320.83</v>
          </cell>
        </row>
        <row r="102">
          <cell r="K102" t="str">
            <v>50011</v>
          </cell>
          <cell r="L102">
            <v>80457.95</v>
          </cell>
          <cell r="M102">
            <v>80457.95</v>
          </cell>
        </row>
        <row r="103">
          <cell r="K103" t="str">
            <v>50012</v>
          </cell>
          <cell r="L103">
            <v>52713.85</v>
          </cell>
          <cell r="M103">
            <v>52713.85</v>
          </cell>
        </row>
        <row r="104">
          <cell r="K104" t="str">
            <v>50017</v>
          </cell>
          <cell r="L104">
            <v>66585.87</v>
          </cell>
          <cell r="M104">
            <v>66585.87</v>
          </cell>
        </row>
        <row r="105">
          <cell r="K105" t="str">
            <v>50019</v>
          </cell>
          <cell r="L105">
            <v>77683.5</v>
          </cell>
          <cell r="M105">
            <v>77683.5</v>
          </cell>
        </row>
        <row r="106">
          <cell r="K106" t="str">
            <v>5003</v>
          </cell>
          <cell r="L106">
            <v>2650.82</v>
          </cell>
          <cell r="M106">
            <v>2650.82</v>
          </cell>
        </row>
        <row r="107">
          <cell r="K107" t="str">
            <v>50211</v>
          </cell>
          <cell r="L107">
            <v>1562220.08</v>
          </cell>
          <cell r="M107">
            <v>1562220.08</v>
          </cell>
        </row>
        <row r="108">
          <cell r="K108" t="str">
            <v>50212</v>
          </cell>
          <cell r="L108">
            <v>571519.18000000005</v>
          </cell>
          <cell r="M108">
            <v>571519.18000000005</v>
          </cell>
        </row>
        <row r="109">
          <cell r="K109" t="str">
            <v>50217</v>
          </cell>
          <cell r="L109">
            <v>228245.65</v>
          </cell>
          <cell r="M109">
            <v>228245.65</v>
          </cell>
        </row>
        <row r="110">
          <cell r="K110" t="str">
            <v>50219</v>
          </cell>
          <cell r="L110">
            <v>49003.64</v>
          </cell>
          <cell r="M110">
            <v>49003.64</v>
          </cell>
        </row>
        <row r="111">
          <cell r="K111" t="str">
            <v>5201</v>
          </cell>
          <cell r="L111">
            <v>8622.9599999999991</v>
          </cell>
          <cell r="M111">
            <v>8622.9599999999991</v>
          </cell>
        </row>
        <row r="112">
          <cell r="K112" t="str">
            <v>5203</v>
          </cell>
          <cell r="L112">
            <v>267727.7</v>
          </cell>
          <cell r="M112">
            <v>267727.7</v>
          </cell>
        </row>
        <row r="113">
          <cell r="K113" t="str">
            <v>5205</v>
          </cell>
          <cell r="L113">
            <v>53926.66</v>
          </cell>
          <cell r="M113">
            <v>53926.66</v>
          </cell>
        </row>
        <row r="114">
          <cell r="K114" t="str">
            <v>5207</v>
          </cell>
          <cell r="L114">
            <v>26121.52</v>
          </cell>
          <cell r="M114">
            <v>26121.52</v>
          </cell>
        </row>
        <row r="115">
          <cell r="K115" t="str">
            <v>5225</v>
          </cell>
          <cell r="L115">
            <v>23093.7</v>
          </cell>
          <cell r="M115">
            <v>23093.7</v>
          </cell>
        </row>
        <row r="116">
          <cell r="K116" t="str">
            <v>5401</v>
          </cell>
          <cell r="L116">
            <v>14040.61</v>
          </cell>
          <cell r="M116">
            <v>14040.61</v>
          </cell>
        </row>
        <row r="117">
          <cell r="K117" t="str">
            <v>5421</v>
          </cell>
          <cell r="L117">
            <v>12153.71</v>
          </cell>
          <cell r="M117">
            <v>12153.71</v>
          </cell>
        </row>
        <row r="118">
          <cell r="K118" t="str">
            <v>5601</v>
          </cell>
          <cell r="L118">
            <v>22179.119999999999</v>
          </cell>
          <cell r="M118">
            <v>22179.119999999999</v>
          </cell>
        </row>
        <row r="119">
          <cell r="K119" t="str">
            <v>5603</v>
          </cell>
          <cell r="L119">
            <v>7958.93</v>
          </cell>
          <cell r="M119">
            <v>7958.93</v>
          </cell>
        </row>
        <row r="120">
          <cell r="K120" t="str">
            <v>5621</v>
          </cell>
          <cell r="L120">
            <v>16140.83</v>
          </cell>
          <cell r="M120">
            <v>16140.83</v>
          </cell>
        </row>
        <row r="121">
          <cell r="K121" t="str">
            <v>5680</v>
          </cell>
          <cell r="L121">
            <v>7174.03</v>
          </cell>
          <cell r="M121">
            <v>7174.03</v>
          </cell>
        </row>
        <row r="122">
          <cell r="K122" t="str">
            <v>58012</v>
          </cell>
          <cell r="L122">
            <v>64260.61</v>
          </cell>
          <cell r="M122">
            <v>64260.61</v>
          </cell>
        </row>
        <row r="123">
          <cell r="K123" t="str">
            <v>58013</v>
          </cell>
          <cell r="L123">
            <v>317442.19</v>
          </cell>
          <cell r="M123">
            <v>317442.19</v>
          </cell>
        </row>
        <row r="124">
          <cell r="K124" t="str">
            <v>58019</v>
          </cell>
          <cell r="L124">
            <v>246940.55</v>
          </cell>
          <cell r="M124">
            <v>246940.55</v>
          </cell>
        </row>
        <row r="125">
          <cell r="K125" t="str">
            <v>5807</v>
          </cell>
          <cell r="L125">
            <v>119974.79</v>
          </cell>
          <cell r="M125">
            <v>119974.79</v>
          </cell>
        </row>
        <row r="126">
          <cell r="K126" t="str">
            <v>58211</v>
          </cell>
          <cell r="L126">
            <v>424573.17</v>
          </cell>
          <cell r="M126">
            <v>424573.17</v>
          </cell>
        </row>
        <row r="127">
          <cell r="K127" t="str">
            <v>58212</v>
          </cell>
          <cell r="L127">
            <v>67032.86</v>
          </cell>
          <cell r="M127">
            <v>67032.86</v>
          </cell>
        </row>
        <row r="128">
          <cell r="K128" t="str">
            <v>58213</v>
          </cell>
          <cell r="L128">
            <v>13951.01</v>
          </cell>
          <cell r="M128">
            <v>13951.01</v>
          </cell>
        </row>
        <row r="129">
          <cell r="K129" t="str">
            <v>58219</v>
          </cell>
          <cell r="L129">
            <v>170099.01</v>
          </cell>
          <cell r="M129">
            <v>170099.01</v>
          </cell>
        </row>
        <row r="130">
          <cell r="K130" t="str">
            <v>5827</v>
          </cell>
          <cell r="L130">
            <v>73902.69</v>
          </cell>
          <cell r="M130">
            <v>73902.69</v>
          </cell>
        </row>
        <row r="131">
          <cell r="K131" t="str">
            <v>6001</v>
          </cell>
          <cell r="L131">
            <v>10889.01</v>
          </cell>
          <cell r="M131">
            <v>10889.01</v>
          </cell>
        </row>
        <row r="132">
          <cell r="K132" t="str">
            <v>6021</v>
          </cell>
          <cell r="L132">
            <v>8052.37</v>
          </cell>
          <cell r="M132">
            <v>8052.37</v>
          </cell>
        </row>
        <row r="133">
          <cell r="K133" t="str">
            <v>6201</v>
          </cell>
          <cell r="L133">
            <v>18921.88</v>
          </cell>
          <cell r="M133">
            <v>18921.88</v>
          </cell>
        </row>
        <row r="134">
          <cell r="K134" t="str">
            <v>6203</v>
          </cell>
          <cell r="L134">
            <v>11184.01</v>
          </cell>
          <cell r="M134">
            <v>11184.01</v>
          </cell>
        </row>
        <row r="135">
          <cell r="K135" t="str">
            <v>6205</v>
          </cell>
          <cell r="L135">
            <v>2503.42</v>
          </cell>
          <cell r="M135">
            <v>2503.42</v>
          </cell>
        </row>
        <row r="136">
          <cell r="K136" t="str">
            <v>6221</v>
          </cell>
          <cell r="L136">
            <v>31551.03</v>
          </cell>
          <cell r="M136">
            <v>31551.03</v>
          </cell>
        </row>
        <row r="137">
          <cell r="K137" t="str">
            <v>6223</v>
          </cell>
          <cell r="L137">
            <v>13915.92</v>
          </cell>
          <cell r="M137">
            <v>13915.92</v>
          </cell>
        </row>
        <row r="138">
          <cell r="K138" t="str">
            <v>6225</v>
          </cell>
          <cell r="L138">
            <v>5661.21</v>
          </cell>
          <cell r="M138">
            <v>5661.21</v>
          </cell>
        </row>
        <row r="139">
          <cell r="K139" t="str">
            <v>65011</v>
          </cell>
          <cell r="L139">
            <v>313683.06</v>
          </cell>
          <cell r="M139">
            <v>313683.06</v>
          </cell>
        </row>
        <row r="140">
          <cell r="K140" t="str">
            <v>65012</v>
          </cell>
          <cell r="L140">
            <v>1088000</v>
          </cell>
          <cell r="M140">
            <v>1088000</v>
          </cell>
        </row>
        <row r="141">
          <cell r="K141" t="str">
            <v>65013</v>
          </cell>
          <cell r="L141">
            <v>177095.11</v>
          </cell>
          <cell r="M141">
            <v>177095.11</v>
          </cell>
        </row>
        <row r="142">
          <cell r="K142" t="str">
            <v>65014</v>
          </cell>
          <cell r="L142">
            <v>147550</v>
          </cell>
          <cell r="M142">
            <v>147550</v>
          </cell>
        </row>
        <row r="143">
          <cell r="K143" t="str">
            <v>65015</v>
          </cell>
          <cell r="L143">
            <v>765020.81</v>
          </cell>
          <cell r="M143">
            <v>765020.81</v>
          </cell>
        </row>
        <row r="144">
          <cell r="K144" t="str">
            <v>65016</v>
          </cell>
          <cell r="L144">
            <v>10000</v>
          </cell>
          <cell r="M144">
            <v>10000</v>
          </cell>
        </row>
        <row r="145">
          <cell r="K145" t="str">
            <v>65017</v>
          </cell>
          <cell r="L145">
            <v>93000</v>
          </cell>
          <cell r="M145">
            <v>93000</v>
          </cell>
        </row>
        <row r="146">
          <cell r="K146" t="str">
            <v>65018</v>
          </cell>
          <cell r="L146">
            <v>175546.36</v>
          </cell>
          <cell r="M146">
            <v>175546.36</v>
          </cell>
        </row>
        <row r="147">
          <cell r="K147" t="str">
            <v>65023</v>
          </cell>
          <cell r="L147">
            <v>180600</v>
          </cell>
          <cell r="M147">
            <v>180600</v>
          </cell>
        </row>
        <row r="148">
          <cell r="K148" t="str">
            <v>65025</v>
          </cell>
          <cell r="L148">
            <v>829153.03</v>
          </cell>
          <cell r="M148">
            <v>829153.03</v>
          </cell>
        </row>
        <row r="149">
          <cell r="K149" t="str">
            <v>65031</v>
          </cell>
        </row>
        <row r="150">
          <cell r="K150" t="str">
            <v>Total</v>
          </cell>
          <cell r="L150">
            <v>13077580.009999998</v>
          </cell>
          <cell r="M150">
            <v>14042580.01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Economico"/>
      <sheetName val="Provincial"/>
      <sheetName val="PARPA"/>
      <sheetName val="Orgao"/>
    </sheetNames>
    <sheetDataSet>
      <sheetData sheetId="0" refreshError="1"/>
      <sheetData sheetId="1" refreshError="1"/>
      <sheetData sheetId="2" refreshError="1">
        <row r="5">
          <cell r="IQ5" t="str">
            <v>Ter1</v>
          </cell>
          <cell r="IR5" t="str">
            <v>(All)</v>
          </cell>
        </row>
        <row r="6">
          <cell r="IQ6" t="str">
            <v>Provincial</v>
          </cell>
        </row>
        <row r="7">
          <cell r="IQ7" t="str">
            <v>Sum of Ano1mt</v>
          </cell>
          <cell r="IR7" t="str">
            <v>Tipo</v>
          </cell>
        </row>
        <row r="8">
          <cell r="IQ8" t="str">
            <v>OrgDNPOs</v>
          </cell>
          <cell r="IR8" t="str">
            <v>Interno</v>
          </cell>
          <cell r="IS8" t="str">
            <v>Donativo</v>
          </cell>
          <cell r="IT8" t="str">
            <v>Grand Total</v>
          </cell>
        </row>
        <row r="9">
          <cell r="IQ9" t="str">
            <v>0121</v>
          </cell>
          <cell r="IR9">
            <v>18093.104449999999</v>
          </cell>
          <cell r="IS9">
            <v>8573.3041499999999</v>
          </cell>
          <cell r="IT9">
            <v>26666.408599999999</v>
          </cell>
        </row>
        <row r="10">
          <cell r="IQ10" t="str">
            <v>0323</v>
          </cell>
          <cell r="IR10">
            <v>3114.9836</v>
          </cell>
          <cell r="IS10">
            <v>931.4</v>
          </cell>
          <cell r="IT10">
            <v>4046.3836000000001</v>
          </cell>
        </row>
        <row r="11">
          <cell r="IQ11" t="str">
            <v>0521</v>
          </cell>
          <cell r="IR11">
            <v>500</v>
          </cell>
          <cell r="IT11">
            <v>500</v>
          </cell>
        </row>
        <row r="12">
          <cell r="IQ12" t="str">
            <v>0721</v>
          </cell>
          <cell r="IR12">
            <v>4400.7008999999998</v>
          </cell>
          <cell r="IS12">
            <v>3078.0441500000006</v>
          </cell>
          <cell r="IT12">
            <v>7478.7450500000004</v>
          </cell>
        </row>
        <row r="13">
          <cell r="IQ13" t="str">
            <v>0727</v>
          </cell>
          <cell r="IR13">
            <v>950</v>
          </cell>
          <cell r="IT13">
            <v>950</v>
          </cell>
        </row>
        <row r="14">
          <cell r="IQ14" t="str">
            <v>1321</v>
          </cell>
          <cell r="IR14">
            <v>4159.90859</v>
          </cell>
          <cell r="IS14">
            <v>1220.7394099999999</v>
          </cell>
          <cell r="IT14">
            <v>5380.6480000000001</v>
          </cell>
        </row>
        <row r="15">
          <cell r="IQ15" t="str">
            <v>1525</v>
          </cell>
          <cell r="IR15">
            <v>2297.8000000000002</v>
          </cell>
          <cell r="IT15">
            <v>2297.8000000000002</v>
          </cell>
        </row>
        <row r="16">
          <cell r="IQ16" t="str">
            <v>1527</v>
          </cell>
          <cell r="IR16">
            <v>2100</v>
          </cell>
          <cell r="IT16">
            <v>2100</v>
          </cell>
        </row>
        <row r="17">
          <cell r="IQ17" t="str">
            <v>2129</v>
          </cell>
          <cell r="IR17">
            <v>1462.31657</v>
          </cell>
          <cell r="IS17">
            <v>1063.61223</v>
          </cell>
          <cell r="IT17">
            <v>2525.9287999999997</v>
          </cell>
        </row>
        <row r="18">
          <cell r="IQ18" t="str">
            <v>2321</v>
          </cell>
          <cell r="IR18">
            <v>7164.51037</v>
          </cell>
          <cell r="IS18">
            <v>1227.8646200000001</v>
          </cell>
          <cell r="IT18">
            <v>8392.3749900000003</v>
          </cell>
        </row>
        <row r="19">
          <cell r="IQ19" t="str">
            <v>2323</v>
          </cell>
          <cell r="IR19">
            <v>8286</v>
          </cell>
          <cell r="IT19">
            <v>8286</v>
          </cell>
        </row>
        <row r="20">
          <cell r="IQ20" t="str">
            <v>2521</v>
          </cell>
          <cell r="IR20">
            <v>161644.30843999999</v>
          </cell>
          <cell r="IS20">
            <v>109469.03807500002</v>
          </cell>
          <cell r="IT20">
            <v>271113.34651499998</v>
          </cell>
        </row>
        <row r="21">
          <cell r="IQ21" t="str">
            <v>2523</v>
          </cell>
          <cell r="IR21">
            <v>4348.1391700000004</v>
          </cell>
          <cell r="IS21">
            <v>251.85056</v>
          </cell>
          <cell r="IT21">
            <v>4599.9897300000002</v>
          </cell>
        </row>
        <row r="22">
          <cell r="IQ22" t="str">
            <v>2721</v>
          </cell>
          <cell r="IR22">
            <v>95022.151290000009</v>
          </cell>
          <cell r="IS22">
            <v>2783.9546</v>
          </cell>
          <cell r="IT22">
            <v>97806.105890000006</v>
          </cell>
        </row>
        <row r="23">
          <cell r="IQ23" t="str">
            <v>2727</v>
          </cell>
          <cell r="IR23">
            <v>2423.1391699999999</v>
          </cell>
          <cell r="IS23">
            <v>251.85056</v>
          </cell>
          <cell r="IT23">
            <v>2674.9897299999998</v>
          </cell>
        </row>
        <row r="24">
          <cell r="IQ24" t="str">
            <v>3121</v>
          </cell>
          <cell r="IR24">
            <v>5564.2503200000001</v>
          </cell>
          <cell r="IS24">
            <v>2749.3717180000003</v>
          </cell>
          <cell r="IT24">
            <v>8313.6220380000013</v>
          </cell>
        </row>
        <row r="25">
          <cell r="IQ25" t="str">
            <v>3127</v>
          </cell>
          <cell r="IR25">
            <v>1550</v>
          </cell>
          <cell r="IT25">
            <v>1550</v>
          </cell>
        </row>
        <row r="26">
          <cell r="IQ26" t="str">
            <v>3321</v>
          </cell>
          <cell r="IR26">
            <v>13127.046999999999</v>
          </cell>
          <cell r="IS26">
            <v>2111.7841764999998</v>
          </cell>
          <cell r="IT26">
            <v>15238.831176499998</v>
          </cell>
        </row>
        <row r="27">
          <cell r="IQ27" t="str">
            <v>35211</v>
          </cell>
          <cell r="IR27">
            <v>38238.660000000003</v>
          </cell>
          <cell r="IS27">
            <v>280185.95315568696</v>
          </cell>
          <cell r="IT27">
            <v>318424.61315568694</v>
          </cell>
        </row>
        <row r="28">
          <cell r="IQ28" t="str">
            <v>35219</v>
          </cell>
          <cell r="IR28">
            <v>6478.6536799999994</v>
          </cell>
          <cell r="IS28">
            <v>16358.238740999999</v>
          </cell>
          <cell r="IT28">
            <v>22836.892420999997</v>
          </cell>
        </row>
        <row r="29">
          <cell r="IQ29" t="str">
            <v>3721</v>
          </cell>
          <cell r="IR29">
            <v>3200</v>
          </cell>
          <cell r="IT29">
            <v>3200</v>
          </cell>
        </row>
        <row r="30">
          <cell r="IQ30" t="str">
            <v>39211</v>
          </cell>
          <cell r="IR30">
            <v>6633.1110999999992</v>
          </cell>
          <cell r="IS30">
            <v>15472.649649999999</v>
          </cell>
          <cell r="IT30">
            <v>22105.760749999998</v>
          </cell>
        </row>
        <row r="31">
          <cell r="IQ31" t="str">
            <v>39213</v>
          </cell>
          <cell r="IR31">
            <v>4862</v>
          </cell>
          <cell r="IT31">
            <v>4862</v>
          </cell>
        </row>
        <row r="32">
          <cell r="IQ32" t="str">
            <v>41211</v>
          </cell>
          <cell r="IR32">
            <v>510</v>
          </cell>
          <cell r="IT32">
            <v>510</v>
          </cell>
        </row>
        <row r="33">
          <cell r="IQ33" t="str">
            <v>41219</v>
          </cell>
          <cell r="IR33">
            <v>3877.3</v>
          </cell>
          <cell r="IS33">
            <v>4691.9274999999998</v>
          </cell>
          <cell r="IT33">
            <v>8569.2275000000009</v>
          </cell>
        </row>
        <row r="34">
          <cell r="IQ34" t="str">
            <v>4321</v>
          </cell>
          <cell r="IR34">
            <v>4013.55</v>
          </cell>
          <cell r="IS34">
            <v>11409.65</v>
          </cell>
          <cell r="IT34">
            <v>15423.2</v>
          </cell>
        </row>
        <row r="35">
          <cell r="IQ35" t="str">
            <v>4521</v>
          </cell>
          <cell r="IR35">
            <v>7883.961330000001</v>
          </cell>
          <cell r="IS35">
            <v>3887.8498800000002</v>
          </cell>
          <cell r="IT35">
            <v>11771.811210000002</v>
          </cell>
        </row>
        <row r="36">
          <cell r="IQ36" t="str">
            <v>47211</v>
          </cell>
          <cell r="IR36">
            <v>340</v>
          </cell>
          <cell r="IT36">
            <v>340</v>
          </cell>
        </row>
        <row r="37">
          <cell r="IQ37" t="str">
            <v>47212</v>
          </cell>
          <cell r="IR37">
            <v>38433.599999999999</v>
          </cell>
          <cell r="IS37">
            <v>5419.5837499999998</v>
          </cell>
          <cell r="IT37">
            <v>43853.183749999997</v>
          </cell>
        </row>
        <row r="38">
          <cell r="IQ38" t="str">
            <v>47213</v>
          </cell>
          <cell r="IR38">
            <v>11010.280999999999</v>
          </cell>
          <cell r="IS38">
            <v>20521.25678</v>
          </cell>
          <cell r="IT38">
            <v>31531.537779999999</v>
          </cell>
        </row>
        <row r="39">
          <cell r="IQ39" t="str">
            <v>47219</v>
          </cell>
          <cell r="IR39">
            <v>14145.000400000001</v>
          </cell>
          <cell r="IS39">
            <v>839.42425000000003</v>
          </cell>
          <cell r="IT39">
            <v>14984.424650000001</v>
          </cell>
        </row>
        <row r="40">
          <cell r="IQ40" t="str">
            <v>50211</v>
          </cell>
          <cell r="IR40">
            <v>33900</v>
          </cell>
          <cell r="IT40">
            <v>33900</v>
          </cell>
        </row>
        <row r="41">
          <cell r="IQ41" t="str">
            <v>50212</v>
          </cell>
          <cell r="IR41">
            <v>6013.6</v>
          </cell>
          <cell r="IT41">
            <v>6013.6</v>
          </cell>
        </row>
        <row r="42">
          <cell r="IQ42" t="str">
            <v>50213</v>
          </cell>
          <cell r="IR42">
            <v>12100</v>
          </cell>
          <cell r="IT42">
            <v>12100</v>
          </cell>
        </row>
        <row r="43">
          <cell r="IQ43" t="str">
            <v>50215</v>
          </cell>
          <cell r="IR43">
            <v>21000</v>
          </cell>
          <cell r="IT43">
            <v>21000</v>
          </cell>
        </row>
        <row r="44">
          <cell r="IQ44" t="str">
            <v>50217</v>
          </cell>
          <cell r="IR44">
            <v>27073.4</v>
          </cell>
          <cell r="IT44">
            <v>27073.4</v>
          </cell>
        </row>
        <row r="45">
          <cell r="IQ45" t="str">
            <v>50219</v>
          </cell>
          <cell r="IR45">
            <v>84111</v>
          </cell>
          <cell r="IS45">
            <v>4858.322110000001</v>
          </cell>
          <cell r="IT45">
            <v>88969.322110000008</v>
          </cell>
        </row>
        <row r="46">
          <cell r="IQ46" t="str">
            <v>5421</v>
          </cell>
          <cell r="IR46">
            <v>6894.58</v>
          </cell>
          <cell r="IS46">
            <v>3246.1385649999997</v>
          </cell>
          <cell r="IT46">
            <v>10140.718564999999</v>
          </cell>
        </row>
        <row r="47">
          <cell r="IQ47" t="str">
            <v>5621</v>
          </cell>
          <cell r="IR47">
            <v>6229</v>
          </cell>
          <cell r="IT47">
            <v>6229</v>
          </cell>
        </row>
        <row r="48">
          <cell r="IQ48" t="str">
            <v>58211</v>
          </cell>
          <cell r="IR48">
            <v>70306.67</v>
          </cell>
          <cell r="IS48">
            <v>81336.54605499997</v>
          </cell>
          <cell r="IT48">
            <v>151643.21605499997</v>
          </cell>
        </row>
        <row r="49">
          <cell r="IQ49" t="str">
            <v>58212</v>
          </cell>
          <cell r="IR49">
            <v>14383.7</v>
          </cell>
          <cell r="IS49">
            <v>48610.091990000008</v>
          </cell>
          <cell r="IT49">
            <v>62993.791990000012</v>
          </cell>
        </row>
        <row r="50">
          <cell r="IQ50" t="str">
            <v>58219</v>
          </cell>
          <cell r="IR50">
            <v>24514.400000000001</v>
          </cell>
          <cell r="IS50">
            <v>47818.21915972</v>
          </cell>
          <cell r="IT50">
            <v>72332.619159719994</v>
          </cell>
        </row>
        <row r="51">
          <cell r="IQ51" t="str">
            <v>6021</v>
          </cell>
          <cell r="IR51">
            <v>1614.6876999999999</v>
          </cell>
          <cell r="IS51">
            <v>301.70374499999997</v>
          </cell>
          <cell r="IT51">
            <v>1916.391445</v>
          </cell>
        </row>
        <row r="52">
          <cell r="IQ52" t="str">
            <v>6221</v>
          </cell>
          <cell r="IR52">
            <v>6407.4710999999998</v>
          </cell>
          <cell r="IS52">
            <v>2532.3741459999997</v>
          </cell>
          <cell r="IT52">
            <v>8939.845245999999</v>
          </cell>
        </row>
        <row r="53">
          <cell r="IQ53" t="str">
            <v>6225</v>
          </cell>
          <cell r="IR53">
            <v>1200</v>
          </cell>
          <cell r="IT53">
            <v>1200</v>
          </cell>
        </row>
        <row r="54">
          <cell r="IQ54" t="str">
            <v>Grand Total</v>
          </cell>
          <cell r="IR54">
            <v>791582.98617999989</v>
          </cell>
          <cell r="IS54">
            <v>681202.74372690683</v>
          </cell>
          <cell r="IT54">
            <v>1472785.7299069068</v>
          </cell>
        </row>
      </sheetData>
      <sheetData sheetId="3" refreshError="1"/>
      <sheetData sheetId="4" refreshError="1">
        <row r="5">
          <cell r="IJ5" t="str">
            <v>Sum of PropMZM</v>
          </cell>
          <cell r="IK5" t="str">
            <v>Modalidade</v>
          </cell>
        </row>
        <row r="6">
          <cell r="HY6" t="str">
            <v>Provincia</v>
          </cell>
          <cell r="HZ6" t="str">
            <v>(All)</v>
          </cell>
          <cell r="ID6" t="str">
            <v>Sum of PropMZM</v>
          </cell>
          <cell r="IJ6" t="str">
            <v>Orgaos</v>
          </cell>
          <cell r="IK6" t="str">
            <v>1</v>
          </cell>
          <cell r="IL6" t="str">
            <v>2</v>
          </cell>
          <cell r="IM6" t="str">
            <v>3</v>
          </cell>
          <cell r="IN6" t="str">
            <v>Grand Total</v>
          </cell>
        </row>
        <row r="7">
          <cell r="HY7" t="e">
            <v>#N/A</v>
          </cell>
          <cell r="ID7" t="str">
            <v>Orgaos</v>
          </cell>
          <cell r="IE7" t="str">
            <v>Total</v>
          </cell>
          <cell r="IJ7" t="str">
            <v>0101</v>
          </cell>
          <cell r="IK7">
            <v>16048.8</v>
          </cell>
          <cell r="IN7">
            <v>16048.8</v>
          </cell>
          <cell r="IO7">
            <v>0</v>
          </cell>
        </row>
        <row r="8">
          <cell r="HY8" t="str">
            <v>Sum of Elaboracao</v>
          </cell>
          <cell r="ID8" t="str">
            <v>0101</v>
          </cell>
          <cell r="IE8">
            <v>215444.11</v>
          </cell>
          <cell r="IJ8" t="str">
            <v>0105</v>
          </cell>
          <cell r="IK8">
            <v>12000</v>
          </cell>
          <cell r="IN8">
            <v>12000</v>
          </cell>
          <cell r="IO8">
            <v>0</v>
          </cell>
        </row>
        <row r="9">
          <cell r="HY9" t="str">
            <v>OrgDnpos</v>
          </cell>
          <cell r="HZ9" t="str">
            <v>Total</v>
          </cell>
          <cell r="ID9" t="str">
            <v>0103</v>
          </cell>
          <cell r="IE9">
            <v>2695.79</v>
          </cell>
          <cell r="IJ9" t="str">
            <v>0301</v>
          </cell>
          <cell r="IK9">
            <v>39261.5</v>
          </cell>
          <cell r="IN9">
            <v>39261.5</v>
          </cell>
          <cell r="IO9">
            <v>0</v>
          </cell>
        </row>
        <row r="10">
          <cell r="HY10" t="str">
            <v>0121</v>
          </cell>
          <cell r="HZ10">
            <v>76209366</v>
          </cell>
          <cell r="ID10" t="str">
            <v>0105</v>
          </cell>
          <cell r="IE10">
            <v>97085.43</v>
          </cell>
          <cell r="IJ10" t="str">
            <v>0303</v>
          </cell>
          <cell r="IK10">
            <v>2500</v>
          </cell>
          <cell r="IN10">
            <v>2500</v>
          </cell>
          <cell r="IO10">
            <v>0</v>
          </cell>
        </row>
        <row r="11">
          <cell r="HY11" t="str">
            <v>0323</v>
          </cell>
          <cell r="HZ11">
            <v>14099577.200000001</v>
          </cell>
          <cell r="ID11" t="str">
            <v>0301</v>
          </cell>
          <cell r="IE11">
            <v>23493.02</v>
          </cell>
          <cell r="IJ11" t="str">
            <v>0305</v>
          </cell>
          <cell r="IK11">
            <v>23000</v>
          </cell>
          <cell r="IL11">
            <v>54952.6</v>
          </cell>
          <cell r="IN11">
            <v>77952.600000000006</v>
          </cell>
          <cell r="IO11">
            <v>54952.6</v>
          </cell>
        </row>
        <row r="12">
          <cell r="HY12" t="str">
            <v>0521</v>
          </cell>
          <cell r="HZ12">
            <v>10154643.6</v>
          </cell>
          <cell r="ID12" t="str">
            <v>0303</v>
          </cell>
          <cell r="IE12">
            <v>6341.89</v>
          </cell>
          <cell r="IJ12" t="str">
            <v>0307</v>
          </cell>
          <cell r="IK12">
            <v>4300</v>
          </cell>
          <cell r="IN12">
            <v>4300</v>
          </cell>
          <cell r="IO12">
            <v>0</v>
          </cell>
        </row>
        <row r="13">
          <cell r="HY13" t="str">
            <v>0721</v>
          </cell>
          <cell r="HZ13">
            <v>94112833.200000003</v>
          </cell>
          <cell r="ID13" t="str">
            <v>0305</v>
          </cell>
          <cell r="IE13">
            <v>28743.23</v>
          </cell>
          <cell r="IJ13" t="str">
            <v>0311</v>
          </cell>
          <cell r="IK13">
            <v>102000</v>
          </cell>
          <cell r="IN13">
            <v>102000</v>
          </cell>
          <cell r="IO13">
            <v>0</v>
          </cell>
        </row>
        <row r="14">
          <cell r="HY14" t="str">
            <v>0723</v>
          </cell>
          <cell r="HZ14">
            <v>2830275.3</v>
          </cell>
          <cell r="ID14" t="str">
            <v>0307</v>
          </cell>
          <cell r="IE14">
            <v>15148.05</v>
          </cell>
          <cell r="IJ14" t="str">
            <v>0501</v>
          </cell>
          <cell r="IK14">
            <v>9000</v>
          </cell>
          <cell r="IN14">
            <v>9000</v>
          </cell>
          <cell r="IO14">
            <v>0</v>
          </cell>
        </row>
        <row r="15">
          <cell r="HY15" t="str">
            <v>0725</v>
          </cell>
          <cell r="HZ15">
            <v>3533000</v>
          </cell>
          <cell r="ID15" t="str">
            <v>0309</v>
          </cell>
          <cell r="IE15">
            <v>2438</v>
          </cell>
          <cell r="IJ15" t="str">
            <v>0701</v>
          </cell>
          <cell r="IK15">
            <v>65491.7</v>
          </cell>
          <cell r="IN15">
            <v>65491.7</v>
          </cell>
          <cell r="IO15">
            <v>0</v>
          </cell>
        </row>
        <row r="16">
          <cell r="HY16" t="str">
            <v>0727</v>
          </cell>
          <cell r="HZ16">
            <v>7098802.7999999989</v>
          </cell>
          <cell r="ID16" t="str">
            <v>0311</v>
          </cell>
          <cell r="IE16">
            <v>29213.43</v>
          </cell>
          <cell r="IJ16" t="str">
            <v>0901</v>
          </cell>
          <cell r="IK16">
            <v>1255.9000000000001</v>
          </cell>
          <cell r="IN16">
            <v>1255.9000000000001</v>
          </cell>
          <cell r="IO16">
            <v>0</v>
          </cell>
        </row>
        <row r="17">
          <cell r="HY17" t="str">
            <v>1321</v>
          </cell>
          <cell r="HZ17">
            <v>43014048.100000009</v>
          </cell>
          <cell r="ID17" t="str">
            <v>0501</v>
          </cell>
          <cell r="IE17">
            <v>198648.8</v>
          </cell>
          <cell r="IJ17" t="str">
            <v>1101</v>
          </cell>
          <cell r="IK17">
            <v>25702.18</v>
          </cell>
          <cell r="IL17">
            <v>4655.58</v>
          </cell>
          <cell r="IN17">
            <v>30357.759999999998</v>
          </cell>
          <cell r="IO17">
            <v>4655.58</v>
          </cell>
        </row>
        <row r="18">
          <cell r="HY18" t="str">
            <v>1525</v>
          </cell>
          <cell r="HZ18">
            <v>11895449.32</v>
          </cell>
          <cell r="ID18" t="str">
            <v>0701</v>
          </cell>
          <cell r="IE18">
            <v>38955.5</v>
          </cell>
          <cell r="IJ18" t="str">
            <v>1301</v>
          </cell>
          <cell r="IK18">
            <v>33133.1</v>
          </cell>
          <cell r="IN18">
            <v>33133.1</v>
          </cell>
          <cell r="IO18">
            <v>0</v>
          </cell>
        </row>
        <row r="19">
          <cell r="HY19" t="str">
            <v>1527</v>
          </cell>
          <cell r="HZ19">
            <v>10137732.300000001</v>
          </cell>
          <cell r="ID19" t="str">
            <v>0901</v>
          </cell>
          <cell r="IE19">
            <v>10105.290000000001</v>
          </cell>
          <cell r="IJ19" t="str">
            <v>1501</v>
          </cell>
          <cell r="IK19">
            <v>8479.6</v>
          </cell>
          <cell r="IN19">
            <v>8479.6</v>
          </cell>
          <cell r="IO19">
            <v>0</v>
          </cell>
        </row>
        <row r="20">
          <cell r="HY20" t="str">
            <v>2128</v>
          </cell>
          <cell r="HZ20">
            <v>2832549.88</v>
          </cell>
          <cell r="ID20" t="str">
            <v>1101</v>
          </cell>
          <cell r="IE20">
            <v>44178.25</v>
          </cell>
          <cell r="IJ20" t="str">
            <v>1502</v>
          </cell>
          <cell r="IK20">
            <v>66801.69</v>
          </cell>
          <cell r="IN20">
            <v>66801.69</v>
          </cell>
          <cell r="IO20">
            <v>0</v>
          </cell>
        </row>
        <row r="21">
          <cell r="HY21" t="str">
            <v>2129</v>
          </cell>
          <cell r="HZ21">
            <v>13864128.300000001</v>
          </cell>
          <cell r="ID21" t="str">
            <v>1301</v>
          </cell>
          <cell r="IE21">
            <v>27539.4</v>
          </cell>
          <cell r="IJ21" t="str">
            <v>1701</v>
          </cell>
          <cell r="IK21">
            <v>100000</v>
          </cell>
          <cell r="IN21">
            <v>100000</v>
          </cell>
          <cell r="IO21">
            <v>0</v>
          </cell>
        </row>
        <row r="22">
          <cell r="HY22" t="str">
            <v>2321</v>
          </cell>
          <cell r="HZ22">
            <v>54198144.052000001</v>
          </cell>
          <cell r="ID22" t="str">
            <v>1501</v>
          </cell>
          <cell r="IE22">
            <v>135517.53</v>
          </cell>
          <cell r="IJ22" t="str">
            <v>1901</v>
          </cell>
          <cell r="IK22">
            <v>10500</v>
          </cell>
          <cell r="IN22">
            <v>10500</v>
          </cell>
          <cell r="IO22">
            <v>0</v>
          </cell>
        </row>
        <row r="23">
          <cell r="HY23" t="str">
            <v>2323</v>
          </cell>
          <cell r="HZ23">
            <v>97745385.099999994</v>
          </cell>
          <cell r="ID23" t="str">
            <v>1502</v>
          </cell>
          <cell r="IE23">
            <v>655624.36</v>
          </cell>
          <cell r="IJ23" t="str">
            <v>2101</v>
          </cell>
          <cell r="IK23">
            <v>8130.9</v>
          </cell>
          <cell r="IL23">
            <v>67757.710000000006</v>
          </cell>
          <cell r="IN23">
            <v>75888.61</v>
          </cell>
          <cell r="IO23">
            <v>67757.710000000006</v>
          </cell>
        </row>
        <row r="24">
          <cell r="HY24" t="str">
            <v>2325</v>
          </cell>
          <cell r="HZ24">
            <v>21285331.300000001</v>
          </cell>
          <cell r="ID24" t="str">
            <v>1701</v>
          </cell>
          <cell r="IE24">
            <v>1257840.7</v>
          </cell>
          <cell r="IJ24" t="str">
            <v>2103</v>
          </cell>
          <cell r="IK24">
            <v>18920</v>
          </cell>
          <cell r="IN24">
            <v>18920</v>
          </cell>
          <cell r="IO24">
            <v>0</v>
          </cell>
        </row>
        <row r="25">
          <cell r="HY25" t="str">
            <v>2521</v>
          </cell>
          <cell r="HZ25">
            <v>43512679.149999999</v>
          </cell>
          <cell r="ID25" t="str">
            <v>1901</v>
          </cell>
          <cell r="IE25">
            <v>193790</v>
          </cell>
          <cell r="IJ25" t="str">
            <v>2105</v>
          </cell>
          <cell r="IK25">
            <v>2000</v>
          </cell>
          <cell r="IN25">
            <v>2000</v>
          </cell>
          <cell r="IO25">
            <v>0</v>
          </cell>
        </row>
        <row r="26">
          <cell r="HY26" t="str">
            <v>2523</v>
          </cell>
          <cell r="HZ26">
            <v>11136533.119999999</v>
          </cell>
          <cell r="ID26" t="str">
            <v>2101</v>
          </cell>
          <cell r="IE26">
            <v>121977.4</v>
          </cell>
          <cell r="IJ26" t="str">
            <v>2107</v>
          </cell>
          <cell r="IK26">
            <v>800</v>
          </cell>
          <cell r="IN26">
            <v>800</v>
          </cell>
          <cell r="IO26">
            <v>0</v>
          </cell>
        </row>
        <row r="27">
          <cell r="HY27" t="str">
            <v>2721</v>
          </cell>
          <cell r="HZ27">
            <v>242777882.92200008</v>
          </cell>
          <cell r="ID27" t="str">
            <v>2103</v>
          </cell>
          <cell r="IE27">
            <v>522780</v>
          </cell>
          <cell r="IJ27" t="str">
            <v>2109</v>
          </cell>
          <cell r="IK27">
            <v>1000</v>
          </cell>
          <cell r="IN27">
            <v>1000</v>
          </cell>
          <cell r="IO27">
            <v>0</v>
          </cell>
        </row>
        <row r="28">
          <cell r="HY28" t="str">
            <v>2727</v>
          </cell>
          <cell r="HZ28">
            <v>14417118.280000003</v>
          </cell>
          <cell r="ID28" t="str">
            <v>2105</v>
          </cell>
          <cell r="IE28">
            <v>6871</v>
          </cell>
          <cell r="IJ28" t="str">
            <v>2121</v>
          </cell>
          <cell r="IK28">
            <v>5000</v>
          </cell>
          <cell r="IN28">
            <v>5000</v>
          </cell>
          <cell r="IO28">
            <v>0</v>
          </cell>
        </row>
        <row r="29">
          <cell r="HY29" t="str">
            <v>3121</v>
          </cell>
          <cell r="HZ29">
            <v>17143244.579999998</v>
          </cell>
          <cell r="ID29" t="str">
            <v>2107</v>
          </cell>
          <cell r="IE29">
            <v>5225</v>
          </cell>
          <cell r="IJ29" t="str">
            <v>2301</v>
          </cell>
          <cell r="IK29">
            <v>34900.94</v>
          </cell>
          <cell r="IN29">
            <v>34900.94</v>
          </cell>
          <cell r="IO29">
            <v>0</v>
          </cell>
        </row>
        <row r="30">
          <cell r="HY30" t="str">
            <v>3125</v>
          </cell>
          <cell r="HZ30">
            <v>1554099.6</v>
          </cell>
          <cell r="ID30" t="str">
            <v>2108</v>
          </cell>
          <cell r="IE30">
            <v>12487.9</v>
          </cell>
          <cell r="IJ30" t="str">
            <v>2305</v>
          </cell>
          <cell r="IK30">
            <v>2500</v>
          </cell>
          <cell r="IN30">
            <v>2500</v>
          </cell>
          <cell r="IO30">
            <v>0</v>
          </cell>
        </row>
        <row r="31">
          <cell r="HY31" t="str">
            <v>3127</v>
          </cell>
          <cell r="HZ31">
            <v>8121988.9300000006</v>
          </cell>
          <cell r="ID31" t="str">
            <v>2109</v>
          </cell>
          <cell r="IE31">
            <v>13057.7</v>
          </cell>
          <cell r="IJ31" t="str">
            <v>2501</v>
          </cell>
          <cell r="IK31">
            <v>19300</v>
          </cell>
          <cell r="IM31">
            <v>45871.45</v>
          </cell>
          <cell r="IN31">
            <v>65171.45</v>
          </cell>
          <cell r="IO31">
            <v>45871.45</v>
          </cell>
        </row>
        <row r="32">
          <cell r="HY32" t="str">
            <v>3321</v>
          </cell>
          <cell r="HZ32">
            <v>26291415.139000002</v>
          </cell>
          <cell r="ID32" t="str">
            <v>2121</v>
          </cell>
          <cell r="IE32">
            <v>13873.9</v>
          </cell>
          <cell r="IJ32" t="str">
            <v>2503</v>
          </cell>
          <cell r="IK32">
            <v>21000</v>
          </cell>
          <cell r="IN32">
            <v>21000</v>
          </cell>
          <cell r="IO32">
            <v>0</v>
          </cell>
        </row>
        <row r="33">
          <cell r="HY33" t="str">
            <v>35211</v>
          </cell>
          <cell r="HZ33">
            <v>49806681.829999998</v>
          </cell>
          <cell r="ID33" t="str">
            <v>2301</v>
          </cell>
          <cell r="IE33">
            <v>53372.67</v>
          </cell>
          <cell r="IJ33" t="str">
            <v>2701</v>
          </cell>
          <cell r="IK33">
            <v>49266.49</v>
          </cell>
          <cell r="IL33">
            <v>11844.06</v>
          </cell>
          <cell r="IM33">
            <v>12958.11</v>
          </cell>
          <cell r="IN33">
            <v>74068.66</v>
          </cell>
          <cell r="IO33">
            <v>24802.17</v>
          </cell>
        </row>
        <row r="34">
          <cell r="HY34" t="str">
            <v>35212</v>
          </cell>
          <cell r="HZ34">
            <v>9792828.4899999984</v>
          </cell>
          <cell r="ID34" t="str">
            <v>2303</v>
          </cell>
          <cell r="IE34">
            <v>38009.67</v>
          </cell>
          <cell r="IJ34" t="str">
            <v>2703</v>
          </cell>
          <cell r="IK34">
            <v>60000</v>
          </cell>
          <cell r="IN34">
            <v>60000</v>
          </cell>
          <cell r="IO34">
            <v>0</v>
          </cell>
        </row>
        <row r="35">
          <cell r="HY35" t="str">
            <v>35214</v>
          </cell>
          <cell r="HZ35">
            <v>5224485.29</v>
          </cell>
          <cell r="ID35" t="str">
            <v>2305</v>
          </cell>
          <cell r="IE35">
            <v>7682.69</v>
          </cell>
          <cell r="IJ35" t="str">
            <v>2707</v>
          </cell>
          <cell r="IK35">
            <v>4450</v>
          </cell>
          <cell r="IL35">
            <v>126135.3</v>
          </cell>
          <cell r="IN35">
            <v>130585.3</v>
          </cell>
          <cell r="IO35">
            <v>126135.3</v>
          </cell>
        </row>
        <row r="36">
          <cell r="HY36" t="str">
            <v>35215</v>
          </cell>
          <cell r="HZ36">
            <v>5261605.47</v>
          </cell>
          <cell r="ID36" t="str">
            <v>2501</v>
          </cell>
          <cell r="IE36">
            <v>43571.3</v>
          </cell>
          <cell r="IJ36" t="str">
            <v>3101</v>
          </cell>
          <cell r="IK36">
            <v>7919.5</v>
          </cell>
          <cell r="IL36">
            <v>20357.27</v>
          </cell>
          <cell r="IN36">
            <v>28276.77</v>
          </cell>
          <cell r="IO36">
            <v>20357.27</v>
          </cell>
        </row>
        <row r="37">
          <cell r="HY37" t="str">
            <v>35219</v>
          </cell>
          <cell r="HZ37">
            <v>56415464.039999992</v>
          </cell>
          <cell r="ID37" t="str">
            <v>2503</v>
          </cell>
          <cell r="IE37">
            <v>17934</v>
          </cell>
          <cell r="IJ37" t="str">
            <v>3107</v>
          </cell>
          <cell r="IK37">
            <v>5000</v>
          </cell>
          <cell r="IN37">
            <v>5000</v>
          </cell>
          <cell r="IO37">
            <v>0</v>
          </cell>
        </row>
        <row r="38">
          <cell r="HY38" t="str">
            <v>3721</v>
          </cell>
          <cell r="HZ38">
            <v>9704290.0399999972</v>
          </cell>
          <cell r="ID38" t="str">
            <v>2701</v>
          </cell>
          <cell r="IE38">
            <v>140806.70000000001</v>
          </cell>
          <cell r="IJ38" t="str">
            <v>3301</v>
          </cell>
          <cell r="IK38">
            <v>18000</v>
          </cell>
          <cell r="IL38">
            <v>162026.4</v>
          </cell>
          <cell r="IM38">
            <v>25613.5</v>
          </cell>
          <cell r="IN38">
            <v>205639.9</v>
          </cell>
          <cell r="IO38">
            <v>187639.9</v>
          </cell>
        </row>
        <row r="39">
          <cell r="HY39" t="str">
            <v>39211</v>
          </cell>
          <cell r="HZ39">
            <v>6078121</v>
          </cell>
          <cell r="ID39" t="str">
            <v>2703</v>
          </cell>
          <cell r="IE39">
            <v>296434.43</v>
          </cell>
          <cell r="IJ39" t="str">
            <v>35011</v>
          </cell>
          <cell r="IK39">
            <v>14075.89</v>
          </cell>
          <cell r="IL39">
            <v>235418.15</v>
          </cell>
          <cell r="IM39">
            <v>37726.120000000003</v>
          </cell>
          <cell r="IN39">
            <v>287220.15999999997</v>
          </cell>
          <cell r="IO39">
            <v>273144.27</v>
          </cell>
        </row>
        <row r="40">
          <cell r="HY40" t="str">
            <v>39212</v>
          </cell>
          <cell r="HZ40">
            <v>429172</v>
          </cell>
          <cell r="ID40" t="str">
            <v>2707</v>
          </cell>
          <cell r="IE40">
            <v>21043.24</v>
          </cell>
          <cell r="IJ40" t="str">
            <v>35012</v>
          </cell>
          <cell r="IK40">
            <v>4300.13</v>
          </cell>
          <cell r="IL40">
            <v>26603.61</v>
          </cell>
          <cell r="IM40">
            <v>8050.87</v>
          </cell>
          <cell r="IN40">
            <v>38954.61</v>
          </cell>
          <cell r="IO40">
            <v>34654.480000000003</v>
          </cell>
        </row>
        <row r="41">
          <cell r="HY41" t="str">
            <v>39213</v>
          </cell>
          <cell r="HZ41">
            <v>2137619</v>
          </cell>
          <cell r="ID41" t="str">
            <v>3101</v>
          </cell>
          <cell r="IE41">
            <v>22734.6</v>
          </cell>
          <cell r="IJ41" t="str">
            <v>35013</v>
          </cell>
          <cell r="IK41">
            <v>6790.34</v>
          </cell>
          <cell r="IL41">
            <v>96736.47</v>
          </cell>
          <cell r="IM41">
            <v>30054.400000000001</v>
          </cell>
          <cell r="IN41">
            <v>133581.21</v>
          </cell>
          <cell r="IO41">
            <v>126790.87</v>
          </cell>
        </row>
        <row r="42">
          <cell r="HY42" t="str">
            <v>39219</v>
          </cell>
          <cell r="HZ42">
            <v>12403302.395999998</v>
          </cell>
          <cell r="ID42" t="str">
            <v>3103</v>
          </cell>
          <cell r="IE42">
            <v>16974.05</v>
          </cell>
          <cell r="IJ42" t="str">
            <v>35014</v>
          </cell>
          <cell r="IK42">
            <v>5202.8</v>
          </cell>
          <cell r="IL42">
            <v>27438.13</v>
          </cell>
          <cell r="IN42">
            <v>32640.93</v>
          </cell>
          <cell r="IO42">
            <v>27438.13</v>
          </cell>
        </row>
        <row r="43">
          <cell r="HY43" t="str">
            <v>41211</v>
          </cell>
          <cell r="HZ43">
            <v>2823091.85</v>
          </cell>
          <cell r="ID43" t="str">
            <v>3105</v>
          </cell>
          <cell r="IE43">
            <v>1723.25</v>
          </cell>
          <cell r="IJ43" t="str">
            <v>35015</v>
          </cell>
          <cell r="IK43">
            <v>16069.94</v>
          </cell>
          <cell r="IL43">
            <v>33217.730000000003</v>
          </cell>
          <cell r="IM43">
            <v>97917.28</v>
          </cell>
          <cell r="IN43">
            <v>147204.95000000001</v>
          </cell>
          <cell r="IO43">
            <v>131135.01</v>
          </cell>
        </row>
        <row r="44">
          <cell r="HY44" t="str">
            <v>41212</v>
          </cell>
          <cell r="HZ44">
            <v>4783018</v>
          </cell>
          <cell r="ID44" t="str">
            <v>3107</v>
          </cell>
          <cell r="IE44">
            <v>6903.7</v>
          </cell>
          <cell r="IJ44" t="str">
            <v>35019</v>
          </cell>
          <cell r="IK44">
            <v>22861.18</v>
          </cell>
          <cell r="IL44">
            <v>75782.98</v>
          </cell>
          <cell r="IM44">
            <v>45205.49</v>
          </cell>
          <cell r="IN44">
            <v>143849.65</v>
          </cell>
          <cell r="IO44">
            <v>120988.47</v>
          </cell>
        </row>
        <row r="45">
          <cell r="HY45" t="str">
            <v>41219</v>
          </cell>
          <cell r="HZ45">
            <v>23375360.800000001</v>
          </cell>
          <cell r="ID45" t="str">
            <v>3301</v>
          </cell>
          <cell r="IE45">
            <v>52597.7</v>
          </cell>
          <cell r="IJ45" t="str">
            <v>3781</v>
          </cell>
          <cell r="IK45">
            <v>20923.400000000001</v>
          </cell>
          <cell r="IL45">
            <v>83247.02</v>
          </cell>
          <cell r="IM45">
            <v>31015.63</v>
          </cell>
          <cell r="IN45">
            <v>135186.04999999999</v>
          </cell>
          <cell r="IO45">
            <v>114262.65000000001</v>
          </cell>
        </row>
        <row r="46">
          <cell r="HY46" t="str">
            <v>4321</v>
          </cell>
          <cell r="HZ46">
            <v>13425490.6</v>
          </cell>
          <cell r="ID46" t="str">
            <v>35011</v>
          </cell>
          <cell r="IE46">
            <v>24559.7</v>
          </cell>
          <cell r="IJ46" t="str">
            <v>39011</v>
          </cell>
          <cell r="IK46">
            <v>17150</v>
          </cell>
          <cell r="IL46">
            <v>20903.990000000002</v>
          </cell>
          <cell r="IM46">
            <v>50562.38</v>
          </cell>
          <cell r="IN46">
            <v>88616.37</v>
          </cell>
          <cell r="IO46">
            <v>71466.37</v>
          </cell>
        </row>
        <row r="47">
          <cell r="HY47" t="str">
            <v>4521</v>
          </cell>
          <cell r="HZ47">
            <v>33154740.125999998</v>
          </cell>
          <cell r="ID47" t="str">
            <v>35012</v>
          </cell>
          <cell r="IE47">
            <v>5612.62</v>
          </cell>
          <cell r="IJ47" t="str">
            <v>39012</v>
          </cell>
          <cell r="IK47">
            <v>6262</v>
          </cell>
          <cell r="IM47">
            <v>20150</v>
          </cell>
          <cell r="IN47">
            <v>26412</v>
          </cell>
          <cell r="IO47">
            <v>20150</v>
          </cell>
        </row>
        <row r="48">
          <cell r="HY48" t="str">
            <v>4525</v>
          </cell>
          <cell r="HZ48">
            <v>1158980</v>
          </cell>
          <cell r="ID48" t="str">
            <v>35013</v>
          </cell>
          <cell r="IE48">
            <v>25483.86</v>
          </cell>
          <cell r="IJ48" t="str">
            <v>39013</v>
          </cell>
          <cell r="IK48">
            <v>52250</v>
          </cell>
          <cell r="IL48">
            <v>327013.74</v>
          </cell>
          <cell r="IM48">
            <v>220127.35999999999</v>
          </cell>
          <cell r="IN48">
            <v>599391.1</v>
          </cell>
          <cell r="IO48">
            <v>547141.1</v>
          </cell>
        </row>
        <row r="49">
          <cell r="HY49" t="str">
            <v>47211</v>
          </cell>
          <cell r="HZ49">
            <v>10065139.573999999</v>
          </cell>
          <cell r="ID49" t="str">
            <v>35014</v>
          </cell>
          <cell r="IE49">
            <v>9663.4699999999993</v>
          </cell>
          <cell r="IJ49" t="str">
            <v>39019</v>
          </cell>
          <cell r="IK49">
            <v>2500</v>
          </cell>
          <cell r="IN49">
            <v>2500</v>
          </cell>
          <cell r="IO49">
            <v>0</v>
          </cell>
        </row>
        <row r="50">
          <cell r="HY50" t="str">
            <v>47212</v>
          </cell>
          <cell r="HZ50">
            <v>4921239.2</v>
          </cell>
          <cell r="ID50" t="str">
            <v>35015</v>
          </cell>
          <cell r="IE50">
            <v>8034.59</v>
          </cell>
          <cell r="IJ50" t="str">
            <v>41012</v>
          </cell>
          <cell r="IK50">
            <v>500</v>
          </cell>
          <cell r="IN50">
            <v>500</v>
          </cell>
          <cell r="IO50">
            <v>0</v>
          </cell>
        </row>
        <row r="51">
          <cell r="HY51" t="str">
            <v>47213</v>
          </cell>
          <cell r="HZ51">
            <v>7337083.3300000001</v>
          </cell>
          <cell r="ID51" t="str">
            <v>35019</v>
          </cell>
          <cell r="IE51">
            <v>45459.24</v>
          </cell>
          <cell r="IJ51" t="str">
            <v>41019</v>
          </cell>
          <cell r="IK51">
            <v>12742.8</v>
          </cell>
          <cell r="IL51">
            <v>59394.96</v>
          </cell>
          <cell r="IM51">
            <v>60657.440000000002</v>
          </cell>
          <cell r="IN51">
            <v>132795.20000000001</v>
          </cell>
          <cell r="IO51">
            <v>120052.4</v>
          </cell>
        </row>
        <row r="52">
          <cell r="HY52" t="str">
            <v>47219</v>
          </cell>
          <cell r="HZ52">
            <v>29673552.595999997</v>
          </cell>
          <cell r="ID52" t="str">
            <v>3701</v>
          </cell>
          <cell r="IE52">
            <v>30932.73</v>
          </cell>
          <cell r="IJ52" t="str">
            <v>4151</v>
          </cell>
          <cell r="IK52">
            <v>5500</v>
          </cell>
          <cell r="IN52">
            <v>5500</v>
          </cell>
          <cell r="IO52">
            <v>0</v>
          </cell>
        </row>
        <row r="53">
          <cell r="HY53" t="str">
            <v>4723</v>
          </cell>
          <cell r="HZ53">
            <v>692300</v>
          </cell>
          <cell r="ID53" t="str">
            <v>39011</v>
          </cell>
          <cell r="IE53">
            <v>40358.269999999997</v>
          </cell>
          <cell r="IJ53" t="str">
            <v>4301</v>
          </cell>
          <cell r="IK53">
            <v>13706.6</v>
          </cell>
          <cell r="IL53">
            <v>43527.13</v>
          </cell>
          <cell r="IM53">
            <v>47078.69</v>
          </cell>
          <cell r="IN53">
            <v>104312.42</v>
          </cell>
          <cell r="IO53">
            <v>90605.82</v>
          </cell>
        </row>
        <row r="54">
          <cell r="HY54" t="str">
            <v>50211</v>
          </cell>
          <cell r="HZ54">
            <v>1776630927.9500003</v>
          </cell>
          <cell r="ID54" t="str">
            <v>41011</v>
          </cell>
          <cell r="IE54">
            <v>9585.4</v>
          </cell>
          <cell r="IJ54" t="str">
            <v>4381</v>
          </cell>
          <cell r="IK54">
            <v>15000</v>
          </cell>
          <cell r="IN54">
            <v>15000</v>
          </cell>
          <cell r="IO54">
            <v>0</v>
          </cell>
        </row>
        <row r="55">
          <cell r="HY55" t="str">
            <v>50212</v>
          </cell>
          <cell r="HZ55">
            <v>344445987.80000001</v>
          </cell>
          <cell r="ID55" t="str">
            <v>41012</v>
          </cell>
          <cell r="IE55">
            <v>12717.4</v>
          </cell>
          <cell r="IJ55" t="str">
            <v>4501</v>
          </cell>
          <cell r="IK55">
            <v>46760</v>
          </cell>
          <cell r="IL55">
            <v>168252.5</v>
          </cell>
          <cell r="IM55">
            <v>111267.37</v>
          </cell>
          <cell r="IN55">
            <v>326279.87</v>
          </cell>
          <cell r="IO55">
            <v>279519.87</v>
          </cell>
        </row>
        <row r="56">
          <cell r="HY56" t="str">
            <v>50213</v>
          </cell>
          <cell r="HZ56">
            <v>133728498.70000002</v>
          </cell>
          <cell r="ID56" t="str">
            <v>41019</v>
          </cell>
          <cell r="IE56">
            <v>43037.4</v>
          </cell>
          <cell r="IJ56" t="str">
            <v>4503</v>
          </cell>
          <cell r="IK56">
            <v>2800</v>
          </cell>
          <cell r="IL56">
            <v>21928.34</v>
          </cell>
          <cell r="IN56">
            <v>24728.34</v>
          </cell>
          <cell r="IO56">
            <v>21928.34</v>
          </cell>
        </row>
        <row r="57">
          <cell r="HY57" t="str">
            <v>50214</v>
          </cell>
          <cell r="HZ57">
            <v>104085782</v>
          </cell>
          <cell r="ID57" t="str">
            <v>4151</v>
          </cell>
          <cell r="IE57">
            <v>12600.8</v>
          </cell>
          <cell r="IJ57" t="str">
            <v>4505</v>
          </cell>
          <cell r="IK57">
            <v>4500</v>
          </cell>
          <cell r="IN57">
            <v>4500</v>
          </cell>
          <cell r="IO57">
            <v>0</v>
          </cell>
        </row>
        <row r="58">
          <cell r="HY58" t="str">
            <v>50215</v>
          </cell>
          <cell r="HZ58">
            <v>109343664</v>
          </cell>
          <cell r="ID58" t="str">
            <v>4301</v>
          </cell>
          <cell r="IE58">
            <v>23956.1</v>
          </cell>
          <cell r="IJ58" t="str">
            <v>4507</v>
          </cell>
          <cell r="IK58">
            <v>3000</v>
          </cell>
          <cell r="IN58">
            <v>3000</v>
          </cell>
          <cell r="IO58">
            <v>0</v>
          </cell>
        </row>
        <row r="59">
          <cell r="HY59" t="str">
            <v>50216</v>
          </cell>
          <cell r="HZ59">
            <v>45765354.299999997</v>
          </cell>
          <cell r="ID59" t="str">
            <v>4501</v>
          </cell>
          <cell r="IE59">
            <v>38553.5</v>
          </cell>
          <cell r="IJ59" t="str">
            <v>47012</v>
          </cell>
          <cell r="IK59">
            <v>112387.4</v>
          </cell>
          <cell r="IL59">
            <v>425609.41</v>
          </cell>
          <cell r="IM59">
            <v>303519.96999999997</v>
          </cell>
          <cell r="IN59">
            <v>841516.78</v>
          </cell>
          <cell r="IO59">
            <v>729129.37999999989</v>
          </cell>
        </row>
        <row r="60">
          <cell r="HY60" t="str">
            <v>50217</v>
          </cell>
          <cell r="HZ60">
            <v>119377063.39999998</v>
          </cell>
          <cell r="ID60" t="str">
            <v>4503</v>
          </cell>
          <cell r="IE60">
            <v>10631.24</v>
          </cell>
          <cell r="IJ60" t="str">
            <v>47019</v>
          </cell>
          <cell r="IK60">
            <v>96663.8</v>
          </cell>
          <cell r="IN60">
            <v>96663.8</v>
          </cell>
          <cell r="IO60">
            <v>0</v>
          </cell>
        </row>
        <row r="61">
          <cell r="HY61" t="str">
            <v>50219</v>
          </cell>
          <cell r="HZ61">
            <v>330269765.30999994</v>
          </cell>
          <cell r="ID61" t="str">
            <v>4505</v>
          </cell>
          <cell r="IE61">
            <v>4026.77</v>
          </cell>
          <cell r="IJ61" t="str">
            <v>4753</v>
          </cell>
          <cell r="IK61">
            <v>1104250.1000000001</v>
          </cell>
          <cell r="IL61">
            <v>371395.75</v>
          </cell>
          <cell r="IM61">
            <v>614514.43000000005</v>
          </cell>
          <cell r="IN61">
            <v>2090160.28</v>
          </cell>
          <cell r="IO61">
            <v>985910.18</v>
          </cell>
        </row>
        <row r="62">
          <cell r="HY62" t="str">
            <v>5225</v>
          </cell>
          <cell r="HZ62">
            <v>47604712.730000004</v>
          </cell>
          <cell r="ID62" t="str">
            <v>4507</v>
          </cell>
          <cell r="IE62">
            <v>6165</v>
          </cell>
          <cell r="IJ62" t="str">
            <v>4756</v>
          </cell>
          <cell r="IK62">
            <v>55700.1</v>
          </cell>
          <cell r="IL62">
            <v>47356.4</v>
          </cell>
          <cell r="IM62">
            <v>24520.799999999999</v>
          </cell>
          <cell r="IN62">
            <v>127577.3</v>
          </cell>
          <cell r="IO62">
            <v>71877.2</v>
          </cell>
        </row>
        <row r="63">
          <cell r="HY63" t="str">
            <v>5421</v>
          </cell>
          <cell r="HZ63">
            <v>13965265.453999998</v>
          </cell>
          <cell r="ID63" t="str">
            <v>47019</v>
          </cell>
          <cell r="IE63">
            <v>46780.82</v>
          </cell>
          <cell r="IJ63" t="str">
            <v>50011</v>
          </cell>
          <cell r="IK63">
            <v>74000</v>
          </cell>
          <cell r="IL63">
            <v>134670.5</v>
          </cell>
          <cell r="IM63">
            <v>75049.78</v>
          </cell>
          <cell r="IN63">
            <v>283720.28000000003</v>
          </cell>
          <cell r="IO63">
            <v>209720.28</v>
          </cell>
        </row>
        <row r="64">
          <cell r="HY64" t="str">
            <v>5621</v>
          </cell>
          <cell r="HZ64">
            <v>24934109.900000002</v>
          </cell>
          <cell r="ID64" t="str">
            <v>4756</v>
          </cell>
          <cell r="IE64">
            <v>3759.54</v>
          </cell>
          <cell r="IJ64" t="str">
            <v>50012</v>
          </cell>
          <cell r="IK64">
            <v>13800</v>
          </cell>
          <cell r="IL64">
            <v>10000</v>
          </cell>
          <cell r="IM64">
            <v>76510.899999999994</v>
          </cell>
          <cell r="IN64">
            <v>100310.9</v>
          </cell>
          <cell r="IO64">
            <v>86510.9</v>
          </cell>
        </row>
        <row r="65">
          <cell r="HY65" t="str">
            <v>58211</v>
          </cell>
          <cell r="HZ65">
            <v>385329155.00400013</v>
          </cell>
          <cell r="ID65" t="str">
            <v>50011</v>
          </cell>
          <cell r="IE65">
            <v>28154</v>
          </cell>
          <cell r="IJ65" t="str">
            <v>50013</v>
          </cell>
          <cell r="IK65">
            <v>10268.4</v>
          </cell>
          <cell r="IN65">
            <v>10268.4</v>
          </cell>
          <cell r="IO65">
            <v>0</v>
          </cell>
        </row>
        <row r="66">
          <cell r="HY66" t="str">
            <v>58212</v>
          </cell>
          <cell r="HZ66">
            <v>184005132.12899992</v>
          </cell>
          <cell r="ID66" t="str">
            <v>50012</v>
          </cell>
          <cell r="IE66">
            <v>19355.8</v>
          </cell>
          <cell r="IJ66" t="str">
            <v>50014</v>
          </cell>
          <cell r="IK66">
            <v>6000</v>
          </cell>
          <cell r="IM66">
            <v>5037.4799999999996</v>
          </cell>
          <cell r="IN66">
            <v>11037.48</v>
          </cell>
          <cell r="IO66">
            <v>5037.4799999999996</v>
          </cell>
        </row>
        <row r="67">
          <cell r="HY67" t="str">
            <v>58213</v>
          </cell>
          <cell r="HZ67">
            <v>12434494.029999999</v>
          </cell>
          <cell r="ID67" t="str">
            <v>50013</v>
          </cell>
          <cell r="IE67">
            <v>11687.9</v>
          </cell>
          <cell r="IJ67" t="str">
            <v>50015</v>
          </cell>
          <cell r="IK67">
            <v>6300</v>
          </cell>
          <cell r="IM67">
            <v>156220.81</v>
          </cell>
          <cell r="IN67">
            <v>162520.81</v>
          </cell>
          <cell r="IO67">
            <v>156220.81</v>
          </cell>
        </row>
        <row r="68">
          <cell r="HY68" t="str">
            <v>58219</v>
          </cell>
          <cell r="HZ68">
            <v>213603625.58899993</v>
          </cell>
          <cell r="ID68" t="str">
            <v>50014</v>
          </cell>
          <cell r="IE68">
            <v>10553</v>
          </cell>
          <cell r="IJ68" t="str">
            <v>50016</v>
          </cell>
          <cell r="IK68">
            <v>1000</v>
          </cell>
          <cell r="IN68">
            <v>1000</v>
          </cell>
          <cell r="IO68">
            <v>0</v>
          </cell>
        </row>
        <row r="69">
          <cell r="HY69" t="str">
            <v>5827</v>
          </cell>
          <cell r="HZ69">
            <v>91167081.599999994</v>
          </cell>
          <cell r="ID69" t="str">
            <v>50015</v>
          </cell>
          <cell r="IE69">
            <v>22781</v>
          </cell>
          <cell r="IJ69" t="str">
            <v>50017</v>
          </cell>
          <cell r="IK69">
            <v>11218.3</v>
          </cell>
          <cell r="IN69">
            <v>11218.3</v>
          </cell>
          <cell r="IO69">
            <v>0</v>
          </cell>
        </row>
        <row r="70">
          <cell r="HY70" t="str">
            <v>6021</v>
          </cell>
          <cell r="HZ70">
            <v>10516307.099999998</v>
          </cell>
          <cell r="ID70" t="str">
            <v>50016</v>
          </cell>
          <cell r="IE70">
            <v>6156.1</v>
          </cell>
          <cell r="IJ70" t="str">
            <v>5003</v>
          </cell>
          <cell r="IK70">
            <v>350</v>
          </cell>
          <cell r="IN70">
            <v>350</v>
          </cell>
          <cell r="IO70">
            <v>0</v>
          </cell>
        </row>
        <row r="71">
          <cell r="HY71" t="str">
            <v>6221</v>
          </cell>
          <cell r="HZ71">
            <v>35690603.976000004</v>
          </cell>
          <cell r="ID71" t="str">
            <v>50017</v>
          </cell>
          <cell r="IE71">
            <v>57651.199999999997</v>
          </cell>
          <cell r="IJ71" t="str">
            <v>5201</v>
          </cell>
          <cell r="IK71">
            <v>35697.01</v>
          </cell>
          <cell r="IM71">
            <v>48745.06</v>
          </cell>
          <cell r="IN71">
            <v>84442.07</v>
          </cell>
          <cell r="IO71">
            <v>48745.06</v>
          </cell>
        </row>
        <row r="72">
          <cell r="HY72" t="str">
            <v>6223</v>
          </cell>
          <cell r="HZ72">
            <v>17039170.100000001</v>
          </cell>
          <cell r="ID72" t="str">
            <v>50019</v>
          </cell>
          <cell r="IE72">
            <v>165260</v>
          </cell>
          <cell r="IJ72" t="str">
            <v>5203</v>
          </cell>
          <cell r="IK72">
            <v>44294.7</v>
          </cell>
          <cell r="IL72">
            <v>232997.44</v>
          </cell>
          <cell r="IN72">
            <v>277292.14</v>
          </cell>
          <cell r="IO72">
            <v>232997.44</v>
          </cell>
        </row>
        <row r="73">
          <cell r="HY73" t="str">
            <v>6225</v>
          </cell>
          <cell r="HZ73">
            <v>7145969.9999999981</v>
          </cell>
          <cell r="ID73" t="str">
            <v>5003</v>
          </cell>
          <cell r="IE73">
            <v>2943.72</v>
          </cell>
          <cell r="IJ73" t="str">
            <v>5205</v>
          </cell>
          <cell r="IK73">
            <v>19722.259999999998</v>
          </cell>
          <cell r="IN73">
            <v>19722.259999999998</v>
          </cell>
          <cell r="IO73">
            <v>0</v>
          </cell>
        </row>
        <row r="74">
          <cell r="HY74" t="str">
            <v>65023</v>
          </cell>
          <cell r="HZ74">
            <v>251259710</v>
          </cell>
          <cell r="ID74" t="str">
            <v>5201</v>
          </cell>
          <cell r="IE74">
            <v>12267.57</v>
          </cell>
          <cell r="IJ74" t="str">
            <v>5207</v>
          </cell>
          <cell r="IK74">
            <v>9815.2999999999993</v>
          </cell>
          <cell r="IN74">
            <v>9815.2999999999993</v>
          </cell>
          <cell r="IO74">
            <v>0</v>
          </cell>
        </row>
        <row r="75">
          <cell r="HY75" t="str">
            <v>65025</v>
          </cell>
          <cell r="HZ75">
            <v>1158295699</v>
          </cell>
          <cell r="ID75" t="str">
            <v>5203</v>
          </cell>
          <cell r="IE75">
            <v>345414.58</v>
          </cell>
          <cell r="IJ75" t="str">
            <v>5209</v>
          </cell>
          <cell r="IK75">
            <v>4999.99</v>
          </cell>
          <cell r="IN75">
            <v>4999.99</v>
          </cell>
          <cell r="IO75">
            <v>0</v>
          </cell>
        </row>
        <row r="76">
          <cell r="HY76" t="str">
            <v>65028</v>
          </cell>
          <cell r="HZ76">
            <v>217176413.59999999</v>
          </cell>
          <cell r="ID76" t="str">
            <v>5205</v>
          </cell>
          <cell r="IE76">
            <v>77894.080000000002</v>
          </cell>
          <cell r="IJ76" t="str">
            <v>5401</v>
          </cell>
          <cell r="IK76">
            <v>4650</v>
          </cell>
          <cell r="IN76">
            <v>4650</v>
          </cell>
          <cell r="IO76">
            <v>0</v>
          </cell>
        </row>
        <row r="77">
          <cell r="HY77" t="str">
            <v>Grand Total</v>
          </cell>
          <cell r="HZ77">
            <v>6750444287.4770012</v>
          </cell>
          <cell r="ID77" t="str">
            <v>5207</v>
          </cell>
          <cell r="IE77">
            <v>28278.36</v>
          </cell>
          <cell r="IJ77" t="str">
            <v>5601</v>
          </cell>
          <cell r="IK77">
            <v>11550</v>
          </cell>
          <cell r="IN77">
            <v>11550</v>
          </cell>
          <cell r="IO77">
            <v>0</v>
          </cell>
        </row>
        <row r="78">
          <cell r="ID78" t="str">
            <v>5209</v>
          </cell>
          <cell r="IE78">
            <v>36898.65</v>
          </cell>
          <cell r="IJ78" t="str">
            <v>5680</v>
          </cell>
          <cell r="IK78">
            <v>5708.5</v>
          </cell>
          <cell r="IN78">
            <v>5708.5</v>
          </cell>
          <cell r="IO78">
            <v>0</v>
          </cell>
        </row>
        <row r="79">
          <cell r="ID79" t="str">
            <v>5401</v>
          </cell>
          <cell r="IE79">
            <v>16985.310000000001</v>
          </cell>
          <cell r="IJ79" t="str">
            <v>58011</v>
          </cell>
          <cell r="IK79">
            <v>48758</v>
          </cell>
          <cell r="IL79">
            <v>205098.81</v>
          </cell>
          <cell r="IM79">
            <v>124574.77</v>
          </cell>
          <cell r="IN79">
            <v>378431.58</v>
          </cell>
          <cell r="IO79">
            <v>329673.58</v>
          </cell>
        </row>
        <row r="80">
          <cell r="ID80" t="str">
            <v>5601</v>
          </cell>
          <cell r="IE80">
            <v>27767.63</v>
          </cell>
          <cell r="IJ80" t="str">
            <v>58012</v>
          </cell>
          <cell r="IK80">
            <v>44920</v>
          </cell>
          <cell r="IL80">
            <v>311141.56</v>
          </cell>
          <cell r="IM80">
            <v>157755.88</v>
          </cell>
          <cell r="IN80">
            <v>513817.44</v>
          </cell>
          <cell r="IO80">
            <v>468897.44</v>
          </cell>
        </row>
        <row r="81">
          <cell r="ID81" t="str">
            <v>5603</v>
          </cell>
          <cell r="IE81">
            <v>8047.01</v>
          </cell>
          <cell r="IJ81" t="str">
            <v>58013</v>
          </cell>
          <cell r="IK81">
            <v>9550</v>
          </cell>
          <cell r="IL81">
            <v>626366.5</v>
          </cell>
          <cell r="IN81">
            <v>635916.5</v>
          </cell>
          <cell r="IO81">
            <v>626366.5</v>
          </cell>
        </row>
        <row r="82">
          <cell r="ID82" t="str">
            <v>5680</v>
          </cell>
          <cell r="IE82">
            <v>9278.76</v>
          </cell>
          <cell r="IJ82" t="str">
            <v>58019</v>
          </cell>
          <cell r="IK82">
            <v>14307</v>
          </cell>
          <cell r="IL82">
            <v>89999.85</v>
          </cell>
          <cell r="IM82">
            <v>11689.08</v>
          </cell>
          <cell r="IN82">
            <v>115995.93</v>
          </cell>
          <cell r="IO82">
            <v>101688.93000000001</v>
          </cell>
        </row>
        <row r="83">
          <cell r="ID83" t="str">
            <v>58012</v>
          </cell>
          <cell r="IE83">
            <v>70429.789999999994</v>
          </cell>
          <cell r="IJ83" t="str">
            <v>5803</v>
          </cell>
          <cell r="IK83">
            <v>70000</v>
          </cell>
          <cell r="IN83">
            <v>70000</v>
          </cell>
          <cell r="IO83">
            <v>0</v>
          </cell>
        </row>
        <row r="84">
          <cell r="ID84" t="str">
            <v>58013</v>
          </cell>
          <cell r="IE84">
            <v>404941.73</v>
          </cell>
          <cell r="IJ84" t="str">
            <v>5807</v>
          </cell>
          <cell r="IK84">
            <v>3500</v>
          </cell>
          <cell r="IN84">
            <v>3500</v>
          </cell>
          <cell r="IO84">
            <v>0</v>
          </cell>
        </row>
        <row r="85">
          <cell r="ID85" t="str">
            <v>58019</v>
          </cell>
          <cell r="IE85">
            <v>307045.38</v>
          </cell>
          <cell r="IJ85" t="str">
            <v>6001</v>
          </cell>
          <cell r="IK85">
            <v>6500</v>
          </cell>
          <cell r="IN85">
            <v>6500</v>
          </cell>
          <cell r="IO85">
            <v>0</v>
          </cell>
        </row>
        <row r="86">
          <cell r="ID86" t="str">
            <v>5803</v>
          </cell>
          <cell r="IE86">
            <v>30203.45</v>
          </cell>
          <cell r="IJ86" t="str">
            <v>6201</v>
          </cell>
          <cell r="IK86">
            <v>674.8</v>
          </cell>
          <cell r="IL86">
            <v>129515.05</v>
          </cell>
          <cell r="IN86">
            <v>130189.85</v>
          </cell>
          <cell r="IO86">
            <v>129515.05</v>
          </cell>
        </row>
        <row r="87">
          <cell r="ID87" t="str">
            <v>5807</v>
          </cell>
          <cell r="IE87">
            <v>159370.93</v>
          </cell>
          <cell r="IJ87" t="str">
            <v>6203</v>
          </cell>
          <cell r="IK87">
            <v>3349.8</v>
          </cell>
          <cell r="IL87">
            <v>18743.27</v>
          </cell>
          <cell r="IN87">
            <v>22093.07</v>
          </cell>
          <cell r="IO87">
            <v>18743.27</v>
          </cell>
        </row>
        <row r="88">
          <cell r="ID88" t="str">
            <v>6001</v>
          </cell>
          <cell r="IE88">
            <v>13613.82</v>
          </cell>
          <cell r="IJ88" t="str">
            <v>6205</v>
          </cell>
          <cell r="IK88">
            <v>4487.5</v>
          </cell>
          <cell r="IL88">
            <v>35579.480000000003</v>
          </cell>
          <cell r="IN88">
            <v>40066.980000000003</v>
          </cell>
          <cell r="IO88">
            <v>35579.480000000003</v>
          </cell>
        </row>
        <row r="89">
          <cell r="ID89" t="str">
            <v>6201</v>
          </cell>
          <cell r="IE89">
            <v>22748.89</v>
          </cell>
          <cell r="IJ89" t="str">
            <v>65019</v>
          </cell>
          <cell r="IK89">
            <v>1108050</v>
          </cell>
          <cell r="IN89">
            <v>1108050</v>
          </cell>
          <cell r="IO89">
            <v>0</v>
          </cell>
        </row>
        <row r="90">
          <cell r="ID90" t="str">
            <v>6203</v>
          </cell>
          <cell r="IE90">
            <v>13662.9</v>
          </cell>
          <cell r="IJ90" t="str">
            <v>Grand Total</v>
          </cell>
          <cell r="IK90">
            <v>3993030.34</v>
          </cell>
          <cell r="IL90">
            <v>4305667.6900000004</v>
          </cell>
          <cell r="IM90">
            <v>2442395.0499999998</v>
          </cell>
          <cell r="IN90">
            <v>10741093.08</v>
          </cell>
          <cell r="IO90">
            <v>6748062.7400000002</v>
          </cell>
        </row>
        <row r="91">
          <cell r="ID91" t="str">
            <v>6205</v>
          </cell>
          <cell r="IE91">
            <v>2986.5</v>
          </cell>
          <cell r="IO91">
            <v>0</v>
          </cell>
        </row>
        <row r="92">
          <cell r="ID92" t="str">
            <v>65011</v>
          </cell>
          <cell r="IE92">
            <v>294895.90000000002</v>
          </cell>
          <cell r="IO92">
            <v>0</v>
          </cell>
        </row>
        <row r="93">
          <cell r="ID93" t="str">
            <v>65012</v>
          </cell>
          <cell r="IE93">
            <v>1192678.83</v>
          </cell>
          <cell r="IO93">
            <v>0</v>
          </cell>
        </row>
        <row r="94">
          <cell r="ID94" t="str">
            <v>65013</v>
          </cell>
          <cell r="IE94">
            <v>171168</v>
          </cell>
          <cell r="IO94">
            <v>0</v>
          </cell>
        </row>
        <row r="95">
          <cell r="ID95" t="str">
            <v>65014</v>
          </cell>
          <cell r="IE95">
            <v>160873.48000000001</v>
          </cell>
          <cell r="IO95">
            <v>0</v>
          </cell>
        </row>
        <row r="96">
          <cell r="ID96" t="str">
            <v>65015</v>
          </cell>
          <cell r="IE96">
            <v>1033048.79</v>
          </cell>
          <cell r="IO96">
            <v>0</v>
          </cell>
        </row>
        <row r="97">
          <cell r="ID97" t="str">
            <v>65016</v>
          </cell>
          <cell r="IE97">
            <v>20950.34</v>
          </cell>
          <cell r="IO97">
            <v>0</v>
          </cell>
        </row>
        <row r="98">
          <cell r="ID98" t="str">
            <v>65017</v>
          </cell>
          <cell r="IE98">
            <v>177881</v>
          </cell>
          <cell r="IO98">
            <v>0</v>
          </cell>
        </row>
        <row r="99">
          <cell r="ID99" t="str">
            <v>65018</v>
          </cell>
          <cell r="IE99">
            <v>594525.30000000005</v>
          </cell>
          <cell r="IO99">
            <v>0</v>
          </cell>
        </row>
        <row r="100">
          <cell r="ID100" t="str">
            <v>Grand Total</v>
          </cell>
          <cell r="IE100">
            <v>10359181.830000002</v>
          </cell>
          <cell r="IO100">
            <v>0</v>
          </cell>
        </row>
        <row r="101">
          <cell r="IO101">
            <v>0</v>
          </cell>
        </row>
        <row r="102">
          <cell r="IO102">
            <v>0</v>
          </cell>
        </row>
        <row r="103">
          <cell r="IO103">
            <v>0</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translation"/>
      <sheetName val="Import Variables"/>
      <sheetName val="LIST_DSA"/>
      <sheetName val="data_GDPUSD"/>
      <sheetName val="Country_Information"/>
      <sheetName val="Data"/>
      <sheetName val="COM"/>
      <sheetName val="data all"/>
      <sheetName val="Classification"/>
      <sheetName val="CPIA"/>
      <sheetName val="data_REM_FINAL"/>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Customized Scenario Charts"/>
      <sheetName val="Customized Scenario Charts (2)"/>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 OUT"/>
      <sheetName val="DMX_OUT"/>
      <sheetName val="lookup"/>
      <sheetName val="Output Database"/>
      <sheetName val="Output - Summary"/>
      <sheetName val="Output - Submit"/>
      <sheetName val="Input 2-Debt Coverage (SR Tbls)"/>
      <sheetName val="CI Summary (SR Tables)"/>
      <sheetName val="WB"/>
      <sheetName val="PV Debt-to-GDP (SR)"/>
    </sheetNames>
    <sheetDataSet>
      <sheetData sheetId="0">
        <row r="10">
          <cell r="M10">
            <v>0</v>
          </cell>
        </row>
      </sheetData>
      <sheetData sheetId="1"/>
      <sheetData sheetId="2"/>
      <sheetData sheetId="3">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518.1</v>
          </cell>
        </row>
        <row r="7">
          <cell r="A7" t="str">
            <v>518.0</v>
          </cell>
        </row>
        <row r="8">
          <cell r="A8" t="str">
            <v>518.0</v>
          </cell>
        </row>
        <row r="9">
          <cell r="A9" t="str">
            <v>518.0</v>
          </cell>
        </row>
        <row r="10">
          <cell r="A10" t="str">
            <v>518.0</v>
          </cell>
        </row>
        <row r="11">
          <cell r="A11" t="str">
            <v>518.5</v>
          </cell>
        </row>
        <row r="12">
          <cell r="A12" t="str">
            <v>518.0</v>
          </cell>
        </row>
        <row r="13">
          <cell r="A13" t="str">
            <v>518.0</v>
          </cell>
        </row>
      </sheetData>
      <sheetData sheetId="4">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5">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6">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518</v>
          </cell>
        </row>
        <row r="3">
          <cell r="A3">
            <v>518</v>
          </cell>
        </row>
        <row r="4">
          <cell r="A4">
            <v>518</v>
          </cell>
        </row>
        <row r="5">
          <cell r="A5">
            <v>518</v>
          </cell>
        </row>
        <row r="6">
          <cell r="A6">
            <v>518</v>
          </cell>
        </row>
        <row r="7">
          <cell r="A7">
            <v>518</v>
          </cell>
        </row>
        <row r="8">
          <cell r="A8">
            <v>518</v>
          </cell>
        </row>
        <row r="9">
          <cell r="A9">
            <v>518</v>
          </cell>
        </row>
        <row r="10">
          <cell r="A10">
            <v>518</v>
          </cell>
        </row>
        <row r="11">
          <cell r="A11">
            <v>518</v>
          </cell>
        </row>
        <row r="12">
          <cell r="A12">
            <v>518</v>
          </cell>
        </row>
        <row r="13">
          <cell r="A13">
            <v>518</v>
          </cell>
        </row>
        <row r="14">
          <cell r="A14">
            <v>518</v>
          </cell>
        </row>
        <row r="15">
          <cell r="A15">
            <v>518</v>
          </cell>
        </row>
        <row r="16">
          <cell r="A16">
            <v>518</v>
          </cell>
        </row>
        <row r="17">
          <cell r="A17">
            <v>518</v>
          </cell>
        </row>
        <row r="18">
          <cell r="A18">
            <v>518</v>
          </cell>
        </row>
        <row r="19">
          <cell r="A19">
            <v>518</v>
          </cell>
        </row>
        <row r="20">
          <cell r="A20">
            <v>518</v>
          </cell>
        </row>
        <row r="21">
          <cell r="A21">
            <v>518</v>
          </cell>
        </row>
        <row r="22">
          <cell r="A22">
            <v>518</v>
          </cell>
        </row>
        <row r="23">
          <cell r="A23">
            <v>518</v>
          </cell>
        </row>
        <row r="24">
          <cell r="A24">
            <v>518</v>
          </cell>
        </row>
        <row r="25">
          <cell r="A25">
            <v>518</v>
          </cell>
        </row>
        <row r="26">
          <cell r="A26">
            <v>518</v>
          </cell>
        </row>
        <row r="27">
          <cell r="A27">
            <v>518</v>
          </cell>
        </row>
        <row r="28">
          <cell r="A28">
            <v>518</v>
          </cell>
        </row>
        <row r="29">
          <cell r="A29">
            <v>518</v>
          </cell>
        </row>
        <row r="30">
          <cell r="A30">
            <v>518</v>
          </cell>
        </row>
        <row r="31">
          <cell r="A31">
            <v>518</v>
          </cell>
        </row>
        <row r="32">
          <cell r="A32">
            <v>518</v>
          </cell>
        </row>
        <row r="33">
          <cell r="A33">
            <v>518</v>
          </cell>
        </row>
        <row r="34">
          <cell r="A34">
            <v>518</v>
          </cell>
        </row>
        <row r="35">
          <cell r="A35">
            <v>518</v>
          </cell>
        </row>
        <row r="36">
          <cell r="A36">
            <v>518</v>
          </cell>
        </row>
        <row r="37">
          <cell r="A37">
            <v>518</v>
          </cell>
        </row>
        <row r="38">
          <cell r="A38">
            <v>518</v>
          </cell>
        </row>
        <row r="39">
          <cell r="A39">
            <v>518</v>
          </cell>
        </row>
        <row r="40">
          <cell r="A40">
            <v>518</v>
          </cell>
        </row>
        <row r="41">
          <cell r="A41">
            <v>518</v>
          </cell>
        </row>
        <row r="42">
          <cell r="A42">
            <v>518</v>
          </cell>
        </row>
        <row r="43">
          <cell r="A43">
            <v>518</v>
          </cell>
        </row>
        <row r="44">
          <cell r="A44">
            <v>518</v>
          </cell>
        </row>
        <row r="45">
          <cell r="A45">
            <v>518</v>
          </cell>
        </row>
        <row r="46">
          <cell r="A46">
            <v>518</v>
          </cell>
        </row>
        <row r="47">
          <cell r="A47">
            <v>518</v>
          </cell>
        </row>
        <row r="48">
          <cell r="A48">
            <v>518</v>
          </cell>
        </row>
        <row r="49">
          <cell r="A49">
            <v>518</v>
          </cell>
        </row>
        <row r="50">
          <cell r="A50">
            <v>518</v>
          </cell>
        </row>
        <row r="51">
          <cell r="A51">
            <v>518</v>
          </cell>
        </row>
        <row r="52">
          <cell r="A52">
            <v>518</v>
          </cell>
        </row>
        <row r="53">
          <cell r="A53">
            <v>518</v>
          </cell>
        </row>
        <row r="54">
          <cell r="A54">
            <v>518</v>
          </cell>
        </row>
        <row r="55">
          <cell r="A55">
            <v>518</v>
          </cell>
        </row>
        <row r="56">
          <cell r="A56">
            <v>518</v>
          </cell>
        </row>
        <row r="57">
          <cell r="A57">
            <v>518</v>
          </cell>
        </row>
        <row r="58">
          <cell r="A58">
            <v>518</v>
          </cell>
        </row>
        <row r="59">
          <cell r="A59">
            <v>518</v>
          </cell>
        </row>
      </sheetData>
      <sheetData sheetId="7">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8">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2028</v>
          </cell>
          <cell r="AS2">
            <v>2029</v>
          </cell>
          <cell r="AT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row r="50">
          <cell r="A50" t="str">
            <v>ID:DSA_LIC_4</v>
          </cell>
        </row>
        <row r="51">
          <cell r="A51" t="str">
            <v>ID:DSA_LIC_4</v>
          </cell>
        </row>
        <row r="52">
          <cell r="A52" t="str">
            <v>ID:DSA_LIC_4</v>
          </cell>
        </row>
        <row r="53">
          <cell r="A53" t="str">
            <v>ID:DSA_LIC_4</v>
          </cell>
        </row>
        <row r="54">
          <cell r="A54" t="str">
            <v>ID:DSA_LIC_4</v>
          </cell>
        </row>
        <row r="55">
          <cell r="A55" t="str">
            <v>ID:DSA_LIC_4</v>
          </cell>
        </row>
        <row r="56">
          <cell r="A56" t="str">
            <v>ID:DSA_LIC_4</v>
          </cell>
        </row>
        <row r="57">
          <cell r="A57" t="str">
            <v>ID:DSA_LIC_4</v>
          </cell>
        </row>
        <row r="58">
          <cell r="A58" t="str">
            <v>ID:DSA_LIC_4</v>
          </cell>
        </row>
        <row r="59">
          <cell r="A59" t="str">
            <v>ID:DSA_LIC_4</v>
          </cell>
        </row>
        <row r="60">
          <cell r="A60" t="str">
            <v>ID:DSA_LIC_4</v>
          </cell>
        </row>
        <row r="61">
          <cell r="A61" t="str">
            <v>ID:DSA_LIC_4</v>
          </cell>
        </row>
        <row r="62">
          <cell r="A62" t="str">
            <v>ID:DSA_LIC_4</v>
          </cell>
        </row>
        <row r="63">
          <cell r="A63" t="str">
            <v>ID:DSA_LIC_4</v>
          </cell>
        </row>
        <row r="64">
          <cell r="A64" t="str">
            <v>ID:DSA_LIC_4</v>
          </cell>
        </row>
        <row r="65">
          <cell r="A65" t="str">
            <v>ID:DSA_LIC_4</v>
          </cell>
        </row>
        <row r="66">
          <cell r="A66" t="str">
            <v>ID:DSA_LIC_4</v>
          </cell>
        </row>
        <row r="67">
          <cell r="A67" t="str">
            <v>ID:DSA_LIC_4</v>
          </cell>
        </row>
        <row r="68">
          <cell r="A68" t="str">
            <v>ID:DSA_LIC_4</v>
          </cell>
        </row>
        <row r="69">
          <cell r="A69" t="str">
            <v>ID:DSA_LIC_4</v>
          </cell>
        </row>
        <row r="70">
          <cell r="A70" t="str">
            <v>ID:DSA_LIC_4</v>
          </cell>
        </row>
        <row r="71">
          <cell r="A71" t="str">
            <v>ID:DSA_LIC_4</v>
          </cell>
        </row>
        <row r="72">
          <cell r="A72" t="str">
            <v>ID:DSA_LIC_4</v>
          </cell>
        </row>
        <row r="73">
          <cell r="A73" t="str">
            <v>ID:DSA_LIC_4</v>
          </cell>
        </row>
        <row r="74">
          <cell r="A74" t="str">
            <v>ID:DSA_LIC_4</v>
          </cell>
        </row>
        <row r="75">
          <cell r="A75" t="str">
            <v>ID:DSA_LIC_4</v>
          </cell>
        </row>
        <row r="76">
          <cell r="A76" t="str">
            <v>ID:DSA_LIC_4</v>
          </cell>
        </row>
        <row r="77">
          <cell r="A77" t="str">
            <v>ID:DSA_LIC_4</v>
          </cell>
        </row>
        <row r="78">
          <cell r="A78" t="str">
            <v>ID:DSA_LIC_4</v>
          </cell>
        </row>
        <row r="79">
          <cell r="A79" t="str">
            <v>ID:DSA_LIC_4</v>
          </cell>
        </row>
        <row r="80">
          <cell r="A80" t="str">
            <v>ID:DSA_LIC_4</v>
          </cell>
        </row>
        <row r="81">
          <cell r="A81" t="str">
            <v>ID:DSA_LIC_4</v>
          </cell>
        </row>
        <row r="82">
          <cell r="A82" t="str">
            <v>ID:DSA_LIC_4</v>
          </cell>
        </row>
        <row r="83">
          <cell r="A83" t="str">
            <v>ID:DSA_LIC_4</v>
          </cell>
        </row>
        <row r="84">
          <cell r="A84" t="str">
            <v>ID:DSA_LIC_4</v>
          </cell>
        </row>
        <row r="85">
          <cell r="A85" t="str">
            <v>ID:DSA_LIC_4</v>
          </cell>
        </row>
        <row r="86">
          <cell r="A86" t="str">
            <v>ID:DSA_LIC_4</v>
          </cell>
        </row>
        <row r="87">
          <cell r="A87" t="str">
            <v>ID:DSA_LIC_4</v>
          </cell>
        </row>
        <row r="88">
          <cell r="A88" t="str">
            <v>ID:DSA_LIC_4</v>
          </cell>
        </row>
        <row r="89">
          <cell r="A89" t="str">
            <v>ID:DSA_LIC_4</v>
          </cell>
        </row>
        <row r="90">
          <cell r="A90" t="str">
            <v>ID:DSA_LIC_4</v>
          </cell>
        </row>
        <row r="91">
          <cell r="A91" t="str">
            <v>ID:DSA_LIC_4</v>
          </cell>
        </row>
        <row r="92">
          <cell r="A92" t="str">
            <v>ID:DSA_LIC_4</v>
          </cell>
        </row>
        <row r="93">
          <cell r="A93" t="str">
            <v>ID:DSA_LIC_4</v>
          </cell>
        </row>
        <row r="94">
          <cell r="A94" t="str">
            <v>ID:DSA_LIC_4</v>
          </cell>
        </row>
        <row r="95">
          <cell r="A95" t="str">
            <v>ID:DSA_LIC_4</v>
          </cell>
        </row>
        <row r="96">
          <cell r="A96" t="str">
            <v>ID:DSA_LIC_4</v>
          </cell>
        </row>
        <row r="97">
          <cell r="A97" t="str">
            <v>ID:DSA_LIC_4</v>
          </cell>
        </row>
        <row r="98">
          <cell r="A98" t="str">
            <v>ID:DSA_LIC_4</v>
          </cell>
        </row>
        <row r="99">
          <cell r="A99" t="str">
            <v>ID:DSA_LIC_4</v>
          </cell>
        </row>
        <row r="100">
          <cell r="A100" t="str">
            <v>ID:DSA_LIC_4</v>
          </cell>
        </row>
        <row r="101">
          <cell r="A101" t="str">
            <v>ID:DSA_LIC_4</v>
          </cell>
        </row>
        <row r="102">
          <cell r="A102" t="str">
            <v>ID:DSA_LIC_4</v>
          </cell>
        </row>
        <row r="103">
          <cell r="A103" t="str">
            <v>ID:DSA_LIC_4</v>
          </cell>
        </row>
        <row r="104">
          <cell r="A104" t="str">
            <v>ID:DSA_LIC_4</v>
          </cell>
        </row>
        <row r="105">
          <cell r="A105" t="str">
            <v>ID:DSA_LIC_4</v>
          </cell>
        </row>
        <row r="106">
          <cell r="A106" t="str">
            <v>ID:DSA_LIC_4</v>
          </cell>
        </row>
        <row r="107">
          <cell r="A107" t="str">
            <v>ID:DSA_LIC_4</v>
          </cell>
        </row>
        <row r="108">
          <cell r="A108" t="str">
            <v>ID:DSA_LIC_4</v>
          </cell>
        </row>
        <row r="109">
          <cell r="A109" t="str">
            <v>ID:DSA_LIC_4</v>
          </cell>
        </row>
        <row r="110">
          <cell r="A110" t="str">
            <v>ID:DSA_LIC_4</v>
          </cell>
        </row>
        <row r="111">
          <cell r="A111" t="str">
            <v>ID:DSA_LIC_4</v>
          </cell>
        </row>
        <row r="112">
          <cell r="A112" t="str">
            <v>ID:DSA_LIC_4</v>
          </cell>
        </row>
        <row r="113">
          <cell r="A113" t="str">
            <v>ID:DSA_LIC_4</v>
          </cell>
        </row>
        <row r="114">
          <cell r="A114" t="str">
            <v>ID:DSA_LIC_4</v>
          </cell>
        </row>
        <row r="115">
          <cell r="A115" t="str">
            <v>ID:DSA_LIC_4</v>
          </cell>
        </row>
        <row r="116">
          <cell r="A116" t="str">
            <v>ID:DSA_LIC_4</v>
          </cell>
        </row>
        <row r="117">
          <cell r="A117" t="str">
            <v>ID:DSA_LIC_4</v>
          </cell>
        </row>
        <row r="118">
          <cell r="A118" t="str">
            <v>ID:DSA_LIC_4</v>
          </cell>
        </row>
        <row r="119">
          <cell r="A119" t="str">
            <v>ID:DSA_LIC_4</v>
          </cell>
        </row>
        <row r="120">
          <cell r="A120" t="str">
            <v>ID:DSA_LIC_4</v>
          </cell>
        </row>
        <row r="121">
          <cell r="A121" t="str">
            <v>ID:DSA_LIC_4</v>
          </cell>
        </row>
        <row r="122">
          <cell r="A122" t="str">
            <v>ID:DSA_LIC_4</v>
          </cell>
        </row>
        <row r="123">
          <cell r="A123" t="str">
            <v>ID:DSA_LIC_4</v>
          </cell>
        </row>
        <row r="124">
          <cell r="A124" t="str">
            <v>ID:DSA_LIC_4</v>
          </cell>
        </row>
        <row r="125">
          <cell r="A125" t="str">
            <v>ID:DSA_LIC_4</v>
          </cell>
        </row>
        <row r="126">
          <cell r="A126" t="str">
            <v>ID:DSA_LIC_4</v>
          </cell>
        </row>
        <row r="127">
          <cell r="A127" t="str">
            <v>ID:DSA_LIC_4</v>
          </cell>
        </row>
        <row r="128">
          <cell r="A128" t="str">
            <v>ID:DSA_LIC_4</v>
          </cell>
        </row>
        <row r="129">
          <cell r="A129" t="str">
            <v>ID:DSA_LIC_4</v>
          </cell>
        </row>
        <row r="130">
          <cell r="A130" t="str">
            <v>ID:DSA_LIC_4</v>
          </cell>
        </row>
        <row r="131">
          <cell r="A131" t="str">
            <v>ID:DSA_LIC_4</v>
          </cell>
        </row>
        <row r="132">
          <cell r="A132" t="str">
            <v>ID:DSA_LIC_4</v>
          </cell>
        </row>
        <row r="133">
          <cell r="A133" t="str">
            <v>ID:DSA_LIC_4</v>
          </cell>
        </row>
        <row r="134">
          <cell r="A134" t="str">
            <v>ID:DSA_LIC_4</v>
          </cell>
        </row>
        <row r="135">
          <cell r="A135" t="str">
            <v>ID:DSA_LIC_4</v>
          </cell>
        </row>
        <row r="136">
          <cell r="A136" t="str">
            <v>ID:DSA_LIC_4</v>
          </cell>
        </row>
        <row r="137">
          <cell r="A137" t="str">
            <v>ID:DSA_LIC_4</v>
          </cell>
        </row>
        <row r="138">
          <cell r="A138" t="str">
            <v>ID:DSA_LIC_4</v>
          </cell>
        </row>
        <row r="139">
          <cell r="A139" t="str">
            <v>ID:DSA_LIC_4</v>
          </cell>
        </row>
        <row r="140">
          <cell r="A140" t="str">
            <v>ID:DSA_LIC_4</v>
          </cell>
        </row>
        <row r="141">
          <cell r="A141" t="str">
            <v>ID:DSA_LIC_4</v>
          </cell>
        </row>
        <row r="142">
          <cell r="A142" t="str">
            <v>ID:DSA_LIC_4</v>
          </cell>
        </row>
        <row r="143">
          <cell r="A143" t="str">
            <v>ID:DSA_LIC_4</v>
          </cell>
        </row>
        <row r="144">
          <cell r="A144" t="str">
            <v>ID:DSA_LIC_4</v>
          </cell>
        </row>
        <row r="145">
          <cell r="A145" t="str">
            <v>ID:DSA_LIC_4</v>
          </cell>
        </row>
        <row r="146">
          <cell r="A146" t="str">
            <v>ID:DSA_LIC_4</v>
          </cell>
        </row>
        <row r="147">
          <cell r="A147" t="str">
            <v>ID:DSA_LIC_4</v>
          </cell>
        </row>
        <row r="148">
          <cell r="A148" t="str">
            <v>ID:DSA_LIC_4</v>
          </cell>
        </row>
        <row r="149">
          <cell r="A149" t="str">
            <v>ID:DSA_LIC_4</v>
          </cell>
        </row>
      </sheetData>
      <sheetData sheetId="9">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518</v>
          </cell>
          <cell r="B18" t="str">
            <v>MMR</v>
          </cell>
          <cell r="C18" t="str">
            <v>Myanmar</v>
          </cell>
          <cell r="E18" t="str">
            <v>M</v>
          </cell>
          <cell r="F18" t="str">
            <v>M</v>
          </cell>
          <cell r="G18" t="str">
            <v>M</v>
          </cell>
          <cell r="H18" t="str">
            <v>M</v>
          </cell>
          <cell r="I18">
            <v>2.7153496037055382</v>
          </cell>
          <cell r="J18">
            <v>2.7195868061156734</v>
          </cell>
          <cell r="K18">
            <v>2.7437815281610609</v>
          </cell>
          <cell r="L18">
            <v>3.0299999999999994</v>
          </cell>
          <cell r="M18">
            <v>6.4919200707192513</v>
          </cell>
          <cell r="N18">
            <v>29.451793104921062</v>
          </cell>
          <cell r="O18">
            <v>2.5678982969275808</v>
          </cell>
          <cell r="P18">
            <v>3.4990427184048856</v>
          </cell>
          <cell r="R18">
            <v>3.05</v>
          </cell>
          <cell r="S18">
            <v>3.0750000000000002</v>
          </cell>
          <cell r="T18">
            <v>3.0750000000000002</v>
          </cell>
          <cell r="U18">
            <v>3</v>
          </cell>
          <cell r="V18">
            <v>3.0166666666666666</v>
          </cell>
          <cell r="W18">
            <v>3.0166666666666666</v>
          </cell>
          <cell r="X18">
            <v>3.0166666666666666</v>
          </cell>
          <cell r="Y18">
            <v>3.0166666666666666</v>
          </cell>
          <cell r="Z18">
            <v>3.0166666666666666</v>
          </cell>
          <cell r="AA18">
            <v>3.0166666666666666</v>
          </cell>
          <cell r="AB18">
            <v>3.0166666666666666</v>
          </cell>
          <cell r="AD18">
            <v>-6.3122091513445495</v>
          </cell>
          <cell r="AE18">
            <v>15.170969389451299</v>
          </cell>
          <cell r="AF18">
            <v>8.1998380797238646</v>
          </cell>
          <cell r="AG18">
            <v>7.4726931060965747</v>
          </cell>
          <cell r="AH18">
            <v>5.150530987414224</v>
          </cell>
          <cell r="AI18">
            <v>6.3337450963826143</v>
          </cell>
          <cell r="AJ18">
            <v>6.8249549144946426</v>
          </cell>
          <cell r="AK18">
            <v>6.2032188906877668</v>
          </cell>
          <cell r="AL18">
            <v>6.2593302623761504</v>
          </cell>
          <cell r="AM18">
            <v>6.0131399219676913</v>
          </cell>
          <cell r="AN18">
            <v>6.1262034224121651</v>
          </cell>
          <cell r="AO18">
            <v>6.3355460256368135</v>
          </cell>
          <cell r="AP18">
            <v>6.4496852533950957</v>
          </cell>
          <cell r="AQ18">
            <v>8.1998380797238646</v>
          </cell>
          <cell r="AR18">
            <v>7.4726931060965747</v>
          </cell>
          <cell r="AS18">
            <v>5.150530987414224</v>
          </cell>
          <cell r="AT18">
            <v>6.3337450963826143</v>
          </cell>
          <cell r="AU18">
            <v>6.8249549144946426</v>
          </cell>
          <cell r="AV18">
            <v>6.2032188906877668</v>
          </cell>
          <cell r="AW18">
            <v>6.2593302623761504</v>
          </cell>
          <cell r="AX18">
            <v>6.0131399219676913</v>
          </cell>
          <cell r="AY18">
            <v>6.1262034224121651</v>
          </cell>
          <cell r="AZ18">
            <v>6.3355460256368135</v>
          </cell>
          <cell r="BA18">
            <v>6.4496852533950957</v>
          </cell>
          <cell r="BC18">
            <v>57.962753045202099</v>
          </cell>
          <cell r="BD18">
            <v>31.155340657304475</v>
          </cell>
          <cell r="BE18">
            <v>37.126145983707836</v>
          </cell>
          <cell r="BF18">
            <v>31.543361021543049</v>
          </cell>
          <cell r="BG18">
            <v>29.077579499065809</v>
          </cell>
          <cell r="BH18">
            <v>31.125009524746833</v>
          </cell>
          <cell r="BI18">
            <v>29.169571673342574</v>
          </cell>
          <cell r="BJ18">
            <v>28.099503395158166</v>
          </cell>
          <cell r="BK18">
            <v>26.951590650938329</v>
          </cell>
          <cell r="BL18">
            <v>26.002764356495433</v>
          </cell>
          <cell r="BM18">
            <v>24.267064286908134</v>
          </cell>
          <cell r="BN18">
            <v>27.468314555998685</v>
          </cell>
          <cell r="BO18">
            <v>31.155340657304475</v>
          </cell>
          <cell r="BP18">
            <v>37.126145983707836</v>
          </cell>
          <cell r="BQ18">
            <v>31.543361021543049</v>
          </cell>
          <cell r="BR18">
            <v>29.077579499065809</v>
          </cell>
          <cell r="BS18">
            <v>31.125009524746833</v>
          </cell>
          <cell r="BT18">
            <v>29.169571673342574</v>
          </cell>
          <cell r="BU18">
            <v>28.099503395158166</v>
          </cell>
          <cell r="BV18">
            <v>26.951590650938329</v>
          </cell>
          <cell r="BW18">
            <v>26.002764356495433</v>
          </cell>
          <cell r="BX18">
            <v>24.267064286908134</v>
          </cell>
          <cell r="BY18">
            <v>27.468314555998685</v>
          </cell>
          <cell r="CA18">
            <v>15.4937688076005</v>
          </cell>
          <cell r="CB18">
            <v>2.0250919192538146</v>
          </cell>
          <cell r="CC18">
            <v>2.1446910975908695</v>
          </cell>
          <cell r="CD18">
            <v>2.4917650072183211</v>
          </cell>
          <cell r="CE18">
            <v>2.7215669090640464</v>
          </cell>
          <cell r="CF18">
            <v>2.6959477081429153</v>
          </cell>
          <cell r="CG18">
            <v>2.9313835634957051</v>
          </cell>
          <cell r="CH18">
            <v>2.8171203329203882</v>
          </cell>
          <cell r="CI18">
            <v>2.7057320013717554</v>
          </cell>
          <cell r="CJ18">
            <v>2.6157497590379371</v>
          </cell>
          <cell r="CK18">
            <v>2.5299346711800559</v>
          </cell>
          <cell r="CL18" t="str">
            <v/>
          </cell>
          <cell r="CM18">
            <v>2.0250919192538146</v>
          </cell>
          <cell r="CN18">
            <v>2.1446910975908695</v>
          </cell>
          <cell r="CO18">
            <v>2.4917650072183211</v>
          </cell>
          <cell r="CP18">
            <v>2.7215669090640464</v>
          </cell>
          <cell r="CQ18">
            <v>2.6959477081429153</v>
          </cell>
          <cell r="CR18">
            <v>2.9313835634957051</v>
          </cell>
          <cell r="CS18">
            <v>2.8171203329203882</v>
          </cell>
          <cell r="CT18">
            <v>2.7057320013717554</v>
          </cell>
          <cell r="CU18">
            <v>2.6157497590379371</v>
          </cell>
          <cell r="CV18">
            <v>2.5299346711800559</v>
          </cell>
          <cell r="CW18" t="str">
            <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2.7195868061156734</v>
          </cell>
          <cell r="DL18" t="str">
            <v>M</v>
          </cell>
          <cell r="DN18">
            <v>0.42961318808011006</v>
          </cell>
          <cell r="DO18">
            <v>6.5006475218503154E-2</v>
          </cell>
          <cell r="DP18">
            <v>0.31203746903684132</v>
          </cell>
          <cell r="DQ18">
            <v>1.9121995743390977E-2</v>
          </cell>
          <cell r="DR18">
            <v>0.17422087192115462</v>
          </cell>
          <cell r="DS18">
            <v>1.0000000000000002</v>
          </cell>
          <cell r="DT18">
            <v>1.1665499999999998</v>
          </cell>
          <cell r="DU18">
            <v>0.17651530672285642</v>
          </cell>
          <cell r="DV18">
            <v>0.84729081789046623</v>
          </cell>
          <cell r="DW18">
            <v>5.1922903563875682E-2</v>
          </cell>
          <cell r="DX18">
            <v>0.47307057552834053</v>
          </cell>
          <cell r="DY18">
            <v>2.7153496037055382</v>
          </cell>
        </row>
      </sheetData>
      <sheetData sheetId="10">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11">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2">
        <row r="1">
          <cell r="D1">
            <v>0</v>
          </cell>
        </row>
      </sheetData>
      <sheetData sheetId="13">
        <row r="7">
          <cell r="C7" t="str">
            <v>Myanmar</v>
          </cell>
        </row>
        <row r="8">
          <cell r="C8">
            <v>518</v>
          </cell>
        </row>
        <row r="33">
          <cell r="C33" t="str">
            <v>Residency-based</v>
          </cell>
        </row>
      </sheetData>
      <sheetData sheetId="14"/>
      <sheetData sheetId="15"/>
      <sheetData sheetId="16"/>
      <sheetData sheetId="17"/>
      <sheetData sheetId="18">
        <row r="3">
          <cell r="H3">
            <v>1</v>
          </cell>
        </row>
      </sheetData>
      <sheetData sheetId="19"/>
      <sheetData sheetId="20"/>
      <sheetData sheetId="21"/>
      <sheetData sheetId="22"/>
      <sheetData sheetId="23"/>
      <sheetData sheetId="24"/>
      <sheetData sheetId="25">
        <row r="105">
          <cell r="C105" t="str">
            <v>Eurobond</v>
          </cell>
          <cell r="D105" t="str">
            <v>PRGT market access</v>
          </cell>
        </row>
        <row r="106">
          <cell r="A106">
            <v>512</v>
          </cell>
          <cell r="B106" t="str">
            <v>Afghanistan</v>
          </cell>
          <cell r="C106" t="str">
            <v/>
          </cell>
          <cell r="D106" t="str">
            <v/>
          </cell>
        </row>
        <row r="107">
          <cell r="A107">
            <v>513</v>
          </cell>
          <cell r="B107" t="str">
            <v>Bangladesh</v>
          </cell>
          <cell r="C107" t="str">
            <v/>
          </cell>
          <cell r="D107" t="str">
            <v/>
          </cell>
        </row>
        <row r="108">
          <cell r="A108">
            <v>638</v>
          </cell>
          <cell r="B108" t="str">
            <v>Benin</v>
          </cell>
          <cell r="C108" t="str">
            <v/>
          </cell>
          <cell r="D108" t="str">
            <v/>
          </cell>
        </row>
        <row r="109">
          <cell r="A109">
            <v>514</v>
          </cell>
          <cell r="B109" t="str">
            <v>Bhutan</v>
          </cell>
          <cell r="C109" t="str">
            <v/>
          </cell>
          <cell r="D109" t="str">
            <v>Yes</v>
          </cell>
        </row>
        <row r="110">
          <cell r="A110">
            <v>748</v>
          </cell>
          <cell r="B110" t="str">
            <v>Burkina Faso</v>
          </cell>
          <cell r="C110" t="str">
            <v/>
          </cell>
          <cell r="D110" t="str">
            <v/>
          </cell>
        </row>
        <row r="111">
          <cell r="A111">
            <v>618</v>
          </cell>
          <cell r="B111" t="str">
            <v>Burundi</v>
          </cell>
          <cell r="C111" t="str">
            <v/>
          </cell>
          <cell r="D111" t="str">
            <v/>
          </cell>
        </row>
        <row r="112">
          <cell r="A112">
            <v>522</v>
          </cell>
          <cell r="B112" t="str">
            <v>Cambodia</v>
          </cell>
          <cell r="C112" t="str">
            <v/>
          </cell>
          <cell r="D112" t="str">
            <v/>
          </cell>
        </row>
        <row r="113">
          <cell r="A113">
            <v>622</v>
          </cell>
          <cell r="B113" t="str">
            <v>Cameroon</v>
          </cell>
          <cell r="C113" t="str">
            <v>Yes</v>
          </cell>
          <cell r="D113" t="str">
            <v>Yes</v>
          </cell>
        </row>
        <row r="114">
          <cell r="A114">
            <v>624</v>
          </cell>
          <cell r="B114" t="str">
            <v>Cabo Verde</v>
          </cell>
          <cell r="C114" t="str">
            <v/>
          </cell>
          <cell r="D114" t="str">
            <v/>
          </cell>
        </row>
        <row r="115">
          <cell r="A115">
            <v>626</v>
          </cell>
          <cell r="B115" t="str">
            <v>Central African Republic</v>
          </cell>
          <cell r="C115" t="str">
            <v/>
          </cell>
          <cell r="D115" t="str">
            <v/>
          </cell>
        </row>
        <row r="116">
          <cell r="A116">
            <v>628</v>
          </cell>
          <cell r="B116" t="str">
            <v>Chad</v>
          </cell>
          <cell r="C116" t="str">
            <v/>
          </cell>
          <cell r="D116" t="str">
            <v/>
          </cell>
        </row>
        <row r="117">
          <cell r="A117">
            <v>632</v>
          </cell>
          <cell r="B117" t="str">
            <v>Comoros</v>
          </cell>
          <cell r="C117" t="str">
            <v/>
          </cell>
          <cell r="D117" t="str">
            <v/>
          </cell>
        </row>
        <row r="118">
          <cell r="A118">
            <v>636</v>
          </cell>
          <cell r="B118" t="str">
            <v>Congo, DR</v>
          </cell>
          <cell r="C118" t="str">
            <v/>
          </cell>
          <cell r="D118" t="str">
            <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t="str">
            <v/>
          </cell>
          <cell r="D121" t="str">
            <v/>
          </cell>
        </row>
        <row r="122">
          <cell r="A122">
            <v>321</v>
          </cell>
          <cell r="B122" t="str">
            <v>Dominica</v>
          </cell>
          <cell r="C122" t="str">
            <v/>
          </cell>
          <cell r="D122" t="str">
            <v/>
          </cell>
        </row>
        <row r="123">
          <cell r="A123">
            <v>643</v>
          </cell>
          <cell r="B123" t="str">
            <v>Eritrea</v>
          </cell>
          <cell r="C123" t="str">
            <v/>
          </cell>
          <cell r="D123" t="str">
            <v/>
          </cell>
        </row>
        <row r="124">
          <cell r="A124">
            <v>644</v>
          </cell>
          <cell r="B124" t="str">
            <v>Ethiopia</v>
          </cell>
          <cell r="C124" t="str">
            <v>Yes</v>
          </cell>
          <cell r="D124" t="str">
            <v/>
          </cell>
        </row>
        <row r="125">
          <cell r="A125">
            <v>648</v>
          </cell>
          <cell r="B125" t="str">
            <v>Gambia, The</v>
          </cell>
          <cell r="C125" t="str">
            <v/>
          </cell>
          <cell r="D125" t="str">
            <v/>
          </cell>
        </row>
        <row r="126">
          <cell r="A126">
            <v>652</v>
          </cell>
          <cell r="B126" t="str">
            <v>Ghana</v>
          </cell>
          <cell r="C126" t="str">
            <v>Yes</v>
          </cell>
          <cell r="D126" t="str">
            <v>Yes</v>
          </cell>
        </row>
        <row r="127">
          <cell r="A127">
            <v>328</v>
          </cell>
          <cell r="B127" t="str">
            <v>Grenada</v>
          </cell>
          <cell r="C127" t="str">
            <v/>
          </cell>
          <cell r="D127" t="str">
            <v/>
          </cell>
        </row>
        <row r="128">
          <cell r="A128">
            <v>656</v>
          </cell>
          <cell r="B128" t="str">
            <v>Guinea</v>
          </cell>
          <cell r="C128" t="str">
            <v/>
          </cell>
          <cell r="D128" t="str">
            <v/>
          </cell>
        </row>
        <row r="129">
          <cell r="A129">
            <v>654</v>
          </cell>
          <cell r="B129" t="str">
            <v>Guinea-Bissau</v>
          </cell>
          <cell r="C129" t="str">
            <v/>
          </cell>
          <cell r="D129" t="str">
            <v/>
          </cell>
        </row>
        <row r="130">
          <cell r="A130">
            <v>336</v>
          </cell>
          <cell r="B130" t="str">
            <v>Guyana</v>
          </cell>
          <cell r="C130" t="str">
            <v/>
          </cell>
          <cell r="D130" t="str">
            <v/>
          </cell>
        </row>
        <row r="131">
          <cell r="A131">
            <v>263</v>
          </cell>
          <cell r="B131" t="str">
            <v>Haiti</v>
          </cell>
          <cell r="C131" t="str">
            <v/>
          </cell>
          <cell r="D131" t="str">
            <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t="str">
            <v/>
          </cell>
          <cell r="D134" t="str">
            <v/>
          </cell>
        </row>
        <row r="135">
          <cell r="A135">
            <v>917</v>
          </cell>
          <cell r="B135" t="str">
            <v>Kyrgyz Republic</v>
          </cell>
          <cell r="C135" t="str">
            <v/>
          </cell>
          <cell r="D135" t="str">
            <v/>
          </cell>
        </row>
        <row r="136">
          <cell r="A136">
            <v>544</v>
          </cell>
          <cell r="B136" t="str">
            <v>Lao PDR</v>
          </cell>
          <cell r="C136" t="str">
            <v/>
          </cell>
          <cell r="D136" t="str">
            <v>Yes</v>
          </cell>
        </row>
        <row r="137">
          <cell r="A137">
            <v>666</v>
          </cell>
          <cell r="B137" t="str">
            <v>Lesotho</v>
          </cell>
          <cell r="C137" t="str">
            <v/>
          </cell>
          <cell r="D137" t="str">
            <v/>
          </cell>
        </row>
        <row r="138">
          <cell r="A138">
            <v>668</v>
          </cell>
          <cell r="B138" t="str">
            <v>Liberia</v>
          </cell>
          <cell r="C138" t="str">
            <v/>
          </cell>
          <cell r="D138" t="str">
            <v/>
          </cell>
        </row>
        <row r="139">
          <cell r="A139">
            <v>674</v>
          </cell>
          <cell r="B139" t="str">
            <v>Madagascar</v>
          </cell>
          <cell r="C139" t="str">
            <v/>
          </cell>
          <cell r="D139" t="str">
            <v/>
          </cell>
        </row>
        <row r="140">
          <cell r="A140">
            <v>676</v>
          </cell>
          <cell r="B140" t="str">
            <v>Malawi</v>
          </cell>
          <cell r="C140" t="str">
            <v/>
          </cell>
          <cell r="D140" t="str">
            <v/>
          </cell>
        </row>
        <row r="141">
          <cell r="A141">
            <v>556</v>
          </cell>
          <cell r="B141" t="str">
            <v>Maldives</v>
          </cell>
          <cell r="C141" t="str">
            <v/>
          </cell>
          <cell r="D141" t="str">
            <v>Yes</v>
          </cell>
        </row>
        <row r="142">
          <cell r="A142">
            <v>678</v>
          </cell>
          <cell r="B142" t="str">
            <v>Mali</v>
          </cell>
          <cell r="C142" t="str">
            <v/>
          </cell>
          <cell r="D142" t="str">
            <v/>
          </cell>
        </row>
        <row r="143">
          <cell r="A143">
            <v>867</v>
          </cell>
          <cell r="B143" t="str">
            <v>Marshall Islands</v>
          </cell>
          <cell r="C143" t="str">
            <v/>
          </cell>
          <cell r="D143" t="str">
            <v/>
          </cell>
        </row>
        <row r="144">
          <cell r="A144">
            <v>682</v>
          </cell>
          <cell r="B144" t="str">
            <v>Mauritania</v>
          </cell>
          <cell r="C144" t="str">
            <v/>
          </cell>
          <cell r="D144" t="str">
            <v/>
          </cell>
        </row>
        <row r="145">
          <cell r="A145">
            <v>868</v>
          </cell>
          <cell r="B145" t="str">
            <v>Micronesia</v>
          </cell>
          <cell r="C145" t="str">
            <v/>
          </cell>
          <cell r="D145" t="str">
            <v/>
          </cell>
        </row>
        <row r="146">
          <cell r="A146">
            <v>921</v>
          </cell>
          <cell r="B146" t="str">
            <v>Moldova</v>
          </cell>
          <cell r="C146" t="str">
            <v/>
          </cell>
          <cell r="D146" t="str">
            <v/>
          </cell>
        </row>
        <row r="147">
          <cell r="A147">
            <v>688</v>
          </cell>
          <cell r="B147" t="str">
            <v>Mozambique</v>
          </cell>
          <cell r="C147" t="str">
            <v>Yes</v>
          </cell>
          <cell r="D147" t="str">
            <v/>
          </cell>
        </row>
        <row r="148">
          <cell r="A148">
            <v>518</v>
          </cell>
          <cell r="B148" t="str">
            <v>Myanmar</v>
          </cell>
          <cell r="C148" t="str">
            <v/>
          </cell>
          <cell r="D148" t="str">
            <v/>
          </cell>
        </row>
        <row r="149">
          <cell r="A149">
            <v>558</v>
          </cell>
          <cell r="B149" t="str">
            <v>Nepal</v>
          </cell>
          <cell r="C149" t="str">
            <v/>
          </cell>
          <cell r="D149" t="str">
            <v/>
          </cell>
        </row>
        <row r="150">
          <cell r="A150">
            <v>278</v>
          </cell>
          <cell r="B150" t="str">
            <v>Nicaragua</v>
          </cell>
          <cell r="C150" t="str">
            <v/>
          </cell>
          <cell r="D150" t="str">
            <v/>
          </cell>
        </row>
        <row r="151">
          <cell r="A151">
            <v>692</v>
          </cell>
          <cell r="B151" t="str">
            <v>Niger</v>
          </cell>
          <cell r="C151" t="str">
            <v/>
          </cell>
          <cell r="D151" t="str">
            <v/>
          </cell>
        </row>
        <row r="152">
          <cell r="A152">
            <v>853</v>
          </cell>
          <cell r="B152" t="str">
            <v>Papua New Guinea</v>
          </cell>
          <cell r="C152" t="str">
            <v/>
          </cell>
          <cell r="D152" t="str">
            <v/>
          </cell>
        </row>
        <row r="153">
          <cell r="A153">
            <v>714</v>
          </cell>
          <cell r="B153" t="str">
            <v>Rwanda</v>
          </cell>
          <cell r="C153" t="str">
            <v>Yes</v>
          </cell>
          <cell r="D153" t="str">
            <v/>
          </cell>
        </row>
        <row r="154">
          <cell r="A154">
            <v>862</v>
          </cell>
          <cell r="B154" t="str">
            <v>Samoa</v>
          </cell>
          <cell r="C154" t="str">
            <v/>
          </cell>
          <cell r="D154" t="str">
            <v/>
          </cell>
        </row>
        <row r="155">
          <cell r="A155">
            <v>716</v>
          </cell>
          <cell r="B155" t="str">
            <v>Sao Tome &amp; Principe</v>
          </cell>
          <cell r="C155" t="str">
            <v/>
          </cell>
          <cell r="D155" t="str">
            <v/>
          </cell>
        </row>
        <row r="156">
          <cell r="A156">
            <v>722</v>
          </cell>
          <cell r="B156" t="str">
            <v>Senegal</v>
          </cell>
          <cell r="C156" t="str">
            <v>Yes</v>
          </cell>
          <cell r="D156" t="str">
            <v/>
          </cell>
        </row>
        <row r="157">
          <cell r="A157">
            <v>724</v>
          </cell>
          <cell r="B157" t="str">
            <v>Sierra Leone</v>
          </cell>
          <cell r="C157" t="str">
            <v/>
          </cell>
          <cell r="D157" t="str">
            <v/>
          </cell>
        </row>
        <row r="158">
          <cell r="A158">
            <v>813</v>
          </cell>
          <cell r="B158" t="str">
            <v>Solomon Islands</v>
          </cell>
          <cell r="C158" t="str">
            <v/>
          </cell>
          <cell r="D158" t="str">
            <v/>
          </cell>
        </row>
        <row r="159">
          <cell r="A159">
            <v>726</v>
          </cell>
          <cell r="B159" t="str">
            <v>Somalia</v>
          </cell>
          <cell r="C159" t="str">
            <v/>
          </cell>
          <cell r="D159" t="str">
            <v/>
          </cell>
        </row>
        <row r="160">
          <cell r="A160">
            <v>733</v>
          </cell>
          <cell r="B160" t="str">
            <v>South Sudan</v>
          </cell>
          <cell r="C160" t="str">
            <v/>
          </cell>
          <cell r="D160" t="str">
            <v/>
          </cell>
        </row>
        <row r="161">
          <cell r="A161">
            <v>362</v>
          </cell>
          <cell r="B161" t="str">
            <v>St. Lucia</v>
          </cell>
          <cell r="C161" t="str">
            <v/>
          </cell>
          <cell r="D161" t="str">
            <v/>
          </cell>
        </row>
        <row r="162">
          <cell r="A162">
            <v>364</v>
          </cell>
          <cell r="B162" t="str">
            <v>St. Vincent &amp; the Grenadines</v>
          </cell>
          <cell r="C162" t="str">
            <v/>
          </cell>
          <cell r="D162" t="str">
            <v/>
          </cell>
        </row>
        <row r="163">
          <cell r="A163">
            <v>732</v>
          </cell>
          <cell r="B163" t="str">
            <v>Sudan</v>
          </cell>
          <cell r="C163" t="str">
            <v/>
          </cell>
          <cell r="D163" t="str">
            <v/>
          </cell>
        </row>
        <row r="164">
          <cell r="A164">
            <v>923</v>
          </cell>
          <cell r="B164" t="str">
            <v>Tajikistan</v>
          </cell>
          <cell r="C164" t="str">
            <v>Yes</v>
          </cell>
          <cell r="D164" t="str">
            <v/>
          </cell>
        </row>
        <row r="165">
          <cell r="A165">
            <v>738</v>
          </cell>
          <cell r="B165" t="str">
            <v>Tanzania</v>
          </cell>
          <cell r="C165" t="str">
            <v>Yes</v>
          </cell>
          <cell r="D165" t="str">
            <v/>
          </cell>
        </row>
        <row r="166">
          <cell r="A166">
            <v>537</v>
          </cell>
          <cell r="B166" t="str">
            <v>Timor-Leste</v>
          </cell>
          <cell r="C166" t="str">
            <v/>
          </cell>
          <cell r="D166" t="str">
            <v/>
          </cell>
        </row>
        <row r="167">
          <cell r="A167">
            <v>742</v>
          </cell>
          <cell r="B167" t="str">
            <v>Togo</v>
          </cell>
          <cell r="C167" t="str">
            <v/>
          </cell>
          <cell r="D167" t="str">
            <v/>
          </cell>
        </row>
        <row r="168">
          <cell r="A168">
            <v>866</v>
          </cell>
          <cell r="B168" t="str">
            <v>Tonga</v>
          </cell>
          <cell r="C168" t="str">
            <v/>
          </cell>
          <cell r="D168" t="str">
            <v/>
          </cell>
        </row>
        <row r="169">
          <cell r="A169">
            <v>869</v>
          </cell>
          <cell r="B169" t="str">
            <v>Tuvalu</v>
          </cell>
          <cell r="C169" t="str">
            <v/>
          </cell>
          <cell r="D169" t="str">
            <v/>
          </cell>
        </row>
        <row r="170">
          <cell r="A170">
            <v>746</v>
          </cell>
          <cell r="B170" t="str">
            <v>Uganda</v>
          </cell>
          <cell r="C170" t="str">
            <v/>
          </cell>
          <cell r="D170" t="str">
            <v/>
          </cell>
        </row>
        <row r="171">
          <cell r="A171">
            <v>927</v>
          </cell>
          <cell r="B171" t="str">
            <v>Uzbekistan</v>
          </cell>
          <cell r="C171" t="str">
            <v/>
          </cell>
          <cell r="D171" t="str">
            <v/>
          </cell>
        </row>
        <row r="172">
          <cell r="A172">
            <v>846</v>
          </cell>
          <cell r="B172" t="str">
            <v>Vanuatu</v>
          </cell>
          <cell r="C172" t="str">
            <v/>
          </cell>
          <cell r="D172" t="str">
            <v/>
          </cell>
        </row>
        <row r="173">
          <cell r="A173">
            <v>474</v>
          </cell>
          <cell r="B173" t="str">
            <v>Yemen, Republic of</v>
          </cell>
          <cell r="C173" t="str">
            <v/>
          </cell>
          <cell r="D173" t="str">
            <v/>
          </cell>
        </row>
        <row r="174">
          <cell r="A174">
            <v>754</v>
          </cell>
          <cell r="B174" t="str">
            <v>Zambia</v>
          </cell>
          <cell r="C174" t="str">
            <v>Yes</v>
          </cell>
          <cell r="D174" t="str">
            <v>Yes</v>
          </cell>
        </row>
        <row r="175">
          <cell r="A175">
            <v>698</v>
          </cell>
          <cell r="B175" t="str">
            <v>Zimbabwe</v>
          </cell>
          <cell r="C175" t="str">
            <v/>
          </cell>
          <cell r="D175" t="str">
            <v/>
          </cell>
        </row>
        <row r="176">
          <cell r="A176" t="str">
            <v/>
          </cell>
          <cell r="B176" t="str">
            <v/>
          </cell>
          <cell r="C176" t="str">
            <v/>
          </cell>
          <cell r="D176" t="str">
            <v/>
          </cell>
        </row>
        <row r="177">
          <cell r="A177" t="str">
            <v/>
          </cell>
          <cell r="B177" t="str">
            <v/>
          </cell>
          <cell r="C177" t="str">
            <v/>
          </cell>
          <cell r="D177" t="str">
            <v/>
          </cell>
        </row>
        <row r="178">
          <cell r="A178" t="str">
            <v/>
          </cell>
          <cell r="B178" t="str">
            <v/>
          </cell>
          <cell r="C178" t="str">
            <v/>
          </cell>
          <cell r="D178" t="str">
            <v/>
          </cell>
        </row>
        <row r="179">
          <cell r="A179" t="str">
            <v/>
          </cell>
          <cell r="B179" t="str">
            <v/>
          </cell>
          <cell r="C179" t="str">
            <v/>
          </cell>
          <cell r="D179" t="str">
            <v/>
          </cell>
        </row>
        <row r="180">
          <cell r="A180" t="str">
            <v/>
          </cell>
          <cell r="B180" t="str">
            <v/>
          </cell>
          <cell r="C180" t="str">
            <v/>
          </cell>
          <cell r="D180" t="str">
            <v/>
          </cell>
        </row>
        <row r="181">
          <cell r="A181" t="str">
            <v/>
          </cell>
          <cell r="B181" t="str">
            <v/>
          </cell>
          <cell r="C181" t="str">
            <v/>
          </cell>
          <cell r="D181" t="str">
            <v/>
          </cell>
        </row>
        <row r="182">
          <cell r="A182" t="str">
            <v/>
          </cell>
          <cell r="B182" t="str">
            <v/>
          </cell>
          <cell r="C182" t="str">
            <v/>
          </cell>
          <cell r="D182" t="str">
            <v/>
          </cell>
        </row>
        <row r="183">
          <cell r="A183" t="str">
            <v/>
          </cell>
          <cell r="B183" t="str">
            <v/>
          </cell>
          <cell r="C183" t="str">
            <v/>
          </cell>
          <cell r="D183" t="str">
            <v/>
          </cell>
        </row>
        <row r="184">
          <cell r="A184" t="str">
            <v/>
          </cell>
          <cell r="B184" t="str">
            <v/>
          </cell>
          <cell r="C184" t="str">
            <v/>
          </cell>
          <cell r="D184" t="str">
            <v/>
          </cell>
        </row>
        <row r="185">
          <cell r="A185" t="str">
            <v/>
          </cell>
          <cell r="B185" t="str">
            <v/>
          </cell>
          <cell r="C185" t="str">
            <v/>
          </cell>
          <cell r="D185" t="str">
            <v/>
          </cell>
        </row>
        <row r="186">
          <cell r="A186" t="str">
            <v/>
          </cell>
          <cell r="B186" t="str">
            <v/>
          </cell>
          <cell r="C186" t="str">
            <v/>
          </cell>
          <cell r="D186" t="str">
            <v/>
          </cell>
        </row>
        <row r="187">
          <cell r="A187" t="str">
            <v/>
          </cell>
          <cell r="B187" t="str">
            <v/>
          </cell>
          <cell r="C187" t="str">
            <v/>
          </cell>
          <cell r="D187" t="str">
            <v/>
          </cell>
        </row>
        <row r="188">
          <cell r="A188" t="str">
            <v/>
          </cell>
          <cell r="B188" t="str">
            <v/>
          </cell>
          <cell r="C188" t="str">
            <v/>
          </cell>
          <cell r="D188" t="str">
            <v/>
          </cell>
        </row>
        <row r="189">
          <cell r="A189" t="str">
            <v/>
          </cell>
          <cell r="B189" t="str">
            <v/>
          </cell>
          <cell r="C189" t="str">
            <v/>
          </cell>
          <cell r="D189" t="str">
            <v/>
          </cell>
        </row>
        <row r="190">
          <cell r="A190" t="str">
            <v/>
          </cell>
          <cell r="B190" t="str">
            <v/>
          </cell>
          <cell r="C190" t="str">
            <v/>
          </cell>
          <cell r="D190" t="str">
            <v/>
          </cell>
        </row>
        <row r="191">
          <cell r="A191" t="str">
            <v/>
          </cell>
          <cell r="B191" t="str">
            <v/>
          </cell>
          <cell r="C191" t="str">
            <v/>
          </cell>
          <cell r="D191" t="str">
            <v/>
          </cell>
        </row>
        <row r="192">
          <cell r="A192" t="str">
            <v/>
          </cell>
          <cell r="B192" t="str">
            <v/>
          </cell>
          <cell r="C192" t="str">
            <v/>
          </cell>
          <cell r="D192" t="str">
            <v/>
          </cell>
        </row>
        <row r="193">
          <cell r="A193" t="str">
            <v/>
          </cell>
          <cell r="B193" t="str">
            <v/>
          </cell>
          <cell r="C193" t="str">
            <v/>
          </cell>
          <cell r="D193" t="str">
            <v/>
          </cell>
        </row>
        <row r="194">
          <cell r="A194" t="str">
            <v/>
          </cell>
          <cell r="B194" t="str">
            <v/>
          </cell>
          <cell r="C194" t="str">
            <v/>
          </cell>
          <cell r="D194" t="str">
            <v/>
          </cell>
        </row>
        <row r="195">
          <cell r="A195" t="str">
            <v/>
          </cell>
          <cell r="B195" t="str">
            <v/>
          </cell>
          <cell r="C195" t="str">
            <v/>
          </cell>
          <cell r="D195" t="str">
            <v/>
          </cell>
        </row>
        <row r="196">
          <cell r="A196" t="str">
            <v/>
          </cell>
          <cell r="B196" t="str">
            <v/>
          </cell>
          <cell r="C196" t="str">
            <v/>
          </cell>
          <cell r="D196" t="str">
            <v/>
          </cell>
        </row>
        <row r="197">
          <cell r="A197" t="str">
            <v/>
          </cell>
          <cell r="B197" t="str">
            <v/>
          </cell>
          <cell r="C197" t="str">
            <v/>
          </cell>
          <cell r="D197" t="str">
            <v/>
          </cell>
        </row>
        <row r="198">
          <cell r="A198" t="str">
            <v/>
          </cell>
          <cell r="B198" t="str">
            <v/>
          </cell>
          <cell r="C198" t="str">
            <v/>
          </cell>
          <cell r="D198" t="str">
            <v/>
          </cell>
        </row>
        <row r="199">
          <cell r="A199" t="str">
            <v/>
          </cell>
          <cell r="B199" t="str">
            <v/>
          </cell>
          <cell r="C199" t="str">
            <v/>
          </cell>
          <cell r="D199" t="str">
            <v/>
          </cell>
        </row>
        <row r="200">
          <cell r="A200" t="str">
            <v/>
          </cell>
          <cell r="B200" t="str">
            <v/>
          </cell>
          <cell r="C200" t="str">
            <v/>
          </cell>
          <cell r="D200" t="str">
            <v/>
          </cell>
        </row>
      </sheetData>
      <sheetData sheetId="26"/>
      <sheetData sheetId="27"/>
      <sheetData sheetId="28"/>
      <sheetData sheetId="29"/>
      <sheetData sheetId="30"/>
      <sheetData sheetId="31">
        <row r="4">
          <cell r="U4">
            <v>2020</v>
          </cell>
        </row>
      </sheetData>
      <sheetData sheetId="32"/>
      <sheetData sheetId="33"/>
      <sheetData sheetId="34">
        <row r="18">
          <cell r="Z18" t="str">
            <v>Numeric risk</v>
          </cell>
          <cell r="AA18" t="str">
            <v>Label risk</v>
          </cell>
        </row>
        <row r="19">
          <cell r="Z19">
            <v>1</v>
          </cell>
          <cell r="AA19" t="str">
            <v>Low</v>
          </cell>
        </row>
        <row r="20">
          <cell r="Z20">
            <v>2</v>
          </cell>
          <cell r="AA20" t="str">
            <v>Moderate</v>
          </cell>
        </row>
        <row r="23">
          <cell r="Z23">
            <v>3</v>
          </cell>
          <cell r="AA23" t="str">
            <v>High</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4">
          <cell r="AA4" t="str">
            <v>Country code</v>
          </cell>
          <cell r="AB4" t="str">
            <v>Country</v>
          </cell>
          <cell r="AC4" t="str">
            <v>Eurobond</v>
          </cell>
          <cell r="AD4" t="str">
            <v>PRGT market access</v>
          </cell>
          <cell r="AE4" t="str">
            <v>Market access (for stress tests and market fin. Module)</v>
          </cell>
        </row>
        <row r="5">
          <cell r="AA5">
            <v>512</v>
          </cell>
          <cell r="AB5" t="str">
            <v>Afghanistan</v>
          </cell>
          <cell r="AC5" t="str">
            <v/>
          </cell>
          <cell r="AD5" t="str">
            <v/>
          </cell>
          <cell r="AE5">
            <v>0</v>
          </cell>
        </row>
        <row r="6">
          <cell r="AA6">
            <v>513</v>
          </cell>
          <cell r="AB6" t="str">
            <v>Bangladesh</v>
          </cell>
          <cell r="AC6" t="str">
            <v/>
          </cell>
          <cell r="AD6" t="str">
            <v/>
          </cell>
          <cell r="AE6">
            <v>0</v>
          </cell>
        </row>
        <row r="7">
          <cell r="AA7">
            <v>638</v>
          </cell>
          <cell r="AB7" t="str">
            <v>Benin</v>
          </cell>
          <cell r="AC7" t="str">
            <v/>
          </cell>
          <cell r="AD7" t="str">
            <v/>
          </cell>
          <cell r="AE7">
            <v>0</v>
          </cell>
        </row>
        <row r="8">
          <cell r="AA8">
            <v>514</v>
          </cell>
          <cell r="AB8" t="str">
            <v>Bhutan</v>
          </cell>
          <cell r="AC8" t="str">
            <v/>
          </cell>
          <cell r="AD8" t="str">
            <v>Yes</v>
          </cell>
          <cell r="AE8">
            <v>1</v>
          </cell>
        </row>
        <row r="9">
          <cell r="AA9">
            <v>748</v>
          </cell>
          <cell r="AB9" t="str">
            <v>Burkina Faso</v>
          </cell>
          <cell r="AC9" t="str">
            <v/>
          </cell>
          <cell r="AD9" t="str">
            <v/>
          </cell>
          <cell r="AE9">
            <v>0</v>
          </cell>
        </row>
        <row r="10">
          <cell r="AA10">
            <v>618</v>
          </cell>
          <cell r="AB10" t="str">
            <v>Burundi</v>
          </cell>
          <cell r="AC10" t="str">
            <v/>
          </cell>
          <cell r="AD10" t="str">
            <v/>
          </cell>
          <cell r="AE10">
            <v>0</v>
          </cell>
        </row>
        <row r="11">
          <cell r="AA11">
            <v>522</v>
          </cell>
          <cell r="AB11" t="str">
            <v>Cambodia</v>
          </cell>
          <cell r="AC11" t="str">
            <v/>
          </cell>
          <cell r="AD11" t="str">
            <v/>
          </cell>
          <cell r="AE11">
            <v>0</v>
          </cell>
        </row>
        <row r="12">
          <cell r="AA12">
            <v>622</v>
          </cell>
          <cell r="AB12" t="str">
            <v>Cameroon</v>
          </cell>
          <cell r="AC12" t="str">
            <v>Yes</v>
          </cell>
          <cell r="AD12" t="str">
            <v>Yes</v>
          </cell>
          <cell r="AE12">
            <v>1</v>
          </cell>
        </row>
        <row r="13">
          <cell r="AA13">
            <v>624</v>
          </cell>
          <cell r="AB13" t="str">
            <v>Cabo Verde</v>
          </cell>
          <cell r="AC13" t="str">
            <v/>
          </cell>
          <cell r="AD13" t="str">
            <v/>
          </cell>
          <cell r="AE13">
            <v>0</v>
          </cell>
        </row>
        <row r="14">
          <cell r="AA14">
            <v>626</v>
          </cell>
          <cell r="AB14" t="str">
            <v>Central African Republic</v>
          </cell>
          <cell r="AC14" t="str">
            <v/>
          </cell>
          <cell r="AD14" t="str">
            <v/>
          </cell>
          <cell r="AE14">
            <v>0</v>
          </cell>
        </row>
        <row r="15">
          <cell r="AA15">
            <v>628</v>
          </cell>
          <cell r="AB15" t="str">
            <v>Chad</v>
          </cell>
          <cell r="AC15" t="str">
            <v/>
          </cell>
          <cell r="AD15" t="str">
            <v/>
          </cell>
          <cell r="AE15">
            <v>0</v>
          </cell>
        </row>
        <row r="16">
          <cell r="AA16">
            <v>632</v>
          </cell>
          <cell r="AB16" t="str">
            <v>Comoros</v>
          </cell>
          <cell r="AC16" t="str">
            <v/>
          </cell>
          <cell r="AD16" t="str">
            <v/>
          </cell>
          <cell r="AE16">
            <v>0</v>
          </cell>
        </row>
        <row r="17">
          <cell r="AA17">
            <v>636</v>
          </cell>
          <cell r="AB17" t="str">
            <v>Congo, DR</v>
          </cell>
          <cell r="AC17" t="str">
            <v/>
          </cell>
          <cell r="AD17" t="str">
            <v/>
          </cell>
          <cell r="AE17">
            <v>0</v>
          </cell>
        </row>
        <row r="18">
          <cell r="AA18">
            <v>634</v>
          </cell>
          <cell r="AB18" t="str">
            <v>Congo, Republic of</v>
          </cell>
          <cell r="AC18" t="str">
            <v>Yes</v>
          </cell>
          <cell r="AD18" t="str">
            <v>Yes</v>
          </cell>
          <cell r="AE18">
            <v>1</v>
          </cell>
        </row>
        <row r="19">
          <cell r="AA19">
            <v>662</v>
          </cell>
          <cell r="AB19" t="str">
            <v>Cote d'Ivoire</v>
          </cell>
          <cell r="AC19" t="str">
            <v>Yes</v>
          </cell>
          <cell r="AD19" t="str">
            <v>Yes</v>
          </cell>
          <cell r="AE19">
            <v>1</v>
          </cell>
        </row>
        <row r="20">
          <cell r="AA20">
            <v>611</v>
          </cell>
          <cell r="AB20" t="str">
            <v>Djibouti</v>
          </cell>
          <cell r="AC20" t="str">
            <v/>
          </cell>
          <cell r="AD20" t="str">
            <v/>
          </cell>
          <cell r="AE20">
            <v>0</v>
          </cell>
        </row>
        <row r="21">
          <cell r="AA21">
            <v>321</v>
          </cell>
          <cell r="AB21" t="str">
            <v>Dominica</v>
          </cell>
          <cell r="AC21" t="str">
            <v/>
          </cell>
          <cell r="AD21" t="str">
            <v/>
          </cell>
          <cell r="AE21">
            <v>0</v>
          </cell>
        </row>
        <row r="22">
          <cell r="AA22">
            <v>643</v>
          </cell>
          <cell r="AB22" t="str">
            <v>Eritrea</v>
          </cell>
          <cell r="AC22" t="str">
            <v/>
          </cell>
          <cell r="AD22" t="str">
            <v/>
          </cell>
          <cell r="AE22">
            <v>0</v>
          </cell>
        </row>
        <row r="23">
          <cell r="AA23">
            <v>644</v>
          </cell>
          <cell r="AB23" t="str">
            <v>Ethiopia</v>
          </cell>
          <cell r="AC23" t="str">
            <v>Yes</v>
          </cell>
          <cell r="AD23" t="str">
            <v/>
          </cell>
          <cell r="AE23">
            <v>1</v>
          </cell>
        </row>
        <row r="24">
          <cell r="AA24">
            <v>648</v>
          </cell>
          <cell r="AB24" t="str">
            <v>Gambia, The</v>
          </cell>
          <cell r="AC24" t="str">
            <v/>
          </cell>
          <cell r="AD24" t="str">
            <v/>
          </cell>
          <cell r="AE24">
            <v>0</v>
          </cell>
        </row>
        <row r="25">
          <cell r="AA25">
            <v>652</v>
          </cell>
          <cell r="AB25" t="str">
            <v>Ghana</v>
          </cell>
          <cell r="AC25" t="str">
            <v>Yes</v>
          </cell>
          <cell r="AD25" t="str">
            <v>Yes</v>
          </cell>
          <cell r="AE25">
            <v>1</v>
          </cell>
        </row>
        <row r="26">
          <cell r="AA26">
            <v>328</v>
          </cell>
          <cell r="AB26" t="str">
            <v>Grenada</v>
          </cell>
          <cell r="AC26" t="str">
            <v/>
          </cell>
          <cell r="AD26" t="str">
            <v/>
          </cell>
          <cell r="AE26">
            <v>0</v>
          </cell>
        </row>
        <row r="27">
          <cell r="AA27">
            <v>656</v>
          </cell>
          <cell r="AB27" t="str">
            <v>Guinea</v>
          </cell>
          <cell r="AC27" t="str">
            <v/>
          </cell>
          <cell r="AD27" t="str">
            <v/>
          </cell>
          <cell r="AE27">
            <v>0</v>
          </cell>
        </row>
        <row r="28">
          <cell r="AA28">
            <v>654</v>
          </cell>
          <cell r="AB28" t="str">
            <v>Guinea-Bissau</v>
          </cell>
          <cell r="AC28" t="str">
            <v/>
          </cell>
          <cell r="AD28" t="str">
            <v/>
          </cell>
          <cell r="AE28">
            <v>0</v>
          </cell>
        </row>
        <row r="29">
          <cell r="AA29">
            <v>336</v>
          </cell>
          <cell r="AB29" t="str">
            <v>Guyana</v>
          </cell>
          <cell r="AC29" t="str">
            <v/>
          </cell>
          <cell r="AD29" t="str">
            <v/>
          </cell>
          <cell r="AE29">
            <v>0</v>
          </cell>
        </row>
        <row r="30">
          <cell r="AA30">
            <v>263</v>
          </cell>
          <cell r="AB30" t="str">
            <v>Haiti</v>
          </cell>
          <cell r="AC30" t="str">
            <v/>
          </cell>
          <cell r="AD30" t="str">
            <v/>
          </cell>
          <cell r="AE30">
            <v>0</v>
          </cell>
        </row>
        <row r="31">
          <cell r="AA31">
            <v>268</v>
          </cell>
          <cell r="AB31" t="str">
            <v>Honduras</v>
          </cell>
          <cell r="AC31" t="str">
            <v>Yes</v>
          </cell>
          <cell r="AD31" t="str">
            <v>Yes</v>
          </cell>
          <cell r="AE31">
            <v>1</v>
          </cell>
        </row>
        <row r="32">
          <cell r="AA32">
            <v>664</v>
          </cell>
          <cell r="AB32" t="str">
            <v>Kenya</v>
          </cell>
          <cell r="AC32" t="str">
            <v>Yes</v>
          </cell>
          <cell r="AD32" t="str">
            <v>Yes</v>
          </cell>
          <cell r="AE32">
            <v>1</v>
          </cell>
        </row>
        <row r="33">
          <cell r="AA33">
            <v>826</v>
          </cell>
          <cell r="AB33" t="str">
            <v>Kiribati</v>
          </cell>
          <cell r="AC33" t="str">
            <v/>
          </cell>
          <cell r="AD33" t="str">
            <v/>
          </cell>
          <cell r="AE33">
            <v>0</v>
          </cell>
        </row>
        <row r="34">
          <cell r="AA34">
            <v>917</v>
          </cell>
          <cell r="AB34" t="str">
            <v>Kyrgyz Republic</v>
          </cell>
          <cell r="AC34" t="str">
            <v/>
          </cell>
          <cell r="AD34" t="str">
            <v/>
          </cell>
          <cell r="AE34">
            <v>0</v>
          </cell>
        </row>
        <row r="35">
          <cell r="AA35">
            <v>544</v>
          </cell>
          <cell r="AB35" t="str">
            <v>Lao PDR</v>
          </cell>
          <cell r="AC35" t="str">
            <v/>
          </cell>
          <cell r="AD35" t="str">
            <v>Yes</v>
          </cell>
          <cell r="AE35">
            <v>1</v>
          </cell>
        </row>
        <row r="36">
          <cell r="AA36">
            <v>666</v>
          </cell>
          <cell r="AB36" t="str">
            <v>Lesotho</v>
          </cell>
          <cell r="AC36" t="str">
            <v/>
          </cell>
          <cell r="AD36" t="str">
            <v/>
          </cell>
          <cell r="AE36">
            <v>0</v>
          </cell>
        </row>
        <row r="37">
          <cell r="AA37">
            <v>668</v>
          </cell>
          <cell r="AB37" t="str">
            <v>Liberia</v>
          </cell>
          <cell r="AC37" t="str">
            <v/>
          </cell>
          <cell r="AD37" t="str">
            <v/>
          </cell>
          <cell r="AE37">
            <v>0</v>
          </cell>
        </row>
        <row r="38">
          <cell r="AA38">
            <v>674</v>
          </cell>
          <cell r="AB38" t="str">
            <v>Madagascar</v>
          </cell>
          <cell r="AC38" t="str">
            <v/>
          </cell>
          <cell r="AD38" t="str">
            <v/>
          </cell>
          <cell r="AE38">
            <v>0</v>
          </cell>
        </row>
        <row r="39">
          <cell r="AA39">
            <v>676</v>
          </cell>
          <cell r="AB39" t="str">
            <v>Malawi</v>
          </cell>
          <cell r="AC39" t="str">
            <v/>
          </cell>
          <cell r="AD39" t="str">
            <v/>
          </cell>
          <cell r="AE39">
            <v>0</v>
          </cell>
        </row>
        <row r="40">
          <cell r="AA40">
            <v>556</v>
          </cell>
          <cell r="AB40" t="str">
            <v>Maldives</v>
          </cell>
          <cell r="AC40" t="str">
            <v/>
          </cell>
          <cell r="AD40" t="str">
            <v>Yes</v>
          </cell>
          <cell r="AE40">
            <v>1</v>
          </cell>
        </row>
        <row r="41">
          <cell r="AA41">
            <v>678</v>
          </cell>
          <cell r="AB41" t="str">
            <v>Mali</v>
          </cell>
          <cell r="AC41" t="str">
            <v/>
          </cell>
          <cell r="AD41" t="str">
            <v/>
          </cell>
          <cell r="AE41">
            <v>0</v>
          </cell>
        </row>
        <row r="42">
          <cell r="AA42">
            <v>867</v>
          </cell>
          <cell r="AB42" t="str">
            <v>Marshall Islands</v>
          </cell>
          <cell r="AC42" t="str">
            <v/>
          </cell>
          <cell r="AD42" t="str">
            <v/>
          </cell>
          <cell r="AE42">
            <v>0</v>
          </cell>
        </row>
        <row r="43">
          <cell r="AA43">
            <v>682</v>
          </cell>
          <cell r="AB43" t="str">
            <v>Mauritania</v>
          </cell>
          <cell r="AC43" t="str">
            <v/>
          </cell>
          <cell r="AD43" t="str">
            <v/>
          </cell>
          <cell r="AE43">
            <v>0</v>
          </cell>
        </row>
        <row r="44">
          <cell r="AA44">
            <v>868</v>
          </cell>
          <cell r="AB44" t="str">
            <v>Micronesia</v>
          </cell>
          <cell r="AC44" t="str">
            <v/>
          </cell>
          <cell r="AD44" t="str">
            <v/>
          </cell>
          <cell r="AE44">
            <v>0</v>
          </cell>
        </row>
        <row r="45">
          <cell r="AA45">
            <v>921</v>
          </cell>
          <cell r="AB45" t="str">
            <v>Moldova</v>
          </cell>
          <cell r="AC45" t="str">
            <v/>
          </cell>
          <cell r="AD45" t="str">
            <v/>
          </cell>
          <cell r="AE45">
            <v>0</v>
          </cell>
        </row>
        <row r="46">
          <cell r="AA46">
            <v>688</v>
          </cell>
          <cell r="AB46" t="str">
            <v>Mozambique</v>
          </cell>
          <cell r="AC46" t="str">
            <v>Yes</v>
          </cell>
          <cell r="AD46" t="str">
            <v/>
          </cell>
          <cell r="AE46">
            <v>1</v>
          </cell>
        </row>
        <row r="47">
          <cell r="AA47">
            <v>518</v>
          </cell>
          <cell r="AB47" t="str">
            <v>Myanmar</v>
          </cell>
          <cell r="AC47" t="str">
            <v/>
          </cell>
          <cell r="AD47" t="str">
            <v/>
          </cell>
          <cell r="AE47">
            <v>0</v>
          </cell>
        </row>
        <row r="48">
          <cell r="AA48">
            <v>558</v>
          </cell>
          <cell r="AB48" t="str">
            <v>Nepal</v>
          </cell>
          <cell r="AC48" t="str">
            <v/>
          </cell>
          <cell r="AD48" t="str">
            <v/>
          </cell>
          <cell r="AE48">
            <v>0</v>
          </cell>
        </row>
        <row r="49">
          <cell r="AA49">
            <v>278</v>
          </cell>
          <cell r="AB49" t="str">
            <v>Nicaragua</v>
          </cell>
          <cell r="AC49" t="str">
            <v/>
          </cell>
          <cell r="AD49" t="str">
            <v/>
          </cell>
          <cell r="AE49">
            <v>0</v>
          </cell>
        </row>
        <row r="50">
          <cell r="AA50">
            <v>692</v>
          </cell>
          <cell r="AB50" t="str">
            <v>Niger</v>
          </cell>
          <cell r="AC50" t="str">
            <v/>
          </cell>
          <cell r="AD50" t="str">
            <v/>
          </cell>
          <cell r="AE50">
            <v>0</v>
          </cell>
        </row>
        <row r="51">
          <cell r="AA51">
            <v>853</v>
          </cell>
          <cell r="AB51" t="str">
            <v>Papua New Guinea</v>
          </cell>
          <cell r="AC51" t="str">
            <v/>
          </cell>
          <cell r="AD51" t="str">
            <v/>
          </cell>
          <cell r="AE51">
            <v>0</v>
          </cell>
        </row>
        <row r="52">
          <cell r="AA52">
            <v>714</v>
          </cell>
          <cell r="AB52" t="str">
            <v>Rwanda</v>
          </cell>
          <cell r="AC52" t="str">
            <v>Yes</v>
          </cell>
          <cell r="AD52" t="str">
            <v/>
          </cell>
          <cell r="AE52">
            <v>1</v>
          </cell>
        </row>
        <row r="53">
          <cell r="AA53">
            <v>862</v>
          </cell>
          <cell r="AB53" t="str">
            <v>Samoa</v>
          </cell>
          <cell r="AC53" t="str">
            <v/>
          </cell>
          <cell r="AD53" t="str">
            <v/>
          </cell>
          <cell r="AE53">
            <v>0</v>
          </cell>
        </row>
        <row r="54">
          <cell r="AA54">
            <v>716</v>
          </cell>
          <cell r="AB54" t="str">
            <v>Sao Tome &amp; Principe</v>
          </cell>
          <cell r="AC54" t="str">
            <v/>
          </cell>
          <cell r="AD54" t="str">
            <v/>
          </cell>
          <cell r="AE54">
            <v>0</v>
          </cell>
        </row>
        <row r="55">
          <cell r="AA55">
            <v>722</v>
          </cell>
          <cell r="AB55" t="str">
            <v>Senegal</v>
          </cell>
          <cell r="AC55" t="str">
            <v>Yes</v>
          </cell>
          <cell r="AD55" t="str">
            <v/>
          </cell>
          <cell r="AE55">
            <v>1</v>
          </cell>
        </row>
        <row r="56">
          <cell r="AA56">
            <v>724</v>
          </cell>
          <cell r="AB56" t="str">
            <v>Sierra Leone</v>
          </cell>
          <cell r="AC56" t="str">
            <v/>
          </cell>
          <cell r="AD56" t="str">
            <v/>
          </cell>
          <cell r="AE56">
            <v>0</v>
          </cell>
        </row>
        <row r="57">
          <cell r="AA57">
            <v>813</v>
          </cell>
          <cell r="AB57" t="str">
            <v>Solomon Islands</v>
          </cell>
          <cell r="AC57" t="str">
            <v/>
          </cell>
          <cell r="AD57" t="str">
            <v/>
          </cell>
          <cell r="AE57">
            <v>0</v>
          </cell>
        </row>
        <row r="58">
          <cell r="AA58">
            <v>726</v>
          </cell>
          <cell r="AB58" t="str">
            <v>Somalia</v>
          </cell>
          <cell r="AC58" t="str">
            <v/>
          </cell>
          <cell r="AD58" t="str">
            <v/>
          </cell>
          <cell r="AE58">
            <v>0</v>
          </cell>
        </row>
        <row r="59">
          <cell r="AA59">
            <v>733</v>
          </cell>
          <cell r="AB59" t="str">
            <v>South Sudan</v>
          </cell>
          <cell r="AC59" t="str">
            <v/>
          </cell>
          <cell r="AD59" t="str">
            <v/>
          </cell>
          <cell r="AE59">
            <v>0</v>
          </cell>
        </row>
        <row r="60">
          <cell r="AA60">
            <v>362</v>
          </cell>
          <cell r="AB60" t="str">
            <v>St. Lucia</v>
          </cell>
          <cell r="AC60" t="str">
            <v/>
          </cell>
          <cell r="AD60" t="str">
            <v/>
          </cell>
          <cell r="AE60">
            <v>0</v>
          </cell>
        </row>
        <row r="61">
          <cell r="AA61">
            <v>364</v>
          </cell>
          <cell r="AB61" t="str">
            <v>St. Vincent &amp; the Grenadines</v>
          </cell>
          <cell r="AC61" t="str">
            <v/>
          </cell>
          <cell r="AD61" t="str">
            <v/>
          </cell>
          <cell r="AE61">
            <v>0</v>
          </cell>
        </row>
        <row r="62">
          <cell r="AA62">
            <v>732</v>
          </cell>
          <cell r="AB62" t="str">
            <v>Sudan</v>
          </cell>
          <cell r="AC62" t="str">
            <v/>
          </cell>
          <cell r="AD62" t="str">
            <v/>
          </cell>
          <cell r="AE62">
            <v>0</v>
          </cell>
        </row>
        <row r="63">
          <cell r="AA63">
            <v>923</v>
          </cell>
          <cell r="AB63" t="str">
            <v>Tajikistan</v>
          </cell>
          <cell r="AC63" t="str">
            <v>Yes</v>
          </cell>
          <cell r="AD63" t="str">
            <v/>
          </cell>
          <cell r="AE63">
            <v>1</v>
          </cell>
        </row>
        <row r="64">
          <cell r="AA64">
            <v>738</v>
          </cell>
          <cell r="AB64" t="str">
            <v>Tanzania</v>
          </cell>
          <cell r="AC64" t="str">
            <v>Yes</v>
          </cell>
          <cell r="AD64" t="str">
            <v/>
          </cell>
          <cell r="AE64">
            <v>1</v>
          </cell>
        </row>
        <row r="65">
          <cell r="AA65">
            <v>537</v>
          </cell>
          <cell r="AB65" t="str">
            <v>Timor-Leste</v>
          </cell>
          <cell r="AC65" t="str">
            <v/>
          </cell>
          <cell r="AD65" t="str">
            <v/>
          </cell>
          <cell r="AE65">
            <v>0</v>
          </cell>
        </row>
        <row r="66">
          <cell r="AA66">
            <v>742</v>
          </cell>
          <cell r="AB66" t="str">
            <v>Togo</v>
          </cell>
          <cell r="AC66" t="str">
            <v/>
          </cell>
          <cell r="AD66" t="str">
            <v/>
          </cell>
          <cell r="AE66">
            <v>0</v>
          </cell>
        </row>
        <row r="67">
          <cell r="AA67">
            <v>866</v>
          </cell>
          <cell r="AB67" t="str">
            <v>Tonga</v>
          </cell>
          <cell r="AC67" t="str">
            <v/>
          </cell>
          <cell r="AD67" t="str">
            <v/>
          </cell>
          <cell r="AE67">
            <v>0</v>
          </cell>
        </row>
        <row r="68">
          <cell r="AA68">
            <v>869</v>
          </cell>
          <cell r="AB68" t="str">
            <v>Tuvalu</v>
          </cell>
          <cell r="AC68" t="str">
            <v/>
          </cell>
          <cell r="AD68" t="str">
            <v/>
          </cell>
          <cell r="AE68">
            <v>0</v>
          </cell>
        </row>
        <row r="69">
          <cell r="AA69">
            <v>746</v>
          </cell>
          <cell r="AB69" t="str">
            <v>Uganda</v>
          </cell>
          <cell r="AC69" t="str">
            <v/>
          </cell>
          <cell r="AD69" t="str">
            <v/>
          </cell>
          <cell r="AE69">
            <v>0</v>
          </cell>
        </row>
        <row r="70">
          <cell r="AA70">
            <v>927</v>
          </cell>
          <cell r="AB70" t="str">
            <v>Uzbekistan</v>
          </cell>
          <cell r="AC70" t="str">
            <v/>
          </cell>
          <cell r="AD70" t="str">
            <v/>
          </cell>
          <cell r="AE70">
            <v>0</v>
          </cell>
        </row>
        <row r="71">
          <cell r="AA71">
            <v>846</v>
          </cell>
          <cell r="AB71" t="str">
            <v>Vanuatu</v>
          </cell>
          <cell r="AC71" t="str">
            <v/>
          </cell>
          <cell r="AD71" t="str">
            <v/>
          </cell>
          <cell r="AE71">
            <v>0</v>
          </cell>
        </row>
        <row r="72">
          <cell r="AA72">
            <v>474</v>
          </cell>
          <cell r="AB72" t="str">
            <v>Yemen, Republic of</v>
          </cell>
          <cell r="AC72" t="str">
            <v/>
          </cell>
          <cell r="AD72" t="str">
            <v/>
          </cell>
          <cell r="AE72">
            <v>0</v>
          </cell>
        </row>
        <row r="73">
          <cell r="AA73">
            <v>754</v>
          </cell>
          <cell r="AB73" t="str">
            <v>Zambia</v>
          </cell>
          <cell r="AC73" t="str">
            <v>Yes</v>
          </cell>
          <cell r="AD73" t="str">
            <v>Yes</v>
          </cell>
          <cell r="AE73">
            <v>1</v>
          </cell>
        </row>
        <row r="74">
          <cell r="AA74">
            <v>698</v>
          </cell>
          <cell r="AB74" t="str">
            <v>Zimbabwe</v>
          </cell>
          <cell r="AC74" t="str">
            <v/>
          </cell>
          <cell r="AD74" t="str">
            <v/>
          </cell>
          <cell r="AE74">
            <v>0</v>
          </cell>
        </row>
      </sheetData>
      <sheetData sheetId="73"/>
      <sheetData sheetId="74"/>
      <sheetData sheetId="75"/>
      <sheetData sheetId="76"/>
      <sheetData sheetId="77"/>
      <sheetData sheetId="78"/>
      <sheetData sheetId="79"/>
      <sheetData sheetId="80"/>
      <sheetData sheetId="81"/>
      <sheetData sheetId="82">
        <row r="2">
          <cell r="H2" t="str">
            <v>MMR</v>
          </cell>
        </row>
        <row r="3">
          <cell r="D3" t="str">
            <v>HIPC status</v>
          </cell>
          <cell r="E3" t="str">
            <v>MDRI</v>
          </cell>
          <cell r="AJ3" t="str">
            <v>Vintage display lookup</v>
          </cell>
          <cell r="AX3" t="str">
            <v>Hide Sheets</v>
          </cell>
          <cell r="AY3" t="str">
            <v>Country Drop Down</v>
          </cell>
        </row>
        <row r="4">
          <cell r="C4" t="str">
            <v>Afghanistan</v>
          </cell>
          <cell r="D4" t="str">
            <v>CP</v>
          </cell>
          <cell r="E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AD6" t="str">
            <v>Blend</v>
          </cell>
          <cell r="AJ6" t="str">
            <v>03</v>
          </cell>
          <cell r="AK6" t="str">
            <v>March</v>
          </cell>
          <cell r="AX6" t="str">
            <v>Public DSA =&gt;</v>
          </cell>
          <cell r="AY6" t="str">
            <v>Bangladesh</v>
          </cell>
        </row>
        <row r="7">
          <cell r="C7" t="str">
            <v>Bhutan</v>
          </cell>
          <cell r="D7" t="str">
            <v>nonhipc</v>
          </cell>
          <cell r="E7" t="str">
            <v>Yes</v>
          </cell>
          <cell r="AD7" t="str">
            <v>Small Economy</v>
          </cell>
          <cell r="AJ7" t="str">
            <v>04</v>
          </cell>
          <cell r="AK7" t="str">
            <v>April</v>
          </cell>
          <cell r="AX7" t="str">
            <v>A1_Historical_pub</v>
          </cell>
          <cell r="AY7" t="str">
            <v>Benin</v>
          </cell>
        </row>
        <row r="8">
          <cell r="C8" t="str">
            <v>Burkina Faso</v>
          </cell>
          <cell r="D8" t="str">
            <v>CP</v>
          </cell>
          <cell r="E8" t="str">
            <v>Yes</v>
          </cell>
          <cell r="AJ8" t="str">
            <v>05</v>
          </cell>
          <cell r="AK8" t="str">
            <v>May</v>
          </cell>
          <cell r="AX8" t="str">
            <v>Baseline - public</v>
          </cell>
          <cell r="AY8" t="str">
            <v>Bhutan</v>
          </cell>
        </row>
        <row r="9">
          <cell r="C9" t="str">
            <v>Burundi</v>
          </cell>
          <cell r="D9" t="str">
            <v>CP</v>
          </cell>
          <cell r="E9" t="str">
            <v>Yes</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AJ12" t="str">
            <v>09</v>
          </cell>
          <cell r="AK12" t="str">
            <v>September</v>
          </cell>
          <cell r="AX12" t="str">
            <v>B3_Exports_pub</v>
          </cell>
          <cell r="AY12" t="str">
            <v>Cameroon</v>
          </cell>
        </row>
        <row r="13">
          <cell r="C13" t="str">
            <v>Central African Republic</v>
          </cell>
          <cell r="D13" t="str">
            <v>CP</v>
          </cell>
          <cell r="E13" t="str">
            <v>Yes</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t="str">
            <v/>
          </cell>
        </row>
        <row r="76">
          <cell r="AY76" t="str">
            <v/>
          </cell>
        </row>
        <row r="77">
          <cell r="AY77" t="str">
            <v/>
          </cell>
        </row>
        <row r="78">
          <cell r="AY78" t="str">
            <v/>
          </cell>
        </row>
        <row r="79">
          <cell r="AY79" t="str">
            <v/>
          </cell>
        </row>
        <row r="80">
          <cell r="AY80" t="str">
            <v/>
          </cell>
        </row>
        <row r="81">
          <cell r="AY81" t="str">
            <v/>
          </cell>
        </row>
        <row r="82">
          <cell r="AY82" t="str">
            <v/>
          </cell>
        </row>
        <row r="83">
          <cell r="AY83" t="str">
            <v/>
          </cell>
        </row>
        <row r="84">
          <cell r="AY84" t="str">
            <v/>
          </cell>
        </row>
        <row r="85">
          <cell r="AY85" t="str">
            <v/>
          </cell>
        </row>
        <row r="86">
          <cell r="AY86" t="str">
            <v/>
          </cell>
        </row>
        <row r="87">
          <cell r="AY87" t="str">
            <v/>
          </cell>
        </row>
        <row r="88">
          <cell r="AY88" t="str">
            <v/>
          </cell>
        </row>
        <row r="89">
          <cell r="AY89" t="str">
            <v/>
          </cell>
        </row>
        <row r="90">
          <cell r="AY90" t="str">
            <v/>
          </cell>
        </row>
        <row r="91">
          <cell r="AY91" t="str">
            <v/>
          </cell>
        </row>
        <row r="92">
          <cell r="AY92" t="str">
            <v/>
          </cell>
        </row>
        <row r="93">
          <cell r="AY93" t="str">
            <v/>
          </cell>
        </row>
        <row r="94">
          <cell r="AY94" t="str">
            <v/>
          </cell>
        </row>
        <row r="95">
          <cell r="AY95" t="str">
            <v/>
          </cell>
        </row>
        <row r="96">
          <cell r="AY96" t="str">
            <v/>
          </cell>
        </row>
        <row r="97">
          <cell r="AY97" t="str">
            <v/>
          </cell>
        </row>
        <row r="98">
          <cell r="AY98" t="str">
            <v/>
          </cell>
        </row>
        <row r="99">
          <cell r="AY99" t="str">
            <v/>
          </cell>
        </row>
        <row r="100">
          <cell r="AY100" t="str">
            <v/>
          </cell>
        </row>
        <row r="101">
          <cell r="AY101" t="str">
            <v/>
          </cell>
        </row>
        <row r="102">
          <cell r="AY102" t="str">
            <v/>
          </cell>
        </row>
        <row r="103">
          <cell r="AY103" t="str">
            <v/>
          </cell>
        </row>
        <row r="104">
          <cell r="AY104" t="str">
            <v/>
          </cell>
        </row>
        <row r="105">
          <cell r="AY105" t="str">
            <v/>
          </cell>
        </row>
        <row r="106">
          <cell r="AY106" t="str">
            <v/>
          </cell>
        </row>
      </sheetData>
      <sheetData sheetId="83"/>
      <sheetData sheetId="84"/>
      <sheetData sheetId="85">
        <row r="5">
          <cell r="C5" t="str">
            <v>Myanmar</v>
          </cell>
        </row>
      </sheetData>
      <sheetData sheetId="86"/>
      <sheetData sheetId="87"/>
      <sheetData sheetId="88"/>
      <sheetData sheetId="8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
      <sheetName val="START"/>
      <sheetName val="Input-INSTRUCTIONS"/>
      <sheetName val="DMX IN"/>
      <sheetName val="DMX OUT"/>
      <sheetName val="Output - Submit"/>
      <sheetName val="Data-Input"/>
      <sheetName val="Inp_Out_Debt"/>
      <sheetName val="SDR"/>
      <sheetName val="PV Targets"/>
      <sheetName val="Customized Scenario-fiscal"/>
      <sheetName val="Customized Scenario-External"/>
      <sheetName val="Output-INSTRUCTIONS"/>
      <sheetName val="Out-Table baseline-External"/>
      <sheetName val="Sheet1"/>
      <sheetName val="Out-Panel chart-External"/>
      <sheetName val="Out-Panel chart-Fiscal"/>
      <sheetName val="Out-Stress tests-External"/>
      <sheetName val="Out-Table baseline-Fiscal"/>
      <sheetName val="Out-Stress tests-Fiscal"/>
      <sheetName val="Out-Panel Chart-Remit"/>
      <sheetName val="Out-Stress tests-Remit"/>
      <sheetName val="Out-Panel Chart-prob"/>
      <sheetName val="Out-Panel Chart-prob-Remit"/>
      <sheetName val="Past DSAs"/>
      <sheetName val="BACKGROUND tables"/>
      <sheetName val="Chart Data"/>
      <sheetName val="Chart Data - Remit"/>
      <sheetName val="Prob"/>
      <sheetName val="Prob - Remit"/>
      <sheetName val="GE Calculation"/>
      <sheetName val="baseline-fiscal"/>
      <sheetName val="A1_historical-fiscal"/>
      <sheetName val="A2_PB unchanged-fiscal"/>
      <sheetName val="A3_LR growth-fiscal"/>
      <sheetName val="B1_GDP-fiscal"/>
      <sheetName val="B2_PB-fiscal"/>
      <sheetName val="B5_other flows-fiscal"/>
      <sheetName val="B3_combo-fiscal"/>
      <sheetName val="B4_depreciation-fiscal"/>
      <sheetName val="PV_ResFin-fiscal"/>
      <sheetName val="Baseline"/>
      <sheetName val="A1_historical"/>
      <sheetName val="A2_financing"/>
      <sheetName val="B1_GDP"/>
      <sheetName val="B2_exports"/>
      <sheetName val="B3_deflator"/>
      <sheetName val="B4_non-debt flows"/>
      <sheetName val="Comb shock PNSR comparison"/>
      <sheetName val="B5_Combo"/>
      <sheetName val="B6_30%depr"/>
      <sheetName val="PV_Base"/>
      <sheetName val="PV Stress"/>
      <sheetName val="PV Stress_A2"/>
      <sheetName val="Output Database"/>
      <sheetName val="lookup"/>
      <sheetName val="CPIA"/>
      <sheetName val="Debt service"/>
      <sheetName val="Old Debt Service"/>
      <sheetName val="EEREDNA"/>
      <sheetName val="Projection-52"/>
      <sheetName val="T-49"/>
      <sheetName val="Summary ExtDebt 2015"/>
      <sheetName val="Outstanding  (T-50) "/>
      <sheetName val="T-54"/>
      <sheetName val="EDSS1"/>
      <sheetName val="Projection-52 (usd)"/>
      <sheetName val="NAVIGATOR"/>
      <sheetName val="Q6"/>
      <sheetName val="Q5"/>
      <sheetName val="Control"/>
    </sheetNames>
    <sheetDataSet>
      <sheetData sheetId="0"/>
      <sheetData sheetId="1"/>
      <sheetData sheetId="2"/>
      <sheetData sheetId="3"/>
      <sheetData sheetId="4"/>
      <sheetData sheetId="5">
        <row r="5">
          <cell r="C5" t="str">
            <v>Myanmar</v>
          </cell>
        </row>
      </sheetData>
      <sheetData sheetId="6">
        <row r="4">
          <cell r="C4" t="str">
            <v>Myanmar</v>
          </cell>
        </row>
      </sheetData>
      <sheetData sheetId="7"/>
      <sheetData sheetId="8"/>
      <sheetData sheetId="9"/>
      <sheetData sheetId="10"/>
      <sheetData sheetId="11"/>
      <sheetData sheetId="12">
        <row r="10">
          <cell r="J10" t="str">
            <v>No</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1">
          <cell r="B41" t="str">
            <v>AUD</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22">
          <cell r="B22">
            <v>10</v>
          </cell>
        </row>
      </sheetData>
      <sheetData sheetId="52"/>
      <sheetData sheetId="53"/>
      <sheetData sheetId="54"/>
      <sheetData sheetId="55">
        <row r="2">
          <cell r="H2" t="str">
            <v>MMR</v>
          </cell>
        </row>
        <row r="4">
          <cell r="C4" t="str">
            <v>Afghanistan</v>
          </cell>
        </row>
        <row r="5">
          <cell r="C5" t="str">
            <v>Albania</v>
          </cell>
        </row>
        <row r="6">
          <cell r="C6" t="str">
            <v>Angola</v>
          </cell>
        </row>
        <row r="7">
          <cell r="C7" t="str">
            <v>Armenia</v>
          </cell>
        </row>
        <row r="8">
          <cell r="C8" t="str">
            <v>Bangladesh</v>
          </cell>
        </row>
        <row r="9">
          <cell r="C9" t="str">
            <v>Benin</v>
          </cell>
        </row>
        <row r="10">
          <cell r="C10" t="str">
            <v>Bhutan</v>
          </cell>
        </row>
        <row r="11">
          <cell r="C11" t="str">
            <v>Bolivia</v>
          </cell>
        </row>
        <row r="12">
          <cell r="C12" t="str">
            <v>Burkina Faso</v>
          </cell>
        </row>
        <row r="13">
          <cell r="C13" t="str">
            <v>Burundi</v>
          </cell>
        </row>
        <row r="14">
          <cell r="C14" t="str">
            <v>Cambodia</v>
          </cell>
        </row>
        <row r="15">
          <cell r="C15" t="str">
            <v>Cameroon</v>
          </cell>
        </row>
        <row r="16">
          <cell r="C16" t="str">
            <v>Cape Verde</v>
          </cell>
        </row>
        <row r="17">
          <cell r="C17" t="str">
            <v>Central African Republic</v>
          </cell>
        </row>
        <row r="18">
          <cell r="C18" t="str">
            <v>Chad</v>
          </cell>
        </row>
        <row r="19">
          <cell r="C19" t="str">
            <v>Comoros</v>
          </cell>
        </row>
        <row r="20">
          <cell r="C20" t="str">
            <v>Congo, DR</v>
          </cell>
        </row>
        <row r="21">
          <cell r="C21" t="str">
            <v>Congo, Republic of</v>
          </cell>
        </row>
        <row r="22">
          <cell r="C22" t="str">
            <v>Cote d'Ivoire</v>
          </cell>
        </row>
        <row r="23">
          <cell r="C23" t="str">
            <v>Djibouti</v>
          </cell>
        </row>
        <row r="24">
          <cell r="C24" t="str">
            <v>Dominica</v>
          </cell>
        </row>
        <row r="25">
          <cell r="C25" t="str">
            <v>Eritrea</v>
          </cell>
        </row>
        <row r="26">
          <cell r="C26" t="str">
            <v>Ethiopia</v>
          </cell>
        </row>
        <row r="27">
          <cell r="C27" t="str">
            <v>Gambia, The</v>
          </cell>
        </row>
        <row r="28">
          <cell r="C28" t="str">
            <v>Georgia</v>
          </cell>
        </row>
        <row r="29">
          <cell r="C29" t="str">
            <v>Ghana</v>
          </cell>
        </row>
        <row r="30">
          <cell r="C30" t="str">
            <v>Grenada</v>
          </cell>
        </row>
        <row r="31">
          <cell r="C31" t="str">
            <v>Guinea</v>
          </cell>
        </row>
        <row r="32">
          <cell r="C32" t="str">
            <v>Guinea-Bissau</v>
          </cell>
        </row>
        <row r="33">
          <cell r="C33" t="str">
            <v>Guyana</v>
          </cell>
        </row>
        <row r="34">
          <cell r="C34" t="str">
            <v>Haiti</v>
          </cell>
        </row>
        <row r="35">
          <cell r="C35" t="str">
            <v>Honduras</v>
          </cell>
        </row>
        <row r="36">
          <cell r="C36" t="str">
            <v>Kenya</v>
          </cell>
        </row>
        <row r="37">
          <cell r="C37" t="str">
            <v>Kiribati</v>
          </cell>
        </row>
        <row r="38">
          <cell r="C38" t="str">
            <v>Kyrgyz Republic</v>
          </cell>
        </row>
        <row r="39">
          <cell r="C39" t="str">
            <v>Lao PDR</v>
          </cell>
        </row>
        <row r="40">
          <cell r="C40" t="str">
            <v>Lesotho</v>
          </cell>
        </row>
        <row r="41">
          <cell r="C41" t="str">
            <v>Liberia</v>
          </cell>
        </row>
        <row r="42">
          <cell r="C42" t="str">
            <v>Madagascar</v>
          </cell>
        </row>
        <row r="43">
          <cell r="C43" t="str">
            <v>Malawi</v>
          </cell>
        </row>
        <row r="44">
          <cell r="C44" t="str">
            <v>Maldives</v>
          </cell>
        </row>
        <row r="45">
          <cell r="C45" t="str">
            <v>Mali</v>
          </cell>
        </row>
        <row r="46">
          <cell r="C46" t="str">
            <v>Marshall Islands</v>
          </cell>
        </row>
        <row r="47">
          <cell r="C47" t="str">
            <v>Mauritania</v>
          </cell>
        </row>
        <row r="48">
          <cell r="C48" t="str">
            <v>Micronesia</v>
          </cell>
        </row>
        <row r="49">
          <cell r="C49" t="str">
            <v>Moldova</v>
          </cell>
        </row>
        <row r="50">
          <cell r="C50" t="str">
            <v>Mongolia</v>
          </cell>
        </row>
        <row r="51">
          <cell r="C51" t="str">
            <v>Mozambique</v>
          </cell>
        </row>
        <row r="52">
          <cell r="C52" t="str">
            <v>Myanmar</v>
          </cell>
        </row>
        <row r="53">
          <cell r="C53" t="str">
            <v>Nepal</v>
          </cell>
        </row>
        <row r="54">
          <cell r="C54" t="str">
            <v>Nicaragua</v>
          </cell>
        </row>
        <row r="55">
          <cell r="C55" t="str">
            <v>Niger</v>
          </cell>
        </row>
        <row r="56">
          <cell r="C56" t="str">
            <v>Nigeria</v>
          </cell>
        </row>
        <row r="57">
          <cell r="C57" t="str">
            <v>Papua New Guinea</v>
          </cell>
        </row>
        <row r="58">
          <cell r="C58" t="str">
            <v>Rwanda</v>
          </cell>
        </row>
        <row r="59">
          <cell r="C59" t="str">
            <v>Samoa</v>
          </cell>
        </row>
        <row r="60">
          <cell r="C60" t="str">
            <v>Sao Tome &amp; Principe</v>
          </cell>
        </row>
        <row r="61">
          <cell r="C61" t="str">
            <v>Senegal</v>
          </cell>
        </row>
        <row r="62">
          <cell r="C62" t="str">
            <v>Sierra Leone</v>
          </cell>
        </row>
        <row r="63">
          <cell r="C63" t="str">
            <v>Solomon Islands</v>
          </cell>
        </row>
        <row r="64">
          <cell r="C64" t="str">
            <v>Somalia</v>
          </cell>
        </row>
        <row r="65">
          <cell r="C65" t="str">
            <v>South Sudan</v>
          </cell>
        </row>
        <row r="66">
          <cell r="C66" t="str">
            <v>Sri Lanka</v>
          </cell>
        </row>
        <row r="67">
          <cell r="C67" t="str">
            <v>St. Lucia</v>
          </cell>
        </row>
        <row r="68">
          <cell r="C68" t="str">
            <v>St. Vincent &amp; the Grenadines</v>
          </cell>
        </row>
        <row r="69">
          <cell r="C69" t="str">
            <v>Sudan</v>
          </cell>
        </row>
        <row r="70">
          <cell r="C70" t="str">
            <v>Tajikistan</v>
          </cell>
        </row>
        <row r="71">
          <cell r="C71" t="str">
            <v>Tanzania</v>
          </cell>
        </row>
        <row r="72">
          <cell r="C72" t="str">
            <v>Timor-Leste</v>
          </cell>
        </row>
        <row r="73">
          <cell r="C73" t="str">
            <v>Togo</v>
          </cell>
        </row>
        <row r="74">
          <cell r="C74" t="str">
            <v>Tonga</v>
          </cell>
        </row>
        <row r="75">
          <cell r="C75" t="str">
            <v>Tuvalu</v>
          </cell>
        </row>
        <row r="76">
          <cell r="C76" t="str">
            <v>Uganda</v>
          </cell>
        </row>
        <row r="77">
          <cell r="C77" t="str">
            <v>Uzbekistan</v>
          </cell>
        </row>
        <row r="78">
          <cell r="C78" t="str">
            <v>Vanuatu</v>
          </cell>
        </row>
        <row r="79">
          <cell r="C79" t="str">
            <v>Vietnam</v>
          </cell>
        </row>
        <row r="80">
          <cell r="C80" t="str">
            <v>Yemen, Republic of</v>
          </cell>
        </row>
        <row r="81">
          <cell r="C81" t="str">
            <v>Zambia</v>
          </cell>
        </row>
        <row r="82">
          <cell r="C82" t="str">
            <v>Zimbabwe</v>
          </cell>
        </row>
      </sheetData>
      <sheetData sheetId="56"/>
      <sheetData sheetId="57"/>
      <sheetData sheetId="58"/>
      <sheetData sheetId="59">
        <row r="141">
          <cell r="D141">
            <v>0.153678495233628</v>
          </cell>
        </row>
      </sheetData>
      <sheetData sheetId="60">
        <row r="8">
          <cell r="I8">
            <v>3260.3530000000001</v>
          </cell>
        </row>
      </sheetData>
      <sheetData sheetId="61"/>
      <sheetData sheetId="62"/>
      <sheetData sheetId="63">
        <row r="6">
          <cell r="F6">
            <v>1983.8928349462847</v>
          </cell>
        </row>
      </sheetData>
      <sheetData sheetId="64">
        <row r="52">
          <cell r="B52" t="str">
            <v xml:space="preserve">The Vehicle  and Vessel Procurement </v>
          </cell>
        </row>
      </sheetData>
      <sheetData sheetId="65">
        <row r="90">
          <cell r="EJ90">
            <v>8.8786291396608374E-3</v>
          </cell>
        </row>
      </sheetData>
      <sheetData sheetId="66">
        <row r="58">
          <cell r="D58">
            <v>437.41627540540316</v>
          </cell>
        </row>
      </sheetData>
      <sheetData sheetId="67"/>
      <sheetData sheetId="68" refreshError="1"/>
      <sheetData sheetId="69" refreshError="1"/>
      <sheetData sheetId="7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bl_6 BOP Quarters"/>
      <sheetName val="DMX_IN_A"/>
    </sheetNames>
    <sheetDataSet>
      <sheetData sheetId="0" refreshError="1"/>
      <sheetData sheetId="1" refreshError="1"/>
      <sheetData sheetId="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CBH old"/>
      <sheetName val="CBH new"/>
      <sheetName val="CAM"/>
      <sheetName val="Chart3"/>
      <sheetName val="CBH balance"/>
      <sheetName val="Banks old"/>
      <sheetName val="Banks new"/>
      <sheetName val="Chart1"/>
      <sheetName val="Chart2a"/>
      <sheetName val="Chart2b"/>
      <sheetName val="Banks balance"/>
      <sheetName val="Consolidation"/>
      <sheetName val="Chart4"/>
      <sheetName val="Chart2"/>
      <sheetName val="Indicators"/>
      <sheetName val="Chart Data"/>
      <sheetName val="Panel1"/>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s>
    <sheetDataSet>
      <sheetData sheetId="0" refreshError="1"/>
      <sheetData sheetId="1" refreshError="1"/>
      <sheetData sheetId="2" refreshError="1"/>
      <sheetData sheetId="3" refreshError="1"/>
      <sheetData sheetId="4" refreshError="1"/>
      <sheetData sheetId="5" refreshError="1">
        <row r="60">
          <cell r="D60" t="str">
            <v>S2006REV</v>
          </cell>
        </row>
        <row r="61">
          <cell r="D61">
            <v>38966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itorial"/>
      <sheetName val="BoaGovernacao"/>
      <sheetName val="OrgaGlobal"/>
      <sheetName val="MAP5"/>
      <sheetName val="MAP6"/>
      <sheetName val="MAP7"/>
      <sheetName val="MAPI8"/>
      <sheetName val="MAPI9"/>
      <sheetName val="MAPI1O"/>
      <sheetName val="MAPI11"/>
      <sheetName val="Niassa"/>
      <sheetName val="Cabo"/>
      <sheetName val="Nampula"/>
      <sheetName val="Zambézia"/>
      <sheetName val="Tete"/>
      <sheetName val="Manica"/>
      <sheetName val="Sofala"/>
      <sheetName val="Inhambane"/>
      <sheetName val="Gaza"/>
      <sheetName val="Maputo"/>
      <sheetName val="Cidade"/>
      <sheetName val="MAPI12"/>
      <sheetName val="Sheet3"/>
    </sheetNames>
    <sheetDataSet>
      <sheetData sheetId="0" refreshError="1"/>
      <sheetData sheetId="1" refreshError="1"/>
      <sheetData sheetId="2" refreshError="1">
        <row r="8">
          <cell r="C8" t="str">
            <v>Designação</v>
          </cell>
          <cell r="D8" t="str">
            <v>Despesas Correntes</v>
          </cell>
          <cell r="E8" t="str">
            <v>Despesas com o Pessoal</v>
          </cell>
          <cell r="F8" t="str">
            <v>Salários e Remunerações</v>
          </cell>
          <cell r="G8" t="str">
            <v>Outras Despesas com Pessoal</v>
          </cell>
          <cell r="H8" t="str">
            <v>Bens e Serviços</v>
          </cell>
          <cell r="I8" t="str">
            <v>Bens</v>
          </cell>
          <cell r="J8" t="str">
            <v>Serviços</v>
          </cell>
          <cell r="K8" t="str">
            <v>Encargos da Dívida</v>
          </cell>
          <cell r="L8" t="str">
            <v>Transferências Correntes</v>
          </cell>
          <cell r="M8" t="str">
            <v>Subsídios</v>
          </cell>
          <cell r="N8" t="str">
            <v>Outras Despesas Correntes</v>
          </cell>
          <cell r="O8" t="str">
            <v>Exercícios Findos</v>
          </cell>
          <cell r="P8" t="str">
            <v>Despesas de Capital</v>
          </cell>
          <cell r="Q8" t="str">
            <v>Total</v>
          </cell>
          <cell r="T8" t="str">
            <v xml:space="preserve">   Presidência da República</v>
          </cell>
          <cell r="U8">
            <v>5465.2</v>
          </cell>
          <cell r="V8">
            <v>0</v>
          </cell>
          <cell r="W8">
            <v>5465.2</v>
          </cell>
        </row>
        <row r="9">
          <cell r="T9" t="str">
            <v xml:space="preserve">   Casa Militar</v>
          </cell>
          <cell r="U9">
            <v>10000</v>
          </cell>
          <cell r="V9">
            <v>0</v>
          </cell>
          <cell r="W9">
            <v>10000</v>
          </cell>
        </row>
        <row r="10">
          <cell r="C10" t="str">
            <v xml:space="preserve">   Presidência da República</v>
          </cell>
          <cell r="D10">
            <v>138928.25</v>
          </cell>
          <cell r="E10">
            <v>54151.09</v>
          </cell>
          <cell r="F10">
            <v>12624.42</v>
          </cell>
          <cell r="G10">
            <v>41526.67</v>
          </cell>
          <cell r="H10">
            <v>84290.77</v>
          </cell>
          <cell r="I10">
            <v>9583.1</v>
          </cell>
          <cell r="J10">
            <v>74707.67</v>
          </cell>
          <cell r="K10" t="str">
            <v xml:space="preserve"> </v>
          </cell>
          <cell r="L10">
            <v>150</v>
          </cell>
          <cell r="M10" t="str">
            <v xml:space="preserve"> </v>
          </cell>
          <cell r="N10" t="str">
            <v xml:space="preserve"> </v>
          </cell>
          <cell r="O10">
            <v>336.39</v>
          </cell>
          <cell r="P10">
            <v>4585</v>
          </cell>
          <cell r="Q10">
            <v>143513.25</v>
          </cell>
          <cell r="T10" t="str">
            <v xml:space="preserve">   Gabinete do Governador</v>
          </cell>
          <cell r="U10">
            <v>16298.1</v>
          </cell>
          <cell r="V10">
            <v>0</v>
          </cell>
          <cell r="W10">
            <v>16298.1</v>
          </cell>
        </row>
        <row r="11">
          <cell r="C11" t="str">
            <v xml:space="preserve">   Casa Militar</v>
          </cell>
          <cell r="D11">
            <v>81788.990000000005</v>
          </cell>
          <cell r="E11">
            <v>54634.49</v>
          </cell>
          <cell r="F11">
            <v>51568.49</v>
          </cell>
          <cell r="G11">
            <v>3066</v>
          </cell>
          <cell r="H11">
            <v>27154.5</v>
          </cell>
          <cell r="I11">
            <v>19765.95</v>
          </cell>
          <cell r="J11">
            <v>7388.55</v>
          </cell>
          <cell r="K11" t="str">
            <v xml:space="preserve"> </v>
          </cell>
          <cell r="L11" t="str">
            <v xml:space="preserve"> </v>
          </cell>
          <cell r="M11" t="str">
            <v xml:space="preserve"> </v>
          </cell>
          <cell r="N11" t="str">
            <v xml:space="preserve"> </v>
          </cell>
          <cell r="O11" t="str">
            <v xml:space="preserve"> </v>
          </cell>
          <cell r="P11" t="str">
            <v xml:space="preserve"> </v>
          </cell>
          <cell r="Q11">
            <v>81788.990000000005</v>
          </cell>
          <cell r="T11" t="str">
            <v xml:space="preserve">   Gabinete do Primeiro Ministro</v>
          </cell>
          <cell r="U11">
            <v>66877.05</v>
          </cell>
          <cell r="V11">
            <v>44961</v>
          </cell>
          <cell r="W11">
            <v>111838.05</v>
          </cell>
        </row>
        <row r="12">
          <cell r="C12" t="str">
            <v xml:space="preserve">   Gabinete do Governador</v>
          </cell>
          <cell r="D12">
            <v>35640.949999999997</v>
          </cell>
          <cell r="E12">
            <v>18275.54</v>
          </cell>
          <cell r="F12">
            <v>12387.77</v>
          </cell>
          <cell r="G12">
            <v>5887.77</v>
          </cell>
          <cell r="H12">
            <v>16617.39</v>
          </cell>
          <cell r="I12">
            <v>7205.31</v>
          </cell>
          <cell r="J12">
            <v>9412.08</v>
          </cell>
          <cell r="K12" t="str">
            <v xml:space="preserve"> </v>
          </cell>
          <cell r="L12">
            <v>33.619999999999997</v>
          </cell>
          <cell r="M12" t="str">
            <v xml:space="preserve"> </v>
          </cell>
          <cell r="N12">
            <v>39.92</v>
          </cell>
          <cell r="O12">
            <v>674.49</v>
          </cell>
          <cell r="P12" t="str">
            <v xml:space="preserve"> </v>
          </cell>
          <cell r="Q12">
            <v>35640.949999999997</v>
          </cell>
          <cell r="T12" t="str">
            <v xml:space="preserve">   Gabinete de Informação</v>
          </cell>
          <cell r="U12">
            <v>80321</v>
          </cell>
          <cell r="V12">
            <v>39914.654289999999</v>
          </cell>
          <cell r="W12">
            <v>120235.65429000001</v>
          </cell>
        </row>
        <row r="13">
          <cell r="C13" t="str">
            <v xml:space="preserve">   Gabinete do Primeiro Ministro</v>
          </cell>
          <cell r="D13">
            <v>17005.740000000002</v>
          </cell>
          <cell r="E13">
            <v>6618.63</v>
          </cell>
          <cell r="F13">
            <v>3876.01</v>
          </cell>
          <cell r="G13">
            <v>2742.63</v>
          </cell>
          <cell r="H13">
            <v>10317.11</v>
          </cell>
          <cell r="I13">
            <v>3405.87</v>
          </cell>
          <cell r="J13">
            <v>6911.24</v>
          </cell>
          <cell r="K13" t="str">
            <v xml:space="preserve"> </v>
          </cell>
          <cell r="L13" t="str">
            <v xml:space="preserve"> </v>
          </cell>
          <cell r="M13" t="str">
            <v xml:space="preserve"> </v>
          </cell>
          <cell r="N13" t="str">
            <v xml:space="preserve"> </v>
          </cell>
          <cell r="O13">
            <v>70</v>
          </cell>
          <cell r="P13">
            <v>101.2</v>
          </cell>
          <cell r="Q13">
            <v>17106.939999999999</v>
          </cell>
          <cell r="T13" t="str">
            <v xml:space="preserve">   Gabinete Central de Prevenção e Combate à Droga</v>
          </cell>
          <cell r="U13">
            <v>1200</v>
          </cell>
          <cell r="V13">
            <v>1901.625</v>
          </cell>
          <cell r="W13">
            <v>3101.625</v>
          </cell>
        </row>
        <row r="14">
          <cell r="C14" t="str">
            <v xml:space="preserve">   Conselho Superior da Comunicação Social</v>
          </cell>
          <cell r="D14">
            <v>2472.6</v>
          </cell>
          <cell r="E14">
            <v>1477.99</v>
          </cell>
          <cell r="F14">
            <v>550.46</v>
          </cell>
          <cell r="G14">
            <v>927.53</v>
          </cell>
          <cell r="H14">
            <v>994.61</v>
          </cell>
          <cell r="I14">
            <v>437.84</v>
          </cell>
          <cell r="J14">
            <v>556.77</v>
          </cell>
          <cell r="K14" t="str">
            <v xml:space="preserve"> </v>
          </cell>
          <cell r="L14" t="str">
            <v xml:space="preserve"> </v>
          </cell>
          <cell r="M14" t="str">
            <v xml:space="preserve"> </v>
          </cell>
          <cell r="N14" t="str">
            <v xml:space="preserve"> </v>
          </cell>
          <cell r="O14" t="str">
            <v xml:space="preserve"> </v>
          </cell>
          <cell r="P14" t="str">
            <v xml:space="preserve"> </v>
          </cell>
          <cell r="Q14">
            <v>2472.6</v>
          </cell>
          <cell r="T14" t="str">
            <v xml:space="preserve">   Delegação Provincial da Comunicação Social</v>
          </cell>
          <cell r="U14">
            <v>2102</v>
          </cell>
          <cell r="V14">
            <v>0</v>
          </cell>
          <cell r="W14">
            <v>2102</v>
          </cell>
        </row>
        <row r="15">
          <cell r="C15" t="str">
            <v xml:space="preserve">   Gabinete de Informação</v>
          </cell>
          <cell r="D15">
            <v>23066.65</v>
          </cell>
          <cell r="E15">
            <v>10681.58</v>
          </cell>
          <cell r="F15">
            <v>9278.83</v>
          </cell>
          <cell r="G15">
            <v>1402.76</v>
          </cell>
          <cell r="H15">
            <v>7519.07</v>
          </cell>
          <cell r="I15">
            <v>3176.42</v>
          </cell>
          <cell r="J15">
            <v>4342.6499999999996</v>
          </cell>
          <cell r="K15" t="str">
            <v xml:space="preserve"> </v>
          </cell>
          <cell r="L15">
            <v>4140</v>
          </cell>
          <cell r="M15" t="str">
            <v xml:space="preserve"> </v>
          </cell>
          <cell r="N15" t="str">
            <v xml:space="preserve"> </v>
          </cell>
          <cell r="O15">
            <v>726</v>
          </cell>
          <cell r="P15" t="str">
            <v xml:space="preserve"> </v>
          </cell>
          <cell r="Q15">
            <v>23066.65</v>
          </cell>
          <cell r="T15" t="str">
            <v xml:space="preserve">   Assembleia da República</v>
          </cell>
          <cell r="U15">
            <v>16251.3</v>
          </cell>
          <cell r="V15">
            <v>8560.9240730000001</v>
          </cell>
          <cell r="W15">
            <v>24812.224072999998</v>
          </cell>
        </row>
        <row r="16">
          <cell r="C16" t="str">
            <v xml:space="preserve">   Gabinete Central de Prevenção e Combate à Droga</v>
          </cell>
          <cell r="D16">
            <v>14752.94</v>
          </cell>
          <cell r="E16">
            <v>8519.39</v>
          </cell>
          <cell r="F16">
            <v>6087.86</v>
          </cell>
          <cell r="G16">
            <v>2431.5300000000002</v>
          </cell>
          <cell r="H16">
            <v>6233.56</v>
          </cell>
          <cell r="I16">
            <v>2227.6999999999998</v>
          </cell>
          <cell r="J16">
            <v>4005.86</v>
          </cell>
          <cell r="K16" t="str">
            <v xml:space="preserve"> </v>
          </cell>
          <cell r="L16" t="str">
            <v xml:space="preserve"> </v>
          </cell>
          <cell r="M16" t="str">
            <v xml:space="preserve"> </v>
          </cell>
          <cell r="N16" t="str">
            <v xml:space="preserve"> </v>
          </cell>
          <cell r="O16" t="str">
            <v xml:space="preserve"> </v>
          </cell>
          <cell r="P16" t="str">
            <v xml:space="preserve"> </v>
          </cell>
          <cell r="Q16">
            <v>14752.94</v>
          </cell>
          <cell r="T16" t="str">
            <v xml:space="preserve">   Assembleia Provincial</v>
          </cell>
          <cell r="U16">
            <v>342</v>
          </cell>
          <cell r="V16">
            <v>0</v>
          </cell>
          <cell r="W16">
            <v>342</v>
          </cell>
        </row>
        <row r="17">
          <cell r="C17" t="str">
            <v xml:space="preserve">   Delegação Provincial da Comunicação Social</v>
          </cell>
          <cell r="D17">
            <v>9078.0300000000007</v>
          </cell>
          <cell r="E17">
            <v>5248.15</v>
          </cell>
          <cell r="F17">
            <v>4443.51</v>
          </cell>
          <cell r="G17">
            <v>804.64</v>
          </cell>
          <cell r="H17">
            <v>3646.33</v>
          </cell>
          <cell r="I17">
            <v>1542.24</v>
          </cell>
          <cell r="J17">
            <v>2104.09</v>
          </cell>
          <cell r="K17" t="str">
            <v xml:space="preserve"> </v>
          </cell>
          <cell r="L17" t="str">
            <v xml:space="preserve"> </v>
          </cell>
          <cell r="M17" t="str">
            <v xml:space="preserve"> </v>
          </cell>
          <cell r="N17">
            <v>130.01</v>
          </cell>
          <cell r="O17">
            <v>53.54</v>
          </cell>
          <cell r="P17" t="str">
            <v xml:space="preserve"> </v>
          </cell>
          <cell r="Q17">
            <v>9078.0300000000007</v>
          </cell>
          <cell r="T17" t="str">
            <v xml:space="preserve">   Tribunal Supremo</v>
          </cell>
          <cell r="U17">
            <v>33149.11</v>
          </cell>
          <cell r="V17">
            <v>6.0712799999999998</v>
          </cell>
          <cell r="W17">
            <v>33155.181279999997</v>
          </cell>
        </row>
        <row r="18">
          <cell r="C18" t="str">
            <v xml:space="preserve">   Assembleia da República</v>
          </cell>
          <cell r="D18">
            <v>120797.29</v>
          </cell>
          <cell r="E18">
            <v>88032.54</v>
          </cell>
          <cell r="F18">
            <v>9050.74</v>
          </cell>
          <cell r="G18">
            <v>78981.8</v>
          </cell>
          <cell r="H18">
            <v>30864.75</v>
          </cell>
          <cell r="I18">
            <v>7062.28</v>
          </cell>
          <cell r="J18">
            <v>23802.48</v>
          </cell>
          <cell r="K18" t="str">
            <v xml:space="preserve"> </v>
          </cell>
          <cell r="L18">
            <v>1350</v>
          </cell>
          <cell r="M18" t="str">
            <v xml:space="preserve"> </v>
          </cell>
          <cell r="N18" t="str">
            <v xml:space="preserve"> </v>
          </cell>
          <cell r="O18">
            <v>550</v>
          </cell>
          <cell r="P18" t="str">
            <v xml:space="preserve"> </v>
          </cell>
          <cell r="Q18">
            <v>120797.29</v>
          </cell>
          <cell r="T18" t="str">
            <v xml:space="preserve">   Tribunal Provincial</v>
          </cell>
          <cell r="U18">
            <v>10332.4</v>
          </cell>
          <cell r="V18">
            <v>0</v>
          </cell>
          <cell r="W18">
            <v>10332.4</v>
          </cell>
        </row>
        <row r="19">
          <cell r="C19" t="str">
            <v xml:space="preserve">   Assembleia Provincial</v>
          </cell>
          <cell r="D19">
            <v>7786.24</v>
          </cell>
          <cell r="E19">
            <v>5398.39</v>
          </cell>
          <cell r="F19">
            <v>5035.37</v>
          </cell>
          <cell r="G19">
            <v>363.02</v>
          </cell>
          <cell r="H19">
            <v>2257.84</v>
          </cell>
          <cell r="I19">
            <v>1033.3900000000001</v>
          </cell>
          <cell r="J19">
            <v>1224.46</v>
          </cell>
          <cell r="K19" t="str">
            <v xml:space="preserve"> </v>
          </cell>
          <cell r="L19" t="str">
            <v xml:space="preserve"> </v>
          </cell>
          <cell r="M19" t="str">
            <v xml:space="preserve"> </v>
          </cell>
          <cell r="N19" t="str">
            <v xml:space="preserve"> </v>
          </cell>
          <cell r="O19">
            <v>130</v>
          </cell>
          <cell r="P19" t="str">
            <v xml:space="preserve"> </v>
          </cell>
          <cell r="Q19">
            <v>7786.24</v>
          </cell>
          <cell r="T19" t="str">
            <v xml:space="preserve">   Conselho Superior da Magistratura Judicial</v>
          </cell>
          <cell r="U19">
            <v>875.16</v>
          </cell>
          <cell r="V19">
            <v>0</v>
          </cell>
          <cell r="W19">
            <v>875.16</v>
          </cell>
        </row>
        <row r="20">
          <cell r="C20" t="str">
            <v xml:space="preserve">   Tribunal Supremo</v>
          </cell>
          <cell r="D20">
            <v>24165.86</v>
          </cell>
          <cell r="E20">
            <v>10939.68</v>
          </cell>
          <cell r="F20">
            <v>7251.16</v>
          </cell>
          <cell r="G20">
            <v>3688.53</v>
          </cell>
          <cell r="H20">
            <v>12305.67</v>
          </cell>
          <cell r="I20">
            <v>4194.53</v>
          </cell>
          <cell r="J20">
            <v>8111.14</v>
          </cell>
          <cell r="K20" t="str">
            <v xml:space="preserve"> </v>
          </cell>
          <cell r="L20" t="str">
            <v xml:space="preserve"> </v>
          </cell>
          <cell r="M20" t="str">
            <v xml:space="preserve"> </v>
          </cell>
          <cell r="N20">
            <v>405</v>
          </cell>
          <cell r="O20">
            <v>515.5</v>
          </cell>
          <cell r="P20" t="str">
            <v xml:space="preserve"> </v>
          </cell>
          <cell r="Q20">
            <v>24165.86</v>
          </cell>
          <cell r="T20" t="str">
            <v xml:space="preserve">   Tribunal Administrativo</v>
          </cell>
          <cell r="U20">
            <v>8500</v>
          </cell>
          <cell r="V20">
            <v>0</v>
          </cell>
          <cell r="W20">
            <v>8500</v>
          </cell>
        </row>
        <row r="21">
          <cell r="C21" t="str">
            <v xml:space="preserve">   Tribunal Judicial de Menores</v>
          </cell>
          <cell r="D21">
            <v>1983.4</v>
          </cell>
          <cell r="E21">
            <v>1325.58</v>
          </cell>
          <cell r="F21">
            <v>1295.58</v>
          </cell>
          <cell r="G21">
            <v>30</v>
          </cell>
          <cell r="H21">
            <v>657.81</v>
          </cell>
          <cell r="I21">
            <v>357.85</v>
          </cell>
          <cell r="J21">
            <v>299.95999999999998</v>
          </cell>
          <cell r="K21" t="str">
            <v xml:space="preserve"> </v>
          </cell>
          <cell r="L21" t="str">
            <v xml:space="preserve"> </v>
          </cell>
          <cell r="M21" t="str">
            <v xml:space="preserve"> </v>
          </cell>
          <cell r="N21" t="str">
            <v xml:space="preserve"> </v>
          </cell>
          <cell r="O21" t="str">
            <v xml:space="preserve"> </v>
          </cell>
          <cell r="P21" t="str">
            <v xml:space="preserve"> </v>
          </cell>
          <cell r="Q21">
            <v>1983.4</v>
          </cell>
          <cell r="T21" t="str">
            <v xml:space="preserve">   Procuradoria Geral da República</v>
          </cell>
          <cell r="U21">
            <v>7500</v>
          </cell>
          <cell r="V21">
            <v>0</v>
          </cell>
          <cell r="W21">
            <v>7500</v>
          </cell>
        </row>
        <row r="22">
          <cell r="C22" t="str">
            <v xml:space="preserve">   Tribunal Provincial</v>
          </cell>
          <cell r="D22">
            <v>62578.26</v>
          </cell>
          <cell r="E22">
            <v>39659.85</v>
          </cell>
          <cell r="F22">
            <v>37780.33</v>
          </cell>
          <cell r="G22">
            <v>1879.52</v>
          </cell>
          <cell r="H22">
            <v>22057.02</v>
          </cell>
          <cell r="I22">
            <v>12221.37</v>
          </cell>
          <cell r="J22">
            <v>9835.65</v>
          </cell>
          <cell r="K22" t="str">
            <v xml:space="preserve"> </v>
          </cell>
          <cell r="L22" t="str">
            <v xml:space="preserve"> </v>
          </cell>
          <cell r="M22" t="str">
            <v xml:space="preserve"> </v>
          </cell>
          <cell r="N22">
            <v>100</v>
          </cell>
          <cell r="O22">
            <v>761.4</v>
          </cell>
          <cell r="P22">
            <v>100</v>
          </cell>
          <cell r="Q22">
            <v>62678.26</v>
          </cell>
          <cell r="T22" t="str">
            <v xml:space="preserve">   Procuradoria Provincial</v>
          </cell>
          <cell r="U22">
            <v>12630</v>
          </cell>
          <cell r="V22">
            <v>0</v>
          </cell>
          <cell r="W22">
            <v>12630</v>
          </cell>
        </row>
        <row r="23">
          <cell r="C23" t="str">
            <v xml:space="preserve">   Conselho Superior da Magistratura Judicial</v>
          </cell>
          <cell r="D23">
            <v>6200.41</v>
          </cell>
          <cell r="E23">
            <v>1996.53</v>
          </cell>
          <cell r="F23">
            <v>1053.69</v>
          </cell>
          <cell r="G23">
            <v>942.84</v>
          </cell>
          <cell r="H23">
            <v>4197.4799999999996</v>
          </cell>
          <cell r="I23">
            <v>1644.95</v>
          </cell>
          <cell r="J23">
            <v>2552.52</v>
          </cell>
          <cell r="K23" t="str">
            <v xml:space="preserve"> </v>
          </cell>
          <cell r="L23" t="str">
            <v xml:space="preserve"> </v>
          </cell>
          <cell r="M23" t="str">
            <v xml:space="preserve"> </v>
          </cell>
          <cell r="N23" t="str">
            <v xml:space="preserve"> </v>
          </cell>
          <cell r="O23">
            <v>6.41</v>
          </cell>
          <cell r="P23" t="str">
            <v xml:space="preserve"> </v>
          </cell>
          <cell r="Q23">
            <v>6200.41</v>
          </cell>
          <cell r="T23" t="str">
            <v xml:space="preserve">   Ministério da Defesa Nacional</v>
          </cell>
          <cell r="U23">
            <v>63200</v>
          </cell>
          <cell r="V23">
            <v>19881.565440000002</v>
          </cell>
          <cell r="W23">
            <v>83081.565440000006</v>
          </cell>
        </row>
        <row r="24">
          <cell r="C24" t="str">
            <v xml:space="preserve">   Tribunal Administrativo</v>
          </cell>
          <cell r="D24">
            <v>35918.080000000002</v>
          </cell>
          <cell r="E24">
            <v>20305.82</v>
          </cell>
          <cell r="F24">
            <v>15306.52</v>
          </cell>
          <cell r="G24">
            <v>4999.3</v>
          </cell>
          <cell r="H24">
            <v>15412.26</v>
          </cell>
          <cell r="I24">
            <v>6554.74</v>
          </cell>
          <cell r="J24">
            <v>8857.52</v>
          </cell>
          <cell r="K24" t="str">
            <v xml:space="preserve"> </v>
          </cell>
          <cell r="L24">
            <v>100</v>
          </cell>
          <cell r="M24" t="str">
            <v xml:space="preserve"> </v>
          </cell>
          <cell r="N24" t="str">
            <v xml:space="preserve"> </v>
          </cell>
          <cell r="O24">
            <v>100</v>
          </cell>
          <cell r="P24" t="str">
            <v xml:space="preserve"> </v>
          </cell>
          <cell r="Q24">
            <v>35918.080000000002</v>
          </cell>
          <cell r="T24" t="str">
            <v xml:space="preserve">   Tribunal Militar Provincial</v>
          </cell>
          <cell r="U24">
            <v>150</v>
          </cell>
          <cell r="V24">
            <v>0</v>
          </cell>
          <cell r="W24">
            <v>150</v>
          </cell>
        </row>
        <row r="25">
          <cell r="C25" t="str">
            <v xml:space="preserve">   Procuradoria Geral da República</v>
          </cell>
          <cell r="D25">
            <v>12749.94</v>
          </cell>
          <cell r="E25">
            <v>7174.32</v>
          </cell>
          <cell r="F25">
            <v>4368.57</v>
          </cell>
          <cell r="G25">
            <v>2805.75</v>
          </cell>
          <cell r="H25">
            <v>5565.62</v>
          </cell>
          <cell r="I25">
            <v>2018.7</v>
          </cell>
          <cell r="J25">
            <v>3546.93</v>
          </cell>
          <cell r="K25" t="str">
            <v xml:space="preserve"> </v>
          </cell>
          <cell r="L25">
            <v>10</v>
          </cell>
          <cell r="M25" t="str">
            <v xml:space="preserve"> </v>
          </cell>
          <cell r="N25" t="str">
            <v xml:space="preserve"> </v>
          </cell>
          <cell r="O25" t="str">
            <v xml:space="preserve"> </v>
          </cell>
          <cell r="P25" t="str">
            <v xml:space="preserve"> </v>
          </cell>
          <cell r="Q25">
            <v>12749.94</v>
          </cell>
          <cell r="T25" t="str">
            <v xml:space="preserve">   Procuradoria Militar Provincial</v>
          </cell>
          <cell r="U25">
            <v>870</v>
          </cell>
          <cell r="V25">
            <v>0</v>
          </cell>
          <cell r="W25">
            <v>870</v>
          </cell>
        </row>
        <row r="26">
          <cell r="C26" t="str">
            <v xml:space="preserve">   Procuradoria Provincial</v>
          </cell>
          <cell r="D26">
            <v>23593.01</v>
          </cell>
          <cell r="E26">
            <v>16706.05</v>
          </cell>
          <cell r="F26">
            <v>15785.53</v>
          </cell>
          <cell r="G26">
            <v>920.52</v>
          </cell>
          <cell r="H26">
            <v>6615.92</v>
          </cell>
          <cell r="I26">
            <v>3369.79</v>
          </cell>
          <cell r="J26">
            <v>3246.13</v>
          </cell>
          <cell r="K26" t="str">
            <v xml:space="preserve"> </v>
          </cell>
          <cell r="L26" t="str">
            <v xml:space="preserve"> </v>
          </cell>
          <cell r="M26" t="str">
            <v xml:space="preserve"> </v>
          </cell>
          <cell r="N26">
            <v>122.04</v>
          </cell>
          <cell r="O26">
            <v>149</v>
          </cell>
          <cell r="P26" t="str">
            <v xml:space="preserve"> </v>
          </cell>
          <cell r="Q26">
            <v>23593.01</v>
          </cell>
          <cell r="T26" t="str">
            <v xml:space="preserve">   Ministério para os Assuntos dos Antigos Combatentes</v>
          </cell>
          <cell r="U26">
            <v>6135.7</v>
          </cell>
          <cell r="V26">
            <v>0</v>
          </cell>
          <cell r="W26">
            <v>6135.7</v>
          </cell>
        </row>
        <row r="27">
          <cell r="C27" t="str">
            <v xml:space="preserve">   Ministério da Defesa Nacional</v>
          </cell>
          <cell r="D27">
            <v>659970.31999999995</v>
          </cell>
          <cell r="E27">
            <v>427972.83</v>
          </cell>
          <cell r="F27">
            <v>415771.36</v>
          </cell>
          <cell r="G27">
            <v>12201.46</v>
          </cell>
          <cell r="H27">
            <v>224483.08</v>
          </cell>
          <cell r="I27">
            <v>158668.26999999999</v>
          </cell>
          <cell r="J27">
            <v>65814.81</v>
          </cell>
          <cell r="K27" t="str">
            <v xml:space="preserve"> </v>
          </cell>
          <cell r="L27">
            <v>1808.66</v>
          </cell>
          <cell r="M27" t="str">
            <v xml:space="preserve"> </v>
          </cell>
          <cell r="N27" t="str">
            <v xml:space="preserve"> </v>
          </cell>
          <cell r="O27">
            <v>5705.75</v>
          </cell>
          <cell r="P27" t="str">
            <v xml:space="preserve"> </v>
          </cell>
          <cell r="Q27">
            <v>659970.31999999995</v>
          </cell>
          <cell r="T27" t="str">
            <v xml:space="preserve">   Direcção Provincial para os Assuntos dos Antigos Combatentes</v>
          </cell>
          <cell r="U27">
            <v>1360</v>
          </cell>
          <cell r="V27">
            <v>0</v>
          </cell>
          <cell r="W27">
            <v>1360</v>
          </cell>
        </row>
        <row r="28">
          <cell r="C28" t="str">
            <v xml:space="preserve">   Tribunal Militar Provincial</v>
          </cell>
          <cell r="D28">
            <v>8786</v>
          </cell>
          <cell r="E28">
            <v>5932.22</v>
          </cell>
          <cell r="F28">
            <v>5191.03</v>
          </cell>
          <cell r="G28">
            <v>741.19</v>
          </cell>
          <cell r="H28">
            <v>2639.58</v>
          </cell>
          <cell r="I28">
            <v>1703.34</v>
          </cell>
          <cell r="J28">
            <v>936.23</v>
          </cell>
          <cell r="K28" t="str">
            <v xml:space="preserve"> </v>
          </cell>
          <cell r="L28" t="str">
            <v xml:space="preserve"> </v>
          </cell>
          <cell r="M28" t="str">
            <v xml:space="preserve"> </v>
          </cell>
          <cell r="N28">
            <v>85.15</v>
          </cell>
          <cell r="O28">
            <v>129.05000000000001</v>
          </cell>
          <cell r="P28">
            <v>50</v>
          </cell>
          <cell r="Q28">
            <v>8836</v>
          </cell>
          <cell r="T28" t="str">
            <v xml:space="preserve">   Ministério do Interior</v>
          </cell>
          <cell r="U28">
            <v>67000</v>
          </cell>
          <cell r="V28">
            <v>0</v>
          </cell>
          <cell r="W28">
            <v>67000</v>
          </cell>
        </row>
        <row r="29">
          <cell r="C29" t="str">
            <v xml:space="preserve">   Procuradoria Militar Provincial</v>
          </cell>
          <cell r="D29">
            <v>7195.52</v>
          </cell>
          <cell r="E29">
            <v>4444.55</v>
          </cell>
          <cell r="F29">
            <v>3938.89</v>
          </cell>
          <cell r="G29">
            <v>505.66</v>
          </cell>
          <cell r="H29">
            <v>2495.9699999999998</v>
          </cell>
          <cell r="I29">
            <v>1460.23</v>
          </cell>
          <cell r="J29">
            <v>1035.74</v>
          </cell>
          <cell r="K29" t="str">
            <v xml:space="preserve"> </v>
          </cell>
          <cell r="L29">
            <v>200</v>
          </cell>
          <cell r="M29" t="str">
            <v xml:space="preserve"> </v>
          </cell>
          <cell r="N29">
            <v>24</v>
          </cell>
          <cell r="O29">
            <v>31</v>
          </cell>
          <cell r="P29" t="str">
            <v xml:space="preserve"> </v>
          </cell>
          <cell r="Q29">
            <v>7195.52</v>
          </cell>
          <cell r="T29" t="str">
            <v xml:space="preserve">   Serviço de Informação e Segurança do Estado</v>
          </cell>
          <cell r="U29">
            <v>13000</v>
          </cell>
          <cell r="V29">
            <v>0</v>
          </cell>
          <cell r="W29">
            <v>13000</v>
          </cell>
        </row>
        <row r="30">
          <cell r="C30" t="str">
            <v xml:space="preserve">   Ministério para os Assuntos dos Antigos Combatentes</v>
          </cell>
          <cell r="D30">
            <v>10891.68</v>
          </cell>
          <cell r="E30">
            <v>6428.02</v>
          </cell>
          <cell r="F30">
            <v>3675.14</v>
          </cell>
          <cell r="G30">
            <v>2752.88</v>
          </cell>
          <cell r="H30">
            <v>4463.6499999999996</v>
          </cell>
          <cell r="I30">
            <v>2024.17</v>
          </cell>
          <cell r="J30">
            <v>2439.48</v>
          </cell>
          <cell r="K30" t="str">
            <v xml:space="preserve"> </v>
          </cell>
          <cell r="L30" t="str">
            <v xml:space="preserve"> </v>
          </cell>
          <cell r="M30" t="str">
            <v xml:space="preserve"> </v>
          </cell>
          <cell r="N30" t="str">
            <v xml:space="preserve"> </v>
          </cell>
          <cell r="O30" t="str">
            <v xml:space="preserve"> </v>
          </cell>
          <cell r="P30" t="str">
            <v xml:space="preserve"> </v>
          </cell>
          <cell r="Q30">
            <v>10891.68</v>
          </cell>
          <cell r="T30" t="str">
            <v xml:space="preserve">   Ministério dos Negócios Estrangeiros e Cooperação</v>
          </cell>
          <cell r="U30">
            <v>17000</v>
          </cell>
          <cell r="V30">
            <v>65701.441330999995</v>
          </cell>
          <cell r="W30">
            <v>82701.441330999995</v>
          </cell>
        </row>
        <row r="31">
          <cell r="C31" t="str">
            <v xml:space="preserve">   Direcção Provincial para os Assuntos dos Antigos Combatentes</v>
          </cell>
          <cell r="D31">
            <v>7071.94</v>
          </cell>
          <cell r="E31">
            <v>4442.8</v>
          </cell>
          <cell r="F31">
            <v>3822.57</v>
          </cell>
          <cell r="G31">
            <v>620.23</v>
          </cell>
          <cell r="H31">
            <v>2561.54</v>
          </cell>
          <cell r="I31">
            <v>1378.25</v>
          </cell>
          <cell r="J31">
            <v>1183.29</v>
          </cell>
          <cell r="K31" t="str">
            <v xml:space="preserve"> </v>
          </cell>
          <cell r="L31" t="str">
            <v xml:space="preserve"> </v>
          </cell>
          <cell r="M31" t="str">
            <v xml:space="preserve"> </v>
          </cell>
          <cell r="N31">
            <v>26.5</v>
          </cell>
          <cell r="O31">
            <v>41.09</v>
          </cell>
          <cell r="P31" t="str">
            <v xml:space="preserve"> </v>
          </cell>
          <cell r="Q31">
            <v>7071.94</v>
          </cell>
          <cell r="T31" t="str">
            <v xml:space="preserve">   Núcleo de Apoio aos Refugiados</v>
          </cell>
          <cell r="U31">
            <v>2400</v>
          </cell>
          <cell r="V31">
            <v>0</v>
          </cell>
          <cell r="W31">
            <v>2400</v>
          </cell>
        </row>
        <row r="32">
          <cell r="C32" t="str">
            <v xml:space="preserve">   Ministério do Interior</v>
          </cell>
          <cell r="D32">
            <v>1013085.16</v>
          </cell>
          <cell r="E32">
            <v>875919.64</v>
          </cell>
          <cell r="F32">
            <v>854383.98</v>
          </cell>
          <cell r="G32">
            <v>21535.66</v>
          </cell>
          <cell r="H32">
            <v>133929.51999999999</v>
          </cell>
          <cell r="I32">
            <v>99451.73</v>
          </cell>
          <cell r="J32">
            <v>34477.800000000003</v>
          </cell>
          <cell r="K32" t="str">
            <v xml:space="preserve"> </v>
          </cell>
          <cell r="L32">
            <v>3236</v>
          </cell>
          <cell r="M32" t="str">
            <v xml:space="preserve"> </v>
          </cell>
          <cell r="N32" t="str">
            <v xml:space="preserve"> </v>
          </cell>
          <cell r="O32" t="str">
            <v xml:space="preserve"> </v>
          </cell>
          <cell r="P32">
            <v>15116</v>
          </cell>
          <cell r="Q32">
            <v>1028201.16</v>
          </cell>
          <cell r="T32" t="str">
            <v xml:space="preserve">   Instituto Nacional de Apoio aos Moçambicanos Emigrantes</v>
          </cell>
          <cell r="U32">
            <v>2100</v>
          </cell>
          <cell r="V32">
            <v>0</v>
          </cell>
          <cell r="W32">
            <v>2100</v>
          </cell>
        </row>
        <row r="33">
          <cell r="C33" t="str">
            <v xml:space="preserve">   Serviço de Informação e Segurança do Estado</v>
          </cell>
          <cell r="D33">
            <v>159740.39000000001</v>
          </cell>
          <cell r="E33">
            <v>120587.39</v>
          </cell>
          <cell r="F33">
            <v>111290.89</v>
          </cell>
          <cell r="G33">
            <v>9296.5</v>
          </cell>
          <cell r="H33">
            <v>39153</v>
          </cell>
          <cell r="I33">
            <v>10398.700000000001</v>
          </cell>
          <cell r="J33">
            <v>28754.3</v>
          </cell>
          <cell r="K33" t="str">
            <v xml:space="preserve"> </v>
          </cell>
          <cell r="L33" t="str">
            <v xml:space="preserve"> </v>
          </cell>
          <cell r="M33" t="str">
            <v xml:space="preserve"> </v>
          </cell>
          <cell r="N33" t="str">
            <v xml:space="preserve"> </v>
          </cell>
          <cell r="O33" t="str">
            <v xml:space="preserve"> </v>
          </cell>
          <cell r="P33" t="str">
            <v xml:space="preserve"> </v>
          </cell>
          <cell r="Q33">
            <v>159740.39000000001</v>
          </cell>
          <cell r="T33" t="str">
            <v xml:space="preserve">   Instituto Nacional de Desminagem</v>
          </cell>
          <cell r="U33">
            <v>0</v>
          </cell>
          <cell r="V33">
            <v>354249.00918000005</v>
          </cell>
          <cell r="W33">
            <v>354249.00918000005</v>
          </cell>
        </row>
        <row r="34">
          <cell r="C34" t="str">
            <v xml:space="preserve">   Tribunal da Polícia</v>
          </cell>
          <cell r="D34">
            <v>1810.72</v>
          </cell>
          <cell r="E34">
            <v>1121.8599999999999</v>
          </cell>
          <cell r="F34">
            <v>1065.97</v>
          </cell>
          <cell r="G34">
            <v>55.89</v>
          </cell>
          <cell r="H34">
            <v>678.86</v>
          </cell>
          <cell r="I34">
            <v>473.63</v>
          </cell>
          <cell r="J34">
            <v>205.24</v>
          </cell>
          <cell r="K34" t="str">
            <v xml:space="preserve"> </v>
          </cell>
          <cell r="L34" t="str">
            <v xml:space="preserve"> </v>
          </cell>
          <cell r="M34" t="str">
            <v xml:space="preserve"> </v>
          </cell>
          <cell r="N34" t="str">
            <v xml:space="preserve"> </v>
          </cell>
          <cell r="O34">
            <v>10</v>
          </cell>
          <cell r="P34" t="str">
            <v xml:space="preserve"> </v>
          </cell>
          <cell r="Q34">
            <v>1810.72</v>
          </cell>
          <cell r="T34" t="str">
            <v xml:space="preserve">   Instituto Nacional de Gestão de Calamidades</v>
          </cell>
          <cell r="U34">
            <v>23015</v>
          </cell>
          <cell r="V34">
            <v>5190.6756000000023</v>
          </cell>
          <cell r="W34">
            <v>28205.675600000002</v>
          </cell>
        </row>
        <row r="35">
          <cell r="C35" t="str">
            <v xml:space="preserve">   Ministério dos Negócios Estrangeiros e Cooperação</v>
          </cell>
          <cell r="D35">
            <v>506397.48</v>
          </cell>
          <cell r="E35">
            <v>46121.75</v>
          </cell>
          <cell r="F35">
            <v>31564.5</v>
          </cell>
          <cell r="G35">
            <v>14557.25</v>
          </cell>
          <cell r="H35">
            <v>37102.730000000003</v>
          </cell>
          <cell r="I35">
            <v>6535.83</v>
          </cell>
          <cell r="J35">
            <v>30566.9</v>
          </cell>
          <cell r="K35" t="str">
            <v xml:space="preserve"> </v>
          </cell>
          <cell r="L35">
            <v>422870</v>
          </cell>
          <cell r="M35" t="str">
            <v xml:space="preserve"> </v>
          </cell>
          <cell r="N35" t="str">
            <v xml:space="preserve"> </v>
          </cell>
          <cell r="O35">
            <v>303</v>
          </cell>
          <cell r="P35" t="str">
            <v xml:space="preserve"> </v>
          </cell>
          <cell r="Q35">
            <v>506397.48</v>
          </cell>
          <cell r="T35" t="str">
            <v xml:space="preserve">   Delegação do Instituto Nacional de Gestão das Calamidades</v>
          </cell>
          <cell r="U35">
            <v>24840</v>
          </cell>
          <cell r="V35">
            <v>0</v>
          </cell>
          <cell r="W35">
            <v>24840</v>
          </cell>
        </row>
        <row r="36">
          <cell r="C36" t="str">
            <v xml:space="preserve">   Núcleo de Apoio aos Refugiados</v>
          </cell>
          <cell r="D36">
            <v>4069.09</v>
          </cell>
          <cell r="E36">
            <v>1498.78</v>
          </cell>
          <cell r="F36">
            <v>974.63</v>
          </cell>
          <cell r="G36">
            <v>524.15</v>
          </cell>
          <cell r="H36">
            <v>2570.31</v>
          </cell>
          <cell r="I36">
            <v>977.25</v>
          </cell>
          <cell r="J36">
            <v>1593.06</v>
          </cell>
          <cell r="K36" t="str">
            <v xml:space="preserve"> </v>
          </cell>
          <cell r="L36" t="str">
            <v xml:space="preserve"> </v>
          </cell>
          <cell r="M36" t="str">
            <v xml:space="preserve"> </v>
          </cell>
          <cell r="N36" t="str">
            <v xml:space="preserve"> </v>
          </cell>
          <cell r="O36" t="str">
            <v xml:space="preserve"> </v>
          </cell>
          <cell r="P36" t="str">
            <v xml:space="preserve"> </v>
          </cell>
          <cell r="Q36">
            <v>4069.09</v>
          </cell>
          <cell r="T36" t="str">
            <v xml:space="preserve">   Ministério da Justiça</v>
          </cell>
          <cell r="U36">
            <v>21635.78</v>
          </cell>
          <cell r="V36">
            <v>135.69996</v>
          </cell>
          <cell r="W36">
            <v>21771.479960000001</v>
          </cell>
        </row>
        <row r="37">
          <cell r="C37" t="str">
            <v xml:space="preserve">   Instituto Nacional de Apoio aos Moçambicanos Emigrantes</v>
          </cell>
          <cell r="D37">
            <v>3482.67</v>
          </cell>
          <cell r="E37">
            <v>1622.58</v>
          </cell>
          <cell r="F37">
            <v>1139.5999999999999</v>
          </cell>
          <cell r="G37">
            <v>482.99</v>
          </cell>
          <cell r="H37">
            <v>1820.09</v>
          </cell>
          <cell r="I37">
            <v>447.63</v>
          </cell>
          <cell r="J37">
            <v>1372.46</v>
          </cell>
          <cell r="K37" t="str">
            <v xml:space="preserve"> </v>
          </cell>
          <cell r="L37" t="str">
            <v xml:space="preserve"> </v>
          </cell>
          <cell r="M37" t="str">
            <v xml:space="preserve"> </v>
          </cell>
          <cell r="N37" t="str">
            <v xml:space="preserve"> </v>
          </cell>
          <cell r="O37">
            <v>40</v>
          </cell>
          <cell r="P37" t="str">
            <v xml:space="preserve"> </v>
          </cell>
          <cell r="Q37">
            <v>3482.67</v>
          </cell>
          <cell r="T37" t="str">
            <v xml:space="preserve">   Direcção Provincial dos Registos e Notariado</v>
          </cell>
          <cell r="U37">
            <v>3443</v>
          </cell>
          <cell r="V37">
            <v>0</v>
          </cell>
          <cell r="W37">
            <v>3443</v>
          </cell>
        </row>
        <row r="38">
          <cell r="C38" t="str">
            <v xml:space="preserve">   Instituto Nacional de Desminagem</v>
          </cell>
          <cell r="D38">
            <v>9759.33</v>
          </cell>
          <cell r="E38">
            <v>3525.38</v>
          </cell>
          <cell r="F38">
            <v>1725.05</v>
          </cell>
          <cell r="G38">
            <v>1800.33</v>
          </cell>
          <cell r="H38">
            <v>6221.85</v>
          </cell>
          <cell r="I38">
            <v>1626.11</v>
          </cell>
          <cell r="J38">
            <v>4595.74</v>
          </cell>
          <cell r="K38" t="str">
            <v xml:space="preserve"> </v>
          </cell>
          <cell r="L38" t="str">
            <v xml:space="preserve"> </v>
          </cell>
          <cell r="M38" t="str">
            <v xml:space="preserve"> </v>
          </cell>
          <cell r="N38" t="str">
            <v xml:space="preserve"> </v>
          </cell>
          <cell r="O38">
            <v>12.1</v>
          </cell>
          <cell r="P38" t="str">
            <v xml:space="preserve"> </v>
          </cell>
          <cell r="Q38">
            <v>9759.33</v>
          </cell>
          <cell r="T38" t="str">
            <v xml:space="preserve">   Cadeia Provincial</v>
          </cell>
          <cell r="U38">
            <v>6858.97</v>
          </cell>
          <cell r="V38">
            <v>0</v>
          </cell>
          <cell r="W38">
            <v>6858.97</v>
          </cell>
        </row>
        <row r="39">
          <cell r="C39" t="str">
            <v xml:space="preserve">   Instituto Nacional de Gestão de Calamidades</v>
          </cell>
          <cell r="D39">
            <v>11509.69</v>
          </cell>
          <cell r="E39">
            <v>5082.59</v>
          </cell>
          <cell r="F39">
            <v>4045.52</v>
          </cell>
          <cell r="G39">
            <v>1037.08</v>
          </cell>
          <cell r="H39">
            <v>6397.1</v>
          </cell>
          <cell r="I39">
            <v>2123.39</v>
          </cell>
          <cell r="J39">
            <v>4273.71</v>
          </cell>
          <cell r="K39" t="str">
            <v xml:space="preserve"> </v>
          </cell>
          <cell r="L39" t="str">
            <v xml:space="preserve"> </v>
          </cell>
          <cell r="M39" t="str">
            <v xml:space="preserve"> </v>
          </cell>
          <cell r="N39" t="str">
            <v xml:space="preserve"> </v>
          </cell>
          <cell r="O39">
            <v>30</v>
          </cell>
          <cell r="P39" t="str">
            <v xml:space="preserve"> </v>
          </cell>
          <cell r="Q39">
            <v>11509.69</v>
          </cell>
          <cell r="T39" t="str">
            <v xml:space="preserve">   Ministério da Administração Estatal</v>
          </cell>
          <cell r="U39">
            <v>9427.2000000000007</v>
          </cell>
          <cell r="V39">
            <v>50368.873829999997</v>
          </cell>
          <cell r="W39">
            <v>59796.073829999994</v>
          </cell>
        </row>
        <row r="40">
          <cell r="C40" t="str">
            <v xml:space="preserve">   Delegação do Instituto Nacional de Gestão das Calamidades</v>
          </cell>
          <cell r="D40">
            <v>10712.65</v>
          </cell>
          <cell r="E40">
            <v>6414.91</v>
          </cell>
          <cell r="F40">
            <v>5826.83</v>
          </cell>
          <cell r="G40">
            <v>588.08000000000004</v>
          </cell>
          <cell r="H40">
            <v>4118.57</v>
          </cell>
          <cell r="I40">
            <v>1646.32</v>
          </cell>
          <cell r="J40">
            <v>2472.25</v>
          </cell>
          <cell r="K40" t="str">
            <v xml:space="preserve"> </v>
          </cell>
          <cell r="L40" t="str">
            <v xml:space="preserve"> </v>
          </cell>
          <cell r="M40" t="str">
            <v xml:space="preserve"> </v>
          </cell>
          <cell r="N40">
            <v>63.67</v>
          </cell>
          <cell r="O40">
            <v>115.5</v>
          </cell>
          <cell r="P40" t="str">
            <v xml:space="preserve"> </v>
          </cell>
          <cell r="Q40">
            <v>10712.65</v>
          </cell>
          <cell r="T40" t="str">
            <v xml:space="preserve">   Secretariado Técnico de Administração Eleitoral</v>
          </cell>
          <cell r="U40">
            <v>15184.7</v>
          </cell>
          <cell r="V40">
            <v>0</v>
          </cell>
          <cell r="W40">
            <v>15184.7</v>
          </cell>
        </row>
        <row r="41">
          <cell r="C41" t="str">
            <v xml:space="preserve">   Delegação do Instituto Nacional de Desminagem</v>
          </cell>
          <cell r="D41">
            <v>435.76</v>
          </cell>
          <cell r="E41">
            <v>222.1</v>
          </cell>
          <cell r="F41">
            <v>39.770000000000003</v>
          </cell>
          <cell r="G41">
            <v>182.33</v>
          </cell>
          <cell r="H41">
            <v>213.66</v>
          </cell>
          <cell r="I41">
            <v>79.05</v>
          </cell>
          <cell r="J41">
            <v>134.6</v>
          </cell>
          <cell r="K41" t="str">
            <v xml:space="preserve"> </v>
          </cell>
          <cell r="L41" t="str">
            <v xml:space="preserve"> </v>
          </cell>
          <cell r="M41" t="str">
            <v xml:space="preserve"> </v>
          </cell>
          <cell r="N41" t="str">
            <v xml:space="preserve"> </v>
          </cell>
          <cell r="O41" t="str">
            <v xml:space="preserve"> </v>
          </cell>
          <cell r="P41" t="str">
            <v xml:space="preserve"> </v>
          </cell>
          <cell r="Q41">
            <v>435.76</v>
          </cell>
          <cell r="T41" t="str">
            <v xml:space="preserve">   Direcção Provincial de Apoio e Controle</v>
          </cell>
          <cell r="U41">
            <v>66243</v>
          </cell>
          <cell r="V41">
            <v>16169.710882000001</v>
          </cell>
          <cell r="W41">
            <v>82412.710881999999</v>
          </cell>
        </row>
        <row r="42">
          <cell r="C42" t="str">
            <v xml:space="preserve">   Ministério da Justiça</v>
          </cell>
          <cell r="D42">
            <v>25816.09</v>
          </cell>
          <cell r="E42">
            <v>14016.34</v>
          </cell>
          <cell r="F42">
            <v>9186.14</v>
          </cell>
          <cell r="G42">
            <v>4830.2</v>
          </cell>
          <cell r="H42">
            <v>11239.75</v>
          </cell>
          <cell r="I42">
            <v>3935.4</v>
          </cell>
          <cell r="J42">
            <v>7304.35</v>
          </cell>
          <cell r="K42" t="str">
            <v xml:space="preserve"> </v>
          </cell>
          <cell r="L42" t="str">
            <v xml:space="preserve"> </v>
          </cell>
          <cell r="M42" t="str">
            <v xml:space="preserve"> </v>
          </cell>
          <cell r="N42" t="str">
            <v xml:space="preserve"> </v>
          </cell>
          <cell r="O42">
            <v>560</v>
          </cell>
          <cell r="P42" t="str">
            <v xml:space="preserve"> </v>
          </cell>
          <cell r="Q42">
            <v>25816.09</v>
          </cell>
          <cell r="T42" t="str">
            <v xml:space="preserve">   Ministério do Plano e Finanças</v>
          </cell>
          <cell r="U42">
            <v>67379.38</v>
          </cell>
          <cell r="V42">
            <v>27564.030411000007</v>
          </cell>
          <cell r="W42">
            <v>94943.410411000019</v>
          </cell>
        </row>
        <row r="43">
          <cell r="C43" t="str">
            <v xml:space="preserve">   Cadeia Central de Maputo</v>
          </cell>
          <cell r="D43">
            <v>21209.15</v>
          </cell>
          <cell r="E43">
            <v>8941.4</v>
          </cell>
          <cell r="F43">
            <v>8477.26</v>
          </cell>
          <cell r="G43">
            <v>464.14</v>
          </cell>
          <cell r="H43">
            <v>12057.75</v>
          </cell>
          <cell r="I43">
            <v>10541.73</v>
          </cell>
          <cell r="J43">
            <v>1516.02</v>
          </cell>
          <cell r="K43" t="str">
            <v xml:space="preserve"> </v>
          </cell>
          <cell r="L43">
            <v>20</v>
          </cell>
          <cell r="M43" t="str">
            <v xml:space="preserve"> </v>
          </cell>
          <cell r="N43">
            <v>20</v>
          </cell>
          <cell r="O43">
            <v>170</v>
          </cell>
          <cell r="P43" t="str">
            <v xml:space="preserve"> </v>
          </cell>
          <cell r="Q43">
            <v>21209.15</v>
          </cell>
          <cell r="T43" t="str">
            <v xml:space="preserve">   Outras Despesas de Capital - M. P. F.</v>
          </cell>
          <cell r="U43">
            <v>553377.98</v>
          </cell>
          <cell r="V43">
            <v>0</v>
          </cell>
          <cell r="W43">
            <v>553377.98</v>
          </cell>
        </row>
        <row r="44">
          <cell r="C44" t="str">
            <v xml:space="preserve">   Direcção Provincial dos Registos e Notariado</v>
          </cell>
          <cell r="D44">
            <v>25324.14</v>
          </cell>
          <cell r="E44">
            <v>19777.599999999999</v>
          </cell>
          <cell r="F44">
            <v>18815.95</v>
          </cell>
          <cell r="G44">
            <v>961.64</v>
          </cell>
          <cell r="H44">
            <v>5160.74</v>
          </cell>
          <cell r="I44">
            <v>2358.06</v>
          </cell>
          <cell r="J44">
            <v>2802.68</v>
          </cell>
          <cell r="K44" t="str">
            <v xml:space="preserve"> </v>
          </cell>
          <cell r="L44" t="str">
            <v xml:space="preserve"> </v>
          </cell>
          <cell r="M44" t="str">
            <v xml:space="preserve"> </v>
          </cell>
          <cell r="N44" t="str">
            <v xml:space="preserve"> </v>
          </cell>
          <cell r="O44">
            <v>385.8</v>
          </cell>
          <cell r="P44" t="str">
            <v xml:space="preserve"> </v>
          </cell>
          <cell r="Q44">
            <v>25324.14</v>
          </cell>
          <cell r="T44" t="str">
            <v xml:space="preserve">   Instituto Nacional de Estatística</v>
          </cell>
          <cell r="U44">
            <v>6817.6</v>
          </cell>
          <cell r="V44">
            <v>47128.352700000003</v>
          </cell>
          <cell r="W44">
            <v>53945.952700000002</v>
          </cell>
        </row>
        <row r="45">
          <cell r="C45" t="str">
            <v xml:space="preserve">   Cadeia Provincial</v>
          </cell>
          <cell r="D45">
            <v>40236.57</v>
          </cell>
          <cell r="E45">
            <v>18213.79</v>
          </cell>
          <cell r="F45">
            <v>17495.68</v>
          </cell>
          <cell r="G45">
            <v>718.12</v>
          </cell>
          <cell r="H45">
            <v>21313.34</v>
          </cell>
          <cell r="I45">
            <v>18567.38</v>
          </cell>
          <cell r="J45">
            <v>2745.95</v>
          </cell>
          <cell r="K45" t="str">
            <v xml:space="preserve"> </v>
          </cell>
          <cell r="L45" t="str">
            <v xml:space="preserve"> </v>
          </cell>
          <cell r="M45" t="str">
            <v xml:space="preserve"> </v>
          </cell>
          <cell r="N45">
            <v>148.44</v>
          </cell>
          <cell r="O45">
            <v>561</v>
          </cell>
          <cell r="P45" t="str">
            <v xml:space="preserve"> </v>
          </cell>
          <cell r="Q45">
            <v>40236.57</v>
          </cell>
          <cell r="T45" t="str">
            <v xml:space="preserve">   Direcção Provincial do Plano e Finanças</v>
          </cell>
          <cell r="U45">
            <v>43350.3</v>
          </cell>
          <cell r="V45">
            <v>0</v>
          </cell>
          <cell r="W45">
            <v>43350.3</v>
          </cell>
        </row>
        <row r="46">
          <cell r="C46" t="str">
            <v xml:space="preserve">   Ministério da Administração Estatal</v>
          </cell>
          <cell r="D46">
            <v>40325.74</v>
          </cell>
          <cell r="E46">
            <v>24672.33</v>
          </cell>
          <cell r="F46">
            <v>21962.2</v>
          </cell>
          <cell r="G46">
            <v>2710.13</v>
          </cell>
          <cell r="H46">
            <v>15096.09</v>
          </cell>
          <cell r="I46">
            <v>5853.61</v>
          </cell>
          <cell r="J46">
            <v>9242.49</v>
          </cell>
          <cell r="K46" t="str">
            <v xml:space="preserve"> </v>
          </cell>
          <cell r="L46">
            <v>400</v>
          </cell>
          <cell r="M46" t="str">
            <v xml:space="preserve"> </v>
          </cell>
          <cell r="N46" t="str">
            <v xml:space="preserve"> </v>
          </cell>
          <cell r="O46">
            <v>157.32</v>
          </cell>
          <cell r="P46" t="str">
            <v xml:space="preserve"> </v>
          </cell>
          <cell r="Q46">
            <v>40325.74</v>
          </cell>
          <cell r="T46" t="str">
            <v xml:space="preserve">      Outras Despesas de Capital - D.P.P.F.</v>
          </cell>
          <cell r="U46">
            <v>2702</v>
          </cell>
          <cell r="V46">
            <v>0</v>
          </cell>
          <cell r="W46">
            <v>2702</v>
          </cell>
        </row>
        <row r="47">
          <cell r="C47" t="str">
            <v xml:space="preserve">   Secretariado Técnico de Administração Eleitoral</v>
          </cell>
          <cell r="D47">
            <v>15375.38</v>
          </cell>
          <cell r="E47">
            <v>3703.38</v>
          </cell>
          <cell r="F47">
            <v>1701.42</v>
          </cell>
          <cell r="G47">
            <v>2001.96</v>
          </cell>
          <cell r="H47">
            <v>11412</v>
          </cell>
          <cell r="I47">
            <v>4710.25</v>
          </cell>
          <cell r="J47">
            <v>6701.76</v>
          </cell>
          <cell r="K47" t="str">
            <v xml:space="preserve"> </v>
          </cell>
          <cell r="L47">
            <v>260</v>
          </cell>
          <cell r="M47" t="str">
            <v xml:space="preserve"> </v>
          </cell>
          <cell r="N47" t="str">
            <v xml:space="preserve"> </v>
          </cell>
          <cell r="O47" t="str">
            <v xml:space="preserve"> </v>
          </cell>
          <cell r="P47" t="str">
            <v xml:space="preserve"> </v>
          </cell>
          <cell r="Q47">
            <v>15375.38</v>
          </cell>
          <cell r="T47" t="str">
            <v xml:space="preserve">   Delegação Provincial do Instituto Nacional de Estatística</v>
          </cell>
          <cell r="U47">
            <v>1471</v>
          </cell>
          <cell r="V47">
            <v>0</v>
          </cell>
          <cell r="W47">
            <v>1471</v>
          </cell>
        </row>
        <row r="48">
          <cell r="C48" t="str">
            <v xml:space="preserve">   Direcção Provincial de Apoio e Controle</v>
          </cell>
          <cell r="D48">
            <v>22252.81</v>
          </cell>
          <cell r="E48">
            <v>15125.1</v>
          </cell>
          <cell r="F48">
            <v>13600.67</v>
          </cell>
          <cell r="G48">
            <v>1524.43</v>
          </cell>
          <cell r="H48">
            <v>6441.84</v>
          </cell>
          <cell r="I48">
            <v>3307.68</v>
          </cell>
          <cell r="J48">
            <v>3134.16</v>
          </cell>
          <cell r="K48" t="str">
            <v xml:space="preserve"> </v>
          </cell>
          <cell r="L48">
            <v>340</v>
          </cell>
          <cell r="M48" t="str">
            <v xml:space="preserve"> </v>
          </cell>
          <cell r="N48">
            <v>82.46</v>
          </cell>
          <cell r="O48">
            <v>263.41000000000003</v>
          </cell>
          <cell r="P48" t="str">
            <v xml:space="preserve"> </v>
          </cell>
          <cell r="Q48">
            <v>22252.81</v>
          </cell>
          <cell r="T48" t="str">
            <v xml:space="preserve">   Ministério do Trabalho</v>
          </cell>
          <cell r="U48">
            <v>3840</v>
          </cell>
          <cell r="V48">
            <v>17.903599999999997</v>
          </cell>
          <cell r="W48">
            <v>3857.9036000000001</v>
          </cell>
        </row>
        <row r="49">
          <cell r="C49" t="str">
            <v xml:space="preserve">   Delegação Provincial do Secretariado Técn. Adm. Eleitoral</v>
          </cell>
          <cell r="D49">
            <v>7847.86</v>
          </cell>
          <cell r="E49">
            <v>4043.21</v>
          </cell>
          <cell r="F49">
            <v>3525.95</v>
          </cell>
          <cell r="G49">
            <v>517.27</v>
          </cell>
          <cell r="H49">
            <v>3717.72</v>
          </cell>
          <cell r="I49">
            <v>1961.04</v>
          </cell>
          <cell r="J49">
            <v>1756.69</v>
          </cell>
          <cell r="K49" t="str">
            <v xml:space="preserve"> </v>
          </cell>
          <cell r="L49" t="str">
            <v xml:space="preserve"> </v>
          </cell>
          <cell r="M49" t="str">
            <v xml:space="preserve"> </v>
          </cell>
          <cell r="N49">
            <v>7.52</v>
          </cell>
          <cell r="O49">
            <v>79.400000000000006</v>
          </cell>
          <cell r="P49">
            <v>162</v>
          </cell>
          <cell r="Q49">
            <v>8009.86</v>
          </cell>
          <cell r="T49" t="str">
            <v xml:space="preserve">   Gabinete de Promoção do Emprego</v>
          </cell>
          <cell r="U49">
            <v>748.6</v>
          </cell>
          <cell r="V49">
            <v>631.16679999999997</v>
          </cell>
          <cell r="W49">
            <v>1379.7667999999999</v>
          </cell>
        </row>
        <row r="50">
          <cell r="C50" t="str">
            <v xml:space="preserve">   Ministério do Plano e Finanças</v>
          </cell>
          <cell r="D50">
            <v>89411.62</v>
          </cell>
          <cell r="E50">
            <v>45371.61</v>
          </cell>
          <cell r="F50">
            <v>38885.17</v>
          </cell>
          <cell r="G50">
            <v>6486.44</v>
          </cell>
          <cell r="H50">
            <v>42300.41</v>
          </cell>
          <cell r="I50">
            <v>12018.43</v>
          </cell>
          <cell r="J50">
            <v>30281.97</v>
          </cell>
          <cell r="K50" t="str">
            <v xml:space="preserve"> </v>
          </cell>
          <cell r="L50">
            <v>789.6</v>
          </cell>
          <cell r="M50" t="str">
            <v xml:space="preserve"> </v>
          </cell>
          <cell r="N50" t="str">
            <v xml:space="preserve"> </v>
          </cell>
          <cell r="O50">
            <v>950</v>
          </cell>
          <cell r="P50">
            <v>2500</v>
          </cell>
          <cell r="Q50">
            <v>91911.62</v>
          </cell>
          <cell r="T50" t="str">
            <v xml:space="preserve">   Instituto Nacional de Emprego e Formação Profissional</v>
          </cell>
          <cell r="U50">
            <v>3000</v>
          </cell>
          <cell r="V50">
            <v>0</v>
          </cell>
          <cell r="W50">
            <v>3000</v>
          </cell>
        </row>
        <row r="51">
          <cell r="C51" t="str">
            <v xml:space="preserve">      Serviços - M. P. F.</v>
          </cell>
          <cell r="D51">
            <v>279000</v>
          </cell>
          <cell r="E51" t="str">
            <v xml:space="preserve"> </v>
          </cell>
          <cell r="F51" t="str">
            <v xml:space="preserve"> </v>
          </cell>
          <cell r="G51" t="str">
            <v xml:space="preserve"> </v>
          </cell>
          <cell r="H51">
            <v>279000</v>
          </cell>
          <cell r="I51" t="str">
            <v xml:space="preserve"> </v>
          </cell>
          <cell r="J51">
            <v>279000</v>
          </cell>
          <cell r="K51" t="str">
            <v xml:space="preserve"> </v>
          </cell>
          <cell r="L51" t="str">
            <v xml:space="preserve"> </v>
          </cell>
          <cell r="M51" t="str">
            <v xml:space="preserve"> </v>
          </cell>
          <cell r="N51" t="str">
            <v xml:space="preserve"> </v>
          </cell>
          <cell r="O51" t="str">
            <v xml:space="preserve"> </v>
          </cell>
          <cell r="P51" t="str">
            <v xml:space="preserve"> </v>
          </cell>
          <cell r="Q51">
            <v>279000</v>
          </cell>
          <cell r="T51" t="str">
            <v xml:space="preserve">   Direcção Provincial do Trabalho</v>
          </cell>
          <cell r="U51">
            <v>3793</v>
          </cell>
          <cell r="V51">
            <v>0</v>
          </cell>
          <cell r="W51">
            <v>3793</v>
          </cell>
        </row>
        <row r="52">
          <cell r="C52" t="str">
            <v xml:space="preserve">      Encargos da Dívida  - M. P. F.</v>
          </cell>
          <cell r="D52">
            <v>515000</v>
          </cell>
          <cell r="E52" t="str">
            <v xml:space="preserve"> </v>
          </cell>
          <cell r="F52" t="str">
            <v xml:space="preserve"> </v>
          </cell>
          <cell r="G52" t="str">
            <v xml:space="preserve"> </v>
          </cell>
          <cell r="H52" t="str">
            <v xml:space="preserve"> </v>
          </cell>
          <cell r="I52" t="str">
            <v xml:space="preserve"> </v>
          </cell>
          <cell r="J52" t="str">
            <v xml:space="preserve"> </v>
          </cell>
          <cell r="K52">
            <v>515000</v>
          </cell>
          <cell r="L52" t="str">
            <v xml:space="preserve"> </v>
          </cell>
          <cell r="M52" t="str">
            <v xml:space="preserve"> </v>
          </cell>
          <cell r="N52" t="str">
            <v xml:space="preserve"> </v>
          </cell>
          <cell r="O52" t="str">
            <v xml:space="preserve"> </v>
          </cell>
          <cell r="P52" t="str">
            <v xml:space="preserve"> </v>
          </cell>
          <cell r="Q52">
            <v>515000</v>
          </cell>
          <cell r="T52" t="str">
            <v xml:space="preserve">   Delegação Provincial do Gabinete de Promoção do Emprego</v>
          </cell>
          <cell r="U52">
            <v>60</v>
          </cell>
          <cell r="V52">
            <v>0</v>
          </cell>
          <cell r="W52">
            <v>60</v>
          </cell>
        </row>
        <row r="53">
          <cell r="C53" t="str">
            <v xml:space="preserve">      Transferências às Administrações Públicas - M. P. F.</v>
          </cell>
          <cell r="D53">
            <v>114400</v>
          </cell>
          <cell r="E53" t="str">
            <v xml:space="preserve"> </v>
          </cell>
          <cell r="F53" t="str">
            <v xml:space="preserve"> </v>
          </cell>
          <cell r="G53" t="str">
            <v xml:space="preserve"> </v>
          </cell>
          <cell r="H53" t="str">
            <v xml:space="preserve"> </v>
          </cell>
          <cell r="I53" t="str">
            <v xml:space="preserve"> </v>
          </cell>
          <cell r="J53" t="str">
            <v xml:space="preserve"> </v>
          </cell>
          <cell r="K53" t="str">
            <v xml:space="preserve"> </v>
          </cell>
          <cell r="L53">
            <v>114400</v>
          </cell>
          <cell r="M53" t="str">
            <v xml:space="preserve"> </v>
          </cell>
          <cell r="N53" t="str">
            <v xml:space="preserve"> </v>
          </cell>
          <cell r="O53" t="str">
            <v xml:space="preserve"> </v>
          </cell>
          <cell r="P53" t="str">
            <v xml:space="preserve"> </v>
          </cell>
          <cell r="Q53">
            <v>114400</v>
          </cell>
          <cell r="T53" t="str">
            <v xml:space="preserve">   Delegação Prov  Instituto Nac de Emprego e Formação Profissional</v>
          </cell>
          <cell r="U53">
            <v>200</v>
          </cell>
          <cell r="V53">
            <v>0</v>
          </cell>
          <cell r="W53">
            <v>200</v>
          </cell>
        </row>
        <row r="54">
          <cell r="C54" t="str">
            <v xml:space="preserve">      Transferências às Administrações Privadas - M. P. F.</v>
          </cell>
          <cell r="D54">
            <v>123000</v>
          </cell>
          <cell r="E54" t="str">
            <v xml:space="preserve"> </v>
          </cell>
          <cell r="F54" t="str">
            <v xml:space="preserve"> </v>
          </cell>
          <cell r="G54" t="str">
            <v xml:space="preserve"> </v>
          </cell>
          <cell r="H54" t="str">
            <v xml:space="preserve"> </v>
          </cell>
          <cell r="I54" t="str">
            <v xml:space="preserve"> </v>
          </cell>
          <cell r="J54" t="str">
            <v xml:space="preserve"> </v>
          </cell>
          <cell r="K54" t="str">
            <v xml:space="preserve"> </v>
          </cell>
          <cell r="L54">
            <v>123000</v>
          </cell>
          <cell r="M54" t="str">
            <v xml:space="preserve"> </v>
          </cell>
          <cell r="N54" t="str">
            <v xml:space="preserve"> </v>
          </cell>
          <cell r="O54" t="str">
            <v xml:space="preserve"> </v>
          </cell>
          <cell r="P54" t="str">
            <v xml:space="preserve"> </v>
          </cell>
          <cell r="Q54">
            <v>123000</v>
          </cell>
          <cell r="T54" t="str">
            <v xml:space="preserve">   Ministério para a Coordenação da Acção Ambiental</v>
          </cell>
          <cell r="U54">
            <v>10000</v>
          </cell>
          <cell r="V54">
            <v>5766.7919100000017</v>
          </cell>
          <cell r="W54">
            <v>15766.791910000002</v>
          </cell>
        </row>
        <row r="55">
          <cell r="C55" t="str">
            <v xml:space="preserve">      Transferências às Famílias - M. P. F.</v>
          </cell>
          <cell r="D55">
            <v>318818.2</v>
          </cell>
          <cell r="E55" t="str">
            <v xml:space="preserve"> </v>
          </cell>
          <cell r="F55" t="str">
            <v xml:space="preserve"> </v>
          </cell>
          <cell r="G55" t="str">
            <v xml:space="preserve"> </v>
          </cell>
          <cell r="H55" t="str">
            <v xml:space="preserve"> </v>
          </cell>
          <cell r="I55" t="str">
            <v xml:space="preserve"> </v>
          </cell>
          <cell r="J55" t="str">
            <v xml:space="preserve"> </v>
          </cell>
          <cell r="K55" t="str">
            <v xml:space="preserve"> </v>
          </cell>
          <cell r="L55">
            <v>318818.2</v>
          </cell>
          <cell r="M55" t="str">
            <v xml:space="preserve"> </v>
          </cell>
          <cell r="N55" t="str">
            <v xml:space="preserve"> </v>
          </cell>
          <cell r="O55" t="str">
            <v xml:space="preserve"> </v>
          </cell>
          <cell r="P55" t="str">
            <v xml:space="preserve"> </v>
          </cell>
          <cell r="Q55">
            <v>318818.2</v>
          </cell>
          <cell r="T55" t="str">
            <v xml:space="preserve">   Direcção Provincial de Coordenação da Acção Ambiental</v>
          </cell>
          <cell r="U55">
            <v>18529.599999999999</v>
          </cell>
          <cell r="V55">
            <v>0</v>
          </cell>
          <cell r="W55">
            <v>18529.599999999999</v>
          </cell>
        </row>
        <row r="56">
          <cell r="C56" t="str">
            <v xml:space="preserve">      Transferências ao Exterior - M. P. F.</v>
          </cell>
          <cell r="D56">
            <v>7628.71</v>
          </cell>
          <cell r="E56" t="str">
            <v xml:space="preserve"> </v>
          </cell>
          <cell r="F56" t="str">
            <v xml:space="preserve"> </v>
          </cell>
          <cell r="G56" t="str">
            <v xml:space="preserve"> </v>
          </cell>
          <cell r="H56" t="str">
            <v xml:space="preserve"> </v>
          </cell>
          <cell r="I56" t="str">
            <v xml:space="preserve"> </v>
          </cell>
          <cell r="J56" t="str">
            <v xml:space="preserve"> </v>
          </cell>
          <cell r="K56" t="str">
            <v xml:space="preserve"> </v>
          </cell>
          <cell r="L56">
            <v>7628.71</v>
          </cell>
          <cell r="M56" t="str">
            <v xml:space="preserve"> </v>
          </cell>
          <cell r="N56" t="str">
            <v xml:space="preserve"> </v>
          </cell>
          <cell r="O56" t="str">
            <v xml:space="preserve"> </v>
          </cell>
          <cell r="P56" t="str">
            <v xml:space="preserve"> </v>
          </cell>
          <cell r="Q56">
            <v>7628.71</v>
          </cell>
          <cell r="T56" t="str">
            <v xml:space="preserve">   Fundo de Fomento Pesqueiro</v>
          </cell>
          <cell r="U56">
            <v>8350</v>
          </cell>
          <cell r="V56">
            <v>132359.10292</v>
          </cell>
          <cell r="W56">
            <v>140709.10292</v>
          </cell>
        </row>
        <row r="57">
          <cell r="C57" t="str">
            <v xml:space="preserve">      Subsídios - M. P. F.</v>
          </cell>
          <cell r="D57">
            <v>78000</v>
          </cell>
          <cell r="E57" t="str">
            <v xml:space="preserve"> </v>
          </cell>
          <cell r="F57" t="str">
            <v xml:space="preserve"> </v>
          </cell>
          <cell r="G57" t="str">
            <v xml:space="preserve"> </v>
          </cell>
          <cell r="H57" t="str">
            <v xml:space="preserve"> </v>
          </cell>
          <cell r="I57" t="str">
            <v xml:space="preserve"> </v>
          </cell>
          <cell r="J57" t="str">
            <v xml:space="preserve"> </v>
          </cell>
          <cell r="K57" t="str">
            <v xml:space="preserve"> </v>
          </cell>
          <cell r="L57" t="str">
            <v xml:space="preserve"> </v>
          </cell>
          <cell r="M57">
            <v>78000</v>
          </cell>
          <cell r="N57" t="str">
            <v xml:space="preserve"> </v>
          </cell>
          <cell r="O57" t="str">
            <v xml:space="preserve"> </v>
          </cell>
          <cell r="P57" t="str">
            <v xml:space="preserve"> </v>
          </cell>
          <cell r="Q57">
            <v>78000</v>
          </cell>
          <cell r="T57" t="str">
            <v xml:space="preserve">   Direcção Provicial das Pescas</v>
          </cell>
          <cell r="U57">
            <v>1845.5</v>
          </cell>
          <cell r="V57">
            <v>0</v>
          </cell>
          <cell r="W57">
            <v>1845.5</v>
          </cell>
        </row>
        <row r="58">
          <cell r="C58" t="str">
            <v xml:space="preserve">      Outras Despesas Correntes - M. P. F.</v>
          </cell>
          <cell r="D58">
            <v>215490.24</v>
          </cell>
          <cell r="E58" t="str">
            <v xml:space="preserve"> </v>
          </cell>
          <cell r="F58" t="str">
            <v xml:space="preserve"> </v>
          </cell>
          <cell r="G58" t="str">
            <v xml:space="preserve"> </v>
          </cell>
          <cell r="H58" t="str">
            <v xml:space="preserve"> </v>
          </cell>
          <cell r="I58" t="str">
            <v xml:space="preserve"> </v>
          </cell>
          <cell r="J58" t="str">
            <v xml:space="preserve"> </v>
          </cell>
          <cell r="K58" t="str">
            <v xml:space="preserve"> </v>
          </cell>
          <cell r="L58" t="str">
            <v xml:space="preserve"> </v>
          </cell>
          <cell r="M58" t="str">
            <v xml:space="preserve"> </v>
          </cell>
          <cell r="N58">
            <v>215490.24</v>
          </cell>
          <cell r="O58" t="str">
            <v xml:space="preserve"> </v>
          </cell>
          <cell r="P58" t="str">
            <v xml:space="preserve"> </v>
          </cell>
          <cell r="Q58">
            <v>215490.24</v>
          </cell>
          <cell r="T58" t="str">
            <v xml:space="preserve">   Ministério da Agricultura e Desenvolvimento Rural</v>
          </cell>
          <cell r="U58">
            <v>62748.9</v>
          </cell>
          <cell r="V58">
            <v>420909.51715700014</v>
          </cell>
          <cell r="W58">
            <v>483658.41715700016</v>
          </cell>
        </row>
        <row r="59">
          <cell r="C59" t="str">
            <v xml:space="preserve">   Instituto Nacional de Estatística</v>
          </cell>
          <cell r="D59">
            <v>19170.330000000002</v>
          </cell>
          <cell r="E59">
            <v>13381.88</v>
          </cell>
          <cell r="F59">
            <v>9993.25</v>
          </cell>
          <cell r="G59">
            <v>3388.63</v>
          </cell>
          <cell r="H59">
            <v>5782.81</v>
          </cell>
          <cell r="I59">
            <v>2273.4</v>
          </cell>
          <cell r="J59">
            <v>3509.41</v>
          </cell>
          <cell r="K59" t="str">
            <v xml:space="preserve"> </v>
          </cell>
          <cell r="L59" t="str">
            <v xml:space="preserve"> </v>
          </cell>
          <cell r="M59" t="str">
            <v xml:space="preserve"> </v>
          </cell>
          <cell r="N59" t="str">
            <v xml:space="preserve"> </v>
          </cell>
          <cell r="O59">
            <v>5.64</v>
          </cell>
          <cell r="P59">
            <v>50</v>
          </cell>
          <cell r="Q59">
            <v>19220.330000000002</v>
          </cell>
          <cell r="T59" t="str">
            <v xml:space="preserve">   Fundo de Desenvolvimento de Hidráulica Agrícola</v>
          </cell>
          <cell r="U59">
            <v>1059.8</v>
          </cell>
          <cell r="V59">
            <v>942.81837000000007</v>
          </cell>
          <cell r="W59">
            <v>2002.6183700000001</v>
          </cell>
        </row>
        <row r="60">
          <cell r="C60" t="str">
            <v xml:space="preserve">   Direcção Provincial do Plano e Finanças</v>
          </cell>
          <cell r="D60">
            <v>51775.360000000001</v>
          </cell>
          <cell r="E60">
            <v>34111.32</v>
          </cell>
          <cell r="F60">
            <v>30319.77</v>
          </cell>
          <cell r="G60">
            <v>3791.55</v>
          </cell>
          <cell r="H60">
            <v>17091.59</v>
          </cell>
          <cell r="I60">
            <v>8302.16</v>
          </cell>
          <cell r="J60">
            <v>8789.43</v>
          </cell>
          <cell r="K60" t="str">
            <v xml:space="preserve"> </v>
          </cell>
          <cell r="L60">
            <v>33.619999999999997</v>
          </cell>
          <cell r="M60" t="str">
            <v xml:space="preserve"> </v>
          </cell>
          <cell r="N60" t="str">
            <v xml:space="preserve"> </v>
          </cell>
          <cell r="O60">
            <v>538.83000000000004</v>
          </cell>
          <cell r="P60" t="str">
            <v xml:space="preserve"> </v>
          </cell>
          <cell r="Q60">
            <v>51775.360000000001</v>
          </cell>
          <cell r="T60" t="str">
            <v xml:space="preserve">   Direcção Provincial de Agricultura e Desenvolvimento Rural</v>
          </cell>
          <cell r="U60">
            <v>55057.4</v>
          </cell>
          <cell r="V60">
            <v>2281.9499999999998</v>
          </cell>
          <cell r="W60">
            <v>57339.35</v>
          </cell>
        </row>
        <row r="61">
          <cell r="C61" t="str">
            <v xml:space="preserve">      Transferências às Administrações Públicas -  D. P. P. F.</v>
          </cell>
          <cell r="D61">
            <v>139600</v>
          </cell>
          <cell r="E61" t="str">
            <v xml:space="preserve"> </v>
          </cell>
          <cell r="F61" t="str">
            <v xml:space="preserve"> </v>
          </cell>
          <cell r="G61" t="str">
            <v xml:space="preserve"> </v>
          </cell>
          <cell r="H61" t="str">
            <v xml:space="preserve"> </v>
          </cell>
          <cell r="I61" t="str">
            <v xml:space="preserve"> </v>
          </cell>
          <cell r="J61" t="str">
            <v xml:space="preserve"> </v>
          </cell>
          <cell r="K61" t="str">
            <v xml:space="preserve"> </v>
          </cell>
          <cell r="L61">
            <v>139600</v>
          </cell>
          <cell r="M61" t="str">
            <v xml:space="preserve"> </v>
          </cell>
          <cell r="N61" t="str">
            <v xml:space="preserve"> </v>
          </cell>
          <cell r="O61" t="str">
            <v xml:space="preserve"> </v>
          </cell>
          <cell r="P61" t="str">
            <v xml:space="preserve"> </v>
          </cell>
          <cell r="Q61">
            <v>139600</v>
          </cell>
          <cell r="T61" t="str">
            <v xml:space="preserve">   Ministério da Indústria e Comércio</v>
          </cell>
          <cell r="U61">
            <v>9400</v>
          </cell>
          <cell r="V61">
            <v>2746.0986300000004</v>
          </cell>
          <cell r="W61">
            <v>12146.09863</v>
          </cell>
        </row>
        <row r="62">
          <cell r="C62" t="str">
            <v xml:space="preserve">      Transferências às Famílias - D. P. P. F.</v>
          </cell>
          <cell r="D62">
            <v>964160.77</v>
          </cell>
          <cell r="E62" t="str">
            <v xml:space="preserve"> </v>
          </cell>
          <cell r="F62" t="str">
            <v xml:space="preserve"> </v>
          </cell>
          <cell r="G62" t="str">
            <v xml:space="preserve"> </v>
          </cell>
          <cell r="H62" t="str">
            <v xml:space="preserve"> </v>
          </cell>
          <cell r="I62" t="str">
            <v xml:space="preserve"> </v>
          </cell>
          <cell r="J62" t="str">
            <v xml:space="preserve"> </v>
          </cell>
          <cell r="K62" t="str">
            <v xml:space="preserve"> </v>
          </cell>
          <cell r="L62">
            <v>964160.77</v>
          </cell>
          <cell r="M62" t="str">
            <v xml:space="preserve"> </v>
          </cell>
          <cell r="N62" t="str">
            <v xml:space="preserve"> </v>
          </cell>
          <cell r="O62" t="str">
            <v xml:space="preserve"> </v>
          </cell>
          <cell r="P62" t="str">
            <v xml:space="preserve"> </v>
          </cell>
          <cell r="Q62">
            <v>964160.77</v>
          </cell>
          <cell r="T62" t="str">
            <v xml:space="preserve">   Direcção Provincial da Indústria e Comércio</v>
          </cell>
          <cell r="U62">
            <v>4637</v>
          </cell>
          <cell r="V62">
            <v>0</v>
          </cell>
          <cell r="W62">
            <v>4637</v>
          </cell>
        </row>
        <row r="63">
          <cell r="C63" t="str">
            <v xml:space="preserve">      Outras Despesas Correntes - D. P. P. F.</v>
          </cell>
          <cell r="D63">
            <v>19500</v>
          </cell>
          <cell r="E63" t="str">
            <v xml:space="preserve"> </v>
          </cell>
          <cell r="F63" t="str">
            <v xml:space="preserve"> </v>
          </cell>
          <cell r="G63" t="str">
            <v xml:space="preserve"> </v>
          </cell>
          <cell r="H63" t="str">
            <v xml:space="preserve"> </v>
          </cell>
          <cell r="I63" t="str">
            <v xml:space="preserve"> </v>
          </cell>
          <cell r="J63" t="str">
            <v xml:space="preserve"> </v>
          </cell>
          <cell r="K63" t="str">
            <v xml:space="preserve"> </v>
          </cell>
          <cell r="L63" t="str">
            <v xml:space="preserve"> </v>
          </cell>
          <cell r="M63" t="str">
            <v xml:space="preserve"> </v>
          </cell>
          <cell r="N63">
            <v>19500</v>
          </cell>
          <cell r="O63" t="str">
            <v xml:space="preserve"> </v>
          </cell>
          <cell r="P63" t="str">
            <v xml:space="preserve"> </v>
          </cell>
          <cell r="Q63">
            <v>19500</v>
          </cell>
          <cell r="T63" t="str">
            <v xml:space="preserve">   Ministério do Turismo</v>
          </cell>
          <cell r="U63">
            <v>15000</v>
          </cell>
          <cell r="V63">
            <v>0</v>
          </cell>
          <cell r="W63">
            <v>15000</v>
          </cell>
        </row>
        <row r="64">
          <cell r="C64" t="str">
            <v xml:space="preserve">   Delegação Provincial do Instituto Nacional de Estatística</v>
          </cell>
          <cell r="D64">
            <v>10850.13</v>
          </cell>
          <cell r="E64">
            <v>6830.66</v>
          </cell>
          <cell r="F64">
            <v>5954.73</v>
          </cell>
          <cell r="G64">
            <v>875.93</v>
          </cell>
          <cell r="H64">
            <v>3868.07</v>
          </cell>
          <cell r="I64">
            <v>1909.88</v>
          </cell>
          <cell r="J64">
            <v>1958.2</v>
          </cell>
          <cell r="K64" t="str">
            <v xml:space="preserve"> </v>
          </cell>
          <cell r="L64" t="str">
            <v xml:space="preserve"> </v>
          </cell>
          <cell r="M64" t="str">
            <v xml:space="preserve"> </v>
          </cell>
          <cell r="N64">
            <v>70</v>
          </cell>
          <cell r="O64">
            <v>81.400000000000006</v>
          </cell>
          <cell r="P64">
            <v>40</v>
          </cell>
          <cell r="Q64">
            <v>10890.13</v>
          </cell>
          <cell r="T64" t="str">
            <v xml:space="preserve">   Fundo Nacional do Turismo</v>
          </cell>
          <cell r="U64">
            <v>10000</v>
          </cell>
          <cell r="V64">
            <v>0</v>
          </cell>
          <cell r="W64">
            <v>10000</v>
          </cell>
        </row>
        <row r="65">
          <cell r="C65" t="str">
            <v xml:space="preserve">   Ministério do Trabalho</v>
          </cell>
          <cell r="D65">
            <v>35480.239999999998</v>
          </cell>
          <cell r="E65">
            <v>21061.91</v>
          </cell>
          <cell r="F65">
            <v>18705.900000000001</v>
          </cell>
          <cell r="G65">
            <v>2356.0100000000002</v>
          </cell>
          <cell r="H65">
            <v>7995.33</v>
          </cell>
          <cell r="I65">
            <v>2060.58</v>
          </cell>
          <cell r="J65">
            <v>5934.75</v>
          </cell>
          <cell r="K65" t="str">
            <v xml:space="preserve"> </v>
          </cell>
          <cell r="L65">
            <v>6393</v>
          </cell>
          <cell r="M65" t="str">
            <v xml:space="preserve"> </v>
          </cell>
          <cell r="N65" t="str">
            <v xml:space="preserve"> </v>
          </cell>
          <cell r="O65">
            <v>30</v>
          </cell>
          <cell r="P65">
            <v>431</v>
          </cell>
          <cell r="Q65">
            <v>35911.24</v>
          </cell>
          <cell r="T65" t="str">
            <v xml:space="preserve">   Direcção Provincial do Turismo</v>
          </cell>
          <cell r="U65">
            <v>200</v>
          </cell>
          <cell r="V65">
            <v>0</v>
          </cell>
          <cell r="W65">
            <v>200</v>
          </cell>
        </row>
        <row r="66">
          <cell r="C66" t="str">
            <v xml:space="preserve">   Gabinete de Promoção do Emprego</v>
          </cell>
          <cell r="D66">
            <v>1038.8800000000001</v>
          </cell>
          <cell r="E66">
            <v>869.11</v>
          </cell>
          <cell r="F66">
            <v>798.27</v>
          </cell>
          <cell r="G66">
            <v>70.84</v>
          </cell>
          <cell r="H66">
            <v>169.77</v>
          </cell>
          <cell r="I66">
            <v>95.04</v>
          </cell>
          <cell r="J66">
            <v>74.73</v>
          </cell>
          <cell r="K66" t="str">
            <v xml:space="preserve"> </v>
          </cell>
          <cell r="L66" t="str">
            <v xml:space="preserve"> </v>
          </cell>
          <cell r="M66" t="str">
            <v xml:space="preserve"> </v>
          </cell>
          <cell r="N66" t="str">
            <v xml:space="preserve"> </v>
          </cell>
          <cell r="O66" t="str">
            <v xml:space="preserve"> </v>
          </cell>
          <cell r="P66" t="str">
            <v xml:space="preserve"> </v>
          </cell>
          <cell r="Q66">
            <v>1038.8800000000001</v>
          </cell>
          <cell r="T66" t="str">
            <v xml:space="preserve">   Ministério dos Recursos Minerais e Energia</v>
          </cell>
          <cell r="U66">
            <v>60605.8</v>
          </cell>
          <cell r="V66">
            <v>352021.71807800001</v>
          </cell>
          <cell r="W66">
            <v>412627.51807799999</v>
          </cell>
        </row>
        <row r="67">
          <cell r="C67" t="str">
            <v xml:space="preserve">   Instituto Nacional de Emprego e Formação Profissional</v>
          </cell>
          <cell r="D67">
            <v>5821.02</v>
          </cell>
          <cell r="E67">
            <v>4301.0200000000004</v>
          </cell>
          <cell r="F67">
            <v>3725.08</v>
          </cell>
          <cell r="G67">
            <v>575.94000000000005</v>
          </cell>
          <cell r="H67">
            <v>1486</v>
          </cell>
          <cell r="I67">
            <v>407.29</v>
          </cell>
          <cell r="J67">
            <v>1078.71</v>
          </cell>
          <cell r="K67" t="str">
            <v xml:space="preserve"> </v>
          </cell>
          <cell r="L67" t="str">
            <v xml:space="preserve"> </v>
          </cell>
          <cell r="M67" t="str">
            <v xml:space="preserve"> </v>
          </cell>
          <cell r="N67" t="str">
            <v xml:space="preserve"> </v>
          </cell>
          <cell r="O67">
            <v>34</v>
          </cell>
          <cell r="P67">
            <v>250</v>
          </cell>
          <cell r="Q67">
            <v>6071.02</v>
          </cell>
          <cell r="T67" t="str">
            <v xml:space="preserve">   Fundo de Fomento Mineiro</v>
          </cell>
          <cell r="U67">
            <v>1000</v>
          </cell>
          <cell r="V67">
            <v>0</v>
          </cell>
          <cell r="W67">
            <v>1000</v>
          </cell>
        </row>
        <row r="68">
          <cell r="C68" t="str">
            <v xml:space="preserve">   Direcção Provincial do Trabalho</v>
          </cell>
          <cell r="D68">
            <v>15162.98</v>
          </cell>
          <cell r="E68">
            <v>10406.33</v>
          </cell>
          <cell r="F68">
            <v>9627.27</v>
          </cell>
          <cell r="G68">
            <v>779.05</v>
          </cell>
          <cell r="H68">
            <v>4547.47</v>
          </cell>
          <cell r="I68">
            <v>2187.94</v>
          </cell>
          <cell r="J68">
            <v>2359.54</v>
          </cell>
          <cell r="K68" t="str">
            <v xml:space="preserve"> </v>
          </cell>
          <cell r="L68" t="str">
            <v xml:space="preserve"> </v>
          </cell>
          <cell r="M68" t="str">
            <v xml:space="preserve"> </v>
          </cell>
          <cell r="N68">
            <v>44.06</v>
          </cell>
          <cell r="O68">
            <v>165.12</v>
          </cell>
          <cell r="P68" t="str">
            <v xml:space="preserve"> </v>
          </cell>
          <cell r="Q68">
            <v>15162.98</v>
          </cell>
          <cell r="T68" t="str">
            <v xml:space="preserve">   Direcção Provincial dos Recursos Minerais e Energia</v>
          </cell>
          <cell r="U68">
            <v>2653</v>
          </cell>
          <cell r="V68">
            <v>0</v>
          </cell>
          <cell r="W68">
            <v>2653</v>
          </cell>
        </row>
        <row r="69">
          <cell r="C69" t="str">
            <v xml:space="preserve">   Delegação Provincial do Gabinete de Promoção do Emprego</v>
          </cell>
          <cell r="D69">
            <v>1211.4100000000001</v>
          </cell>
          <cell r="E69">
            <v>871.9</v>
          </cell>
          <cell r="F69">
            <v>760.16</v>
          </cell>
          <cell r="G69">
            <v>111.75</v>
          </cell>
          <cell r="H69">
            <v>335.85</v>
          </cell>
          <cell r="I69">
            <v>132.09</v>
          </cell>
          <cell r="J69">
            <v>203.76</v>
          </cell>
          <cell r="K69" t="str">
            <v xml:space="preserve"> </v>
          </cell>
          <cell r="L69" t="str">
            <v xml:space="preserve"> </v>
          </cell>
          <cell r="M69" t="str">
            <v xml:space="preserve"> </v>
          </cell>
          <cell r="N69" t="str">
            <v xml:space="preserve"> </v>
          </cell>
          <cell r="O69">
            <v>3.65</v>
          </cell>
          <cell r="P69" t="str">
            <v xml:space="preserve"> </v>
          </cell>
          <cell r="Q69">
            <v>1211.4100000000001</v>
          </cell>
          <cell r="T69" t="str">
            <v xml:space="preserve">   Ministério dos Transportes e Comunicações</v>
          </cell>
          <cell r="U69">
            <v>45488.08</v>
          </cell>
          <cell r="V69">
            <v>80559.881999999998</v>
          </cell>
          <cell r="W69">
            <v>126047.962</v>
          </cell>
        </row>
        <row r="70">
          <cell r="C70" t="str">
            <v xml:space="preserve">   Delegação Prov  Instituto Nac de Emprego e Formação Profissional</v>
          </cell>
          <cell r="D70">
            <v>6495.32</v>
          </cell>
          <cell r="E70">
            <v>3548.67</v>
          </cell>
          <cell r="F70">
            <v>3226.6</v>
          </cell>
          <cell r="G70">
            <v>322.07</v>
          </cell>
          <cell r="H70">
            <v>2776.16</v>
          </cell>
          <cell r="I70">
            <v>1559.32</v>
          </cell>
          <cell r="J70">
            <v>1216.8399999999999</v>
          </cell>
          <cell r="K70" t="str">
            <v xml:space="preserve"> </v>
          </cell>
          <cell r="L70" t="str">
            <v xml:space="preserve"> </v>
          </cell>
          <cell r="M70" t="str">
            <v xml:space="preserve"> </v>
          </cell>
          <cell r="N70" t="str">
            <v xml:space="preserve"> </v>
          </cell>
          <cell r="O70">
            <v>170.5</v>
          </cell>
          <cell r="P70">
            <v>1100</v>
          </cell>
          <cell r="Q70">
            <v>7595.32</v>
          </cell>
          <cell r="T70" t="str">
            <v xml:space="preserve">   Secretaria de Estado da Aeronáutica Civil</v>
          </cell>
          <cell r="U70">
            <v>4200</v>
          </cell>
          <cell r="V70">
            <v>2224.59699</v>
          </cell>
          <cell r="W70">
            <v>6424.59699</v>
          </cell>
        </row>
        <row r="71">
          <cell r="C71" t="str">
            <v xml:space="preserve">   Ministério para a Coordenação da Acção Ambiental</v>
          </cell>
          <cell r="D71">
            <v>26674.58</v>
          </cell>
          <cell r="E71">
            <v>17552.400000000001</v>
          </cell>
          <cell r="F71">
            <v>13819.12</v>
          </cell>
          <cell r="G71">
            <v>3733.28</v>
          </cell>
          <cell r="H71">
            <v>8574.7800000000007</v>
          </cell>
          <cell r="I71">
            <v>5560.52</v>
          </cell>
          <cell r="J71">
            <v>3014.25</v>
          </cell>
          <cell r="K71" t="str">
            <v xml:space="preserve"> </v>
          </cell>
          <cell r="L71">
            <v>100</v>
          </cell>
          <cell r="M71" t="str">
            <v xml:space="preserve"> </v>
          </cell>
          <cell r="N71" t="str">
            <v xml:space="preserve"> </v>
          </cell>
          <cell r="O71">
            <v>447.4</v>
          </cell>
          <cell r="P71" t="str">
            <v xml:space="preserve"> </v>
          </cell>
          <cell r="Q71">
            <v>26674.58</v>
          </cell>
          <cell r="T71" t="str">
            <v xml:space="preserve">   Instituto Nacional de Meteorologia</v>
          </cell>
          <cell r="U71">
            <v>5200</v>
          </cell>
          <cell r="V71">
            <v>23010.423149999999</v>
          </cell>
          <cell r="W71">
            <v>28210.423149999999</v>
          </cell>
        </row>
        <row r="72">
          <cell r="C72" t="str">
            <v xml:space="preserve">   Direcção Provincial de Coordenação da Acção Ambiental</v>
          </cell>
          <cell r="D72">
            <v>22133.42</v>
          </cell>
          <cell r="E72">
            <v>13424.37</v>
          </cell>
          <cell r="F72">
            <v>11658.16</v>
          </cell>
          <cell r="G72">
            <v>1766.21</v>
          </cell>
          <cell r="H72">
            <v>8569.24</v>
          </cell>
          <cell r="I72">
            <v>3811.84</v>
          </cell>
          <cell r="J72">
            <v>4757.41</v>
          </cell>
          <cell r="K72" t="str">
            <v xml:space="preserve"> </v>
          </cell>
          <cell r="L72">
            <v>48</v>
          </cell>
          <cell r="M72" t="str">
            <v xml:space="preserve"> </v>
          </cell>
          <cell r="N72">
            <v>16.8</v>
          </cell>
          <cell r="O72">
            <v>75.010000000000005</v>
          </cell>
          <cell r="P72" t="str">
            <v xml:space="preserve"> </v>
          </cell>
          <cell r="Q72">
            <v>22133.42</v>
          </cell>
          <cell r="T72" t="str">
            <v xml:space="preserve">   Direcção Provincial dos Transportes e Comunicações</v>
          </cell>
          <cell r="U72">
            <v>3606</v>
          </cell>
          <cell r="V72">
            <v>0</v>
          </cell>
          <cell r="W72">
            <v>3606</v>
          </cell>
        </row>
        <row r="73">
          <cell r="C73" t="str">
            <v xml:space="preserve">   Ministério das Pescas</v>
          </cell>
          <cell r="D73">
            <v>19421.62</v>
          </cell>
          <cell r="E73">
            <v>15340.8</v>
          </cell>
          <cell r="F73">
            <v>12707.42</v>
          </cell>
          <cell r="G73">
            <v>2633.39</v>
          </cell>
          <cell r="H73">
            <v>4025.81</v>
          </cell>
          <cell r="I73">
            <v>1744.5</v>
          </cell>
          <cell r="J73">
            <v>2281.31</v>
          </cell>
          <cell r="K73" t="str">
            <v xml:space="preserve"> </v>
          </cell>
          <cell r="L73" t="str">
            <v xml:space="preserve"> </v>
          </cell>
          <cell r="M73" t="str">
            <v xml:space="preserve"> </v>
          </cell>
          <cell r="N73" t="str">
            <v xml:space="preserve"> </v>
          </cell>
          <cell r="O73">
            <v>55</v>
          </cell>
          <cell r="P73">
            <v>20</v>
          </cell>
          <cell r="Q73">
            <v>19441.62</v>
          </cell>
          <cell r="T73" t="str">
            <v xml:space="preserve">   Ministério das Obras Públicas e Habitação</v>
          </cell>
          <cell r="U73">
            <v>177785.7</v>
          </cell>
          <cell r="V73">
            <v>856905.44344999909</v>
          </cell>
          <cell r="W73">
            <v>1034691.1434499992</v>
          </cell>
        </row>
        <row r="74">
          <cell r="C74" t="str">
            <v xml:space="preserve">   Direcção Provicial das Pescas</v>
          </cell>
          <cell r="D74">
            <v>3948.76</v>
          </cell>
          <cell r="E74">
            <v>2185.98</v>
          </cell>
          <cell r="F74">
            <v>1892.01</v>
          </cell>
          <cell r="G74">
            <v>293.98</v>
          </cell>
          <cell r="H74">
            <v>1739.78</v>
          </cell>
          <cell r="I74">
            <v>822</v>
          </cell>
          <cell r="J74">
            <v>917.78</v>
          </cell>
          <cell r="K74" t="str">
            <v xml:space="preserve"> </v>
          </cell>
          <cell r="L74" t="str">
            <v xml:space="preserve"> </v>
          </cell>
          <cell r="M74" t="str">
            <v xml:space="preserve"> </v>
          </cell>
          <cell r="N74" t="str">
            <v xml:space="preserve"> </v>
          </cell>
          <cell r="O74">
            <v>23</v>
          </cell>
          <cell r="P74" t="str">
            <v xml:space="preserve"> </v>
          </cell>
          <cell r="Q74">
            <v>3948.76</v>
          </cell>
          <cell r="T74" t="str">
            <v xml:space="preserve">   Administração Nacional de Estradas</v>
          </cell>
          <cell r="U74">
            <v>744769.59999999939</v>
          </cell>
          <cell r="V74">
            <v>1100412.5781</v>
          </cell>
          <cell r="W74">
            <v>1845182.1780999994</v>
          </cell>
        </row>
        <row r="75">
          <cell r="C75" t="str">
            <v xml:space="preserve">   Ministério da Agricultura e Desenvolvimento Rural</v>
          </cell>
          <cell r="D75">
            <v>88345.83</v>
          </cell>
          <cell r="E75">
            <v>70015.58</v>
          </cell>
          <cell r="F75">
            <v>66403.61</v>
          </cell>
          <cell r="G75">
            <v>3611.97</v>
          </cell>
          <cell r="H75">
            <v>13131.72</v>
          </cell>
          <cell r="I75">
            <v>5502.61</v>
          </cell>
          <cell r="J75">
            <v>7629.11</v>
          </cell>
          <cell r="K75" t="str">
            <v xml:space="preserve"> </v>
          </cell>
          <cell r="L75">
            <v>5000</v>
          </cell>
          <cell r="M75" t="str">
            <v xml:space="preserve"> </v>
          </cell>
          <cell r="N75" t="str">
            <v xml:space="preserve"> </v>
          </cell>
          <cell r="O75">
            <v>198.53</v>
          </cell>
          <cell r="P75" t="str">
            <v xml:space="preserve"> </v>
          </cell>
          <cell r="Q75">
            <v>88345.83</v>
          </cell>
          <cell r="T75" t="str">
            <v xml:space="preserve">   Direcção Provincial das Obras Públicas e Habitação</v>
          </cell>
          <cell r="U75">
            <v>28050</v>
          </cell>
          <cell r="V75">
            <v>16430.04</v>
          </cell>
          <cell r="W75">
            <v>44480.04</v>
          </cell>
        </row>
        <row r="76">
          <cell r="C76" t="str">
            <v xml:space="preserve">   Direcção Provincial de Agricultura e Desenvolvimento Rural</v>
          </cell>
          <cell r="D76">
            <v>91782.04</v>
          </cell>
          <cell r="E76">
            <v>78789.47</v>
          </cell>
          <cell r="F76">
            <v>76258.880000000005</v>
          </cell>
          <cell r="G76">
            <v>2530.59</v>
          </cell>
          <cell r="H76">
            <v>12312.9</v>
          </cell>
          <cell r="I76">
            <v>6016.18</v>
          </cell>
          <cell r="J76">
            <v>6296.72</v>
          </cell>
          <cell r="K76" t="str">
            <v xml:space="preserve"> </v>
          </cell>
          <cell r="L76">
            <v>85</v>
          </cell>
          <cell r="M76" t="str">
            <v xml:space="preserve"> </v>
          </cell>
          <cell r="N76" t="str">
            <v xml:space="preserve"> </v>
          </cell>
          <cell r="O76">
            <v>594.66999999999996</v>
          </cell>
          <cell r="P76">
            <v>7063.48</v>
          </cell>
          <cell r="Q76">
            <v>98845.52</v>
          </cell>
          <cell r="T76" t="str">
            <v xml:space="preserve">   Administração das Águas do Sul</v>
          </cell>
          <cell r="U76">
            <v>36426.9</v>
          </cell>
          <cell r="V76">
            <v>595896.46922999993</v>
          </cell>
          <cell r="W76">
            <v>632323.36922999995</v>
          </cell>
        </row>
        <row r="77">
          <cell r="C77" t="str">
            <v xml:space="preserve">   Ministério da Indústria e Comércio</v>
          </cell>
          <cell r="D77">
            <v>33155.01</v>
          </cell>
          <cell r="E77">
            <v>17040.64</v>
          </cell>
          <cell r="F77">
            <v>14432.54</v>
          </cell>
          <cell r="G77">
            <v>2608.09</v>
          </cell>
          <cell r="H77">
            <v>7735.88</v>
          </cell>
          <cell r="I77">
            <v>2873.33</v>
          </cell>
          <cell r="J77">
            <v>4862.55</v>
          </cell>
          <cell r="K77" t="str">
            <v xml:space="preserve"> </v>
          </cell>
          <cell r="L77">
            <v>7484</v>
          </cell>
          <cell r="M77" t="str">
            <v xml:space="preserve"> </v>
          </cell>
          <cell r="N77" t="str">
            <v xml:space="preserve"> </v>
          </cell>
          <cell r="O77">
            <v>894.5</v>
          </cell>
          <cell r="P77" t="str">
            <v xml:space="preserve"> </v>
          </cell>
          <cell r="Q77">
            <v>33155.01</v>
          </cell>
          <cell r="T77" t="str">
            <v xml:space="preserve">   Ministério da Educação</v>
          </cell>
          <cell r="U77">
            <v>79702.3</v>
          </cell>
          <cell r="V77">
            <v>1421401.9926569997</v>
          </cell>
          <cell r="W77">
            <v>1501104.2926569998</v>
          </cell>
        </row>
        <row r="78">
          <cell r="C78" t="str">
            <v xml:space="preserve">   Direcção Provincial da Indústria, Comércio e Turismo</v>
          </cell>
          <cell r="D78">
            <v>21195.64</v>
          </cell>
          <cell r="E78">
            <v>14658.13</v>
          </cell>
          <cell r="F78">
            <v>13496.13</v>
          </cell>
          <cell r="G78">
            <v>1162</v>
          </cell>
          <cell r="H78">
            <v>5950.41</v>
          </cell>
          <cell r="I78">
            <v>2495.7399999999998</v>
          </cell>
          <cell r="J78">
            <v>3454.67</v>
          </cell>
          <cell r="K78" t="str">
            <v xml:space="preserve"> </v>
          </cell>
          <cell r="L78">
            <v>300</v>
          </cell>
          <cell r="M78" t="str">
            <v xml:space="preserve"> </v>
          </cell>
          <cell r="N78">
            <v>41.5</v>
          </cell>
          <cell r="O78">
            <v>245.6</v>
          </cell>
          <cell r="P78" t="str">
            <v xml:space="preserve"> </v>
          </cell>
          <cell r="Q78">
            <v>21195.64</v>
          </cell>
          <cell r="T78" t="str">
            <v xml:space="preserve">   Direcção Provincial da Educação</v>
          </cell>
          <cell r="U78">
            <v>104397.7</v>
          </cell>
          <cell r="V78">
            <v>86991.42</v>
          </cell>
          <cell r="W78">
            <v>191389.12</v>
          </cell>
        </row>
        <row r="79">
          <cell r="C79" t="str">
            <v xml:space="preserve">   Ministério do Turismo</v>
          </cell>
          <cell r="D79">
            <v>16326.13</v>
          </cell>
          <cell r="E79">
            <v>8973.07</v>
          </cell>
          <cell r="F79">
            <v>6265.93</v>
          </cell>
          <cell r="G79">
            <v>2707.14</v>
          </cell>
          <cell r="H79">
            <v>6235.07</v>
          </cell>
          <cell r="I79">
            <v>2112.6999999999998</v>
          </cell>
          <cell r="J79">
            <v>4122.37</v>
          </cell>
          <cell r="K79" t="str">
            <v xml:space="preserve"> </v>
          </cell>
          <cell r="L79">
            <v>961</v>
          </cell>
          <cell r="M79" t="str">
            <v xml:space="preserve"> </v>
          </cell>
          <cell r="N79" t="str">
            <v xml:space="preserve"> </v>
          </cell>
          <cell r="O79">
            <v>157</v>
          </cell>
          <cell r="P79" t="str">
            <v xml:space="preserve"> </v>
          </cell>
          <cell r="Q79">
            <v>16326.13</v>
          </cell>
          <cell r="T79" t="str">
            <v xml:space="preserve">   Ministério do Ensino Superior, Ciência e Tecnologia</v>
          </cell>
          <cell r="U79">
            <v>11000</v>
          </cell>
          <cell r="V79">
            <v>1057.91202</v>
          </cell>
          <cell r="W79">
            <v>12057.91202</v>
          </cell>
        </row>
        <row r="80">
          <cell r="C80" t="str">
            <v xml:space="preserve">   Ministério dos Recursos Minerais e Energia</v>
          </cell>
          <cell r="D80">
            <v>24889.39</v>
          </cell>
          <cell r="E80">
            <v>19488.54</v>
          </cell>
          <cell r="F80">
            <v>17827.52</v>
          </cell>
          <cell r="G80">
            <v>1661.02</v>
          </cell>
          <cell r="H80">
            <v>4547.8500000000004</v>
          </cell>
          <cell r="I80">
            <v>1589.27</v>
          </cell>
          <cell r="J80">
            <v>2958.58</v>
          </cell>
          <cell r="K80" t="str">
            <v xml:space="preserve"> </v>
          </cell>
          <cell r="L80">
            <v>833</v>
          </cell>
          <cell r="M80" t="str">
            <v xml:space="preserve"> </v>
          </cell>
          <cell r="N80" t="str">
            <v xml:space="preserve"> </v>
          </cell>
          <cell r="O80">
            <v>20</v>
          </cell>
          <cell r="P80" t="str">
            <v xml:space="preserve"> </v>
          </cell>
          <cell r="Q80">
            <v>24889.39</v>
          </cell>
          <cell r="T80" t="str">
            <v xml:space="preserve">   Universidade Eduardo Mondlane</v>
          </cell>
          <cell r="U80">
            <v>33053.300000000003</v>
          </cell>
          <cell r="V80">
            <v>582404.51914000011</v>
          </cell>
          <cell r="W80">
            <v>615457.81914000015</v>
          </cell>
        </row>
        <row r="81">
          <cell r="C81" t="str">
            <v xml:space="preserve">   Direcção Provincial dos Recursos Minerais e Energia</v>
          </cell>
          <cell r="D81">
            <v>14045.09</v>
          </cell>
          <cell r="E81">
            <v>9665.81</v>
          </cell>
          <cell r="F81">
            <v>8887.9</v>
          </cell>
          <cell r="G81">
            <v>777.91</v>
          </cell>
          <cell r="H81">
            <v>3867.83</v>
          </cell>
          <cell r="I81">
            <v>1744.78</v>
          </cell>
          <cell r="J81">
            <v>2123.0500000000002</v>
          </cell>
          <cell r="K81" t="str">
            <v xml:space="preserve"> </v>
          </cell>
          <cell r="L81">
            <v>131.5</v>
          </cell>
          <cell r="M81" t="str">
            <v xml:space="preserve"> </v>
          </cell>
          <cell r="N81">
            <v>197.33</v>
          </cell>
          <cell r="O81">
            <v>182.62</v>
          </cell>
          <cell r="P81" t="str">
            <v xml:space="preserve"> </v>
          </cell>
          <cell r="Q81">
            <v>14045.09</v>
          </cell>
          <cell r="T81" t="str">
            <v xml:space="preserve">   Universidade Pedagógica</v>
          </cell>
          <cell r="U81">
            <v>13900</v>
          </cell>
          <cell r="V81">
            <v>0</v>
          </cell>
          <cell r="W81">
            <v>13900</v>
          </cell>
        </row>
        <row r="82">
          <cell r="C82" t="str">
            <v xml:space="preserve">   Ministério dos Transportes e Comunicações</v>
          </cell>
          <cell r="D82">
            <v>31050.14</v>
          </cell>
          <cell r="E82">
            <v>22714.57</v>
          </cell>
          <cell r="F82">
            <v>19674.93</v>
          </cell>
          <cell r="G82">
            <v>3039.64</v>
          </cell>
          <cell r="H82">
            <v>6304.29</v>
          </cell>
          <cell r="I82">
            <v>2518.9899999999998</v>
          </cell>
          <cell r="J82">
            <v>3785.3</v>
          </cell>
          <cell r="K82" t="str">
            <v xml:space="preserve"> </v>
          </cell>
          <cell r="L82">
            <v>1856.6</v>
          </cell>
          <cell r="M82" t="str">
            <v xml:space="preserve"> </v>
          </cell>
          <cell r="N82" t="str">
            <v xml:space="preserve"> </v>
          </cell>
          <cell r="O82">
            <v>174.68</v>
          </cell>
          <cell r="P82" t="str">
            <v xml:space="preserve"> </v>
          </cell>
          <cell r="Q82">
            <v>31050.14</v>
          </cell>
          <cell r="T82" t="str">
            <v xml:space="preserve">   Instituto Superior de Relações Internacionais</v>
          </cell>
          <cell r="U82">
            <v>4500</v>
          </cell>
          <cell r="V82">
            <v>0</v>
          </cell>
          <cell r="W82">
            <v>4500</v>
          </cell>
        </row>
        <row r="83">
          <cell r="C83" t="str">
            <v xml:space="preserve">   Secretaria de Estado da Aeronáutica Civil</v>
          </cell>
          <cell r="D83">
            <v>6427.91</v>
          </cell>
          <cell r="E83">
            <v>2148.84</v>
          </cell>
          <cell r="F83">
            <v>1775.57</v>
          </cell>
          <cell r="G83">
            <v>373.27</v>
          </cell>
          <cell r="H83">
            <v>1357.07</v>
          </cell>
          <cell r="I83">
            <v>805.15</v>
          </cell>
          <cell r="J83">
            <v>551.91999999999996</v>
          </cell>
          <cell r="K83" t="str">
            <v xml:space="preserve"> </v>
          </cell>
          <cell r="L83">
            <v>2917</v>
          </cell>
          <cell r="M83" t="str">
            <v xml:space="preserve"> </v>
          </cell>
          <cell r="N83" t="str">
            <v xml:space="preserve"> </v>
          </cell>
          <cell r="O83">
            <v>5</v>
          </cell>
          <cell r="P83" t="str">
            <v xml:space="preserve"> </v>
          </cell>
          <cell r="Q83">
            <v>6427.91</v>
          </cell>
          <cell r="T83" t="str">
            <v xml:space="preserve">   Ministério da Cultura</v>
          </cell>
          <cell r="U83">
            <v>10654</v>
          </cell>
          <cell r="V83">
            <v>1008.0133800000001</v>
          </cell>
          <cell r="W83">
            <v>11662.01338</v>
          </cell>
        </row>
        <row r="84">
          <cell r="C84" t="str">
            <v xml:space="preserve">   Instituto Nacional de Meteorologia</v>
          </cell>
          <cell r="D84">
            <v>9794.68</v>
          </cell>
          <cell r="E84">
            <v>6666.91</v>
          </cell>
          <cell r="F84">
            <v>6094.61</v>
          </cell>
          <cell r="G84">
            <v>572.29999999999995</v>
          </cell>
          <cell r="H84">
            <v>3092.77</v>
          </cell>
          <cell r="I84">
            <v>766.75</v>
          </cell>
          <cell r="J84">
            <v>2326.0300000000002</v>
          </cell>
          <cell r="K84" t="str">
            <v xml:space="preserve"> </v>
          </cell>
          <cell r="L84">
            <v>10</v>
          </cell>
          <cell r="M84" t="str">
            <v xml:space="preserve"> </v>
          </cell>
          <cell r="N84" t="str">
            <v xml:space="preserve"> </v>
          </cell>
          <cell r="O84">
            <v>25</v>
          </cell>
          <cell r="P84" t="str">
            <v xml:space="preserve"> </v>
          </cell>
          <cell r="Q84">
            <v>9794.68</v>
          </cell>
          <cell r="T84" t="str">
            <v xml:space="preserve">   Comissão de Coordenação dos Progr. Informação e Cultura da SADC</v>
          </cell>
          <cell r="U84">
            <v>500</v>
          </cell>
          <cell r="V84">
            <v>0</v>
          </cell>
          <cell r="W84">
            <v>500</v>
          </cell>
        </row>
        <row r="85">
          <cell r="C85" t="str">
            <v xml:space="preserve">   Direcção Provincial dos Transportes e Comunicações</v>
          </cell>
          <cell r="D85">
            <v>26674.12</v>
          </cell>
          <cell r="E85">
            <v>18145.810000000001</v>
          </cell>
          <cell r="F85">
            <v>16633.12</v>
          </cell>
          <cell r="G85">
            <v>1512.69</v>
          </cell>
          <cell r="H85">
            <v>7118.64</v>
          </cell>
          <cell r="I85">
            <v>3688.69</v>
          </cell>
          <cell r="J85">
            <v>3429.95</v>
          </cell>
          <cell r="K85" t="str">
            <v xml:space="preserve"> </v>
          </cell>
          <cell r="L85">
            <v>900</v>
          </cell>
          <cell r="M85" t="str">
            <v xml:space="preserve"> </v>
          </cell>
          <cell r="N85">
            <v>283.12</v>
          </cell>
          <cell r="O85">
            <v>226.55</v>
          </cell>
          <cell r="P85" t="str">
            <v xml:space="preserve"> </v>
          </cell>
          <cell r="Q85">
            <v>26674.12</v>
          </cell>
          <cell r="T85" t="str">
            <v xml:space="preserve">   Fundo Bibliográfico da Língua Portuguesa</v>
          </cell>
          <cell r="U85">
            <v>4820</v>
          </cell>
          <cell r="V85">
            <v>0</v>
          </cell>
          <cell r="W85">
            <v>4820</v>
          </cell>
        </row>
        <row r="86">
          <cell r="C86" t="str">
            <v xml:space="preserve">   Ministério das Obras Públicas e Habitação</v>
          </cell>
          <cell r="D86">
            <v>32655.41</v>
          </cell>
          <cell r="E86">
            <v>29125.360000000001</v>
          </cell>
          <cell r="F86">
            <v>26761.279999999999</v>
          </cell>
          <cell r="G86">
            <v>2364.08</v>
          </cell>
          <cell r="H86">
            <v>3466.05</v>
          </cell>
          <cell r="I86">
            <v>1402.14</v>
          </cell>
          <cell r="J86">
            <v>2063.91</v>
          </cell>
          <cell r="K86" t="str">
            <v xml:space="preserve"> </v>
          </cell>
          <cell r="L86" t="str">
            <v xml:space="preserve"> </v>
          </cell>
          <cell r="M86" t="str">
            <v xml:space="preserve"> </v>
          </cell>
          <cell r="N86" t="str">
            <v xml:space="preserve"> </v>
          </cell>
          <cell r="O86">
            <v>64</v>
          </cell>
          <cell r="P86" t="str">
            <v xml:space="preserve"> </v>
          </cell>
          <cell r="Q86">
            <v>32655.41</v>
          </cell>
          <cell r="T86" t="str">
            <v xml:space="preserve">   Direcção Provincial da Cultura</v>
          </cell>
          <cell r="U86">
            <v>3170</v>
          </cell>
          <cell r="V86">
            <v>304.26</v>
          </cell>
          <cell r="W86">
            <v>3474.26</v>
          </cell>
        </row>
        <row r="87">
          <cell r="C87" t="str">
            <v xml:space="preserve">   Direcção Provincial das Obras Públicas e Habitação</v>
          </cell>
          <cell r="D87">
            <v>29244.49</v>
          </cell>
          <cell r="E87">
            <v>22124.14</v>
          </cell>
          <cell r="F87">
            <v>20359.28</v>
          </cell>
          <cell r="G87">
            <v>1764.86</v>
          </cell>
          <cell r="H87">
            <v>6747.8</v>
          </cell>
          <cell r="I87">
            <v>3396.75</v>
          </cell>
          <cell r="J87">
            <v>3351.04</v>
          </cell>
          <cell r="K87" t="str">
            <v xml:space="preserve"> </v>
          </cell>
          <cell r="L87">
            <v>25</v>
          </cell>
          <cell r="M87" t="str">
            <v xml:space="preserve"> </v>
          </cell>
          <cell r="N87">
            <v>92.7</v>
          </cell>
          <cell r="O87">
            <v>254.85</v>
          </cell>
          <cell r="P87" t="str">
            <v xml:space="preserve"> </v>
          </cell>
          <cell r="Q87">
            <v>29244.49</v>
          </cell>
          <cell r="T87" t="str">
            <v xml:space="preserve">   Ministério da Juventude e Desportos</v>
          </cell>
          <cell r="U87">
            <v>4000</v>
          </cell>
          <cell r="V87">
            <v>0</v>
          </cell>
          <cell r="W87">
            <v>4000</v>
          </cell>
        </row>
        <row r="88">
          <cell r="C88" t="str">
            <v xml:space="preserve">   Administração das Águas do Sul</v>
          </cell>
          <cell r="D88">
            <v>2727.51</v>
          </cell>
          <cell r="E88">
            <v>1311.9</v>
          </cell>
          <cell r="F88">
            <v>990.55</v>
          </cell>
          <cell r="G88">
            <v>321.33999999999997</v>
          </cell>
          <cell r="H88">
            <v>1415.61</v>
          </cell>
          <cell r="I88">
            <v>836.74</v>
          </cell>
          <cell r="J88">
            <v>578.87</v>
          </cell>
          <cell r="K88" t="str">
            <v xml:space="preserve"> </v>
          </cell>
          <cell r="L88" t="str">
            <v xml:space="preserve"> </v>
          </cell>
          <cell r="M88" t="str">
            <v xml:space="preserve"> </v>
          </cell>
          <cell r="N88" t="str">
            <v xml:space="preserve"> </v>
          </cell>
          <cell r="O88" t="str">
            <v xml:space="preserve"> </v>
          </cell>
          <cell r="P88" t="str">
            <v xml:space="preserve"> </v>
          </cell>
          <cell r="Q88">
            <v>2727.51</v>
          </cell>
          <cell r="T88" t="str">
            <v xml:space="preserve">   Direcção Provincial da Cultura, Juventude e Desportos</v>
          </cell>
          <cell r="U88">
            <v>1200</v>
          </cell>
          <cell r="V88">
            <v>0</v>
          </cell>
          <cell r="W88">
            <v>1200</v>
          </cell>
        </row>
        <row r="89">
          <cell r="C89" t="str">
            <v xml:space="preserve">   Ministério da Educação</v>
          </cell>
          <cell r="D89">
            <v>220798.3</v>
          </cell>
          <cell r="E89">
            <v>60417.75</v>
          </cell>
          <cell r="F89">
            <v>43322.69</v>
          </cell>
          <cell r="G89">
            <v>17095.060000000001</v>
          </cell>
          <cell r="H89">
            <v>151851.79999999999</v>
          </cell>
          <cell r="I89">
            <v>65320.18</v>
          </cell>
          <cell r="J89">
            <v>86531.62</v>
          </cell>
          <cell r="K89" t="str">
            <v xml:space="preserve"> </v>
          </cell>
          <cell r="L89">
            <v>6869.36</v>
          </cell>
          <cell r="M89" t="str">
            <v xml:space="preserve"> </v>
          </cell>
          <cell r="N89">
            <v>14.18</v>
          </cell>
          <cell r="O89">
            <v>1645.22</v>
          </cell>
          <cell r="P89">
            <v>11914</v>
          </cell>
          <cell r="Q89">
            <v>232712.3</v>
          </cell>
          <cell r="T89" t="str">
            <v xml:space="preserve">   Ministério da Saúde</v>
          </cell>
          <cell r="U89">
            <v>74633.350000000006</v>
          </cell>
          <cell r="V89">
            <v>640625.38319619966</v>
          </cell>
          <cell r="W89">
            <v>715258.73319619964</v>
          </cell>
        </row>
        <row r="90">
          <cell r="C90" t="str">
            <v xml:space="preserve">   Comissão Nacional para a Unesco</v>
          </cell>
          <cell r="D90">
            <v>2246.2600000000002</v>
          </cell>
          <cell r="E90">
            <v>1044.6199999999999</v>
          </cell>
          <cell r="F90">
            <v>791.9</v>
          </cell>
          <cell r="G90">
            <v>252.72</v>
          </cell>
          <cell r="H90">
            <v>1162.54</v>
          </cell>
          <cell r="I90">
            <v>415.44</v>
          </cell>
          <cell r="J90">
            <v>747.1</v>
          </cell>
          <cell r="K90" t="str">
            <v xml:space="preserve"> </v>
          </cell>
          <cell r="L90">
            <v>39.1</v>
          </cell>
          <cell r="M90" t="str">
            <v xml:space="preserve"> </v>
          </cell>
          <cell r="N90" t="str">
            <v xml:space="preserve"> </v>
          </cell>
          <cell r="O90" t="str">
            <v xml:space="preserve"> </v>
          </cell>
          <cell r="P90" t="str">
            <v xml:space="preserve"> </v>
          </cell>
          <cell r="Q90">
            <v>2246.2600000000002</v>
          </cell>
          <cell r="T90" t="str">
            <v xml:space="preserve">   Conselho Nacional de Combate ao HIV / SIDA</v>
          </cell>
          <cell r="U90">
            <v>82121</v>
          </cell>
          <cell r="V90">
            <v>0</v>
          </cell>
          <cell r="W90">
            <v>82121</v>
          </cell>
        </row>
        <row r="91">
          <cell r="C91" t="str">
            <v xml:space="preserve">   Direcção Provincial da Educação</v>
          </cell>
          <cell r="D91">
            <v>1954451</v>
          </cell>
          <cell r="E91">
            <v>1715861.33</v>
          </cell>
          <cell r="F91">
            <v>1681081.37</v>
          </cell>
          <cell r="G91">
            <v>34779.96</v>
          </cell>
          <cell r="H91">
            <v>227684.07</v>
          </cell>
          <cell r="I91">
            <v>149899.85</v>
          </cell>
          <cell r="J91">
            <v>77784.22</v>
          </cell>
          <cell r="K91" t="str">
            <v xml:space="preserve"> </v>
          </cell>
          <cell r="L91">
            <v>460.6</v>
          </cell>
          <cell r="M91" t="str">
            <v xml:space="preserve"> </v>
          </cell>
          <cell r="N91" t="str">
            <v xml:space="preserve"> </v>
          </cell>
          <cell r="O91">
            <v>10445</v>
          </cell>
          <cell r="P91">
            <v>11309</v>
          </cell>
          <cell r="Q91">
            <v>1965760</v>
          </cell>
          <cell r="T91" t="str">
            <v xml:space="preserve">   Direcção Provincial da Saúde</v>
          </cell>
          <cell r="U91">
            <v>83918.33</v>
          </cell>
          <cell r="V91">
            <v>155621.80486000006</v>
          </cell>
          <cell r="W91">
            <v>239540.13486000005</v>
          </cell>
        </row>
        <row r="92">
          <cell r="C92" t="str">
            <v xml:space="preserve">   Ministério do Ensino Superior, Ciência e Tecnologia</v>
          </cell>
          <cell r="D92">
            <v>8220.9599999999991</v>
          </cell>
          <cell r="E92">
            <v>4349.8500000000004</v>
          </cell>
          <cell r="F92">
            <v>2927.13</v>
          </cell>
          <cell r="G92">
            <v>1422.72</v>
          </cell>
          <cell r="H92">
            <v>3741.11</v>
          </cell>
          <cell r="I92">
            <v>1303.99</v>
          </cell>
          <cell r="J92">
            <v>2437.12</v>
          </cell>
          <cell r="K92" t="str">
            <v xml:space="preserve"> </v>
          </cell>
          <cell r="L92">
            <v>50</v>
          </cell>
          <cell r="M92" t="str">
            <v xml:space="preserve"> </v>
          </cell>
          <cell r="N92" t="str">
            <v xml:space="preserve"> </v>
          </cell>
          <cell r="O92">
            <v>80</v>
          </cell>
          <cell r="P92">
            <v>225</v>
          </cell>
          <cell r="Q92">
            <v>8445.9599999999991</v>
          </cell>
          <cell r="T92" t="str">
            <v xml:space="preserve">   Ministério da Mulher e Coordenação da Acção Social</v>
          </cell>
          <cell r="U92">
            <v>1540</v>
          </cell>
          <cell r="V92">
            <v>41135.460289999995</v>
          </cell>
          <cell r="W92">
            <v>42675.460289999995</v>
          </cell>
        </row>
        <row r="93">
          <cell r="C93" t="str">
            <v xml:space="preserve">   Universidade Eduardo Mondlane</v>
          </cell>
          <cell r="D93">
            <v>259081.16</v>
          </cell>
          <cell r="E93">
            <v>197852.69</v>
          </cell>
          <cell r="F93">
            <v>190365</v>
          </cell>
          <cell r="G93">
            <v>7487.68</v>
          </cell>
          <cell r="H93">
            <v>43123.43</v>
          </cell>
          <cell r="I93">
            <v>18904.34</v>
          </cell>
          <cell r="J93">
            <v>24219.09</v>
          </cell>
          <cell r="K93" t="str">
            <v xml:space="preserve"> </v>
          </cell>
          <cell r="L93">
            <v>13332.47</v>
          </cell>
          <cell r="M93" t="str">
            <v xml:space="preserve"> </v>
          </cell>
          <cell r="N93">
            <v>300</v>
          </cell>
          <cell r="O93">
            <v>4472.57</v>
          </cell>
          <cell r="P93" t="str">
            <v xml:space="preserve"> </v>
          </cell>
          <cell r="Q93">
            <v>259081.16</v>
          </cell>
          <cell r="T93" t="str">
            <v xml:space="preserve">   Instituto Nacional da Acção Social</v>
          </cell>
          <cell r="U93">
            <v>1416.61</v>
          </cell>
          <cell r="V93">
            <v>18755.577119999998</v>
          </cell>
          <cell r="W93">
            <v>20172.187119999999</v>
          </cell>
        </row>
        <row r="94">
          <cell r="C94" t="str">
            <v xml:space="preserve">   Universidade Pedagógica</v>
          </cell>
          <cell r="D94">
            <v>47902.62</v>
          </cell>
          <cell r="E94">
            <v>30036.41</v>
          </cell>
          <cell r="F94">
            <v>28390.43</v>
          </cell>
          <cell r="G94">
            <v>1645.98</v>
          </cell>
          <cell r="H94">
            <v>15089.81</v>
          </cell>
          <cell r="I94">
            <v>2734.38</v>
          </cell>
          <cell r="J94">
            <v>12355.43</v>
          </cell>
          <cell r="K94" t="str">
            <v xml:space="preserve"> </v>
          </cell>
          <cell r="L94">
            <v>2426.4</v>
          </cell>
          <cell r="M94" t="str">
            <v xml:space="preserve"> </v>
          </cell>
          <cell r="N94" t="str">
            <v xml:space="preserve"> </v>
          </cell>
          <cell r="O94">
            <v>350</v>
          </cell>
          <cell r="P94" t="str">
            <v xml:space="preserve"> </v>
          </cell>
          <cell r="Q94">
            <v>47902.62</v>
          </cell>
          <cell r="T94" t="str">
            <v xml:space="preserve">   Comissão Nacional de Reinserção Social</v>
          </cell>
          <cell r="U94">
            <v>5839.3</v>
          </cell>
          <cell r="V94">
            <v>5704.2664799999993</v>
          </cell>
          <cell r="W94">
            <v>11543.56648</v>
          </cell>
        </row>
        <row r="95">
          <cell r="C95" t="str">
            <v xml:space="preserve">   Instituto Superior de Relações Internacionais</v>
          </cell>
          <cell r="D95">
            <v>21047.37</v>
          </cell>
          <cell r="E95">
            <v>9215.65</v>
          </cell>
          <cell r="F95">
            <v>6875.02</v>
          </cell>
          <cell r="G95">
            <v>2340.64</v>
          </cell>
          <cell r="H95">
            <v>7569.92</v>
          </cell>
          <cell r="I95">
            <v>2781.42</v>
          </cell>
          <cell r="J95">
            <v>4788.5</v>
          </cell>
          <cell r="K95" t="str">
            <v xml:space="preserve"> </v>
          </cell>
          <cell r="L95">
            <v>4185</v>
          </cell>
          <cell r="M95" t="str">
            <v xml:space="preserve"> </v>
          </cell>
          <cell r="N95" t="str">
            <v xml:space="preserve"> </v>
          </cell>
          <cell r="O95">
            <v>76.790000000000006</v>
          </cell>
          <cell r="P95" t="str">
            <v xml:space="preserve"> </v>
          </cell>
          <cell r="Q95">
            <v>21047.37</v>
          </cell>
          <cell r="T95" t="str">
            <v xml:space="preserve">   Direcção Provincial da Mulher e Coordenação da Acção Social</v>
          </cell>
          <cell r="U95">
            <v>7574.3</v>
          </cell>
          <cell r="V95">
            <v>0</v>
          </cell>
          <cell r="W95">
            <v>7574.3</v>
          </cell>
        </row>
        <row r="96">
          <cell r="C96" t="str">
            <v xml:space="preserve">   Delegação da Universidade Pedagógica</v>
          </cell>
          <cell r="D96">
            <v>16479.91</v>
          </cell>
          <cell r="E96">
            <v>12987.71</v>
          </cell>
          <cell r="F96">
            <v>12679.1</v>
          </cell>
          <cell r="G96">
            <v>308.61</v>
          </cell>
          <cell r="H96">
            <v>2722.7</v>
          </cell>
          <cell r="I96">
            <v>1243.3800000000001</v>
          </cell>
          <cell r="J96">
            <v>1479.32</v>
          </cell>
          <cell r="K96" t="str">
            <v xml:space="preserve"> </v>
          </cell>
          <cell r="L96">
            <v>384.5</v>
          </cell>
          <cell r="M96" t="str">
            <v xml:space="preserve"> </v>
          </cell>
          <cell r="N96" t="str">
            <v xml:space="preserve"> </v>
          </cell>
          <cell r="O96">
            <v>385</v>
          </cell>
          <cell r="P96" t="str">
            <v xml:space="preserve"> </v>
          </cell>
          <cell r="Q96">
            <v>16479.91</v>
          </cell>
          <cell r="T96" t="str">
            <v xml:space="preserve">   Delegação Provincial do Instituto Nacional da Acção Social</v>
          </cell>
          <cell r="U96">
            <v>0</v>
          </cell>
          <cell r="V96">
            <v>334.68599999999998</v>
          </cell>
          <cell r="W96">
            <v>334.68599999999998</v>
          </cell>
        </row>
        <row r="97">
          <cell r="C97" t="str">
            <v xml:space="preserve">   Ministério da Cultura</v>
          </cell>
          <cell r="D97">
            <v>21998.6</v>
          </cell>
          <cell r="E97">
            <v>11476.15</v>
          </cell>
          <cell r="F97">
            <v>9778.5300000000007</v>
          </cell>
          <cell r="G97">
            <v>1697.63</v>
          </cell>
          <cell r="H97">
            <v>8639.4500000000007</v>
          </cell>
          <cell r="I97">
            <v>3810.91</v>
          </cell>
          <cell r="J97">
            <v>4828.53</v>
          </cell>
          <cell r="K97" t="str">
            <v xml:space="preserve"> </v>
          </cell>
          <cell r="L97">
            <v>1683</v>
          </cell>
          <cell r="M97" t="str">
            <v xml:space="preserve"> </v>
          </cell>
          <cell r="N97" t="str">
            <v xml:space="preserve"> </v>
          </cell>
          <cell r="O97">
            <v>200</v>
          </cell>
          <cell r="P97" t="str">
            <v xml:space="preserve"> </v>
          </cell>
          <cell r="Q97">
            <v>21998.6</v>
          </cell>
        </row>
        <row r="98">
          <cell r="C98" t="str">
            <v xml:space="preserve">   Comissão de Coordenação dos Progr. Informação e Cultura da SADC</v>
          </cell>
          <cell r="D98">
            <v>7671.42</v>
          </cell>
          <cell r="E98">
            <v>3826</v>
          </cell>
          <cell r="F98">
            <v>1390.69</v>
          </cell>
          <cell r="G98">
            <v>2435.31</v>
          </cell>
          <cell r="H98">
            <v>3845.41</v>
          </cell>
          <cell r="I98">
            <v>1086.75</v>
          </cell>
          <cell r="J98">
            <v>2758.67</v>
          </cell>
          <cell r="K98" t="str">
            <v xml:space="preserve"> </v>
          </cell>
          <cell r="L98" t="str">
            <v xml:space="preserve"> </v>
          </cell>
          <cell r="M98" t="str">
            <v xml:space="preserve"> </v>
          </cell>
          <cell r="N98" t="str">
            <v xml:space="preserve"> </v>
          </cell>
          <cell r="O98" t="str">
            <v xml:space="preserve"> </v>
          </cell>
          <cell r="P98" t="str">
            <v xml:space="preserve"> </v>
          </cell>
          <cell r="Q98">
            <v>7671.42</v>
          </cell>
        </row>
        <row r="99">
          <cell r="C99" t="str">
            <v xml:space="preserve">   Fundo Bibliográfico da Língua Portuguesa</v>
          </cell>
          <cell r="D99">
            <v>4152.63</v>
          </cell>
          <cell r="E99">
            <v>2045.52</v>
          </cell>
          <cell r="F99">
            <v>1260.53</v>
          </cell>
          <cell r="G99">
            <v>784.98</v>
          </cell>
          <cell r="H99">
            <v>2107.12</v>
          </cell>
          <cell r="I99">
            <v>780.85</v>
          </cell>
          <cell r="J99">
            <v>1326.27</v>
          </cell>
          <cell r="K99" t="str">
            <v xml:space="preserve"> </v>
          </cell>
          <cell r="L99" t="str">
            <v xml:space="preserve"> </v>
          </cell>
          <cell r="M99" t="str">
            <v xml:space="preserve"> </v>
          </cell>
          <cell r="N99" t="str">
            <v xml:space="preserve"> </v>
          </cell>
          <cell r="O99" t="str">
            <v xml:space="preserve"> </v>
          </cell>
          <cell r="P99">
            <v>1999.99</v>
          </cell>
          <cell r="Q99">
            <v>6152.62</v>
          </cell>
        </row>
        <row r="100">
          <cell r="C100" t="str">
            <v xml:space="preserve">   Direcção Provincial da Cultura, Juventude e Desportos</v>
          </cell>
          <cell r="D100">
            <v>19367.05</v>
          </cell>
          <cell r="E100">
            <v>13528.94</v>
          </cell>
          <cell r="F100">
            <v>12364.86</v>
          </cell>
          <cell r="G100">
            <v>1164.08</v>
          </cell>
          <cell r="H100">
            <v>5516.92</v>
          </cell>
          <cell r="I100">
            <v>2596.1799999999998</v>
          </cell>
          <cell r="J100">
            <v>2920.74</v>
          </cell>
          <cell r="K100" t="str">
            <v xml:space="preserve"> </v>
          </cell>
          <cell r="L100" t="str">
            <v xml:space="preserve"> </v>
          </cell>
          <cell r="M100" t="str">
            <v xml:space="preserve"> </v>
          </cell>
          <cell r="N100">
            <v>209.78</v>
          </cell>
          <cell r="O100">
            <v>111.41</v>
          </cell>
          <cell r="P100" t="str">
            <v xml:space="preserve"> </v>
          </cell>
          <cell r="Q100">
            <v>19367.05</v>
          </cell>
        </row>
        <row r="101">
          <cell r="C101" t="str">
            <v xml:space="preserve">   Ministério da Juventude e Desportos</v>
          </cell>
          <cell r="D101">
            <v>10584.3</v>
          </cell>
          <cell r="E101">
            <v>7068.79</v>
          </cell>
          <cell r="F101">
            <v>4838.49</v>
          </cell>
          <cell r="G101">
            <v>2230.3000000000002</v>
          </cell>
          <cell r="H101">
            <v>3500.51</v>
          </cell>
          <cell r="I101">
            <v>1293.94</v>
          </cell>
          <cell r="J101">
            <v>2206.5700000000002</v>
          </cell>
          <cell r="K101" t="str">
            <v xml:space="preserve"> </v>
          </cell>
          <cell r="L101" t="str">
            <v xml:space="preserve"> </v>
          </cell>
          <cell r="M101" t="str">
            <v xml:space="preserve"> </v>
          </cell>
          <cell r="N101" t="str">
            <v xml:space="preserve"> </v>
          </cell>
          <cell r="O101">
            <v>15</v>
          </cell>
          <cell r="P101" t="str">
            <v xml:space="preserve"> </v>
          </cell>
          <cell r="Q101">
            <v>10584.3</v>
          </cell>
        </row>
        <row r="102">
          <cell r="C102" t="str">
            <v xml:space="preserve">   Ministério da Saúde</v>
          </cell>
          <cell r="D102">
            <v>465410.48</v>
          </cell>
          <cell r="E102">
            <v>68121.98</v>
          </cell>
          <cell r="F102">
            <v>44982.83</v>
          </cell>
          <cell r="G102">
            <v>23139.15</v>
          </cell>
          <cell r="H102">
            <v>386951.75</v>
          </cell>
          <cell r="I102">
            <v>232543.77</v>
          </cell>
          <cell r="J102">
            <v>154407.98000000001</v>
          </cell>
          <cell r="K102" t="str">
            <v xml:space="preserve"> </v>
          </cell>
          <cell r="L102">
            <v>8404.8799999999992</v>
          </cell>
          <cell r="M102" t="str">
            <v xml:space="preserve"> </v>
          </cell>
          <cell r="N102" t="str">
            <v xml:space="preserve"> </v>
          </cell>
          <cell r="O102">
            <v>1931.87</v>
          </cell>
          <cell r="P102">
            <v>21112.21</v>
          </cell>
          <cell r="Q102">
            <v>486522.69</v>
          </cell>
        </row>
        <row r="103">
          <cell r="C103" t="str">
            <v xml:space="preserve">   Conselho Nacional de Combate ao HIV / SIDA</v>
          </cell>
          <cell r="D103" t="str">
            <v xml:space="preserve"> </v>
          </cell>
          <cell r="E103" t="str">
            <v xml:space="preserve"> </v>
          </cell>
          <cell r="F103" t="str">
            <v xml:space="preserve"> </v>
          </cell>
          <cell r="G103">
            <v>0</v>
          </cell>
          <cell r="H103">
            <v>0</v>
          </cell>
          <cell r="I103" t="str">
            <v xml:space="preserve"> </v>
          </cell>
          <cell r="J103" t="str">
            <v xml:space="preserve"> </v>
          </cell>
          <cell r="K103" t="str">
            <v xml:space="preserve"> </v>
          </cell>
          <cell r="L103" t="str">
            <v xml:space="preserve"> </v>
          </cell>
          <cell r="M103" t="str">
            <v xml:space="preserve"> </v>
          </cell>
          <cell r="N103" t="str">
            <v xml:space="preserve"> </v>
          </cell>
          <cell r="O103" t="str">
            <v xml:space="preserve"> </v>
          </cell>
          <cell r="P103" t="str">
            <v xml:space="preserve"> </v>
          </cell>
          <cell r="Q103">
            <v>0</v>
          </cell>
        </row>
        <row r="104">
          <cell r="C104" t="str">
            <v xml:space="preserve">   Hospital Central do Maputo</v>
          </cell>
          <cell r="D104">
            <v>111339.08</v>
          </cell>
          <cell r="E104">
            <v>65033.62</v>
          </cell>
          <cell r="F104">
            <v>64803.3</v>
          </cell>
          <cell r="G104">
            <v>230.31</v>
          </cell>
          <cell r="H104">
            <v>44179.66</v>
          </cell>
          <cell r="I104">
            <v>33552.97</v>
          </cell>
          <cell r="J104">
            <v>10626.68</v>
          </cell>
          <cell r="K104" t="str">
            <v xml:space="preserve"> </v>
          </cell>
          <cell r="L104">
            <v>48.2</v>
          </cell>
          <cell r="M104" t="str">
            <v xml:space="preserve"> </v>
          </cell>
          <cell r="N104" t="str">
            <v xml:space="preserve"> </v>
          </cell>
          <cell r="O104">
            <v>2077.61</v>
          </cell>
          <cell r="P104" t="str">
            <v xml:space="preserve"> </v>
          </cell>
          <cell r="Q104">
            <v>111339.08</v>
          </cell>
        </row>
        <row r="105">
          <cell r="C105" t="str">
            <v xml:space="preserve">   Direcção Provincial da Saúde</v>
          </cell>
          <cell r="D105">
            <v>599393.52</v>
          </cell>
          <cell r="E105">
            <v>392745.89</v>
          </cell>
          <cell r="F105">
            <v>353559.76</v>
          </cell>
          <cell r="G105">
            <v>39186.129999999997</v>
          </cell>
          <cell r="H105">
            <v>199216.82</v>
          </cell>
          <cell r="I105">
            <v>136451.63</v>
          </cell>
          <cell r="J105">
            <v>62765.2</v>
          </cell>
          <cell r="K105" t="str">
            <v xml:space="preserve"> </v>
          </cell>
          <cell r="L105">
            <v>1213.6099999999999</v>
          </cell>
          <cell r="M105" t="str">
            <v xml:space="preserve"> </v>
          </cell>
          <cell r="N105">
            <v>901.08</v>
          </cell>
          <cell r="O105">
            <v>5316.12</v>
          </cell>
          <cell r="P105">
            <v>17293.23</v>
          </cell>
          <cell r="Q105">
            <v>616686.75</v>
          </cell>
        </row>
        <row r="106">
          <cell r="C106" t="str">
            <v xml:space="preserve">      Transferências às Famílias - D. P. Saúde</v>
          </cell>
          <cell r="D106">
            <v>1250</v>
          </cell>
          <cell r="E106" t="str">
            <v xml:space="preserve"> </v>
          </cell>
          <cell r="F106" t="str">
            <v xml:space="preserve"> </v>
          </cell>
          <cell r="G106" t="str">
            <v xml:space="preserve"> </v>
          </cell>
          <cell r="H106" t="str">
            <v xml:space="preserve"> </v>
          </cell>
          <cell r="I106" t="str">
            <v xml:space="preserve"> </v>
          </cell>
          <cell r="J106" t="str">
            <v xml:space="preserve"> </v>
          </cell>
          <cell r="K106" t="str">
            <v xml:space="preserve"> </v>
          </cell>
          <cell r="L106">
            <v>1250</v>
          </cell>
          <cell r="M106" t="str">
            <v xml:space="preserve"> </v>
          </cell>
          <cell r="N106" t="str">
            <v xml:space="preserve"> </v>
          </cell>
          <cell r="O106" t="str">
            <v xml:space="preserve"> </v>
          </cell>
          <cell r="P106" t="str">
            <v xml:space="preserve"> </v>
          </cell>
          <cell r="Q106">
            <v>1250</v>
          </cell>
        </row>
        <row r="107">
          <cell r="C107" t="str">
            <v xml:space="preserve">   Hospital Central</v>
          </cell>
          <cell r="D107">
            <v>62382.06</v>
          </cell>
          <cell r="E107">
            <v>36892.239999999998</v>
          </cell>
          <cell r="F107">
            <v>35881.71</v>
          </cell>
          <cell r="G107">
            <v>1010.53</v>
          </cell>
          <cell r="H107">
            <v>24593.01</v>
          </cell>
          <cell r="I107">
            <v>14765.6</v>
          </cell>
          <cell r="J107">
            <v>9827.41</v>
          </cell>
          <cell r="K107" t="str">
            <v xml:space="preserve"> </v>
          </cell>
          <cell r="L107" t="str">
            <v xml:space="preserve"> </v>
          </cell>
          <cell r="M107" t="str">
            <v xml:space="preserve"> </v>
          </cell>
          <cell r="N107" t="str">
            <v xml:space="preserve"> </v>
          </cell>
          <cell r="O107">
            <v>896.81</v>
          </cell>
          <cell r="P107">
            <v>2146.65</v>
          </cell>
          <cell r="Q107">
            <v>64528.71</v>
          </cell>
        </row>
        <row r="108">
          <cell r="C108" t="str">
            <v xml:space="preserve">   Ministério da Mulher e Coordenação da Acção Social</v>
          </cell>
          <cell r="D108">
            <v>17129.09</v>
          </cell>
          <cell r="E108">
            <v>11419.73</v>
          </cell>
          <cell r="F108">
            <v>8130.46</v>
          </cell>
          <cell r="G108">
            <v>3289.27</v>
          </cell>
          <cell r="H108">
            <v>5694.76</v>
          </cell>
          <cell r="I108">
            <v>1697.03</v>
          </cell>
          <cell r="J108">
            <v>3997.73</v>
          </cell>
          <cell r="K108" t="str">
            <v xml:space="preserve"> </v>
          </cell>
          <cell r="L108">
            <v>14.6</v>
          </cell>
          <cell r="M108" t="str">
            <v xml:space="preserve"> </v>
          </cell>
          <cell r="N108" t="str">
            <v xml:space="preserve"> </v>
          </cell>
          <cell r="O108" t="str">
            <v xml:space="preserve"> </v>
          </cell>
          <cell r="P108" t="str">
            <v xml:space="preserve"> </v>
          </cell>
          <cell r="Q108">
            <v>17129.09</v>
          </cell>
        </row>
        <row r="109">
          <cell r="C109" t="str">
            <v xml:space="preserve">   Instituto Nacional da Acção Social</v>
          </cell>
          <cell r="D109">
            <v>10944.22</v>
          </cell>
          <cell r="E109">
            <v>7794.92</v>
          </cell>
          <cell r="F109">
            <v>5766.46</v>
          </cell>
          <cell r="G109">
            <v>2028.47</v>
          </cell>
          <cell r="H109">
            <v>2961.3</v>
          </cell>
          <cell r="I109">
            <v>973.06</v>
          </cell>
          <cell r="J109">
            <v>1988.23</v>
          </cell>
          <cell r="K109" t="str">
            <v xml:space="preserve"> </v>
          </cell>
          <cell r="L109" t="str">
            <v xml:space="preserve"> </v>
          </cell>
          <cell r="M109" t="str">
            <v xml:space="preserve"> </v>
          </cell>
          <cell r="N109" t="str">
            <v xml:space="preserve"> </v>
          </cell>
          <cell r="O109">
            <v>188</v>
          </cell>
          <cell r="P109" t="str">
            <v xml:space="preserve"> </v>
          </cell>
          <cell r="Q109">
            <v>10944.22</v>
          </cell>
        </row>
        <row r="110">
          <cell r="C110" t="str">
            <v xml:space="preserve">   Comissão Nacional de Reinserção Social</v>
          </cell>
          <cell r="D110">
            <v>2242.58</v>
          </cell>
          <cell r="E110">
            <v>1315.91</v>
          </cell>
          <cell r="F110">
            <v>946.63</v>
          </cell>
          <cell r="G110">
            <v>369.27</v>
          </cell>
          <cell r="H110">
            <v>915.67</v>
          </cell>
          <cell r="I110">
            <v>252.6</v>
          </cell>
          <cell r="J110">
            <v>663.08</v>
          </cell>
          <cell r="K110" t="str">
            <v xml:space="preserve"> </v>
          </cell>
          <cell r="L110" t="str">
            <v xml:space="preserve"> </v>
          </cell>
          <cell r="M110" t="str">
            <v xml:space="preserve"> </v>
          </cell>
          <cell r="N110" t="str">
            <v xml:space="preserve"> </v>
          </cell>
          <cell r="O110">
            <v>11</v>
          </cell>
          <cell r="P110" t="str">
            <v xml:space="preserve"> </v>
          </cell>
          <cell r="Q110">
            <v>2242.58</v>
          </cell>
        </row>
        <row r="111">
          <cell r="C111" t="str">
            <v xml:space="preserve">   Direcção Provincial da Mulher e Coordenação da Acção Social</v>
          </cell>
          <cell r="D111">
            <v>29152.19</v>
          </cell>
          <cell r="E111">
            <v>22104.560000000001</v>
          </cell>
          <cell r="F111">
            <v>21002.76</v>
          </cell>
          <cell r="G111">
            <v>1101.79</v>
          </cell>
          <cell r="H111">
            <v>6585.8</v>
          </cell>
          <cell r="I111">
            <v>3974.57</v>
          </cell>
          <cell r="J111">
            <v>2611.23</v>
          </cell>
          <cell r="K111" t="str">
            <v xml:space="preserve"> </v>
          </cell>
          <cell r="L111">
            <v>95</v>
          </cell>
          <cell r="M111" t="str">
            <v xml:space="preserve"> </v>
          </cell>
          <cell r="N111">
            <v>10.119999999999999</v>
          </cell>
          <cell r="O111">
            <v>356.72</v>
          </cell>
          <cell r="P111" t="str">
            <v xml:space="preserve"> </v>
          </cell>
          <cell r="Q111">
            <v>29152.19</v>
          </cell>
        </row>
        <row r="112">
          <cell r="C112" t="str">
            <v xml:space="preserve">   Delegação Provincial do Instituto Nacional da Acção Social</v>
          </cell>
          <cell r="D112">
            <v>12078.35</v>
          </cell>
          <cell r="E112">
            <v>6608.82</v>
          </cell>
          <cell r="F112">
            <v>5631.6</v>
          </cell>
          <cell r="G112">
            <v>977.22</v>
          </cell>
          <cell r="H112">
            <v>5380.73</v>
          </cell>
          <cell r="I112">
            <v>2513.4499999999998</v>
          </cell>
          <cell r="J112">
            <v>2867.27</v>
          </cell>
          <cell r="K112" t="str">
            <v xml:space="preserve"> </v>
          </cell>
          <cell r="L112" t="str">
            <v xml:space="preserve"> </v>
          </cell>
          <cell r="M112" t="str">
            <v xml:space="preserve"> </v>
          </cell>
          <cell r="N112" t="str">
            <v xml:space="preserve"> </v>
          </cell>
          <cell r="O112">
            <v>88.8</v>
          </cell>
          <cell r="P112" t="str">
            <v xml:space="preserve"> </v>
          </cell>
          <cell r="Q112">
            <v>12078.35</v>
          </cell>
        </row>
        <row r="113">
          <cell r="C113" t="str">
            <v xml:space="preserve">   Comissão Provincial de Reinserção Social</v>
          </cell>
          <cell r="D113">
            <v>5788.3</v>
          </cell>
          <cell r="E113">
            <v>3148.08</v>
          </cell>
          <cell r="F113">
            <v>2601.7800000000002</v>
          </cell>
          <cell r="G113">
            <v>546.29999999999995</v>
          </cell>
          <cell r="H113">
            <v>2422.2199999999998</v>
          </cell>
          <cell r="I113">
            <v>1438.45</v>
          </cell>
          <cell r="J113">
            <v>983.77</v>
          </cell>
          <cell r="K113" t="str">
            <v xml:space="preserve"> </v>
          </cell>
          <cell r="L113">
            <v>150</v>
          </cell>
          <cell r="M113" t="str">
            <v xml:space="preserve"> </v>
          </cell>
          <cell r="N113" t="str">
            <v xml:space="preserve"> </v>
          </cell>
          <cell r="O113">
            <v>68</v>
          </cell>
          <cell r="P113" t="str">
            <v xml:space="preserve"> </v>
          </cell>
          <cell r="Q113">
            <v>5788.3</v>
          </cell>
        </row>
        <row r="115">
          <cell r="C115" t="str">
            <v>Total</v>
          </cell>
          <cell r="D115">
            <v>10654431.189999999</v>
          </cell>
          <cell r="E115">
            <v>5166000</v>
          </cell>
          <cell r="F115">
            <v>4734273.62</v>
          </cell>
          <cell r="G115">
            <v>431726.38</v>
          </cell>
          <cell r="H115">
            <v>2438999.94</v>
          </cell>
          <cell r="I115">
            <v>1185000.6200000001</v>
          </cell>
          <cell r="J115">
            <v>1253999.32</v>
          </cell>
          <cell r="K115">
            <v>515000</v>
          </cell>
          <cell r="L115">
            <v>2171000</v>
          </cell>
          <cell r="M115">
            <v>78000</v>
          </cell>
          <cell r="N115">
            <v>238425.62</v>
          </cell>
          <cell r="O115">
            <v>47005.62</v>
          </cell>
          <cell r="P115">
            <v>97568.76</v>
          </cell>
          <cell r="Q115">
            <v>10751999.949999999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sheetName val="OC-Corrente2001 Revisao"/>
      <sheetName val="PVT"/>
      <sheetName val="Prioritarios"/>
      <sheetName val="Funcoes"/>
      <sheetName val="Niassa"/>
      <sheetName val="Cabo"/>
      <sheetName val="Nampula"/>
      <sheetName val="Zambezia"/>
      <sheetName val="Tete"/>
      <sheetName val="Manica"/>
      <sheetName val="Sofala"/>
      <sheetName val="Inhambane"/>
      <sheetName val="Gaza"/>
      <sheetName val="Maputo"/>
      <sheetName val="Cidade"/>
      <sheetName val="MAPA IV"/>
      <sheetName val="MAPA V"/>
      <sheetName val="MAPA VI"/>
      <sheetName val="OrgaGlobal"/>
    </sheetNames>
    <sheetDataSet>
      <sheetData sheetId="0" refreshError="1"/>
      <sheetData sheetId="1" refreshError="1">
        <row r="1">
          <cell r="AP1" t="str">
            <v>OrgDNPOs</v>
          </cell>
          <cell r="AQ1" t="str">
            <v>Total</v>
          </cell>
        </row>
        <row r="2">
          <cell r="AP2" t="str">
            <v>01101</v>
          </cell>
          <cell r="AQ2">
            <v>143513.2482875</v>
          </cell>
        </row>
        <row r="3">
          <cell r="AP3" t="str">
            <v>01151</v>
          </cell>
          <cell r="AQ3">
            <v>81788.986000000004</v>
          </cell>
        </row>
        <row r="4">
          <cell r="AP4" t="str">
            <v>01201</v>
          </cell>
          <cell r="AQ4">
            <v>35640.952047499995</v>
          </cell>
        </row>
        <row r="5">
          <cell r="AP5" t="str">
            <v>03101</v>
          </cell>
          <cell r="AQ5">
            <v>17106.944513750001</v>
          </cell>
        </row>
        <row r="6">
          <cell r="AP6" t="str">
            <v>03151</v>
          </cell>
          <cell r="AQ6">
            <v>2472.6038587500007</v>
          </cell>
        </row>
        <row r="7">
          <cell r="AP7" t="str">
            <v>03160</v>
          </cell>
          <cell r="AQ7">
            <v>23066.654375000002</v>
          </cell>
        </row>
        <row r="8">
          <cell r="AP8" t="str">
            <v>03165</v>
          </cell>
          <cell r="AQ8">
            <v>14752.943800000003</v>
          </cell>
        </row>
        <row r="9">
          <cell r="AP9" t="str">
            <v>03251</v>
          </cell>
          <cell r="AQ9">
            <v>9078.0329725000011</v>
          </cell>
        </row>
        <row r="10">
          <cell r="AP10" t="str">
            <v>05101</v>
          </cell>
          <cell r="AQ10">
            <v>120797.28676249999</v>
          </cell>
        </row>
        <row r="11">
          <cell r="AP11" t="str">
            <v>05151</v>
          </cell>
          <cell r="AQ11">
            <v>7786.2354899999982</v>
          </cell>
        </row>
        <row r="12">
          <cell r="AP12" t="str">
            <v>07101</v>
          </cell>
          <cell r="AQ12">
            <v>24165.856919999998</v>
          </cell>
        </row>
        <row r="13">
          <cell r="AP13" t="str">
            <v>07121</v>
          </cell>
          <cell r="AQ13">
            <v>1983.3973749999996</v>
          </cell>
        </row>
        <row r="14">
          <cell r="AP14" t="str">
            <v>07151</v>
          </cell>
          <cell r="AQ14">
            <v>62678.263548749987</v>
          </cell>
        </row>
        <row r="15">
          <cell r="AP15" t="str">
            <v>07251</v>
          </cell>
          <cell r="AQ15">
            <v>4.9999999999954525E-3</v>
          </cell>
        </row>
        <row r="16">
          <cell r="AP16" t="str">
            <v>09101</v>
          </cell>
          <cell r="AQ16">
            <v>6200.4135000000006</v>
          </cell>
        </row>
        <row r="17">
          <cell r="AP17" t="str">
            <v>11101</v>
          </cell>
          <cell r="AQ17">
            <v>35924.739774999987</v>
          </cell>
        </row>
        <row r="18">
          <cell r="AP18" t="str">
            <v>13101</v>
          </cell>
          <cell r="AQ18">
            <v>12749.935267499997</v>
          </cell>
        </row>
        <row r="19">
          <cell r="AP19" t="str">
            <v>13151</v>
          </cell>
          <cell r="AQ19">
            <v>23593.010262499996</v>
          </cell>
        </row>
        <row r="20">
          <cell r="AP20" t="str">
            <v>15101</v>
          </cell>
          <cell r="AQ20">
            <v>659970.3222512498</v>
          </cell>
        </row>
        <row r="21">
          <cell r="AP21" t="str">
            <v>15210</v>
          </cell>
          <cell r="AQ21">
            <v>8835.9964142499975</v>
          </cell>
        </row>
        <row r="22">
          <cell r="AP22" t="str">
            <v>15260</v>
          </cell>
          <cell r="AQ22">
            <v>7195.5213887500004</v>
          </cell>
        </row>
        <row r="23">
          <cell r="AP23" t="str">
            <v>16151</v>
          </cell>
          <cell r="AQ23">
            <v>10891.676321250001</v>
          </cell>
        </row>
        <row r="24">
          <cell r="AP24" t="str">
            <v>16301</v>
          </cell>
          <cell r="AQ24">
            <v>7071.9354994999976</v>
          </cell>
        </row>
        <row r="25">
          <cell r="AP25" t="str">
            <v>17101</v>
          </cell>
          <cell r="AQ25">
            <v>1028201.1595749998</v>
          </cell>
        </row>
        <row r="26">
          <cell r="AP26" t="str">
            <v>17151</v>
          </cell>
          <cell r="AQ26">
            <v>159740.38612500002</v>
          </cell>
        </row>
        <row r="27">
          <cell r="AP27" t="str">
            <v>17201</v>
          </cell>
          <cell r="AQ27">
            <v>1810.72165</v>
          </cell>
        </row>
        <row r="28">
          <cell r="AP28" t="str">
            <v>19101</v>
          </cell>
          <cell r="AQ28">
            <v>506397.47705500002</v>
          </cell>
        </row>
        <row r="29">
          <cell r="AP29" t="str">
            <v>19151</v>
          </cell>
          <cell r="AQ29">
            <v>4069.0864674999998</v>
          </cell>
        </row>
        <row r="30">
          <cell r="AP30" t="str">
            <v>19155</v>
          </cell>
          <cell r="AQ30">
            <v>3482.6703762500001</v>
          </cell>
        </row>
        <row r="31">
          <cell r="AP31" t="str">
            <v>19160</v>
          </cell>
          <cell r="AQ31">
            <v>9759.3317599999991</v>
          </cell>
        </row>
        <row r="32">
          <cell r="AP32" t="str">
            <v>19201</v>
          </cell>
          <cell r="AQ32">
            <v>11509.688749999999</v>
          </cell>
        </row>
        <row r="33">
          <cell r="AP33" t="str">
            <v>19301</v>
          </cell>
          <cell r="AQ33">
            <v>10712.646650000002</v>
          </cell>
        </row>
        <row r="34">
          <cell r="AP34" t="str">
            <v>19321</v>
          </cell>
          <cell r="AQ34">
            <v>435.75520375000013</v>
          </cell>
        </row>
        <row r="35">
          <cell r="AP35" t="str">
            <v>21101</v>
          </cell>
          <cell r="AQ35">
            <v>25816.092832499999</v>
          </cell>
        </row>
        <row r="36">
          <cell r="AP36" t="str">
            <v>21151</v>
          </cell>
          <cell r="AQ36">
            <v>21209.153788750002</v>
          </cell>
        </row>
        <row r="37">
          <cell r="AP37" t="str">
            <v>21251</v>
          </cell>
          <cell r="AQ37">
            <v>25324.140526249997</v>
          </cell>
        </row>
        <row r="38">
          <cell r="AP38" t="str">
            <v>21301</v>
          </cell>
          <cell r="AQ38">
            <v>40236.569936124994</v>
          </cell>
        </row>
        <row r="39">
          <cell r="AP39" t="str">
            <v>23101</v>
          </cell>
          <cell r="AQ39">
            <v>40325.736787499991</v>
          </cell>
        </row>
        <row r="40">
          <cell r="AP40" t="str">
            <v>23151</v>
          </cell>
          <cell r="AQ40">
            <v>15375.382950000001</v>
          </cell>
        </row>
        <row r="41">
          <cell r="AP41" t="str">
            <v>23201</v>
          </cell>
          <cell r="AQ41">
            <v>22252.8072025</v>
          </cell>
        </row>
        <row r="42">
          <cell r="AP42" t="str">
            <v>23251</v>
          </cell>
          <cell r="AQ42">
            <v>7962.858533749999</v>
          </cell>
        </row>
        <row r="43">
          <cell r="AP43" t="str">
            <v>25101</v>
          </cell>
          <cell r="AQ43">
            <v>91911.615498750005</v>
          </cell>
        </row>
        <row r="44">
          <cell r="AP44" t="str">
            <v>2510110</v>
          </cell>
          <cell r="AQ44">
            <v>279000</v>
          </cell>
        </row>
        <row r="45">
          <cell r="AP45" t="str">
            <v>2510115</v>
          </cell>
          <cell r="AQ45">
            <v>515000</v>
          </cell>
        </row>
        <row r="46">
          <cell r="AP46" t="str">
            <v>2510120</v>
          </cell>
          <cell r="AQ46">
            <v>114400</v>
          </cell>
        </row>
        <row r="47">
          <cell r="AP47" t="str">
            <v>2510125</v>
          </cell>
          <cell r="AQ47">
            <v>123000</v>
          </cell>
        </row>
        <row r="48">
          <cell r="AP48" t="str">
            <v>2510130</v>
          </cell>
          <cell r="AQ48">
            <v>318818.2</v>
          </cell>
        </row>
        <row r="49">
          <cell r="AP49" t="str">
            <v>2510133</v>
          </cell>
          <cell r="AQ49">
            <v>7628.71</v>
          </cell>
        </row>
        <row r="50">
          <cell r="AP50" t="str">
            <v>2510135</v>
          </cell>
          <cell r="AQ50">
            <v>78000</v>
          </cell>
        </row>
        <row r="51">
          <cell r="AP51" t="str">
            <v>2510140</v>
          </cell>
          <cell r="AQ51">
            <v>215490.24</v>
          </cell>
        </row>
        <row r="52">
          <cell r="AP52" t="str">
            <v>25301</v>
          </cell>
          <cell r="AQ52">
            <v>19220.329858749999</v>
          </cell>
        </row>
        <row r="53">
          <cell r="AP53" t="str">
            <v>25351</v>
          </cell>
          <cell r="AQ53">
            <v>51822.359302500001</v>
          </cell>
        </row>
        <row r="54">
          <cell r="AP54" t="str">
            <v>2535110</v>
          </cell>
          <cell r="AQ54">
            <v>139600</v>
          </cell>
        </row>
        <row r="55">
          <cell r="AP55" t="str">
            <v>2535115</v>
          </cell>
          <cell r="AQ55">
            <v>964160.77</v>
          </cell>
        </row>
        <row r="56">
          <cell r="AP56" t="str">
            <v>2535120</v>
          </cell>
          <cell r="AQ56">
            <v>19500</v>
          </cell>
        </row>
        <row r="57">
          <cell r="AP57" t="str">
            <v>25401</v>
          </cell>
          <cell r="AQ57">
            <v>10890.131154999999</v>
          </cell>
        </row>
        <row r="58">
          <cell r="AP58" t="str">
            <v>27101</v>
          </cell>
          <cell r="AQ58">
            <v>35911.238057499999</v>
          </cell>
        </row>
        <row r="59">
          <cell r="AP59" t="str">
            <v>27151</v>
          </cell>
          <cell r="AQ59">
            <v>1038.8771250000002</v>
          </cell>
        </row>
        <row r="60">
          <cell r="AP60" t="str">
            <v>27153</v>
          </cell>
          <cell r="AQ60">
            <v>6071.0221750000001</v>
          </cell>
        </row>
        <row r="61">
          <cell r="AP61" t="str">
            <v>27201</v>
          </cell>
          <cell r="AQ61">
            <v>15162.978866250005</v>
          </cell>
        </row>
        <row r="62">
          <cell r="AP62" t="str">
            <v>27251</v>
          </cell>
          <cell r="AQ62">
            <v>1211.4062999999999</v>
          </cell>
        </row>
        <row r="63">
          <cell r="AP63" t="str">
            <v>27271</v>
          </cell>
          <cell r="AQ63">
            <v>7595.3246724999999</v>
          </cell>
        </row>
        <row r="64">
          <cell r="AP64" t="str">
            <v>29101</v>
          </cell>
          <cell r="AQ64">
            <v>26667.905843749995</v>
          </cell>
        </row>
        <row r="65">
          <cell r="AP65" t="str">
            <v>29151</v>
          </cell>
          <cell r="AQ65">
            <v>22133.421669999996</v>
          </cell>
        </row>
        <row r="66">
          <cell r="AP66" t="str">
            <v>30101</v>
          </cell>
          <cell r="AQ66">
            <v>19441.617425000011</v>
          </cell>
        </row>
        <row r="67">
          <cell r="AP67" t="str">
            <v>30351</v>
          </cell>
          <cell r="AQ67">
            <v>3948.763625000001</v>
          </cell>
        </row>
        <row r="68">
          <cell r="AP68" t="str">
            <v>31101</v>
          </cell>
          <cell r="AQ68">
            <v>88345.826774999994</v>
          </cell>
        </row>
        <row r="69">
          <cell r="AP69" t="str">
            <v>31451</v>
          </cell>
          <cell r="AQ69">
            <v>98845.526750000019</v>
          </cell>
        </row>
        <row r="70">
          <cell r="AP70" t="str">
            <v>32101</v>
          </cell>
          <cell r="AQ70">
            <v>33155.011374999995</v>
          </cell>
        </row>
        <row r="71">
          <cell r="AP71" t="str">
            <v>32251</v>
          </cell>
          <cell r="AQ71">
            <v>21195.643659999998</v>
          </cell>
        </row>
        <row r="72">
          <cell r="AP72" t="str">
            <v>33101</v>
          </cell>
          <cell r="AQ72">
            <v>16326.134295000002</v>
          </cell>
        </row>
        <row r="73">
          <cell r="AP73" t="str">
            <v>34101</v>
          </cell>
          <cell r="AQ73">
            <v>24889.394250000012</v>
          </cell>
        </row>
        <row r="74">
          <cell r="AP74" t="str">
            <v>34201</v>
          </cell>
          <cell r="AQ74">
            <v>14045.0959</v>
          </cell>
        </row>
        <row r="75">
          <cell r="AP75" t="str">
            <v>36101</v>
          </cell>
          <cell r="AQ75">
            <v>31050.136695000005</v>
          </cell>
        </row>
        <row r="76">
          <cell r="AP76" t="str">
            <v>36151</v>
          </cell>
          <cell r="AQ76">
            <v>6427.9075249999987</v>
          </cell>
        </row>
        <row r="77">
          <cell r="AP77" t="str">
            <v>36201</v>
          </cell>
          <cell r="AQ77">
            <v>9794.6807000000008</v>
          </cell>
        </row>
        <row r="78">
          <cell r="AP78" t="str">
            <v>36251</v>
          </cell>
          <cell r="AQ78">
            <v>26674.120146249999</v>
          </cell>
        </row>
        <row r="79">
          <cell r="AP79" t="str">
            <v>38101</v>
          </cell>
          <cell r="AQ79">
            <v>32655.408461250001</v>
          </cell>
        </row>
        <row r="80">
          <cell r="AP80" t="str">
            <v>38201</v>
          </cell>
          <cell r="AQ80">
            <v>29244.486905000002</v>
          </cell>
        </row>
        <row r="81">
          <cell r="AP81" t="str">
            <v>38301</v>
          </cell>
          <cell r="AQ81">
            <v>2727.5081625000003</v>
          </cell>
        </row>
        <row r="82">
          <cell r="AP82" t="str">
            <v>40101</v>
          </cell>
          <cell r="AQ82">
            <v>232712.30301000006</v>
          </cell>
        </row>
        <row r="83">
          <cell r="AP83" t="str">
            <v>40251</v>
          </cell>
          <cell r="AQ83">
            <v>2246.2622124999994</v>
          </cell>
        </row>
        <row r="84">
          <cell r="AP84" t="str">
            <v>40301</v>
          </cell>
          <cell r="AQ84">
            <v>1965760.0033624999</v>
          </cell>
        </row>
        <row r="85">
          <cell r="AP85" t="str">
            <v>41101</v>
          </cell>
          <cell r="AQ85">
            <v>8445.9613124999978</v>
          </cell>
        </row>
        <row r="86">
          <cell r="AP86" t="str">
            <v>41151</v>
          </cell>
          <cell r="AQ86">
            <v>259081.15564124999</v>
          </cell>
        </row>
        <row r="87">
          <cell r="AP87" t="str">
            <v>41201</v>
          </cell>
          <cell r="AQ87">
            <v>47902.616637499996</v>
          </cell>
        </row>
        <row r="88">
          <cell r="AP88" t="str">
            <v>41301</v>
          </cell>
          <cell r="AQ88">
            <v>21047.365025000003</v>
          </cell>
        </row>
        <row r="89">
          <cell r="AP89" t="str">
            <v>41351</v>
          </cell>
          <cell r="AQ89">
            <v>16479.912751249998</v>
          </cell>
        </row>
        <row r="90">
          <cell r="AP90" t="str">
            <v>42101</v>
          </cell>
          <cell r="AQ90">
            <v>21998.598354999995</v>
          </cell>
        </row>
        <row r="91">
          <cell r="AP91" t="str">
            <v>42151</v>
          </cell>
          <cell r="AQ91">
            <v>7671.4150125000015</v>
          </cell>
        </row>
        <row r="92">
          <cell r="AP92" t="str">
            <v>42201</v>
          </cell>
          <cell r="AQ92">
            <v>6152.6239000000005</v>
          </cell>
        </row>
        <row r="93">
          <cell r="AP93" t="str">
            <v>43101</v>
          </cell>
          <cell r="AQ93">
            <v>10584.299059999999</v>
          </cell>
        </row>
        <row r="94">
          <cell r="AP94" t="str">
            <v>43251</v>
          </cell>
          <cell r="AQ94">
            <v>19367.050793750001</v>
          </cell>
        </row>
        <row r="95">
          <cell r="AP95" t="str">
            <v>44101</v>
          </cell>
          <cell r="AQ95">
            <v>486522.68768625002</v>
          </cell>
        </row>
        <row r="96">
          <cell r="AP96" t="str">
            <v>44161</v>
          </cell>
          <cell r="AQ96">
            <v>111339.081225</v>
          </cell>
        </row>
        <row r="97">
          <cell r="AP97" t="str">
            <v>44351</v>
          </cell>
          <cell r="AQ97">
            <v>616686.7475637499</v>
          </cell>
        </row>
        <row r="98">
          <cell r="AP98" t="str">
            <v>4435110</v>
          </cell>
          <cell r="AQ98">
            <v>1250</v>
          </cell>
        </row>
        <row r="99">
          <cell r="AP99" t="str">
            <v>44361</v>
          </cell>
          <cell r="AQ99">
            <v>64528.70929999998</v>
          </cell>
        </row>
        <row r="100">
          <cell r="AP100" t="str">
            <v>46101</v>
          </cell>
          <cell r="AQ100">
            <v>17129.090003749996</v>
          </cell>
        </row>
        <row r="101">
          <cell r="AP101" t="str">
            <v>46151</v>
          </cell>
          <cell r="AQ101">
            <v>10944.219941250001</v>
          </cell>
        </row>
        <row r="102">
          <cell r="AP102" t="str">
            <v>46201</v>
          </cell>
          <cell r="AQ102">
            <v>2242.584875</v>
          </cell>
        </row>
        <row r="103">
          <cell r="AP103" t="str">
            <v>46251</v>
          </cell>
          <cell r="AQ103">
            <v>29152.194073749994</v>
          </cell>
        </row>
        <row r="104">
          <cell r="AP104" t="str">
            <v>46301</v>
          </cell>
          <cell r="AQ104">
            <v>12078.348966249998</v>
          </cell>
        </row>
        <row r="105">
          <cell r="AP105" t="str">
            <v>46351</v>
          </cell>
          <cell r="AQ105">
            <v>5788.3002974999999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 Tools TOC"/>
      <sheetName val="Workbook_Flowchart"/>
      <sheetName val="External Links"/>
      <sheetName val="Contents"/>
      <sheetName val="DMX_IN"/>
      <sheetName val="DMX_Out"/>
      <sheetName val="TOFE"/>
      <sheetName val="Percent of GDP"/>
      <sheetName val="Monthly TOFE"/>
      <sheetName val="Batch Update Insert Template"/>
      <sheetName val="OUT"/>
      <sheetName val="Cells with precedents"/>
      <sheetName val="Cells with dependents"/>
      <sheetName val="WEOREO"/>
    </sheetNames>
    <sheetDataSet>
      <sheetData sheetId="0" refreshError="1"/>
      <sheetData sheetId="1" refreshError="1"/>
      <sheetData sheetId="2" refreshError="1"/>
      <sheetData sheetId="3">
        <row r="4">
          <cell r="B4" t="str">
            <v>\\data4\users2\HTabarraei\My Documents\AA-Djibouti\AA- Article IV 2016\CURRENT\DJI.dmx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heet"/>
      <sheetName val="outsheet"/>
      <sheetName val="capital"/>
      <sheetName val="BOP"/>
      <sheetName val="Income"/>
      <sheetName val="Ext. Finan. Req."/>
      <sheetName val="PRGF Fund"/>
      <sheetName val="Services"/>
      <sheetName val="Documentation"/>
      <sheetName val="imports"/>
      <sheetName val="EXP2"/>
      <sheetName val="Transfers"/>
      <sheetName val="Debt service (2)"/>
      <sheetName val="FR"/>
      <sheetName val="SPA"/>
      <sheetName val="bop HIPC"/>
      <sheetName val="SR99-tab7"/>
      <sheetName val="BCRG"/>
      <sheetName val="exp- HIPC"/>
      <sheetName val="Tab14"/>
      <sheetName val="Tab15"/>
      <sheetName val="tab17"/>
      <sheetName val="Tab18"/>
      <sheetName val="Tab19"/>
      <sheetName val="Tab20"/>
      <sheetName val="Tab21"/>
      <sheetName val="exptable"/>
      <sheetName val="expsource"/>
      <sheetName val="capflow"/>
      <sheetName val="Terms of trade (PDR)"/>
      <sheetName val="EXP-ASSUMP 2000-03"/>
      <sheetName val="imp-adj"/>
      <sheetName val="fiscal"/>
      <sheetName val="move-to-hub"/>
      <sheetName val="annualmeeting"/>
      <sheetName val="Prets-Dons"/>
      <sheetName val="budget en devises"/>
      <sheetName val="debt service"/>
      <sheetName val="gapfil"/>
      <sheetName val="Foreign"/>
    </sheetNames>
    <sheetDataSet>
      <sheetData sheetId="0" refreshError="1"/>
      <sheetData sheetId="1" refreshError="1">
        <row r="8">
          <cell r="B8" t="str">
            <v>Merchandise exports (US$ m)</v>
          </cell>
          <cell r="C8">
            <v>764.39455829306144</v>
          </cell>
          <cell r="D8">
            <v>651.32755032318607</v>
          </cell>
          <cell r="E8">
            <v>671.81678590602837</v>
          </cell>
          <cell r="F8">
            <v>610.38624494442126</v>
          </cell>
          <cell r="G8">
            <v>648.70405670000002</v>
          </cell>
          <cell r="H8">
            <v>610.01639089696005</v>
          </cell>
          <cell r="I8">
            <v>659.99700351999991</v>
          </cell>
          <cell r="J8">
            <v>659.35</v>
          </cell>
          <cell r="K8">
            <v>645.81000000000006</v>
          </cell>
          <cell r="L8">
            <v>694.4899999999999</v>
          </cell>
          <cell r="M8">
            <v>774.45999999999992</v>
          </cell>
          <cell r="N8">
            <v>856.23512325502861</v>
          </cell>
          <cell r="O8">
            <v>925.72712619136405</v>
          </cell>
          <cell r="P8">
            <v>1011.7016108636863</v>
          </cell>
          <cell r="Q8">
            <v>1061.8862995250734</v>
          </cell>
          <cell r="R8">
            <v>1137.2802267913537</v>
          </cell>
          <cell r="S8">
            <v>1218.0271228935399</v>
          </cell>
          <cell r="T8">
            <v>1304.5070486189813</v>
          </cell>
          <cell r="U8">
            <v>1397.1270490709292</v>
          </cell>
          <cell r="V8">
            <v>1496.3230695549653</v>
          </cell>
          <cell r="W8">
            <v>1602.5620074933679</v>
          </cell>
          <cell r="X8">
            <v>1716.3439100253972</v>
          </cell>
          <cell r="Y8">
            <v>1838.2043276372005</v>
          </cell>
          <cell r="Z8">
            <v>1968.7168348994421</v>
          </cell>
          <cell r="AA8">
            <v>2108.4957301773029</v>
          </cell>
          <cell r="AB8">
            <v>2258.1989270198915</v>
          </cell>
          <cell r="AC8">
            <v>2418.5310508383041</v>
          </cell>
          <cell r="AD8">
            <v>2590.2467554478239</v>
          </cell>
        </row>
        <row r="9">
          <cell r="B9" t="str">
            <v>Bauxite</v>
          </cell>
          <cell r="C9">
            <v>435.05759999999992</v>
          </cell>
          <cell r="D9">
            <v>358.70139999999998</v>
          </cell>
          <cell r="E9">
            <v>333.27079999999995</v>
          </cell>
          <cell r="F9">
            <v>283.04239999999999</v>
          </cell>
          <cell r="G9">
            <v>300.89699999999999</v>
          </cell>
          <cell r="H9">
            <v>308.98099999999999</v>
          </cell>
          <cell r="I9">
            <v>322.56089999999995</v>
          </cell>
          <cell r="J9">
            <v>324.26</v>
          </cell>
          <cell r="K9">
            <v>295.47000000000003</v>
          </cell>
          <cell r="L9">
            <v>299.37</v>
          </cell>
          <cell r="M9">
            <v>313.77999999999997</v>
          </cell>
          <cell r="N9">
            <v>375.69971494252871</v>
          </cell>
          <cell r="O9">
            <v>395.37201212076877</v>
          </cell>
          <cell r="P9">
            <v>505.13343728490548</v>
          </cell>
          <cell r="Q9">
            <v>506.4566783501885</v>
          </cell>
          <cell r="R9">
            <v>515.49890024474905</v>
          </cell>
          <cell r="S9">
            <v>517.90060148948305</v>
          </cell>
          <cell r="T9">
            <v>525.20148792162149</v>
          </cell>
          <cell r="U9">
            <v>532.7572188565714</v>
          </cell>
          <cell r="V9">
            <v>540.58630420101792</v>
          </cell>
          <cell r="W9">
            <v>545.47686739221092</v>
          </cell>
          <cell r="X9">
            <v>550.37897863478929</v>
          </cell>
          <cell r="Y9">
            <v>555.29164226706098</v>
          </cell>
          <cell r="Z9">
            <v>560.21382585714889</v>
          </cell>
          <cell r="AA9">
            <v>565.14445924757592</v>
          </cell>
          <cell r="AB9">
            <v>570.08243357810784</v>
          </cell>
          <cell r="AC9">
            <v>575.02660028639684</v>
          </cell>
          <cell r="AD9">
            <v>579.97577008595272</v>
          </cell>
        </row>
        <row r="10">
          <cell r="B10" t="str">
            <v>Alumina</v>
          </cell>
          <cell r="C10">
            <v>134.54910000000001</v>
          </cell>
          <cell r="D10">
            <v>102.515784</v>
          </cell>
          <cell r="E10">
            <v>108.88519399999998</v>
          </cell>
          <cell r="F10">
            <v>88.167747399999996</v>
          </cell>
          <cell r="G10">
            <v>96.316290499999994</v>
          </cell>
          <cell r="H10">
            <v>103.63000029696001</v>
          </cell>
          <cell r="I10">
            <v>94.500299999999982</v>
          </cell>
          <cell r="J10">
            <v>100.3</v>
          </cell>
          <cell r="K10">
            <v>85.6</v>
          </cell>
          <cell r="L10">
            <v>102.8</v>
          </cell>
          <cell r="M10">
            <v>120.6</v>
          </cell>
          <cell r="N10">
            <v>109.71090879793751</v>
          </cell>
          <cell r="O10">
            <v>113.03548179181439</v>
          </cell>
          <cell r="P10">
            <v>136.5</v>
          </cell>
          <cell r="Q10">
            <v>140.4</v>
          </cell>
          <cell r="R10">
            <v>140.4</v>
          </cell>
          <cell r="S10">
            <v>140.4</v>
          </cell>
          <cell r="T10">
            <v>142.76206121749215</v>
          </cell>
          <cell r="U10">
            <v>145.16386127540582</v>
          </cell>
          <cell r="V10">
            <v>147.60606873195889</v>
          </cell>
          <cell r="W10">
            <v>150.08936339305748</v>
          </cell>
          <cell r="X10">
            <v>152.61443650152495</v>
          </cell>
          <cell r="Y10">
            <v>155.18199092951406</v>
          </cell>
          <cell r="Z10">
            <v>157.79274137415666</v>
          </cell>
          <cell r="AA10">
            <v>160.44741455650473</v>
          </cell>
          <cell r="AB10">
            <v>163.14674942381816</v>
          </cell>
          <cell r="AC10">
            <v>165.89149735525632</v>
          </cell>
          <cell r="AD10">
            <v>168.68242237102947</v>
          </cell>
        </row>
        <row r="11">
          <cell r="B11" t="str">
            <v>Diamonds</v>
          </cell>
          <cell r="C11">
            <v>50.748750000000001</v>
          </cell>
          <cell r="D11">
            <v>55.378504</v>
          </cell>
          <cell r="E11">
            <v>70.029855999999995</v>
          </cell>
          <cell r="F11">
            <v>31.938933200000001</v>
          </cell>
          <cell r="G11">
            <v>35.314966199999994</v>
          </cell>
          <cell r="H11">
            <v>38.869161599999991</v>
          </cell>
          <cell r="I11">
            <v>56.806003520000004</v>
          </cell>
          <cell r="J11">
            <v>40.6</v>
          </cell>
          <cell r="K11">
            <v>40.199999999999996</v>
          </cell>
          <cell r="L11">
            <v>40.200000000000003</v>
          </cell>
          <cell r="M11">
            <v>60</v>
          </cell>
          <cell r="N11">
            <v>64.474499514562481</v>
          </cell>
          <cell r="O11">
            <v>66.05963227878091</v>
          </cell>
          <cell r="P11">
            <v>69.922305578780922</v>
          </cell>
          <cell r="Q11">
            <v>71.049293777780917</v>
          </cell>
          <cell r="R11">
            <v>72.227503590425471</v>
          </cell>
          <cell r="S11">
            <v>73.459263039054704</v>
          </cell>
          <cell r="T11">
            <v>74.747005954624143</v>
          </cell>
          <cell r="U11">
            <v>76.093276785706223</v>
          </cell>
          <cell r="V11">
            <v>77.500735626060987</v>
          </cell>
          <cell r="W11">
            <v>78.972163470709859</v>
          </cell>
          <cell r="X11">
            <v>80.510467710898013</v>
          </cell>
          <cell r="Y11">
            <v>82.118687878802746</v>
          </cell>
          <cell r="Z11">
            <v>83.800001653338725</v>
          </cell>
          <cell r="AA11">
            <v>85.55773113892738</v>
          </cell>
          <cell r="AB11">
            <v>87.395349429636042</v>
          </cell>
          <cell r="AC11">
            <v>89.31648747165741</v>
          </cell>
          <cell r="AD11">
            <v>91.32494123768862</v>
          </cell>
        </row>
        <row r="12">
          <cell r="B12" t="str">
            <v xml:space="preserve">Gold </v>
          </cell>
          <cell r="C12">
            <v>79.670108293061489</v>
          </cell>
          <cell r="D12">
            <v>65.546862323186019</v>
          </cell>
          <cell r="E12">
            <v>78.73293590602843</v>
          </cell>
          <cell r="F12">
            <v>89.809164344421305</v>
          </cell>
          <cell r="G12">
            <v>95.1</v>
          </cell>
          <cell r="H12">
            <v>82.2</v>
          </cell>
          <cell r="I12">
            <v>79.8</v>
          </cell>
          <cell r="J12">
            <v>71.8</v>
          </cell>
          <cell r="K12">
            <v>94.8</v>
          </cell>
          <cell r="L12">
            <v>105.4</v>
          </cell>
          <cell r="M12">
            <v>117.1</v>
          </cell>
          <cell r="N12">
            <v>125.3</v>
          </cell>
          <cell r="O12">
            <v>133.5</v>
          </cell>
          <cell r="P12">
            <v>138.9</v>
          </cell>
          <cell r="Q12">
            <v>145.65</v>
          </cell>
          <cell r="R12">
            <v>151.89437142364</v>
          </cell>
          <cell r="S12">
            <v>154.1727869949946</v>
          </cell>
          <cell r="T12">
            <v>156.48537879991952</v>
          </cell>
          <cell r="U12">
            <v>158.83265948191826</v>
          </cell>
          <cell r="V12">
            <v>161.21514937414707</v>
          </cell>
          <cell r="W12">
            <v>163.63337661475924</v>
          </cell>
          <cell r="X12">
            <v>166.08787726398063</v>
          </cell>
          <cell r="Y12">
            <v>168.5791954229403</v>
          </cell>
          <cell r="Z12">
            <v>171.10788335428441</v>
          </cell>
          <cell r="AA12">
            <v>173.67450160459867</v>
          </cell>
          <cell r="AB12">
            <v>176.27961912866763</v>
          </cell>
          <cell r="AC12">
            <v>178.92381341559764</v>
          </cell>
          <cell r="AD12">
            <v>181.60767061683163</v>
          </cell>
        </row>
        <row r="13">
          <cell r="B13" t="str">
            <v>Coffee</v>
          </cell>
          <cell r="C13">
            <v>23.748999999999999</v>
          </cell>
          <cell r="D13">
            <v>24.324999999999999</v>
          </cell>
          <cell r="E13">
            <v>36.668000000000006</v>
          </cell>
          <cell r="F13">
            <v>67.158000000000001</v>
          </cell>
          <cell r="G13">
            <v>43.031099999999995</v>
          </cell>
          <cell r="H13">
            <v>13.478400000000001</v>
          </cell>
          <cell r="I13">
            <v>31.5898</v>
          </cell>
          <cell r="J13">
            <v>37.489999999999995</v>
          </cell>
          <cell r="K13">
            <v>35.419999999999995</v>
          </cell>
          <cell r="L13">
            <v>42.5</v>
          </cell>
          <cell r="M13">
            <v>47.8</v>
          </cell>
          <cell r="N13">
            <v>53.78</v>
          </cell>
          <cell r="O13">
            <v>60.49</v>
          </cell>
          <cell r="P13">
            <v>68.05</v>
          </cell>
          <cell r="Q13">
            <v>76.5</v>
          </cell>
          <cell r="R13">
            <v>44.716349999999991</v>
          </cell>
          <cell r="S13">
            <v>46.522890539999992</v>
          </cell>
          <cell r="T13">
            <v>48.402415317816001</v>
          </cell>
          <cell r="U13">
            <v>50.357872896655778</v>
          </cell>
          <cell r="V13">
            <v>52.39233096168067</v>
          </cell>
          <cell r="W13">
            <v>54.508981132532568</v>
          </cell>
          <cell r="X13">
            <v>56.711143970286884</v>
          </cell>
          <cell r="Y13">
            <v>59.002274186686485</v>
          </cell>
          <cell r="Z13">
            <v>61.385966063828612</v>
          </cell>
          <cell r="AA13">
            <v>63.865959092807294</v>
          </cell>
          <cell r="AB13">
            <v>66.446143840156708</v>
          </cell>
          <cell r="AC13">
            <v>69.130568051299036</v>
          </cell>
          <cell r="AD13">
            <v>71.92344300057151</v>
          </cell>
        </row>
        <row r="14">
          <cell r="B14" t="str">
            <v>Fish</v>
          </cell>
          <cell r="C14">
            <v>17.39</v>
          </cell>
          <cell r="D14">
            <v>19.07</v>
          </cell>
          <cell r="E14">
            <v>17.41</v>
          </cell>
          <cell r="F14">
            <v>20.5</v>
          </cell>
          <cell r="G14">
            <v>45</v>
          </cell>
          <cell r="H14">
            <v>27.5</v>
          </cell>
          <cell r="I14">
            <v>35.75</v>
          </cell>
          <cell r="J14">
            <v>38.5</v>
          </cell>
          <cell r="K14">
            <v>42.35</v>
          </cell>
          <cell r="L14">
            <v>46.54</v>
          </cell>
          <cell r="M14">
            <v>51.15</v>
          </cell>
          <cell r="N14">
            <v>56.2</v>
          </cell>
          <cell r="O14">
            <v>61.78</v>
          </cell>
          <cell r="P14">
            <v>67.900000000000006</v>
          </cell>
          <cell r="Q14">
            <v>74.599999999999994</v>
          </cell>
          <cell r="R14">
            <v>78.33</v>
          </cell>
          <cell r="S14">
            <v>82.246499999999997</v>
          </cell>
          <cell r="T14">
            <v>86.358824999999996</v>
          </cell>
          <cell r="U14">
            <v>90.67676625</v>
          </cell>
          <cell r="V14">
            <v>95.210604562500009</v>
          </cell>
          <cell r="W14">
            <v>99.971134790625015</v>
          </cell>
          <cell r="X14">
            <v>104.96969153015627</v>
          </cell>
          <cell r="Y14">
            <v>110.21817610666409</v>
          </cell>
          <cell r="Z14">
            <v>115.7290849119973</v>
          </cell>
          <cell r="AA14">
            <v>121.51553915759717</v>
          </cell>
          <cell r="AB14">
            <v>127.59131611547704</v>
          </cell>
          <cell r="AC14">
            <v>133.97088192125091</v>
          </cell>
          <cell r="AD14">
            <v>140.66942601731347</v>
          </cell>
        </row>
        <row r="15">
          <cell r="B15" t="str">
            <v>Other</v>
          </cell>
          <cell r="C15">
            <v>23.23</v>
          </cell>
          <cell r="D15">
            <v>25.79</v>
          </cell>
          <cell r="E15">
            <v>26.82</v>
          </cell>
          <cell r="F15">
            <v>29.77</v>
          </cell>
          <cell r="G15">
            <v>33.044700000000006</v>
          </cell>
          <cell r="H15">
            <v>35.35782900000001</v>
          </cell>
          <cell r="I15">
            <v>38.99</v>
          </cell>
          <cell r="J15">
            <v>46.4</v>
          </cell>
          <cell r="K15">
            <v>51.97</v>
          </cell>
          <cell r="L15">
            <v>57.68</v>
          </cell>
          <cell r="M15">
            <v>64.03</v>
          </cell>
          <cell r="N15">
            <v>71.069999999999993</v>
          </cell>
          <cell r="O15">
            <v>78.89</v>
          </cell>
          <cell r="P15">
            <v>85.295867999999999</v>
          </cell>
          <cell r="Q15">
            <v>92.221892481600008</v>
          </cell>
          <cell r="R15">
            <v>99.710310151105929</v>
          </cell>
          <cell r="S15">
            <v>107.80678733537574</v>
          </cell>
          <cell r="T15">
            <v>116.56069846700825</v>
          </cell>
          <cell r="U15">
            <v>126.02542718252934</v>
          </cell>
          <cell r="V15">
            <v>136.25869186975072</v>
          </cell>
          <cell r="W15">
            <v>147.32289764957449</v>
          </cell>
          <cell r="X15">
            <v>159.28551693871995</v>
          </cell>
          <cell r="Y15">
            <v>172.21950091414402</v>
          </cell>
          <cell r="Z15">
            <v>186.20372438837251</v>
          </cell>
          <cell r="AA15">
            <v>201.32346680870839</v>
          </cell>
          <cell r="AB15">
            <v>217.67093231357552</v>
          </cell>
          <cell r="AC15">
            <v>235.34581201743788</v>
          </cell>
          <cell r="AD15">
            <v>254.45589195325385</v>
          </cell>
        </row>
        <row r="16">
          <cell r="C16" t="str">
            <v xml:space="preserve"> </v>
          </cell>
        </row>
        <row r="17">
          <cell r="B17" t="str">
            <v>Merchandise imports (US$ m.)</v>
          </cell>
          <cell r="C17">
            <v>-566.33092167925986</v>
          </cell>
          <cell r="D17">
            <v>-589.34488567925996</v>
          </cell>
          <cell r="E17">
            <v>-601.71059767925999</v>
          </cell>
          <cell r="F17">
            <v>-583.16202967925994</v>
          </cell>
          <cell r="G17">
            <v>-583.2477659390762</v>
          </cell>
          <cell r="H17">
            <v>-583.66926427589647</v>
          </cell>
          <cell r="I17">
            <v>-572.38656415614037</v>
          </cell>
          <cell r="J17">
            <v>-576.59974229999989</v>
          </cell>
          <cell r="K17">
            <v>-581.79999999999995</v>
          </cell>
          <cell r="L17">
            <v>-555.18000000000006</v>
          </cell>
          <cell r="M17">
            <v>-648.12792432703577</v>
          </cell>
          <cell r="N17">
            <v>-690.60610991404633</v>
          </cell>
          <cell r="O17">
            <v>-736.80367056352566</v>
          </cell>
          <cell r="P17">
            <v>-796.16567949604701</v>
          </cell>
          <cell r="Q17">
            <v>-755.92335972677085</v>
          </cell>
          <cell r="R17">
            <v>-830.18216344821894</v>
          </cell>
          <cell r="S17">
            <v>-904.38578143048733</v>
          </cell>
          <cell r="T17">
            <v>-984.03071182352789</v>
          </cell>
          <cell r="U17">
            <v>-1071.2637931210754</v>
          </cell>
          <cell r="V17">
            <v>-1166.8630341234345</v>
          </cell>
          <cell r="W17">
            <v>-1271.6913856287949</v>
          </cell>
          <cell r="X17">
            <v>-1386.7064908483655</v>
          </cell>
          <cell r="Y17">
            <v>-1512.9715983707572</v>
          </cell>
          <cell r="Z17">
            <v>-1651.6677802050838</v>
          </cell>
          <cell r="AA17">
            <v>-1804.1076152623486</v>
          </cell>
          <cell r="AB17">
            <v>-1961.9863720071698</v>
          </cell>
          <cell r="AC17">
            <v>-2135.0669365271697</v>
          </cell>
          <cell r="AD17">
            <v>-2324.9482856018617</v>
          </cell>
        </row>
        <row r="18">
          <cell r="B18" t="str">
            <v>Food products</v>
          </cell>
          <cell r="C18">
            <v>129.59325432709059</v>
          </cell>
          <cell r="D18">
            <v>128.92878095091567</v>
          </cell>
          <cell r="E18">
            <v>128.05951146316391</v>
          </cell>
          <cell r="F18">
            <v>116.75498334618918</v>
          </cell>
          <cell r="G18">
            <v>118.18441572976013</v>
          </cell>
          <cell r="H18">
            <v>98.132342219411626</v>
          </cell>
          <cell r="I18">
            <v>87.44094108543851</v>
          </cell>
          <cell r="J18">
            <v>97.642051148700091</v>
          </cell>
          <cell r="K18">
            <v>105.1</v>
          </cell>
          <cell r="L18">
            <v>112.5</v>
          </cell>
          <cell r="M18">
            <v>124.34314579590331</v>
          </cell>
          <cell r="N18">
            <v>134.48366343154206</v>
          </cell>
          <cell r="O18">
            <v>144.03952496449122</v>
          </cell>
          <cell r="P18">
            <v>145.67612082442906</v>
          </cell>
          <cell r="Q18">
            <v>137.84243978769487</v>
          </cell>
          <cell r="R18">
            <v>149.69431537950658</v>
          </cell>
          <cell r="S18">
            <v>159.69748650054643</v>
          </cell>
          <cell r="T18">
            <v>168.74019504532964</v>
          </cell>
          <cell r="U18">
            <v>178.29493780942173</v>
          </cell>
          <cell r="V18">
            <v>188.39070821226608</v>
          </cell>
          <cell r="W18">
            <v>199.05814139633807</v>
          </cell>
          <cell r="X18">
            <v>210.32960718805032</v>
          </cell>
          <cell r="Y18">
            <v>222.23930832247467</v>
          </cell>
          <cell r="Z18">
            <v>234.82338422994042</v>
          </cell>
          <cell r="AA18">
            <v>248.12002069944253</v>
          </cell>
          <cell r="AB18">
            <v>262.16956575163078</v>
          </cell>
          <cell r="AC18">
            <v>277.01465207298793</v>
          </cell>
          <cell r="AD18">
            <v>292.70032638272096</v>
          </cell>
        </row>
        <row r="19">
          <cell r="B19" t="str">
            <v>Other consumption goods</v>
          </cell>
          <cell r="C19">
            <v>89.730155471026208</v>
          </cell>
          <cell r="D19">
            <v>94.108039397247779</v>
          </cell>
          <cell r="E19">
            <v>98.465926881340323</v>
          </cell>
          <cell r="F19">
            <v>96.682932403471625</v>
          </cell>
          <cell r="G19">
            <v>97.792670529634577</v>
          </cell>
          <cell r="H19">
            <v>100.85846801894979</v>
          </cell>
          <cell r="I19">
            <v>96.652153640071646</v>
          </cell>
          <cell r="J19">
            <v>87.106400510552703</v>
          </cell>
          <cell r="K19">
            <v>92.9</v>
          </cell>
          <cell r="L19">
            <v>92.24</v>
          </cell>
          <cell r="M19">
            <v>100.232596</v>
          </cell>
          <cell r="N19">
            <v>110.5559862735939</v>
          </cell>
          <cell r="O19">
            <v>123.87428332855043</v>
          </cell>
          <cell r="P19">
            <v>128.37563822029728</v>
          </cell>
          <cell r="Q19">
            <v>125.57951943656624</v>
          </cell>
          <cell r="R19">
            <v>141.64705348343259</v>
          </cell>
          <cell r="S19">
            <v>160.38545343572198</v>
          </cell>
          <cell r="T19">
            <v>181.60274457661657</v>
          </cell>
          <cell r="U19">
            <v>205.62685786823624</v>
          </cell>
          <cell r="V19">
            <v>232.8291060542054</v>
          </cell>
          <cell r="W19">
            <v>263.62992260834568</v>
          </cell>
          <cell r="X19">
            <v>298.50535988529612</v>
          </cell>
          <cell r="Y19">
            <v>337.99444690740637</v>
          </cell>
          <cell r="Z19">
            <v>382.70752050864883</v>
          </cell>
          <cell r="AA19">
            <v>433.33565860033775</v>
          </cell>
          <cell r="AB19">
            <v>490.66136135766055</v>
          </cell>
          <cell r="AC19">
            <v>555.57064541368254</v>
          </cell>
          <cell r="AD19">
            <v>629.06673798669738</v>
          </cell>
        </row>
        <row r="20">
          <cell r="B20" t="str">
            <v>Oil imports</v>
          </cell>
          <cell r="C20">
            <v>86.370047521472884</v>
          </cell>
          <cell r="D20">
            <v>90.426551303467917</v>
          </cell>
          <cell r="E20">
            <v>94.468871301457639</v>
          </cell>
          <cell r="F20">
            <v>91.473392464140346</v>
          </cell>
          <cell r="G20">
            <v>88.875850047859217</v>
          </cell>
          <cell r="H20">
            <v>83.011758580531733</v>
          </cell>
          <cell r="I20">
            <v>85.125526757630936</v>
          </cell>
          <cell r="J20">
            <v>79.256464142492831</v>
          </cell>
          <cell r="K20">
            <v>58.7</v>
          </cell>
          <cell r="L20">
            <v>73.72</v>
          </cell>
          <cell r="M20">
            <v>82.164620767289264</v>
          </cell>
          <cell r="N20">
            <v>90.540162178809709</v>
          </cell>
          <cell r="O20">
            <v>83.892055963018706</v>
          </cell>
          <cell r="P20">
            <v>90.70344999174776</v>
          </cell>
          <cell r="Q20">
            <v>83.481306664091335</v>
          </cell>
          <cell r="R20">
            <v>88.95172294958526</v>
          </cell>
          <cell r="S20">
            <v>95.349485595539704</v>
          </cell>
          <cell r="T20">
            <v>102.20740084468966</v>
          </cell>
          <cell r="U20">
            <v>109.55856470730374</v>
          </cell>
          <cell r="V20">
            <v>117.43845359069316</v>
          </cell>
          <cell r="W20">
            <v>125.88509550685967</v>
          </cell>
          <cell r="X20">
            <v>134.93925359408033</v>
          </cell>
          <cell r="Y20">
            <v>144.64462283809686</v>
          </cell>
          <cell r="Z20">
            <v>155.0480409422772</v>
          </cell>
          <cell r="AA20">
            <v>166.19971436440005</v>
          </cell>
          <cell r="AB20">
            <v>178.15346061090625</v>
          </cell>
          <cell r="AC20">
            <v>190.96696795791925</v>
          </cell>
          <cell r="AD20">
            <v>204.70207385243705</v>
          </cell>
        </row>
        <row r="21">
          <cell r="B21" t="str">
            <v>Intermediate goods</v>
          </cell>
          <cell r="C21">
            <v>149.83026811417312</v>
          </cell>
          <cell r="D21">
            <v>155.77296496806048</v>
          </cell>
          <cell r="E21">
            <v>161.65015162487015</v>
          </cell>
          <cell r="F21">
            <v>159.42724431982921</v>
          </cell>
          <cell r="G21">
            <v>153.70552027191442</v>
          </cell>
          <cell r="H21">
            <v>149.72406831157247</v>
          </cell>
          <cell r="I21">
            <v>113.92443829892369</v>
          </cell>
          <cell r="J21">
            <v>126.98567115600612</v>
          </cell>
          <cell r="K21">
            <v>111.3</v>
          </cell>
          <cell r="L21">
            <v>113.43</v>
          </cell>
          <cell r="M21">
            <v>120.58412026540877</v>
          </cell>
          <cell r="N21">
            <v>133.00360238974483</v>
          </cell>
          <cell r="O21">
            <v>146.93680026264576</v>
          </cell>
          <cell r="P21">
            <v>168.06485512130882</v>
          </cell>
          <cell r="Q21">
            <v>162.22302496690622</v>
          </cell>
          <cell r="R21">
            <v>180.5512969178975</v>
          </cell>
          <cell r="S21">
            <v>198.99401067966249</v>
          </cell>
          <cell r="T21">
            <v>219.32058623973444</v>
          </cell>
          <cell r="U21">
            <v>241.72345380773237</v>
          </cell>
          <cell r="V21">
            <v>266.41469969841376</v>
          </cell>
          <cell r="W21">
            <v>293.62807413736181</v>
          </cell>
          <cell r="X21">
            <v>323.62120415733722</v>
          </cell>
          <cell r="Y21">
            <v>356.67803253462409</v>
          </cell>
          <cell r="Z21">
            <v>393.11150585460172</v>
          </cell>
          <cell r="AA21">
            <v>433.26653715426431</v>
          </cell>
          <cell r="AB21">
            <v>473.04329519463249</v>
          </cell>
          <cell r="AC21">
            <v>516.47182493792036</v>
          </cell>
          <cell r="AD21">
            <v>563.88738338412566</v>
          </cell>
        </row>
        <row r="22">
          <cell r="B22" t="str">
            <v>Investment goods</v>
          </cell>
          <cell r="C22">
            <v>110.80719624549704</v>
          </cell>
          <cell r="D22">
            <v>120.10854905956805</v>
          </cell>
          <cell r="E22">
            <v>119.06613640842789</v>
          </cell>
          <cell r="F22">
            <v>118.82347714562955</v>
          </cell>
          <cell r="G22">
            <v>124.68930935990775</v>
          </cell>
          <cell r="H22">
            <v>151.94262714543086</v>
          </cell>
          <cell r="I22">
            <v>189.24350437407557</v>
          </cell>
          <cell r="J22">
            <v>185.60915534224816</v>
          </cell>
          <cell r="K22">
            <v>213.8</v>
          </cell>
          <cell r="L22">
            <v>163.29</v>
          </cell>
          <cell r="M22">
            <v>220.80344149843438</v>
          </cell>
          <cell r="N22">
            <v>222.02269564035581</v>
          </cell>
          <cell r="O22">
            <v>238.06100604481952</v>
          </cell>
          <cell r="P22">
            <v>263.34561533826388</v>
          </cell>
          <cell r="Q22">
            <v>246.79706887151221</v>
          </cell>
          <cell r="R22">
            <v>269.337774717797</v>
          </cell>
          <cell r="S22">
            <v>289.95934521901665</v>
          </cell>
          <cell r="T22">
            <v>312.15978511715764</v>
          </cell>
          <cell r="U22">
            <v>336.05997892838133</v>
          </cell>
          <cell r="V22">
            <v>361.79006656785606</v>
          </cell>
          <cell r="W22">
            <v>389.49015197988956</v>
          </cell>
          <cell r="X22">
            <v>419.31106602360154</v>
          </cell>
          <cell r="Y22">
            <v>451.41518776815508</v>
          </cell>
          <cell r="Z22">
            <v>485.97732866961564</v>
          </cell>
          <cell r="AA22">
            <v>523.18568444390394</v>
          </cell>
          <cell r="AB22">
            <v>557.9586890923398</v>
          </cell>
          <cell r="AC22">
            <v>595.04284614465973</v>
          </cell>
          <cell r="AD22">
            <v>634.5917639958808</v>
          </cell>
        </row>
        <row r="24">
          <cell r="B24" t="str">
            <v>Export price index 1994=100</v>
          </cell>
          <cell r="C24">
            <v>127.97043996393541</v>
          </cell>
          <cell r="D24">
            <v>113.48299188577882</v>
          </cell>
          <cell r="E24">
            <v>105.12321291424713</v>
          </cell>
          <cell r="F24">
            <v>100</v>
          </cell>
          <cell r="G24">
            <v>96.60039607399176</v>
          </cell>
          <cell r="H24">
            <v>98.750570320292539</v>
          </cell>
          <cell r="I24">
            <v>102.75262531523903</v>
          </cell>
          <cell r="J24">
            <v>91.211302919854063</v>
          </cell>
          <cell r="K24">
            <v>84.317674166018605</v>
          </cell>
          <cell r="L24">
            <v>79.177109295341253</v>
          </cell>
          <cell r="M24">
            <v>78.683188103462271</v>
          </cell>
          <cell r="N24">
            <v>83.774164279539718</v>
          </cell>
          <cell r="O24">
            <v>87.156554249778154</v>
          </cell>
          <cell r="P24">
            <v>93.256683876701132</v>
          </cell>
          <cell r="Q24">
            <v>93.756399545814375</v>
          </cell>
          <cell r="R24">
            <v>94.3139652836377</v>
          </cell>
          <cell r="S24">
            <v>95.451453337034991</v>
          </cell>
          <cell r="T24">
            <v>97.433658430652443</v>
          </cell>
          <cell r="U24">
            <v>99.468545672689487</v>
          </cell>
          <cell r="V24">
            <v>101.55616813063365</v>
          </cell>
          <cell r="W24">
            <v>103.81447852819264</v>
          </cell>
          <cell r="X24">
            <v>106.1278082503184</v>
          </cell>
          <cell r="Y24">
            <v>108.4965126542521</v>
          </cell>
          <cell r="Z24">
            <v>110.92098899480943</v>
          </cell>
          <cell r="AA24">
            <v>113.40167520231955</v>
          </cell>
          <cell r="AB24">
            <v>115.93904887530653</v>
          </cell>
          <cell r="AC24">
            <v>118.53362645789068</v>
          </cell>
          <cell r="AD24">
            <v>121.18596257606271</v>
          </cell>
        </row>
        <row r="25">
          <cell r="B25" t="str">
            <v>Changes in export volumes</v>
          </cell>
          <cell r="D25">
            <v>-3.9138598140645464</v>
          </cell>
          <cell r="E25">
            <v>11.34829038851819</v>
          </cell>
          <cell r="F25">
            <v>-4.4891932840220754</v>
          </cell>
          <cell r="G25">
            <v>10.01780311351672</v>
          </cell>
          <cell r="H25">
            <v>-8.0113627261136031</v>
          </cell>
          <cell r="I25">
            <v>3.9793611892846359</v>
          </cell>
          <cell r="J25">
            <v>12.542954999919708</v>
          </cell>
          <cell r="K25">
            <v>5.9543511197300614</v>
          </cell>
          <cell r="L25">
            <v>14.519701575324406</v>
          </cell>
          <cell r="M25">
            <v>12.214941814054114</v>
          </cell>
          <cell r="N25">
            <v>3.8402897792867652</v>
          </cell>
          <cell r="O25">
            <v>3.9202069782017457</v>
          </cell>
          <cell r="P25">
            <v>2.1385140670615366</v>
          </cell>
          <cell r="Q25">
            <v>4.4009915066467675</v>
          </cell>
          <cell r="R25">
            <v>6.4668457227803788</v>
          </cell>
          <cell r="S25">
            <v>5.8236970600259896</v>
          </cell>
          <cell r="T25">
            <v>4.9211413905028811</v>
          </cell>
          <cell r="U25">
            <v>4.9089915545834195</v>
          </cell>
          <cell r="V25">
            <v>4.8984166854521671</v>
          </cell>
          <cell r="W25">
            <v>4.7702185763724314</v>
          </cell>
          <cell r="X25">
            <v>4.7654788473979082</v>
          </cell>
          <cell r="Y25">
            <v>4.7617843702522311</v>
          </cell>
          <cell r="Z25">
            <v>4.7590416437249816</v>
          </cell>
          <cell r="AA25">
            <v>4.7571643024644228</v>
          </cell>
          <cell r="AB25">
            <v>4.7560725397257864</v>
          </cell>
          <cell r="AC25">
            <v>4.7556925878456946</v>
          </cell>
          <cell r="AD25">
            <v>4.7559562492402785</v>
          </cell>
        </row>
        <row r="26">
          <cell r="B26" t="str">
            <v>Import price index 1994=100</v>
          </cell>
          <cell r="C26">
            <v>100.89984149504299</v>
          </cell>
          <cell r="D26">
            <v>103.50605155646194</v>
          </cell>
          <cell r="E26">
            <v>97.772460192609941</v>
          </cell>
          <cell r="F26">
            <v>100</v>
          </cell>
          <cell r="G26">
            <v>109.40260246066345</v>
          </cell>
          <cell r="H26">
            <v>111.58742832078984</v>
          </cell>
          <cell r="I26">
            <v>102.6562521624242</v>
          </cell>
          <cell r="J26">
            <v>94.181486312174272</v>
          </cell>
          <cell r="K26">
            <v>93.689967483120114</v>
          </cell>
          <cell r="L26">
            <v>98.099041451860444</v>
          </cell>
          <cell r="M26">
            <v>101.36103875487213</v>
          </cell>
          <cell r="N26">
            <v>100.27516755098388</v>
          </cell>
          <cell r="O26">
            <v>98.896307821529263</v>
          </cell>
          <cell r="P26">
            <v>102.11020135677309</v>
          </cell>
          <cell r="Q26">
            <v>107.25885235112197</v>
          </cell>
          <cell r="R26">
            <v>109.24154085895221</v>
          </cell>
          <cell r="S26">
            <v>111.42637167613125</v>
          </cell>
          <cell r="T26">
            <v>113.65489910965388</v>
          </cell>
          <cell r="U26">
            <v>115.92799709184696</v>
          </cell>
          <cell r="V26">
            <v>118.2465570336839</v>
          </cell>
          <cell r="W26">
            <v>120.61148817435758</v>
          </cell>
          <cell r="X26">
            <v>123.02371793784472</v>
          </cell>
          <cell r="Y26">
            <v>125.48419229660162</v>
          </cell>
          <cell r="Z26">
            <v>127.99387614253365</v>
          </cell>
          <cell r="AA26">
            <v>130.55375366538433</v>
          </cell>
          <cell r="AB26">
            <v>133.16482873869202</v>
          </cell>
          <cell r="AC26">
            <v>135.82812531346588</v>
          </cell>
          <cell r="AD26">
            <v>138.5446878197352</v>
          </cell>
        </row>
        <row r="27">
          <cell r="B27" t="str">
            <v>Changes in import volumes</v>
          </cell>
          <cell r="D27">
            <v>1.0048846897937977</v>
          </cell>
          <cell r="E27">
            <v>7.8481399980317263</v>
          </cell>
          <cell r="F27">
            <v>-4.925400231713482</v>
          </cell>
          <cell r="G27">
            <v>-4.1755227676699178</v>
          </cell>
          <cell r="H27">
            <v>-12.405939735453146</v>
          </cell>
          <cell r="I27">
            <v>15.33120780937962</v>
          </cell>
          <cell r="J27">
            <v>4.2514878809294459</v>
          </cell>
          <cell r="K27">
            <v>-19.164592774251233</v>
          </cell>
          <cell r="L27">
            <v>-8.8643238448153028</v>
          </cell>
          <cell r="M27">
            <v>12.984958892799767</v>
          </cell>
          <cell r="N27">
            <v>7.7078456500251491</v>
          </cell>
          <cell r="O27">
            <v>8.1769375914315958</v>
          </cell>
          <cell r="P27">
            <v>4.655634991779408</v>
          </cell>
          <cell r="Q27">
            <v>5.257648930918279</v>
          </cell>
          <cell r="R27">
            <v>7.8303365225476256</v>
          </cell>
          <cell r="S27">
            <v>6.8057495246839323</v>
          </cell>
          <cell r="T27">
            <v>6.6686747109393849</v>
          </cell>
          <cell r="U27">
            <v>6.7265150844732489</v>
          </cell>
          <cell r="V27">
            <v>6.7850773664657282</v>
          </cell>
          <cell r="W27">
            <v>6.8443311765487351</v>
          </cell>
          <cell r="X27">
            <v>6.9042437997789818</v>
          </cell>
          <cell r="Y27">
            <v>6.9647802326138617</v>
          </cell>
          <cell r="Z27">
            <v>7.0259032438671198</v>
          </cell>
          <cell r="AA27">
            <v>7.0875734507610986</v>
          </cell>
          <cell r="AB27">
            <v>6.61679531758179</v>
          </cell>
          <cell r="AC27">
            <v>6.686620201764228</v>
          </cell>
          <cell r="AD27">
            <v>6.7575514527729865</v>
          </cell>
        </row>
        <row r="28">
          <cell r="B28" t="str">
            <v>Changes in oil import volumes</v>
          </cell>
          <cell r="D28">
            <v>6.1325106677430625</v>
          </cell>
          <cell r="E28">
            <v>18.21002949673688</v>
          </cell>
          <cell r="F28">
            <v>2.2686334175910616</v>
          </cell>
          <cell r="G28">
            <v>-5.5588017607417015</v>
          </cell>
          <cell r="H28">
            <v>-29.588791566545225</v>
          </cell>
          <cell r="I28">
            <v>17.279979610824711</v>
          </cell>
          <cell r="J28">
            <v>30.234556574923516</v>
          </cell>
          <cell r="K28">
            <v>-57.108764873470754</v>
          </cell>
          <cell r="L28">
            <v>-19.86603274178151</v>
          </cell>
          <cell r="M28">
            <v>23.299817637761905</v>
          </cell>
          <cell r="N28">
            <v>25.428598362003179</v>
          </cell>
          <cell r="O28">
            <v>5.2345002751353347</v>
          </cell>
          <cell r="P28">
            <v>5.9834799738772597</v>
          </cell>
          <cell r="Q28">
            <v>6.5528637536850347</v>
          </cell>
          <cell r="R28">
            <v>6.5528637536850347</v>
          </cell>
          <cell r="S28">
            <v>5.090587049950213</v>
          </cell>
          <cell r="T28">
            <v>5.090587049950213</v>
          </cell>
          <cell r="U28">
            <v>5.090587049950213</v>
          </cell>
          <cell r="V28">
            <v>5.090587049950213</v>
          </cell>
          <cell r="W28">
            <v>5.090587049950213</v>
          </cell>
          <cell r="X28">
            <v>5.090587049950213</v>
          </cell>
          <cell r="Y28">
            <v>5.090587049950213</v>
          </cell>
          <cell r="Z28">
            <v>5.090587049950213</v>
          </cell>
          <cell r="AA28">
            <v>5.090587049950213</v>
          </cell>
          <cell r="AB28">
            <v>5.090587049950213</v>
          </cell>
          <cell r="AC28">
            <v>5.090587049950213</v>
          </cell>
          <cell r="AD28">
            <v>5.090587049950213</v>
          </cell>
        </row>
        <row r="29">
          <cell r="B29" t="str">
            <v>Terms of trade 1994=100</v>
          </cell>
          <cell r="C29">
            <v>126.82917838896935</v>
          </cell>
          <cell r="D29">
            <v>109.63899229010248</v>
          </cell>
          <cell r="E29">
            <v>107.51822415755557</v>
          </cell>
          <cell r="F29">
            <v>100</v>
          </cell>
          <cell r="G29">
            <v>88.298078748835238</v>
          </cell>
          <cell r="H29">
            <v>88.496143164448512</v>
          </cell>
          <cell r="I29">
            <v>100.09387947717238</v>
          </cell>
          <cell r="J29">
            <v>96.846319262285547</v>
          </cell>
          <cell r="K29">
            <v>89.99648140683783</v>
          </cell>
          <cell r="L29">
            <v>80.711399544301727</v>
          </cell>
          <cell r="M29">
            <v>77.626659187803753</v>
          </cell>
          <cell r="N29">
            <v>83.544277537053844</v>
          </cell>
          <cell r="O29">
            <v>88.129229664532104</v>
          </cell>
          <cell r="P29">
            <v>91.32944861293754</v>
          </cell>
          <cell r="Q29">
            <v>87.411339475173534</v>
          </cell>
          <cell r="R29">
            <v>86.335257212649239</v>
          </cell>
          <cell r="S29">
            <v>85.663251796864998</v>
          </cell>
          <cell r="T29">
            <v>85.727636198637398</v>
          </cell>
          <cell r="U29">
            <v>85.802004837436257</v>
          </cell>
          <cell r="V29">
            <v>85.885095243580068</v>
          </cell>
          <cell r="W29">
            <v>86.07345792642657</v>
          </cell>
          <cell r="X29">
            <v>86.266136342861429</v>
          </cell>
          <cell r="Y29">
            <v>86.462295105509</v>
          </cell>
          <cell r="Z29">
            <v>86.661168750986263</v>
          </cell>
          <cell r="AA29">
            <v>86.862056446859114</v>
          </cell>
          <cell r="AB29">
            <v>87.06431718754547</v>
          </cell>
          <cell r="AC29">
            <v>87.267365418124754</v>
          </cell>
          <cell r="AD29">
            <v>87.470667033976454</v>
          </cell>
        </row>
        <row r="31">
          <cell r="B31" t="str">
            <v>Services exports (US$ m.)</v>
          </cell>
          <cell r="C31">
            <v>144.65</v>
          </cell>
          <cell r="D31">
            <v>159.74</v>
          </cell>
          <cell r="E31">
            <v>186.75299999999999</v>
          </cell>
          <cell r="F31">
            <v>152.821</v>
          </cell>
          <cell r="G31">
            <v>117.46356999999999</v>
          </cell>
          <cell r="H31">
            <v>124.136</v>
          </cell>
          <cell r="I31">
            <v>110.673</v>
          </cell>
          <cell r="J31">
            <v>110.81691000000001</v>
          </cell>
          <cell r="K31">
            <v>113.18</v>
          </cell>
          <cell r="L31">
            <v>113.87249999999999</v>
          </cell>
          <cell r="M31">
            <v>125.0783210277564</v>
          </cell>
          <cell r="N31">
            <v>138.29494905230757</v>
          </cell>
          <cell r="O31">
            <v>143.5129872476312</v>
          </cell>
          <cell r="P31">
            <v>162.86923688288954</v>
          </cell>
          <cell r="Q31">
            <v>172.24019519346064</v>
          </cell>
          <cell r="R31">
            <v>183.83986745316145</v>
          </cell>
          <cell r="S31">
            <v>195.65515150199388</v>
          </cell>
          <cell r="T31">
            <v>208.2614131735501</v>
          </cell>
          <cell r="U31">
            <v>221.71368155001693</v>
          </cell>
          <cell r="V31">
            <v>236.07094943752855</v>
          </cell>
          <cell r="W31">
            <v>251.39646767664897</v>
          </cell>
          <cell r="X31">
            <v>267.75806188261754</v>
          </cell>
          <cell r="Y31">
            <v>285.22847336306614</v>
          </cell>
          <cell r="Z31">
            <v>303.88572609968247</v>
          </cell>
          <cell r="AA31">
            <v>323.81352183025911</v>
          </cell>
          <cell r="AB31">
            <v>345.10166542964419</v>
          </cell>
          <cell r="AC31">
            <v>367.84652296328812</v>
          </cell>
          <cell r="AD31">
            <v>392.15151497643842</v>
          </cell>
        </row>
        <row r="32">
          <cell r="B32" t="str">
            <v>Services imports (US$ m.)</v>
          </cell>
          <cell r="C32">
            <v>-355.84227947438376</v>
          </cell>
          <cell r="D32">
            <v>-267.06333281596449</v>
          </cell>
          <cell r="E32">
            <v>-319.18585382570166</v>
          </cell>
          <cell r="F32">
            <v>-291.79077521245011</v>
          </cell>
          <cell r="G32">
            <v>-322.64855344764976</v>
          </cell>
          <cell r="H32">
            <v>-358.23389500000002</v>
          </cell>
          <cell r="I32">
            <v>-282.50760695699807</v>
          </cell>
          <cell r="J32">
            <v>-326.74126300870529</v>
          </cell>
          <cell r="K32">
            <v>-341.92741000000001</v>
          </cell>
          <cell r="L32">
            <v>-362.19781999999998</v>
          </cell>
          <cell r="M32">
            <v>-339.59382505910548</v>
          </cell>
          <cell r="N32">
            <v>-366.64546659922297</v>
          </cell>
          <cell r="O32">
            <v>-384.77342625219512</v>
          </cell>
          <cell r="P32">
            <v>-411.58919796885255</v>
          </cell>
          <cell r="Q32">
            <v>-418.52782988740699</v>
          </cell>
          <cell r="R32">
            <v>-450.62060070713494</v>
          </cell>
          <cell r="S32">
            <v>-483.90298480152279</v>
          </cell>
          <cell r="T32">
            <v>-519.6223123294468</v>
          </cell>
          <cell r="U32">
            <v>-558.33010911574593</v>
          </cell>
          <cell r="V32">
            <v>-600.29857116324945</v>
          </cell>
          <cell r="W32">
            <v>-645.82643255845505</v>
          </cell>
          <cell r="X32">
            <v>-695.24171531758043</v>
          </cell>
          <cell r="Y32">
            <v>-748.90478024992171</v>
          </cell>
          <cell r="Z32">
            <v>-807.21171338236888</v>
          </cell>
          <cell r="AA32">
            <v>-870.59808660735837</v>
          </cell>
          <cell r="AB32">
            <v>-937.49316364321817</v>
          </cell>
          <cell r="AC32">
            <v>-1010.1333587434472</v>
          </cell>
          <cell r="AD32">
            <v>-1089.0560772513143</v>
          </cell>
        </row>
        <row r="33">
          <cell r="B33" t="str">
            <v>Exports of goods and services (US$ m.)</v>
          </cell>
          <cell r="C33">
            <v>909.04455829306141</v>
          </cell>
          <cell r="D33">
            <v>811.06755032318608</v>
          </cell>
          <cell r="E33">
            <v>858.5697859060283</v>
          </cell>
          <cell r="F33">
            <v>763.20724494442129</v>
          </cell>
          <cell r="G33">
            <v>766.16762670000003</v>
          </cell>
          <cell r="H33">
            <v>734.15239089696001</v>
          </cell>
          <cell r="I33">
            <v>770.67000351999991</v>
          </cell>
          <cell r="J33">
            <v>770.16691000000003</v>
          </cell>
          <cell r="K33">
            <v>758.99</v>
          </cell>
          <cell r="L33">
            <v>808.36249999999984</v>
          </cell>
          <cell r="M33">
            <v>899.5383210277563</v>
          </cell>
          <cell r="N33">
            <v>994.53007230733624</v>
          </cell>
          <cell r="O33">
            <v>1069.2401134389952</v>
          </cell>
          <cell r="P33">
            <v>1174.5708477465757</v>
          </cell>
          <cell r="Q33">
            <v>1234.1264947185341</v>
          </cell>
          <cell r="R33">
            <v>1321.1200942445153</v>
          </cell>
          <cell r="S33">
            <v>1413.6822743955338</v>
          </cell>
          <cell r="T33">
            <v>1512.7684617925315</v>
          </cell>
          <cell r="U33">
            <v>1618.840730620946</v>
          </cell>
          <cell r="V33">
            <v>1732.3940189924938</v>
          </cell>
          <cell r="W33">
            <v>1853.9584751700168</v>
          </cell>
          <cell r="X33">
            <v>1984.1019719080148</v>
          </cell>
          <cell r="Y33">
            <v>2123.4328010002669</v>
          </cell>
          <cell r="Z33">
            <v>2272.6025609991248</v>
          </cell>
          <cell r="AA33">
            <v>2432.309252007562</v>
          </cell>
          <cell r="AB33">
            <v>2603.3005924495355</v>
          </cell>
          <cell r="AC33">
            <v>2786.377573801592</v>
          </cell>
          <cell r="AD33">
            <v>2982.3982704242626</v>
          </cell>
        </row>
        <row r="34">
          <cell r="B34" t="str">
            <v>Income balance (US$m.)</v>
          </cell>
          <cell r="C34">
            <v>-165.86999999999998</v>
          </cell>
          <cell r="D34">
            <v>-140.94999999999999</v>
          </cell>
          <cell r="E34">
            <v>-83.31</v>
          </cell>
          <cell r="F34">
            <v>-73.233000000000004</v>
          </cell>
          <cell r="G34">
            <v>-84.623499999999993</v>
          </cell>
          <cell r="H34">
            <v>-94.406194870013309</v>
          </cell>
          <cell r="I34">
            <v>-122.98532757753604</v>
          </cell>
          <cell r="J34">
            <v>-128.46738913751517</v>
          </cell>
          <cell r="K34">
            <v>-83.799810000000008</v>
          </cell>
          <cell r="L34">
            <v>-82</v>
          </cell>
          <cell r="M34">
            <v>-98.34384</v>
          </cell>
          <cell r="N34">
            <v>-94.814665472000002</v>
          </cell>
          <cell r="O34">
            <v>-91.314117132697589</v>
          </cell>
          <cell r="P34">
            <v>-88.843935454365607</v>
          </cell>
          <cell r="Q34">
            <v>-86.405966729991036</v>
          </cell>
          <cell r="R34">
            <v>-84.0021695071745</v>
          </cell>
          <cell r="S34">
            <v>-105.42046824546595</v>
          </cell>
          <cell r="T34">
            <v>-105.66208143299683</v>
          </cell>
          <cell r="U34">
            <v>-105.33525375610857</v>
          </cell>
          <cell r="V34">
            <v>-105.92092536908201</v>
          </cell>
          <cell r="W34">
            <v>-106.67258219983852</v>
          </cell>
          <cell r="X34">
            <v>-107.7336068458127</v>
          </cell>
          <cell r="Y34">
            <v>-109.14985815320314</v>
          </cell>
          <cell r="Z34">
            <v>-110.86852486422887</v>
          </cell>
          <cell r="AA34">
            <v>-112.69066954764648</v>
          </cell>
          <cell r="AB34">
            <v>-115.89273023895436</v>
          </cell>
          <cell r="AC34">
            <v>-118.74730491524949</v>
          </cell>
          <cell r="AD34">
            <v>-121.98443894987922</v>
          </cell>
        </row>
        <row r="35">
          <cell r="B35" t="str">
            <v>Interest payments on public foreign debt due (US$ m), after debt relief</v>
          </cell>
          <cell r="L35" t="str">
            <v xml:space="preserve"> </v>
          </cell>
          <cell r="M35" t="str">
            <v xml:space="preserve"> </v>
          </cell>
        </row>
        <row r="37">
          <cell r="B37" t="str">
            <v>Transfers, net (US$ m)</v>
          </cell>
          <cell r="C37">
            <v>42.551368135643571</v>
          </cell>
          <cell r="D37">
            <v>57.699202217294882</v>
          </cell>
          <cell r="E37">
            <v>44.438664583138504</v>
          </cell>
          <cell r="F37">
            <v>42.094362393774972</v>
          </cell>
          <cell r="G37">
            <v>58.286463276175041</v>
          </cell>
          <cell r="H37">
            <v>104.59099999999998</v>
          </cell>
          <cell r="I37">
            <v>88.020693417328587</v>
          </cell>
          <cell r="J37">
            <v>120.52711999999997</v>
          </cell>
          <cell r="K37">
            <v>101.08266125911702</v>
          </cell>
          <cell r="L37">
            <v>101.39430228358441</v>
          </cell>
          <cell r="M37">
            <v>110.48006869071148</v>
          </cell>
          <cell r="N37">
            <v>73.897643311902982</v>
          </cell>
          <cell r="O37">
            <v>77.301989647112919</v>
          </cell>
          <cell r="P37">
            <v>72.86084577415312</v>
          </cell>
          <cell r="Q37">
            <v>94.936120076228434</v>
          </cell>
          <cell r="R37">
            <v>100.83434156778029</v>
          </cell>
          <cell r="S37">
            <v>104.26063630530045</v>
          </cell>
          <cell r="T37">
            <v>107.75241413089151</v>
          </cell>
          <cell r="U37">
            <v>111.30347046315777</v>
          </cell>
          <cell r="V37">
            <v>114.90659169976709</v>
          </cell>
          <cell r="W37">
            <v>118.53684229298585</v>
          </cell>
          <cell r="X37">
            <v>121.86715308854701</v>
          </cell>
          <cell r="Y37">
            <v>125.18442022827293</v>
          </cell>
          <cell r="Z37">
            <v>128.47423837205164</v>
          </cell>
          <cell r="AA37">
            <v>131.72066007506905</v>
          </cell>
          <cell r="AB37">
            <v>134.90609164894497</v>
          </cell>
          <cell r="AC37">
            <v>138.01118592266718</v>
          </cell>
          <cell r="AD37">
            <v>139.92674619761991</v>
          </cell>
        </row>
        <row r="38">
          <cell r="B38" t="str">
            <v xml:space="preserve">   Private transfers</v>
          </cell>
          <cell r="C38">
            <v>-71.648631864356432</v>
          </cell>
          <cell r="D38">
            <v>-73.360797782705106</v>
          </cell>
          <cell r="E38">
            <v>-79.431335416861515</v>
          </cell>
          <cell r="F38">
            <v>-81.815637606225053</v>
          </cell>
          <cell r="G38">
            <v>-91.973536723824907</v>
          </cell>
          <cell r="H38">
            <v>-24.902000000000001</v>
          </cell>
          <cell r="I38">
            <v>-36.894306582671419</v>
          </cell>
          <cell r="J38">
            <v>-16.152880000000003</v>
          </cell>
          <cell r="K38">
            <v>-8.2966899999999999</v>
          </cell>
          <cell r="L38">
            <v>-10.399999999999999</v>
          </cell>
          <cell r="M38">
            <v>-9.8999999999999986</v>
          </cell>
          <cell r="N38">
            <v>-19.899999999999999</v>
          </cell>
          <cell r="O38">
            <v>-9.8999999999999986</v>
          </cell>
          <cell r="P38">
            <v>-9.8999999999999986</v>
          </cell>
          <cell r="Q38">
            <v>-11.149999999999999</v>
          </cell>
          <cell r="R38">
            <v>-12.462499999999999</v>
          </cell>
          <cell r="S38">
            <v>-13.840624999999999</v>
          </cell>
          <cell r="T38">
            <v>-15.287656250000005</v>
          </cell>
          <cell r="U38">
            <v>-16.807039062500003</v>
          </cell>
          <cell r="V38">
            <v>-18.402391015625007</v>
          </cell>
          <cell r="W38">
            <v>-20.077510566406261</v>
          </cell>
          <cell r="X38">
            <v>-21.836386094726578</v>
          </cell>
          <cell r="Y38">
            <v>-23.683205399462906</v>
          </cell>
          <cell r="Z38">
            <v>-25.62236566943605</v>
          </cell>
          <cell r="AA38">
            <v>-27.658483952907858</v>
          </cell>
          <cell r="AB38">
            <v>-29.796408150553255</v>
          </cell>
          <cell r="AC38">
            <v>-32.041228558080917</v>
          </cell>
          <cell r="AD38">
            <v>-34.398289985984967</v>
          </cell>
        </row>
        <row r="39">
          <cell r="B39" t="str">
            <v xml:space="preserve">   Official project transfers</v>
          </cell>
          <cell r="L39">
            <v>72.466819917993007</v>
          </cell>
          <cell r="M39">
            <v>78.853754940711468</v>
          </cell>
          <cell r="N39">
            <v>84.045013874402983</v>
          </cell>
          <cell r="O39">
            <v>97.211728737737914</v>
          </cell>
          <cell r="P39">
            <v>107.52107181930937</v>
          </cell>
          <cell r="Q39">
            <v>100.5843574236425</v>
          </cell>
          <cell r="R39">
            <v>107.51999078256505</v>
          </cell>
          <cell r="S39">
            <v>112.03556798082444</v>
          </cell>
          <cell r="T39">
            <v>116.6710923901917</v>
          </cell>
          <cell r="U39">
            <v>121.42308263542297</v>
          </cell>
          <cell r="V39">
            <v>126.28718448064556</v>
          </cell>
          <cell r="W39">
            <v>131.24146471290825</v>
          </cell>
          <cell r="X39">
            <v>135.96200662946555</v>
          </cell>
          <cell r="Y39">
            <v>140.73901644623737</v>
          </cell>
          <cell r="Z39">
            <v>145.56156440091434</v>
          </cell>
          <cell r="AA39">
            <v>150.41735240537486</v>
          </cell>
          <cell r="AB39">
            <v>155.29261859576607</v>
          </cell>
          <cell r="AC39">
            <v>160.17203921682935</v>
          </cell>
          <cell r="AD39">
            <v>163.9506421564902</v>
          </cell>
        </row>
        <row r="40">
          <cell r="B40" t="str">
            <v xml:space="preserve">   Official program transfers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2">
          <cell r="B42" t="str">
            <v>Current account including public transfers</v>
          </cell>
          <cell r="C42">
            <v>-136.44727472493858</v>
          </cell>
          <cell r="D42">
            <v>-128.59146595474346</v>
          </cell>
          <cell r="E42">
            <v>-101.19800101579479</v>
          </cell>
          <cell r="F42">
            <v>-142.88419755351384</v>
          </cell>
          <cell r="G42">
            <v>-166.06572941055089</v>
          </cell>
          <cell r="H42">
            <v>-197.56596324894977</v>
          </cell>
          <cell r="I42">
            <v>-119.188801753346</v>
          </cell>
          <cell r="J42">
            <v>-141.11436444622035</v>
          </cell>
          <cell r="K42">
            <v>-147.45455874088287</v>
          </cell>
          <cell r="L42">
            <v>-89.621017716415736</v>
          </cell>
          <cell r="M42">
            <v>-76.047199667673453</v>
          </cell>
          <cell r="N42">
            <v>-83.638526366030135</v>
          </cell>
          <cell r="O42">
            <v>-66.349110862310198</v>
          </cell>
          <cell r="P42">
            <v>-49.167119398536244</v>
          </cell>
          <cell r="Q42">
            <v>68.20545845059354</v>
          </cell>
          <cell r="R42">
            <v>57.149502149767045</v>
          </cell>
          <cell r="S42">
            <v>24.233676223358117</v>
          </cell>
          <cell r="T42">
            <v>11.205770337451398</v>
          </cell>
          <cell r="U42">
            <v>-4.7849549088260659</v>
          </cell>
          <cell r="V42">
            <v>-25.781919963505061</v>
          </cell>
          <cell r="W42">
            <v>-51.695082924085796</v>
          </cell>
          <cell r="X42">
            <v>-83.712688015196875</v>
          </cell>
          <cell r="Y42">
            <v>-122.40901554534241</v>
          </cell>
          <cell r="Z42">
            <v>-168.67121908050527</v>
          </cell>
          <cell r="AA42">
            <v>-223.36645933472246</v>
          </cell>
          <cell r="AB42">
            <v>-277.16558179086178</v>
          </cell>
          <cell r="AC42">
            <v>-339.55884046160691</v>
          </cell>
          <cell r="AD42">
            <v>-413.6637851811729</v>
          </cell>
        </row>
        <row r="43">
          <cell r="B43" t="str">
            <v>Current account excluding public transfers</v>
          </cell>
          <cell r="C43">
            <v>-250.6472747249386</v>
          </cell>
          <cell r="D43">
            <v>-259.65146595474346</v>
          </cell>
          <cell r="E43">
            <v>-225.06800101579478</v>
          </cell>
          <cell r="F43">
            <v>-266.79419755351387</v>
          </cell>
          <cell r="G43">
            <v>-316.32572941055082</v>
          </cell>
          <cell r="H43">
            <v>-327.05896324894979</v>
          </cell>
          <cell r="I43">
            <v>-244.103801753346</v>
          </cell>
          <cell r="J43">
            <v>-277.79436444622036</v>
          </cell>
          <cell r="K43">
            <v>-256.83390999999989</v>
          </cell>
          <cell r="L43">
            <v>-201.41532000000012</v>
          </cell>
          <cell r="M43">
            <v>-196.42726835838494</v>
          </cell>
          <cell r="N43">
            <v>-192.43616967793312</v>
          </cell>
          <cell r="O43">
            <v>-168.55110050942312</v>
          </cell>
          <cell r="P43">
            <v>-161.92796517268937</v>
          </cell>
          <cell r="Q43">
            <v>-37.8806616256349</v>
          </cell>
          <cell r="R43">
            <v>-56.147339418013232</v>
          </cell>
          <cell r="S43">
            <v>-93.867585081942323</v>
          </cell>
          <cell r="T43">
            <v>-111.83430004344011</v>
          </cell>
          <cell r="U43">
            <v>-132.89546443448381</v>
          </cell>
          <cell r="V43">
            <v>-159.09090267889715</v>
          </cell>
          <cell r="W43">
            <v>-190.30943578347791</v>
          </cell>
          <cell r="X43">
            <v>-227.41622719847047</v>
          </cell>
          <cell r="Y43">
            <v>-271.27664117307825</v>
          </cell>
          <cell r="Z43">
            <v>-322.76782312199293</v>
          </cell>
          <cell r="AA43">
            <v>-382.7456033626994</v>
          </cell>
          <cell r="AB43">
            <v>-441.86808159036002</v>
          </cell>
          <cell r="AC43">
            <v>-509.611254942355</v>
          </cell>
          <cell r="AD43">
            <v>-587.98882136477778</v>
          </cell>
        </row>
        <row r="45">
          <cell r="B45" t="str">
            <v>Capital account balance</v>
          </cell>
          <cell r="C45">
            <v>78.399925308345473</v>
          </cell>
          <cell r="D45">
            <v>60.219798303909087</v>
          </cell>
          <cell r="E45">
            <v>64.717690257992075</v>
          </cell>
          <cell r="F45">
            <v>-40.517145145949556</v>
          </cell>
          <cell r="G45">
            <v>39.114409564348961</v>
          </cell>
          <cell r="H45">
            <v>47.212031610309275</v>
          </cell>
          <cell r="I45">
            <v>100.81485978223407</v>
          </cell>
          <cell r="J45">
            <v>80.50192494438798</v>
          </cell>
          <cell r="K45">
            <v>103.6228338840761</v>
          </cell>
          <cell r="L45">
            <v>-19.397272070062442</v>
          </cell>
          <cell r="M45">
            <v>-4.3851778656126612</v>
          </cell>
          <cell r="N45">
            <v>4.2780063300647928</v>
          </cell>
          <cell r="O45">
            <v>22.190814983071441</v>
          </cell>
          <cell r="P45">
            <v>38.73751263991803</v>
          </cell>
          <cell r="Q45">
            <v>20.416402519849818</v>
          </cell>
          <cell r="R45">
            <v>34.930944335021721</v>
          </cell>
          <cell r="S45">
            <v>51.802150107265241</v>
          </cell>
          <cell r="T45">
            <v>54.300067801953318</v>
          </cell>
          <cell r="U45">
            <v>58.093753374445384</v>
          </cell>
          <cell r="V45">
            <v>60.897245760269229</v>
          </cell>
          <cell r="W45">
            <v>68.391711742574827</v>
          </cell>
          <cell r="X45">
            <v>86.005239179813714</v>
          </cell>
          <cell r="Y45">
            <v>102.92405927859279</v>
          </cell>
          <cell r="Z45">
            <v>118.49828783955336</v>
          </cell>
          <cell r="AA45">
            <v>131.05914165438176</v>
          </cell>
          <cell r="AB45">
            <v>148.24653171755872</v>
          </cell>
          <cell r="AC45">
            <v>166.44761137248824</v>
          </cell>
          <cell r="AD45">
            <v>177.90766533996236</v>
          </cell>
        </row>
        <row r="47">
          <cell r="B47" t="str">
            <v>Overall balance of payments</v>
          </cell>
          <cell r="C47">
            <v>-67.640212630327639</v>
          </cell>
          <cell r="D47">
            <v>-82.50839794999996</v>
          </cell>
          <cell r="E47">
            <v>-11.369912229650339</v>
          </cell>
          <cell r="F47">
            <v>-143.70345233316209</v>
          </cell>
          <cell r="G47">
            <v>-51.753299691696583</v>
          </cell>
          <cell r="H47">
            <v>-121.80000000000001</v>
          </cell>
          <cell r="I47">
            <v>-22.783923319221671</v>
          </cell>
          <cell r="J47">
            <v>-56.332156839959566</v>
          </cell>
          <cell r="K47">
            <v>-92.349569407767689</v>
          </cell>
          <cell r="L47">
            <v>-62.33</v>
          </cell>
          <cell r="M47">
            <v>-80.432377533286115</v>
          </cell>
          <cell r="N47">
            <v>-79.360520035965337</v>
          </cell>
          <cell r="O47">
            <v>-44.158295879238757</v>
          </cell>
          <cell r="P47">
            <v>-10.429606758618213</v>
          </cell>
          <cell r="Q47">
            <v>88.62186097044335</v>
          </cell>
          <cell r="R47">
            <v>92.080446484788766</v>
          </cell>
          <cell r="S47">
            <v>76.035826330623365</v>
          </cell>
          <cell r="T47">
            <v>65.505838139404716</v>
          </cell>
          <cell r="U47">
            <v>53.308798465619319</v>
          </cell>
          <cell r="V47">
            <v>35.115325796764168</v>
          </cell>
          <cell r="W47">
            <v>16.696628818489032</v>
          </cell>
          <cell r="X47">
            <v>2.2925511646168388</v>
          </cell>
          <cell r="Y47">
            <v>-19.48495626674962</v>
          </cell>
          <cell r="Z47">
            <v>-50.172931240951911</v>
          </cell>
          <cell r="AA47">
            <v>-92.307317680340702</v>
          </cell>
          <cell r="AB47">
            <v>-128.91905007330305</v>
          </cell>
          <cell r="AC47">
            <v>-173.11122908911867</v>
          </cell>
          <cell r="AD47">
            <v>-235.75611984121053</v>
          </cell>
        </row>
        <row r="49">
          <cell r="B49" t="str">
            <v>Debt projections from 2000 onwards</v>
          </cell>
        </row>
        <row r="51">
          <cell r="B51" t="str">
            <v xml:space="preserve">Project loans projections </v>
          </cell>
          <cell r="L51">
            <v>129.33417563069941</v>
          </cell>
          <cell r="M51">
            <v>113.19169960474308</v>
          </cell>
          <cell r="N51">
            <v>123.49</v>
          </cell>
          <cell r="O51">
            <v>133.22999999999999</v>
          </cell>
          <cell r="P51">
            <v>142.88999999999999</v>
          </cell>
          <cell r="Q51">
            <v>135.33752251984981</v>
          </cell>
          <cell r="R51">
            <v>147.81366843102171</v>
          </cell>
          <cell r="S51">
            <v>157.38041607331834</v>
          </cell>
          <cell r="T51">
            <v>167.47946738111</v>
          </cell>
          <cell r="U51">
            <v>178.13105873776473</v>
          </cell>
          <cell r="V51">
            <v>189.35499718626681</v>
          </cell>
          <cell r="W51">
            <v>201.18706548472977</v>
          </cell>
          <cell r="X51">
            <v>213.96308682416</v>
          </cell>
          <cell r="Y51">
            <v>227.40243570391192</v>
          </cell>
          <cell r="Z51">
            <v>241.52286658854109</v>
          </cell>
          <cell r="AA51">
            <v>256.34026343362075</v>
          </cell>
          <cell r="AB51">
            <v>271.86819417663753</v>
          </cell>
          <cell r="AC51">
            <v>288.11740365638093</v>
          </cell>
          <cell r="AD51">
            <v>304.47976400491041</v>
          </cell>
        </row>
        <row r="52">
          <cell r="B52" t="str">
            <v>Program loans projections</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row>
        <row r="54">
          <cell r="B54" t="str">
            <v>Amortization payments on foreign debt due (US$ m), after debt relief</v>
          </cell>
          <cell r="L54">
            <v>-85</v>
          </cell>
          <cell r="M54">
            <v>-87.4</v>
          </cell>
        </row>
        <row r="55">
          <cell r="B55" t="str">
            <v>Fiscal cost of debt buyback (US$m)</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B56" t="str">
            <v>Debt relief  (US$m)</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B57" t="str">
            <v>Change arrears (US$m)</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t="str">
            <v xml:space="preserve"> </v>
          </cell>
        </row>
        <row r="59">
          <cell r="B59" t="str">
            <v>External medium-and long-term public debt</v>
          </cell>
          <cell r="I59">
            <v>3130.3495000000003</v>
          </cell>
          <cell r="J59">
            <v>3441.5638680832749</v>
          </cell>
          <cell r="K59">
            <v>3374.8</v>
          </cell>
          <cell r="L59">
            <v>3375.2</v>
          </cell>
          <cell r="M59">
            <v>3390.1</v>
          </cell>
          <cell r="N59">
            <v>3428.3</v>
          </cell>
          <cell r="O59">
            <v>3438</v>
          </cell>
          <cell r="P59">
            <v>3464.1</v>
          </cell>
          <cell r="Q59">
            <v>3692.3503102977829</v>
          </cell>
          <cell r="R59">
            <v>3787.1833050543728</v>
          </cell>
          <cell r="S59">
            <v>3883.5939108965117</v>
          </cell>
          <cell r="T59">
            <v>3988.4746239577503</v>
          </cell>
          <cell r="U59">
            <v>4102.2201125606452</v>
          </cell>
          <cell r="V59">
            <v>4227.1504701872527</v>
          </cell>
          <cell r="W59">
            <v>4362.9384772876492</v>
          </cell>
          <cell r="X59">
            <v>4506.2920591358143</v>
          </cell>
          <cell r="Y59">
            <v>4654.0993027497407</v>
          </cell>
          <cell r="Z59">
            <v>4802.6863276252934</v>
          </cell>
          <cell r="AA59">
            <v>4962.7825677780174</v>
          </cell>
          <cell r="AB59">
            <v>5123.9003559796638</v>
          </cell>
          <cell r="AC59">
            <v>5286.6233717889891</v>
          </cell>
          <cell r="AD59">
            <v>5449.4464875545573</v>
          </cell>
        </row>
        <row r="61">
          <cell r="B61" t="str">
            <v>Debt service ratio</v>
          </cell>
          <cell r="C61">
            <v>24.545115860778878</v>
          </cell>
          <cell r="D61">
            <v>29.206434593137534</v>
          </cell>
          <cell r="E61">
            <v>21.747225794074303</v>
          </cell>
          <cell r="F61">
            <v>32.292522616701589</v>
          </cell>
          <cell r="G61">
            <v>24.65763901923161</v>
          </cell>
          <cell r="H61">
            <v>24.083441728451657</v>
          </cell>
          <cell r="I61">
            <v>25.631792170420166</v>
          </cell>
          <cell r="J61">
            <v>20.746735268164844</v>
          </cell>
          <cell r="K61">
            <v>17.320493023623499</v>
          </cell>
          <cell r="L61">
            <v>21.292108392716518</v>
          </cell>
          <cell r="M61">
            <v>19.877675922541062</v>
          </cell>
          <cell r="N61">
            <v>17.054486173196441</v>
          </cell>
          <cell r="O61">
            <v>16.127264853757932</v>
          </cell>
          <cell r="P61">
            <v>13.473217700208608</v>
          </cell>
          <cell r="Q61">
            <v>13.531838163646873</v>
          </cell>
          <cell r="R61">
            <v>12.33801534849955</v>
          </cell>
          <cell r="S61">
            <v>12.561727786620438</v>
          </cell>
          <cell r="T61">
            <v>12.290265761981635</v>
          </cell>
          <cell r="U61">
            <v>11.921011820352147</v>
          </cell>
          <cell r="V61">
            <v>11.691812379718565</v>
          </cell>
          <cell r="W61">
            <v>11.231724489737138</v>
          </cell>
          <cell r="X61">
            <v>10.336420946272318</v>
          </cell>
          <cell r="Y61">
            <v>9.5925016978993192</v>
          </cell>
          <cell r="Z61">
            <v>9.00572125041597</v>
          </cell>
          <cell r="AA61">
            <v>8.6130127212356697</v>
          </cell>
          <cell r="AB61">
            <v>8.1371934063250624</v>
          </cell>
          <cell r="AC61">
            <v>7.6653185957835337</v>
          </cell>
          <cell r="AD61">
            <v>7.4645305524910839</v>
          </cell>
        </row>
        <row r="63">
          <cell r="B63" t="str">
            <v>Financing to be identified (US$m)</v>
          </cell>
          <cell r="K63">
            <v>-8.3660200000001055</v>
          </cell>
          <cell r="L63">
            <v>110.3</v>
          </cell>
          <cell r="M63">
            <v>108.50999999999999</v>
          </cell>
          <cell r="N63" t="str">
            <v xml:space="preserve"> </v>
          </cell>
          <cell r="O63" t="str">
            <v xml:space="preserve"> </v>
          </cell>
          <cell r="P63" t="str">
            <v xml:space="preserve"> </v>
          </cell>
          <cell r="Q63" t="str">
            <v xml:space="preserve"> </v>
          </cell>
          <cell r="R63" t="str">
            <v xml:space="preserve"> </v>
          </cell>
          <cell r="S63" t="str">
            <v xml:space="preserve"> </v>
          </cell>
          <cell r="T63" t="str">
            <v xml:space="preserve"> </v>
          </cell>
          <cell r="U63" t="str">
            <v xml:space="preserve"> </v>
          </cell>
          <cell r="W63" t="str">
            <v xml:space="preserve"> </v>
          </cell>
          <cell r="X63" t="str">
            <v xml:space="preserve"> </v>
          </cell>
          <cell r="Y63" t="str">
            <v xml:space="preserve"> </v>
          </cell>
          <cell r="AA63" t="str">
            <v xml:space="preserve"> </v>
          </cell>
          <cell r="AB63" t="str">
            <v xml:space="preserve"> </v>
          </cell>
        </row>
        <row r="64">
          <cell r="B64" t="str">
            <v xml:space="preserve">   Debt relief from Russia and non-Paris club bilaterals 1/(US$m)</v>
          </cell>
          <cell r="K64">
            <v>0</v>
          </cell>
          <cell r="L64">
            <v>34.799999999999997</v>
          </cell>
          <cell r="M64">
            <v>0</v>
          </cell>
          <cell r="N64" t="str">
            <v xml:space="preserve">  </v>
          </cell>
          <cell r="O64" t="str">
            <v xml:space="preserve"> </v>
          </cell>
          <cell r="P64">
            <v>5.5955715350000004</v>
          </cell>
          <cell r="Q64">
            <v>3.2795977316666667</v>
          </cell>
          <cell r="R64">
            <v>0.90238348500000021</v>
          </cell>
          <cell r="S64">
            <v>0.69888286833333335</v>
          </cell>
          <cell r="T64">
            <v>0.10404366666666667</v>
          </cell>
          <cell r="U64">
            <v>0</v>
          </cell>
          <cell r="V64">
            <v>0</v>
          </cell>
          <cell r="W64">
            <v>0</v>
          </cell>
          <cell r="X64">
            <v>0</v>
          </cell>
          <cell r="Y64">
            <v>0</v>
          </cell>
          <cell r="Z64">
            <v>0</v>
          </cell>
          <cell r="AA64">
            <v>0</v>
          </cell>
          <cell r="AB64">
            <v>0</v>
          </cell>
          <cell r="AC64">
            <v>0</v>
          </cell>
          <cell r="AD64">
            <v>0</v>
          </cell>
        </row>
        <row r="66">
          <cell r="B66" t="str">
            <v>Gross international reserve position projections (US$m)</v>
          </cell>
          <cell r="G66">
            <v>197.52805611222442</v>
          </cell>
          <cell r="H66">
            <v>198.51203079884505</v>
          </cell>
          <cell r="I66">
            <v>225.48688811188811</v>
          </cell>
          <cell r="J66">
            <v>248.03851183056079</v>
          </cell>
          <cell r="K66">
            <v>207.47811059907832</v>
          </cell>
          <cell r="L66">
            <v>147.34583333333336</v>
          </cell>
          <cell r="M66">
            <v>226.22838417518446</v>
          </cell>
          <cell r="N66">
            <v>229.07117491120837</v>
          </cell>
          <cell r="O66">
            <v>252.35484678353717</v>
          </cell>
          <cell r="P66">
            <v>281.80947140847655</v>
          </cell>
          <cell r="Q66">
            <v>308.35196323970928</v>
          </cell>
          <cell r="R66">
            <v>320.16850546673226</v>
          </cell>
          <cell r="S66">
            <v>404.91755681766966</v>
          </cell>
          <cell r="T66">
            <v>438.56546537795094</v>
          </cell>
          <cell r="U66">
            <v>475.29822148573953</v>
          </cell>
          <cell r="V66">
            <v>515.42213487528272</v>
          </cell>
          <cell r="W66">
            <v>559.27603030461455</v>
          </cell>
          <cell r="X66">
            <v>607.23489346506756</v>
          </cell>
          <cell r="Y66">
            <v>659.71394376436467</v>
          </cell>
          <cell r="Z66">
            <v>717.17318562967364</v>
          </cell>
          <cell r="AA66">
            <v>780.12249637866444</v>
          </cell>
          <cell r="AB66">
            <v>845.68153123136324</v>
          </cell>
          <cell r="AC66">
            <v>917.35008612059664</v>
          </cell>
          <cell r="AD66">
            <v>995.75127249884292</v>
          </cell>
        </row>
        <row r="67">
          <cell r="B67" t="str">
            <v>Changes in net reserves position</v>
          </cell>
          <cell r="N67">
            <v>-8.5633792639760866</v>
          </cell>
          <cell r="O67">
            <v>7.9580818723287976</v>
          </cell>
          <cell r="P67">
            <v>9.4576346249393843</v>
          </cell>
          <cell r="Q67">
            <v>24.686285296232725</v>
          </cell>
          <cell r="R67">
            <v>9.8836210870229788</v>
          </cell>
        </row>
        <row r="68">
          <cell r="B68" t="str">
            <v>Gross official reserves (in months of imports)</v>
          </cell>
          <cell r="C68">
            <v>0</v>
          </cell>
          <cell r="D68">
            <v>0</v>
          </cell>
          <cell r="E68">
            <v>2.6539831000209779</v>
          </cell>
          <cell r="F68">
            <v>2.2133619595195904</v>
          </cell>
          <cell r="G68">
            <v>2.5165396782073945</v>
          </cell>
          <cell r="H68">
            <v>2.7864786661071794</v>
          </cell>
          <cell r="I68">
            <v>2.9953723360736517</v>
          </cell>
          <cell r="J68">
            <v>3.2222299671357915</v>
          </cell>
          <cell r="K68">
            <v>2.7139715751890972</v>
          </cell>
          <cell r="L68">
            <v>1.7901296606042005</v>
          </cell>
          <cell r="M68">
            <v>2.5677338018782714</v>
          </cell>
          <cell r="N68">
            <v>2.6</v>
          </cell>
          <cell r="O68">
            <v>2.7</v>
          </cell>
          <cell r="P68">
            <v>2.8</v>
          </cell>
          <cell r="Q68">
            <v>3.1505979912984565</v>
          </cell>
          <cell r="R68">
            <v>2.9996984493818379</v>
          </cell>
          <cell r="S68">
            <v>3.5</v>
          </cell>
          <cell r="T68">
            <v>3.5</v>
          </cell>
          <cell r="U68">
            <v>3.5</v>
          </cell>
          <cell r="V68">
            <v>3.5</v>
          </cell>
          <cell r="W68">
            <v>3.5</v>
          </cell>
          <cell r="X68">
            <v>3.5</v>
          </cell>
          <cell r="Y68">
            <v>3.5</v>
          </cell>
          <cell r="Z68">
            <v>3.5</v>
          </cell>
          <cell r="AA68">
            <v>3.5</v>
          </cell>
          <cell r="AB68">
            <v>3.5</v>
          </cell>
          <cell r="AC68">
            <v>3.5</v>
          </cell>
          <cell r="AD68">
            <v>3.5</v>
          </cell>
        </row>
        <row r="70">
          <cell r="B70" t="str">
            <v>Additions for WETA</v>
          </cell>
        </row>
        <row r="72">
          <cell r="B72" t="str">
            <v>VI.   FOREIGN TRADE</v>
          </cell>
        </row>
        <row r="74">
          <cell r="B74" t="str">
            <v>Volume of exports of goods (index)</v>
          </cell>
          <cell r="C74">
            <v>79.525255592671343</v>
          </cell>
          <cell r="D74">
            <v>79.011033505415526</v>
          </cell>
          <cell r="E74">
            <v>92.12673347504807</v>
          </cell>
          <cell r="F74">
            <v>100</v>
          </cell>
          <cell r="G74">
            <v>112.80581030468667</v>
          </cell>
          <cell r="H74">
            <v>104.9603806053244</v>
          </cell>
          <cell r="I74">
            <v>91.697337787225408</v>
          </cell>
          <cell r="J74">
            <v>97.761607956270879</v>
          </cell>
          <cell r="K74">
            <v>96.062090189287602</v>
          </cell>
          <cell r="L74">
            <v>96.400057453472925</v>
          </cell>
          <cell r="M74">
            <v>127.52021618900555</v>
          </cell>
          <cell r="N74">
            <v>122.73919830862516</v>
          </cell>
          <cell r="O74">
            <v>123.95961758813817</v>
          </cell>
          <cell r="P74">
            <v>124.88968097656256</v>
          </cell>
          <cell r="Q74">
            <v>125.24885498617249</v>
          </cell>
          <cell r="R74">
            <v>125.5554939670822</v>
          </cell>
          <cell r="S74">
            <v>126.02150756996635</v>
          </cell>
          <cell r="T74">
            <v>126.48639920913875</v>
          </cell>
          <cell r="U74">
            <v>126.96579792380143</v>
          </cell>
          <cell r="V74">
            <v>127.46016415209175</v>
          </cell>
          <cell r="W74">
            <v>127.94599432895471</v>
          </cell>
          <cell r="X74">
            <v>128.4463403780212</v>
          </cell>
          <cell r="Y74">
            <v>128.96162748456149</v>
          </cell>
          <cell r="Z74">
            <v>129.492293383586</v>
          </cell>
          <cell r="AA74">
            <v>130.03878873222118</v>
          </cell>
          <cell r="AB74">
            <v>130.60157749317426</v>
          </cell>
          <cell r="AC74">
            <v>131.18113732961822</v>
          </cell>
          <cell r="AD74">
            <v>131.77796001183717</v>
          </cell>
        </row>
        <row r="75">
          <cell r="B75" t="str">
            <v>Volume of exports of goods (Annual percent change)</v>
          </cell>
          <cell r="D75">
            <v>-0.64661481868057979</v>
          </cell>
          <cell r="E75">
            <v>16.599833450771872</v>
          </cell>
          <cell r="F75">
            <v>8.5461257856106911</v>
          </cell>
          <cell r="G75">
            <v>12.805810304686682</v>
          </cell>
          <cell r="H75">
            <v>-6.9548099323712975</v>
          </cell>
          <cell r="I75">
            <v>-12.636237351283185</v>
          </cell>
          <cell r="J75">
            <v>6.6133546680679167</v>
          </cell>
          <cell r="K75">
            <v>-1.7384306605753408</v>
          </cell>
          <cell r="L75">
            <v>0.3518216848283906</v>
          </cell>
          <cell r="M75">
            <v>32.282303099821938</v>
          </cell>
          <cell r="N75">
            <v>-3.7492234747266706</v>
          </cell>
          <cell r="O75">
            <v>0.99431908985121442</v>
          </cell>
          <cell r="P75">
            <v>0.75029546437821448</v>
          </cell>
          <cell r="Q75">
            <v>0.28759302353997818</v>
          </cell>
          <cell r="R75">
            <v>0.24482377978110037</v>
          </cell>
          <cell r="S75">
            <v>0.37116145869835471</v>
          </cell>
          <cell r="T75">
            <v>0.36889864923597138</v>
          </cell>
          <cell r="U75">
            <v>0.37901206585067015</v>
          </cell>
          <cell r="V75">
            <v>0.38936960691335898</v>
          </cell>
          <cell r="W75">
            <v>0.38116236558682903</v>
          </cell>
          <cell r="X75">
            <v>0.39106034674292189</v>
          </cell>
          <cell r="Y75">
            <v>0.40116916139749659</v>
          </cell>
          <cell r="Z75">
            <v>0.4114913167391876</v>
          </cell>
          <cell r="AA75">
            <v>0.42202924541334674</v>
          </cell>
          <cell r="AB75">
            <v>0.43278529924790643</v>
          </cell>
          <cell r="AC75">
            <v>0.44376174282754199</v>
          </cell>
          <cell r="AD75">
            <v>0.45496074692454869</v>
          </cell>
        </row>
        <row r="76">
          <cell r="B76" t="str">
            <v>Volume of imports of goods (index)</v>
          </cell>
          <cell r="C76">
            <v>96.556264896762073</v>
          </cell>
          <cell r="D76">
            <v>97.526544019746382</v>
          </cell>
          <cell r="E76">
            <v>105.18056372965812</v>
          </cell>
          <cell r="F76">
            <v>100</v>
          </cell>
          <cell r="G76">
            <v>95.824477232330068</v>
          </cell>
          <cell r="H76">
            <v>83.936550335074173</v>
          </cell>
          <cell r="I76">
            <v>96.80503729496894</v>
          </cell>
          <cell r="J76">
            <v>100.92069172369378</v>
          </cell>
          <cell r="K76">
            <v>81.579652129890405</v>
          </cell>
          <cell r="L76">
            <v>74.348167573623158</v>
          </cell>
          <cell r="M76">
            <v>84.002246570608008</v>
          </cell>
          <cell r="N76">
            <v>90.477010078824037</v>
          </cell>
          <cell r="O76">
            <v>97.875258727562752</v>
          </cell>
          <cell r="P76">
            <v>102.43197352117778</v>
          </cell>
          <cell r="Q76">
            <v>107.81748708193248</v>
          </cell>
          <cell r="R76">
            <v>116.2599591506021</v>
          </cell>
          <cell r="S76">
            <v>124.17232076789193</v>
          </cell>
          <cell r="T76">
            <v>132.45296892092688</v>
          </cell>
          <cell r="U76">
            <v>141.36243785522569</v>
          </cell>
          <cell r="V76">
            <v>150.9539886308248</v>
          </cell>
          <cell r="W76">
            <v>161.28577953692815</v>
          </cell>
          <cell r="X76">
            <v>172.42134297053175</v>
          </cell>
          <cell r="Y76">
            <v>184.43011058255072</v>
          </cell>
          <cell r="Z76">
            <v>197.38799170463784</v>
          </cell>
          <cell r="AA76">
            <v>211.37801059968632</v>
          </cell>
          <cell r="AB76">
            <v>225.36446090744388</v>
          </cell>
          <cell r="AC76">
            <v>240.43372647807809</v>
          </cell>
          <cell r="AD76">
            <v>256.68115925465366</v>
          </cell>
        </row>
        <row r="77">
          <cell r="B77" t="str">
            <v>Volume of imports of goods (Annual percent change)</v>
          </cell>
          <cell r="D77">
            <v>1.0048846897938057</v>
          </cell>
          <cell r="E77">
            <v>7.8481399980317335</v>
          </cell>
          <cell r="F77">
            <v>-4.9254002317134731</v>
          </cell>
          <cell r="G77">
            <v>-4.1755227676699374</v>
          </cell>
          <cell r="H77">
            <v>-12.405939735453153</v>
          </cell>
          <cell r="I77">
            <v>15.331207809379643</v>
          </cell>
          <cell r="J77">
            <v>4.2514878809294387</v>
          </cell>
          <cell r="K77">
            <v>-19.164592774251222</v>
          </cell>
          <cell r="L77">
            <v>-8.8643238448153028</v>
          </cell>
          <cell r="M77">
            <v>12.984958892799758</v>
          </cell>
          <cell r="N77">
            <v>7.7078456500251802</v>
          </cell>
          <cell r="O77">
            <v>8.1769375914315887</v>
          </cell>
          <cell r="P77">
            <v>4.6556349917793893</v>
          </cell>
          <cell r="Q77">
            <v>5.2576489309182906</v>
          </cell>
          <cell r="R77">
            <v>7.8303365225476096</v>
          </cell>
          <cell r="S77">
            <v>6.805749524683935</v>
          </cell>
          <cell r="T77">
            <v>6.6686747109393929</v>
          </cell>
          <cell r="U77">
            <v>6.7265150844732613</v>
          </cell>
          <cell r="V77">
            <v>6.7850773664657416</v>
          </cell>
          <cell r="W77">
            <v>6.8443311765487236</v>
          </cell>
          <cell r="X77">
            <v>6.9042437997790085</v>
          </cell>
          <cell r="Y77">
            <v>6.9647802326138875</v>
          </cell>
          <cell r="Z77">
            <v>7.0259032438670932</v>
          </cell>
          <cell r="AA77">
            <v>7.0875734507611199</v>
          </cell>
          <cell r="AB77">
            <v>6.6167953175817917</v>
          </cell>
          <cell r="AC77">
            <v>6.6866202017642262</v>
          </cell>
          <cell r="AD77">
            <v>6.7575514527729696</v>
          </cell>
        </row>
        <row r="79">
          <cell r="B79" t="str">
            <v>Value of oil exports (US$ million)</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1</v>
          </cell>
        </row>
        <row r="80">
          <cell r="B80" t="str">
            <v>Value of oil imports (US$ million)</v>
          </cell>
          <cell r="C80">
            <v>113.1</v>
          </cell>
          <cell r="D80">
            <v>117.9</v>
          </cell>
          <cell r="E80">
            <v>122.9</v>
          </cell>
          <cell r="F80">
            <v>119.4</v>
          </cell>
          <cell r="G80">
            <v>121.6</v>
          </cell>
          <cell r="H80">
            <v>101.4</v>
          </cell>
          <cell r="I80">
            <v>112.5</v>
          </cell>
          <cell r="J80">
            <v>99.45</v>
          </cell>
          <cell r="K80">
            <v>58.7</v>
          </cell>
          <cell r="L80">
            <v>73.72</v>
          </cell>
          <cell r="M80">
            <v>82.164620767289279</v>
          </cell>
          <cell r="N80">
            <v>90.933469568705576</v>
          </cell>
          <cell r="O80">
            <v>85.486088173232844</v>
          </cell>
          <cell r="P80">
            <v>90.703449991747775</v>
          </cell>
          <cell r="Q80">
            <v>97.214848280706789</v>
          </cell>
          <cell r="R80">
            <v>103.58520483689314</v>
          </cell>
        </row>
        <row r="82">
          <cell r="B82" t="str">
            <v>VII.  BALANCE OF PAYMENTS (Millions of US$)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 Tools TOC"/>
      <sheetName val="Workbook_Flowchart"/>
      <sheetName val="DMX_IN"/>
      <sheetName val="SEI"/>
      <sheetName val="FIS"/>
      <sheetName val="FIS_GDP"/>
      <sheetName val="BOP"/>
      <sheetName val="BOP_GDP"/>
      <sheetName val="MON"/>
      <sheetName val="FSI"/>
      <sheetName val="PR"/>
      <sheetName val="Text table 1"/>
      <sheetName val="Text Table 2"/>
      <sheetName val="Text Table 3"/>
      <sheetName val="Text Table 4"/>
    </sheetNames>
    <sheetDataSet>
      <sheetData sheetId="0"/>
      <sheetData sheetId="1"/>
      <sheetData sheetId="2">
        <row r="1">
          <cell r="A1" t="str">
            <v>Q:\DATA\DJI\CURRENT\DJI.dmx</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Imp"/>
      <sheetName val="DSA output"/>
      <sheetName val="BOP"/>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rrier94 "/>
      <sheetName val="tbarrier94 NV"/>
      <sheetName val="Evlot°effectifsEPN"/>
      <sheetName val="rglmtbfonds"/>
      <sheetName val="var°arrr"/>
      <sheetName val="arrtrsr"/>
      <sheetName val="ntarr"/>
      <sheetName val="IMF Credit"/>
      <sheetName val="NFA Banking System"/>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NPV"/>
      <sheetName val="FSUOUT"/>
    </sheetNames>
    <sheetDataSet>
      <sheetData sheetId="0" refreshError="1">
        <row r="18">
          <cell r="G18" t="str">
            <v>Last sent to WEO:</v>
          </cell>
        </row>
        <row r="19">
          <cell r="G19" t="str">
            <v xml:space="preserve">       Last updated:</v>
          </cell>
        </row>
        <row r="20">
          <cell r="AB20" t="str">
            <v>WEO, World Economic Outlook</v>
          </cell>
        </row>
        <row r="23">
          <cell r="AB23" t="str">
            <v>U</v>
          </cell>
        </row>
        <row r="25">
          <cell r="AB25" t="b">
            <v>0</v>
          </cell>
        </row>
        <row r="26">
          <cell r="AB26" t="str">
            <v>I:\data\wrs\master\help\wrsbefor.rft</v>
          </cell>
        </row>
        <row r="27">
          <cell r="AB27" t="str">
            <v>I:\data\wrs\master\help\wrsnews.rft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FDI"/>
      <sheetName val="SR-output"/>
      <sheetName val="Projects Grants"/>
      <sheetName val="contents"/>
      <sheetName val="inputreal "/>
      <sheetName val="BOP"/>
      <sheetName val="summary"/>
      <sheetName val="assumpts."/>
      <sheetName val="exports"/>
      <sheetName val="imports"/>
      <sheetName val="services"/>
      <sheetName val="debt service"/>
      <sheetName val="new multi borr"/>
      <sheetName val="new bil borr"/>
      <sheetName val="Project loans"/>
      <sheetName val="BOP loans&amp;grants"/>
      <sheetName val="cashflow"/>
      <sheetName val="NIR"/>
      <sheetName val="NPV_base"/>
      <sheetName val="BOP_Dec_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_1"/>
      <sheetName val="Table_2"/>
      <sheetName val="Table_3"/>
      <sheetName val="Non agric growth"/>
      <sheetName val="Table_4"/>
      <sheetName val="Table_5"/>
      <sheetName val="Table_6"/>
      <sheetName val="Table_7"/>
      <sheetName val="Table_8"/>
      <sheetName val="Table_9"/>
      <sheetName val="Table_10"/>
      <sheetName val="Table_11"/>
      <sheetName val="Table_12"/>
      <sheetName val="Table_13"/>
      <sheetName val="Charts"/>
      <sheetName val="Chart1"/>
      <sheetName val="exports"/>
      <sheetName val="assumpts."/>
      <sheetName val="Worksheet BOP"/>
      <sheetName val="MLT loans and bonds"/>
      <sheetName val="Worksheet Banking system"/>
      <sheetName val="Input from real"/>
      <sheetName val="WEO Ga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B"/>
    </sheetNames>
    <sheetDataSet>
      <sheetData sheetId="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s>
    <sheetDataSet>
      <sheetData sheetId="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Revisions to 2003 Data"/>
      <sheetName val="Chart1"/>
      <sheetName val="Figure 1"/>
      <sheetName val="Chart2"/>
      <sheetName val="Figure 2"/>
      <sheetName val="Box 3 Table"/>
      <sheetName val="Figure for Box 3"/>
      <sheetName val="Figure3"/>
      <sheetName val="Figure 4"/>
      <sheetName val="Table 7"/>
      <sheetName val="Rev Data"/>
      <sheetName val="Data on REER"/>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 val="NGDP_RPCH"/>
      <sheetName val="Balance_Sheet"/>
      <sheetName val="Macroframework-Ver_1"/>
      <sheetName val="Macroframework-Ver.1"/>
      <sheetName val="BOP"/>
    </sheetNames>
    <sheetDataSet>
      <sheetData sheetId="0" refreshError="1">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OC"/>
      <sheetName val="GDP OUT DMX (National Accts)"/>
      <sheetName val="Input Annual DMX"/>
      <sheetName val="Input annual"/>
      <sheetName val="Output"/>
      <sheetName val="input_production"/>
      <sheetName val="input_expenditure"/>
      <sheetName val="input_quaterly"/>
      <sheetName val="Quaterly profile computation"/>
      <sheetName val="Real GDP(I)"/>
      <sheetName val="GDP_Deflator (Production)"/>
      <sheetName val="Nominal GDP (III)"/>
      <sheetName val="Expediture GDP (IV)"/>
      <sheetName val="GDP deflator (Expenditure)"/>
      <sheetName val="Fiscal_calender year"/>
      <sheetName val="Income, Savings, Investment"/>
      <sheetName val="GDPTABLE(CY)"/>
      <sheetName val="GDPTABLE(FY) "/>
      <sheetName val="input_GFCF"/>
      <sheetName val="Prod. function"/>
      <sheetName val="gdp_pr(2000P)"/>
      <sheetName val="gdp_exp (2000 p)"/>
      <sheetName val="fiscal_cal"/>
      <sheetName val="Weo Output"/>
      <sheetName val="Inputs from Authoritiesold"/>
      <sheetName val="Input population"/>
      <sheetName val="GDP-Chart"/>
      <sheetName val="Chart1"/>
      <sheetName val="Chart3"/>
      <sheetName val="Chart2"/>
      <sheetName val="Chart5"/>
      <sheetName val="Chart6"/>
      <sheetName val="Chart4"/>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Main"/>
      <sheetName val="Links"/>
      <sheetName val="ErrCheck"/>
      <sheetName val="Nominal GDP (III)"/>
      <sheetName val="GDP OUT DMX (National Ac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Notes"/>
      <sheetName val="T1"/>
      <sheetName val="T2"/>
      <sheetName val="T3"/>
      <sheetName val="T4"/>
      <sheetName val="T5"/>
      <sheetName val="T6"/>
      <sheetName val="T7"/>
      <sheetName val="T8"/>
      <sheetName val="T9"/>
      <sheetName val="T10"/>
      <sheetName val="T11"/>
      <sheetName val="T12"/>
      <sheetName val="T13"/>
      <sheetName val="T14"/>
      <sheetName val="T15"/>
      <sheetName val="T16"/>
      <sheetName val="T17 "/>
      <sheetName val="T18 "/>
      <sheetName val="T19 "/>
      <sheetName val="T20"/>
      <sheetName val="T21"/>
      <sheetName val="T22"/>
      <sheetName val="T 23"/>
      <sheetName val="T 23 (old)"/>
      <sheetName val="T 24"/>
      <sheetName val="T 25"/>
      <sheetName val="T26"/>
      <sheetName val="T27(a)"/>
      <sheetName val="T27(b)"/>
      <sheetName val="T28"/>
      <sheetName val="T29"/>
      <sheetName val="T30"/>
      <sheetName val="T31"/>
      <sheetName val="T32"/>
      <sheetName val="T33"/>
      <sheetName val="T34"/>
      <sheetName val="T35"/>
      <sheetName val="T36"/>
      <sheetName val="T37"/>
      <sheetName val="T38"/>
      <sheetName val="T39"/>
      <sheetName val="T40"/>
      <sheetName val="T41"/>
      <sheetName val="T41 (old)"/>
      <sheetName val="T42"/>
      <sheetName val="T43"/>
      <sheetName val="T44"/>
      <sheetName val="Table A (remove)"/>
      <sheetName val="Table C(remove)"/>
      <sheetName val="Table A"/>
      <sheetName val="Table B"/>
      <sheetName val="Table C"/>
      <sheetName val="Table D"/>
      <sheetName val="Table E"/>
      <sheetName val="Table F"/>
      <sheetName val="Table B (remove)"/>
      <sheetName val="T16(old)"/>
      <sheetName val="T24"/>
      <sheetName val="T25"/>
      <sheetName val="Quarterly"/>
      <sheetName val="Table G"/>
      <sheetName val="Table H"/>
      <sheetName val="Table I"/>
      <sheetName val="Table J"/>
      <sheetName val="Table K"/>
      <sheetName val="Table L"/>
      <sheetName val="Table M"/>
      <sheetName val="Table N"/>
      <sheetName val="Table O"/>
      <sheetName val="Table P"/>
      <sheetName val="Table Q"/>
      <sheetName val="Table R"/>
    </sheetNames>
    <sheetDataSet>
      <sheetData sheetId="0" refreshError="1">
        <row r="2">
          <cell r="K2" t="str">
            <v>\\data2\apd\Data\MMR\DMX\cd_MMR.dmx</v>
          </cell>
        </row>
        <row r="6">
          <cell r="B6" t="str">
            <v>T1</v>
          </cell>
          <cell r="C6" t="str">
            <v>National Currency</v>
          </cell>
          <cell r="D6" t="str">
            <v>Million</v>
          </cell>
          <cell r="E6" t="str">
            <v>National Accounts</v>
          </cell>
          <cell r="G6" t="str">
            <v xml:space="preserve">Table 1. Myanmar: Real Gross Domestic Product by Expenditure Category, </v>
          </cell>
        </row>
        <row r="7">
          <cell r="B7" t="str">
            <v>T2</v>
          </cell>
          <cell r="C7" t="str">
            <v>National Currency</v>
          </cell>
          <cell r="D7" t="str">
            <v>Million</v>
          </cell>
          <cell r="E7" t="str">
            <v>National Accounts</v>
          </cell>
          <cell r="G7" t="str">
            <v xml:space="preserve">Table 2. Myanmar: Gross Domestic Product by Expenditure Category, </v>
          </cell>
        </row>
        <row r="8">
          <cell r="B8" t="str">
            <v>T3</v>
          </cell>
          <cell r="C8" t="str">
            <v>Percent</v>
          </cell>
          <cell r="D8" t="str">
            <v>Unit</v>
          </cell>
          <cell r="E8" t="str">
            <v>National Accounts</v>
          </cell>
          <cell r="G8" t="str">
            <v>Table 3. Myanmar: Gross Domestic Product by Form of Ownership, 2007/08–2009/10</v>
          </cell>
        </row>
        <row r="9">
          <cell r="B9" t="str">
            <v>T4</v>
          </cell>
          <cell r="C9" t="str">
            <v>National Currency</v>
          </cell>
          <cell r="D9" t="str">
            <v>Million</v>
          </cell>
          <cell r="E9" t="str">
            <v>National Accounts</v>
          </cell>
          <cell r="G9" t="str">
            <v>Table 4. Myanmar: Investment and Saving, 2004/05–2009/10</v>
          </cell>
        </row>
        <row r="10">
          <cell r="B10" t="str">
            <v>T5</v>
          </cell>
          <cell r="C10" t="str">
            <v>National Currency</v>
          </cell>
          <cell r="D10" t="str">
            <v>Million</v>
          </cell>
          <cell r="E10" t="str">
            <v>National Accounts</v>
          </cell>
          <cell r="G10" t="str">
            <v>Table 5. Myanmar: Real Gross Domestic Product by Sector, 2004/05–2009/10</v>
          </cell>
        </row>
        <row r="11">
          <cell r="B11" t="str">
            <v>T6</v>
          </cell>
          <cell r="C11" t="str">
            <v>National Currency</v>
          </cell>
          <cell r="D11" t="str">
            <v>Million</v>
          </cell>
          <cell r="E11" t="str">
            <v>National Accounts</v>
          </cell>
          <cell r="G11" t="str">
            <v>Table 6. Myanmar: Gross Domestic Product by Sector, 2004/05–2009/10</v>
          </cell>
        </row>
        <row r="12">
          <cell r="B12" t="str">
            <v>T7</v>
          </cell>
          <cell r="C12" t="str">
            <v>Metric tons</v>
          </cell>
          <cell r="D12" t="str">
            <v>Thousand</v>
          </cell>
          <cell r="E12" t="str">
            <v>Indicators of Economic Activity</v>
          </cell>
          <cell r="G12" t="str">
            <v>Table 7. Myanmar: Output and Yield of Major Crops, 2004/05–2009/10</v>
          </cell>
        </row>
        <row r="13">
          <cell r="B13" t="str">
            <v>T8</v>
          </cell>
          <cell r="C13" t="str">
            <v>Specified units</v>
          </cell>
          <cell r="D13" t="str">
            <v>Thousand</v>
          </cell>
          <cell r="E13" t="str">
            <v>Indicators of Economic Activity</v>
          </cell>
          <cell r="G13" t="str">
            <v>Table 8. Myanmar: Harvested Acreage Under Major Crops, 2004/05–2009/10</v>
          </cell>
        </row>
        <row r="14">
          <cell r="B14" t="str">
            <v>T9</v>
          </cell>
          <cell r="C14" t="str">
            <v>Metric Tons</v>
          </cell>
          <cell r="D14" t="str">
            <v>Unit</v>
          </cell>
          <cell r="E14" t="str">
            <v>Indicators of Economic Activity</v>
          </cell>
          <cell r="G14" t="str">
            <v xml:space="preserve">Table 9. Myanmar: Production of Selected Minerals by State Economic </v>
          </cell>
        </row>
        <row r="15">
          <cell r="B15" t="str">
            <v>T10</v>
          </cell>
          <cell r="C15" t="str">
            <v>Barrels</v>
          </cell>
          <cell r="D15" t="str">
            <v>Thousand</v>
          </cell>
          <cell r="E15" t="str">
            <v>Indicators of Economic Activity</v>
          </cell>
          <cell r="G15" t="str">
            <v>Table 10. Myanmar: Supply of Primary Energy, 2004/05–2009/10</v>
          </cell>
        </row>
        <row r="16">
          <cell r="B16" t="str">
            <v>T11</v>
          </cell>
          <cell r="C16" t="str">
            <v>Barrels</v>
          </cell>
          <cell r="D16" t="str">
            <v>Thousand</v>
          </cell>
          <cell r="E16" t="str">
            <v>Indicators of Economic Activity</v>
          </cell>
          <cell r="G16" t="str">
            <v>Table 11. Myanmar: Production, Trade, and Consumption of Oil and Natural Gas,</v>
          </cell>
        </row>
        <row r="17">
          <cell r="B17" t="str">
            <v>T12</v>
          </cell>
          <cell r="C17" t="str">
            <v>Gallons</v>
          </cell>
          <cell r="D17" t="str">
            <v>Million</v>
          </cell>
          <cell r="E17" t="str">
            <v>Indicators of Economic Activity</v>
          </cell>
          <cell r="G17" t="str">
            <v>Table 12. Myanmar: Domestic Output of Petroleum Products, 2004/05–2009/10</v>
          </cell>
        </row>
        <row r="18">
          <cell r="B18" t="str">
            <v>T13</v>
          </cell>
          <cell r="C18" t="str">
            <v>Barrels</v>
          </cell>
          <cell r="D18" t="str">
            <v>Thousand</v>
          </cell>
          <cell r="E18" t="str">
            <v>Indicators of Economic Activity</v>
          </cell>
          <cell r="G18" t="str">
            <v>Table 13. Myanmar: Use of Petroleum Products by Industries, 2004/05–2009/10</v>
          </cell>
        </row>
        <row r="19">
          <cell r="B19" t="str">
            <v>T14</v>
          </cell>
          <cell r="C19" t="str">
            <v>National Currency per Liter</v>
          </cell>
          <cell r="D19" t="str">
            <v>Unit</v>
          </cell>
          <cell r="E19" t="str">
            <v>Prices</v>
          </cell>
          <cell r="G19" t="str">
            <v>Table 14. Myanmar: Official Retail Prices of Major Petroleum Products, 2004–10</v>
          </cell>
        </row>
        <row r="20">
          <cell r="B20" t="str">
            <v>T15</v>
          </cell>
          <cell r="C20" t="str">
            <v>Specified Units</v>
          </cell>
          <cell r="D20" t="str">
            <v>Million</v>
          </cell>
          <cell r="E20" t="str">
            <v>Indicators of Economic Activity</v>
          </cell>
          <cell r="G20" t="str">
            <v>Table 15. Myanmar: Generation and Consumption of Electricity, 2004/05–2009/10</v>
          </cell>
        </row>
        <row r="21">
          <cell r="B21" t="str">
            <v>T16</v>
          </cell>
          <cell r="C21" t="str">
            <v>Number of Persons</v>
          </cell>
          <cell r="D21" t="str">
            <v>Thousand</v>
          </cell>
          <cell r="E21" t="str">
            <v>Prices</v>
          </cell>
          <cell r="G21" t="str">
            <v>Table 16. Myanmar: National Consumer Price Index, 2004–10</v>
          </cell>
        </row>
        <row r="22">
          <cell r="B22" t="str">
            <v xml:space="preserve">T17 </v>
          </cell>
          <cell r="C22" t="str">
            <v>Index Number</v>
          </cell>
          <cell r="D22" t="str">
            <v>Unit</v>
          </cell>
          <cell r="E22" t="str">
            <v>Government and Public Sector Finance</v>
          </cell>
          <cell r="G22" t="str">
            <v>Table 17. Myanmar: Summary Operations of the Nonfinancial Public Sector, 2004/05–2010/11</v>
          </cell>
        </row>
        <row r="23">
          <cell r="B23" t="str">
            <v xml:space="preserve">T18 </v>
          </cell>
          <cell r="C23" t="str">
            <v>National Currency</v>
          </cell>
          <cell r="D23" t="str">
            <v>Billion</v>
          </cell>
          <cell r="E23" t="str">
            <v>Government and Public Sector Finance</v>
          </cell>
          <cell r="G23" t="str">
            <v>Table 18. Myanmar: Summary Operations of the Nonfinancial Public Sector, 2004/05–2010/11</v>
          </cell>
        </row>
        <row r="24">
          <cell r="B24" t="str">
            <v xml:space="preserve">T19 </v>
          </cell>
          <cell r="C24" t="str">
            <v>National Currency</v>
          </cell>
          <cell r="D24" t="str">
            <v>Billion</v>
          </cell>
          <cell r="E24" t="str">
            <v>Government and Public Sector Finance</v>
          </cell>
          <cell r="G24" t="str">
            <v>Table 19. Myanmar: Union Government Revenues, 2004/05–2010/11</v>
          </cell>
        </row>
        <row r="25">
          <cell r="B25" t="str">
            <v>T20</v>
          </cell>
          <cell r="C25" t="str">
            <v>National Currency</v>
          </cell>
          <cell r="D25" t="str">
            <v>Billion</v>
          </cell>
          <cell r="E25" t="str">
            <v>Government and Public Sector Finance</v>
          </cell>
          <cell r="G25" t="str">
            <v xml:space="preserve">Table 20. Myanmar: Union Government Expenditure by Functional Classification, </v>
          </cell>
        </row>
        <row r="26">
          <cell r="B26" t="str">
            <v>T21</v>
          </cell>
          <cell r="E26" t="str">
            <v>Government and Public Sector Finance</v>
          </cell>
          <cell r="G26" t="str">
            <v xml:space="preserve">Table 21. Myanmar: Union Government Expenditure by Functional Classification, </v>
          </cell>
        </row>
        <row r="27">
          <cell r="B27" t="str">
            <v>T22</v>
          </cell>
          <cell r="C27" t="str">
            <v>National Currency</v>
          </cell>
          <cell r="D27" t="str">
            <v>Billion</v>
          </cell>
          <cell r="E27" t="str">
            <v>Government and Public Sector Finance</v>
          </cell>
          <cell r="G27" t="str">
            <v xml:space="preserve">Table 22. Myanmar: Sectoral Breakdown of State Economic Enterprises' Financial Position, </v>
          </cell>
        </row>
        <row r="28">
          <cell r="B28" t="str">
            <v>T 23</v>
          </cell>
          <cell r="C28" t="str">
            <v>National Currency</v>
          </cell>
          <cell r="D28" t="str">
            <v>Million</v>
          </cell>
          <cell r="E28" t="str">
            <v>Monetary</v>
          </cell>
          <cell r="G28" t="str">
            <v>Table 23. Myanmar: Monetary Survey, 2004–10</v>
          </cell>
        </row>
        <row r="29">
          <cell r="B29" t="str">
            <v>T 24</v>
          </cell>
          <cell r="C29" t="str">
            <v>National Currency</v>
          </cell>
          <cell r="D29" t="str">
            <v>Million</v>
          </cell>
          <cell r="E29" t="str">
            <v>Monetary</v>
          </cell>
          <cell r="G29" t="str">
            <v>Table 24. Myanmar: Monetary Authorities' Accounts, 2004–10</v>
          </cell>
        </row>
        <row r="30">
          <cell r="B30" t="str">
            <v>T 25</v>
          </cell>
          <cell r="C30" t="str">
            <v>National Currency</v>
          </cell>
          <cell r="D30" t="str">
            <v>Million</v>
          </cell>
          <cell r="E30" t="str">
            <v>Monetary</v>
          </cell>
          <cell r="G30" t="str">
            <v>Table 25. Myanmar: Bank Deposits and Loans, 2004–10</v>
          </cell>
        </row>
        <row r="31">
          <cell r="B31" t="str">
            <v>T26</v>
          </cell>
          <cell r="C31" t="str">
            <v>Percent</v>
          </cell>
          <cell r="D31" t="str">
            <v>Unit</v>
          </cell>
          <cell r="E31" t="str">
            <v>Financial Indicators</v>
          </cell>
          <cell r="G31" t="str">
            <v>Table 26. Myanmar: Selected Interest Rates, 2004–10</v>
          </cell>
        </row>
        <row r="32">
          <cell r="B32" t="str">
            <v>T27</v>
          </cell>
          <cell r="C32" t="str">
            <v>Percent</v>
          </cell>
          <cell r="D32" t="str">
            <v>Unit</v>
          </cell>
          <cell r="E32" t="str">
            <v>Government and Public Sector Finance</v>
          </cell>
          <cell r="G32" t="str">
            <v>Table 27. Myanmar: Government Treasury Bonds, 1994/95–2010/11</v>
          </cell>
        </row>
        <row r="33">
          <cell r="B33" t="str">
            <v>T28</v>
          </cell>
          <cell r="C33" t="str">
            <v>US Dollars</v>
          </cell>
          <cell r="D33" t="str">
            <v>Million</v>
          </cell>
          <cell r="E33" t="str">
            <v>Balance of Payments</v>
          </cell>
          <cell r="G33" t="str">
            <v>Table 28. Myanmar: Balance of Payments, 2004/05–2009/10 1/</v>
          </cell>
        </row>
        <row r="34">
          <cell r="B34" t="str">
            <v>T29</v>
          </cell>
          <cell r="C34" t="str">
            <v>US Dollars</v>
          </cell>
          <cell r="D34" t="str">
            <v>Million</v>
          </cell>
          <cell r="E34" t="str">
            <v>External Trade</v>
          </cell>
          <cell r="G34" t="str">
            <v>Table 29. Merchandise Exports, 2004/05–2009/10</v>
          </cell>
        </row>
        <row r="35">
          <cell r="B35" t="str">
            <v>T30</v>
          </cell>
          <cell r="C35" t="str">
            <v>US Dollars</v>
          </cell>
          <cell r="D35" t="str">
            <v>Million</v>
          </cell>
          <cell r="E35" t="str">
            <v>External Trade</v>
          </cell>
          <cell r="G35" t="str">
            <v xml:space="preserve">Table 30. Myanmar: Imports by Major Categories, 2004/05–2009/10 </v>
          </cell>
        </row>
        <row r="36">
          <cell r="B36" t="str">
            <v>T31</v>
          </cell>
          <cell r="C36" t="str">
            <v>Index Number</v>
          </cell>
          <cell r="D36" t="str">
            <v>Unit</v>
          </cell>
          <cell r="E36" t="str">
            <v>Balance of Payments</v>
          </cell>
          <cell r="G36" t="str">
            <v>Table 31. Myanmar: Trade Indices, 2004/05–2009/10</v>
          </cell>
        </row>
        <row r="37">
          <cell r="B37" t="str">
            <v>T32</v>
          </cell>
          <cell r="C37" t="str">
            <v>Percent</v>
          </cell>
          <cell r="D37" t="str">
            <v>Unit</v>
          </cell>
          <cell r="E37" t="str">
            <v>External Trade</v>
          </cell>
          <cell r="G37" t="str">
            <v>Table 32. Myanmar: Direction of Trade, 2004/05–2009/10</v>
          </cell>
        </row>
        <row r="38">
          <cell r="B38" t="str">
            <v>T33</v>
          </cell>
          <cell r="C38" t="str">
            <v>US Dollars</v>
          </cell>
          <cell r="D38" t="str">
            <v>Million</v>
          </cell>
          <cell r="E38" t="str">
            <v>External Trade</v>
          </cell>
          <cell r="G38" t="str">
            <v>Table 33. Myanmar: Border Trade Flows, 2004/05–2009/10</v>
          </cell>
        </row>
        <row r="39">
          <cell r="B39" t="str">
            <v>T34</v>
          </cell>
          <cell r="C39" t="str">
            <v>Percent</v>
          </cell>
          <cell r="D39" t="str">
            <v>Unit</v>
          </cell>
          <cell r="E39" t="str">
            <v>External Trade</v>
          </cell>
          <cell r="G39" t="str">
            <v>Table 34. Myanmar: Exports and Imports by Sector, 2004/05–2009/10</v>
          </cell>
        </row>
        <row r="40">
          <cell r="B40" t="str">
            <v>T35</v>
          </cell>
          <cell r="C40" t="str">
            <v>US Dollars</v>
          </cell>
          <cell r="D40" t="str">
            <v>Million</v>
          </cell>
          <cell r="E40" t="str">
            <v>Balance of Payments</v>
          </cell>
          <cell r="G40" t="str">
            <v>Table 35. Myanmar: Services Account, 2004/05–2009/10</v>
          </cell>
        </row>
        <row r="41">
          <cell r="B41" t="str">
            <v>T36</v>
          </cell>
          <cell r="C41" t="str">
            <v>US Dollars</v>
          </cell>
          <cell r="D41" t="str">
            <v>Million</v>
          </cell>
          <cell r="E41" t="str">
            <v>Balance of Payments</v>
          </cell>
          <cell r="G41" t="str">
            <v>Table 36. Myanmar: Approved and Actual Foreign Direct Investment Inflows by Ownership, 2004/05–2010/11</v>
          </cell>
        </row>
        <row r="42">
          <cell r="B42" t="str">
            <v>T37</v>
          </cell>
          <cell r="C42" t="str">
            <v>US Dollars</v>
          </cell>
          <cell r="D42" t="str">
            <v>Million</v>
          </cell>
          <cell r="E42" t="str">
            <v>Balance of Payments</v>
          </cell>
          <cell r="G42" t="str">
            <v>Table 37. Myanmar: Foreign Direct Investment by Country, 2005/06–2010/11 1/</v>
          </cell>
        </row>
        <row r="43">
          <cell r="B43" t="str">
            <v>T38</v>
          </cell>
          <cell r="C43" t="str">
            <v>US Dollars</v>
          </cell>
          <cell r="D43" t="str">
            <v>Million</v>
          </cell>
          <cell r="E43" t="str">
            <v>Balance of Payments</v>
          </cell>
          <cell r="G43" t="str">
            <v>Table 38. Myanmar: Approved and Actual Foreign Direct Investment Inflows by Sector, 2004/05–2010/11 1/</v>
          </cell>
        </row>
        <row r="44">
          <cell r="B44" t="str">
            <v>T39</v>
          </cell>
          <cell r="C44" t="str">
            <v>US Dollars</v>
          </cell>
          <cell r="D44" t="str">
            <v>Million</v>
          </cell>
          <cell r="E44" t="str">
            <v>Debt</v>
          </cell>
          <cell r="G44" t="str">
            <v>Table 39. Myanmar: External Public Debt and Debt Service Payments, 2004/05–2009/10 1/</v>
          </cell>
        </row>
        <row r="45">
          <cell r="B45" t="str">
            <v>T40</v>
          </cell>
          <cell r="C45" t="str">
            <v>US Dollars</v>
          </cell>
          <cell r="D45" t="str">
            <v>Million</v>
          </cell>
          <cell r="E45" t="str">
            <v>Debt</v>
          </cell>
          <cell r="G45" t="str">
            <v>Table 40. Myanmar: External Arrears Stock, 2004/05–2009/10 1/ 2/</v>
          </cell>
        </row>
        <row r="46">
          <cell r="B46" t="str">
            <v>T41</v>
          </cell>
          <cell r="C46" t="str">
            <v>US Dollars</v>
          </cell>
          <cell r="D46" t="str">
            <v>Million</v>
          </cell>
          <cell r="E46" t="str">
            <v>Debt</v>
          </cell>
          <cell r="G46" t="str">
            <v>Table 41. Myanmar: External Arrears by Creditor, 2006/07–2009/10</v>
          </cell>
        </row>
        <row r="47">
          <cell r="B47" t="str">
            <v>Table A</v>
          </cell>
          <cell r="C47" t="str">
            <v>Percent/Ratio</v>
          </cell>
          <cell r="D47" t="str">
            <v>Unit</v>
          </cell>
          <cell r="E47" t="str">
            <v>Financial Indicators</v>
          </cell>
          <cell r="G47" t="str">
            <v>Myanmar: Table A. The Core Set of Financial Soundness Indicators, 2004–10</v>
          </cell>
        </row>
        <row r="48">
          <cell r="B48" t="str">
            <v>T29(remove)</v>
          </cell>
          <cell r="C48" t="str">
            <v>National Currency</v>
          </cell>
          <cell r="D48" t="str">
            <v>Million</v>
          </cell>
          <cell r="E48" t="str">
            <v>Financial Indicators</v>
          </cell>
          <cell r="G48" t="str">
            <v>Table 29. Myanmar: Domestic Private Bank Loans by Sector, 2004–10</v>
          </cell>
        </row>
        <row r="49">
          <cell r="B49" t="str">
            <v>T28(removed)</v>
          </cell>
          <cell r="C49" t="str">
            <v>National Currency</v>
          </cell>
          <cell r="D49" t="str">
            <v>Million</v>
          </cell>
          <cell r="E49" t="str">
            <v>Financial Indicators</v>
          </cell>
          <cell r="G49" t="str">
            <v>Table 28. Myanmar: Banking System Loans by Sector, 2004–10 1/</v>
          </cell>
        </row>
        <row r="50">
          <cell r="B50" t="str">
            <v>T44 (remove)</v>
          </cell>
          <cell r="C50" t="str">
            <v>US Dollars</v>
          </cell>
          <cell r="D50" t="str">
            <v>Million</v>
          </cell>
          <cell r="E50" t="str">
            <v>Reserves</v>
          </cell>
          <cell r="G50" t="str">
            <v>Table 44. Myanmar: International Reserves, 2004/05–2009/10</v>
          </cell>
        </row>
        <row r="51">
          <cell r="B51" t="str">
            <v>Table A (remove)</v>
          </cell>
          <cell r="C51" t="str">
            <v>US Dollars</v>
          </cell>
          <cell r="D51" t="str">
            <v>Million</v>
          </cell>
          <cell r="E51" t="str">
            <v>Debt</v>
          </cell>
          <cell r="G51" t="str">
            <v>Myanmar: Table A. Medium- and Long-Term External Debt by Creditor, 2004/05–2009/10</v>
          </cell>
        </row>
        <row r="52">
          <cell r="B52" t="str">
            <v>Table C(remove)</v>
          </cell>
          <cell r="C52" t="str">
            <v>US Dollars</v>
          </cell>
          <cell r="D52" t="str">
            <v>Million</v>
          </cell>
          <cell r="E52" t="str">
            <v>Government and Public Sector Finance</v>
          </cell>
          <cell r="G52" t="str">
            <v>Myanmar: Table C. Yatagun Project: Statement showing Financial Year Wise, Income, Expenditure, Repayment and Balances, 2000–15</v>
          </cell>
        </row>
        <row r="53">
          <cell r="B53" t="str">
            <v>Table E (remove)</v>
          </cell>
          <cell r="C53" t="str">
            <v>Specified Units</v>
          </cell>
          <cell r="D53" t="str">
            <v>Unit</v>
          </cell>
          <cell r="E53" t="str">
            <v>Financial</v>
          </cell>
          <cell r="G53" t="str">
            <v>Myanmar: Table E. Financial System Structure, 2004–10</v>
          </cell>
        </row>
        <row r="54">
          <cell r="B54" t="str">
            <v>Table B (remove)</v>
          </cell>
          <cell r="C54" t="str">
            <v>Specified Units</v>
          </cell>
          <cell r="D54" t="str">
            <v>Unit</v>
          </cell>
          <cell r="E54" t="str">
            <v>Government and Public Sector Finance</v>
          </cell>
          <cell r="G54" t="str">
            <v>Myanmar: Table B. Yadana Project: Statement showing Financial Year Wise, Income, Expenditure, Repayment and Balances, 2000–15</v>
          </cell>
        </row>
        <row r="55">
          <cell r="B55" t="str">
            <v>T16(old)</v>
          </cell>
          <cell r="C55" t="str">
            <v>Number of Persons</v>
          </cell>
          <cell r="D55" t="str">
            <v>Unit</v>
          </cell>
          <cell r="E55" t="str">
            <v>Labor</v>
          </cell>
          <cell r="G55" t="str">
            <v>Table 16. Myanmar: Population and Employment,   2004/05–2008/09</v>
          </cell>
        </row>
        <row r="56">
          <cell r="B56" t="str">
            <v>T24</v>
          </cell>
          <cell r="C56" t="str">
            <v>National currency</v>
          </cell>
          <cell r="D56" t="str">
            <v>Million</v>
          </cell>
          <cell r="E56" t="str">
            <v>Monetary</v>
          </cell>
          <cell r="G56" t="str">
            <v>Table 24. Myanmar: Monetary Survey, 2001–07 1/</v>
          </cell>
        </row>
        <row r="57">
          <cell r="B57" t="str">
            <v>T25</v>
          </cell>
          <cell r="C57" t="str">
            <v>National currency</v>
          </cell>
          <cell r="D57" t="str">
            <v>Million</v>
          </cell>
          <cell r="E57" t="str">
            <v>Monetary</v>
          </cell>
          <cell r="G57" t="str">
            <v>Table 25. Myanmar: Monetary Authorities' Accounts, 2001–07</v>
          </cell>
        </row>
        <row r="78">
          <cell r="B78" t="str">
            <v>A</v>
          </cell>
          <cell r="C78" t="str">
            <v>Indicators of Economic Activity</v>
          </cell>
        </row>
        <row r="79">
          <cell r="B79" t="str">
            <v>B</v>
          </cell>
          <cell r="C79" t="str">
            <v>Balance of Payments</v>
          </cell>
        </row>
        <row r="80">
          <cell r="B80" t="str">
            <v>D</v>
          </cell>
          <cell r="C80" t="str">
            <v>External Debt and Debt Service</v>
          </cell>
        </row>
        <row r="81">
          <cell r="B81" t="str">
            <v>E</v>
          </cell>
          <cell r="C81" t="str">
            <v>Exchange Rates</v>
          </cell>
        </row>
        <row r="82">
          <cell r="B82" t="str">
            <v>F</v>
          </cell>
          <cell r="C82" t="str">
            <v>Financial Indicators</v>
          </cell>
        </row>
        <row r="83">
          <cell r="B83" t="str">
            <v>G</v>
          </cell>
          <cell r="C83" t="str">
            <v>Government and Public Sector Finance</v>
          </cell>
        </row>
        <row r="84">
          <cell r="B84" t="str">
            <v>H</v>
          </cell>
          <cell r="C84" t="str">
            <v>Fund Accounts</v>
          </cell>
        </row>
        <row r="85">
          <cell r="B85" t="str">
            <v>I</v>
          </cell>
          <cell r="C85" t="str">
            <v>International Investment Position</v>
          </cell>
        </row>
        <row r="86">
          <cell r="B86" t="str">
            <v>L</v>
          </cell>
          <cell r="C86" t="str">
            <v>Labor Markets</v>
          </cell>
        </row>
        <row r="87">
          <cell r="B87" t="str">
            <v>M</v>
          </cell>
          <cell r="C87" t="str">
            <v>Miscellaneous</v>
          </cell>
        </row>
        <row r="88">
          <cell r="B88" t="str">
            <v>N</v>
          </cell>
          <cell r="C88" t="str">
            <v>National Accounts</v>
          </cell>
        </row>
        <row r="89">
          <cell r="B89" t="str">
            <v>P</v>
          </cell>
          <cell r="C89" t="str">
            <v>Prices</v>
          </cell>
        </row>
        <row r="90">
          <cell r="B90" t="str">
            <v>R</v>
          </cell>
          <cell r="C90" t="str">
            <v>International Reserves</v>
          </cell>
        </row>
        <row r="91">
          <cell r="B91" t="str">
            <v>S</v>
          </cell>
          <cell r="C91" t="str">
            <v>Social Indicators</v>
          </cell>
        </row>
        <row r="92">
          <cell r="B92" t="str">
            <v>T</v>
          </cell>
          <cell r="C92" t="str">
            <v>External Trade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D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FOREX-DAILY"/>
      <sheetName val="A"/>
      <sheetName val="H"/>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_AUTH"/>
      <sheetName val="Input from HUB"/>
      <sheetName val="MSurvey"/>
      <sheetName val="BCEAO"/>
      <sheetName val="Banks"/>
      <sheetName val="PNG"/>
      <sheetName val="BCEAO Banks SR (EN)"/>
      <sheetName val="T4 MSurvey (working)"/>
      <sheetName val="MSurvey_q"/>
      <sheetName val="BCEAO_q"/>
      <sheetName val="Banks_q"/>
      <sheetName val="PNG_q"/>
      <sheetName val="Msurvey_m"/>
      <sheetName val="BCEAO_m"/>
      <sheetName val="Bank_m"/>
      <sheetName val="PNG_m"/>
      <sheetName val="Output to CivWEO"/>
      <sheetName val="DMX_MON"/>
      <sheetName val="FSI"/>
      <sheetName val="Required Reserve "/>
      <sheetName val="Excess Reserves (BCEAO)"/>
      <sheetName val="Marche obligataire"/>
      <sheetName val="Chart-1"/>
      <sheetName val="Chart-2"/>
      <sheetName val="Chart-3"/>
      <sheetName val="Tenders par adjudication"/>
      <sheetName val="Interbank Money Market"/>
      <sheetName val="Output to HUB"/>
      <sheetName val="OLD --&gt;"/>
      <sheetName val="C-monthly"/>
      <sheetName val="Msurvey_in"/>
      <sheetName val="Fin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sheetData sheetId="27"/>
      <sheetData sheetId="28"/>
      <sheetData sheetId="29"/>
      <sheetData sheetId="30"/>
      <sheetData sheetId="31"/>
      <sheetData sheetId="3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DAT Indices"/>
      <sheetName val="Sheet16"/>
      <sheetName val="Sheet11"/>
      <sheetName val="AbsError"/>
      <sheetName val="taxGDP"/>
      <sheetName val="Sheet4"/>
      <sheetName val="Sheet10"/>
      <sheetName val="Sheet9"/>
      <sheetName val="Isora Perf"/>
      <sheetName val="ISORA Indices"/>
      <sheetName val="Isora to Rev"/>
      <sheetName val="Tadat-Isora"/>
      <sheetName val="Sheet6"/>
      <sheetName val="Legend"/>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AFG</v>
          </cell>
          <cell r="D2">
            <v>512</v>
          </cell>
          <cell r="G2" t="str">
            <v>LIDC</v>
          </cell>
        </row>
        <row r="3">
          <cell r="A3" t="str">
            <v>ALB</v>
          </cell>
          <cell r="D3">
            <v>914</v>
          </cell>
          <cell r="G3" t="str">
            <v>EME</v>
          </cell>
        </row>
        <row r="4">
          <cell r="A4" t="str">
            <v>DZA</v>
          </cell>
          <cell r="D4">
            <v>612</v>
          </cell>
          <cell r="G4" t="str">
            <v>EME</v>
          </cell>
        </row>
        <row r="5">
          <cell r="A5" t="str">
            <v>ASM</v>
          </cell>
          <cell r="G5" t="e">
            <v>#N/A</v>
          </cell>
        </row>
        <row r="6">
          <cell r="A6" t="str">
            <v>AND</v>
          </cell>
          <cell r="G6" t="e">
            <v>#N/A</v>
          </cell>
        </row>
        <row r="7">
          <cell r="A7" t="str">
            <v>AGO</v>
          </cell>
          <cell r="D7">
            <v>614</v>
          </cell>
          <cell r="G7" t="str">
            <v>EME</v>
          </cell>
        </row>
        <row r="8">
          <cell r="A8" t="str">
            <v>AIA</v>
          </cell>
          <cell r="G8" t="e">
            <v>#N/A</v>
          </cell>
        </row>
        <row r="9">
          <cell r="A9" t="str">
            <v>ATG</v>
          </cell>
          <cell r="D9">
            <v>311</v>
          </cell>
          <cell r="G9" t="str">
            <v>EME</v>
          </cell>
        </row>
        <row r="10">
          <cell r="A10" t="str">
            <v>ARG</v>
          </cell>
          <cell r="D10">
            <v>213</v>
          </cell>
          <cell r="G10" t="str">
            <v>EME</v>
          </cell>
        </row>
        <row r="11">
          <cell r="A11" t="str">
            <v>ARM</v>
          </cell>
          <cell r="D11">
            <v>911</v>
          </cell>
          <cell r="G11" t="str">
            <v>EME</v>
          </cell>
        </row>
        <row r="12">
          <cell r="A12" t="str">
            <v>ABW</v>
          </cell>
          <cell r="G12" t="e">
            <v>#N/A</v>
          </cell>
        </row>
        <row r="13">
          <cell r="A13" t="str">
            <v>AUS</v>
          </cell>
          <cell r="D13">
            <v>193</v>
          </cell>
          <cell r="G13" t="str">
            <v>AE</v>
          </cell>
        </row>
        <row r="14">
          <cell r="A14" t="str">
            <v>AUT</v>
          </cell>
          <cell r="D14">
            <v>122</v>
          </cell>
          <cell r="G14" t="str">
            <v>AE</v>
          </cell>
        </row>
        <row r="15">
          <cell r="A15" t="str">
            <v>AZE</v>
          </cell>
          <cell r="D15">
            <v>912</v>
          </cell>
          <cell r="G15" t="str">
            <v>EME</v>
          </cell>
        </row>
        <row r="16">
          <cell r="A16" t="str">
            <v>BHS</v>
          </cell>
          <cell r="D16">
            <v>313</v>
          </cell>
          <cell r="G16" t="str">
            <v>EME</v>
          </cell>
        </row>
        <row r="17">
          <cell r="A17" t="str">
            <v>BHR</v>
          </cell>
          <cell r="D17">
            <v>419</v>
          </cell>
          <cell r="G17" t="str">
            <v>EME</v>
          </cell>
        </row>
        <row r="18">
          <cell r="A18" t="str">
            <v>BGD</v>
          </cell>
          <cell r="D18">
            <v>513</v>
          </cell>
          <cell r="G18" t="str">
            <v>LIDC</v>
          </cell>
        </row>
        <row r="19">
          <cell r="A19" t="str">
            <v>BRB</v>
          </cell>
          <cell r="D19">
            <v>316</v>
          </cell>
          <cell r="G19" t="str">
            <v>EME</v>
          </cell>
        </row>
        <row r="20">
          <cell r="A20" t="str">
            <v>BLR</v>
          </cell>
          <cell r="D20">
            <v>913</v>
          </cell>
          <cell r="G20" t="str">
            <v>EME</v>
          </cell>
        </row>
        <row r="21">
          <cell r="A21" t="str">
            <v>BEL</v>
          </cell>
          <cell r="D21">
            <v>124</v>
          </cell>
          <cell r="G21" t="str">
            <v>AE</v>
          </cell>
        </row>
        <row r="22">
          <cell r="A22" t="str">
            <v>BLZ</v>
          </cell>
          <cell r="D22">
            <v>339</v>
          </cell>
          <cell r="G22" t="str">
            <v>EME</v>
          </cell>
        </row>
        <row r="23">
          <cell r="A23" t="str">
            <v>BEN</v>
          </cell>
          <cell r="D23">
            <v>638</v>
          </cell>
          <cell r="G23" t="str">
            <v>LIDC</v>
          </cell>
        </row>
        <row r="24">
          <cell r="A24" t="str">
            <v>BMU</v>
          </cell>
          <cell r="G24" t="e">
            <v>#N/A</v>
          </cell>
        </row>
        <row r="25">
          <cell r="A25" t="str">
            <v>BTN</v>
          </cell>
          <cell r="D25">
            <v>514</v>
          </cell>
          <cell r="G25" t="str">
            <v>LIDC</v>
          </cell>
        </row>
        <row r="26">
          <cell r="A26" t="str">
            <v>BOL</v>
          </cell>
          <cell r="D26">
            <v>218</v>
          </cell>
          <cell r="G26" t="str">
            <v>EME</v>
          </cell>
        </row>
        <row r="27">
          <cell r="A27" t="str">
            <v>BIH</v>
          </cell>
          <cell r="D27">
            <v>963</v>
          </cell>
          <cell r="G27" t="str">
            <v>EME</v>
          </cell>
        </row>
        <row r="28">
          <cell r="A28" t="str">
            <v>BWA</v>
          </cell>
          <cell r="D28">
            <v>616</v>
          </cell>
          <cell r="G28" t="str">
            <v>EME</v>
          </cell>
        </row>
        <row r="29">
          <cell r="A29" t="str">
            <v>ZZ1</v>
          </cell>
          <cell r="G29" t="e">
            <v>#N/A</v>
          </cell>
        </row>
        <row r="30">
          <cell r="A30" t="str">
            <v>BRA</v>
          </cell>
          <cell r="D30">
            <v>223</v>
          </cell>
          <cell r="G30" t="str">
            <v>EME</v>
          </cell>
        </row>
        <row r="31">
          <cell r="A31" t="str">
            <v>BRN</v>
          </cell>
          <cell r="D31">
            <v>516</v>
          </cell>
          <cell r="G31" t="str">
            <v>EME</v>
          </cell>
        </row>
        <row r="32">
          <cell r="A32" t="str">
            <v>BGR</v>
          </cell>
          <cell r="D32">
            <v>918</v>
          </cell>
          <cell r="G32" t="str">
            <v>EME</v>
          </cell>
        </row>
        <row r="33">
          <cell r="A33" t="str">
            <v>BFA</v>
          </cell>
          <cell r="D33">
            <v>748</v>
          </cell>
          <cell r="G33" t="str">
            <v>LIDC</v>
          </cell>
        </row>
        <row r="34">
          <cell r="A34" t="str">
            <v>BDI</v>
          </cell>
          <cell r="D34">
            <v>618</v>
          </cell>
          <cell r="G34" t="str">
            <v>LIDC</v>
          </cell>
        </row>
        <row r="35">
          <cell r="A35" t="str">
            <v>KHM</v>
          </cell>
          <cell r="D35">
            <v>522</v>
          </cell>
          <cell r="G35" t="str">
            <v>LIDC</v>
          </cell>
        </row>
        <row r="36">
          <cell r="A36" t="str">
            <v>CMR</v>
          </cell>
          <cell r="D36">
            <v>622</v>
          </cell>
          <cell r="G36" t="str">
            <v>LIDC</v>
          </cell>
        </row>
        <row r="37">
          <cell r="A37" t="str">
            <v>CAN</v>
          </cell>
          <cell r="D37">
            <v>156</v>
          </cell>
          <cell r="G37" t="str">
            <v>AE</v>
          </cell>
        </row>
        <row r="38">
          <cell r="A38" t="str">
            <v>CPV</v>
          </cell>
          <cell r="D38">
            <v>624</v>
          </cell>
          <cell r="G38" t="str">
            <v>EME</v>
          </cell>
        </row>
        <row r="39">
          <cell r="A39" t="str">
            <v>CYM</v>
          </cell>
          <cell r="G39" t="e">
            <v>#N/A</v>
          </cell>
        </row>
        <row r="40">
          <cell r="A40" t="str">
            <v>CAF</v>
          </cell>
          <cell r="D40">
            <v>626</v>
          </cell>
          <cell r="G40" t="str">
            <v>LIDC</v>
          </cell>
        </row>
        <row r="41">
          <cell r="A41" t="str">
            <v>TCD</v>
          </cell>
          <cell r="D41">
            <v>628</v>
          </cell>
          <cell r="G41" t="str">
            <v>LIDC</v>
          </cell>
        </row>
        <row r="42">
          <cell r="A42" t="str">
            <v>CHL</v>
          </cell>
          <cell r="D42">
            <v>228</v>
          </cell>
          <cell r="G42" t="str">
            <v>EME</v>
          </cell>
        </row>
        <row r="43">
          <cell r="A43" t="str">
            <v>CHN</v>
          </cell>
          <cell r="D43">
            <v>924</v>
          </cell>
          <cell r="G43" t="str">
            <v>EME</v>
          </cell>
        </row>
        <row r="44">
          <cell r="A44" t="str">
            <v>ZZ2</v>
          </cell>
          <cell r="G44" t="e">
            <v>#N/A</v>
          </cell>
        </row>
        <row r="45">
          <cell r="A45" t="str">
            <v>COL</v>
          </cell>
          <cell r="D45">
            <v>233</v>
          </cell>
          <cell r="G45" t="str">
            <v>EME</v>
          </cell>
        </row>
        <row r="46">
          <cell r="A46" t="str">
            <v>COM</v>
          </cell>
          <cell r="D46">
            <v>632</v>
          </cell>
          <cell r="G46" t="str">
            <v>LIDC</v>
          </cell>
        </row>
        <row r="47">
          <cell r="A47" t="str">
            <v>COD</v>
          </cell>
          <cell r="D47">
            <v>636</v>
          </cell>
          <cell r="G47" t="str">
            <v>LIDC</v>
          </cell>
        </row>
        <row r="48">
          <cell r="A48" t="str">
            <v>COG</v>
          </cell>
          <cell r="D48">
            <v>634</v>
          </cell>
          <cell r="G48" t="str">
            <v>LIDC</v>
          </cell>
        </row>
        <row r="49">
          <cell r="A49" t="str">
            <v>COK</v>
          </cell>
          <cell r="G49" t="e">
            <v>#N/A</v>
          </cell>
        </row>
        <row r="50">
          <cell r="A50" t="str">
            <v>CRI</v>
          </cell>
          <cell r="D50">
            <v>238</v>
          </cell>
          <cell r="G50" t="str">
            <v>EME</v>
          </cell>
        </row>
        <row r="51">
          <cell r="A51" t="str">
            <v>CIV</v>
          </cell>
          <cell r="D51">
            <v>662</v>
          </cell>
          <cell r="G51" t="str">
            <v>LIDC</v>
          </cell>
        </row>
        <row r="52">
          <cell r="A52" t="str">
            <v>HRV</v>
          </cell>
          <cell r="D52">
            <v>960</v>
          </cell>
          <cell r="G52" t="str">
            <v>EME</v>
          </cell>
        </row>
        <row r="53">
          <cell r="A53" t="str">
            <v>CUB</v>
          </cell>
          <cell r="G53" t="e">
            <v>#N/A</v>
          </cell>
        </row>
        <row r="54">
          <cell r="A54" t="str">
            <v>CUW</v>
          </cell>
          <cell r="G54" t="e">
            <v>#N/A</v>
          </cell>
        </row>
        <row r="55">
          <cell r="A55" t="str">
            <v>CYP</v>
          </cell>
          <cell r="D55">
            <v>423</v>
          </cell>
          <cell r="G55" t="str">
            <v>AE</v>
          </cell>
        </row>
        <row r="56">
          <cell r="A56" t="str">
            <v>CZE</v>
          </cell>
          <cell r="D56">
            <v>935</v>
          </cell>
          <cell r="G56" t="str">
            <v>AE</v>
          </cell>
        </row>
        <row r="57">
          <cell r="A57" t="str">
            <v>DNK</v>
          </cell>
          <cell r="D57">
            <v>128</v>
          </cell>
          <cell r="G57" t="str">
            <v>AE</v>
          </cell>
        </row>
        <row r="58">
          <cell r="A58" t="str">
            <v>DJI</v>
          </cell>
          <cell r="D58">
            <v>611</v>
          </cell>
          <cell r="G58" t="str">
            <v>LIDC</v>
          </cell>
        </row>
        <row r="59">
          <cell r="A59" t="str">
            <v>DMA</v>
          </cell>
          <cell r="D59">
            <v>321</v>
          </cell>
          <cell r="G59" t="str">
            <v>EME</v>
          </cell>
        </row>
        <row r="60">
          <cell r="A60" t="str">
            <v>DOM</v>
          </cell>
          <cell r="D60">
            <v>243</v>
          </cell>
          <cell r="G60" t="str">
            <v>EME</v>
          </cell>
        </row>
        <row r="61">
          <cell r="A61" t="str">
            <v>ECU</v>
          </cell>
          <cell r="D61">
            <v>248</v>
          </cell>
          <cell r="G61" t="str">
            <v>EME</v>
          </cell>
        </row>
        <row r="62">
          <cell r="A62" t="str">
            <v>EGY</v>
          </cell>
          <cell r="D62">
            <v>469</v>
          </cell>
          <cell r="G62" t="str">
            <v>EME</v>
          </cell>
        </row>
        <row r="63">
          <cell r="A63" t="str">
            <v>SLV</v>
          </cell>
          <cell r="D63">
            <v>253</v>
          </cell>
          <cell r="G63" t="str">
            <v>EME</v>
          </cell>
        </row>
        <row r="64">
          <cell r="A64" t="str">
            <v>GNQ</v>
          </cell>
          <cell r="D64">
            <v>642</v>
          </cell>
          <cell r="G64" t="str">
            <v>EME</v>
          </cell>
        </row>
        <row r="65">
          <cell r="A65" t="str">
            <v>ERI</v>
          </cell>
          <cell r="D65">
            <v>643</v>
          </cell>
          <cell r="G65" t="str">
            <v>LIDC</v>
          </cell>
        </row>
        <row r="66">
          <cell r="A66" t="str">
            <v>EST</v>
          </cell>
          <cell r="D66">
            <v>939</v>
          </cell>
          <cell r="G66" t="str">
            <v>AE</v>
          </cell>
        </row>
        <row r="67">
          <cell r="A67" t="str">
            <v>ETH</v>
          </cell>
          <cell r="D67">
            <v>644</v>
          </cell>
          <cell r="G67" t="str">
            <v>LIDC</v>
          </cell>
        </row>
        <row r="68">
          <cell r="A68" t="str">
            <v>FLK</v>
          </cell>
          <cell r="G68" t="e">
            <v>#N/A</v>
          </cell>
        </row>
        <row r="69">
          <cell r="A69" t="str">
            <v>FRO</v>
          </cell>
          <cell r="G69" t="e">
            <v>#N/A</v>
          </cell>
        </row>
        <row r="70">
          <cell r="A70" t="str">
            <v>FJI</v>
          </cell>
          <cell r="D70">
            <v>819</v>
          </cell>
          <cell r="G70" t="str">
            <v>EME</v>
          </cell>
        </row>
        <row r="71">
          <cell r="A71" t="str">
            <v>FIN</v>
          </cell>
          <cell r="D71">
            <v>172</v>
          </cell>
          <cell r="G71" t="str">
            <v>AE</v>
          </cell>
        </row>
        <row r="72">
          <cell r="A72" t="str">
            <v>FRA</v>
          </cell>
          <cell r="D72">
            <v>132</v>
          </cell>
          <cell r="G72" t="str">
            <v>AE</v>
          </cell>
        </row>
        <row r="73">
          <cell r="A73" t="str">
            <v>ZZ3</v>
          </cell>
          <cell r="G73" t="e">
            <v>#N/A</v>
          </cell>
        </row>
        <row r="74">
          <cell r="A74" t="str">
            <v>ZZ4</v>
          </cell>
          <cell r="G74" t="e">
            <v>#N/A</v>
          </cell>
        </row>
        <row r="75">
          <cell r="A75" t="str">
            <v>GAB</v>
          </cell>
          <cell r="D75">
            <v>646</v>
          </cell>
          <cell r="G75" t="str">
            <v>EME</v>
          </cell>
        </row>
        <row r="76">
          <cell r="A76" t="str">
            <v>GMB</v>
          </cell>
          <cell r="D76">
            <v>648</v>
          </cell>
          <cell r="G76" t="str">
            <v>LIDC</v>
          </cell>
        </row>
        <row r="77">
          <cell r="A77" t="str">
            <v>GEO</v>
          </cell>
          <cell r="D77">
            <v>915</v>
          </cell>
          <cell r="G77" t="str">
            <v>EME</v>
          </cell>
        </row>
        <row r="78">
          <cell r="A78" t="str">
            <v>DEU</v>
          </cell>
          <cell r="D78">
            <v>134</v>
          </cell>
          <cell r="G78" t="str">
            <v>AE</v>
          </cell>
        </row>
        <row r="79">
          <cell r="A79" t="str">
            <v>GHA</v>
          </cell>
          <cell r="D79">
            <v>652</v>
          </cell>
          <cell r="G79" t="str">
            <v>LIDC</v>
          </cell>
        </row>
        <row r="80">
          <cell r="A80" t="str">
            <v>ZZ5</v>
          </cell>
          <cell r="G80" t="e">
            <v>#N/A</v>
          </cell>
        </row>
        <row r="81">
          <cell r="A81" t="str">
            <v>GRC</v>
          </cell>
          <cell r="D81">
            <v>174</v>
          </cell>
          <cell r="G81" t="str">
            <v>AE</v>
          </cell>
        </row>
        <row r="82">
          <cell r="A82" t="str">
            <v>GRL</v>
          </cell>
          <cell r="G82" t="e">
            <v>#N/A</v>
          </cell>
        </row>
        <row r="83">
          <cell r="A83" t="str">
            <v>GRD</v>
          </cell>
          <cell r="D83">
            <v>328</v>
          </cell>
          <cell r="G83" t="str">
            <v>EME</v>
          </cell>
        </row>
        <row r="84">
          <cell r="A84" t="str">
            <v>ZZ6</v>
          </cell>
          <cell r="G84" t="e">
            <v>#N/A</v>
          </cell>
        </row>
        <row r="85">
          <cell r="A85" t="str">
            <v>GUM</v>
          </cell>
          <cell r="G85" t="e">
            <v>#N/A</v>
          </cell>
        </row>
        <row r="86">
          <cell r="A86" t="str">
            <v>GTM</v>
          </cell>
          <cell r="D86">
            <v>258</v>
          </cell>
          <cell r="G86" t="str">
            <v>EME</v>
          </cell>
        </row>
        <row r="87">
          <cell r="A87" t="str">
            <v>GIN</v>
          </cell>
          <cell r="D87">
            <v>656</v>
          </cell>
          <cell r="G87" t="str">
            <v>LIDC</v>
          </cell>
        </row>
        <row r="88">
          <cell r="A88" t="str">
            <v>GNB</v>
          </cell>
          <cell r="D88">
            <v>654</v>
          </cell>
          <cell r="G88" t="str">
            <v>LIDC</v>
          </cell>
        </row>
        <row r="89">
          <cell r="A89" t="str">
            <v>GUY</v>
          </cell>
          <cell r="D89">
            <v>336</v>
          </cell>
          <cell r="G89" t="str">
            <v>EME</v>
          </cell>
        </row>
        <row r="90">
          <cell r="A90" t="str">
            <v>HTI</v>
          </cell>
          <cell r="D90">
            <v>263</v>
          </cell>
          <cell r="G90" t="str">
            <v>LIDC</v>
          </cell>
        </row>
        <row r="91">
          <cell r="A91" t="str">
            <v>HND</v>
          </cell>
          <cell r="D91">
            <v>268</v>
          </cell>
          <cell r="G91" t="str">
            <v>LIDC</v>
          </cell>
        </row>
        <row r="92">
          <cell r="A92" t="str">
            <v>HKG</v>
          </cell>
          <cell r="D92">
            <v>532</v>
          </cell>
          <cell r="G92" t="str">
            <v>AE</v>
          </cell>
        </row>
        <row r="93">
          <cell r="A93" t="str">
            <v>HUN</v>
          </cell>
          <cell r="D93">
            <v>944</v>
          </cell>
          <cell r="G93" t="str">
            <v>EME</v>
          </cell>
        </row>
        <row r="94">
          <cell r="A94" t="str">
            <v>ISL</v>
          </cell>
          <cell r="D94">
            <v>176</v>
          </cell>
          <cell r="G94" t="str">
            <v>AE</v>
          </cell>
        </row>
        <row r="95">
          <cell r="A95" t="str">
            <v>IND</v>
          </cell>
          <cell r="D95">
            <v>534</v>
          </cell>
          <cell r="G95" t="str">
            <v>EME</v>
          </cell>
        </row>
        <row r="96">
          <cell r="A96" t="str">
            <v>IDN</v>
          </cell>
          <cell r="D96">
            <v>536</v>
          </cell>
          <cell r="G96" t="str">
            <v>EME</v>
          </cell>
        </row>
        <row r="97">
          <cell r="A97" t="str">
            <v>IRN</v>
          </cell>
          <cell r="D97">
            <v>429</v>
          </cell>
          <cell r="G97" t="str">
            <v>EME</v>
          </cell>
        </row>
        <row r="98">
          <cell r="A98" t="str">
            <v>IRQ</v>
          </cell>
          <cell r="D98">
            <v>433</v>
          </cell>
          <cell r="G98" t="str">
            <v>EME</v>
          </cell>
        </row>
        <row r="99">
          <cell r="A99" t="str">
            <v>IRL</v>
          </cell>
          <cell r="D99">
            <v>178</v>
          </cell>
          <cell r="G99" t="str">
            <v>AE</v>
          </cell>
        </row>
        <row r="100">
          <cell r="A100" t="str">
            <v>IMY</v>
          </cell>
          <cell r="G100" t="e">
            <v>#N/A</v>
          </cell>
        </row>
        <row r="101">
          <cell r="A101" t="str">
            <v>ISR</v>
          </cell>
          <cell r="D101">
            <v>436</v>
          </cell>
          <cell r="G101" t="str">
            <v>AE</v>
          </cell>
        </row>
        <row r="102">
          <cell r="A102" t="str">
            <v>ITA</v>
          </cell>
          <cell r="D102">
            <v>136</v>
          </cell>
          <cell r="G102" t="str">
            <v>AE</v>
          </cell>
        </row>
        <row r="103">
          <cell r="A103" t="str">
            <v>JPN</v>
          </cell>
          <cell r="D103">
            <v>158</v>
          </cell>
          <cell r="G103" t="str">
            <v>AE</v>
          </cell>
        </row>
        <row r="104">
          <cell r="A104" t="str">
            <v>JOR</v>
          </cell>
          <cell r="D104">
            <v>439</v>
          </cell>
          <cell r="G104" t="str">
            <v>EME</v>
          </cell>
        </row>
        <row r="105">
          <cell r="A105" t="str">
            <v>KAZ</v>
          </cell>
          <cell r="D105">
            <v>916</v>
          </cell>
          <cell r="G105" t="str">
            <v>EME</v>
          </cell>
        </row>
        <row r="106">
          <cell r="A106" t="str">
            <v>KEN</v>
          </cell>
          <cell r="D106">
            <v>664</v>
          </cell>
          <cell r="G106" t="str">
            <v>LIDC</v>
          </cell>
        </row>
        <row r="107">
          <cell r="A107" t="str">
            <v>KIR</v>
          </cell>
          <cell r="D107">
            <v>826</v>
          </cell>
          <cell r="G107" t="str">
            <v>LIDC</v>
          </cell>
        </row>
        <row r="108">
          <cell r="A108" t="str">
            <v>KOS</v>
          </cell>
          <cell r="D108">
            <v>967</v>
          </cell>
          <cell r="G108" t="str">
            <v>EME</v>
          </cell>
        </row>
        <row r="109">
          <cell r="A109" t="str">
            <v>KWT</v>
          </cell>
          <cell r="D109">
            <v>443</v>
          </cell>
          <cell r="G109" t="str">
            <v>EME</v>
          </cell>
        </row>
        <row r="110">
          <cell r="A110" t="str">
            <v>KGZ</v>
          </cell>
          <cell r="D110">
            <v>917</v>
          </cell>
          <cell r="G110" t="str">
            <v>LIDC</v>
          </cell>
        </row>
        <row r="111">
          <cell r="A111" t="str">
            <v>LAO</v>
          </cell>
          <cell r="D111">
            <v>544</v>
          </cell>
          <cell r="G111" t="str">
            <v>LIDC</v>
          </cell>
        </row>
        <row r="112">
          <cell r="A112" t="str">
            <v>LVA</v>
          </cell>
          <cell r="D112">
            <v>941</v>
          </cell>
          <cell r="G112" t="str">
            <v>AE</v>
          </cell>
        </row>
        <row r="113">
          <cell r="A113" t="str">
            <v>LBN</v>
          </cell>
          <cell r="D113">
            <v>446</v>
          </cell>
          <cell r="G113" t="str">
            <v>EME</v>
          </cell>
        </row>
        <row r="114">
          <cell r="A114" t="str">
            <v>LSO</v>
          </cell>
          <cell r="D114">
            <v>666</v>
          </cell>
          <cell r="G114" t="str">
            <v>LIDC</v>
          </cell>
        </row>
        <row r="115">
          <cell r="A115" t="str">
            <v>LBR</v>
          </cell>
          <cell r="D115">
            <v>668</v>
          </cell>
          <cell r="G115" t="str">
            <v>LIDC</v>
          </cell>
        </row>
        <row r="116">
          <cell r="A116" t="str">
            <v>LBY</v>
          </cell>
          <cell r="D116">
            <v>672</v>
          </cell>
          <cell r="G116" t="str">
            <v>EME</v>
          </cell>
        </row>
        <row r="117">
          <cell r="A117" t="str">
            <v>JAM</v>
          </cell>
          <cell r="D117">
            <v>343</v>
          </cell>
          <cell r="G117" t="str">
            <v>EME</v>
          </cell>
        </row>
        <row r="118">
          <cell r="A118" t="str">
            <v>LIE</v>
          </cell>
          <cell r="G118" t="e">
            <v>#N/A</v>
          </cell>
        </row>
        <row r="119">
          <cell r="A119" t="str">
            <v>LTU</v>
          </cell>
          <cell r="D119">
            <v>946</v>
          </cell>
          <cell r="G119" t="str">
            <v>AE</v>
          </cell>
        </row>
        <row r="120">
          <cell r="A120" t="str">
            <v>LUX</v>
          </cell>
          <cell r="D120">
            <v>137</v>
          </cell>
          <cell r="G120" t="str">
            <v>AE</v>
          </cell>
        </row>
        <row r="121">
          <cell r="A121" t="str">
            <v>MAC</v>
          </cell>
          <cell r="D121">
            <v>546</v>
          </cell>
          <cell r="G121" t="str">
            <v>AE</v>
          </cell>
        </row>
        <row r="122">
          <cell r="A122" t="str">
            <v>MKD</v>
          </cell>
          <cell r="D122">
            <v>962</v>
          </cell>
          <cell r="G122" t="str">
            <v>EME</v>
          </cell>
        </row>
        <row r="123">
          <cell r="A123" t="str">
            <v>MDG</v>
          </cell>
          <cell r="D123">
            <v>674</v>
          </cell>
          <cell r="G123" t="str">
            <v>LIDC</v>
          </cell>
        </row>
        <row r="124">
          <cell r="A124" t="str">
            <v>MWI</v>
          </cell>
          <cell r="D124">
            <v>676</v>
          </cell>
          <cell r="G124" t="str">
            <v>LIDC</v>
          </cell>
        </row>
        <row r="125">
          <cell r="A125" t="str">
            <v>MYS</v>
          </cell>
          <cell r="D125">
            <v>548</v>
          </cell>
          <cell r="G125" t="str">
            <v>EME</v>
          </cell>
        </row>
        <row r="126">
          <cell r="A126" t="str">
            <v>MDV</v>
          </cell>
          <cell r="D126">
            <v>556</v>
          </cell>
          <cell r="G126" t="str">
            <v>EME</v>
          </cell>
        </row>
        <row r="127">
          <cell r="A127" t="str">
            <v>MLI</v>
          </cell>
          <cell r="D127">
            <v>678</v>
          </cell>
          <cell r="G127" t="str">
            <v>LIDC</v>
          </cell>
        </row>
        <row r="128">
          <cell r="A128" t="str">
            <v>MLT</v>
          </cell>
          <cell r="D128">
            <v>181</v>
          </cell>
          <cell r="G128" t="str">
            <v>AE</v>
          </cell>
        </row>
        <row r="129">
          <cell r="A129" t="str">
            <v>MHL</v>
          </cell>
          <cell r="D129">
            <v>867</v>
          </cell>
          <cell r="G129" t="str">
            <v>EME</v>
          </cell>
        </row>
        <row r="130">
          <cell r="A130" t="str">
            <v>MRT</v>
          </cell>
          <cell r="D130">
            <v>867</v>
          </cell>
          <cell r="G130" t="str">
            <v>LIDC</v>
          </cell>
        </row>
        <row r="131">
          <cell r="A131" t="str">
            <v>MUS</v>
          </cell>
          <cell r="D131">
            <v>684</v>
          </cell>
          <cell r="G131" t="str">
            <v>EME</v>
          </cell>
        </row>
        <row r="132">
          <cell r="A132" t="str">
            <v>MEX</v>
          </cell>
          <cell r="D132">
            <v>273</v>
          </cell>
          <cell r="G132" t="str">
            <v>EME</v>
          </cell>
        </row>
        <row r="133">
          <cell r="A133" t="str">
            <v>FSM</v>
          </cell>
          <cell r="D133">
            <v>868</v>
          </cell>
          <cell r="G133" t="str">
            <v>EME</v>
          </cell>
        </row>
        <row r="134">
          <cell r="A134" t="str">
            <v>MDA</v>
          </cell>
          <cell r="D134">
            <v>921</v>
          </cell>
          <cell r="G134" t="str">
            <v>LIDC</v>
          </cell>
        </row>
        <row r="135">
          <cell r="A135" t="str">
            <v>MCO</v>
          </cell>
          <cell r="G135" t="e">
            <v>#N/A</v>
          </cell>
        </row>
        <row r="136">
          <cell r="A136" t="str">
            <v>MNG</v>
          </cell>
          <cell r="D136">
            <v>948</v>
          </cell>
          <cell r="G136" t="str">
            <v>EME</v>
          </cell>
        </row>
        <row r="137">
          <cell r="A137" t="str">
            <v>MNE</v>
          </cell>
          <cell r="D137">
            <v>943</v>
          </cell>
          <cell r="G137" t="str">
            <v>EME</v>
          </cell>
        </row>
        <row r="138">
          <cell r="A138" t="str">
            <v>ZZ8</v>
          </cell>
          <cell r="G138" t="e">
            <v>#N/A</v>
          </cell>
        </row>
        <row r="139">
          <cell r="A139" t="str">
            <v>MAR</v>
          </cell>
          <cell r="D139">
            <v>686</v>
          </cell>
          <cell r="G139" t="str">
            <v>EME</v>
          </cell>
        </row>
        <row r="140">
          <cell r="A140" t="str">
            <v>MOZ</v>
          </cell>
          <cell r="D140">
            <v>688</v>
          </cell>
          <cell r="G140" t="str">
            <v>LIDC</v>
          </cell>
        </row>
        <row r="141">
          <cell r="A141" t="str">
            <v>MMR</v>
          </cell>
          <cell r="D141">
            <v>518</v>
          </cell>
          <cell r="G141" t="str">
            <v>LIDC</v>
          </cell>
        </row>
        <row r="142">
          <cell r="A142" t="str">
            <v>NAM</v>
          </cell>
          <cell r="D142">
            <v>728</v>
          </cell>
          <cell r="G142" t="str">
            <v>EME</v>
          </cell>
        </row>
        <row r="143">
          <cell r="A143" t="str">
            <v>NRU</v>
          </cell>
          <cell r="G143" t="e">
            <v>#N/A</v>
          </cell>
        </row>
        <row r="144">
          <cell r="A144" t="str">
            <v>NPL</v>
          </cell>
          <cell r="D144">
            <v>558</v>
          </cell>
          <cell r="G144" t="str">
            <v>LIDC</v>
          </cell>
        </row>
        <row r="145">
          <cell r="A145" t="str">
            <v>NLD</v>
          </cell>
          <cell r="D145">
            <v>138</v>
          </cell>
          <cell r="G145" t="str">
            <v>AE</v>
          </cell>
        </row>
        <row r="146">
          <cell r="A146" t="str">
            <v>ZZ7</v>
          </cell>
          <cell r="G146" t="e">
            <v>#N/A</v>
          </cell>
        </row>
        <row r="147">
          <cell r="A147" t="str">
            <v>NCL</v>
          </cell>
          <cell r="G147" t="e">
            <v>#N/A</v>
          </cell>
        </row>
        <row r="148">
          <cell r="A148" t="str">
            <v>NZL</v>
          </cell>
          <cell r="D148">
            <v>196</v>
          </cell>
          <cell r="G148" t="str">
            <v>AE</v>
          </cell>
        </row>
        <row r="149">
          <cell r="A149" t="str">
            <v>NIC</v>
          </cell>
          <cell r="D149">
            <v>278</v>
          </cell>
          <cell r="G149" t="str">
            <v>LIDC</v>
          </cell>
        </row>
        <row r="150">
          <cell r="A150" t="str">
            <v>NER</v>
          </cell>
          <cell r="D150">
            <v>692</v>
          </cell>
          <cell r="G150" t="str">
            <v>LIDC</v>
          </cell>
        </row>
        <row r="151">
          <cell r="A151" t="str">
            <v>NGA</v>
          </cell>
          <cell r="D151">
            <v>694</v>
          </cell>
          <cell r="G151" t="str">
            <v>LIDC</v>
          </cell>
        </row>
        <row r="152">
          <cell r="A152" t="str">
            <v>NIU</v>
          </cell>
          <cell r="G152" t="e">
            <v>#N/A</v>
          </cell>
        </row>
        <row r="153">
          <cell r="A153" t="str">
            <v>ZZ9</v>
          </cell>
          <cell r="G153" t="e">
            <v>#N/A</v>
          </cell>
        </row>
        <row r="154">
          <cell r="A154" t="str">
            <v>MNP</v>
          </cell>
          <cell r="G154" t="e">
            <v>#N/A</v>
          </cell>
        </row>
        <row r="155">
          <cell r="A155" t="str">
            <v>NOR</v>
          </cell>
          <cell r="D155">
            <v>142</v>
          </cell>
          <cell r="G155" t="str">
            <v>AE</v>
          </cell>
        </row>
        <row r="156">
          <cell r="A156" t="str">
            <v>OMN</v>
          </cell>
          <cell r="D156">
            <v>449</v>
          </cell>
          <cell r="G156" t="str">
            <v>EME</v>
          </cell>
        </row>
        <row r="157">
          <cell r="A157" t="str">
            <v>PAK</v>
          </cell>
          <cell r="D157">
            <v>564</v>
          </cell>
          <cell r="G157" t="str">
            <v>EME</v>
          </cell>
        </row>
        <row r="158">
          <cell r="A158" t="str">
            <v>PLW</v>
          </cell>
          <cell r="D158">
            <v>565</v>
          </cell>
          <cell r="G158" t="str">
            <v>EME</v>
          </cell>
        </row>
        <row r="159">
          <cell r="A159" t="str">
            <v>PAN</v>
          </cell>
          <cell r="D159">
            <v>283</v>
          </cell>
          <cell r="G159" t="str">
            <v>EME</v>
          </cell>
        </row>
        <row r="160">
          <cell r="A160" t="str">
            <v>PNG</v>
          </cell>
          <cell r="D160">
            <v>853</v>
          </cell>
          <cell r="G160" t="str">
            <v>LIDC</v>
          </cell>
        </row>
        <row r="161">
          <cell r="A161" t="str">
            <v>PRY</v>
          </cell>
          <cell r="D161">
            <v>288</v>
          </cell>
          <cell r="G161" t="str">
            <v>EME</v>
          </cell>
        </row>
        <row r="162">
          <cell r="A162" t="str">
            <v>PER</v>
          </cell>
          <cell r="D162">
            <v>293</v>
          </cell>
          <cell r="G162" t="str">
            <v>EME</v>
          </cell>
        </row>
        <row r="163">
          <cell r="A163" t="str">
            <v>PHL</v>
          </cell>
          <cell r="D163">
            <v>566</v>
          </cell>
          <cell r="G163" t="str">
            <v>EME</v>
          </cell>
        </row>
        <row r="164">
          <cell r="A164" t="str">
            <v>POL</v>
          </cell>
          <cell r="D164">
            <v>964</v>
          </cell>
          <cell r="G164" t="str">
            <v>EME</v>
          </cell>
        </row>
        <row r="165">
          <cell r="A165" t="str">
            <v>PRT</v>
          </cell>
          <cell r="D165">
            <v>182</v>
          </cell>
          <cell r="G165" t="str">
            <v>AE</v>
          </cell>
        </row>
        <row r="166">
          <cell r="A166" t="str">
            <v>QAT</v>
          </cell>
          <cell r="D166">
            <v>453</v>
          </cell>
          <cell r="G166" t="str">
            <v>EME</v>
          </cell>
        </row>
        <row r="167">
          <cell r="A167" t="str">
            <v>SRP</v>
          </cell>
          <cell r="G167" t="e">
            <v>#N/A</v>
          </cell>
        </row>
        <row r="168">
          <cell r="A168" t="str">
            <v>ROM</v>
          </cell>
          <cell r="D168">
            <v>968</v>
          </cell>
          <cell r="G168" t="str">
            <v>EME</v>
          </cell>
        </row>
        <row r="169">
          <cell r="A169" t="str">
            <v>RUS</v>
          </cell>
          <cell r="D169">
            <v>922</v>
          </cell>
          <cell r="G169" t="str">
            <v>EME</v>
          </cell>
        </row>
        <row r="170">
          <cell r="A170" t="str">
            <v>RWA</v>
          </cell>
          <cell r="D170">
            <v>714</v>
          </cell>
          <cell r="G170" t="str">
            <v>LIDC</v>
          </cell>
        </row>
        <row r="171">
          <cell r="A171" t="str">
            <v>WSM</v>
          </cell>
          <cell r="D171">
            <v>862</v>
          </cell>
          <cell r="G171" t="str">
            <v>EME</v>
          </cell>
        </row>
        <row r="172">
          <cell r="A172" t="str">
            <v>SMR</v>
          </cell>
          <cell r="D172">
            <v>135</v>
          </cell>
          <cell r="G172" t="str">
            <v>AE</v>
          </cell>
        </row>
        <row r="173">
          <cell r="A173" t="str">
            <v>STP</v>
          </cell>
          <cell r="D173">
            <v>716</v>
          </cell>
          <cell r="G173" t="str">
            <v>LIDC</v>
          </cell>
        </row>
        <row r="174">
          <cell r="A174" t="str">
            <v>SAU</v>
          </cell>
          <cell r="D174">
            <v>456</v>
          </cell>
          <cell r="G174" t="str">
            <v>EME</v>
          </cell>
        </row>
        <row r="175">
          <cell r="A175" t="str">
            <v>SEN</v>
          </cell>
          <cell r="D175">
            <v>722</v>
          </cell>
          <cell r="G175" t="str">
            <v>LIDC</v>
          </cell>
        </row>
        <row r="176">
          <cell r="A176" t="str">
            <v>SRB</v>
          </cell>
          <cell r="D176">
            <v>942</v>
          </cell>
          <cell r="G176" t="str">
            <v>EME</v>
          </cell>
        </row>
        <row r="177">
          <cell r="A177" t="str">
            <v>SYC</v>
          </cell>
          <cell r="D177">
            <v>718</v>
          </cell>
          <cell r="G177" t="str">
            <v>EME</v>
          </cell>
        </row>
        <row r="178">
          <cell r="A178" t="str">
            <v>SLE</v>
          </cell>
          <cell r="D178">
            <v>724</v>
          </cell>
          <cell r="G178" t="str">
            <v>LIDC</v>
          </cell>
        </row>
        <row r="179">
          <cell r="A179" t="str">
            <v>SGP</v>
          </cell>
          <cell r="D179">
            <v>576</v>
          </cell>
          <cell r="G179" t="str">
            <v>AE</v>
          </cell>
        </row>
        <row r="180">
          <cell r="A180" t="str">
            <v>SXM</v>
          </cell>
          <cell r="G180" t="e">
            <v>#N/A</v>
          </cell>
        </row>
        <row r="181">
          <cell r="A181" t="str">
            <v>SVK</v>
          </cell>
          <cell r="D181">
            <v>936</v>
          </cell>
          <cell r="G181" t="str">
            <v>AE</v>
          </cell>
        </row>
        <row r="182">
          <cell r="A182" t="str">
            <v>SVN</v>
          </cell>
          <cell r="D182">
            <v>961</v>
          </cell>
          <cell r="G182" t="str">
            <v>AE</v>
          </cell>
        </row>
        <row r="183">
          <cell r="A183" t="str">
            <v>SLB</v>
          </cell>
          <cell r="D183">
            <v>813</v>
          </cell>
          <cell r="G183" t="str">
            <v>LIDC</v>
          </cell>
        </row>
        <row r="184">
          <cell r="A184" t="str">
            <v>SOM</v>
          </cell>
          <cell r="D184">
            <v>726</v>
          </cell>
          <cell r="G184" t="e">
            <v>#N/A</v>
          </cell>
        </row>
        <row r="185">
          <cell r="A185" t="str">
            <v>ZAF</v>
          </cell>
          <cell r="D185">
            <v>199</v>
          </cell>
          <cell r="G185" t="str">
            <v>EME</v>
          </cell>
        </row>
        <row r="186">
          <cell r="A186" t="str">
            <v>KOR</v>
          </cell>
          <cell r="D186">
            <v>542</v>
          </cell>
          <cell r="G186" t="str">
            <v>AE</v>
          </cell>
        </row>
        <row r="187">
          <cell r="A187" t="str">
            <v>SSD</v>
          </cell>
          <cell r="D187">
            <v>733</v>
          </cell>
          <cell r="G187" t="str">
            <v>LIDC</v>
          </cell>
        </row>
        <row r="188">
          <cell r="A188" t="str">
            <v>ESP</v>
          </cell>
          <cell r="D188">
            <v>184</v>
          </cell>
          <cell r="G188" t="str">
            <v>AE</v>
          </cell>
        </row>
        <row r="189">
          <cell r="A189" t="str">
            <v>LKA</v>
          </cell>
          <cell r="D189">
            <v>524</v>
          </cell>
          <cell r="G189" t="str">
            <v>EME</v>
          </cell>
        </row>
        <row r="190">
          <cell r="A190" t="str">
            <v>KNA</v>
          </cell>
          <cell r="D190">
            <v>361</v>
          </cell>
          <cell r="G190" t="str">
            <v>EME</v>
          </cell>
        </row>
        <row r="191">
          <cell r="A191" t="str">
            <v>LCA</v>
          </cell>
          <cell r="D191">
            <v>362</v>
          </cell>
          <cell r="G191" t="str">
            <v>EME</v>
          </cell>
        </row>
        <row r="192">
          <cell r="A192" t="str">
            <v>VCT</v>
          </cell>
          <cell r="D192">
            <v>364</v>
          </cell>
          <cell r="G192" t="str">
            <v>EME</v>
          </cell>
        </row>
        <row r="193">
          <cell r="A193" t="str">
            <v>SDN</v>
          </cell>
          <cell r="D193">
            <v>732</v>
          </cell>
          <cell r="G193" t="str">
            <v>LIDC</v>
          </cell>
        </row>
        <row r="194">
          <cell r="A194" t="str">
            <v>SUR</v>
          </cell>
          <cell r="D194">
            <v>366</v>
          </cell>
          <cell r="G194" t="str">
            <v>EME</v>
          </cell>
        </row>
        <row r="195">
          <cell r="A195" t="str">
            <v>SWZ</v>
          </cell>
          <cell r="D195">
            <v>734</v>
          </cell>
          <cell r="G195" t="str">
            <v>EME</v>
          </cell>
        </row>
        <row r="196">
          <cell r="A196" t="str">
            <v>SWE</v>
          </cell>
          <cell r="D196">
            <v>144</v>
          </cell>
          <cell r="G196" t="str">
            <v>AE</v>
          </cell>
        </row>
        <row r="197">
          <cell r="A197" t="str">
            <v>CHE</v>
          </cell>
          <cell r="D197">
            <v>146</v>
          </cell>
          <cell r="G197" t="str">
            <v>AE</v>
          </cell>
        </row>
        <row r="198">
          <cell r="A198" t="str">
            <v>SYR</v>
          </cell>
          <cell r="D198">
            <v>463</v>
          </cell>
          <cell r="G198" t="str">
            <v>EME</v>
          </cell>
        </row>
        <row r="199">
          <cell r="A199" t="str">
            <v>TWN</v>
          </cell>
          <cell r="D199">
            <v>528</v>
          </cell>
          <cell r="G199" t="str">
            <v>AE</v>
          </cell>
        </row>
        <row r="200">
          <cell r="A200" t="str">
            <v>TJK</v>
          </cell>
          <cell r="D200">
            <v>923</v>
          </cell>
          <cell r="G200" t="str">
            <v>LIDC</v>
          </cell>
        </row>
        <row r="201">
          <cell r="A201" t="str">
            <v>TZA</v>
          </cell>
          <cell r="D201">
            <v>738</v>
          </cell>
          <cell r="G201" t="str">
            <v>LIDC</v>
          </cell>
        </row>
        <row r="202">
          <cell r="A202" t="str">
            <v>THA</v>
          </cell>
          <cell r="D202">
            <v>578</v>
          </cell>
          <cell r="G202" t="str">
            <v>EME</v>
          </cell>
        </row>
        <row r="203">
          <cell r="A203" t="str">
            <v>TLS</v>
          </cell>
          <cell r="D203">
            <v>537</v>
          </cell>
          <cell r="G203" t="str">
            <v>LIDC</v>
          </cell>
        </row>
        <row r="204">
          <cell r="A204" t="str">
            <v>TGO</v>
          </cell>
          <cell r="D204">
            <v>742</v>
          </cell>
          <cell r="G204" t="str">
            <v>LIDC</v>
          </cell>
        </row>
        <row r="205">
          <cell r="A205" t="str">
            <v>TKL</v>
          </cell>
          <cell r="G205" t="e">
            <v>#N/A</v>
          </cell>
        </row>
        <row r="206">
          <cell r="A206" t="str">
            <v>TON</v>
          </cell>
          <cell r="D206">
            <v>866</v>
          </cell>
          <cell r="G206" t="str">
            <v>EME</v>
          </cell>
        </row>
        <row r="207">
          <cell r="A207" t="str">
            <v>TTO</v>
          </cell>
          <cell r="D207">
            <v>369</v>
          </cell>
          <cell r="G207" t="str">
            <v>EME</v>
          </cell>
        </row>
        <row r="208">
          <cell r="A208" t="str">
            <v>TUN</v>
          </cell>
          <cell r="D208">
            <v>744</v>
          </cell>
          <cell r="G208" t="str">
            <v>EME</v>
          </cell>
        </row>
        <row r="209">
          <cell r="A209" t="str">
            <v>TUR</v>
          </cell>
          <cell r="D209">
            <v>186</v>
          </cell>
          <cell r="G209" t="str">
            <v>EME</v>
          </cell>
        </row>
        <row r="210">
          <cell r="A210" t="str">
            <v>TKM</v>
          </cell>
          <cell r="D210">
            <v>925</v>
          </cell>
          <cell r="G210" t="str">
            <v>EME</v>
          </cell>
        </row>
        <row r="211">
          <cell r="A211" t="str">
            <v>TCA</v>
          </cell>
          <cell r="G211" t="e">
            <v>#N/A</v>
          </cell>
        </row>
        <row r="212">
          <cell r="A212" t="str">
            <v>TUV</v>
          </cell>
          <cell r="D212">
            <v>869</v>
          </cell>
          <cell r="G212" t="str">
            <v>EME</v>
          </cell>
        </row>
        <row r="213">
          <cell r="A213" t="str">
            <v>UGA</v>
          </cell>
          <cell r="D213">
            <v>746</v>
          </cell>
          <cell r="G213" t="str">
            <v>LIDC</v>
          </cell>
        </row>
        <row r="214">
          <cell r="A214" t="str">
            <v>UKR</v>
          </cell>
          <cell r="D214">
            <v>926</v>
          </cell>
          <cell r="G214" t="str">
            <v>EME</v>
          </cell>
        </row>
        <row r="215">
          <cell r="A215" t="str">
            <v>ARE</v>
          </cell>
          <cell r="D215">
            <v>466</v>
          </cell>
          <cell r="G215" t="str">
            <v>EME</v>
          </cell>
        </row>
        <row r="216">
          <cell r="A216" t="str">
            <v>GBR</v>
          </cell>
          <cell r="D216">
            <v>112</v>
          </cell>
          <cell r="G216" t="str">
            <v>AE</v>
          </cell>
        </row>
        <row r="217">
          <cell r="A217" t="str">
            <v>USA</v>
          </cell>
          <cell r="D217">
            <v>111</v>
          </cell>
          <cell r="G217" t="str">
            <v>AE</v>
          </cell>
        </row>
        <row r="218">
          <cell r="A218" t="str">
            <v>URY</v>
          </cell>
          <cell r="D218">
            <v>298</v>
          </cell>
          <cell r="G218" t="str">
            <v>EME</v>
          </cell>
        </row>
        <row r="219">
          <cell r="A219" t="str">
            <v>UZB</v>
          </cell>
          <cell r="D219">
            <v>927</v>
          </cell>
          <cell r="G219" t="str">
            <v>LIDC</v>
          </cell>
        </row>
        <row r="220">
          <cell r="A220" t="str">
            <v>VUT</v>
          </cell>
          <cell r="D220">
            <v>846</v>
          </cell>
          <cell r="G220" t="str">
            <v>EME</v>
          </cell>
        </row>
        <row r="221">
          <cell r="A221" t="str">
            <v>VEN</v>
          </cell>
          <cell r="D221">
            <v>299</v>
          </cell>
          <cell r="G221" t="str">
            <v>EME</v>
          </cell>
        </row>
        <row r="222">
          <cell r="A222" t="str">
            <v>VNM</v>
          </cell>
          <cell r="D222">
            <v>582</v>
          </cell>
          <cell r="G222" t="str">
            <v>LIDC</v>
          </cell>
        </row>
        <row r="223">
          <cell r="A223" t="str">
            <v>VIR</v>
          </cell>
          <cell r="G223" t="e">
            <v>#N/A</v>
          </cell>
        </row>
        <row r="224">
          <cell r="A224" t="str">
            <v>VGB</v>
          </cell>
          <cell r="G224" t="e">
            <v>#N/A</v>
          </cell>
        </row>
        <row r="225">
          <cell r="A225" t="str">
            <v>WBG</v>
          </cell>
          <cell r="G225" t="e">
            <v>#N/A</v>
          </cell>
        </row>
        <row r="226">
          <cell r="A226" t="str">
            <v>YEM</v>
          </cell>
          <cell r="D226">
            <v>474</v>
          </cell>
          <cell r="G226" t="str">
            <v>LIDC</v>
          </cell>
        </row>
        <row r="227">
          <cell r="A227" t="str">
            <v>ZMB</v>
          </cell>
          <cell r="D227">
            <v>754</v>
          </cell>
          <cell r="G227" t="str">
            <v>LIDC</v>
          </cell>
        </row>
        <row r="228">
          <cell r="A228" t="str">
            <v>ZWE</v>
          </cell>
          <cell r="D228">
            <v>698</v>
          </cell>
          <cell r="G228" t="str">
            <v>LIDC</v>
          </cell>
        </row>
      </sheetData>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A"/>
      <sheetName val="AQ"/>
      <sheetName val="DQ"/>
      <sheetName val="ControlSheet"/>
      <sheetName val="FS"/>
      <sheetName val="Monthly"/>
      <sheetName val="MEI, SEI and EFV"/>
      <sheetName val="pensions (pr2000)"/>
      <sheetName val="Interest"/>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tab 14"/>
      <sheetName val="tab 3"/>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amp; Resources"/>
      <sheetName val="Notes"/>
      <sheetName val="Notes9"/>
      <sheetName val="Notes10"/>
      <sheetName val="Sch. 1"/>
      <sheetName val="Sch. 2"/>
      <sheetName val="Sch. 3"/>
      <sheetName val="Sch. 4"/>
      <sheetName val="Documentation"/>
      <sheetName val="Data"/>
      <sheetName val="Data2"/>
      <sheetName val="Data3"/>
      <sheetName val="FOO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Balance Shee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dicators.BRF"/>
      <sheetName val="IN"/>
      <sheetName val="OUT"/>
      <sheetName val="Oil prod.Cons."/>
      <sheetName val="OilP"/>
      <sheetName val="OilQ"/>
      <sheetName val="OilV"/>
      <sheetName val="Ref Q"/>
      <sheetName val="RefP"/>
      <sheetName val="RefP3"/>
      <sheetName val="NGLQ"/>
      <sheetName val="GasQ"/>
      <sheetName val="GasP"/>
      <sheetName val="OiGDP"/>
      <sheetName val="A"/>
      <sheetName val="DeletedOld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Table 1.  Bahrain: Oil Production and Trade</v>
          </cell>
        </row>
        <row r="3">
          <cell r="A3" t="str">
            <v>(Volumes are in thousands of b/y, Prices are in US$, Values are in millions of US$)</v>
          </cell>
        </row>
        <row r="6">
          <cell r="B6" t="str">
            <v>1987</v>
          </cell>
          <cell r="C6" t="str">
            <v>1988</v>
          </cell>
          <cell r="D6" t="str">
            <v>1989</v>
          </cell>
          <cell r="E6" t="str">
            <v>1990</v>
          </cell>
          <cell r="F6">
            <v>1991</v>
          </cell>
          <cell r="G6">
            <v>1992</v>
          </cell>
          <cell r="H6">
            <v>1993</v>
          </cell>
          <cell r="I6">
            <v>1994</v>
          </cell>
          <cell r="J6">
            <v>1995</v>
          </cell>
        </row>
        <row r="12">
          <cell r="A12" t="str">
            <v>Prices:</v>
          </cell>
        </row>
        <row r="13">
          <cell r="A13" t="str">
            <v>Prices of crude exports</v>
          </cell>
          <cell r="G13" t="str">
            <v xml:space="preserve"> </v>
          </cell>
          <cell r="H13" t="e">
            <v>#REF!</v>
          </cell>
          <cell r="I13" t="e">
            <v>#REF!</v>
          </cell>
          <cell r="J13" t="e">
            <v>#REF!</v>
          </cell>
        </row>
        <row r="14">
          <cell r="A14" t="str">
            <v>Price of crude imports</v>
          </cell>
          <cell r="G14" t="str">
            <v xml:space="preserve"> </v>
          </cell>
          <cell r="H14" t="e">
            <v>#REF!</v>
          </cell>
          <cell r="I14" t="e">
            <v>#REF!</v>
          </cell>
          <cell r="J14" t="e">
            <v>#REF!</v>
          </cell>
        </row>
        <row r="15">
          <cell r="A15" t="str">
            <v>Price of product exports</v>
          </cell>
          <cell r="G15" t="str">
            <v xml:space="preserve"> </v>
          </cell>
          <cell r="H15" t="e">
            <v>#REF!</v>
          </cell>
          <cell r="I15" t="e">
            <v>#REF!</v>
          </cell>
          <cell r="J15" t="e">
            <v>#REF!</v>
          </cell>
        </row>
        <row r="16">
          <cell r="A16" t="str">
            <v>Price of product imports</v>
          </cell>
          <cell r="G16" t="str">
            <v xml:space="preserve"> </v>
          </cell>
          <cell r="H16" t="e">
            <v>#REF!</v>
          </cell>
          <cell r="I16" t="e">
            <v>#REF!</v>
          </cell>
          <cell r="J16" t="e">
            <v>#REF!</v>
          </cell>
        </row>
        <row r="18">
          <cell r="A18" t="str">
            <v>Net oil trade</v>
          </cell>
          <cell r="B18" t="str">
            <v xml:space="preserve"> </v>
          </cell>
          <cell r="C18" t="e">
            <v>#REF!</v>
          </cell>
          <cell r="D18" t="e">
            <v>#REF!</v>
          </cell>
          <cell r="E18" t="e">
            <v>#REF!</v>
          </cell>
          <cell r="F18" t="e">
            <v>#REF!</v>
          </cell>
          <cell r="G18" t="e">
            <v>#REF!</v>
          </cell>
          <cell r="H18" t="e">
            <v>#REF!</v>
          </cell>
          <cell r="I18" t="e">
            <v>#REF!</v>
          </cell>
          <cell r="J18" t="e">
            <v>#REF!</v>
          </cell>
        </row>
        <row r="19">
          <cell r="A19" t="str">
            <v xml:space="preserve">  Exports</v>
          </cell>
          <cell r="C19" t="e">
            <v>#REF!</v>
          </cell>
          <cell r="D19" t="e">
            <v>#REF!</v>
          </cell>
          <cell r="E19" t="e">
            <v>#REF!</v>
          </cell>
          <cell r="F19" t="e">
            <v>#REF!</v>
          </cell>
          <cell r="G19" t="e">
            <v>#REF!</v>
          </cell>
          <cell r="H19" t="e">
            <v>#REF!</v>
          </cell>
          <cell r="I19" t="e">
            <v>#REF!</v>
          </cell>
          <cell r="J19" t="e">
            <v>#REF!</v>
          </cell>
        </row>
        <row r="20">
          <cell r="A20" t="str">
            <v xml:space="preserve">    Exports of crude</v>
          </cell>
          <cell r="C20" t="e">
            <v>#REF!</v>
          </cell>
          <cell r="D20" t="e">
            <v>#REF!</v>
          </cell>
          <cell r="E20" t="e">
            <v>#REF!</v>
          </cell>
          <cell r="F20" t="e">
            <v>#REF!</v>
          </cell>
          <cell r="G20" t="e">
            <v>#REF!</v>
          </cell>
          <cell r="H20" t="e">
            <v>#REF!</v>
          </cell>
          <cell r="I20" t="e">
            <v>#REF!</v>
          </cell>
          <cell r="J20" t="e">
            <v>#REF!</v>
          </cell>
        </row>
        <row r="21">
          <cell r="A21" t="str">
            <v xml:space="preserve">    Exports of products</v>
          </cell>
          <cell r="C21" t="e">
            <v>#REF!</v>
          </cell>
          <cell r="D21" t="e">
            <v>#REF!</v>
          </cell>
          <cell r="E21" t="e">
            <v>#REF!</v>
          </cell>
          <cell r="F21" t="e">
            <v>#REF!</v>
          </cell>
          <cell r="G21" t="e">
            <v>#REF!</v>
          </cell>
          <cell r="H21" t="e">
            <v>#REF!</v>
          </cell>
          <cell r="I21" t="e">
            <v>#REF!</v>
          </cell>
          <cell r="J21" t="e">
            <v>#REF!</v>
          </cell>
        </row>
        <row r="23">
          <cell r="A23" t="str">
            <v xml:space="preserve">  Imports</v>
          </cell>
          <cell r="C23" t="e">
            <v>#REF!</v>
          </cell>
          <cell r="D23" t="e">
            <v>#REF!</v>
          </cell>
          <cell r="E23" t="e">
            <v>#REF!</v>
          </cell>
          <cell r="F23" t="e">
            <v>#REF!</v>
          </cell>
          <cell r="G23" t="e">
            <v>#REF!</v>
          </cell>
          <cell r="H23" t="e">
            <v>#REF!</v>
          </cell>
          <cell r="I23" t="e">
            <v>#REF!</v>
          </cell>
          <cell r="J23" t="e">
            <v>#REF!</v>
          </cell>
        </row>
        <row r="24">
          <cell r="A24" t="str">
            <v xml:space="preserve">    Imports of crude 2/</v>
          </cell>
          <cell r="B24" t="str">
            <v xml:space="preserve"> </v>
          </cell>
          <cell r="C24" t="e">
            <v>#REF!</v>
          </cell>
          <cell r="D24" t="e">
            <v>#REF!</v>
          </cell>
          <cell r="E24" t="e">
            <v>#REF!</v>
          </cell>
          <cell r="F24" t="e">
            <v>#REF!</v>
          </cell>
          <cell r="G24" t="e">
            <v>#REF!</v>
          </cell>
          <cell r="H24" t="e">
            <v>#REF!</v>
          </cell>
          <cell r="I24" t="e">
            <v>#REF!</v>
          </cell>
          <cell r="J24" t="e">
            <v>#REF!</v>
          </cell>
        </row>
        <row r="25">
          <cell r="A25" t="str">
            <v xml:space="preserve">    Imports of products</v>
          </cell>
          <cell r="C25" t="e">
            <v>#REF!</v>
          </cell>
          <cell r="D25" t="e">
            <v>#REF!</v>
          </cell>
          <cell r="E25" t="e">
            <v>#REF!</v>
          </cell>
          <cell r="F25" t="e">
            <v>#REF!</v>
          </cell>
          <cell r="G25" t="e">
            <v>#REF!</v>
          </cell>
          <cell r="H25" t="e">
            <v>#REF!</v>
          </cell>
          <cell r="I25" t="e">
            <v>#REF!</v>
          </cell>
          <cell r="J25" t="e">
            <v>#REF!</v>
          </cell>
        </row>
        <row r="27">
          <cell r="A27" t="str">
            <v>Memorandum items:</v>
          </cell>
        </row>
        <row r="29">
          <cell r="A29" t="str">
            <v>Net oil trade in BD:</v>
          </cell>
          <cell r="G29" t="e">
            <v>#REF!</v>
          </cell>
          <cell r="H29" t="e">
            <v>#REF!</v>
          </cell>
          <cell r="I29" t="e">
            <v>#REF!</v>
          </cell>
          <cell r="J29" t="e">
            <v>#REF!</v>
          </cell>
        </row>
        <row r="30">
          <cell r="A30" t="str">
            <v xml:space="preserve">  Exports of crude</v>
          </cell>
          <cell r="G30" t="e">
            <v>#REF!</v>
          </cell>
          <cell r="H30" t="e">
            <v>#REF!</v>
          </cell>
          <cell r="I30" t="e">
            <v>#REF!</v>
          </cell>
          <cell r="J30" t="e">
            <v>#REF!</v>
          </cell>
        </row>
        <row r="31">
          <cell r="A31" t="str">
            <v xml:space="preserve">  Exports of products</v>
          </cell>
          <cell r="G31" t="e">
            <v>#REF!</v>
          </cell>
          <cell r="H31" t="e">
            <v>#REF!</v>
          </cell>
          <cell r="I31" t="e">
            <v>#REF!</v>
          </cell>
          <cell r="J31" t="e">
            <v>#REF!</v>
          </cell>
        </row>
        <row r="32">
          <cell r="A32" t="str">
            <v xml:space="preserve">  Imports of crude 2/</v>
          </cell>
          <cell r="G32" t="e">
            <v>#REF!</v>
          </cell>
          <cell r="H32" t="e">
            <v>#REF!</v>
          </cell>
          <cell r="I32" t="e">
            <v>#REF!</v>
          </cell>
          <cell r="J32" t="e">
            <v>#REF!</v>
          </cell>
        </row>
        <row r="33">
          <cell r="A33" t="str">
            <v xml:space="preserve">  Imports of products</v>
          </cell>
          <cell r="G33" t="e">
            <v>#REF!</v>
          </cell>
          <cell r="H33" t="e">
            <v>#REF!</v>
          </cell>
          <cell r="I33" t="e">
            <v>#REF!</v>
          </cell>
          <cell r="J33" t="e">
            <v>#REF!</v>
          </cell>
        </row>
        <row r="34">
          <cell r="A34" t="str">
            <v xml:space="preserve">  Imports of crude and prod.</v>
          </cell>
          <cell r="H34" t="e">
            <v>#REF!</v>
          </cell>
          <cell r="I34" t="e">
            <v>#REF!</v>
          </cell>
          <cell r="J34" t="e">
            <v>#REF!</v>
          </cell>
        </row>
        <row r="35">
          <cell r="A35" t="str">
            <v>-</v>
          </cell>
          <cell r="B35" t="str">
            <v>-</v>
          </cell>
          <cell r="C35" t="str">
            <v>-</v>
          </cell>
          <cell r="D35" t="str">
            <v>-</v>
          </cell>
          <cell r="E35" t="str">
            <v>-</v>
          </cell>
          <cell r="F35" t="str">
            <v>-</v>
          </cell>
          <cell r="G35" t="str">
            <v>-</v>
          </cell>
          <cell r="H35" t="str">
            <v>-</v>
          </cell>
          <cell r="I35" t="str">
            <v>-</v>
          </cell>
          <cell r="J35" t="str">
            <v>-</v>
          </cell>
        </row>
        <row r="36">
          <cell r="A36" t="str">
            <v>Source: Ministry of Oil and Industry; and staff projections.</v>
          </cell>
        </row>
        <row r="38">
          <cell r="A38" t="str">
            <v>1/  Domestic sales are projected to rise by 3 percent per annum starting in 1994.</v>
          </cell>
        </row>
        <row r="39">
          <cell r="A39" t="str">
            <v>2/  Import values were projected to rise by 2 percent per annum starting in 1994.</v>
          </cell>
        </row>
        <row r="40">
          <cell r="H40" t="str">
            <v>From Table 3 of RED</v>
          </cell>
        </row>
        <row r="42">
          <cell r="C42">
            <v>1988</v>
          </cell>
          <cell r="G42">
            <v>1992</v>
          </cell>
          <cell r="H42">
            <v>1993</v>
          </cell>
        </row>
        <row r="44">
          <cell r="B44" t="str">
            <v>xc</v>
          </cell>
          <cell r="C44">
            <v>115.6</v>
          </cell>
          <cell r="D44">
            <v>146.1</v>
          </cell>
          <cell r="E44">
            <v>198.4</v>
          </cell>
          <cell r="F44">
            <v>149.1</v>
          </cell>
          <cell r="G44">
            <v>198.6</v>
          </cell>
          <cell r="H44">
            <v>207.3</v>
          </cell>
          <cell r="I44" t="str">
            <v xml:space="preserve"> </v>
          </cell>
        </row>
        <row r="45">
          <cell r="B45" t="str">
            <v>xp</v>
          </cell>
          <cell r="C45">
            <v>572.6</v>
          </cell>
          <cell r="D45">
            <v>654.4</v>
          </cell>
          <cell r="E45">
            <v>906.6</v>
          </cell>
          <cell r="F45">
            <v>875.6</v>
          </cell>
          <cell r="G45">
            <v>780.7</v>
          </cell>
          <cell r="H45">
            <v>714.8</v>
          </cell>
        </row>
        <row r="46">
          <cell r="B46" t="str">
            <v xml:space="preserve"> </v>
          </cell>
          <cell r="C46">
            <v>9.1</v>
          </cell>
          <cell r="D46">
            <v>10.1</v>
          </cell>
          <cell r="E46">
            <v>15</v>
          </cell>
          <cell r="F46">
            <v>13</v>
          </cell>
          <cell r="G46">
            <v>15.4</v>
          </cell>
          <cell r="H46">
            <v>21.9</v>
          </cell>
          <cell r="I46" t="str">
            <v>from Al-Khan</v>
          </cell>
        </row>
        <row r="47">
          <cell r="B47" t="str">
            <v xml:space="preserve"> </v>
          </cell>
          <cell r="C47">
            <v>399.1</v>
          </cell>
          <cell r="D47">
            <v>466.7</v>
          </cell>
          <cell r="E47">
            <v>672</v>
          </cell>
          <cell r="F47">
            <v>645.9</v>
          </cell>
          <cell r="G47">
            <v>568.5</v>
          </cell>
          <cell r="H47">
            <v>510.3</v>
          </cell>
        </row>
      </sheetData>
      <sheetData sheetId="16">
        <row r="27">
          <cell r="A27" t="str">
            <v xml:space="preserve">  2/  Per long ton.</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Data for Charts"/>
    </sheetNames>
    <sheetDataSet>
      <sheetData sheetId="0"/>
      <sheetData sheetId="1"/>
      <sheetData sheetId="2"/>
      <sheetData sheetId="3" refreshError="1"/>
      <sheetData sheetId="4" refreshError="1"/>
      <sheetData sheetId="5"/>
      <sheetData sheetId="6"/>
      <sheetData sheetId="7"/>
      <sheetData sheetId="8" refreshError="1"/>
      <sheetData sheetId="9"/>
      <sheetData sheetId="10"/>
      <sheetData sheetId="11"/>
      <sheetData sheetId="12"/>
      <sheetData sheetId="1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DMX CD M IN"/>
      <sheetName val="DMX CD Q IN"/>
      <sheetName val="DMX IN CD"/>
      <sheetName val="DMX IN MT"/>
      <sheetName val="DMX OUT"/>
      <sheetName val="EDSS In"/>
      <sheetName val="SR-Table4 - short"/>
      <sheetName val="SR-Table4"/>
      <sheetName val="SR Tab 8 GFR"/>
      <sheetName val="Export_prices"/>
      <sheetName val="GAS"/>
      <sheetName val="GEE"/>
      <sheetName val="Assump"/>
      <sheetName val="BOP-GDP"/>
      <sheetName val="BOP"/>
      <sheetName val="gas exp adj"/>
      <sheetName val="Exports"/>
      <sheetName val="Imports"/>
      <sheetName val="Serv&amp;Trans"/>
      <sheetName val="ExtDebt"/>
      <sheetName val="Debt_loan"/>
      <sheetName val="Arrears--Table"/>
      <sheetName val="input_arrears"/>
      <sheetName val="FDI"/>
      <sheetName val="Reserves"/>
      <sheetName val="input_reserves"/>
      <sheetName val="Trade"/>
      <sheetName val="public-private trade"/>
      <sheetName val="Exports_K"/>
      <sheetName val="Thai gas imports (2)"/>
      <sheetName val="Thai gas imports"/>
      <sheetName val="USsanction(new)"/>
      <sheetName val="Imports_K"/>
      <sheetName val="Gas projects"/>
      <sheetName val="Debt Sust."/>
      <sheetName val="Debt_loan_old"/>
      <sheetName val="ER"/>
      <sheetName val="ControlSheet"/>
      <sheetName val="BOP(print)"/>
      <sheetName val="REER"/>
      <sheetName val="SRtable5--ext debt"/>
      <sheetName val="Debt&amp;Arrears"/>
      <sheetName val="NFPS Other Cons (c)"/>
      <sheetName val="new"/>
      <sheetName val="Req-debt and financing"/>
    </sheetNames>
    <sheetDataSet>
      <sheetData sheetId="0">
        <row r="7">
          <cell r="I7" t="str">
            <v>\\Data2\apd\Data\MMR\DMX\MMR_MT.dmx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
      <sheetName val="IFSinM"/>
      <sheetName val="DMXinAsect"/>
      <sheetName val="DMXinAsect_P"/>
      <sheetName val="Poverty"/>
      <sheetName val="T1-SEI (withPN)"/>
      <sheetName val="TextT_Baseline"/>
      <sheetName val="T1-SEI"/>
      <sheetName val="T1-SEI_Comp"/>
      <sheetName val="T-SEI (AM)"/>
      <sheetName val="T2-FIS (kyats)"/>
      <sheetName val="T2-FIS (kyats COMP)"/>
      <sheetName val="T3-FIS (%GDP)"/>
      <sheetName val="Sheet2"/>
      <sheetName val="T3-FIS (%GDP) (COMP)"/>
      <sheetName val="T4-BOP_Comp_old"/>
      <sheetName val="T4-BOP"/>
      <sheetName val="PN TT2_2021"/>
      <sheetName val="New TT2_2021"/>
      <sheetName val="T1_FinancingNeeds"/>
      <sheetName val="T4-BOP_Comp"/>
      <sheetName val="T5-MON"/>
      <sheetName val="T6-MED"/>
      <sheetName val="TextT_Baseline (PN)"/>
      <sheetName val="T_Budget_COV"/>
      <sheetName val="TextT_FinancingNeeds"/>
      <sheetName val="New TT2_2020"/>
      <sheetName val="DSA_data"/>
      <sheetName val="DSA_table"/>
      <sheetName val="T4-BOP (%GDP)"/>
      <sheetName val="2nd DSSI"/>
      <sheetName val="T_DSSI"/>
      <sheetName val="DSSI"/>
      <sheetName val="T_DSSI compare"/>
      <sheetName val="ADB Table"/>
      <sheetName val="T7-FINTAB"/>
      <sheetName val="T4-BOP (old)"/>
      <sheetName val="T_GDP_Exp"/>
      <sheetName val="T_PubFinance"/>
      <sheetName val="T_Total_Financing"/>
      <sheetName val="T_Add_Financing"/>
      <sheetName val="CYRHEE"/>
      <sheetName val="T7-CMP"/>
      <sheetName val="MCFW_table"/>
      <sheetName val="Sheet1"/>
      <sheetName val="T2-FIS (ORG)"/>
      <sheetName val="T_DSSI (2)"/>
    </sheetNames>
    <sheetDataSet>
      <sheetData sheetId="0">
        <row r="5">
          <cell r="E5" t="str">
            <v>\\data2\apd\data\mmr\Macro framework\MMR_MT.dmxe</v>
          </cell>
        </row>
        <row r="7">
          <cell r="E7" t="str">
            <v>Q:\Data\MMR\Macro framework\Archive\2021\2nd_RCF_SR\MMR_MT.dmx</v>
          </cell>
        </row>
      </sheetData>
      <sheetData sheetId="1"/>
      <sheetData sheetId="2">
        <row r="13">
          <cell r="AI13">
            <v>1529.875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PL"/>
      <sheetName val="BAI 2"/>
    </sheetNames>
    <sheetDataSet>
      <sheetData sheetId="0">
        <row r="1">
          <cell r="A1" t="str">
            <v>RE</v>
          </cell>
          <cell r="B1" t="str">
            <v>000010 KUMARI BANK LIMITED</v>
          </cell>
          <cell r="C1" t="str">
            <v>PROFIT AND LOSS "STANDARD"</v>
          </cell>
          <cell r="D1" t="str">
            <v>AS AT CLOSE OF 14 MAR 2011                   PAGE NO    1</v>
          </cell>
        </row>
        <row r="2">
          <cell r="A2" t="str">
            <v>AR</v>
          </cell>
          <cell r="B2" t="str">
            <v>EA NAME</v>
          </cell>
          <cell r="D2" t="str">
            <v>PRINTED AT 00:58 ON 15 MAR 2011</v>
          </cell>
        </row>
        <row r="3">
          <cell r="B3" t="str">
            <v>TO:</v>
          </cell>
          <cell r="C3" t="str">
            <v>( IN FULL</v>
          </cell>
          <cell r="D3" t="str">
            <v>AMOUNT )</v>
          </cell>
        </row>
        <row r="5">
          <cell r="A5" t="str">
            <v>LINE</v>
          </cell>
          <cell r="B5" t="str">
            <v>DESCRIPTION</v>
          </cell>
          <cell r="C5" t="str">
            <v>CLOSING BALANCE</v>
          </cell>
          <cell r="D5" t="str">
            <v>CURRENT MONTH</v>
          </cell>
        </row>
        <row r="6">
          <cell r="A6" t="str">
            <v>----</v>
          </cell>
          <cell r="B6" t="str">
            <v>-----------</v>
          </cell>
          <cell r="C6" t="str">
            <v>---------------</v>
          </cell>
          <cell r="D6" t="str">
            <v>-------------</v>
          </cell>
        </row>
        <row r="10">
          <cell r="A10">
            <v>20</v>
          </cell>
          <cell r="B10" t="str">
            <v>Int. Income: Investment (LCY)</v>
          </cell>
        </row>
        <row r="11">
          <cell r="A11">
            <v>50</v>
          </cell>
          <cell r="B11" t="str">
            <v>Inter Bank Placement</v>
          </cell>
          <cell r="C11">
            <v>29626717.239999998</v>
          </cell>
          <cell r="D11">
            <v>169520.55</v>
          </cell>
        </row>
        <row r="13">
          <cell r="A13">
            <v>55</v>
          </cell>
          <cell r="B13" t="str">
            <v>Treasury Bills</v>
          </cell>
          <cell r="C13">
            <v>86175192.459999993</v>
          </cell>
          <cell r="D13">
            <v>11315511.6</v>
          </cell>
        </row>
        <row r="14">
          <cell r="A14">
            <v>60</v>
          </cell>
          <cell r="B14" t="str">
            <v>Governement Bonds</v>
          </cell>
          <cell r="C14">
            <v>12075676.52</v>
          </cell>
          <cell r="D14">
            <v>1404226.14</v>
          </cell>
        </row>
        <row r="15">
          <cell r="A15">
            <v>65</v>
          </cell>
          <cell r="B15" t="str">
            <v>Int. Income AIP</v>
          </cell>
          <cell r="C15">
            <v>28034.46</v>
          </cell>
          <cell r="D15">
            <v>0</v>
          </cell>
        </row>
        <row r="17">
          <cell r="A17">
            <v>100</v>
          </cell>
          <cell r="B17" t="str">
            <v>Total Int. Inc.Investment(LCY)</v>
          </cell>
          <cell r="C17">
            <v>127905620.68000001</v>
          </cell>
          <cell r="D17">
            <v>12889258.289999999</v>
          </cell>
        </row>
        <row r="19">
          <cell r="A19">
            <v>120</v>
          </cell>
          <cell r="B19" t="str">
            <v>Int. Income Investment(FCY)</v>
          </cell>
        </row>
        <row r="20">
          <cell r="A20">
            <v>150</v>
          </cell>
          <cell r="B20" t="str">
            <v>Inter Bank Placement (FCY)</v>
          </cell>
          <cell r="C20">
            <v>3510565.64</v>
          </cell>
          <cell r="D20">
            <v>273933.32</v>
          </cell>
        </row>
        <row r="21">
          <cell r="A21">
            <v>160</v>
          </cell>
          <cell r="B21" t="str">
            <v>Interest Income AIP - FCY</v>
          </cell>
          <cell r="C21">
            <v>10512.54</v>
          </cell>
          <cell r="D21">
            <v>1210.06</v>
          </cell>
        </row>
        <row r="23">
          <cell r="A23">
            <v>240</v>
          </cell>
          <cell r="B23" t="str">
            <v>Total Int. Inc. Investment-FCY</v>
          </cell>
          <cell r="C23">
            <v>3521078.18</v>
          </cell>
          <cell r="D23">
            <v>275143.38</v>
          </cell>
        </row>
        <row r="25">
          <cell r="A25">
            <v>250</v>
          </cell>
          <cell r="B25" t="str">
            <v>Total Int. Inc. Investment</v>
          </cell>
          <cell r="C25">
            <v>131426698.86</v>
          </cell>
          <cell r="D25">
            <v>13164401.67</v>
          </cell>
        </row>
        <row r="27">
          <cell r="A27">
            <v>510</v>
          </cell>
          <cell r="B27" t="str">
            <v>Int Inc Loans, Adv.&amp; Bills-LCY</v>
          </cell>
        </row>
        <row r="29">
          <cell r="A29">
            <v>520</v>
          </cell>
          <cell r="B29" t="str">
            <v>Overdraft Accounts</v>
          </cell>
          <cell r="C29">
            <v>689510627.25</v>
          </cell>
          <cell r="D29">
            <v>40225346.82</v>
          </cell>
        </row>
        <row r="31">
          <cell r="A31">
            <v>525</v>
          </cell>
          <cell r="B31" t="str">
            <v>Vostro Accounts</v>
          </cell>
          <cell r="C31">
            <v>0</v>
          </cell>
          <cell r="D31">
            <v>0</v>
          </cell>
        </row>
        <row r="32">
          <cell r="A32">
            <v>530</v>
          </cell>
          <cell r="B32" t="str">
            <v>Demand Loans</v>
          </cell>
          <cell r="C32">
            <v>81023150.640000001</v>
          </cell>
          <cell r="D32">
            <v>4398359.0999999996</v>
          </cell>
        </row>
        <row r="33">
          <cell r="A33">
            <v>535</v>
          </cell>
          <cell r="B33" t="str">
            <v>Time Loans</v>
          </cell>
          <cell r="C33">
            <v>129640741.90000001</v>
          </cell>
          <cell r="D33">
            <v>8495870.3100000005</v>
          </cell>
        </row>
        <row r="34">
          <cell r="A34">
            <v>540</v>
          </cell>
          <cell r="B34" t="str">
            <v>Term Loans</v>
          </cell>
          <cell r="C34">
            <v>193983908.34</v>
          </cell>
          <cell r="D34">
            <v>11465752.800000001</v>
          </cell>
        </row>
        <row r="35">
          <cell r="A35">
            <v>542</v>
          </cell>
          <cell r="B35" t="str">
            <v>Loan Against Fixed Deposit</v>
          </cell>
          <cell r="C35">
            <v>0</v>
          </cell>
          <cell r="D35">
            <v>0</v>
          </cell>
        </row>
        <row r="36">
          <cell r="A36">
            <v>544</v>
          </cell>
          <cell r="B36" t="str">
            <v>Loan Against Govt. Bond</v>
          </cell>
          <cell r="C36">
            <v>0</v>
          </cell>
          <cell r="D36">
            <v>0</v>
          </cell>
        </row>
        <row r="37">
          <cell r="A37">
            <v>545</v>
          </cell>
          <cell r="B37" t="str">
            <v>Loan Against PF</v>
          </cell>
          <cell r="C37">
            <v>5789.02</v>
          </cell>
          <cell r="D37">
            <v>0</v>
          </cell>
        </row>
        <row r="38">
          <cell r="A38">
            <v>546</v>
          </cell>
          <cell r="B38" t="str">
            <v>Import LC</v>
          </cell>
          <cell r="C38">
            <v>0</v>
          </cell>
          <cell r="D38">
            <v>0</v>
          </cell>
        </row>
        <row r="39">
          <cell r="A39">
            <v>547</v>
          </cell>
          <cell r="B39" t="str">
            <v>Export LC</v>
          </cell>
          <cell r="C39">
            <v>0</v>
          </cell>
          <cell r="D39">
            <v>0</v>
          </cell>
        </row>
        <row r="40">
          <cell r="A40">
            <v>550</v>
          </cell>
          <cell r="B40" t="str">
            <v>Adv: Bills under LC</v>
          </cell>
          <cell r="C40">
            <v>31827.200000000001</v>
          </cell>
          <cell r="D40">
            <v>14779.29</v>
          </cell>
        </row>
        <row r="41">
          <cell r="A41">
            <v>560</v>
          </cell>
          <cell r="B41" t="str">
            <v>Adv: Trust Receipt: Imports</v>
          </cell>
          <cell r="C41">
            <v>44675707.020000003</v>
          </cell>
          <cell r="D41">
            <v>3207746.26</v>
          </cell>
        </row>
        <row r="42">
          <cell r="A42">
            <v>565</v>
          </cell>
          <cell r="B42" t="str">
            <v>PD Of Acceptance LC</v>
          </cell>
          <cell r="C42">
            <v>0</v>
          </cell>
          <cell r="D42">
            <v>0</v>
          </cell>
        </row>
        <row r="43">
          <cell r="A43">
            <v>570</v>
          </cell>
          <cell r="B43" t="str">
            <v>Pre/Post Shipment Credits</v>
          </cell>
          <cell r="C43">
            <v>3490015.61</v>
          </cell>
          <cell r="D43">
            <v>163547.78</v>
          </cell>
        </row>
        <row r="44">
          <cell r="A44">
            <v>600</v>
          </cell>
          <cell r="B44" t="str">
            <v>Bills Purchase/Disc: Clean</v>
          </cell>
          <cell r="C44">
            <v>0</v>
          </cell>
          <cell r="D44">
            <v>0</v>
          </cell>
        </row>
        <row r="45">
          <cell r="A45">
            <v>610</v>
          </cell>
          <cell r="B45" t="str">
            <v>Bills Purchase/Disc. : Docs</v>
          </cell>
          <cell r="C45">
            <v>1632163.99</v>
          </cell>
          <cell r="D45">
            <v>0</v>
          </cell>
        </row>
        <row r="46">
          <cell r="A46">
            <v>620</v>
          </cell>
          <cell r="B46" t="str">
            <v>Bills Purchase/Disc. : LC</v>
          </cell>
          <cell r="C46">
            <v>0</v>
          </cell>
          <cell r="D46">
            <v>0</v>
          </cell>
        </row>
        <row r="47">
          <cell r="A47">
            <v>630</v>
          </cell>
          <cell r="B47" t="str">
            <v>Trade Acceptance Disc.</v>
          </cell>
          <cell r="C47">
            <v>0</v>
          </cell>
          <cell r="D47">
            <v>0</v>
          </cell>
        </row>
        <row r="48">
          <cell r="A48">
            <v>640</v>
          </cell>
          <cell r="B48" t="str">
            <v>Housing Loans</v>
          </cell>
          <cell r="C48">
            <v>103728602.16</v>
          </cell>
          <cell r="D48">
            <v>6519153.4100000001</v>
          </cell>
        </row>
        <row r="49">
          <cell r="A49">
            <v>641</v>
          </cell>
          <cell r="B49" t="str">
            <v>Hire Purchase Loans</v>
          </cell>
          <cell r="C49">
            <v>28254882.75</v>
          </cell>
          <cell r="D49">
            <v>2002780.22</v>
          </cell>
        </row>
        <row r="50">
          <cell r="A50">
            <v>642</v>
          </cell>
          <cell r="B50" t="str">
            <v>Hire Purchase Loan Manual</v>
          </cell>
          <cell r="C50">
            <v>0</v>
          </cell>
          <cell r="D50">
            <v>0</v>
          </cell>
        </row>
        <row r="51">
          <cell r="A51">
            <v>645</v>
          </cell>
          <cell r="B51" t="str">
            <v>Education Loans</v>
          </cell>
          <cell r="C51">
            <v>7932794.4900000002</v>
          </cell>
          <cell r="D51">
            <v>496539.46</v>
          </cell>
        </row>
        <row r="52">
          <cell r="A52">
            <v>650</v>
          </cell>
          <cell r="B52" t="str">
            <v>Travel Loans</v>
          </cell>
          <cell r="C52">
            <v>0</v>
          </cell>
          <cell r="D52">
            <v>0</v>
          </cell>
        </row>
        <row r="53">
          <cell r="A53">
            <v>652</v>
          </cell>
          <cell r="B53" t="str">
            <v>Consumer Loans</v>
          </cell>
          <cell r="C53">
            <v>998214.63</v>
          </cell>
          <cell r="D53">
            <v>69455.13</v>
          </cell>
        </row>
        <row r="54">
          <cell r="A54">
            <v>653</v>
          </cell>
          <cell r="B54" t="str">
            <v>Membership Loans</v>
          </cell>
          <cell r="C54">
            <v>0</v>
          </cell>
          <cell r="D54">
            <v>0</v>
          </cell>
        </row>
        <row r="55">
          <cell r="A55">
            <v>654</v>
          </cell>
          <cell r="B55" t="str">
            <v>Staff Loan</v>
          </cell>
          <cell r="C55">
            <v>4328702.0199999996</v>
          </cell>
          <cell r="D55">
            <v>378843.91</v>
          </cell>
        </row>
        <row r="56">
          <cell r="A56">
            <v>669</v>
          </cell>
          <cell r="B56" t="str">
            <v>Easy Loans</v>
          </cell>
          <cell r="C56">
            <v>4118401.16</v>
          </cell>
          <cell r="D56">
            <v>242000.86</v>
          </cell>
        </row>
        <row r="57">
          <cell r="A57">
            <v>670</v>
          </cell>
          <cell r="B57" t="str">
            <v>Mortgage Loan- Annuity</v>
          </cell>
          <cell r="C57">
            <v>11050147.16</v>
          </cell>
          <cell r="D57">
            <v>707492.33</v>
          </cell>
        </row>
        <row r="58">
          <cell r="A58">
            <v>671</v>
          </cell>
          <cell r="B58" t="str">
            <v>Mortgage Loan- Linear</v>
          </cell>
          <cell r="C58">
            <v>6130.14</v>
          </cell>
          <cell r="D58">
            <v>0</v>
          </cell>
        </row>
        <row r="59">
          <cell r="A59">
            <v>730</v>
          </cell>
          <cell r="B59" t="str">
            <v>Interest Income LDO(Manual)</v>
          </cell>
          <cell r="C59">
            <v>39892.71</v>
          </cell>
          <cell r="D59">
            <v>48950.71</v>
          </cell>
        </row>
        <row r="60">
          <cell r="A60">
            <v>740</v>
          </cell>
          <cell r="B60" t="str">
            <v>Interest Income LDO( Suspense)</v>
          </cell>
          <cell r="C60">
            <v>-91362661.189999998</v>
          </cell>
          <cell r="D60">
            <v>170572590.31</v>
          </cell>
        </row>
        <row r="62">
          <cell r="A62">
            <v>750</v>
          </cell>
          <cell r="B62" t="str">
            <v>Total Int. Inc. Loans, Adv-LCY</v>
          </cell>
          <cell r="C62">
            <v>1213089037</v>
          </cell>
          <cell r="D62">
            <v>249009208.69999999</v>
          </cell>
        </row>
        <row r="64">
          <cell r="A64">
            <v>760</v>
          </cell>
          <cell r="B64" t="str">
            <v>Int Inc Loans, Adv &amp; Bills-FCY</v>
          </cell>
        </row>
        <row r="66">
          <cell r="A66">
            <v>770</v>
          </cell>
          <cell r="B66" t="str">
            <v>Overdraft FCY</v>
          </cell>
          <cell r="C66">
            <v>43.51</v>
          </cell>
          <cell r="D66">
            <v>0</v>
          </cell>
        </row>
        <row r="67">
          <cell r="A67">
            <v>780</v>
          </cell>
          <cell r="B67" t="str">
            <v>Demand Loans FCY</v>
          </cell>
          <cell r="C67">
            <v>0</v>
          </cell>
          <cell r="D67">
            <v>0</v>
          </cell>
        </row>
        <row r="68">
          <cell r="A68">
            <v>790</v>
          </cell>
          <cell r="B68" t="str">
            <v>Term Loans FCY</v>
          </cell>
          <cell r="C68">
            <v>0</v>
          </cell>
          <cell r="D68">
            <v>0</v>
          </cell>
        </row>
        <row r="69">
          <cell r="A69">
            <v>795</v>
          </cell>
          <cell r="B69" t="str">
            <v>Time Loans FCY</v>
          </cell>
          <cell r="C69">
            <v>0</v>
          </cell>
          <cell r="D69">
            <v>0</v>
          </cell>
        </row>
        <row r="70">
          <cell r="A70">
            <v>800</v>
          </cell>
          <cell r="B70" t="str">
            <v>Adv: Bills Under LC FCY</v>
          </cell>
          <cell r="C70">
            <v>0</v>
          </cell>
          <cell r="D70">
            <v>0</v>
          </cell>
        </row>
        <row r="71">
          <cell r="A71">
            <v>810</v>
          </cell>
          <cell r="B71" t="str">
            <v>Adv: TR. Receipts: Imports FCY</v>
          </cell>
          <cell r="C71">
            <v>0</v>
          </cell>
          <cell r="D71">
            <v>0</v>
          </cell>
        </row>
        <row r="72">
          <cell r="A72">
            <v>820</v>
          </cell>
          <cell r="B72" t="str">
            <v>Pre/Postshipment Credit FCY</v>
          </cell>
          <cell r="C72">
            <v>0</v>
          </cell>
          <cell r="D72">
            <v>0</v>
          </cell>
        </row>
        <row r="73">
          <cell r="A73">
            <v>850</v>
          </cell>
          <cell r="B73" t="str">
            <v>Bills Purch/Disc. :Clean FCY</v>
          </cell>
          <cell r="C73">
            <v>0</v>
          </cell>
          <cell r="D73">
            <v>0</v>
          </cell>
        </row>
        <row r="74">
          <cell r="A74">
            <v>860</v>
          </cell>
          <cell r="B74" t="str">
            <v>Bills Purch/Disc. :Doc. FCY</v>
          </cell>
          <cell r="C74">
            <v>0</v>
          </cell>
          <cell r="D74">
            <v>0</v>
          </cell>
        </row>
        <row r="75">
          <cell r="A75">
            <v>870</v>
          </cell>
          <cell r="B75" t="str">
            <v>Bills Purch/Disc. LC FCY</v>
          </cell>
          <cell r="C75">
            <v>0</v>
          </cell>
          <cell r="D75">
            <v>0</v>
          </cell>
        </row>
        <row r="76">
          <cell r="A76">
            <v>880</v>
          </cell>
          <cell r="B76" t="str">
            <v>Trade Acceptances Disc. FCY</v>
          </cell>
          <cell r="C76">
            <v>0</v>
          </cell>
          <cell r="D76">
            <v>0</v>
          </cell>
        </row>
        <row r="78">
          <cell r="A78">
            <v>1000</v>
          </cell>
          <cell r="B78" t="str">
            <v>Total Int Inc Loans, Adv-FCY</v>
          </cell>
          <cell r="C78">
            <v>43.51</v>
          </cell>
          <cell r="D78">
            <v>0</v>
          </cell>
        </row>
        <row r="80">
          <cell r="A80">
            <v>1045</v>
          </cell>
          <cell r="B80" t="str">
            <v>Rebate- Loans</v>
          </cell>
          <cell r="C80">
            <v>0</v>
          </cell>
          <cell r="D80">
            <v>0</v>
          </cell>
        </row>
        <row r="82">
          <cell r="A82">
            <v>1050</v>
          </cell>
          <cell r="B82" t="str">
            <v>Total Int. Inc. Loans, Advance</v>
          </cell>
          <cell r="C82">
            <v>1213089080.51</v>
          </cell>
          <cell r="D82">
            <v>249009208.69999999</v>
          </cell>
        </row>
        <row r="84">
          <cell r="A84">
            <v>1055</v>
          </cell>
          <cell r="B84" t="str">
            <v>Total Int. Income</v>
          </cell>
          <cell r="C84">
            <v>1344515779.3699999</v>
          </cell>
          <cell r="D84">
            <v>262173610.37</v>
          </cell>
        </row>
        <row r="86">
          <cell r="A86">
            <v>1070</v>
          </cell>
          <cell r="B86" t="str">
            <v>Int. Exp.: Borrowings(LCY)</v>
          </cell>
        </row>
        <row r="87">
          <cell r="A87">
            <v>1075</v>
          </cell>
          <cell r="B87" t="str">
            <v>Interbank Takings</v>
          </cell>
          <cell r="C87">
            <v>-35977424.350000001</v>
          </cell>
          <cell r="D87">
            <v>-5286419.54</v>
          </cell>
        </row>
        <row r="89">
          <cell r="A89">
            <v>1080</v>
          </cell>
          <cell r="B89" t="str">
            <v>Total Int. Exp. Borrowings-LCY</v>
          </cell>
          <cell r="C89">
            <v>-35977424.350000001</v>
          </cell>
          <cell r="D89">
            <v>-5286419.54</v>
          </cell>
        </row>
        <row r="91">
          <cell r="A91">
            <v>1085</v>
          </cell>
          <cell r="B91" t="str">
            <v>Int. Exp.: Borrowings (FCY)</v>
          </cell>
        </row>
        <row r="92">
          <cell r="A92">
            <v>1090</v>
          </cell>
          <cell r="B92" t="str">
            <v>Interbank Borrowings FCY</v>
          </cell>
          <cell r="C92">
            <v>-1541019.08</v>
          </cell>
          <cell r="D92">
            <v>-107183.01</v>
          </cell>
        </row>
        <row r="94">
          <cell r="A94">
            <v>1095</v>
          </cell>
          <cell r="B94" t="str">
            <v>Total Int. Exp. Borrowings-FCY</v>
          </cell>
          <cell r="C94">
            <v>-1541019.08</v>
          </cell>
          <cell r="D94">
            <v>-107183.01</v>
          </cell>
        </row>
        <row r="96">
          <cell r="A96">
            <v>1100</v>
          </cell>
          <cell r="B96" t="str">
            <v>Total Int. Exp. Borrowings</v>
          </cell>
          <cell r="C96">
            <v>-37518443.43</v>
          </cell>
          <cell r="D96">
            <v>-5393602.5499999998</v>
          </cell>
        </row>
        <row r="98">
          <cell r="A98">
            <v>1200</v>
          </cell>
          <cell r="B98" t="str">
            <v>Int. Exp. :Deposits(LCY)</v>
          </cell>
        </row>
        <row r="100">
          <cell r="A100">
            <v>1205</v>
          </cell>
          <cell r="B100" t="str">
            <v>Sweep Accounts : Clients</v>
          </cell>
          <cell r="C100">
            <v>-1851926.14</v>
          </cell>
          <cell r="D100">
            <v>-95406.59</v>
          </cell>
        </row>
        <row r="102">
          <cell r="A102">
            <v>1208</v>
          </cell>
          <cell r="B102" t="str">
            <v>Saving Account</v>
          </cell>
        </row>
        <row r="103">
          <cell r="A103">
            <v>1210</v>
          </cell>
          <cell r="B103" t="str">
            <v>Savings Accounts : Clients</v>
          </cell>
          <cell r="C103">
            <v>-48027164.399999999</v>
          </cell>
          <cell r="D103">
            <v>-2714447.29</v>
          </cell>
        </row>
        <row r="104">
          <cell r="A104">
            <v>1211</v>
          </cell>
          <cell r="B104" t="str">
            <v>Advantage Plus</v>
          </cell>
          <cell r="C104">
            <v>-865141.04</v>
          </cell>
          <cell r="D104">
            <v>-51347.37</v>
          </cell>
        </row>
        <row r="105">
          <cell r="A105">
            <v>1212</v>
          </cell>
          <cell r="B105" t="str">
            <v>Saving Plus</v>
          </cell>
          <cell r="C105">
            <v>-3147324.43</v>
          </cell>
          <cell r="D105">
            <v>-203453.31</v>
          </cell>
        </row>
        <row r="106">
          <cell r="A106">
            <v>1213</v>
          </cell>
          <cell r="B106" t="str">
            <v>Kumari Saving</v>
          </cell>
          <cell r="C106">
            <v>-295990.15999999997</v>
          </cell>
          <cell r="D106">
            <v>-125240.35</v>
          </cell>
        </row>
        <row r="107">
          <cell r="A107">
            <v>1214</v>
          </cell>
          <cell r="B107" t="str">
            <v>Kumari Big Saving</v>
          </cell>
          <cell r="C107">
            <v>-244418845.72999999</v>
          </cell>
          <cell r="D107">
            <v>-15080627.029999999</v>
          </cell>
        </row>
        <row r="108">
          <cell r="A108">
            <v>1215</v>
          </cell>
          <cell r="B108" t="str">
            <v>Savings Accounts: Employes</v>
          </cell>
          <cell r="C108">
            <v>-2460253</v>
          </cell>
          <cell r="D108">
            <v>-190272.27</v>
          </cell>
        </row>
        <row r="109">
          <cell r="A109">
            <v>1216</v>
          </cell>
          <cell r="B109" t="str">
            <v>Twinkle Star</v>
          </cell>
          <cell r="C109">
            <v>-804478.03</v>
          </cell>
          <cell r="D109">
            <v>-46993.15</v>
          </cell>
        </row>
        <row r="110">
          <cell r="A110">
            <v>1217</v>
          </cell>
          <cell r="B110" t="str">
            <v>Suv Laxmi</v>
          </cell>
          <cell r="C110">
            <v>-13060280.880000001</v>
          </cell>
          <cell r="D110">
            <v>-788539.91</v>
          </cell>
        </row>
        <row r="111">
          <cell r="A111">
            <v>1218</v>
          </cell>
          <cell r="B111" t="str">
            <v>50 Plus</v>
          </cell>
          <cell r="C111">
            <v>-6677652.8899999997</v>
          </cell>
          <cell r="D111">
            <v>-393708.08</v>
          </cell>
        </row>
        <row r="112">
          <cell r="A112">
            <v>1219</v>
          </cell>
          <cell r="B112" t="str">
            <v>Kumari Smart Bachat Khata</v>
          </cell>
          <cell r="C112">
            <v>-14631825.939999999</v>
          </cell>
          <cell r="D112">
            <v>-987896.61</v>
          </cell>
        </row>
        <row r="113">
          <cell r="A113">
            <v>1220</v>
          </cell>
          <cell r="B113" t="str">
            <v>Saving Accounts: PF</v>
          </cell>
          <cell r="C113">
            <v>-1564243.83</v>
          </cell>
          <cell r="D113">
            <v>-112741.83</v>
          </cell>
        </row>
        <row r="115">
          <cell r="A115">
            <v>1224</v>
          </cell>
          <cell r="B115" t="str">
            <v>Total Savings</v>
          </cell>
          <cell r="C115">
            <v>-335953200.32999998</v>
          </cell>
          <cell r="D115">
            <v>-20695267.199999999</v>
          </cell>
        </row>
        <row r="117">
          <cell r="A117">
            <v>1225</v>
          </cell>
          <cell r="B117" t="str">
            <v>Call Accounts</v>
          </cell>
          <cell r="C117">
            <v>-150710947.31</v>
          </cell>
          <cell r="D117">
            <v>-6921865.5999999996</v>
          </cell>
        </row>
        <row r="118">
          <cell r="A118">
            <v>1230</v>
          </cell>
          <cell r="B118" t="str">
            <v>Kumari Smart Fixed Deposit</v>
          </cell>
          <cell r="C118">
            <v>-10932983.1</v>
          </cell>
          <cell r="D118">
            <v>-388972.76</v>
          </cell>
        </row>
        <row r="119">
          <cell r="A119">
            <v>1240</v>
          </cell>
          <cell r="B119" t="str">
            <v>Fixed Term Deposits</v>
          </cell>
          <cell r="C119">
            <v>-462639693.69</v>
          </cell>
          <cell r="D119">
            <v>-24744344.129999999</v>
          </cell>
        </row>
        <row r="120">
          <cell r="A120">
            <v>1250</v>
          </cell>
          <cell r="B120" t="str">
            <v>Fixed Term Deposit: Employees</v>
          </cell>
          <cell r="C120">
            <v>-76775.59</v>
          </cell>
          <cell r="D120">
            <v>-4907.28</v>
          </cell>
        </row>
        <row r="122">
          <cell r="A122">
            <v>1285</v>
          </cell>
          <cell r="B122" t="str">
            <v>Total Int. Exp. Deposit (LCY)</v>
          </cell>
          <cell r="C122">
            <v>-962165526.15999997</v>
          </cell>
          <cell r="D122">
            <v>-52850763.560000002</v>
          </cell>
        </row>
        <row r="124">
          <cell r="A124">
            <v>1295</v>
          </cell>
          <cell r="B124" t="str">
            <v>Int. Exp. Deposit (FCY)</v>
          </cell>
        </row>
        <row r="126">
          <cell r="A126">
            <v>1300</v>
          </cell>
          <cell r="B126" t="str">
            <v>Savings Accounts: Client(FCY)</v>
          </cell>
          <cell r="C126">
            <v>-1289191.05</v>
          </cell>
          <cell r="D126">
            <v>-81181.03</v>
          </cell>
        </row>
        <row r="127">
          <cell r="A127">
            <v>1305</v>
          </cell>
          <cell r="B127" t="str">
            <v>Savings Accounts:Employees FCY</v>
          </cell>
          <cell r="C127">
            <v>0</v>
          </cell>
          <cell r="D127">
            <v>0</v>
          </cell>
        </row>
        <row r="128">
          <cell r="A128">
            <v>1310</v>
          </cell>
          <cell r="B128" t="str">
            <v>Call Account FCY</v>
          </cell>
          <cell r="C128">
            <v>-465988.59</v>
          </cell>
          <cell r="D128">
            <v>-19184.11</v>
          </cell>
        </row>
        <row r="129">
          <cell r="A129">
            <v>1320</v>
          </cell>
          <cell r="B129" t="str">
            <v>Fixed Term Deposit FCY</v>
          </cell>
          <cell r="C129">
            <v>-8302792.5700000003</v>
          </cell>
          <cell r="D129">
            <v>-872802.91</v>
          </cell>
        </row>
        <row r="131">
          <cell r="A131">
            <v>1350</v>
          </cell>
          <cell r="B131" t="str">
            <v>Total Int. Exp. Deposit FCY</v>
          </cell>
          <cell r="C131">
            <v>-10057972.210000001</v>
          </cell>
          <cell r="D131">
            <v>-973168.05</v>
          </cell>
        </row>
        <row r="133">
          <cell r="A133">
            <v>1365</v>
          </cell>
          <cell r="B133" t="str">
            <v>Total Int. Exp. Deposit</v>
          </cell>
          <cell r="C133">
            <v>-972223498.37</v>
          </cell>
          <cell r="D133">
            <v>-53823931.609999999</v>
          </cell>
        </row>
        <row r="135">
          <cell r="A135">
            <v>1370</v>
          </cell>
          <cell r="B135" t="str">
            <v>Interest Exp. Refinancing</v>
          </cell>
          <cell r="C135">
            <v>0</v>
          </cell>
          <cell r="D135">
            <v>0</v>
          </cell>
        </row>
        <row r="136">
          <cell r="A136">
            <v>1375</v>
          </cell>
          <cell r="B136" t="str">
            <v>KBL BOND-2070</v>
          </cell>
          <cell r="C136">
            <v>-21041095.75</v>
          </cell>
          <cell r="D136">
            <v>-1227397.2</v>
          </cell>
        </row>
        <row r="138">
          <cell r="A138">
            <v>1380</v>
          </cell>
          <cell r="B138" t="str">
            <v>Total Interest Expense</v>
          </cell>
          <cell r="C138">
            <v>-1030783037.55</v>
          </cell>
          <cell r="D138">
            <v>-60444931.359999999</v>
          </cell>
        </row>
        <row r="140">
          <cell r="A140">
            <v>1390</v>
          </cell>
          <cell r="B140" t="str">
            <v>NET INTEREST INCOME (NII)</v>
          </cell>
          <cell r="C140">
            <v>313732741.81999999</v>
          </cell>
          <cell r="D140">
            <v>201728679.00999999</v>
          </cell>
        </row>
        <row r="142">
          <cell r="A142">
            <v>1400</v>
          </cell>
          <cell r="B142" t="str">
            <v>Fees &amp; Commissions Received</v>
          </cell>
        </row>
        <row r="144">
          <cell r="A144">
            <v>1405</v>
          </cell>
          <cell r="B144" t="str">
            <v>Central Remittance</v>
          </cell>
          <cell r="C144">
            <v>889207.89</v>
          </cell>
          <cell r="D144">
            <v>-3450.02</v>
          </cell>
        </row>
        <row r="146">
          <cell r="A146">
            <v>1410</v>
          </cell>
          <cell r="B146" t="str">
            <v>Trade Fees</v>
          </cell>
        </row>
        <row r="148">
          <cell r="A148">
            <v>1412</v>
          </cell>
          <cell r="B148" t="str">
            <v>Import LC</v>
          </cell>
        </row>
        <row r="149">
          <cell r="A149">
            <v>1415</v>
          </cell>
          <cell r="B149" t="str">
            <v>Letter Of Credit Fees</v>
          </cell>
          <cell r="C149">
            <v>4762300.1100000003</v>
          </cell>
          <cell r="D149">
            <v>361448.98</v>
          </cell>
        </row>
        <row r="150">
          <cell r="A150">
            <v>1416</v>
          </cell>
          <cell r="B150" t="str">
            <v>Discrepency Fees</v>
          </cell>
          <cell r="C150">
            <v>1074293.48</v>
          </cell>
          <cell r="D150">
            <v>57820.85</v>
          </cell>
        </row>
        <row r="151">
          <cell r="A151">
            <v>1417</v>
          </cell>
          <cell r="B151" t="str">
            <v>Accpt Fees &amp; Commission</v>
          </cell>
          <cell r="C151">
            <v>564852.41</v>
          </cell>
          <cell r="D151">
            <v>0</v>
          </cell>
        </row>
        <row r="152">
          <cell r="A152">
            <v>1419</v>
          </cell>
          <cell r="B152" t="str">
            <v>LC Rebate</v>
          </cell>
          <cell r="C152">
            <v>1095390.95</v>
          </cell>
          <cell r="D152">
            <v>91052.51</v>
          </cell>
        </row>
        <row r="153">
          <cell r="A153">
            <v>1423</v>
          </cell>
          <cell r="B153" t="str">
            <v>Postage Fees LC</v>
          </cell>
          <cell r="C153">
            <v>1639468.39</v>
          </cell>
          <cell r="D153">
            <v>74038.820000000007</v>
          </cell>
        </row>
        <row r="155">
          <cell r="A155">
            <v>1428</v>
          </cell>
          <cell r="B155" t="str">
            <v>Total Import LC</v>
          </cell>
          <cell r="C155">
            <v>9136305.3399999999</v>
          </cell>
          <cell r="D155">
            <v>584361.16</v>
          </cell>
        </row>
        <row r="157">
          <cell r="A157">
            <v>1430</v>
          </cell>
          <cell r="B157" t="str">
            <v>Export LC</v>
          </cell>
        </row>
        <row r="158">
          <cell r="A158">
            <v>1432</v>
          </cell>
          <cell r="B158" t="str">
            <v>Export Commission</v>
          </cell>
          <cell r="C158">
            <v>150155.41</v>
          </cell>
          <cell r="D158">
            <v>2500</v>
          </cell>
        </row>
        <row r="159">
          <cell r="A159">
            <v>1435</v>
          </cell>
          <cell r="B159" t="str">
            <v>Export Collection Fees</v>
          </cell>
          <cell r="C159">
            <v>404568.73</v>
          </cell>
          <cell r="D159">
            <v>20756.939999999999</v>
          </cell>
        </row>
        <row r="160">
          <cell r="A160">
            <v>1437</v>
          </cell>
          <cell r="B160" t="str">
            <v>Postage Fees For Export</v>
          </cell>
          <cell r="C160">
            <v>2500</v>
          </cell>
          <cell r="D160">
            <v>150</v>
          </cell>
        </row>
        <row r="162">
          <cell r="A162">
            <v>1440</v>
          </cell>
          <cell r="B162" t="str">
            <v>Total Export LC</v>
          </cell>
          <cell r="C162">
            <v>557224.14</v>
          </cell>
          <cell r="D162">
            <v>23406.94</v>
          </cell>
        </row>
        <row r="164">
          <cell r="A164">
            <v>1445</v>
          </cell>
          <cell r="B164" t="str">
            <v>Guarantee Fees</v>
          </cell>
        </row>
        <row r="165">
          <cell r="A165">
            <v>1447</v>
          </cell>
          <cell r="B165" t="str">
            <v>Guarantee Fees</v>
          </cell>
          <cell r="C165">
            <v>8749174.2899999991</v>
          </cell>
          <cell r="D165">
            <v>256215.56</v>
          </cell>
        </row>
        <row r="166">
          <cell r="A166">
            <v>1448</v>
          </cell>
          <cell r="B166" t="str">
            <v>Postage Fees For Guarantee</v>
          </cell>
          <cell r="C166">
            <v>0</v>
          </cell>
          <cell r="D166">
            <v>0</v>
          </cell>
        </row>
        <row r="168">
          <cell r="A168">
            <v>1450</v>
          </cell>
          <cell r="B168" t="str">
            <v>Total Guarantee</v>
          </cell>
          <cell r="C168">
            <v>8749174.2899999991</v>
          </cell>
          <cell r="D168">
            <v>256215.56</v>
          </cell>
        </row>
        <row r="170">
          <cell r="A170">
            <v>1460</v>
          </cell>
          <cell r="B170" t="str">
            <v>Total Trade Fees</v>
          </cell>
          <cell r="C170">
            <v>18442703.77</v>
          </cell>
          <cell r="D170">
            <v>863983.66</v>
          </cell>
        </row>
        <row r="172">
          <cell r="A172">
            <v>1465</v>
          </cell>
          <cell r="B172" t="str">
            <v>Credit Management Fees</v>
          </cell>
        </row>
        <row r="173">
          <cell r="A173">
            <v>1470</v>
          </cell>
          <cell r="B173" t="str">
            <v>LD Mgmt Fee</v>
          </cell>
          <cell r="C173">
            <v>4567608.32</v>
          </cell>
          <cell r="D173">
            <v>207150</v>
          </cell>
        </row>
        <row r="174">
          <cell r="A174">
            <v>1471</v>
          </cell>
          <cell r="B174" t="str">
            <v>LD Proc Fee</v>
          </cell>
          <cell r="C174">
            <v>18715140.41</v>
          </cell>
          <cell r="D174">
            <v>716810</v>
          </cell>
        </row>
        <row r="175">
          <cell r="A175">
            <v>1472</v>
          </cell>
          <cell r="B175" t="str">
            <v>Credit Doc Fees</v>
          </cell>
          <cell r="C175">
            <v>2449178</v>
          </cell>
          <cell r="D175">
            <v>89500</v>
          </cell>
        </row>
        <row r="176">
          <cell r="A176">
            <v>1473</v>
          </cell>
          <cell r="B176" t="str">
            <v>LD Sec Doc Fee</v>
          </cell>
          <cell r="C176">
            <v>2300950</v>
          </cell>
          <cell r="D176">
            <v>143000</v>
          </cell>
        </row>
        <row r="177">
          <cell r="A177">
            <v>1474</v>
          </cell>
          <cell r="B177" t="str">
            <v>LD Pre-settlement Fee</v>
          </cell>
          <cell r="C177">
            <v>4086904.65</v>
          </cell>
          <cell r="D177">
            <v>222502.65</v>
          </cell>
        </row>
        <row r="178">
          <cell r="A178">
            <v>1475</v>
          </cell>
          <cell r="B178" t="str">
            <v>Cheque Purchase Commission</v>
          </cell>
          <cell r="C178">
            <v>745727.66</v>
          </cell>
          <cell r="D178">
            <v>44123.18</v>
          </cell>
        </row>
        <row r="179">
          <cell r="A179">
            <v>1476</v>
          </cell>
          <cell r="B179" t="str">
            <v>LD EDU Commission</v>
          </cell>
          <cell r="C179">
            <v>7054085</v>
          </cell>
          <cell r="D179">
            <v>302000</v>
          </cell>
        </row>
        <row r="181">
          <cell r="A181">
            <v>1485</v>
          </cell>
          <cell r="B181" t="str">
            <v>Other Credit Fees</v>
          </cell>
        </row>
        <row r="182">
          <cell r="A182">
            <v>1489</v>
          </cell>
          <cell r="B182" t="str">
            <v>Insurance Premium Charge</v>
          </cell>
          <cell r="C182">
            <v>16350</v>
          </cell>
          <cell r="D182">
            <v>1400</v>
          </cell>
        </row>
        <row r="183">
          <cell r="A183">
            <v>1490</v>
          </cell>
          <cell r="B183" t="str">
            <v>Vehicle Transfer Fee</v>
          </cell>
          <cell r="C183">
            <v>17020</v>
          </cell>
          <cell r="D183">
            <v>0</v>
          </cell>
        </row>
        <row r="184">
          <cell r="A184">
            <v>1491</v>
          </cell>
          <cell r="B184" t="str">
            <v>CIB commission</v>
          </cell>
          <cell r="C184">
            <v>1031680</v>
          </cell>
          <cell r="D184">
            <v>52100</v>
          </cell>
        </row>
        <row r="185">
          <cell r="A185">
            <v>1492</v>
          </cell>
          <cell r="B185" t="str">
            <v>Commitment Fees on Loan</v>
          </cell>
          <cell r="C185">
            <v>12119.66</v>
          </cell>
          <cell r="D185">
            <v>0</v>
          </cell>
        </row>
        <row r="186">
          <cell r="A186">
            <v>1493</v>
          </cell>
          <cell r="B186" t="str">
            <v>Standby Fees On Loans</v>
          </cell>
          <cell r="C186">
            <v>0</v>
          </cell>
          <cell r="D186">
            <v>0</v>
          </cell>
        </row>
        <row r="187">
          <cell r="A187">
            <v>1494</v>
          </cell>
          <cell r="B187" t="str">
            <v>Other Fees On Loans</v>
          </cell>
          <cell r="C187">
            <v>215550</v>
          </cell>
          <cell r="D187">
            <v>6600</v>
          </cell>
        </row>
        <row r="188">
          <cell r="A188">
            <v>1495</v>
          </cell>
          <cell r="B188" t="str">
            <v>L.D. Charge</v>
          </cell>
          <cell r="C188">
            <v>3000</v>
          </cell>
          <cell r="D188">
            <v>0</v>
          </cell>
        </row>
        <row r="189">
          <cell r="A189">
            <v>1496</v>
          </cell>
          <cell r="B189" t="str">
            <v>LD Mort Fee</v>
          </cell>
          <cell r="C189">
            <v>133000</v>
          </cell>
          <cell r="D189">
            <v>4000</v>
          </cell>
        </row>
        <row r="191">
          <cell r="A191">
            <v>1505</v>
          </cell>
          <cell r="B191" t="str">
            <v>Total Other Credit Fees</v>
          </cell>
          <cell r="C191">
            <v>1428719.66</v>
          </cell>
          <cell r="D191">
            <v>64100</v>
          </cell>
        </row>
        <row r="193">
          <cell r="A193">
            <v>1510</v>
          </cell>
          <cell r="B193" t="str">
            <v>Total Credit Management Fees</v>
          </cell>
          <cell r="C193">
            <v>41348313.700000003</v>
          </cell>
          <cell r="D193">
            <v>1789185.83</v>
          </cell>
        </row>
        <row r="195">
          <cell r="A195">
            <v>1525</v>
          </cell>
          <cell r="B195" t="str">
            <v>Customer Service Fees</v>
          </cell>
        </row>
        <row r="196">
          <cell r="A196">
            <v>1530</v>
          </cell>
          <cell r="B196" t="str">
            <v>Service Charges</v>
          </cell>
          <cell r="C196">
            <v>1614322.01</v>
          </cell>
          <cell r="D196">
            <v>1400</v>
          </cell>
        </row>
        <row r="197">
          <cell r="A197">
            <v>1531</v>
          </cell>
          <cell r="B197" t="str">
            <v>Account Maintenance Charge</v>
          </cell>
          <cell r="C197">
            <v>3808068.37</v>
          </cell>
          <cell r="D197">
            <v>-2850</v>
          </cell>
        </row>
        <row r="198">
          <cell r="A198">
            <v>1532</v>
          </cell>
          <cell r="B198" t="str">
            <v>Locker Charge</v>
          </cell>
          <cell r="C198">
            <v>830100</v>
          </cell>
          <cell r="D198">
            <v>41562.5</v>
          </cell>
        </row>
        <row r="199">
          <cell r="A199">
            <v>1535</v>
          </cell>
          <cell r="B199" t="str">
            <v>TC Purchase Commission</v>
          </cell>
          <cell r="C199">
            <v>71051.22</v>
          </cell>
          <cell r="D199">
            <v>1957.81</v>
          </cell>
        </row>
        <row r="200">
          <cell r="A200">
            <v>1537</v>
          </cell>
          <cell r="B200" t="str">
            <v>TC Sales Commission</v>
          </cell>
          <cell r="C200">
            <v>655893.81000000006</v>
          </cell>
          <cell r="D200" t="str">
            <v>25,019.26_x000C_  RE000010 KUMARI BANK LIMITED         PROFIT AND LOSS "STANDARD"          AS AT CLOSE OF 14 MAR 2011                   PAGE NO    2</v>
          </cell>
        </row>
        <row r="201">
          <cell r="A201" t="str">
            <v>AR</v>
          </cell>
          <cell r="B201" t="str">
            <v>EA NAME</v>
          </cell>
          <cell r="D201" t="str">
            <v>PRINTED AT 00:58 ON 15 MAR 2011</v>
          </cell>
        </row>
        <row r="202">
          <cell r="B202" t="str">
            <v>TO:</v>
          </cell>
          <cell r="C202" t="str">
            <v>( IN FULL</v>
          </cell>
          <cell r="D202" t="str">
            <v>AMOUNT )</v>
          </cell>
        </row>
        <row r="204">
          <cell r="A204" t="str">
            <v>LINE</v>
          </cell>
          <cell r="B204" t="str">
            <v>DESCRIPTION</v>
          </cell>
          <cell r="C204" t="str">
            <v>CLOSING BALANCE</v>
          </cell>
          <cell r="D204" t="str">
            <v>CURRENT MONTH</v>
          </cell>
        </row>
        <row r="205">
          <cell r="A205" t="str">
            <v>----</v>
          </cell>
          <cell r="B205" t="str">
            <v>-----------</v>
          </cell>
          <cell r="C205" t="str">
            <v>---------------</v>
          </cell>
          <cell r="D205" t="str">
            <v>-------------</v>
          </cell>
        </row>
        <row r="208">
          <cell r="A208">
            <v>1540</v>
          </cell>
          <cell r="B208" t="str">
            <v>Remittance Fees</v>
          </cell>
          <cell r="C208">
            <v>3494697.76</v>
          </cell>
          <cell r="D208">
            <v>177532.47</v>
          </cell>
        </row>
        <row r="209">
          <cell r="A209">
            <v>1541</v>
          </cell>
          <cell r="B209" t="str">
            <v>Postage Fee For Remittance</v>
          </cell>
          <cell r="C209">
            <v>59386.7</v>
          </cell>
          <cell r="D209">
            <v>2000</v>
          </cell>
        </row>
        <row r="211">
          <cell r="A211">
            <v>1545</v>
          </cell>
          <cell r="B211" t="str">
            <v>Collection Fees</v>
          </cell>
        </row>
        <row r="212">
          <cell r="A212">
            <v>1548</v>
          </cell>
          <cell r="B212" t="str">
            <v>Cheque Collection Charge</v>
          </cell>
          <cell r="C212">
            <v>506961.21</v>
          </cell>
          <cell r="D212">
            <v>21818.41</v>
          </cell>
        </row>
        <row r="213">
          <cell r="A213">
            <v>1550</v>
          </cell>
          <cell r="B213" t="str">
            <v>Inward CHQ Return Chrg Coll</v>
          </cell>
          <cell r="C213">
            <v>104250</v>
          </cell>
          <cell r="D213">
            <v>5250</v>
          </cell>
        </row>
        <row r="214">
          <cell r="A214">
            <v>1555</v>
          </cell>
          <cell r="B214" t="str">
            <v>Outward CHQ Return CHR</v>
          </cell>
          <cell r="C214">
            <v>285389.59000000003</v>
          </cell>
          <cell r="D214">
            <v>10642.72</v>
          </cell>
        </row>
        <row r="215">
          <cell r="A215">
            <v>1556</v>
          </cell>
          <cell r="B215" t="str">
            <v>Postage for Collection</v>
          </cell>
          <cell r="C215">
            <v>106541.75</v>
          </cell>
          <cell r="D215">
            <v>7872</v>
          </cell>
        </row>
        <row r="217">
          <cell r="A217">
            <v>1560</v>
          </cell>
          <cell r="B217" t="str">
            <v>Total Collection Fees</v>
          </cell>
          <cell r="C217">
            <v>1003142.55</v>
          </cell>
          <cell r="D217">
            <v>45583.13</v>
          </cell>
        </row>
        <row r="219">
          <cell r="A219">
            <v>1565</v>
          </cell>
          <cell r="B219" t="str">
            <v>Others Fees And Commission</v>
          </cell>
        </row>
        <row r="220">
          <cell r="A220">
            <v>1570</v>
          </cell>
          <cell r="B220" t="str">
            <v>NOSTRO - FEES &amp; COMM</v>
          </cell>
          <cell r="C220">
            <v>0</v>
          </cell>
          <cell r="D220">
            <v>0</v>
          </cell>
        </row>
        <row r="221">
          <cell r="A221">
            <v>1572</v>
          </cell>
          <cell r="B221" t="str">
            <v>Share Mgmt Fee</v>
          </cell>
          <cell r="C221">
            <v>40325</v>
          </cell>
          <cell r="D221">
            <v>3655</v>
          </cell>
        </row>
        <row r="222">
          <cell r="A222">
            <v>1573</v>
          </cell>
          <cell r="B222" t="str">
            <v>Good for Payment Comm</v>
          </cell>
          <cell r="C222">
            <v>149825.28</v>
          </cell>
          <cell r="D222">
            <v>6000.28</v>
          </cell>
        </row>
        <row r="223">
          <cell r="A223">
            <v>1574</v>
          </cell>
          <cell r="B223" t="str">
            <v>Stop Payment Charge</v>
          </cell>
          <cell r="C223">
            <v>69175</v>
          </cell>
          <cell r="D223">
            <v>5400</v>
          </cell>
        </row>
        <row r="224">
          <cell r="A224">
            <v>1575</v>
          </cell>
          <cell r="B224" t="str">
            <v>Brok On Secs</v>
          </cell>
          <cell r="C224">
            <v>0</v>
          </cell>
          <cell r="D224">
            <v>0</v>
          </cell>
        </row>
        <row r="225">
          <cell r="A225">
            <v>1578</v>
          </cell>
          <cell r="B225" t="str">
            <v>Cheque Book Collection Charge</v>
          </cell>
          <cell r="C225">
            <v>7300</v>
          </cell>
          <cell r="D225">
            <v>400</v>
          </cell>
        </row>
        <row r="226">
          <cell r="A226">
            <v>1580</v>
          </cell>
          <cell r="B226" t="str">
            <v>Certificate Charge</v>
          </cell>
          <cell r="C226">
            <v>754000</v>
          </cell>
          <cell r="D226">
            <v>52400</v>
          </cell>
        </row>
        <row r="227">
          <cell r="A227">
            <v>1582</v>
          </cell>
          <cell r="B227" t="str">
            <v>STMT Charge</v>
          </cell>
          <cell r="C227">
            <v>23100</v>
          </cell>
          <cell r="D227">
            <v>275</v>
          </cell>
        </row>
        <row r="228">
          <cell r="A228">
            <v>1583</v>
          </cell>
          <cell r="B228" t="str">
            <v>Standing Instruction Fee</v>
          </cell>
          <cell r="C228">
            <v>54900</v>
          </cell>
          <cell r="D228">
            <v>4500</v>
          </cell>
        </row>
        <row r="229">
          <cell r="A229">
            <v>1584</v>
          </cell>
          <cell r="B229" t="str">
            <v>Safe Keeping Fees</v>
          </cell>
          <cell r="C229">
            <v>0</v>
          </cell>
          <cell r="D229">
            <v>0</v>
          </cell>
        </row>
        <row r="230">
          <cell r="A230">
            <v>1585</v>
          </cell>
          <cell r="B230" t="str">
            <v>Account Activation Fee</v>
          </cell>
          <cell r="C230">
            <v>95375</v>
          </cell>
          <cell r="D230">
            <v>3900</v>
          </cell>
        </row>
        <row r="231">
          <cell r="A231">
            <v>1586</v>
          </cell>
          <cell r="B231" t="str">
            <v>Cheque Return Fee(Cash)</v>
          </cell>
          <cell r="C231">
            <v>53150</v>
          </cell>
          <cell r="D231">
            <v>500</v>
          </cell>
        </row>
        <row r="232">
          <cell r="A232">
            <v>1587</v>
          </cell>
          <cell r="B232" t="str">
            <v>Cheque &amp; Requisition Lost Fee</v>
          </cell>
          <cell r="C232">
            <v>81250</v>
          </cell>
          <cell r="D232">
            <v>6900</v>
          </cell>
        </row>
        <row r="233">
          <cell r="A233">
            <v>1588</v>
          </cell>
          <cell r="B233" t="str">
            <v>ABBS Fee</v>
          </cell>
          <cell r="C233">
            <v>1128700.95</v>
          </cell>
          <cell r="D233">
            <v>56467.08</v>
          </cell>
        </row>
        <row r="234">
          <cell r="A234">
            <v>1589</v>
          </cell>
          <cell r="B234" t="str">
            <v>Internet &amp; SMS Banking Fee</v>
          </cell>
          <cell r="C234">
            <v>79500</v>
          </cell>
          <cell r="D234">
            <v>3350</v>
          </cell>
        </row>
        <row r="235">
          <cell r="A235">
            <v>1590</v>
          </cell>
          <cell r="B235" t="str">
            <v>Bancassurance Income</v>
          </cell>
          <cell r="C235">
            <v>211229.18</v>
          </cell>
          <cell r="D235">
            <v>400</v>
          </cell>
        </row>
        <row r="236">
          <cell r="A236">
            <v>1591</v>
          </cell>
          <cell r="B236" t="str">
            <v>Account Closure Charge</v>
          </cell>
          <cell r="C236">
            <v>1569055.42</v>
          </cell>
          <cell r="D236">
            <v>80555</v>
          </cell>
        </row>
        <row r="237">
          <cell r="A237">
            <v>1592</v>
          </cell>
          <cell r="B237" t="str">
            <v>Withdrawal Slip Charge</v>
          </cell>
          <cell r="C237">
            <v>13635</v>
          </cell>
          <cell r="D237">
            <v>500</v>
          </cell>
        </row>
        <row r="238">
          <cell r="A238">
            <v>1595</v>
          </cell>
          <cell r="B238" t="str">
            <v>Other Fees And Commissions</v>
          </cell>
          <cell r="C238">
            <v>13950</v>
          </cell>
          <cell r="D238">
            <v>0</v>
          </cell>
        </row>
        <row r="240">
          <cell r="A240">
            <v>1596</v>
          </cell>
          <cell r="B240" t="str">
            <v>Total Other Fees &amp; Commissions</v>
          </cell>
          <cell r="C240">
            <v>4344470.83</v>
          </cell>
          <cell r="D240">
            <v>225202.36</v>
          </cell>
        </row>
        <row r="242">
          <cell r="A242">
            <v>1600</v>
          </cell>
          <cell r="B242" t="str">
            <v>Business Development Expenses</v>
          </cell>
          <cell r="C242">
            <v>-964015</v>
          </cell>
          <cell r="D242">
            <v>-66750</v>
          </cell>
        </row>
        <row r="244">
          <cell r="A244">
            <v>1625</v>
          </cell>
          <cell r="B244" t="str">
            <v>Total Customer Service Fees</v>
          </cell>
          <cell r="C244">
            <v>14917118.25</v>
          </cell>
          <cell r="D244">
            <v>450657.53</v>
          </cell>
        </row>
        <row r="246">
          <cell r="A246">
            <v>1900</v>
          </cell>
          <cell r="B246" t="str">
            <v>Card Fees</v>
          </cell>
        </row>
        <row r="247">
          <cell r="A247">
            <v>2000</v>
          </cell>
          <cell r="B247" t="str">
            <v>ATM Charge And Commission</v>
          </cell>
          <cell r="C247">
            <v>43613538.869999997</v>
          </cell>
          <cell r="D247">
            <v>2055019.44</v>
          </cell>
        </row>
        <row r="248">
          <cell r="A248">
            <v>2001</v>
          </cell>
          <cell r="B248" t="str">
            <v>Visa International Charge</v>
          </cell>
          <cell r="C248">
            <v>0</v>
          </cell>
          <cell r="D248">
            <v>0</v>
          </cell>
        </row>
        <row r="249">
          <cell r="A249">
            <v>2003</v>
          </cell>
          <cell r="B249" t="str">
            <v>Visa Intercharge Income</v>
          </cell>
          <cell r="C249">
            <v>1295340.6399999999</v>
          </cell>
          <cell r="D249">
            <v>61344.61</v>
          </cell>
        </row>
        <row r="250">
          <cell r="A250">
            <v>2005</v>
          </cell>
          <cell r="B250" t="str">
            <v>NIBL Intercharge Income</v>
          </cell>
          <cell r="C250">
            <v>275003.03999999998</v>
          </cell>
          <cell r="D250">
            <v>0</v>
          </cell>
        </row>
        <row r="251">
          <cell r="A251">
            <v>2007</v>
          </cell>
          <cell r="B251" t="str">
            <v>Visa Card Fees</v>
          </cell>
          <cell r="C251">
            <v>3224692.25</v>
          </cell>
          <cell r="D251">
            <v>356788.25</v>
          </cell>
        </row>
        <row r="252">
          <cell r="A252">
            <v>2009</v>
          </cell>
          <cell r="B252" t="str">
            <v>Visa Misc. Income</v>
          </cell>
          <cell r="C252">
            <v>177389.54</v>
          </cell>
          <cell r="D252">
            <v>7323.6</v>
          </cell>
        </row>
        <row r="253">
          <cell r="A253">
            <v>2010</v>
          </cell>
          <cell r="B253" t="str">
            <v>Online Pay Commision</v>
          </cell>
          <cell r="C253">
            <v>936574.26</v>
          </cell>
          <cell r="D253">
            <v>40144.75</v>
          </cell>
        </row>
        <row r="255">
          <cell r="A255">
            <v>2015</v>
          </cell>
          <cell r="B255" t="str">
            <v>Total Card Fees</v>
          </cell>
          <cell r="C255">
            <v>49522538.600000001</v>
          </cell>
          <cell r="D255">
            <v>2520620.65</v>
          </cell>
        </row>
        <row r="257">
          <cell r="A257">
            <v>2020</v>
          </cell>
          <cell r="B257" t="str">
            <v>Mobile Cash</v>
          </cell>
          <cell r="C257">
            <v>19395.82</v>
          </cell>
          <cell r="D257">
            <v>4230</v>
          </cell>
        </row>
        <row r="259">
          <cell r="A259">
            <v>2030</v>
          </cell>
          <cell r="B259" t="str">
            <v>Total Fees &amp; Comm. Received</v>
          </cell>
          <cell r="C259">
            <v>125139278.03</v>
          </cell>
          <cell r="D259">
            <v>5625227.6500000004</v>
          </cell>
        </row>
        <row r="261">
          <cell r="A261">
            <v>2032</v>
          </cell>
          <cell r="B261" t="str">
            <v>FX Profits (Loss)</v>
          </cell>
        </row>
        <row r="262">
          <cell r="A262">
            <v>2040</v>
          </cell>
          <cell r="B262" t="str">
            <v>FX Trading Profits/ Losses</v>
          </cell>
          <cell r="C262">
            <v>2755046.77</v>
          </cell>
          <cell r="D262">
            <v>292461.11</v>
          </cell>
        </row>
        <row r="263">
          <cell r="A263">
            <v>2050</v>
          </cell>
          <cell r="B263" t="str">
            <v>FX Revaluation Profits/Losses</v>
          </cell>
          <cell r="C263">
            <v>23879214.460000001</v>
          </cell>
          <cell r="D263">
            <v>760038.35</v>
          </cell>
        </row>
        <row r="264">
          <cell r="A264">
            <v>2060</v>
          </cell>
          <cell r="B264" t="str">
            <v>Gains/Losses On FX Swaps</v>
          </cell>
          <cell r="C264">
            <v>0</v>
          </cell>
          <cell r="D264">
            <v>0</v>
          </cell>
        </row>
        <row r="265">
          <cell r="A265">
            <v>2070</v>
          </cell>
          <cell r="B265" t="str">
            <v>E-PRA Commissions</v>
          </cell>
          <cell r="C265">
            <v>82500</v>
          </cell>
          <cell r="D265">
            <v>37500</v>
          </cell>
        </row>
        <row r="266">
          <cell r="A266">
            <v>2075</v>
          </cell>
          <cell r="B266" t="str">
            <v>FCY Serv. Chrg &amp; Handling Chrg</v>
          </cell>
          <cell r="C266">
            <v>648552.13</v>
          </cell>
          <cell r="D266">
            <v>35185.1</v>
          </cell>
        </row>
        <row r="267">
          <cell r="A267">
            <v>2080</v>
          </cell>
          <cell r="B267" t="str">
            <v>NRB Charge on FCY Deposit</v>
          </cell>
          <cell r="C267">
            <v>-287235.28000000003</v>
          </cell>
          <cell r="D267">
            <v>-2861.26</v>
          </cell>
        </row>
        <row r="269">
          <cell r="A269">
            <v>2085</v>
          </cell>
          <cell r="B269" t="str">
            <v>Total FX Profits</v>
          </cell>
          <cell r="C269">
            <v>27078078.079999998</v>
          </cell>
          <cell r="D269">
            <v>1122323.3</v>
          </cell>
        </row>
        <row r="271">
          <cell r="A271">
            <v>2090</v>
          </cell>
          <cell r="B271" t="str">
            <v>Total Operating Income</v>
          </cell>
          <cell r="C271">
            <v>465950097.93000001</v>
          </cell>
          <cell r="D271">
            <v>208476229.96000001</v>
          </cell>
        </row>
        <row r="273">
          <cell r="A273">
            <v>3001</v>
          </cell>
          <cell r="B273" t="str">
            <v>Human Resource Expenses</v>
          </cell>
        </row>
        <row r="275">
          <cell r="A275">
            <v>3005</v>
          </cell>
          <cell r="B275" t="str">
            <v>Salary</v>
          </cell>
        </row>
        <row r="277">
          <cell r="A277">
            <v>3010</v>
          </cell>
          <cell r="B277" t="str">
            <v>Salaries: Permanent Staff</v>
          </cell>
          <cell r="C277">
            <v>-47759163.700000003</v>
          </cell>
          <cell r="D277">
            <v>-5969162.4800000004</v>
          </cell>
        </row>
        <row r="278">
          <cell r="A278">
            <v>3015</v>
          </cell>
          <cell r="B278" t="str">
            <v>Salaries: Temporary Staff</v>
          </cell>
          <cell r="C278">
            <v>-2603135.12</v>
          </cell>
          <cell r="D278">
            <v>-287855.74</v>
          </cell>
        </row>
        <row r="279">
          <cell r="A279">
            <v>3020</v>
          </cell>
          <cell r="B279" t="str">
            <v>Wages</v>
          </cell>
          <cell r="C279">
            <v>-3531444.2</v>
          </cell>
          <cell r="D279">
            <v>-457346.38</v>
          </cell>
        </row>
        <row r="280">
          <cell r="A280">
            <v>3022</v>
          </cell>
          <cell r="B280" t="str">
            <v>Overtime</v>
          </cell>
          <cell r="C280">
            <v>-2724793.53</v>
          </cell>
          <cell r="D280">
            <v>-338677.11</v>
          </cell>
        </row>
        <row r="282">
          <cell r="A282">
            <v>3025</v>
          </cell>
          <cell r="B282" t="str">
            <v>Total Salary Expenses</v>
          </cell>
          <cell r="C282">
            <v>-56618536.549999997</v>
          </cell>
          <cell r="D282">
            <v>-7053041.71</v>
          </cell>
        </row>
        <row r="284">
          <cell r="A284">
            <v>3030</v>
          </cell>
          <cell r="B284" t="str">
            <v>Allowances</v>
          </cell>
        </row>
        <row r="285">
          <cell r="A285">
            <v>3040</v>
          </cell>
          <cell r="B285" t="str">
            <v>Normal Allowances</v>
          </cell>
          <cell r="C285">
            <v>-18244891.600000001</v>
          </cell>
          <cell r="D285">
            <v>-2227366.0299999998</v>
          </cell>
        </row>
        <row r="286">
          <cell r="A286">
            <v>3045</v>
          </cell>
          <cell r="B286" t="str">
            <v>Food Allowance</v>
          </cell>
          <cell r="C286">
            <v>0</v>
          </cell>
          <cell r="D286">
            <v>0</v>
          </cell>
        </row>
        <row r="287">
          <cell r="A287">
            <v>3046</v>
          </cell>
          <cell r="B287" t="str">
            <v>Incharge Slip Allowances</v>
          </cell>
          <cell r="C287">
            <v>-70500</v>
          </cell>
          <cell r="D287">
            <v>-12500</v>
          </cell>
        </row>
        <row r="288">
          <cell r="A288">
            <v>3047</v>
          </cell>
          <cell r="B288" t="str">
            <v>Dashain Allowances</v>
          </cell>
          <cell r="C288">
            <v>-4635180.4000000004</v>
          </cell>
          <cell r="D288">
            <v>-772058.4</v>
          </cell>
        </row>
        <row r="289">
          <cell r="A289">
            <v>3055</v>
          </cell>
          <cell r="B289" t="str">
            <v>Leave Fare Allowances</v>
          </cell>
          <cell r="C289">
            <v>-5264000.01</v>
          </cell>
          <cell r="D289">
            <v>-658000</v>
          </cell>
        </row>
        <row r="290">
          <cell r="A290">
            <v>3056</v>
          </cell>
          <cell r="B290" t="str">
            <v>Medical Allowances</v>
          </cell>
          <cell r="C290">
            <v>-5488244.2199999997</v>
          </cell>
          <cell r="D290">
            <v>-675967.87</v>
          </cell>
        </row>
        <row r="291">
          <cell r="A291">
            <v>3057</v>
          </cell>
          <cell r="B291" t="str">
            <v>Outstation/ Accomodation</v>
          </cell>
          <cell r="C291">
            <v>-759088.53</v>
          </cell>
          <cell r="D291">
            <v>-183791.77</v>
          </cell>
        </row>
        <row r="292">
          <cell r="A292">
            <v>3070</v>
          </cell>
          <cell r="B292" t="str">
            <v>TRF Expenses</v>
          </cell>
          <cell r="C292">
            <v>-376193.01</v>
          </cell>
          <cell r="D292">
            <v>-83666.67</v>
          </cell>
        </row>
        <row r="293">
          <cell r="A293">
            <v>3075</v>
          </cell>
          <cell r="B293" t="str">
            <v>VMA</v>
          </cell>
          <cell r="C293">
            <v>-262673.09999999998</v>
          </cell>
          <cell r="D293">
            <v>-43000</v>
          </cell>
        </row>
        <row r="294">
          <cell r="A294">
            <v>3080</v>
          </cell>
          <cell r="B294" t="str">
            <v>Pocket Allowances</v>
          </cell>
          <cell r="C294">
            <v>-7840</v>
          </cell>
          <cell r="D294">
            <v>0</v>
          </cell>
        </row>
        <row r="296">
          <cell r="A296">
            <v>3090</v>
          </cell>
          <cell r="B296" t="str">
            <v>Total Allowances</v>
          </cell>
          <cell r="C296">
            <v>-35108610.869999997</v>
          </cell>
          <cell r="D296">
            <v>-4656350.74</v>
          </cell>
        </row>
        <row r="298">
          <cell r="A298">
            <v>3100</v>
          </cell>
          <cell r="B298" t="str">
            <v>Provident Fund</v>
          </cell>
          <cell r="C298">
            <v>-4774550.96</v>
          </cell>
          <cell r="D298">
            <v>-596916.27</v>
          </cell>
        </row>
        <row r="299">
          <cell r="A299">
            <v>3105</v>
          </cell>
          <cell r="B299" t="str">
            <v>Training Exp</v>
          </cell>
          <cell r="C299">
            <v>-834514.04</v>
          </cell>
          <cell r="D299">
            <v>-56844</v>
          </cell>
        </row>
        <row r="301">
          <cell r="A301">
            <v>3110</v>
          </cell>
          <cell r="B301" t="str">
            <v>Others</v>
          </cell>
        </row>
        <row r="302">
          <cell r="A302">
            <v>3115</v>
          </cell>
          <cell r="B302" t="str">
            <v>Gratuity Expense</v>
          </cell>
          <cell r="C302">
            <v>-126565.87</v>
          </cell>
          <cell r="D302">
            <v>0</v>
          </cell>
        </row>
        <row r="303">
          <cell r="A303">
            <v>3116</v>
          </cell>
          <cell r="B303" t="str">
            <v>Staff Uniform</v>
          </cell>
          <cell r="C303">
            <v>-2537515</v>
          </cell>
          <cell r="D303">
            <v>0</v>
          </cell>
        </row>
        <row r="304">
          <cell r="A304">
            <v>3117</v>
          </cell>
          <cell r="B304" t="str">
            <v>Leave Encashment</v>
          </cell>
          <cell r="C304">
            <v>-4211999.96</v>
          </cell>
          <cell r="D304">
            <v>-544000</v>
          </cell>
        </row>
        <row r="305">
          <cell r="A305">
            <v>3130</v>
          </cell>
          <cell r="B305" t="str">
            <v>Other Stff benfits&amp; Exp</v>
          </cell>
          <cell r="C305">
            <v>-1315277.04</v>
          </cell>
          <cell r="D305">
            <v>-113117.92</v>
          </cell>
        </row>
        <row r="306">
          <cell r="A306">
            <v>3150</v>
          </cell>
          <cell r="B306" t="str">
            <v>C.E.A</v>
          </cell>
          <cell r="C306">
            <v>0</v>
          </cell>
          <cell r="D306">
            <v>0</v>
          </cell>
        </row>
        <row r="308">
          <cell r="A308">
            <v>3160</v>
          </cell>
          <cell r="B308" t="str">
            <v>Total Others</v>
          </cell>
          <cell r="C308">
            <v>-8191357.8700000001</v>
          </cell>
          <cell r="D308">
            <v>-657117.92000000004</v>
          </cell>
        </row>
        <row r="310">
          <cell r="A310">
            <v>3170</v>
          </cell>
          <cell r="B310" t="str">
            <v>Total Human Resources Expenses</v>
          </cell>
          <cell r="C310">
            <v>-105527570.29000001</v>
          </cell>
          <cell r="D310">
            <v>-13020270.640000001</v>
          </cell>
        </row>
        <row r="312">
          <cell r="A312">
            <v>5210</v>
          </cell>
          <cell r="B312" t="str">
            <v>Occupancy Expenses</v>
          </cell>
        </row>
        <row r="314">
          <cell r="A314">
            <v>5220</v>
          </cell>
          <cell r="B314" t="str">
            <v>Office Rent</v>
          </cell>
          <cell r="C314">
            <v>-24613277.379999999</v>
          </cell>
          <cell r="D314">
            <v>-3065194.72</v>
          </cell>
        </row>
        <row r="315">
          <cell r="A315">
            <v>5223</v>
          </cell>
          <cell r="B315" t="str">
            <v>Other Rent</v>
          </cell>
          <cell r="C315">
            <v>-760072.8</v>
          </cell>
          <cell r="D315">
            <v>-98171.86</v>
          </cell>
        </row>
        <row r="317">
          <cell r="A317">
            <v>5225</v>
          </cell>
          <cell r="B317" t="str">
            <v>Utilities</v>
          </cell>
        </row>
        <row r="318">
          <cell r="A318">
            <v>5231</v>
          </cell>
          <cell r="B318" t="str">
            <v>Fuel For Generators</v>
          </cell>
          <cell r="C318">
            <v>-3133651.05</v>
          </cell>
          <cell r="D318">
            <v>-544258.36</v>
          </cell>
        </row>
        <row r="319">
          <cell r="A319">
            <v>5232</v>
          </cell>
          <cell r="B319" t="str">
            <v>Electricity</v>
          </cell>
          <cell r="C319">
            <v>-4422177.45</v>
          </cell>
          <cell r="D319">
            <v>-497836.23</v>
          </cell>
        </row>
        <row r="320">
          <cell r="A320">
            <v>5233</v>
          </cell>
          <cell r="B320" t="str">
            <v>Water</v>
          </cell>
          <cell r="C320">
            <v>-622800.73</v>
          </cell>
          <cell r="D320">
            <v>-50264.47</v>
          </cell>
        </row>
        <row r="321">
          <cell r="A321">
            <v>5234</v>
          </cell>
          <cell r="B321" t="str">
            <v>Others</v>
          </cell>
          <cell r="C321">
            <v>-84375</v>
          </cell>
          <cell r="D321">
            <v>-6630</v>
          </cell>
        </row>
        <row r="322">
          <cell r="A322">
            <v>5235</v>
          </cell>
          <cell r="B322" t="str">
            <v>House Keeping Allowance</v>
          </cell>
          <cell r="C322">
            <v>0</v>
          </cell>
          <cell r="D322">
            <v>0</v>
          </cell>
        </row>
        <row r="324">
          <cell r="A324">
            <v>5240</v>
          </cell>
          <cell r="B324" t="str">
            <v>Total Utilities</v>
          </cell>
          <cell r="C324">
            <v>-8263004.2300000004</v>
          </cell>
          <cell r="D324">
            <v>-1098989.06</v>
          </cell>
        </row>
        <row r="326">
          <cell r="A326">
            <v>5245</v>
          </cell>
          <cell r="B326" t="str">
            <v>Janitorial</v>
          </cell>
        </row>
        <row r="327">
          <cell r="A327">
            <v>5246</v>
          </cell>
          <cell r="B327" t="str">
            <v>Cleaning Service</v>
          </cell>
          <cell r="C327">
            <v>-1034581.98</v>
          </cell>
          <cell r="D327">
            <v>-126462.1</v>
          </cell>
        </row>
        <row r="328">
          <cell r="A328">
            <v>5247</v>
          </cell>
          <cell r="B328" t="str">
            <v>Cleaning Material</v>
          </cell>
          <cell r="C328">
            <v>-118344.5</v>
          </cell>
          <cell r="D328">
            <v>-6893</v>
          </cell>
        </row>
        <row r="329">
          <cell r="A329">
            <v>5248</v>
          </cell>
          <cell r="B329" t="str">
            <v>Flowers Supply</v>
          </cell>
          <cell r="C329">
            <v>-58875</v>
          </cell>
          <cell r="D329">
            <v>0</v>
          </cell>
        </row>
        <row r="330">
          <cell r="A330">
            <v>5249</v>
          </cell>
          <cell r="B330" t="str">
            <v>Others</v>
          </cell>
          <cell r="C330">
            <v>-10799</v>
          </cell>
          <cell r="D330">
            <v>-230</v>
          </cell>
        </row>
        <row r="332">
          <cell r="A332">
            <v>5255</v>
          </cell>
          <cell r="B332" t="str">
            <v>Total Janitorial</v>
          </cell>
          <cell r="C332">
            <v>-1222600.48</v>
          </cell>
          <cell r="D332">
            <v>-133585.1</v>
          </cell>
        </row>
        <row r="334">
          <cell r="A334">
            <v>5300</v>
          </cell>
          <cell r="B334" t="str">
            <v>Total Occupancy Expenses</v>
          </cell>
          <cell r="C334">
            <v>-34858954.890000001</v>
          </cell>
          <cell r="D334">
            <v>-4395940.74</v>
          </cell>
        </row>
        <row r="336">
          <cell r="A336">
            <v>5310</v>
          </cell>
          <cell r="B336" t="str">
            <v>DEPRECIATION OF ASSETS</v>
          </cell>
        </row>
        <row r="338">
          <cell r="A338">
            <v>5320</v>
          </cell>
          <cell r="B338" t="str">
            <v>Depriciation Land &amp; Building</v>
          </cell>
          <cell r="C338">
            <v>-132995.28</v>
          </cell>
          <cell r="D338">
            <v>-16624.41</v>
          </cell>
        </row>
        <row r="339">
          <cell r="A339">
            <v>5322</v>
          </cell>
          <cell r="B339" t="str">
            <v>Depriciation Bank Vech. Office</v>
          </cell>
          <cell r="C339">
            <v>-4049886.13</v>
          </cell>
          <cell r="D339">
            <v>-545686.11</v>
          </cell>
        </row>
        <row r="340">
          <cell r="A340">
            <v>5324</v>
          </cell>
          <cell r="B340" t="str">
            <v>Depreciation Bank Vech - Staff</v>
          </cell>
          <cell r="C340">
            <v>-3785135.96</v>
          </cell>
          <cell r="D340">
            <v>-579702.61</v>
          </cell>
        </row>
        <row r="341">
          <cell r="A341">
            <v>5326</v>
          </cell>
          <cell r="B341" t="str">
            <v>Depreciation On Off Equipement</v>
          </cell>
          <cell r="C341">
            <v>-10108373.32</v>
          </cell>
          <cell r="D341">
            <v>-1516924.98</v>
          </cell>
        </row>
        <row r="342">
          <cell r="A342">
            <v>5328</v>
          </cell>
          <cell r="B342" t="str">
            <v>Depreciation On Comp Hardware</v>
          </cell>
          <cell r="C342">
            <v>-7237035.8899999997</v>
          </cell>
          <cell r="D342">
            <v>-1009412.08</v>
          </cell>
        </row>
        <row r="343">
          <cell r="A343">
            <v>5330</v>
          </cell>
          <cell r="B343" t="str">
            <v>Depreciation Metal Furniture</v>
          </cell>
          <cell r="C343">
            <v>-2126882.71</v>
          </cell>
          <cell r="D343">
            <v>-376707.52</v>
          </cell>
        </row>
        <row r="344">
          <cell r="A344">
            <v>5332</v>
          </cell>
          <cell r="B344" t="str">
            <v>Depreciation On Wood Furniture</v>
          </cell>
          <cell r="C344">
            <v>-1815857.2</v>
          </cell>
          <cell r="D344">
            <v>-340677.49</v>
          </cell>
        </row>
        <row r="345">
          <cell r="A345">
            <v>5334</v>
          </cell>
          <cell r="B345" t="str">
            <v>Amortisation Of Comp. Software</v>
          </cell>
          <cell r="C345">
            <v>-2858028.75</v>
          </cell>
          <cell r="D345">
            <v>-342357.3</v>
          </cell>
        </row>
        <row r="347">
          <cell r="A347">
            <v>5400</v>
          </cell>
          <cell r="B347" t="str">
            <v>Total Depreciation</v>
          </cell>
          <cell r="C347">
            <v>-32114195.239999998</v>
          </cell>
          <cell r="D347">
            <v>-4728092.5</v>
          </cell>
        </row>
        <row r="349">
          <cell r="A349">
            <v>5410</v>
          </cell>
          <cell r="B349" t="str">
            <v>Deferred Expenditure</v>
          </cell>
        </row>
        <row r="351">
          <cell r="A351">
            <v>5412</v>
          </cell>
          <cell r="B351" t="str">
            <v>Deferred Expenditure- Office</v>
          </cell>
          <cell r="C351">
            <v>-8187488.5199999996</v>
          </cell>
          <cell r="D351">
            <v>-1432099.23</v>
          </cell>
        </row>
        <row r="352">
          <cell r="A352">
            <v>5414</v>
          </cell>
          <cell r="B352" t="str">
            <v>Deferred Exp. -Staff Residence</v>
          </cell>
          <cell r="C352">
            <v>-111015.72</v>
          </cell>
          <cell r="D352">
            <v>-13614.6</v>
          </cell>
        </row>
        <row r="353">
          <cell r="A353">
            <v>5416</v>
          </cell>
          <cell r="B353" t="str">
            <v>Deferred Exp-Preoperative Exps</v>
          </cell>
          <cell r="C353">
            <v>0</v>
          </cell>
          <cell r="D353">
            <v>0</v>
          </cell>
        </row>
        <row r="355">
          <cell r="A355">
            <v>5450</v>
          </cell>
          <cell r="B355" t="str">
            <v>Total Deferred Expenditure</v>
          </cell>
          <cell r="C355">
            <v>-8298504.2400000002</v>
          </cell>
          <cell r="D355">
            <v>-1445713.83</v>
          </cell>
        </row>
        <row r="357">
          <cell r="A357">
            <v>5460</v>
          </cell>
          <cell r="B357" t="str">
            <v>General Administrative Expense</v>
          </cell>
        </row>
        <row r="359">
          <cell r="A359">
            <v>5465</v>
          </cell>
          <cell r="B359" t="str">
            <v>Transportation</v>
          </cell>
        </row>
        <row r="360">
          <cell r="A360">
            <v>5466</v>
          </cell>
          <cell r="B360" t="str">
            <v>Fuel Bank Office Vechicle</v>
          </cell>
          <cell r="C360">
            <v>-3972586.85</v>
          </cell>
          <cell r="D360">
            <v>-384830.73</v>
          </cell>
        </row>
        <row r="361">
          <cell r="A361">
            <v>5468</v>
          </cell>
          <cell r="B361" t="str">
            <v>Parking Charge</v>
          </cell>
          <cell r="C361">
            <v>-107317</v>
          </cell>
          <cell r="D361">
            <v>-755</v>
          </cell>
        </row>
        <row r="362">
          <cell r="A362">
            <v>5469</v>
          </cell>
          <cell r="B362" t="str">
            <v>Site Visit</v>
          </cell>
          <cell r="C362">
            <v>-15543</v>
          </cell>
          <cell r="D362">
            <v>0</v>
          </cell>
        </row>
        <row r="363">
          <cell r="A363">
            <v>5470</v>
          </cell>
          <cell r="B363" t="str">
            <v>Others (Mobil, Oil, Filter)</v>
          </cell>
          <cell r="C363">
            <v>-157546.99</v>
          </cell>
          <cell r="D363">
            <v>-21382.38</v>
          </cell>
        </row>
        <row r="365">
          <cell r="A365">
            <v>5475</v>
          </cell>
          <cell r="B365" t="str">
            <v>Total Transportation</v>
          </cell>
          <cell r="C365">
            <v>-4252993.84</v>
          </cell>
          <cell r="D365">
            <v>-406968.11</v>
          </cell>
        </row>
        <row r="367">
          <cell r="A367">
            <v>5480</v>
          </cell>
          <cell r="B367" t="str">
            <v>Communication</v>
          </cell>
        </row>
        <row r="368">
          <cell r="A368">
            <v>5481</v>
          </cell>
          <cell r="B368" t="str">
            <v>Telephone/ Fax</v>
          </cell>
          <cell r="C368">
            <v>-2026146.12</v>
          </cell>
          <cell r="D368">
            <v>-158667.12</v>
          </cell>
        </row>
        <row r="369">
          <cell r="A369">
            <v>5482</v>
          </cell>
          <cell r="B369" t="str">
            <v>Mobile Charge</v>
          </cell>
          <cell r="C369">
            <v>-745005.48</v>
          </cell>
          <cell r="D369">
            <v>-12128.97</v>
          </cell>
        </row>
        <row r="370">
          <cell r="A370">
            <v>5483</v>
          </cell>
          <cell r="B370" t="str">
            <v>Internet,CIB,IP etc Charges</v>
          </cell>
          <cell r="C370">
            <v>-5930830.0700000003</v>
          </cell>
          <cell r="D370">
            <v>-552336.67000000004</v>
          </cell>
        </row>
        <row r="371">
          <cell r="A371">
            <v>5484</v>
          </cell>
          <cell r="B371" t="str">
            <v>SWIFT Charge</v>
          </cell>
          <cell r="C371">
            <v>-1487018.38</v>
          </cell>
          <cell r="D371">
            <v>0</v>
          </cell>
        </row>
        <row r="372">
          <cell r="A372">
            <v>5485</v>
          </cell>
          <cell r="B372" t="str">
            <v>Others(One Time INST.)</v>
          </cell>
          <cell r="C372">
            <v>-118523.76</v>
          </cell>
          <cell r="D372">
            <v>-5800.67</v>
          </cell>
        </row>
        <row r="374">
          <cell r="A374">
            <v>5486</v>
          </cell>
          <cell r="B374" t="str">
            <v>Total Communication</v>
          </cell>
          <cell r="C374">
            <v>-10307523.810000001</v>
          </cell>
          <cell r="D374">
            <v>-728933.43</v>
          </cell>
        </row>
        <row r="376">
          <cell r="A376">
            <v>5490</v>
          </cell>
          <cell r="B376" t="str">
            <v>Suppliers &amp; Stationery</v>
          </cell>
        </row>
        <row r="377">
          <cell r="A377">
            <v>5492</v>
          </cell>
          <cell r="B377" t="str">
            <v>Readymade Items</v>
          </cell>
          <cell r="C377">
            <v>-1709885.52</v>
          </cell>
          <cell r="D377">
            <v>-116631.35</v>
          </cell>
        </row>
        <row r="378">
          <cell r="A378">
            <v>5493</v>
          </cell>
          <cell r="B378" t="str">
            <v>Photocopy Papers</v>
          </cell>
          <cell r="C378">
            <v>-381289.14</v>
          </cell>
          <cell r="D378">
            <v>-29654.959999999999</v>
          </cell>
        </row>
        <row r="379">
          <cell r="A379">
            <v>5495</v>
          </cell>
          <cell r="B379" t="str">
            <v>Printing Items</v>
          </cell>
          <cell r="C379">
            <v>-2062633.99</v>
          </cell>
          <cell r="D379">
            <v>-238566.85</v>
          </cell>
        </row>
        <row r="381">
          <cell r="A381">
            <v>5497</v>
          </cell>
          <cell r="B381" t="str">
            <v>Total Suppliers &amp; Stationery</v>
          </cell>
          <cell r="C381">
            <v>-4153808.65</v>
          </cell>
          <cell r="D381">
            <v>-384853.16</v>
          </cell>
        </row>
        <row r="383">
          <cell r="A383">
            <v>5499</v>
          </cell>
          <cell r="B383" t="str">
            <v>Repairs and Maintenance</v>
          </cell>
        </row>
        <row r="384">
          <cell r="A384">
            <v>5500</v>
          </cell>
          <cell r="B384" t="str">
            <v>Repairs &amp; Maintenance vehicle</v>
          </cell>
          <cell r="C384">
            <v>-558102.76</v>
          </cell>
          <cell r="D384">
            <v>-18823.28</v>
          </cell>
        </row>
        <row r="385">
          <cell r="A385">
            <v>5501</v>
          </cell>
          <cell r="B385" t="str">
            <v>Computer Hardware</v>
          </cell>
          <cell r="C385">
            <v>-222454.91</v>
          </cell>
          <cell r="D385">
            <v>0</v>
          </cell>
        </row>
        <row r="386">
          <cell r="A386">
            <v>5505</v>
          </cell>
          <cell r="B386" t="str">
            <v>Repair &amp; Maintenance Equipment</v>
          </cell>
          <cell r="C386">
            <v>-1550736.53</v>
          </cell>
          <cell r="D386">
            <v>-96601.06</v>
          </cell>
        </row>
        <row r="387">
          <cell r="A387">
            <v>5506</v>
          </cell>
          <cell r="B387" t="str">
            <v>Metal Furniture</v>
          </cell>
          <cell r="C387">
            <v>-3750</v>
          </cell>
          <cell r="D387">
            <v>0</v>
          </cell>
        </row>
        <row r="388">
          <cell r="A388">
            <v>5507</v>
          </cell>
          <cell r="B388" t="str">
            <v>Wooden Furniture</v>
          </cell>
          <cell r="C388">
            <v>-59678.28</v>
          </cell>
          <cell r="D388">
            <v>-5400</v>
          </cell>
        </row>
        <row r="389">
          <cell r="A389">
            <v>5508</v>
          </cell>
          <cell r="B389" t="str">
            <v>Repairs &amp; Maintenance Building</v>
          </cell>
          <cell r="C389">
            <v>-256414.94</v>
          </cell>
          <cell r="D389">
            <v>-4320</v>
          </cell>
        </row>
        <row r="391">
          <cell r="A391">
            <v>5510</v>
          </cell>
          <cell r="B391" t="str">
            <v>Total Repairs &amp; Maintenance</v>
          </cell>
          <cell r="C391">
            <v>-2651137.42</v>
          </cell>
          <cell r="D391">
            <v>-125144.34</v>
          </cell>
        </row>
        <row r="393">
          <cell r="A393">
            <v>5514</v>
          </cell>
          <cell r="B393" t="str">
            <v>Professional Fees &amp; Legal Fees</v>
          </cell>
        </row>
        <row r="395">
          <cell r="A395">
            <v>5515</v>
          </cell>
          <cell r="B395" t="str">
            <v>Professional Fees</v>
          </cell>
          <cell r="C395">
            <v>-394000</v>
          </cell>
          <cell r="D395">
            <v>-148500</v>
          </cell>
        </row>
        <row r="396">
          <cell r="A396">
            <v>5518</v>
          </cell>
          <cell r="B396" t="str">
            <v>Legal Expenses</v>
          </cell>
          <cell r="C396">
            <v>-70588.23</v>
          </cell>
          <cell r="D396">
            <v>0</v>
          </cell>
        </row>
        <row r="397">
          <cell r="A397">
            <v>5519</v>
          </cell>
          <cell r="B397" t="str">
            <v>Legal Fee For Legal Advisor</v>
          </cell>
          <cell r="C397">
            <v>-613647.04</v>
          </cell>
          <cell r="D397">
            <v>-76705.88</v>
          </cell>
        </row>
        <row r="398">
          <cell r="A398">
            <v>5520</v>
          </cell>
          <cell r="B398" t="str">
            <v>Court Fee,Remuneration</v>
          </cell>
          <cell r="C398">
            <v>0</v>
          </cell>
          <cell r="D398">
            <v>0</v>
          </cell>
        </row>
        <row r="399">
          <cell r="A399">
            <v>5521</v>
          </cell>
          <cell r="B399" t="str">
            <v>Others</v>
          </cell>
          <cell r="C399">
            <v>0</v>
          </cell>
          <cell r="D399" t="str">
            <v>0_x000C_  RE000010 KUMARI BANK LIMITED         PROFIT AND LOSS "STANDARD"          AS AT CLOSE OF 14 MAR 2011                   PAGE NO    3</v>
          </cell>
        </row>
        <row r="400">
          <cell r="A400" t="str">
            <v>AR</v>
          </cell>
          <cell r="B400" t="str">
            <v>EA NAME</v>
          </cell>
          <cell r="D400" t="str">
            <v>PRINTED AT 00:58 ON 15 MAR 2011</v>
          </cell>
        </row>
        <row r="401">
          <cell r="B401" t="str">
            <v>TO:</v>
          </cell>
          <cell r="C401" t="str">
            <v>( IN FULL</v>
          </cell>
          <cell r="D401" t="str">
            <v>AMOUNT )</v>
          </cell>
        </row>
        <row r="403">
          <cell r="A403" t="str">
            <v>LINE</v>
          </cell>
          <cell r="B403" t="str">
            <v>DESCRIPTION</v>
          </cell>
          <cell r="C403" t="str">
            <v>CLOSING BALANCE</v>
          </cell>
          <cell r="D403" t="str">
            <v>CURRENT MONTH</v>
          </cell>
        </row>
        <row r="404">
          <cell r="A404" t="str">
            <v>----</v>
          </cell>
          <cell r="B404" t="str">
            <v>-----------</v>
          </cell>
          <cell r="C404" t="str">
            <v>---------------</v>
          </cell>
          <cell r="D404" t="str">
            <v>-------------</v>
          </cell>
        </row>
        <row r="408">
          <cell r="A408">
            <v>5522</v>
          </cell>
          <cell r="B408" t="str">
            <v>Total Professional &amp; Legal Fee</v>
          </cell>
          <cell r="C408">
            <v>-1078235.27</v>
          </cell>
          <cell r="D408">
            <v>-225205.88</v>
          </cell>
        </row>
        <row r="410">
          <cell r="A410">
            <v>5530</v>
          </cell>
          <cell r="B410" t="str">
            <v>Insurance</v>
          </cell>
        </row>
        <row r="411">
          <cell r="A411">
            <v>5531</v>
          </cell>
          <cell r="B411" t="str">
            <v>Vehicle</v>
          </cell>
          <cell r="C411">
            <v>-966629.12</v>
          </cell>
          <cell r="D411">
            <v>-161255.01</v>
          </cell>
        </row>
        <row r="412">
          <cell r="A412">
            <v>5532</v>
          </cell>
          <cell r="B412" t="str">
            <v>Fixed Assets Except vehicle</v>
          </cell>
          <cell r="C412">
            <v>-696129.1</v>
          </cell>
          <cell r="D412">
            <v>-34776.019999999997</v>
          </cell>
        </row>
        <row r="413">
          <cell r="A413">
            <v>5533</v>
          </cell>
          <cell r="B413" t="str">
            <v>Insurance For Vault/Cash</v>
          </cell>
          <cell r="C413">
            <v>-730717.33</v>
          </cell>
          <cell r="D413">
            <v>-83545.429999999993</v>
          </cell>
        </row>
        <row r="414">
          <cell r="A414">
            <v>5534</v>
          </cell>
          <cell r="B414" t="str">
            <v>Insurance to Account Scheme</v>
          </cell>
          <cell r="C414">
            <v>-31592.89</v>
          </cell>
          <cell r="D414">
            <v>0</v>
          </cell>
        </row>
        <row r="415">
          <cell r="A415">
            <v>5535</v>
          </cell>
          <cell r="B415" t="str">
            <v>Total Insurance</v>
          </cell>
          <cell r="C415">
            <v>-2425068.44</v>
          </cell>
          <cell r="D415">
            <v>-279576.46000000002</v>
          </cell>
        </row>
        <row r="417">
          <cell r="A417">
            <v>5540</v>
          </cell>
          <cell r="B417" t="str">
            <v>Postal And Shipping</v>
          </cell>
        </row>
        <row r="418">
          <cell r="A418">
            <v>5541</v>
          </cell>
          <cell r="B418" t="str">
            <v>Local</v>
          </cell>
          <cell r="C418">
            <v>-434847.03</v>
          </cell>
          <cell r="D418">
            <v>-11645</v>
          </cell>
        </row>
        <row r="419">
          <cell r="A419">
            <v>5542</v>
          </cell>
          <cell r="B419" t="str">
            <v>International</v>
          </cell>
          <cell r="C419">
            <v>-62339.26</v>
          </cell>
          <cell r="D419">
            <v>-1955</v>
          </cell>
        </row>
        <row r="420">
          <cell r="A420">
            <v>5543</v>
          </cell>
          <cell r="B420" t="str">
            <v>Others(Stamp,Envelop etc)</v>
          </cell>
          <cell r="C420">
            <v>-49035</v>
          </cell>
          <cell r="D420">
            <v>1220</v>
          </cell>
        </row>
        <row r="422">
          <cell r="A422">
            <v>5544</v>
          </cell>
          <cell r="B422" t="str">
            <v>Total Postage &amp; Shipping</v>
          </cell>
          <cell r="C422">
            <v>-546221.29</v>
          </cell>
          <cell r="D422">
            <v>-12380</v>
          </cell>
        </row>
        <row r="424">
          <cell r="A424">
            <v>5555</v>
          </cell>
          <cell r="B424" t="str">
            <v>Corresponding Bank charges</v>
          </cell>
          <cell r="C424">
            <v>-394826.18</v>
          </cell>
          <cell r="D424">
            <v>-4020</v>
          </cell>
        </row>
        <row r="426">
          <cell r="A426">
            <v>5560</v>
          </cell>
          <cell r="B426" t="str">
            <v>Fees &amp; Taxes Paid</v>
          </cell>
        </row>
        <row r="427">
          <cell r="A427">
            <v>5561</v>
          </cell>
          <cell r="B427" t="str">
            <v>NRB/Nostro FT Charges</v>
          </cell>
          <cell r="C427">
            <v>-426667.6</v>
          </cell>
          <cell r="D427">
            <v>-20842.75</v>
          </cell>
        </row>
        <row r="428">
          <cell r="A428">
            <v>5562</v>
          </cell>
          <cell r="B428" t="str">
            <v>NRB Other Charges</v>
          </cell>
          <cell r="C428">
            <v>-49225</v>
          </cell>
          <cell r="D428">
            <v>0</v>
          </cell>
        </row>
        <row r="429">
          <cell r="A429">
            <v>5563</v>
          </cell>
          <cell r="B429" t="str">
            <v>IT/MIS AMC</v>
          </cell>
          <cell r="C429">
            <v>-5375247.0700000003</v>
          </cell>
          <cell r="D429">
            <v>-646030.18000000005</v>
          </cell>
        </row>
        <row r="430">
          <cell r="A430">
            <v>5564</v>
          </cell>
          <cell r="B430" t="str">
            <v>Card Related Fees &amp; AMC</v>
          </cell>
          <cell r="C430">
            <v>-639031.6</v>
          </cell>
          <cell r="D430">
            <v>-51384.03</v>
          </cell>
        </row>
        <row r="431">
          <cell r="A431">
            <v>5565</v>
          </cell>
          <cell r="B431" t="str">
            <v>Non IT/MIS AMC</v>
          </cell>
          <cell r="C431">
            <v>-322117.44</v>
          </cell>
          <cell r="D431">
            <v>-11049</v>
          </cell>
        </row>
        <row r="432">
          <cell r="A432">
            <v>5566</v>
          </cell>
          <cell r="B432" t="str">
            <v>Regular Share Related Charges</v>
          </cell>
          <cell r="C432">
            <v>-708611</v>
          </cell>
          <cell r="D432">
            <v>0</v>
          </cell>
        </row>
        <row r="433">
          <cell r="A433">
            <v>5567</v>
          </cell>
          <cell r="B433" t="str">
            <v>Share Issuance Charges</v>
          </cell>
          <cell r="C433">
            <v>0</v>
          </cell>
          <cell r="D433">
            <v>0</v>
          </cell>
        </row>
        <row r="434">
          <cell r="A434">
            <v>5568</v>
          </cell>
          <cell r="B434" t="str">
            <v>Vehicle Renewal Charge</v>
          </cell>
          <cell r="C434">
            <v>-931444.99</v>
          </cell>
          <cell r="D434">
            <v>-34918.33</v>
          </cell>
        </row>
        <row r="435">
          <cell r="A435">
            <v>5569</v>
          </cell>
          <cell r="B435" t="str">
            <v>Municipality &amp;Government Ch</v>
          </cell>
          <cell r="C435">
            <v>-1176326.5</v>
          </cell>
          <cell r="D435">
            <v>-75385</v>
          </cell>
        </row>
        <row r="436">
          <cell r="A436">
            <v>5570</v>
          </cell>
          <cell r="B436" t="str">
            <v>CIB</v>
          </cell>
          <cell r="C436">
            <v>-603015</v>
          </cell>
          <cell r="D436">
            <v>-61750</v>
          </cell>
        </row>
        <row r="437">
          <cell r="A437">
            <v>5571</v>
          </cell>
          <cell r="B437" t="str">
            <v>Others</v>
          </cell>
          <cell r="C437">
            <v>-328770</v>
          </cell>
          <cell r="D437">
            <v>-505</v>
          </cell>
        </row>
        <row r="438">
          <cell r="A438">
            <v>5580</v>
          </cell>
          <cell r="B438" t="str">
            <v>VISA Fees &amp; Charges</v>
          </cell>
          <cell r="C438">
            <v>-15122422.310000001</v>
          </cell>
          <cell r="D438">
            <v>0</v>
          </cell>
        </row>
        <row r="439">
          <cell r="A439">
            <v>5581</v>
          </cell>
          <cell r="B439" t="str">
            <v>Visa Interchange Exp.</v>
          </cell>
          <cell r="C439">
            <v>-8636002.9000000004</v>
          </cell>
          <cell r="D439">
            <v>-371871.42</v>
          </cell>
        </row>
        <row r="440">
          <cell r="A440">
            <v>5582</v>
          </cell>
          <cell r="B440" t="str">
            <v>NIBL Interchange Exp.</v>
          </cell>
          <cell r="C440">
            <v>-397588.62</v>
          </cell>
          <cell r="D440">
            <v>0</v>
          </cell>
        </row>
        <row r="441">
          <cell r="A441">
            <v>5583</v>
          </cell>
          <cell r="B441" t="str">
            <v>Visa International Charge Exp.</v>
          </cell>
          <cell r="C441">
            <v>0</v>
          </cell>
          <cell r="D441">
            <v>0</v>
          </cell>
        </row>
        <row r="442">
          <cell r="A442">
            <v>5585</v>
          </cell>
          <cell r="B442" t="str">
            <v>Total Fees &amp; Taxes paid</v>
          </cell>
          <cell r="C442">
            <v>-34716470.030000001</v>
          </cell>
          <cell r="D442">
            <v>-1273735.71</v>
          </cell>
        </row>
        <row r="444">
          <cell r="A444">
            <v>5590</v>
          </cell>
          <cell r="B444" t="str">
            <v>Travelling</v>
          </cell>
        </row>
        <row r="445">
          <cell r="A445">
            <v>5591</v>
          </cell>
          <cell r="B445" t="str">
            <v>Ticket,Taxi Fare</v>
          </cell>
          <cell r="C445">
            <v>-355139.5</v>
          </cell>
          <cell r="D445">
            <v>22434</v>
          </cell>
        </row>
        <row r="446">
          <cell r="A446">
            <v>5592</v>
          </cell>
          <cell r="B446" t="str">
            <v>Accomodation</v>
          </cell>
          <cell r="C446">
            <v>-403976.86</v>
          </cell>
          <cell r="D446">
            <v>7000</v>
          </cell>
        </row>
        <row r="447">
          <cell r="A447">
            <v>5593</v>
          </cell>
          <cell r="B447" t="str">
            <v>Pocket Allowance</v>
          </cell>
          <cell r="C447">
            <v>-333912.5</v>
          </cell>
          <cell r="D447">
            <v>4800</v>
          </cell>
        </row>
        <row r="448">
          <cell r="A448">
            <v>5594</v>
          </cell>
          <cell r="B448" t="str">
            <v>Fooding Allowances</v>
          </cell>
          <cell r="C448">
            <v>-149610.19</v>
          </cell>
          <cell r="D448">
            <v>2000</v>
          </cell>
        </row>
        <row r="449">
          <cell r="A449">
            <v>5595</v>
          </cell>
          <cell r="B449" t="str">
            <v>Others</v>
          </cell>
          <cell r="C449">
            <v>-9037.57</v>
          </cell>
          <cell r="D449">
            <v>0</v>
          </cell>
        </row>
        <row r="451">
          <cell r="A451">
            <v>5596</v>
          </cell>
          <cell r="B451" t="str">
            <v>Total Travelling</v>
          </cell>
          <cell r="C451">
            <v>-1251676.6200000001</v>
          </cell>
          <cell r="D451">
            <v>36234</v>
          </cell>
        </row>
        <row r="453">
          <cell r="A453">
            <v>5601</v>
          </cell>
          <cell r="B453" t="str">
            <v>Security Service</v>
          </cell>
          <cell r="C453">
            <v>-11174049.16</v>
          </cell>
          <cell r="D453">
            <v>-1299432.3400000001</v>
          </cell>
        </row>
        <row r="454">
          <cell r="A454">
            <v>5602</v>
          </cell>
          <cell r="B454" t="str">
            <v>Audit Fees</v>
          </cell>
          <cell r="C454">
            <v>0</v>
          </cell>
          <cell r="D454">
            <v>0</v>
          </cell>
        </row>
        <row r="455">
          <cell r="A455">
            <v>5603</v>
          </cell>
          <cell r="B455" t="str">
            <v>Audit Expenses</v>
          </cell>
          <cell r="C455">
            <v>-46730.87</v>
          </cell>
          <cell r="D455">
            <v>0</v>
          </cell>
        </row>
        <row r="456">
          <cell r="A456">
            <v>5604</v>
          </cell>
          <cell r="B456" t="str">
            <v>AGM Expenses</v>
          </cell>
          <cell r="C456">
            <v>0</v>
          </cell>
          <cell r="D456">
            <v>0</v>
          </cell>
        </row>
        <row r="457">
          <cell r="A457">
            <v>5605</v>
          </cell>
          <cell r="B457" t="str">
            <v>Board Meeting Fees</v>
          </cell>
          <cell r="C457">
            <v>-1472000</v>
          </cell>
          <cell r="D457">
            <v>-32000</v>
          </cell>
        </row>
        <row r="458">
          <cell r="A458">
            <v>5606</v>
          </cell>
          <cell r="B458" t="str">
            <v>Board Meeting Expenses</v>
          </cell>
          <cell r="C458">
            <v>-17572.849999999999</v>
          </cell>
          <cell r="D458">
            <v>-158.19999999999999</v>
          </cell>
        </row>
        <row r="459">
          <cell r="A459">
            <v>5607</v>
          </cell>
          <cell r="B459" t="str">
            <v>Entertainment &amp; Cust relations</v>
          </cell>
          <cell r="C459">
            <v>-286308.62</v>
          </cell>
          <cell r="D459">
            <v>-27022.58</v>
          </cell>
        </row>
        <row r="460">
          <cell r="A460">
            <v>5608</v>
          </cell>
          <cell r="B460" t="str">
            <v>Newspaper &amp; Books</v>
          </cell>
          <cell r="C460">
            <v>-274740</v>
          </cell>
          <cell r="D460">
            <v>-8113</v>
          </cell>
        </row>
        <row r="461">
          <cell r="A461">
            <v>5620</v>
          </cell>
          <cell r="B461" t="str">
            <v>Banking &amp; Corporate</v>
          </cell>
          <cell r="C461">
            <v>-351501.11</v>
          </cell>
          <cell r="D461">
            <v>0</v>
          </cell>
        </row>
        <row r="462">
          <cell r="A462">
            <v>5625</v>
          </cell>
          <cell r="B462" t="str">
            <v>Miscellaneous Expenses</v>
          </cell>
          <cell r="C462">
            <v>-547378.23</v>
          </cell>
          <cell r="D462">
            <v>-22434</v>
          </cell>
        </row>
        <row r="464">
          <cell r="A464">
            <v>5630</v>
          </cell>
          <cell r="B464" t="str">
            <v>Total Administrative Expenses</v>
          </cell>
          <cell r="C464">
            <v>-75948242.390000001</v>
          </cell>
          <cell r="D464">
            <v>-4793743.21</v>
          </cell>
        </row>
        <row r="466">
          <cell r="A466">
            <v>5640</v>
          </cell>
          <cell r="B466" t="str">
            <v>Promotional Expenses</v>
          </cell>
        </row>
        <row r="467">
          <cell r="A467">
            <v>5641</v>
          </cell>
          <cell r="B467" t="str">
            <v>Donation</v>
          </cell>
          <cell r="C467">
            <v>-5000</v>
          </cell>
          <cell r="D467">
            <v>0</v>
          </cell>
        </row>
        <row r="468">
          <cell r="A468">
            <v>5642</v>
          </cell>
          <cell r="B468" t="str">
            <v>Corporate Social Responsibilit</v>
          </cell>
          <cell r="C468">
            <v>-157857</v>
          </cell>
          <cell r="D468">
            <v>-6000</v>
          </cell>
        </row>
        <row r="469">
          <cell r="A469">
            <v>5643</v>
          </cell>
          <cell r="B469" t="str">
            <v>Public Relations Exp.</v>
          </cell>
          <cell r="C469">
            <v>-190404.73</v>
          </cell>
          <cell r="D469">
            <v>-13325</v>
          </cell>
        </row>
        <row r="470">
          <cell r="A470">
            <v>5644</v>
          </cell>
          <cell r="B470" t="str">
            <v>Branding</v>
          </cell>
          <cell r="C470">
            <v>-1087545.1399999999</v>
          </cell>
          <cell r="D470">
            <v>-73222.5</v>
          </cell>
        </row>
        <row r="471">
          <cell r="A471">
            <v>5650</v>
          </cell>
          <cell r="B471" t="str">
            <v>Advertising</v>
          </cell>
          <cell r="C471">
            <v>-3338409.01</v>
          </cell>
          <cell r="D471">
            <v>-175294.83</v>
          </cell>
        </row>
        <row r="472">
          <cell r="A472">
            <v>5651</v>
          </cell>
          <cell r="B472" t="str">
            <v>Special Products</v>
          </cell>
          <cell r="C472">
            <v>-3925552.05</v>
          </cell>
          <cell r="D472">
            <v>-58296.7</v>
          </cell>
        </row>
        <row r="473">
          <cell r="A473">
            <v>5652</v>
          </cell>
          <cell r="B473" t="str">
            <v>Yearly Expenses</v>
          </cell>
          <cell r="C473">
            <v>-256096.92</v>
          </cell>
          <cell r="D473">
            <v>0</v>
          </cell>
        </row>
        <row r="474">
          <cell r="A474">
            <v>5660</v>
          </cell>
          <cell r="B474" t="str">
            <v>Total Promotional Expenses</v>
          </cell>
          <cell r="C474">
            <v>-8960864.8499999996</v>
          </cell>
          <cell r="D474">
            <v>-326139.03000000003</v>
          </cell>
        </row>
        <row r="476">
          <cell r="A476">
            <v>5665</v>
          </cell>
          <cell r="B476" t="str">
            <v>Total Operating Expenses</v>
          </cell>
          <cell r="C476">
            <v>-265708331.90000001</v>
          </cell>
          <cell r="D476">
            <v>-28709899.949999999</v>
          </cell>
        </row>
        <row r="478">
          <cell r="A478">
            <v>5670</v>
          </cell>
          <cell r="B478" t="str">
            <v>Total Operating Profit</v>
          </cell>
          <cell r="C478">
            <v>200241766.03</v>
          </cell>
          <cell r="D478">
            <v>179766330.00999999</v>
          </cell>
        </row>
        <row r="480">
          <cell r="A480">
            <v>5680</v>
          </cell>
          <cell r="B480" t="str">
            <v>Non-Operating Income</v>
          </cell>
        </row>
        <row r="481">
          <cell r="A481">
            <v>5681</v>
          </cell>
          <cell r="B481" t="str">
            <v>Other Non-Operating Income</v>
          </cell>
          <cell r="C481">
            <v>359222.41</v>
          </cell>
          <cell r="D481">
            <v>0</v>
          </cell>
        </row>
        <row r="482">
          <cell r="A482">
            <v>5690</v>
          </cell>
          <cell r="B482" t="str">
            <v>Gain On Sale Of Fixed Assets</v>
          </cell>
          <cell r="C482">
            <v>6247.4</v>
          </cell>
          <cell r="D482">
            <v>0</v>
          </cell>
        </row>
        <row r="483">
          <cell r="A483">
            <v>5695</v>
          </cell>
          <cell r="B483" t="str">
            <v>Write Back Of Prov. Of NBA</v>
          </cell>
          <cell r="C483">
            <v>0</v>
          </cell>
          <cell r="D483">
            <v>0</v>
          </cell>
        </row>
        <row r="485">
          <cell r="A485">
            <v>5700</v>
          </cell>
          <cell r="B485" t="str">
            <v>Total Non-Operating Income</v>
          </cell>
          <cell r="C485">
            <v>365469.81</v>
          </cell>
          <cell r="D485">
            <v>0</v>
          </cell>
        </row>
        <row r="487">
          <cell r="A487">
            <v>5710</v>
          </cell>
          <cell r="B487" t="str">
            <v>Non-Operating Expenses</v>
          </cell>
        </row>
        <row r="488">
          <cell r="A488">
            <v>5715</v>
          </cell>
          <cell r="B488" t="str">
            <v>Prior Period Exp</v>
          </cell>
          <cell r="C488">
            <v>-15127.88</v>
          </cell>
          <cell r="D488">
            <v>0</v>
          </cell>
        </row>
        <row r="489">
          <cell r="A489">
            <v>5716</v>
          </cell>
          <cell r="B489" t="str">
            <v>Share Issue Expense</v>
          </cell>
          <cell r="C489">
            <v>0</v>
          </cell>
          <cell r="D489">
            <v>0</v>
          </cell>
        </row>
        <row r="490">
          <cell r="A490">
            <v>5717</v>
          </cell>
          <cell r="B490" t="str">
            <v>Loan Write-Offs</v>
          </cell>
          <cell r="C490">
            <v>-342295.99</v>
          </cell>
          <cell r="D490">
            <v>0</v>
          </cell>
        </row>
        <row r="491">
          <cell r="A491">
            <v>5718</v>
          </cell>
          <cell r="B491" t="str">
            <v>Assets Write-Offs</v>
          </cell>
          <cell r="C491">
            <v>0</v>
          </cell>
          <cell r="D491">
            <v>0</v>
          </cell>
        </row>
        <row r="492">
          <cell r="A492">
            <v>5719</v>
          </cell>
          <cell r="B492" t="str">
            <v>Errors Fines &amp; Losses</v>
          </cell>
          <cell r="C492">
            <v>-59422.75</v>
          </cell>
          <cell r="D492">
            <v>0</v>
          </cell>
        </row>
        <row r="493">
          <cell r="A493">
            <v>5720</v>
          </cell>
          <cell r="B493" t="str">
            <v>Provison For NBA Expenses</v>
          </cell>
          <cell r="C493">
            <v>0</v>
          </cell>
          <cell r="D493">
            <v>0</v>
          </cell>
        </row>
        <row r="494">
          <cell r="A494">
            <v>5721</v>
          </cell>
          <cell r="B494" t="str">
            <v>Other Non-Operating Expenses</v>
          </cell>
          <cell r="C494">
            <v>0</v>
          </cell>
          <cell r="D494">
            <v>0</v>
          </cell>
        </row>
        <row r="495">
          <cell r="A495">
            <v>5725</v>
          </cell>
          <cell r="B495" t="str">
            <v>Tax Previous Year</v>
          </cell>
          <cell r="C495">
            <v>-4544926.49</v>
          </cell>
          <cell r="D495">
            <v>0</v>
          </cell>
        </row>
        <row r="497">
          <cell r="A497">
            <v>5730</v>
          </cell>
          <cell r="B497" t="str">
            <v>Total Non Operating Expenses</v>
          </cell>
          <cell r="C497">
            <v>-4961773.1100000003</v>
          </cell>
          <cell r="D497">
            <v>0</v>
          </cell>
        </row>
        <row r="499">
          <cell r="A499">
            <v>5735</v>
          </cell>
          <cell r="B499" t="str">
            <v>Write-Back Income</v>
          </cell>
        </row>
        <row r="500">
          <cell r="A500">
            <v>5740</v>
          </cell>
          <cell r="B500" t="str">
            <v>Write-Back Of LLP ( 1%)</v>
          </cell>
          <cell r="C500">
            <v>0</v>
          </cell>
          <cell r="D500">
            <v>0</v>
          </cell>
        </row>
        <row r="501">
          <cell r="A501">
            <v>5741</v>
          </cell>
          <cell r="B501" t="str">
            <v>Write-Back Of LLP ( 25%)</v>
          </cell>
          <cell r="C501">
            <v>0</v>
          </cell>
          <cell r="D501">
            <v>0</v>
          </cell>
        </row>
        <row r="502">
          <cell r="A502">
            <v>5742</v>
          </cell>
          <cell r="B502" t="str">
            <v>Write-Back Of LLP ( 50%)</v>
          </cell>
          <cell r="C502">
            <v>0</v>
          </cell>
          <cell r="D502">
            <v>0</v>
          </cell>
        </row>
        <row r="503">
          <cell r="A503">
            <v>5743</v>
          </cell>
          <cell r="B503" t="str">
            <v>Write-Back Of LLP ( 100%)</v>
          </cell>
          <cell r="C503">
            <v>0</v>
          </cell>
          <cell r="D503">
            <v>0</v>
          </cell>
        </row>
        <row r="505">
          <cell r="A505">
            <v>5750</v>
          </cell>
          <cell r="B505" t="str">
            <v>Total Write-Back Income</v>
          </cell>
          <cell r="C505">
            <v>0</v>
          </cell>
          <cell r="D505">
            <v>0</v>
          </cell>
        </row>
        <row r="507">
          <cell r="A507">
            <v>5752</v>
          </cell>
          <cell r="B507" t="str">
            <v>Loan Loss Provision</v>
          </cell>
        </row>
        <row r="509">
          <cell r="A509">
            <v>5754</v>
          </cell>
          <cell r="B509" t="str">
            <v>LLP Pass Loan( 1%)</v>
          </cell>
          <cell r="C509">
            <v>-980738.67</v>
          </cell>
          <cell r="D509">
            <v>-1239427.26</v>
          </cell>
        </row>
        <row r="511">
          <cell r="A511">
            <v>5755</v>
          </cell>
          <cell r="B511" t="str">
            <v>Restructured/Rescheduled Loan</v>
          </cell>
          <cell r="C511">
            <v>-541152.53</v>
          </cell>
          <cell r="D511">
            <v>10613.1</v>
          </cell>
        </row>
        <row r="512">
          <cell r="A512">
            <v>5756</v>
          </cell>
          <cell r="B512" t="str">
            <v>LLP Sub-STD Loan ( 25%)</v>
          </cell>
          <cell r="C512">
            <v>-12631869.029999999</v>
          </cell>
          <cell r="D512">
            <v>9265263.9600000009</v>
          </cell>
        </row>
        <row r="513">
          <cell r="A513">
            <v>5757</v>
          </cell>
          <cell r="B513" t="str">
            <v>LLP Doubtful Loan ( 50%)</v>
          </cell>
          <cell r="C513">
            <v>14534340.939999999</v>
          </cell>
          <cell r="D513">
            <v>15084053.09</v>
          </cell>
        </row>
        <row r="514">
          <cell r="A514">
            <v>5758</v>
          </cell>
          <cell r="B514" t="str">
            <v>LLP Bad Loan( 100%)</v>
          </cell>
          <cell r="C514">
            <v>-34262430.450000003</v>
          </cell>
          <cell r="D514">
            <v>-24945028.66</v>
          </cell>
        </row>
        <row r="516">
          <cell r="A516">
            <v>5765</v>
          </cell>
          <cell r="B516" t="str">
            <v>Total LLP</v>
          </cell>
          <cell r="C516">
            <v>-33881849.740000002</v>
          </cell>
          <cell r="D516">
            <v>-1824525.77</v>
          </cell>
        </row>
        <row r="518">
          <cell r="A518">
            <v>5770</v>
          </cell>
          <cell r="B518" t="str">
            <v>Profit After NonOp Inc/Exp/LLP</v>
          </cell>
          <cell r="C518">
            <v>161763612.99000001</v>
          </cell>
          <cell r="D518">
            <v>177941804.24000001</v>
          </cell>
        </row>
        <row r="520">
          <cell r="A520">
            <v>5775</v>
          </cell>
          <cell r="B520" t="str">
            <v>Interest Income Inter-Branch</v>
          </cell>
          <cell r="C520">
            <v>612289399.92999995</v>
          </cell>
          <cell r="D520">
            <v>79699126.390000001</v>
          </cell>
        </row>
        <row r="521">
          <cell r="A521">
            <v>5780</v>
          </cell>
          <cell r="B521" t="str">
            <v>Interest Expense Inter Branch</v>
          </cell>
          <cell r="C521">
            <v>-612125241.50999999</v>
          </cell>
          <cell r="D521">
            <v>-79534967.969999999</v>
          </cell>
        </row>
        <row r="523">
          <cell r="A523">
            <v>5785</v>
          </cell>
          <cell r="B523" t="str">
            <v>Profit/Loss After InterBranch</v>
          </cell>
          <cell r="C523">
            <v>161927771.41</v>
          </cell>
          <cell r="D523">
            <v>178105962.66</v>
          </cell>
        </row>
        <row r="525">
          <cell r="A525">
            <v>9999</v>
          </cell>
          <cell r="B525" t="str">
            <v>CATCH PROFIT &amp; LOSS</v>
          </cell>
          <cell r="C525">
            <v>0</v>
          </cell>
          <cell r="D525">
            <v>0</v>
          </cell>
        </row>
        <row r="527">
          <cell r="A527" t="str">
            <v>*</v>
          </cell>
          <cell r="B527" t="str">
            <v>*****  END OF REPORT  ******</v>
          </cell>
        </row>
      </sheetData>
      <sheetData sheetId="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M"/>
      <sheetName val="Out_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port Form"/>
      <sheetName val="Control"/>
      <sheetName val="Downloaded_Form"/>
      <sheetName val="Legend"/>
      <sheetName val="423S11_2014_01_14_07_01_10"/>
      <sheetName val="Quarterly Raw Data"/>
      <sheetName val="Quarterly MacroFlow"/>
    </sheetNames>
    <definedNames>
      <definedName name="NTDD_RG"/>
    </definedNames>
    <sheetDataSet>
      <sheetData sheetId="0"/>
      <sheetData sheetId="1"/>
      <sheetData sheetId="2">
        <row r="3">
          <cell r="C3" t="str">
            <v>2013Q3-2013Q3</v>
          </cell>
        </row>
      </sheetData>
      <sheetData sheetId="3"/>
      <sheetData sheetId="4"/>
      <sheetData sheetId="5" refreshError="1"/>
      <sheetData sheetId="6" refreshError="1"/>
      <sheetData sheetId="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sheetName val="ClasOrg"/>
      <sheetName val="PVT"/>
      <sheetName val="ClasProj"/>
      <sheetName val="Prints"/>
      <sheetName val="RED Tb33"/>
      <sheetName val="Figure 6 NPV"/>
      <sheetName val="IN"/>
    </sheetNames>
    <sheetDataSet>
      <sheetData sheetId="0" refreshError="1"/>
      <sheetData sheetId="1" refreshError="1">
        <row r="1">
          <cell r="A1" t="str">
            <v>OrgDnpos</v>
          </cell>
          <cell r="B1" t="str">
            <v>DesDNPO</v>
          </cell>
        </row>
        <row r="2">
          <cell r="A2" t="str">
            <v>01101</v>
          </cell>
          <cell r="B2" t="str">
            <v xml:space="preserve">   Presidência da República</v>
          </cell>
        </row>
        <row r="3">
          <cell r="A3" t="str">
            <v>01151</v>
          </cell>
          <cell r="B3" t="str">
            <v xml:space="preserve">   Casa Militar</v>
          </cell>
        </row>
        <row r="4">
          <cell r="A4" t="str">
            <v>01201</v>
          </cell>
          <cell r="B4" t="str">
            <v xml:space="preserve">   Gabinete do Governador</v>
          </cell>
        </row>
        <row r="5">
          <cell r="A5" t="str">
            <v>03101</v>
          </cell>
          <cell r="B5" t="str">
            <v xml:space="preserve">   Gabinete do Primeiro Ministro</v>
          </cell>
        </row>
        <row r="6">
          <cell r="A6" t="str">
            <v>03151</v>
          </cell>
          <cell r="B6" t="str">
            <v xml:space="preserve">   Conselho Superior da Comunicação Social</v>
          </cell>
        </row>
        <row r="7">
          <cell r="A7" t="str">
            <v>03160</v>
          </cell>
          <cell r="B7" t="str">
            <v xml:space="preserve">   Gabinete de Informação</v>
          </cell>
        </row>
        <row r="8">
          <cell r="A8" t="str">
            <v>03165</v>
          </cell>
          <cell r="B8" t="str">
            <v xml:space="preserve">   Gabinete Central de Prevenção e Combate à Droga</v>
          </cell>
        </row>
        <row r="9">
          <cell r="A9" t="str">
            <v>03201</v>
          </cell>
          <cell r="B9" t="str">
            <v xml:space="preserve">   Gabinete Provincial de Prevenção e Combate à Droga</v>
          </cell>
        </row>
        <row r="10">
          <cell r="A10" t="str">
            <v>03251</v>
          </cell>
          <cell r="B10" t="str">
            <v xml:space="preserve">   Delegação Provincial da Comunicação Social</v>
          </cell>
        </row>
        <row r="11">
          <cell r="A11" t="str">
            <v>05101</v>
          </cell>
          <cell r="B11" t="str">
            <v xml:space="preserve">   Assembleia da República</v>
          </cell>
        </row>
        <row r="12">
          <cell r="A12" t="str">
            <v>05151</v>
          </cell>
          <cell r="B12" t="str">
            <v xml:space="preserve">   Assembleia Provincial</v>
          </cell>
        </row>
        <row r="13">
          <cell r="A13" t="str">
            <v>07101</v>
          </cell>
          <cell r="B13" t="str">
            <v xml:space="preserve">   Tribunal Supremo</v>
          </cell>
        </row>
        <row r="14">
          <cell r="A14" t="str">
            <v>07121</v>
          </cell>
          <cell r="B14" t="str">
            <v xml:space="preserve">   Tribunal Judicial de Menores</v>
          </cell>
        </row>
        <row r="15">
          <cell r="A15" t="str">
            <v>07151</v>
          </cell>
          <cell r="B15" t="str">
            <v xml:space="preserve">   Tribunal Provincial</v>
          </cell>
        </row>
        <row r="16">
          <cell r="A16" t="str">
            <v>09101</v>
          </cell>
          <cell r="B16" t="str">
            <v xml:space="preserve">   Conselho Superior da Magistratura Judicial</v>
          </cell>
        </row>
        <row r="17">
          <cell r="A17" t="str">
            <v>11101</v>
          </cell>
          <cell r="B17" t="str">
            <v xml:space="preserve">   Tribunal Administrativo</v>
          </cell>
        </row>
        <row r="18">
          <cell r="A18" t="str">
            <v>13101</v>
          </cell>
          <cell r="B18" t="str">
            <v xml:space="preserve">   Procuradoria Geral da República</v>
          </cell>
        </row>
        <row r="19">
          <cell r="A19" t="str">
            <v>13151</v>
          </cell>
          <cell r="B19" t="str">
            <v xml:space="preserve">   Procuradoria Provincial</v>
          </cell>
        </row>
        <row r="20">
          <cell r="A20" t="str">
            <v>15101</v>
          </cell>
          <cell r="B20" t="str">
            <v xml:space="preserve">   Ministério da Defesa Nacional</v>
          </cell>
        </row>
        <row r="21">
          <cell r="A21" t="str">
            <v>15201</v>
          </cell>
          <cell r="B21" t="str">
            <v xml:space="preserve">   Tribunal Militar</v>
          </cell>
        </row>
        <row r="22">
          <cell r="A22" t="str">
            <v>15210</v>
          </cell>
          <cell r="B22" t="str">
            <v xml:space="preserve">   Tribunal Militar Provincial</v>
          </cell>
        </row>
        <row r="23">
          <cell r="A23" t="str">
            <v>15251</v>
          </cell>
          <cell r="B23" t="str">
            <v xml:space="preserve">   Procuradoria Militar</v>
          </cell>
        </row>
        <row r="24">
          <cell r="A24" t="str">
            <v>15260</v>
          </cell>
          <cell r="B24" t="str">
            <v xml:space="preserve">   Procuradoria Militar Provincial</v>
          </cell>
        </row>
        <row r="25">
          <cell r="A25" t="str">
            <v>16151</v>
          </cell>
          <cell r="B25" t="str">
            <v xml:space="preserve">   Ministério para os Assuntos dos Antigos Combatentes</v>
          </cell>
        </row>
        <row r="26">
          <cell r="A26" t="str">
            <v>16301</v>
          </cell>
          <cell r="B26" t="str">
            <v xml:space="preserve">   Direcção Provincial para os Assuntos dos Antigos Combatentes</v>
          </cell>
        </row>
        <row r="27">
          <cell r="A27" t="str">
            <v>17101</v>
          </cell>
          <cell r="B27" t="str">
            <v xml:space="preserve">   Ministério do Interior</v>
          </cell>
        </row>
        <row r="28">
          <cell r="A28" t="str">
            <v>17151</v>
          </cell>
          <cell r="B28" t="str">
            <v xml:space="preserve">   Serviço de Informação e Segurança do Estado</v>
          </cell>
        </row>
        <row r="29">
          <cell r="A29" t="str">
            <v>17201</v>
          </cell>
          <cell r="B29" t="str">
            <v xml:space="preserve">   Tribunal da Polícia</v>
          </cell>
        </row>
        <row r="30">
          <cell r="A30" t="str">
            <v>17251</v>
          </cell>
          <cell r="B30" t="str">
            <v xml:space="preserve">   Comando Provincial da PRM</v>
          </cell>
        </row>
        <row r="31">
          <cell r="A31" t="str">
            <v>19101</v>
          </cell>
          <cell r="B31" t="str">
            <v xml:space="preserve">   Ministério dos Negócios Estrangeiros e Cooperação</v>
          </cell>
        </row>
        <row r="32">
          <cell r="A32" t="str">
            <v>19151</v>
          </cell>
          <cell r="B32" t="str">
            <v xml:space="preserve">   Núcleo de Apoio aos Refugiados</v>
          </cell>
        </row>
        <row r="33">
          <cell r="A33" t="str">
            <v>19155</v>
          </cell>
          <cell r="B33" t="str">
            <v xml:space="preserve">   Instituto Nacional de Apoio aos Moçambicanos Emigrantes</v>
          </cell>
        </row>
        <row r="34">
          <cell r="A34" t="str">
            <v>19160</v>
          </cell>
          <cell r="B34" t="str">
            <v xml:space="preserve">   Instituto Nacional de Desminagem</v>
          </cell>
        </row>
        <row r="35">
          <cell r="A35" t="str">
            <v>19201</v>
          </cell>
          <cell r="B35" t="str">
            <v xml:space="preserve">   Instituto Nacional de Gestão de Calamidades</v>
          </cell>
        </row>
        <row r="36">
          <cell r="A36" t="str">
            <v>19301</v>
          </cell>
          <cell r="B36" t="str">
            <v xml:space="preserve">   Delegação do Instituto Nacional de Gestão das Calamidades</v>
          </cell>
        </row>
        <row r="37">
          <cell r="A37" t="str">
            <v>19321</v>
          </cell>
          <cell r="B37" t="str">
            <v xml:space="preserve">   Delegação do Instituto Nacional de Desminagem</v>
          </cell>
        </row>
        <row r="38">
          <cell r="A38" t="str">
            <v>21101</v>
          </cell>
          <cell r="B38" t="str">
            <v xml:space="preserve">   Ministério da Justiça</v>
          </cell>
        </row>
        <row r="39">
          <cell r="A39" t="str">
            <v>21151</v>
          </cell>
          <cell r="B39" t="str">
            <v xml:space="preserve">   Cadeia Central de Maputo</v>
          </cell>
        </row>
        <row r="40">
          <cell r="A40" t="str">
            <v>21251</v>
          </cell>
          <cell r="B40" t="str">
            <v xml:space="preserve">   Direcção Provincial dos Registos e Notariado</v>
          </cell>
        </row>
        <row r="41">
          <cell r="A41" t="str">
            <v>21261</v>
          </cell>
          <cell r="B41" t="str">
            <v xml:space="preserve">   Tribunal Provincial do Trabalho</v>
          </cell>
        </row>
        <row r="42">
          <cell r="A42" t="str">
            <v>21301</v>
          </cell>
          <cell r="B42" t="str">
            <v xml:space="preserve">   Cadeia Provincial</v>
          </cell>
        </row>
        <row r="43">
          <cell r="A43" t="str">
            <v>23101</v>
          </cell>
          <cell r="B43" t="str">
            <v xml:space="preserve">   Ministério da Administração Estatal</v>
          </cell>
        </row>
        <row r="44">
          <cell r="A44" t="str">
            <v>23151</v>
          </cell>
          <cell r="B44" t="str">
            <v xml:space="preserve">   Secretariado Técnico de Administração Eleitoral</v>
          </cell>
        </row>
        <row r="45">
          <cell r="A45" t="str">
            <v>23201</v>
          </cell>
          <cell r="B45" t="str">
            <v xml:space="preserve">   Direcção Provincial de Apoio e Controle</v>
          </cell>
        </row>
        <row r="46">
          <cell r="A46" t="str">
            <v>23251</v>
          </cell>
          <cell r="B46" t="str">
            <v xml:space="preserve">   Delegação Provincial do Secretariado Técn. Adm. Eleitoral</v>
          </cell>
        </row>
        <row r="47">
          <cell r="A47" t="str">
            <v>25101</v>
          </cell>
          <cell r="B47" t="str">
            <v xml:space="preserve">   Ministério do Plano e Finanças</v>
          </cell>
        </row>
        <row r="48">
          <cell r="A48" t="str">
            <v>2510110</v>
          </cell>
          <cell r="B48" t="str">
            <v xml:space="preserve">      Serviços - M. P. F.</v>
          </cell>
        </row>
        <row r="49">
          <cell r="A49" t="str">
            <v>2510115</v>
          </cell>
          <cell r="B49" t="str">
            <v xml:space="preserve">      Encargos da Dívida  - M. P. F.</v>
          </cell>
        </row>
        <row r="50">
          <cell r="A50" t="str">
            <v>2510120</v>
          </cell>
          <cell r="B50" t="str">
            <v xml:space="preserve">      Transferências às Administrações Públicas - M. P. F.</v>
          </cell>
        </row>
        <row r="51">
          <cell r="A51" t="str">
            <v>2510125</v>
          </cell>
          <cell r="B51" t="str">
            <v xml:space="preserve">      Transferências às Administrações Privadas - M. P. F.</v>
          </cell>
        </row>
        <row r="52">
          <cell r="A52" t="str">
            <v>2510130</v>
          </cell>
          <cell r="B52" t="str">
            <v xml:space="preserve">      Transferências às Famílias - M. P. F.</v>
          </cell>
        </row>
        <row r="53">
          <cell r="A53" t="str">
            <v>2510133</v>
          </cell>
          <cell r="B53" t="str">
            <v xml:space="preserve">      Transferências ao Exterior - M. P. F.</v>
          </cell>
        </row>
        <row r="54">
          <cell r="A54" t="str">
            <v>2510135</v>
          </cell>
          <cell r="B54" t="str">
            <v xml:space="preserve">      Subsídios - M. P. F.</v>
          </cell>
        </row>
        <row r="55">
          <cell r="A55" t="str">
            <v>2510140</v>
          </cell>
          <cell r="B55" t="str">
            <v xml:space="preserve">      Outras Despesas Correntes - M. P. F.</v>
          </cell>
        </row>
        <row r="56">
          <cell r="A56" t="str">
            <v>2510145</v>
          </cell>
          <cell r="B56" t="str">
            <v xml:space="preserve">      Outras Despesas de Capital - M. P. F.</v>
          </cell>
        </row>
        <row r="57">
          <cell r="A57" t="str">
            <v>2510155</v>
          </cell>
          <cell r="B57" t="str">
            <v xml:space="preserve">      Operações Financeiras do Estado - M. P. F.</v>
          </cell>
        </row>
        <row r="58">
          <cell r="A58" t="str">
            <v>25110</v>
          </cell>
          <cell r="B58" t="str">
            <v xml:space="preserve">   Outras Despesas de Capital - M. P. F.</v>
          </cell>
        </row>
        <row r="59">
          <cell r="A59" t="str">
            <v>25151</v>
          </cell>
          <cell r="B59" t="str">
            <v xml:space="preserve">   Direcção Nacional das Alfândegas</v>
          </cell>
        </row>
        <row r="60">
          <cell r="A60" t="str">
            <v>25201</v>
          </cell>
          <cell r="B60" t="str">
            <v xml:space="preserve">   Unidade de Restruturação de Empresas</v>
          </cell>
        </row>
        <row r="61">
          <cell r="A61" t="str">
            <v>25301</v>
          </cell>
          <cell r="B61" t="str">
            <v xml:space="preserve">   Instituto Nacional de Estatística</v>
          </cell>
        </row>
        <row r="62">
          <cell r="A62" t="str">
            <v>25351</v>
          </cell>
          <cell r="B62" t="str">
            <v xml:space="preserve">   Direcção Provincial do Plano e Finanças</v>
          </cell>
        </row>
        <row r="63">
          <cell r="A63" t="str">
            <v>2535110</v>
          </cell>
          <cell r="B63" t="str">
            <v xml:space="preserve">      Transferências às Administrações Públicas -  D. P. P. F.</v>
          </cell>
        </row>
        <row r="64">
          <cell r="A64" t="str">
            <v>2535115</v>
          </cell>
          <cell r="B64" t="str">
            <v xml:space="preserve">      Transferências às Famílias - D. P. P. F.</v>
          </cell>
        </row>
        <row r="65">
          <cell r="A65" t="str">
            <v>2535120</v>
          </cell>
          <cell r="B65" t="str">
            <v xml:space="preserve">      Outras Despesas Correntes - D. P. P. F.</v>
          </cell>
        </row>
        <row r="66">
          <cell r="A66" t="str">
            <v>2535130</v>
          </cell>
          <cell r="B66" t="str">
            <v xml:space="preserve">      Outras Despesas de Capital - D.P.P.F.</v>
          </cell>
        </row>
        <row r="67">
          <cell r="A67" t="str">
            <v>25401</v>
          </cell>
          <cell r="B67" t="str">
            <v xml:space="preserve">   Delegação Provincial do Instituto Nacional de Estatística</v>
          </cell>
        </row>
        <row r="68">
          <cell r="A68" t="str">
            <v>25451</v>
          </cell>
          <cell r="B68" t="str">
            <v xml:space="preserve">   Delegação Aduaneira</v>
          </cell>
        </row>
        <row r="69">
          <cell r="A69" t="str">
            <v>27101</v>
          </cell>
          <cell r="B69" t="str">
            <v xml:space="preserve">   Ministério do Trabalho</v>
          </cell>
        </row>
        <row r="70">
          <cell r="A70" t="str">
            <v>27151</v>
          </cell>
          <cell r="B70" t="str">
            <v xml:space="preserve">   Gabinete de Promoção do Emprego</v>
          </cell>
        </row>
        <row r="71">
          <cell r="A71" t="str">
            <v>27153</v>
          </cell>
          <cell r="B71" t="str">
            <v xml:space="preserve">   Instituto Nacional de Emprego e Formação Profissional</v>
          </cell>
        </row>
        <row r="72">
          <cell r="A72" t="str">
            <v>27201</v>
          </cell>
          <cell r="B72" t="str">
            <v xml:space="preserve">   Direcção Provincial do Trabalho</v>
          </cell>
        </row>
        <row r="73">
          <cell r="A73" t="str">
            <v>27251</v>
          </cell>
          <cell r="B73" t="str">
            <v xml:space="preserve">   Delegação Provincial do Gabinete de Promoção do Emprego</v>
          </cell>
        </row>
        <row r="74">
          <cell r="A74" t="str">
            <v>27271</v>
          </cell>
          <cell r="B74" t="str">
            <v xml:space="preserve">   Delegação Prov  Instituto Nac de Emprego e Formação Profissional</v>
          </cell>
        </row>
        <row r="75">
          <cell r="A75" t="str">
            <v>29101</v>
          </cell>
          <cell r="B75" t="str">
            <v xml:space="preserve">   Ministério para a Coordenação da Acção Ambiental</v>
          </cell>
        </row>
        <row r="76">
          <cell r="A76" t="str">
            <v>29151</v>
          </cell>
          <cell r="B76" t="str">
            <v xml:space="preserve">   Direcção Provincial de Coordenação da Acção Ambiental</v>
          </cell>
        </row>
        <row r="77">
          <cell r="A77" t="str">
            <v>30101</v>
          </cell>
          <cell r="B77" t="str">
            <v xml:space="preserve">   Ministério das Pescas</v>
          </cell>
        </row>
        <row r="78">
          <cell r="A78" t="str">
            <v>30151</v>
          </cell>
          <cell r="B78" t="str">
            <v xml:space="preserve">   Fundo de Fomento Pesqueiro</v>
          </cell>
        </row>
        <row r="79">
          <cell r="A79" t="str">
            <v>30351</v>
          </cell>
          <cell r="B79" t="str">
            <v xml:space="preserve">   Direcção Provicial das Pescas</v>
          </cell>
        </row>
        <row r="80">
          <cell r="A80" t="str">
            <v>31101</v>
          </cell>
          <cell r="B80" t="str">
            <v xml:space="preserve">   Ministério da Agricultura e Desenvolvimento Rural</v>
          </cell>
        </row>
        <row r="81">
          <cell r="A81" t="str">
            <v>31201</v>
          </cell>
          <cell r="B81" t="str">
            <v xml:space="preserve">   Secretaria de Estado de Hidráulica Agrícola</v>
          </cell>
        </row>
        <row r="82">
          <cell r="A82" t="str">
            <v>31251</v>
          </cell>
          <cell r="B82" t="str">
            <v xml:space="preserve">   Instituto do Algodão de Moçambique</v>
          </cell>
        </row>
        <row r="83">
          <cell r="A83" t="str">
            <v>31301</v>
          </cell>
          <cell r="B83" t="str">
            <v xml:space="preserve">   Fundo de Fomento Agrário e Desenvolvimento Rural</v>
          </cell>
        </row>
        <row r="84">
          <cell r="A84" t="str">
            <v>31351</v>
          </cell>
          <cell r="B84" t="str">
            <v xml:space="preserve">   Fundo de Desenvolvimento de Hidráulica Agrícola</v>
          </cell>
        </row>
        <row r="85">
          <cell r="A85" t="str">
            <v>31451</v>
          </cell>
          <cell r="B85" t="str">
            <v xml:space="preserve">   Direcção Provincial de Agricultura e Desenvolvimento Rural</v>
          </cell>
        </row>
        <row r="86">
          <cell r="A86" t="str">
            <v>32101</v>
          </cell>
          <cell r="B86" t="str">
            <v xml:space="preserve">   Ministério da Indústria e Comércio</v>
          </cell>
        </row>
        <row r="87">
          <cell r="A87" t="str">
            <v>32151</v>
          </cell>
          <cell r="B87" t="str">
            <v xml:space="preserve">   Fundo de Comercialização</v>
          </cell>
        </row>
        <row r="88">
          <cell r="A88" t="str">
            <v>32201</v>
          </cell>
          <cell r="B88" t="str">
            <v xml:space="preserve">   Instituto de Cereais de Moçambique</v>
          </cell>
        </row>
        <row r="89">
          <cell r="A89" t="str">
            <v>32251</v>
          </cell>
          <cell r="B89" t="str">
            <v xml:space="preserve">   Direcção Provincial da Indústria e Comércio</v>
          </cell>
        </row>
        <row r="90">
          <cell r="A90" t="str">
            <v>33101</v>
          </cell>
          <cell r="B90" t="str">
            <v xml:space="preserve">   Ministério do Turismo</v>
          </cell>
        </row>
        <row r="91">
          <cell r="A91" t="str">
            <v>33121</v>
          </cell>
          <cell r="B91" t="str">
            <v xml:space="preserve">   Fundo Nacional do Turismo</v>
          </cell>
        </row>
        <row r="92">
          <cell r="A92" t="str">
            <v>33151</v>
          </cell>
          <cell r="B92" t="str">
            <v xml:space="preserve">   Direcção Provincial do Turismo</v>
          </cell>
        </row>
        <row r="93">
          <cell r="A93" t="str">
            <v>34101</v>
          </cell>
          <cell r="B93" t="str">
            <v xml:space="preserve">   Ministério dos Recursos Minerais e Energia</v>
          </cell>
        </row>
        <row r="94">
          <cell r="A94" t="str">
            <v>34151</v>
          </cell>
          <cell r="B94" t="str">
            <v xml:space="preserve">   Fundo de Fomento Mineiro</v>
          </cell>
        </row>
        <row r="95">
          <cell r="A95" t="str">
            <v>34201</v>
          </cell>
          <cell r="B95" t="str">
            <v xml:space="preserve">   Direcção Provincial dos Recursos Minerais e Energia</v>
          </cell>
        </row>
        <row r="96">
          <cell r="A96" t="str">
            <v>36101</v>
          </cell>
          <cell r="B96" t="str">
            <v xml:space="preserve">   Ministério dos Transportes e Comunicações</v>
          </cell>
        </row>
        <row r="97">
          <cell r="A97" t="str">
            <v>36151</v>
          </cell>
          <cell r="B97" t="str">
            <v xml:space="preserve">   Secretaria de Estado da Aeronáutica Civil</v>
          </cell>
        </row>
        <row r="98">
          <cell r="A98" t="str">
            <v>3616010</v>
          </cell>
          <cell r="B98" t="str">
            <v xml:space="preserve">      Escola Nacional de Aeronáutica</v>
          </cell>
        </row>
        <row r="99">
          <cell r="A99" t="str">
            <v>36201</v>
          </cell>
          <cell r="B99" t="str">
            <v xml:space="preserve">   Instituto Nacional de Meteorologia</v>
          </cell>
        </row>
        <row r="100">
          <cell r="A100" t="str">
            <v>36251</v>
          </cell>
          <cell r="B100" t="str">
            <v xml:space="preserve">   Direcção Provincial dos Transportes e Comunicações</v>
          </cell>
        </row>
        <row r="101">
          <cell r="A101" t="str">
            <v>38101</v>
          </cell>
          <cell r="B101" t="str">
            <v xml:space="preserve">   Ministério das Obras Públicas e Habitação</v>
          </cell>
        </row>
        <row r="102">
          <cell r="A102" t="str">
            <v>38151</v>
          </cell>
          <cell r="B102" t="str">
            <v xml:space="preserve">   Administração Nacional de Estradas</v>
          </cell>
        </row>
        <row r="103">
          <cell r="A103" t="str">
            <v>38201</v>
          </cell>
          <cell r="B103" t="str">
            <v xml:space="preserve">   Direcção Provincial das Obras Públicas e Habitação</v>
          </cell>
        </row>
        <row r="104">
          <cell r="A104" t="str">
            <v>38251</v>
          </cell>
          <cell r="B104" t="str">
            <v xml:space="preserve">   Delegação da Administração do Parque Imobiliário do Estado</v>
          </cell>
        </row>
        <row r="105">
          <cell r="A105" t="str">
            <v>38301</v>
          </cell>
          <cell r="B105" t="str">
            <v xml:space="preserve">   Administração das Águas do Sul</v>
          </cell>
        </row>
        <row r="106">
          <cell r="A106" t="str">
            <v>40101</v>
          </cell>
          <cell r="B106" t="str">
            <v xml:space="preserve">   Ministério da Educação</v>
          </cell>
        </row>
        <row r="107">
          <cell r="A107" t="str">
            <v>40251</v>
          </cell>
          <cell r="B107" t="str">
            <v xml:space="preserve">   Comissão Nacional para a Unesco</v>
          </cell>
        </row>
        <row r="108">
          <cell r="A108" t="str">
            <v>40301</v>
          </cell>
          <cell r="B108" t="str">
            <v xml:space="preserve">   Direcção Provincial da Educação</v>
          </cell>
        </row>
        <row r="109">
          <cell r="A109" t="str">
            <v>41101</v>
          </cell>
          <cell r="B109" t="str">
            <v xml:space="preserve">   Ministério do Ensino Superior, Ciência e Tecnologia</v>
          </cell>
        </row>
        <row r="110">
          <cell r="A110" t="str">
            <v>41151</v>
          </cell>
          <cell r="B110" t="str">
            <v xml:space="preserve">   Universidade Eduardo Mondlane</v>
          </cell>
        </row>
        <row r="111">
          <cell r="A111" t="str">
            <v>41201</v>
          </cell>
          <cell r="B111" t="str">
            <v xml:space="preserve">   Universidade Pedagógica</v>
          </cell>
        </row>
        <row r="112">
          <cell r="A112" t="str">
            <v>41301</v>
          </cell>
          <cell r="B112" t="str">
            <v xml:space="preserve">   Instituto Superior de Relações Internacionais</v>
          </cell>
        </row>
        <row r="113">
          <cell r="A113" t="str">
            <v>41351</v>
          </cell>
          <cell r="B113" t="str">
            <v xml:space="preserve">   Delegação da Universidade Pedagógica</v>
          </cell>
        </row>
        <row r="114">
          <cell r="A114" t="str">
            <v>42101</v>
          </cell>
          <cell r="B114" t="str">
            <v xml:space="preserve">   Ministério da Cultura</v>
          </cell>
        </row>
        <row r="115">
          <cell r="A115" t="str">
            <v>42151</v>
          </cell>
          <cell r="B115" t="str">
            <v xml:space="preserve">   Comissão de Coordenação dos Progr. Informação e Cultura da SADC</v>
          </cell>
        </row>
        <row r="116">
          <cell r="A116" t="str">
            <v>42201</v>
          </cell>
          <cell r="B116" t="str">
            <v xml:space="preserve">   Fundo Bibliográfico da Língua Portuguesa</v>
          </cell>
        </row>
        <row r="117">
          <cell r="A117" t="str">
            <v>42251</v>
          </cell>
          <cell r="B117" t="str">
            <v xml:space="preserve">   Direcção Provincial da Cultura</v>
          </cell>
        </row>
        <row r="118">
          <cell r="A118" t="str">
            <v>43101</v>
          </cell>
          <cell r="B118" t="str">
            <v xml:space="preserve">    Ministério da Juventude e Desportos</v>
          </cell>
        </row>
        <row r="119">
          <cell r="A119" t="str">
            <v>43251</v>
          </cell>
          <cell r="B119" t="str">
            <v xml:space="preserve">    Direcção Provincial da Juventude e Desportos</v>
          </cell>
        </row>
        <row r="120">
          <cell r="A120" t="str">
            <v>44101</v>
          </cell>
          <cell r="B120" t="str">
            <v xml:space="preserve">   Ministério da Saúde</v>
          </cell>
        </row>
        <row r="121">
          <cell r="A121" t="str">
            <v>44151</v>
          </cell>
          <cell r="B121" t="str">
            <v xml:space="preserve">   Conselho Nacional de Combate ao HIV / SIDA</v>
          </cell>
        </row>
        <row r="122">
          <cell r="A122" t="str">
            <v>44161</v>
          </cell>
          <cell r="B122" t="str">
            <v xml:space="preserve">   Hospital Central do Maputo</v>
          </cell>
        </row>
        <row r="123">
          <cell r="A123" t="str">
            <v>44351</v>
          </cell>
          <cell r="B123" t="str">
            <v xml:space="preserve">   Direcção Provincial da Saúde</v>
          </cell>
        </row>
        <row r="124">
          <cell r="A124" t="str">
            <v>4435110</v>
          </cell>
          <cell r="B124" t="str">
            <v xml:space="preserve">      Transferências às Famílias - D. P. Saúde</v>
          </cell>
        </row>
        <row r="125">
          <cell r="A125" t="str">
            <v>44361</v>
          </cell>
          <cell r="B125" t="str">
            <v xml:space="preserve">   Hospital Central</v>
          </cell>
        </row>
        <row r="126">
          <cell r="A126" t="str">
            <v>46101</v>
          </cell>
          <cell r="B126" t="str">
            <v xml:space="preserve">   Ministério da Mulher e Coordenação da Acção Social</v>
          </cell>
        </row>
        <row r="127">
          <cell r="A127" t="str">
            <v>46151</v>
          </cell>
          <cell r="B127" t="str">
            <v xml:space="preserve">   Instituto Nacional da Acção Social</v>
          </cell>
        </row>
        <row r="128">
          <cell r="A128" t="str">
            <v>46201</v>
          </cell>
          <cell r="B128" t="str">
            <v xml:space="preserve">   Comissão Nacional de Reinserção Social</v>
          </cell>
        </row>
        <row r="129">
          <cell r="A129" t="str">
            <v>46251</v>
          </cell>
          <cell r="B129" t="str">
            <v xml:space="preserve">   Direcção Provincial da Mulher e Coordenação da Acção Social</v>
          </cell>
        </row>
        <row r="130">
          <cell r="A130" t="str">
            <v>46301</v>
          </cell>
          <cell r="B130" t="str">
            <v xml:space="preserve">   Delegação Provincial do Instituto Nacional da Acção Social</v>
          </cell>
        </row>
        <row r="131">
          <cell r="A131" t="str">
            <v>46351</v>
          </cell>
          <cell r="B131" t="str">
            <v xml:space="preserve">   Comissão Provincial de Reinserção Social</v>
          </cell>
        </row>
        <row r="132">
          <cell r="A132" t="str">
            <v>9901</v>
          </cell>
          <cell r="B132" t="str">
            <v xml:space="preserve">   Províncias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sheetData sheetId="2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 val="Raw_1"/>
      <sheetName val="contents"/>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macro"/>
      <sheetName val="macro"/>
      <sheetName val="imp_tableaux "/>
      <sheetName val="PIP_BCI"/>
      <sheetName val="Dette"/>
      <sheetName val="GEMAK_SNIM"/>
      <sheetName val="Pauvreté"/>
      <sheetName val="Tabelle16"/>
      <sheetName val="boite1"/>
      <sheetName val="TEMPO"/>
      <sheetName val="TEMPO2"/>
      <sheetName val="Vieux chiffres importations"/>
      <sheetName val="Time series"/>
      <sheetName val="IN"/>
    </sheetNames>
    <sheetDataSet>
      <sheetData sheetId="0" refreshError="1"/>
      <sheetData sheetId="1" refreshError="1">
        <row r="308">
          <cell r="B308" t="str">
            <v>PIBfTTcnT</v>
          </cell>
          <cell r="C308" t="str">
            <v>PIB Transport, télécomm. (aux prix de 1985)</v>
          </cell>
          <cell r="D308" t="str">
            <v>PIBfTTcn</v>
          </cell>
          <cell r="E308">
            <v>3480.8030419186489</v>
          </cell>
          <cell r="F308">
            <v>3399.3897695608666</v>
          </cell>
          <cell r="G308">
            <v>3662.9385718182562</v>
          </cell>
          <cell r="H308">
            <v>3415.2591855641958</v>
          </cell>
          <cell r="I308">
            <v>3270.0131926121371</v>
          </cell>
          <cell r="J308">
            <v>3237</v>
          </cell>
          <cell r="K308">
            <v>3035</v>
          </cell>
          <cell r="L308">
            <v>3157</v>
          </cell>
          <cell r="M308">
            <v>3287</v>
          </cell>
          <cell r="N308">
            <v>3475</v>
          </cell>
          <cell r="O308">
            <v>3596</v>
          </cell>
          <cell r="P308">
            <v>3783</v>
          </cell>
          <cell r="Q308">
            <v>4078</v>
          </cell>
          <cell r="R308">
            <v>4150</v>
          </cell>
          <cell r="S308">
            <v>4300</v>
          </cell>
          <cell r="T308">
            <v>4493</v>
          </cell>
          <cell r="U308">
            <v>4962</v>
          </cell>
          <cell r="V308">
            <v>5886</v>
          </cell>
          <cell r="W308">
            <v>6526</v>
          </cell>
          <cell r="X308">
            <v>7545</v>
          </cell>
          <cell r="Y308">
            <v>8433.5</v>
          </cell>
          <cell r="Z308">
            <v>10152</v>
          </cell>
          <cell r="AA308">
            <v>11156.113249515292</v>
          </cell>
          <cell r="AB308">
            <v>12218.530662374882</v>
          </cell>
          <cell r="AC308">
            <v>14359.213667824914</v>
          </cell>
          <cell r="AD308">
            <v>14269.258341094155</v>
          </cell>
          <cell r="AE308">
            <v>16360.185162447859</v>
          </cell>
          <cell r="AF308">
            <v>18768.29713005789</v>
          </cell>
          <cell r="AG308">
            <v>21662.130794940767</v>
          </cell>
          <cell r="AH308">
            <v>25014.037384816787</v>
          </cell>
          <cell r="AI308">
            <v>28898.312946654489</v>
          </cell>
          <cell r="AJ308">
            <v>33401.58435390488</v>
          </cell>
          <cell r="AK308">
            <v>38624.901592123875</v>
          </cell>
          <cell r="AL308">
            <v>44686.192781220969</v>
          </cell>
          <cell r="AM308">
            <v>51723.146166946615</v>
          </cell>
          <cell r="AN308">
            <v>59896.594930654421</v>
          </cell>
          <cell r="AO308">
            <v>69394.494428610327</v>
          </cell>
          <cell r="AP308">
            <v>80436.597785122911</v>
          </cell>
          <cell r="AQ308">
            <v>93279.95511058181</v>
          </cell>
          <cell r="AR308">
            <v>108225.38457262746</v>
          </cell>
          <cell r="AS308">
            <v>125625.09080460374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Data"/>
      <sheetName val="chart 1"/>
      <sheetName val="Basket tables"/>
    </sheetNames>
    <sheetDataSet>
      <sheetData sheetId="0" refreshError="1"/>
      <sheetData sheetId="1" refreshError="1"/>
      <sheetData sheetId="2" refreshError="1"/>
      <sheetData sheetId="3"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Q5"/>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Indic"/>
      <sheetName val="Control"/>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Terms of Trade"/>
      <sheetName val="Exports"/>
      <sheetName val="Imports"/>
      <sheetName val="Services"/>
      <sheetName val="In-Out"/>
      <sheetName val="Prog. Assist Table 09-00"/>
      <sheetName val="grants 09-00"/>
      <sheetName val="Loans 09-00"/>
      <sheetName val="large projects"/>
      <sheetName val="IMF in Decision"/>
      <sheetName val="IMF Assistance"/>
      <sheetName val="Debt service to budget"/>
      <sheetName val="BoP OUT Long"/>
      <sheetName val="Debt Service  Long"/>
      <sheetName val="DebtService to budget 1999"/>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Main"/>
      <sheetName val="Links"/>
      <sheetName val="ErrCheck"/>
    </sheetNames>
    <sheetDataSet>
      <sheetData sheetId="0"/>
      <sheetData sheetId="1"/>
      <sheetData sheetId="2">
        <row r="19">
          <cell r="A19" t="str">
            <v>Yes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atch"/>
      <sheetName val="DMX IN CD"/>
      <sheetName val="DMX IN MT M"/>
      <sheetName val="Sheet2"/>
      <sheetName val="DMX IN MT"/>
      <sheetName val="SR-Table1"/>
      <sheetName val="SEI brief"/>
      <sheetName val="PIN"/>
      <sheetName val="AM Brief"/>
      <sheetName val="SR-Table5 LT"/>
      <sheetName val="SR-Table5"/>
      <sheetName val="Update"/>
      <sheetName val="Assumption"/>
      <sheetName val="GDP weights"/>
      <sheetName val="real (proj)"/>
      <sheetName val="Cal Deflator"/>
      <sheetName val="DMX OUT"/>
      <sheetName val="Reform"/>
      <sheetName val="Table for AM brief"/>
      <sheetName val="SR-Table1 for AM briefing"/>
      <sheetName val="Cells with dependents"/>
      <sheetName val="ControlSheet"/>
      <sheetName val="FEC rate"/>
      <sheetName val="SDR-$ (WEO)"/>
      <sheetName val="Exch R (IFS)"/>
      <sheetName val="Monthly Data"/>
      <sheetName val="Chart1"/>
      <sheetName val="Break"/>
      <sheetName val="Money table"/>
      <sheetName val="MoneytoPrice"/>
      <sheetName val="MtoPr 2"/>
      <sheetName val="Control"/>
    </sheetNames>
    <sheetDataSet>
      <sheetData sheetId="0">
        <row r="25">
          <cell r="B25" t="str">
            <v>C:\Users\sdodzin\My Local Documents\MMR\Run - Nov 11\MMR_MT.dmx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W"/>
      <sheetName val="InOther"/>
      <sheetName val="Survey"/>
      <sheetName val="NRB"/>
      <sheetName val="ComB"/>
      <sheetName val="NRBw"/>
      <sheetName val="CHARTS"/>
      <sheetName val="InAuction &amp;other"/>
      <sheetName val="InInterBankRate"/>
      <sheetName val="Interest rates(DMXOUT)"/>
      <sheetName val="InCurrM (DMX OUT)"/>
      <sheetName val="Chart_Data(DMX OUT)"/>
      <sheetName val="Metadata"/>
      <sheetName val="DMX Metadata Values"/>
      <sheetName val="ContactPerson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C2" t="str">
            <v>Trillion</v>
          </cell>
        </row>
        <row r="3">
          <cell r="C3" t="str">
            <v>Billion</v>
          </cell>
        </row>
        <row r="4">
          <cell r="C4" t="str">
            <v>Million</v>
          </cell>
        </row>
        <row r="5">
          <cell r="C5" t="str">
            <v>Thousand</v>
          </cell>
        </row>
        <row r="6">
          <cell r="C6" t="str">
            <v>Hundred</v>
          </cell>
        </row>
        <row r="7">
          <cell r="C7" t="str">
            <v>Unit</v>
          </cell>
        </row>
        <row r="8">
          <cell r="C8" t="str">
            <v>Hundredth</v>
          </cell>
        </row>
        <row r="9">
          <cell r="C9" t="str">
            <v>Thousandth</v>
          </cell>
        </row>
        <row r="10">
          <cell r="C10" t="str">
            <v>Millionth</v>
          </cell>
        </row>
        <row r="11">
          <cell r="C11" t="str">
            <v>Billionth</v>
          </cell>
        </row>
        <row r="12">
          <cell r="C12" t="str">
            <v>Trillionth</v>
          </cell>
        </row>
      </sheetData>
      <sheetData sheetId="15"/>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enchmark"/>
      <sheetName val="Desk_Data"/>
      <sheetName val="EcData_In"/>
      <sheetName val="EcOS_In"/>
      <sheetName val="IN_Historical"/>
      <sheetName val="IN_Historical_Stock"/>
      <sheetName val="DMX_In"/>
      <sheetName val="IN_Debt"/>
      <sheetName val="Assumptions"/>
      <sheetName val="Central_Government"/>
      <sheetName val="General_Government"/>
      <sheetName val="Public_Sector"/>
      <sheetName val="Public_Corporations"/>
      <sheetName val="CG_Stock"/>
      <sheetName val="GG_Stock"/>
      <sheetName val="PS_Stock"/>
      <sheetName val="DMX_Out"/>
      <sheetName val="PreDSA_LIC_External"/>
      <sheetName val="PreDSA_LIC_Local"/>
      <sheetName val="Ext_Debt_Data"/>
      <sheetName val="PV_Base"/>
      <sheetName val="PV_LC_NR1"/>
      <sheetName val="PV_LC_NR2"/>
      <sheetName val="PV_LC_NR3"/>
      <sheetName val="OUT_DSA"/>
      <sheetName val="Debt calculations"/>
      <sheetName val="Financing"/>
      <sheetName val="Debt"/>
      <sheetName val="Chart1"/>
    </sheetNames>
    <sheetDataSet>
      <sheetData sheetId="0">
        <row r="9">
          <cell r="C9" t="str">
            <v>474</v>
          </cell>
        </row>
        <row r="15">
          <cell r="C1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conditional delivery"/>
      <sheetName val="150dp"/>
      <sheetName val="#REF"/>
      <sheetName val="RED47"/>
      <sheetName val="SEL IND"/>
    </sheetNames>
    <sheetDataSet>
      <sheetData sheetId="0" refreshError="1"/>
      <sheetData sheetId="1" refreshError="1"/>
      <sheetData sheetId="2" refreshError="1"/>
      <sheetData sheetId="3" refreshError="1"/>
      <sheetData sheetId="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
      <sheetName val="T4"/>
      <sheetName val="T5"/>
      <sheetName val="#REF"/>
      <sheetName val="150dp"/>
    </sheetNames>
    <sheetDataSet>
      <sheetData sheetId="0" refreshError="1"/>
      <sheetData sheetId="1" refreshError="1"/>
      <sheetData sheetId="2" refreshError="1">
        <row r="1">
          <cell r="A1" t="str">
            <v>Table 5.  Senegal: Quarterly Government Financial Operations, 2005</v>
          </cell>
        </row>
        <row r="4">
          <cell r="C4">
            <v>2003</v>
          </cell>
          <cell r="P4">
            <v>2005</v>
          </cell>
        </row>
        <row r="5">
          <cell r="C5" t="str">
            <v>March</v>
          </cell>
          <cell r="F5" t="str">
            <v>June</v>
          </cell>
          <cell r="I5" t="str">
            <v>September</v>
          </cell>
          <cell r="L5" t="str">
            <v>December</v>
          </cell>
          <cell r="O5" t="str">
            <v>March</v>
          </cell>
          <cell r="P5" t="str">
            <v>March</v>
          </cell>
          <cell r="U5" t="str">
            <v>June</v>
          </cell>
          <cell r="V5" t="str">
            <v>June</v>
          </cell>
          <cell r="AA5" t="str">
            <v>Sept.</v>
          </cell>
          <cell r="AD5" t="str">
            <v>Dec.</v>
          </cell>
        </row>
        <row r="6">
          <cell r="A6">
            <v>38639.481934837961</v>
          </cell>
          <cell r="C6" t="str">
            <v xml:space="preserve">       Mars</v>
          </cell>
          <cell r="F6" t="str">
            <v xml:space="preserve">       Juin</v>
          </cell>
          <cell r="I6" t="str">
            <v xml:space="preserve">     Septembre</v>
          </cell>
          <cell r="L6" t="str">
            <v xml:space="preserve">     Décembre</v>
          </cell>
        </row>
        <row r="7">
          <cell r="A7" t="e">
            <v>#REF!</v>
          </cell>
          <cell r="C7" t="str">
            <v>Prog.</v>
          </cell>
          <cell r="D7" t="str">
            <v>Proj.</v>
          </cell>
          <cell r="F7" t="str">
            <v>Prog.</v>
          </cell>
          <cell r="I7" t="str">
            <v>Prog.</v>
          </cell>
          <cell r="L7" t="str">
            <v>Prog.</v>
          </cell>
          <cell r="M7" t="str">
            <v>Proj.</v>
          </cell>
        </row>
        <row r="8">
          <cell r="C8" t="str">
            <v>Prog.</v>
          </cell>
          <cell r="D8" t="str">
            <v>Est.</v>
          </cell>
          <cell r="F8" t="str">
            <v>Prog.</v>
          </cell>
          <cell r="G8" t="str">
            <v>Est.</v>
          </cell>
          <cell r="I8" t="str">
            <v>Prog.</v>
          </cell>
          <cell r="J8" t="str">
            <v>Est.</v>
          </cell>
          <cell r="L8" t="str">
            <v>Prog.</v>
          </cell>
          <cell r="M8" t="str">
            <v>Proj.</v>
          </cell>
          <cell r="O8" t="str">
            <v>EBS/04/9</v>
          </cell>
          <cell r="P8" t="str">
            <v>Prog. 1/ 2/</v>
          </cell>
          <cell r="Q8" t="str">
            <v>Est.</v>
          </cell>
          <cell r="R8" t="str">
            <v>Old Est. 2/</v>
          </cell>
          <cell r="S8" t="str">
            <v>New Est. 3/</v>
          </cell>
          <cell r="U8" t="str">
            <v>EBS/04/9</v>
          </cell>
          <cell r="V8" t="str">
            <v>Prog. 1/ 2/</v>
          </cell>
          <cell r="W8" t="str">
            <v>Est.</v>
          </cell>
          <cell r="X8" t="str">
            <v>Old Est. 2/</v>
          </cell>
          <cell r="Y8" t="str">
            <v>New Est. 3/</v>
          </cell>
          <cell r="AA8" t="str">
            <v>Prog. 1/ 2/</v>
          </cell>
          <cell r="AB8" t="str">
            <v>Rev. pr. 0605</v>
          </cell>
          <cell r="AD8" t="str">
            <v>Prog. 1/ 2/</v>
          </cell>
          <cell r="AE8" t="str">
            <v>Rev. prog. 3/</v>
          </cell>
        </row>
        <row r="10">
          <cell r="N10" t="str">
            <v>(In billions of CFA francs, cumulative since the beginning of the year)</v>
          </cell>
        </row>
        <row r="15">
          <cell r="A15" t="str">
            <v>Total revenue and grants</v>
          </cell>
          <cell r="B15" t="str">
            <v>Recettes totales et dons</v>
          </cell>
          <cell r="C15">
            <v>195.25</v>
          </cell>
          <cell r="D15">
            <v>170.14279999999997</v>
          </cell>
          <cell r="F15">
            <v>416.8</v>
          </cell>
          <cell r="G15">
            <v>864.8</v>
          </cell>
          <cell r="I15">
            <v>613.20000000000005</v>
          </cell>
          <cell r="J15">
            <v>0</v>
          </cell>
          <cell r="L15">
            <v>832.63585365853658</v>
          </cell>
          <cell r="M15">
            <v>1898.9008594605318</v>
          </cell>
          <cell r="O15">
            <v>195.7</v>
          </cell>
          <cell r="P15">
            <v>199.54694720000003</v>
          </cell>
          <cell r="R15">
            <v>205.49999999999997</v>
          </cell>
          <cell r="S15">
            <v>205.49999999999997</v>
          </cell>
          <cell r="U15">
            <v>417.3</v>
          </cell>
          <cell r="V15">
            <v>434.36508479999998</v>
          </cell>
          <cell r="X15">
            <v>468.2</v>
          </cell>
          <cell r="Y15">
            <v>468.2</v>
          </cell>
          <cell r="AA15">
            <v>689.51082000000008</v>
          </cell>
          <cell r="AB15">
            <v>690.39942150311185</v>
          </cell>
          <cell r="AD15">
            <v>922.37716473284161</v>
          </cell>
          <cell r="AE15">
            <v>941.27634324196208</v>
          </cell>
        </row>
        <row r="16">
          <cell r="A16" t="str">
            <v>Revenue</v>
          </cell>
          <cell r="B16" t="str">
            <v xml:space="preserve">    Recettes</v>
          </cell>
          <cell r="C16">
            <v>169.05</v>
          </cell>
          <cell r="D16">
            <v>161.13079999999997</v>
          </cell>
          <cell r="F16">
            <v>359.2</v>
          </cell>
          <cell r="G16">
            <v>776.8</v>
          </cell>
          <cell r="I16">
            <v>538.6</v>
          </cell>
          <cell r="J16">
            <v>0</v>
          </cell>
          <cell r="L16">
            <v>728.27</v>
          </cell>
          <cell r="M16">
            <v>1694.2791453540963</v>
          </cell>
          <cell r="O16">
            <v>179.9</v>
          </cell>
          <cell r="P16">
            <v>179.20694720000003</v>
          </cell>
          <cell r="R16">
            <v>193.29999999999998</v>
          </cell>
          <cell r="S16">
            <v>193.29999999999998</v>
          </cell>
          <cell r="U16">
            <v>382</v>
          </cell>
          <cell r="V16">
            <v>392.05788480000001</v>
          </cell>
          <cell r="X16">
            <v>442</v>
          </cell>
          <cell r="Y16">
            <v>442</v>
          </cell>
          <cell r="AA16">
            <v>628.4908200000001</v>
          </cell>
          <cell r="AB16">
            <v>635.54942150311183</v>
          </cell>
          <cell r="AD16">
            <v>841.01716473284159</v>
          </cell>
          <cell r="AE16">
            <v>863.19634324196204</v>
          </cell>
        </row>
        <row r="17">
          <cell r="A17" t="str">
            <v>Tax revenue</v>
          </cell>
          <cell r="B17" t="str">
            <v xml:space="preserve">       Recettes fiscales</v>
          </cell>
          <cell r="C17">
            <v>166.05</v>
          </cell>
          <cell r="D17">
            <v>156.25079999999997</v>
          </cell>
          <cell r="F17">
            <v>353.2</v>
          </cell>
          <cell r="G17">
            <v>738.5</v>
          </cell>
          <cell r="I17">
            <v>521.70000000000005</v>
          </cell>
          <cell r="J17">
            <v>0</v>
          </cell>
          <cell r="L17">
            <v>698.47</v>
          </cell>
          <cell r="M17">
            <v>1601.0433706408558</v>
          </cell>
          <cell r="O17">
            <v>176.3</v>
          </cell>
          <cell r="P17">
            <v>176.48394720000002</v>
          </cell>
          <cell r="R17">
            <v>190.7</v>
          </cell>
          <cell r="S17">
            <v>190.7</v>
          </cell>
          <cell r="U17">
            <v>375.4</v>
          </cell>
          <cell r="V17">
            <v>385.0558848</v>
          </cell>
          <cell r="X17">
            <v>435.6</v>
          </cell>
          <cell r="Y17">
            <v>435.6</v>
          </cell>
          <cell r="AA17">
            <v>601.64982000000009</v>
          </cell>
          <cell r="AB17">
            <v>608.70842150311182</v>
          </cell>
          <cell r="AD17">
            <v>802.11716473284162</v>
          </cell>
          <cell r="AE17">
            <v>824.29634324196206</v>
          </cell>
        </row>
        <row r="18">
          <cell r="A18" t="str">
            <v xml:space="preserve">Nontax revenue </v>
          </cell>
          <cell r="B18" t="str">
            <v xml:space="preserve">       Recettes non fiscales 1/</v>
          </cell>
          <cell r="C18">
            <v>3</v>
          </cell>
          <cell r="D18">
            <v>4.88</v>
          </cell>
          <cell r="F18">
            <v>6</v>
          </cell>
          <cell r="G18">
            <v>38.299999999999997</v>
          </cell>
          <cell r="I18">
            <v>16.899999999999999</v>
          </cell>
          <cell r="J18">
            <v>0</v>
          </cell>
          <cell r="L18">
            <v>29.8</v>
          </cell>
          <cell r="M18">
            <v>93.235774713240616</v>
          </cell>
          <cell r="O18">
            <v>3.6</v>
          </cell>
          <cell r="P18">
            <v>2.7230000000000003</v>
          </cell>
          <cell r="R18">
            <v>2.6</v>
          </cell>
          <cell r="S18">
            <v>2.6</v>
          </cell>
          <cell r="U18">
            <v>6.6</v>
          </cell>
          <cell r="V18">
            <v>7.0019999999999998</v>
          </cell>
          <cell r="X18">
            <v>6.4</v>
          </cell>
          <cell r="Y18">
            <v>6.4</v>
          </cell>
          <cell r="AA18">
            <v>26.840999999999998</v>
          </cell>
          <cell r="AB18">
            <v>26.840999999999998</v>
          </cell>
          <cell r="AD18">
            <v>38.9</v>
          </cell>
          <cell r="AE18">
            <v>38.9</v>
          </cell>
        </row>
        <row r="19">
          <cell r="A19" t="str">
            <v>Grants</v>
          </cell>
          <cell r="B19" t="str">
            <v xml:space="preserve">    Dons</v>
          </cell>
          <cell r="C19">
            <v>26.2</v>
          </cell>
          <cell r="D19">
            <v>9.0120000000000005</v>
          </cell>
          <cell r="F19">
            <v>57.6</v>
          </cell>
          <cell r="G19">
            <v>88</v>
          </cell>
          <cell r="I19">
            <v>74.599999999999994</v>
          </cell>
          <cell r="J19">
            <v>0</v>
          </cell>
          <cell r="L19">
            <v>104.36585365853658</v>
          </cell>
          <cell r="M19">
            <v>204.62171410643546</v>
          </cell>
          <cell r="O19">
            <v>15.8</v>
          </cell>
          <cell r="P19">
            <v>20.34</v>
          </cell>
          <cell r="R19">
            <v>12.2</v>
          </cell>
          <cell r="S19">
            <v>12.2</v>
          </cell>
          <cell r="U19">
            <v>35.299999999999997</v>
          </cell>
          <cell r="V19">
            <v>42.307199999999995</v>
          </cell>
          <cell r="X19">
            <v>26.200000000000003</v>
          </cell>
          <cell r="Y19">
            <v>26.200000000000003</v>
          </cell>
          <cell r="AA19">
            <v>61.02</v>
          </cell>
          <cell r="AB19">
            <v>54.85</v>
          </cell>
          <cell r="AD19">
            <v>81.36</v>
          </cell>
          <cell r="AE19">
            <v>78.08</v>
          </cell>
        </row>
        <row r="20">
          <cell r="A20" t="str">
            <v xml:space="preserve">Budgetary </v>
          </cell>
          <cell r="B20" t="str">
            <v xml:space="preserve">          Budgétaires</v>
          </cell>
          <cell r="C20">
            <v>7.4</v>
          </cell>
          <cell r="D20">
            <v>0</v>
          </cell>
          <cell r="F20">
            <v>12.6</v>
          </cell>
          <cell r="G20">
            <v>18.5</v>
          </cell>
          <cell r="I20">
            <v>22.1</v>
          </cell>
          <cell r="J20">
            <v>0</v>
          </cell>
          <cell r="L20">
            <v>29.365853658536583</v>
          </cell>
          <cell r="M20">
            <v>32.955989585254592</v>
          </cell>
          <cell r="O20">
            <v>1.3</v>
          </cell>
          <cell r="P20">
            <v>3.69</v>
          </cell>
          <cell r="R20">
            <v>0</v>
          </cell>
          <cell r="S20">
            <v>0</v>
          </cell>
          <cell r="U20">
            <v>2.6</v>
          </cell>
          <cell r="V20">
            <v>7.6752000000000002</v>
          </cell>
          <cell r="X20">
            <v>4.9000000000000004</v>
          </cell>
          <cell r="Y20">
            <v>4.9000000000000004</v>
          </cell>
          <cell r="AA20">
            <v>11.07</v>
          </cell>
          <cell r="AB20">
            <v>4.9000000000000004</v>
          </cell>
          <cell r="AD20">
            <v>14.76</v>
          </cell>
          <cell r="AE20">
            <v>11.48</v>
          </cell>
        </row>
        <row r="21">
          <cell r="A21" t="str">
            <v>Budgeted development projects</v>
          </cell>
          <cell r="B21" t="str">
            <v xml:space="preserve">          En capital</v>
          </cell>
          <cell r="C21">
            <v>18.8</v>
          </cell>
          <cell r="D21">
            <v>9.0120000000000005</v>
          </cell>
          <cell r="F21">
            <v>45</v>
          </cell>
          <cell r="G21">
            <v>69.5</v>
          </cell>
          <cell r="I21">
            <v>52.5</v>
          </cell>
          <cell r="J21">
            <v>0</v>
          </cell>
          <cell r="L21">
            <v>75</v>
          </cell>
          <cell r="M21">
            <v>171.66572452118086</v>
          </cell>
          <cell r="O21">
            <v>14.5</v>
          </cell>
          <cell r="P21">
            <v>16.649999999999999</v>
          </cell>
          <cell r="R21">
            <v>12.2</v>
          </cell>
          <cell r="S21">
            <v>12.2</v>
          </cell>
          <cell r="U21">
            <v>32.700000000000003</v>
          </cell>
          <cell r="V21">
            <v>34.631999999999998</v>
          </cell>
          <cell r="X21">
            <v>21.3</v>
          </cell>
          <cell r="Y21">
            <v>21.3</v>
          </cell>
          <cell r="AA21">
            <v>49.95</v>
          </cell>
          <cell r="AB21">
            <v>49.95</v>
          </cell>
          <cell r="AD21">
            <v>66.599999999999994</v>
          </cell>
          <cell r="AE21">
            <v>66.599999999999994</v>
          </cell>
        </row>
        <row r="22">
          <cell r="C22">
            <v>0</v>
          </cell>
          <cell r="F22">
            <v>0</v>
          </cell>
          <cell r="I22">
            <v>0</v>
          </cell>
          <cell r="L22">
            <v>0</v>
          </cell>
        </row>
        <row r="23">
          <cell r="A23" t="str">
            <v>Total expenditure and net lending</v>
          </cell>
          <cell r="B23" t="str">
            <v>Dépenses totales et prêts (net)</v>
          </cell>
          <cell r="C23">
            <v>195.38</v>
          </cell>
          <cell r="D23">
            <v>151.50700000000001</v>
          </cell>
          <cell r="F23">
            <v>398.47500000000002</v>
          </cell>
          <cell r="G23">
            <v>978.7021076743315</v>
          </cell>
          <cell r="I23">
            <v>608.27717440555125</v>
          </cell>
          <cell r="J23">
            <v>0</v>
          </cell>
          <cell r="L23">
            <v>883.62591468517064</v>
          </cell>
          <cell r="M23">
            <v>2369.2213145186497</v>
          </cell>
          <cell r="O23">
            <v>212.7</v>
          </cell>
          <cell r="P23">
            <v>207.61544790085622</v>
          </cell>
          <cell r="R23">
            <v>223.12100000000001</v>
          </cell>
          <cell r="S23">
            <v>217.9</v>
          </cell>
          <cell r="U23">
            <v>439.9</v>
          </cell>
          <cell r="V23">
            <v>485.46531830044756</v>
          </cell>
          <cell r="X23">
            <v>431.20600000000007</v>
          </cell>
          <cell r="Y23">
            <v>455.90000000000009</v>
          </cell>
          <cell r="AA23">
            <v>753.50422193083671</v>
          </cell>
          <cell r="AB23">
            <v>789.85998519750331</v>
          </cell>
          <cell r="AD23">
            <v>1049.8400647097596</v>
          </cell>
          <cell r="AE23">
            <v>1115.3752414807332</v>
          </cell>
        </row>
        <row r="24">
          <cell r="A24" t="str">
            <v>Current expenditure</v>
          </cell>
          <cell r="B24" t="str">
            <v xml:space="preserve">    Dépenses courantes</v>
          </cell>
          <cell r="C24">
            <v>120.86</v>
          </cell>
          <cell r="D24">
            <v>118.795</v>
          </cell>
          <cell r="F24">
            <v>248.435</v>
          </cell>
          <cell r="G24">
            <v>544.80210767433152</v>
          </cell>
          <cell r="I24">
            <v>373.11</v>
          </cell>
          <cell r="J24">
            <v>0</v>
          </cell>
          <cell r="L24">
            <v>509.80200000000002</v>
          </cell>
          <cell r="M24">
            <v>1272.7620049994225</v>
          </cell>
          <cell r="O24">
            <v>134.5</v>
          </cell>
          <cell r="P24">
            <v>145.29044790085621</v>
          </cell>
          <cell r="R24">
            <v>141.30000000000001</v>
          </cell>
          <cell r="S24">
            <v>141.30000000000001</v>
          </cell>
          <cell r="U24">
            <v>278.10000000000002</v>
          </cell>
          <cell r="V24">
            <v>303.51065163378087</v>
          </cell>
          <cell r="X24">
            <v>304.20000000000005</v>
          </cell>
          <cell r="Y24">
            <v>304.20000000000005</v>
          </cell>
          <cell r="AA24">
            <v>432.33588859750341</v>
          </cell>
          <cell r="AB24">
            <v>448.4347351975033</v>
          </cell>
          <cell r="AD24">
            <v>600.44006470975978</v>
          </cell>
          <cell r="AE24">
            <v>638.65036198264124</v>
          </cell>
        </row>
        <row r="25">
          <cell r="A25" t="str">
            <v xml:space="preserve">Wages and salaries </v>
          </cell>
          <cell r="B25" t="str">
            <v xml:space="preserve">        Traitements et salaires </v>
          </cell>
          <cell r="C25">
            <v>51.8</v>
          </cell>
          <cell r="D25">
            <v>50.195</v>
          </cell>
          <cell r="F25">
            <v>103.6</v>
          </cell>
          <cell r="G25">
            <v>217.6</v>
          </cell>
          <cell r="I25">
            <v>154.4</v>
          </cell>
          <cell r="J25">
            <v>0</v>
          </cell>
          <cell r="L25">
            <v>207.4</v>
          </cell>
          <cell r="M25">
            <v>513.26678555269564</v>
          </cell>
          <cell r="O25">
            <v>55.8</v>
          </cell>
          <cell r="P25">
            <v>58.587249999999997</v>
          </cell>
          <cell r="R25">
            <v>61.3</v>
          </cell>
          <cell r="S25">
            <v>61.3</v>
          </cell>
          <cell r="U25">
            <v>111.7</v>
          </cell>
          <cell r="V25">
            <v>118.6</v>
          </cell>
          <cell r="X25">
            <v>124.2</v>
          </cell>
          <cell r="Y25">
            <v>124.2</v>
          </cell>
          <cell r="AA25">
            <v>179</v>
          </cell>
          <cell r="AB25">
            <v>184.8</v>
          </cell>
          <cell r="AD25">
            <v>247.3</v>
          </cell>
          <cell r="AE25">
            <v>249.3</v>
          </cell>
        </row>
        <row r="26">
          <cell r="A26" t="str">
            <v xml:space="preserve">Interest due </v>
          </cell>
          <cell r="B26" t="str">
            <v xml:space="preserve">        Intérêts de la dette publique  1/</v>
          </cell>
          <cell r="C26">
            <v>10.199999999999999</v>
          </cell>
          <cell r="D26">
            <v>8.8000000000000007</v>
          </cell>
          <cell r="F26">
            <v>19.600000000000001</v>
          </cell>
          <cell r="G26">
            <v>37.602107674331471</v>
          </cell>
          <cell r="I26">
            <v>28.1</v>
          </cell>
          <cell r="J26">
            <v>0</v>
          </cell>
          <cell r="L26">
            <v>38.902000000000001</v>
          </cell>
          <cell r="M26">
            <v>43.575353878627581</v>
          </cell>
          <cell r="O26">
            <v>9.9</v>
          </cell>
          <cell r="P26">
            <v>9.2454801008561915</v>
          </cell>
          <cell r="R26">
            <v>6.2</v>
          </cell>
          <cell r="S26">
            <v>6.2</v>
          </cell>
          <cell r="U26">
            <v>26.2</v>
          </cell>
          <cell r="V26">
            <v>23.798598609780875</v>
          </cell>
          <cell r="X26">
            <v>13.6</v>
          </cell>
          <cell r="Y26">
            <v>13.6</v>
          </cell>
          <cell r="AA26">
            <v>30.962735197503342</v>
          </cell>
          <cell r="AB26">
            <v>30.162735197503341</v>
          </cell>
          <cell r="AD26">
            <v>43.240064709759757</v>
          </cell>
          <cell r="AE26">
            <v>43.672361982641142</v>
          </cell>
        </row>
        <row r="27">
          <cell r="A27" t="str">
            <v xml:space="preserve">Of which: external </v>
          </cell>
          <cell r="B27" t="str">
            <v xml:space="preserve">            Dont: dette publique extérieure 2/</v>
          </cell>
          <cell r="C27">
            <v>7.7</v>
          </cell>
          <cell r="D27">
            <v>7.7</v>
          </cell>
          <cell r="F27">
            <v>15.7</v>
          </cell>
          <cell r="G27">
            <v>32.002107674331469</v>
          </cell>
          <cell r="I27">
            <v>22.8</v>
          </cell>
          <cell r="J27">
            <v>0</v>
          </cell>
          <cell r="L27">
            <v>30.6</v>
          </cell>
          <cell r="M27">
            <v>35.359423148103218</v>
          </cell>
          <cell r="O27">
            <v>7.7</v>
          </cell>
          <cell r="P27">
            <v>7.9</v>
          </cell>
          <cell r="R27">
            <v>5</v>
          </cell>
          <cell r="S27">
            <v>5</v>
          </cell>
          <cell r="U27">
            <v>22.2</v>
          </cell>
          <cell r="V27">
            <v>21</v>
          </cell>
          <cell r="X27">
            <v>11.6</v>
          </cell>
          <cell r="Y27">
            <v>11.6</v>
          </cell>
          <cell r="AA27">
            <v>27.1</v>
          </cell>
          <cell r="AB27">
            <v>26.3</v>
          </cell>
          <cell r="AD27">
            <v>37.856943503788294</v>
          </cell>
          <cell r="AE27">
            <v>38.289240776669679</v>
          </cell>
        </row>
        <row r="28">
          <cell r="A28" t="str">
            <v xml:space="preserve">Other current expenditure </v>
          </cell>
          <cell r="B28" t="str">
            <v xml:space="preserve">        Autres dépenses courantes</v>
          </cell>
          <cell r="C28">
            <v>58.86</v>
          </cell>
          <cell r="D28">
            <v>59.8</v>
          </cell>
          <cell r="F28">
            <v>125.235</v>
          </cell>
          <cell r="G28">
            <v>289.60000000000002</v>
          </cell>
          <cell r="I28">
            <v>190.61</v>
          </cell>
          <cell r="J28">
            <v>0</v>
          </cell>
          <cell r="L28">
            <v>263.5</v>
          </cell>
          <cell r="M28">
            <v>715.91986556809923</v>
          </cell>
          <cell r="O28">
            <v>68.8</v>
          </cell>
          <cell r="P28">
            <v>77.457717800000012</v>
          </cell>
          <cell r="R28">
            <v>73.8</v>
          </cell>
          <cell r="S28">
            <v>73.8</v>
          </cell>
          <cell r="U28">
            <v>140.19999999999999</v>
          </cell>
          <cell r="V28">
            <v>161.11205302400001</v>
          </cell>
          <cell r="X28">
            <v>166.4</v>
          </cell>
          <cell r="Y28">
            <v>166.4</v>
          </cell>
          <cell r="AA28">
            <v>222.37315340000004</v>
          </cell>
          <cell r="AB28">
            <v>233.47199999999998</v>
          </cell>
          <cell r="AD28">
            <v>309.89999999999998</v>
          </cell>
          <cell r="AE28">
            <v>345.67800000000005</v>
          </cell>
        </row>
        <row r="29">
          <cell r="A29" t="str">
            <v xml:space="preserve">Transfers and subsidies </v>
          </cell>
          <cell r="B29" t="str">
            <v>Biens et services</v>
          </cell>
          <cell r="C29">
            <v>26.5</v>
          </cell>
          <cell r="D29">
            <v>45.274999999999999</v>
          </cell>
          <cell r="F29">
            <v>59.625</v>
          </cell>
          <cell r="G29">
            <v>67.795000000000002</v>
          </cell>
          <cell r="I29">
            <v>92.75</v>
          </cell>
          <cell r="J29">
            <v>109.492</v>
          </cell>
          <cell r="L29">
            <v>131</v>
          </cell>
          <cell r="M29">
            <v>312.68052047673353</v>
          </cell>
          <cell r="O29">
            <v>35.799999999999997</v>
          </cell>
          <cell r="P29" t="str">
            <v>...</v>
          </cell>
          <cell r="U29">
            <v>72.2</v>
          </cell>
          <cell r="V29" t="str">
            <v>...</v>
          </cell>
          <cell r="X29">
            <v>0</v>
          </cell>
          <cell r="AA29" t="str">
            <v>...</v>
          </cell>
          <cell r="AD29" t="str">
            <v>...</v>
          </cell>
        </row>
        <row r="30">
          <cell r="A30" t="str">
            <v>Goods and services</v>
          </cell>
          <cell r="B30" t="str">
            <v xml:space="preserve">Transferts et subsides </v>
          </cell>
          <cell r="C30">
            <v>32.36</v>
          </cell>
          <cell r="D30">
            <v>14.561</v>
          </cell>
          <cell r="F30">
            <v>65.61</v>
          </cell>
          <cell r="G30">
            <v>55.905000000000001</v>
          </cell>
          <cell r="I30">
            <v>97.86</v>
          </cell>
          <cell r="J30">
            <v>91.006</v>
          </cell>
          <cell r="L30">
            <v>132.5</v>
          </cell>
          <cell r="M30">
            <v>423.23934509136569</v>
          </cell>
          <cell r="O30">
            <v>33</v>
          </cell>
          <cell r="P30" t="str">
            <v>...</v>
          </cell>
          <cell r="U30">
            <v>68</v>
          </cell>
          <cell r="V30" t="str">
            <v>...</v>
          </cell>
          <cell r="X30">
            <v>0</v>
          </cell>
          <cell r="AA30" t="str">
            <v>...</v>
          </cell>
          <cell r="AD30" t="str">
            <v>...</v>
          </cell>
        </row>
        <row r="31">
          <cell r="A31" t="str">
            <v xml:space="preserve">            Of which: petroleum product subsidies (excl. butane)</v>
          </cell>
          <cell r="B31" t="str">
            <v xml:space="preserve">            Of which: petroleum product subsidies (excl. butane)</v>
          </cell>
          <cell r="C31">
            <v>0</v>
          </cell>
          <cell r="D31">
            <v>37.712000000000003</v>
          </cell>
          <cell r="F31">
            <v>0</v>
          </cell>
          <cell r="I31">
            <v>0</v>
          </cell>
          <cell r="L31">
            <v>0</v>
          </cell>
          <cell r="M31" t="e">
            <v>#REF!</v>
          </cell>
          <cell r="X31">
            <v>0</v>
          </cell>
        </row>
        <row r="32">
          <cell r="A32" t="str">
            <v xml:space="preserve">                            assistance to public enterprises</v>
          </cell>
          <cell r="B32" t="str">
            <v xml:space="preserve">                            assistance to public enterprises</v>
          </cell>
          <cell r="C32">
            <v>0</v>
          </cell>
          <cell r="D32">
            <v>8</v>
          </cell>
          <cell r="F32">
            <v>0</v>
          </cell>
          <cell r="I32">
            <v>0</v>
          </cell>
          <cell r="L32">
            <v>0</v>
          </cell>
          <cell r="M32" t="e">
            <v>#REF!</v>
          </cell>
          <cell r="X32">
            <v>0</v>
          </cell>
        </row>
        <row r="33">
          <cell r="A33" t="str">
            <v xml:space="preserve">       o/w: HIPC current expenditure</v>
          </cell>
          <cell r="P33">
            <v>2.5</v>
          </cell>
          <cell r="R33">
            <v>1.9</v>
          </cell>
          <cell r="S33">
            <v>1.9</v>
          </cell>
          <cell r="V33">
            <v>5.2</v>
          </cell>
          <cell r="X33">
            <v>4.3</v>
          </cell>
          <cell r="Y33">
            <v>4.3</v>
          </cell>
          <cell r="AA33">
            <v>7.5</v>
          </cell>
          <cell r="AB33">
            <v>7.5</v>
          </cell>
          <cell r="AD33">
            <v>10</v>
          </cell>
          <cell r="AE33">
            <v>10</v>
          </cell>
        </row>
        <row r="34">
          <cell r="A34" t="str">
            <v>Capital expenditure</v>
          </cell>
          <cell r="B34" t="str">
            <v xml:space="preserve">   Dépenses en capital </v>
          </cell>
          <cell r="C34">
            <v>65.72</v>
          </cell>
          <cell r="D34">
            <v>37.712000000000003</v>
          </cell>
          <cell r="F34">
            <v>139.63999999999999</v>
          </cell>
          <cell r="G34">
            <v>221.3</v>
          </cell>
          <cell r="I34">
            <v>209.55</v>
          </cell>
          <cell r="J34">
            <v>0</v>
          </cell>
          <cell r="L34">
            <v>318.10000000000002</v>
          </cell>
          <cell r="M34">
            <v>604.38022100866897</v>
          </cell>
          <cell r="O34">
            <v>68</v>
          </cell>
          <cell r="P34">
            <v>62.325000000000003</v>
          </cell>
          <cell r="R34">
            <v>75.099999999999994</v>
          </cell>
          <cell r="S34">
            <v>75.099999999999994</v>
          </cell>
          <cell r="U34">
            <v>137.1</v>
          </cell>
          <cell r="V34">
            <v>162.29466666666667</v>
          </cell>
          <cell r="X34">
            <v>147.1</v>
          </cell>
          <cell r="Y34">
            <v>147.1</v>
          </cell>
          <cell r="AA34">
            <v>298.50833333333333</v>
          </cell>
          <cell r="AB34">
            <v>322.26525000000004</v>
          </cell>
          <cell r="AD34">
            <v>422.9</v>
          </cell>
          <cell r="AE34">
            <v>435.22487949809181</v>
          </cell>
        </row>
        <row r="35">
          <cell r="A35" t="str">
            <v>Domestically financed</v>
          </cell>
          <cell r="B35" t="str">
            <v xml:space="preserve">        Sur financement intérieur </v>
          </cell>
          <cell r="C35">
            <v>31.12</v>
          </cell>
          <cell r="D35">
            <v>8</v>
          </cell>
          <cell r="F35">
            <v>62.24</v>
          </cell>
          <cell r="G35">
            <v>0</v>
          </cell>
          <cell r="I35">
            <v>107.5</v>
          </cell>
          <cell r="J35">
            <v>0</v>
          </cell>
          <cell r="L35">
            <v>168.1</v>
          </cell>
          <cell r="M35">
            <v>-4.7513974440364635</v>
          </cell>
          <cell r="O35">
            <v>32.200000000000003</v>
          </cell>
          <cell r="P35">
            <v>26.35</v>
          </cell>
          <cell r="R35">
            <v>31.1</v>
          </cell>
          <cell r="S35">
            <v>31.1</v>
          </cell>
          <cell r="U35">
            <v>64</v>
          </cell>
          <cell r="V35">
            <v>87.466666666666683</v>
          </cell>
          <cell r="X35">
            <v>68.099999999999994</v>
          </cell>
          <cell r="Y35">
            <v>68.099999999999994</v>
          </cell>
          <cell r="AA35">
            <v>190.58333333333334</v>
          </cell>
          <cell r="AB35">
            <v>185.18400000000003</v>
          </cell>
          <cell r="AD35">
            <v>279</v>
          </cell>
          <cell r="AE35">
            <v>252.4498794980918</v>
          </cell>
        </row>
        <row r="36">
          <cell r="A36" t="str">
            <v>Non HIPC financed</v>
          </cell>
          <cell r="M36">
            <v>-4.7513974440364635</v>
          </cell>
          <cell r="P36">
            <v>22.95</v>
          </cell>
          <cell r="R36">
            <v>26.200000000000003</v>
          </cell>
          <cell r="S36">
            <v>26.200000000000003</v>
          </cell>
          <cell r="V36">
            <v>65.166666666666686</v>
          </cell>
          <cell r="X36">
            <v>53.899999999999991</v>
          </cell>
          <cell r="Y36">
            <v>53.899999999999991</v>
          </cell>
          <cell r="AA36">
            <v>163.78333333333333</v>
          </cell>
          <cell r="AB36">
            <v>158.38400000000001</v>
          </cell>
          <cell r="AD36">
            <v>229.4</v>
          </cell>
          <cell r="AE36">
            <v>193.4</v>
          </cell>
        </row>
        <row r="37">
          <cell r="A37" t="str">
            <v>HIPC financed</v>
          </cell>
          <cell r="M37">
            <v>0</v>
          </cell>
          <cell r="P37">
            <v>3.4</v>
          </cell>
          <cell r="R37">
            <v>4.9000000000000004</v>
          </cell>
          <cell r="S37">
            <v>4.9000000000000004</v>
          </cell>
          <cell r="V37">
            <v>22.3</v>
          </cell>
          <cell r="X37">
            <v>14.2</v>
          </cell>
          <cell r="Y37">
            <v>14.2</v>
          </cell>
          <cell r="AA37">
            <v>26.8</v>
          </cell>
          <cell r="AB37">
            <v>26.8</v>
          </cell>
          <cell r="AD37">
            <v>49.6</v>
          </cell>
          <cell r="AE37">
            <v>59.049879498091798</v>
          </cell>
        </row>
        <row r="38">
          <cell r="A38" t="str">
            <v xml:space="preserve">Externally financed </v>
          </cell>
          <cell r="B38" t="str">
            <v xml:space="preserve">        Sur financement extérieur  3/</v>
          </cell>
          <cell r="C38">
            <v>34.6</v>
          </cell>
          <cell r="D38">
            <v>29.712</v>
          </cell>
          <cell r="F38">
            <v>77.400000000000006</v>
          </cell>
          <cell r="G38">
            <v>12.3</v>
          </cell>
          <cell r="I38">
            <v>102.05</v>
          </cell>
          <cell r="J38">
            <v>0</v>
          </cell>
          <cell r="L38">
            <v>150</v>
          </cell>
          <cell r="M38">
            <v>14</v>
          </cell>
          <cell r="O38">
            <v>35.799999999999997</v>
          </cell>
          <cell r="P38">
            <v>35.975000000000001</v>
          </cell>
          <cell r="R38">
            <v>44</v>
          </cell>
          <cell r="S38">
            <v>44</v>
          </cell>
          <cell r="U38">
            <v>73.099999999999994</v>
          </cell>
          <cell r="V38">
            <v>74.828000000000003</v>
          </cell>
          <cell r="X38">
            <v>79</v>
          </cell>
          <cell r="Y38">
            <v>79</v>
          </cell>
          <cell r="AA38">
            <v>107.925</v>
          </cell>
          <cell r="AB38">
            <v>137.08125000000001</v>
          </cell>
          <cell r="AD38">
            <v>143.9</v>
          </cell>
          <cell r="AE38">
            <v>182.77499999999998</v>
          </cell>
        </row>
        <row r="39">
          <cell r="A39" t="str">
            <v xml:space="preserve">Treasury special accounts and correspondents (net)  </v>
          </cell>
          <cell r="B39" t="str">
            <v xml:space="preserve">    Comptes spéciaux et correspondants (net) </v>
          </cell>
          <cell r="C39">
            <v>8</v>
          </cell>
          <cell r="D39">
            <v>-4.9000000000000004</v>
          </cell>
          <cell r="F39">
            <v>9</v>
          </cell>
          <cell r="G39">
            <v>0</v>
          </cell>
          <cell r="I39">
            <v>8</v>
          </cell>
          <cell r="J39">
            <v>0</v>
          </cell>
          <cell r="L39">
            <v>8</v>
          </cell>
          <cell r="M39">
            <v>0</v>
          </cell>
          <cell r="O39">
            <v>-1.1000000000000001</v>
          </cell>
          <cell r="P39">
            <v>0</v>
          </cell>
          <cell r="R39">
            <v>5.221000000000001</v>
          </cell>
          <cell r="S39" t="str">
            <v>...</v>
          </cell>
          <cell r="U39">
            <v>-2.1</v>
          </cell>
          <cell r="V39">
            <v>0</v>
          </cell>
          <cell r="X39">
            <v>-24.694000000000003</v>
          </cell>
          <cell r="Y39" t="str">
            <v>...</v>
          </cell>
          <cell r="AA39">
            <v>0</v>
          </cell>
          <cell r="AB39" t="str">
            <v>...</v>
          </cell>
          <cell r="AD39">
            <v>0</v>
          </cell>
          <cell r="AE39" t="str">
            <v>...</v>
          </cell>
        </row>
        <row r="40">
          <cell r="A40" t="str">
            <v>Net lending</v>
          </cell>
          <cell r="B40" t="str">
            <v xml:space="preserve">    Prêts nets</v>
          </cell>
          <cell r="C40">
            <v>0.8</v>
          </cell>
          <cell r="D40">
            <v>-0.1</v>
          </cell>
          <cell r="F40">
            <v>1.4</v>
          </cell>
          <cell r="G40">
            <v>0</v>
          </cell>
          <cell r="I40">
            <v>2.7</v>
          </cell>
          <cell r="J40">
            <v>0</v>
          </cell>
          <cell r="L40">
            <v>8</v>
          </cell>
          <cell r="M40">
            <v>-8</v>
          </cell>
          <cell r="O40">
            <v>0</v>
          </cell>
          <cell r="P40">
            <v>0</v>
          </cell>
          <cell r="R40">
            <v>1.5</v>
          </cell>
          <cell r="S40">
            <v>1.5</v>
          </cell>
          <cell r="U40">
            <v>0</v>
          </cell>
          <cell r="V40">
            <v>4.16</v>
          </cell>
          <cell r="X40">
            <v>4.5999999999999996</v>
          </cell>
          <cell r="Y40">
            <v>4.5999999999999996</v>
          </cell>
          <cell r="AA40">
            <v>4.16</v>
          </cell>
          <cell r="AB40">
            <v>19.16</v>
          </cell>
          <cell r="AD40">
            <v>8</v>
          </cell>
          <cell r="AE40">
            <v>23</v>
          </cell>
        </row>
        <row r="41">
          <cell r="A41" t="str">
            <v xml:space="preserve">         Lending</v>
          </cell>
          <cell r="B41" t="str">
            <v xml:space="preserve">         Lending</v>
          </cell>
          <cell r="C41">
            <v>0</v>
          </cell>
          <cell r="D41">
            <v>0.1</v>
          </cell>
          <cell r="F41">
            <v>0</v>
          </cell>
          <cell r="I41">
            <v>0</v>
          </cell>
          <cell r="L41">
            <v>0</v>
          </cell>
          <cell r="M41" t="e">
            <v>#REF!</v>
          </cell>
          <cell r="O41">
            <v>0</v>
          </cell>
          <cell r="U41">
            <v>0</v>
          </cell>
        </row>
        <row r="42">
          <cell r="A42" t="str">
            <v xml:space="preserve">         Reimbursements</v>
          </cell>
          <cell r="B42" t="str">
            <v xml:space="preserve">         Reimbursements</v>
          </cell>
          <cell r="C42">
            <v>0</v>
          </cell>
          <cell r="D42">
            <v>-0.2</v>
          </cell>
          <cell r="F42">
            <v>0</v>
          </cell>
          <cell r="I42">
            <v>0</v>
          </cell>
          <cell r="L42">
            <v>0</v>
          </cell>
          <cell r="M42" t="e">
            <v>#REF!</v>
          </cell>
          <cell r="P42">
            <v>11.7</v>
          </cell>
          <cell r="V42">
            <v>11.7</v>
          </cell>
          <cell r="AA42">
            <v>11.7</v>
          </cell>
          <cell r="AD42">
            <v>11.7</v>
          </cell>
        </row>
        <row r="43">
          <cell r="A43" t="str">
            <v>Additional HIPC Initiative expenditures (to be identified)</v>
          </cell>
          <cell r="B43" t="str">
            <v xml:space="preserve">    Dépenses additionelles PPTE (à identifier)</v>
          </cell>
          <cell r="C43">
            <v>0</v>
          </cell>
          <cell r="D43">
            <v>0</v>
          </cell>
          <cell r="F43">
            <v>0</v>
          </cell>
          <cell r="G43">
            <v>-20</v>
          </cell>
          <cell r="I43">
            <v>7.4171744055511768</v>
          </cell>
          <cell r="J43">
            <v>0</v>
          </cell>
          <cell r="L43">
            <v>24.723914685170591</v>
          </cell>
          <cell r="M43">
            <v>0</v>
          </cell>
          <cell r="O43">
            <v>0</v>
          </cell>
          <cell r="U43">
            <v>0</v>
          </cell>
        </row>
        <row r="44">
          <cell r="C44">
            <v>0</v>
          </cell>
          <cell r="D44">
            <v>-4.9000000000000004</v>
          </cell>
          <cell r="F44">
            <v>0</v>
          </cell>
          <cell r="I44">
            <v>0</v>
          </cell>
          <cell r="L44">
            <v>0</v>
          </cell>
          <cell r="M44" t="e">
            <v>#REF!</v>
          </cell>
        </row>
        <row r="45">
          <cell r="A45" t="str">
            <v>Temporary costs of structural reforms</v>
          </cell>
          <cell r="B45" t="str">
            <v>Coûts temporaires des reformes structurelles</v>
          </cell>
          <cell r="C45">
            <v>0</v>
          </cell>
          <cell r="D45">
            <v>0</v>
          </cell>
          <cell r="F45">
            <v>0</v>
          </cell>
          <cell r="G45">
            <v>0</v>
          </cell>
          <cell r="I45">
            <v>7.5</v>
          </cell>
          <cell r="J45">
            <v>0</v>
          </cell>
          <cell r="L45">
            <v>15</v>
          </cell>
          <cell r="M45">
            <v>0</v>
          </cell>
          <cell r="O45">
            <v>11.3</v>
          </cell>
          <cell r="P45">
            <v>0</v>
          </cell>
          <cell r="R45">
            <v>0</v>
          </cell>
          <cell r="S45">
            <v>0</v>
          </cell>
          <cell r="U45">
            <v>26.8</v>
          </cell>
          <cell r="V45">
            <v>15.5</v>
          </cell>
          <cell r="X45">
            <v>0</v>
          </cell>
          <cell r="Y45">
            <v>0</v>
          </cell>
          <cell r="AA45">
            <v>18.5</v>
          </cell>
          <cell r="AB45">
            <v>0</v>
          </cell>
          <cell r="AD45">
            <v>18.5</v>
          </cell>
          <cell r="AE45">
            <v>18.5</v>
          </cell>
        </row>
        <row r="47">
          <cell r="A47" t="str">
            <v>Selected public sector entities balance 4/</v>
          </cell>
          <cell r="P47" t="str">
            <v>...</v>
          </cell>
          <cell r="R47" t="str">
            <v>...</v>
          </cell>
          <cell r="S47">
            <v>29.686</v>
          </cell>
          <cell r="V47" t="str">
            <v>...</v>
          </cell>
          <cell r="W47" t="str">
            <v>...</v>
          </cell>
          <cell r="X47" t="str">
            <v>...</v>
          </cell>
          <cell r="Y47">
            <v>12.495999999999995</v>
          </cell>
          <cell r="AA47" t="str">
            <v>...</v>
          </cell>
          <cell r="AB47">
            <v>0</v>
          </cell>
          <cell r="AD47" t="str">
            <v>...</v>
          </cell>
          <cell r="AE47">
            <v>0</v>
          </cell>
        </row>
        <row r="49">
          <cell r="A49" t="str">
            <v xml:space="preserve">Overall fiscal balance (including grants) </v>
          </cell>
          <cell r="B49" t="str">
            <v>Excédent ou déficit (-) base ordonnancement, dons compris</v>
          </cell>
          <cell r="C49">
            <v>-0.12999999999999545</v>
          </cell>
          <cell r="D49">
            <v>18.635799999999961</v>
          </cell>
          <cell r="F49">
            <v>18.324999999999999</v>
          </cell>
          <cell r="G49">
            <v>0</v>
          </cell>
          <cell r="I49">
            <v>4.9228255944487955</v>
          </cell>
          <cell r="J49">
            <v>0</v>
          </cell>
          <cell r="L49">
            <v>-50.990061026634066</v>
          </cell>
          <cell r="M49">
            <v>-470.32045505811789</v>
          </cell>
          <cell r="O49">
            <v>-17</v>
          </cell>
          <cell r="P49">
            <v>-8.0685007008561911</v>
          </cell>
          <cell r="R49">
            <v>-17.621000000000038</v>
          </cell>
          <cell r="S49">
            <v>17.285999999999966</v>
          </cell>
          <cell r="U49">
            <v>-22.599999999999966</v>
          </cell>
          <cell r="V49">
            <v>-51.100233500447587</v>
          </cell>
          <cell r="X49">
            <v>36.9939999999999</v>
          </cell>
          <cell r="Y49">
            <v>24.795999999999893</v>
          </cell>
          <cell r="AA49">
            <v>-63.993401930836626</v>
          </cell>
          <cell r="AB49">
            <v>-99.460563694391453</v>
          </cell>
          <cell r="AD49">
            <v>-127.46289997691804</v>
          </cell>
          <cell r="AE49">
            <v>-174.09889823877108</v>
          </cell>
        </row>
        <row r="50">
          <cell r="A50" t="str">
            <v xml:space="preserve">Overall fiscal balance (excluding grants) </v>
          </cell>
          <cell r="O50">
            <v>-32.799999999999997</v>
          </cell>
          <cell r="P50">
            <v>-28.408500700856191</v>
          </cell>
          <cell r="R50">
            <v>-29.821000000000037</v>
          </cell>
          <cell r="S50">
            <v>5.0859999999999665</v>
          </cell>
          <cell r="U50">
            <v>-57.899999999999963</v>
          </cell>
          <cell r="V50">
            <v>-93.407433500447581</v>
          </cell>
          <cell r="X50">
            <v>10.793999999999897</v>
          </cell>
          <cell r="Y50">
            <v>-1.40400000000011</v>
          </cell>
          <cell r="AA50">
            <v>-125.01340193083664</v>
          </cell>
          <cell r="AB50">
            <v>-154.31056369439145</v>
          </cell>
          <cell r="AD50">
            <v>-208.82289997691805</v>
          </cell>
          <cell r="AE50">
            <v>-252.17889823877107</v>
          </cell>
        </row>
        <row r="51">
          <cell r="A51" t="str">
            <v>Excluding temporary costs of structural reforms and HIPC Initiative expenditure</v>
          </cell>
          <cell r="O51">
            <v>-44.099999999999994</v>
          </cell>
          <cell r="P51">
            <v>0</v>
          </cell>
          <cell r="U51">
            <v>-84.69999999999996</v>
          </cell>
          <cell r="V51">
            <v>0</v>
          </cell>
          <cell r="AA51">
            <v>0</v>
          </cell>
          <cell r="AD51">
            <v>0</v>
          </cell>
        </row>
        <row r="53">
          <cell r="A53" t="str">
            <v>Primary balance 5/</v>
          </cell>
          <cell r="P53">
            <v>1.1769794000000005</v>
          </cell>
          <cell r="R53">
            <v>-11.421000000000038</v>
          </cell>
          <cell r="S53">
            <v>23.485999999999965</v>
          </cell>
          <cell r="V53">
            <v>-27.301634890666712</v>
          </cell>
          <cell r="X53">
            <v>50.593999999999902</v>
          </cell>
          <cell r="Y53">
            <v>38.395999999999894</v>
          </cell>
          <cell r="AA53">
            <v>-33.030666733333284</v>
          </cell>
          <cell r="AB53">
            <v>-69.297828496888116</v>
          </cell>
          <cell r="AD53">
            <v>-84.222835267158274</v>
          </cell>
          <cell r="AE53">
            <v>-130.42653625612994</v>
          </cell>
        </row>
        <row r="55">
          <cell r="A55" t="str">
            <v>Basic fiscal balance (program definition) 6/</v>
          </cell>
          <cell r="B55" t="str">
            <v>Solde de base 4/</v>
          </cell>
          <cell r="C55">
            <v>10.67</v>
          </cell>
          <cell r="D55">
            <v>39.435799999999958</v>
          </cell>
          <cell r="F55">
            <v>42.125000000000057</v>
          </cell>
          <cell r="G55">
            <v>0</v>
          </cell>
          <cell r="I55">
            <v>41.972825594448807</v>
          </cell>
          <cell r="J55">
            <v>0</v>
          </cell>
          <cell r="L55">
            <v>10.64408531482934</v>
          </cell>
          <cell r="M55">
            <v>-174.86308065399521</v>
          </cell>
          <cell r="O55">
            <v>3.5000000000000284</v>
          </cell>
          <cell r="P55">
            <v>13.4664992991438</v>
          </cell>
          <cell r="R55">
            <v>26.478999999999974</v>
          </cell>
          <cell r="S55">
            <v>61.385999999999981</v>
          </cell>
          <cell r="U55">
            <v>49.200000000000031</v>
          </cell>
          <cell r="V55">
            <v>32.740566499552472</v>
          </cell>
          <cell r="X55">
            <v>118.29399999999991</v>
          </cell>
          <cell r="Y55">
            <v>106.0959999999999</v>
          </cell>
          <cell r="AA55">
            <v>44.031598069163394</v>
          </cell>
          <cell r="AB55">
            <v>40.230686305608558</v>
          </cell>
          <cell r="AD55">
            <v>29.177100023081927</v>
          </cell>
          <cell r="AE55">
            <v>49.145981259320649</v>
          </cell>
        </row>
        <row r="57">
          <cell r="A57" t="str">
            <v>Overall fiscal balance (cash basis, including grants)</v>
          </cell>
          <cell r="O57">
            <v>-17</v>
          </cell>
          <cell r="P57">
            <v>0</v>
          </cell>
          <cell r="U57">
            <v>-22.599999999999966</v>
          </cell>
          <cell r="V57">
            <v>0</v>
          </cell>
          <cell r="AA57">
            <v>0</v>
          </cell>
          <cell r="AD57">
            <v>0</v>
          </cell>
        </row>
        <row r="59">
          <cell r="A59" t="str">
            <v>Financing</v>
          </cell>
          <cell r="B59" t="str">
            <v>Financement</v>
          </cell>
          <cell r="C59">
            <v>0.12999999999999545</v>
          </cell>
          <cell r="D59">
            <v>-18.635799999999961</v>
          </cell>
          <cell r="F59">
            <v>-18.324999999999999</v>
          </cell>
          <cell r="G59">
            <v>0</v>
          </cell>
          <cell r="I59">
            <v>-4.9228255944487955</v>
          </cell>
          <cell r="J59">
            <v>0</v>
          </cell>
          <cell r="L59">
            <v>50.990061026634066</v>
          </cell>
          <cell r="M59">
            <v>470.32045505811789</v>
          </cell>
          <cell r="O59">
            <v>17</v>
          </cell>
          <cell r="P59">
            <v>8.0685007008561911</v>
          </cell>
          <cell r="R59">
            <v>17.621000000000038</v>
          </cell>
          <cell r="S59">
            <v>-17.285999999999966</v>
          </cell>
          <cell r="U59">
            <v>22.599999999999966</v>
          </cell>
          <cell r="V59">
            <v>51.100233500447587</v>
          </cell>
          <cell r="X59">
            <v>-36.9939999999999</v>
          </cell>
          <cell r="Y59">
            <v>-24.795999999999893</v>
          </cell>
          <cell r="AA59">
            <v>63.993401930836626</v>
          </cell>
          <cell r="AB59">
            <v>99.460563694391453</v>
          </cell>
          <cell r="AD59">
            <v>127.46289997691804</v>
          </cell>
          <cell r="AE59">
            <v>174.09889823877108</v>
          </cell>
        </row>
        <row r="60">
          <cell r="A60" t="str">
            <v>External financing</v>
          </cell>
          <cell r="B60" t="str">
            <v xml:space="preserve">   Financement extérieur</v>
          </cell>
          <cell r="C60">
            <v>12.00999</v>
          </cell>
          <cell r="D60">
            <v>12.9</v>
          </cell>
          <cell r="F60">
            <v>18.179561</v>
          </cell>
          <cell r="G60">
            <v>0</v>
          </cell>
          <cell r="I60">
            <v>33.639550999999997</v>
          </cell>
          <cell r="J60">
            <v>0</v>
          </cell>
          <cell r="L60">
            <v>50.223914685170591</v>
          </cell>
          <cell r="M60">
            <v>306.81156002999887</v>
          </cell>
          <cell r="O60">
            <v>20.3</v>
          </cell>
          <cell r="P60">
            <v>36.508274999999998</v>
          </cell>
          <cell r="R60">
            <v>48.999999999999993</v>
          </cell>
          <cell r="S60">
            <v>48.999999999999993</v>
          </cell>
          <cell r="U60">
            <v>48.7</v>
          </cell>
          <cell r="V60">
            <v>76.773624999999996</v>
          </cell>
          <cell r="X60">
            <v>73.900000000000006</v>
          </cell>
          <cell r="Y60">
            <v>73.900000000000006</v>
          </cell>
          <cell r="AA60">
            <v>92.152625</v>
          </cell>
          <cell r="AB60">
            <v>117.59497617449665</v>
          </cell>
          <cell r="AD60">
            <v>139.24887149110299</v>
          </cell>
          <cell r="AE60">
            <v>198.2634844980918</v>
          </cell>
        </row>
        <row r="61">
          <cell r="A61" t="str">
            <v xml:space="preserve">Drawings </v>
          </cell>
          <cell r="B61" t="str">
            <v xml:space="preserve">      Tirages</v>
          </cell>
          <cell r="C61">
            <v>18.2</v>
          </cell>
          <cell r="D61">
            <v>20.8</v>
          </cell>
          <cell r="F61">
            <v>36.4</v>
          </cell>
          <cell r="G61">
            <v>0</v>
          </cell>
          <cell r="I61">
            <v>59.15</v>
          </cell>
          <cell r="J61">
            <v>0</v>
          </cell>
          <cell r="L61">
            <v>91</v>
          </cell>
          <cell r="M61" t="e">
            <v>#REF!</v>
          </cell>
          <cell r="O61">
            <v>33.1</v>
          </cell>
          <cell r="P61">
            <v>48.408274999999996</v>
          </cell>
          <cell r="R61">
            <v>57.4</v>
          </cell>
          <cell r="S61">
            <v>57.4</v>
          </cell>
          <cell r="U61">
            <v>70.400000000000006</v>
          </cell>
          <cell r="V61">
            <v>82.073624999999993</v>
          </cell>
          <cell r="X61">
            <v>87.800000000000011</v>
          </cell>
          <cell r="Y61">
            <v>87.800000000000011</v>
          </cell>
          <cell r="AA61">
            <v>99.852625000000003</v>
          </cell>
          <cell r="AB61">
            <v>129.69497617449665</v>
          </cell>
          <cell r="AD61">
            <v>148.56615499999998</v>
          </cell>
          <cell r="AE61">
            <v>203.391775</v>
          </cell>
        </row>
        <row r="62">
          <cell r="A62" t="str">
            <v>Program loans</v>
          </cell>
          <cell r="B62" t="str">
            <v xml:space="preserve">          Programme</v>
          </cell>
          <cell r="C62">
            <v>0</v>
          </cell>
          <cell r="D62">
            <v>0</v>
          </cell>
          <cell r="F62">
            <v>0</v>
          </cell>
          <cell r="G62">
            <v>0</v>
          </cell>
          <cell r="I62">
            <v>0</v>
          </cell>
          <cell r="J62">
            <v>0</v>
          </cell>
          <cell r="L62">
            <v>0</v>
          </cell>
          <cell r="M62">
            <v>40.144536911960763</v>
          </cell>
          <cell r="O62">
            <v>11.3</v>
          </cell>
          <cell r="P62">
            <v>29.083274999999997</v>
          </cell>
          <cell r="R62">
            <v>20.100000000000001</v>
          </cell>
          <cell r="S62">
            <v>20.100000000000001</v>
          </cell>
          <cell r="U62">
            <v>26.8</v>
          </cell>
          <cell r="V62">
            <v>33.557625000000002</v>
          </cell>
          <cell r="X62">
            <v>20.100000000000001</v>
          </cell>
          <cell r="Y62">
            <v>20.100000000000001</v>
          </cell>
          <cell r="AA62">
            <v>33.557625000000002</v>
          </cell>
          <cell r="AB62">
            <v>34.403726174496633</v>
          </cell>
          <cell r="AD62">
            <v>55.266154999999998</v>
          </cell>
          <cell r="AE62">
            <v>56.216775000000005</v>
          </cell>
        </row>
        <row r="63">
          <cell r="A63" t="str">
            <v>Project loans</v>
          </cell>
          <cell r="B63" t="str">
            <v xml:space="preserve">          Prêts projets</v>
          </cell>
          <cell r="C63">
            <v>18.2</v>
          </cell>
          <cell r="D63">
            <v>20.8</v>
          </cell>
          <cell r="F63">
            <v>36.4</v>
          </cell>
          <cell r="G63">
            <v>0</v>
          </cell>
          <cell r="I63">
            <v>59.15</v>
          </cell>
          <cell r="J63">
            <v>0</v>
          </cell>
          <cell r="L63">
            <v>91</v>
          </cell>
          <cell r="M63">
            <v>328.41336398937739</v>
          </cell>
          <cell r="O63">
            <v>21.8</v>
          </cell>
          <cell r="P63">
            <v>19.324999999999999</v>
          </cell>
          <cell r="R63">
            <v>37.299999999999997</v>
          </cell>
          <cell r="S63">
            <v>37.299999999999997</v>
          </cell>
          <cell r="U63">
            <v>43.6</v>
          </cell>
          <cell r="V63">
            <v>48.515999999999998</v>
          </cell>
          <cell r="X63">
            <v>67.7</v>
          </cell>
          <cell r="Y63">
            <v>67.7</v>
          </cell>
          <cell r="AA63">
            <v>66.295000000000002</v>
          </cell>
          <cell r="AB63">
            <v>95.291250000000005</v>
          </cell>
          <cell r="AD63">
            <v>93.3</v>
          </cell>
          <cell r="AE63">
            <v>147.17499999999998</v>
          </cell>
        </row>
        <row r="64">
          <cell r="A64" t="str">
            <v>Amortization due</v>
          </cell>
          <cell r="B64" t="str">
            <v xml:space="preserve">      Amortissement</v>
          </cell>
          <cell r="C64">
            <v>-13.1</v>
          </cell>
          <cell r="D64">
            <v>-14.7</v>
          </cell>
          <cell r="F64">
            <v>-30.4</v>
          </cell>
          <cell r="G64">
            <v>0</v>
          </cell>
          <cell r="I64">
            <v>-44.7</v>
          </cell>
          <cell r="J64">
            <v>0</v>
          </cell>
          <cell r="L64">
            <v>-65.5</v>
          </cell>
          <cell r="M64">
            <v>-133.79174559669195</v>
          </cell>
          <cell r="O64">
            <v>-13.6</v>
          </cell>
          <cell r="P64">
            <v>-12.4</v>
          </cell>
          <cell r="R64">
            <v>-9.8000000000000007</v>
          </cell>
          <cell r="S64">
            <v>-9.8000000000000007</v>
          </cell>
          <cell r="U64">
            <v>-37.1</v>
          </cell>
          <cell r="V64">
            <v>-35.700000000000003</v>
          </cell>
          <cell r="X64">
            <v>-30.2</v>
          </cell>
          <cell r="Y64">
            <v>-30.2</v>
          </cell>
          <cell r="AA64">
            <v>-49.4</v>
          </cell>
          <cell r="AB64">
            <v>-51.1</v>
          </cell>
          <cell r="AD64">
            <v>-127.137</v>
          </cell>
          <cell r="AE64">
            <v>-129.67816999999999</v>
          </cell>
        </row>
        <row r="65">
          <cell r="A65" t="str">
            <v>Debt relief and HIPC Initiative assistance  7/</v>
          </cell>
          <cell r="B65" t="str">
            <v xml:space="preserve">      Service différé (Club de Paris) et assistance PPTE 5/</v>
          </cell>
          <cell r="C65">
            <v>6.9099900000000005</v>
          </cell>
          <cell r="D65">
            <v>6.8</v>
          </cell>
          <cell r="F65">
            <v>12.179561000000001</v>
          </cell>
          <cell r="G65">
            <v>256.2021076743315</v>
          </cell>
          <cell r="I65">
            <v>19.189551000000002</v>
          </cell>
          <cell r="J65">
            <v>0</v>
          </cell>
          <cell r="L65">
            <v>24.723914685170591</v>
          </cell>
          <cell r="M65">
            <v>18.207674861666732</v>
          </cell>
          <cell r="O65">
            <v>4.8</v>
          </cell>
          <cell r="P65">
            <v>6.2</v>
          </cell>
          <cell r="R65">
            <v>7.1</v>
          </cell>
          <cell r="S65">
            <v>7.1</v>
          </cell>
          <cell r="U65">
            <v>19.399999999999999</v>
          </cell>
          <cell r="V65">
            <v>25.1</v>
          </cell>
          <cell r="X65">
            <v>22</v>
          </cell>
          <cell r="Y65">
            <v>22</v>
          </cell>
          <cell r="AA65">
            <v>29.6</v>
          </cell>
          <cell r="AB65">
            <v>26.9</v>
          </cell>
          <cell r="AD65">
            <v>105.71971649110324</v>
          </cell>
          <cell r="AE65">
            <v>112.4498794980918</v>
          </cell>
        </row>
        <row r="66">
          <cell r="A66" t="str">
            <v>T-bills and bonds issued in WAEMU</v>
          </cell>
          <cell r="B66" t="str">
            <v xml:space="preserve"> Bons du Trésor émis dans l'UEMOA</v>
          </cell>
          <cell r="C66">
            <v>0</v>
          </cell>
          <cell r="D66">
            <v>0</v>
          </cell>
          <cell r="F66">
            <v>0</v>
          </cell>
          <cell r="G66">
            <v>0</v>
          </cell>
          <cell r="I66">
            <v>0</v>
          </cell>
          <cell r="J66">
            <v>0</v>
          </cell>
          <cell r="L66">
            <v>0</v>
          </cell>
          <cell r="M66" t="e">
            <v>#REF!</v>
          </cell>
          <cell r="O66">
            <v>-4</v>
          </cell>
          <cell r="P66">
            <v>-5.7</v>
          </cell>
          <cell r="R66">
            <v>-5.7</v>
          </cell>
          <cell r="S66">
            <v>-5.7</v>
          </cell>
          <cell r="U66">
            <v>-4</v>
          </cell>
          <cell r="V66">
            <v>5.3</v>
          </cell>
          <cell r="X66">
            <v>-5.7</v>
          </cell>
          <cell r="Y66">
            <v>-5.7</v>
          </cell>
          <cell r="AA66">
            <v>12.1</v>
          </cell>
          <cell r="AB66">
            <v>12.1</v>
          </cell>
          <cell r="AD66">
            <v>12.1</v>
          </cell>
          <cell r="AE66">
            <v>12.1</v>
          </cell>
        </row>
        <row r="68">
          <cell r="A68" t="str">
            <v>Domestic financing</v>
          </cell>
          <cell r="B68" t="str">
            <v xml:space="preserve">   Financement intérieur</v>
          </cell>
          <cell r="C68">
            <v>-11.879990000000003</v>
          </cell>
          <cell r="D68">
            <v>-38.546999999999997</v>
          </cell>
          <cell r="F68">
            <v>-39.516502073969157</v>
          </cell>
          <cell r="G68">
            <v>0</v>
          </cell>
          <cell r="I68">
            <v>-41.574317668417905</v>
          </cell>
          <cell r="J68">
            <v>0</v>
          </cell>
          <cell r="L68">
            <v>-19.097999999999999</v>
          </cell>
          <cell r="M68">
            <v>0</v>
          </cell>
          <cell r="O68">
            <v>-3.3</v>
          </cell>
          <cell r="P68">
            <v>-28.408194447421902</v>
          </cell>
          <cell r="R68">
            <v>-32.783999999999992</v>
          </cell>
          <cell r="S68">
            <v>-66.285999999999959</v>
          </cell>
          <cell r="U68">
            <v>-26.1</v>
          </cell>
          <cell r="V68">
            <v>-25.639116595276199</v>
          </cell>
          <cell r="X68">
            <v>-111.73</v>
          </cell>
          <cell r="Y68">
            <v>-99.531999999999982</v>
          </cell>
          <cell r="AA68">
            <v>-28.161306025186001</v>
          </cell>
          <cell r="AB68">
            <v>-18.181306025186018</v>
          </cell>
          <cell r="AD68">
            <v>-11.821764538400489</v>
          </cell>
          <cell r="AE68">
            <v>-24.140510992898758</v>
          </cell>
        </row>
        <row r="69">
          <cell r="A69" t="str">
            <v xml:space="preserve">Banking system  </v>
          </cell>
          <cell r="B69" t="str">
            <v xml:space="preserve">      Financement bancaire  6/</v>
          </cell>
          <cell r="C69">
            <v>7.8200099999999955</v>
          </cell>
          <cell r="D69">
            <v>-29.6</v>
          </cell>
          <cell r="F69">
            <v>-15.216502073969158</v>
          </cell>
          <cell r="G69">
            <v>45.5</v>
          </cell>
          <cell r="I69">
            <v>-14.674317668417908</v>
          </cell>
          <cell r="J69">
            <v>0</v>
          </cell>
          <cell r="L69">
            <v>-2.4979999999999993</v>
          </cell>
          <cell r="M69">
            <v>0</v>
          </cell>
          <cell r="O69">
            <v>3.9</v>
          </cell>
          <cell r="P69">
            <v>-16.0939087331362</v>
          </cell>
          <cell r="R69">
            <v>2.600000000000005</v>
          </cell>
          <cell r="S69">
            <v>-9.0849999999999955</v>
          </cell>
          <cell r="U69">
            <v>-18.3</v>
          </cell>
          <cell r="V69">
            <v>-24.510545166704784</v>
          </cell>
          <cell r="X69">
            <v>-81</v>
          </cell>
          <cell r="Y69">
            <v>-79.8</v>
          </cell>
          <cell r="AA69">
            <v>-27.275591739471729</v>
          </cell>
          <cell r="AB69">
            <v>-22.595591739471729</v>
          </cell>
          <cell r="AD69">
            <v>2.4782354615995104</v>
          </cell>
          <cell r="AE69">
            <v>-26.440510992898759</v>
          </cell>
        </row>
        <row r="70">
          <cell r="A70" t="str">
            <v>Of which:  T-bills and bonds</v>
          </cell>
          <cell r="B70" t="str">
            <v>Emissions de Bons du Trésor</v>
          </cell>
          <cell r="C70">
            <v>0</v>
          </cell>
          <cell r="D70">
            <v>0</v>
          </cell>
          <cell r="F70">
            <v>0</v>
          </cell>
          <cell r="G70">
            <v>-23.304545220978259</v>
          </cell>
          <cell r="I70">
            <v>23.001999999999999</v>
          </cell>
          <cell r="J70">
            <v>0</v>
          </cell>
          <cell r="L70">
            <v>23.001999999999999</v>
          </cell>
          <cell r="M70">
            <v>0</v>
          </cell>
          <cell r="O70">
            <v>-7.5</v>
          </cell>
          <cell r="P70">
            <v>-16.95</v>
          </cell>
          <cell r="R70">
            <v>-17</v>
          </cell>
          <cell r="S70">
            <v>-17</v>
          </cell>
          <cell r="U70">
            <v>-7.5</v>
          </cell>
          <cell r="V70">
            <v>16.05</v>
          </cell>
          <cell r="X70">
            <v>-17</v>
          </cell>
          <cell r="Y70">
            <v>-17</v>
          </cell>
          <cell r="AA70">
            <v>36.6</v>
          </cell>
          <cell r="AB70">
            <v>36.6</v>
          </cell>
          <cell r="AD70">
            <v>36.6</v>
          </cell>
          <cell r="AE70">
            <v>40.200000000000003</v>
          </cell>
        </row>
        <row r="71">
          <cell r="A71" t="str">
            <v xml:space="preserve">Nonbank financing </v>
          </cell>
          <cell r="B71" t="str">
            <v xml:space="preserve">      Financement non-bancaire</v>
          </cell>
          <cell r="C71">
            <v>-19.7</v>
          </cell>
          <cell r="D71">
            <v>-8.9469999999999992</v>
          </cell>
          <cell r="F71">
            <v>-24.3</v>
          </cell>
          <cell r="G71">
            <v>1.7830000000000297</v>
          </cell>
          <cell r="I71">
            <v>-26.9</v>
          </cell>
          <cell r="J71">
            <v>0</v>
          </cell>
          <cell r="L71">
            <v>-16.600000000000001</v>
          </cell>
          <cell r="M71">
            <v>0</v>
          </cell>
          <cell r="O71">
            <v>-7.2</v>
          </cell>
          <cell r="P71">
            <v>-12.314285714285699</v>
          </cell>
          <cell r="R71">
            <v>-35.383999999999993</v>
          </cell>
          <cell r="S71">
            <v>-58.606000000000002</v>
          </cell>
          <cell r="U71">
            <v>-7.8</v>
          </cell>
          <cell r="V71">
            <v>-1.1285714285714299</v>
          </cell>
          <cell r="X71">
            <v>-30.73</v>
          </cell>
          <cell r="Y71">
            <v>-19.731999999999992</v>
          </cell>
          <cell r="AA71">
            <v>-0.88571428571430033</v>
          </cell>
          <cell r="AB71">
            <v>4.4142857142857128</v>
          </cell>
          <cell r="AD71">
            <v>-14.3</v>
          </cell>
          <cell r="AE71">
            <v>2.2999999999999998</v>
          </cell>
        </row>
        <row r="72">
          <cell r="A72" t="str">
            <v>Of which: privatization receipts</v>
          </cell>
          <cell r="B72" t="str">
            <v xml:space="preserve">         Dont: recettes de privatisation </v>
          </cell>
          <cell r="C72">
            <v>0</v>
          </cell>
          <cell r="D72">
            <v>0</v>
          </cell>
          <cell r="F72">
            <v>0</v>
          </cell>
          <cell r="G72">
            <v>0</v>
          </cell>
          <cell r="I72">
            <v>1.1000000000000001</v>
          </cell>
          <cell r="J72">
            <v>0</v>
          </cell>
          <cell r="L72">
            <v>1.1000000000000001</v>
          </cell>
          <cell r="M72">
            <v>0</v>
          </cell>
          <cell r="O72">
            <v>0</v>
          </cell>
          <cell r="P72">
            <v>0</v>
          </cell>
          <cell r="R72">
            <v>0</v>
          </cell>
          <cell r="S72">
            <v>0</v>
          </cell>
          <cell r="U72">
            <v>0</v>
          </cell>
          <cell r="V72">
            <v>0</v>
          </cell>
          <cell r="X72">
            <v>5.3</v>
          </cell>
          <cell r="Y72">
            <v>5.3</v>
          </cell>
          <cell r="AA72">
            <v>1.1000000000000001</v>
          </cell>
          <cell r="AB72">
            <v>6.4</v>
          </cell>
          <cell r="AD72">
            <v>1.1000000000000001</v>
          </cell>
          <cell r="AE72">
            <v>6.4</v>
          </cell>
        </row>
        <row r="73">
          <cell r="A73" t="str">
            <v xml:space="preserve">   correspondents' accounts</v>
          </cell>
          <cell r="S73">
            <v>-34.907000000000004</v>
          </cell>
          <cell r="Y73">
            <v>12.198000000000008</v>
          </cell>
          <cell r="AB73">
            <v>0</v>
          </cell>
          <cell r="AE73">
            <v>0</v>
          </cell>
        </row>
        <row r="74">
          <cell r="R74">
            <v>-35.384</v>
          </cell>
        </row>
        <row r="75">
          <cell r="A75" t="str">
            <v>Errors and omissions</v>
          </cell>
          <cell r="B75" t="str">
            <v xml:space="preserve">   Erreurs et omissions</v>
          </cell>
          <cell r="C75">
            <v>0</v>
          </cell>
          <cell r="D75">
            <v>7.0112000000000343</v>
          </cell>
          <cell r="F75">
            <v>0</v>
          </cell>
          <cell r="G75">
            <v>0</v>
          </cell>
          <cell r="I75">
            <v>0</v>
          </cell>
          <cell r="J75">
            <v>0</v>
          </cell>
          <cell r="L75">
            <v>0</v>
          </cell>
          <cell r="M75">
            <v>0</v>
          </cell>
          <cell r="O75">
            <v>0</v>
          </cell>
          <cell r="P75">
            <v>0</v>
          </cell>
          <cell r="R75">
            <v>1.6000000000000005</v>
          </cell>
          <cell r="S75">
            <v>0</v>
          </cell>
          <cell r="U75">
            <v>0</v>
          </cell>
          <cell r="V75">
            <v>0</v>
          </cell>
          <cell r="X75">
            <v>0.8</v>
          </cell>
          <cell r="Y75">
            <v>0.8</v>
          </cell>
          <cell r="AA75">
            <v>0</v>
          </cell>
          <cell r="AB75">
            <v>0</v>
          </cell>
          <cell r="AD75">
            <v>-0.04</v>
          </cell>
          <cell r="AE75">
            <v>0</v>
          </cell>
        </row>
        <row r="76">
          <cell r="A76" t="str">
            <v xml:space="preserve">Financing gap </v>
          </cell>
          <cell r="B76" t="str">
            <v xml:space="preserve">   Ecart de financement 7/</v>
          </cell>
          <cell r="C76">
            <v>0</v>
          </cell>
          <cell r="D76">
            <v>0</v>
          </cell>
          <cell r="F76">
            <v>3.0119410739691128</v>
          </cell>
          <cell r="G76">
            <v>0</v>
          </cell>
          <cell r="I76">
            <v>3.0119410739691128</v>
          </cell>
          <cell r="J76">
            <v>0</v>
          </cell>
          <cell r="L76">
            <v>19.904146341463473</v>
          </cell>
          <cell r="M76">
            <v>0</v>
          </cell>
          <cell r="O76">
            <v>0</v>
          </cell>
          <cell r="P76">
            <v>-3.1579851721893704E-2</v>
          </cell>
          <cell r="R76">
            <v>-0.19499999999996387</v>
          </cell>
          <cell r="S76">
            <v>0</v>
          </cell>
          <cell r="U76">
            <v>0</v>
          </cell>
          <cell r="V76">
            <v>-3.4274904276202278E-2</v>
          </cell>
          <cell r="X76">
            <v>3.6000000000097954E-2</v>
          </cell>
          <cell r="Y76">
            <v>3.6000000000083743E-2</v>
          </cell>
          <cell r="AA76">
            <v>2.0829560226331978E-3</v>
          </cell>
          <cell r="AB76">
            <v>0</v>
          </cell>
          <cell r="AD76">
            <v>3.5793024215308833E-2</v>
          </cell>
          <cell r="AE76">
            <v>0</v>
          </cell>
        </row>
        <row r="78">
          <cell r="A78" t="str">
            <v>Memorandum items:</v>
          </cell>
          <cell r="B78" t="str">
            <v>Pour mémoire:</v>
          </cell>
        </row>
        <row r="79">
          <cell r="A79" t="str">
            <v>Airport travel tax earmarked for new airport  (RDIA)</v>
          </cell>
          <cell r="AE79">
            <v>11.52748436175</v>
          </cell>
        </row>
        <row r="80">
          <cell r="A80" t="str">
            <v xml:space="preserve">Total HIPC spending </v>
          </cell>
          <cell r="B80" t="str">
            <v>Depenses PPTE programmée</v>
          </cell>
          <cell r="C80">
            <v>1.54</v>
          </cell>
          <cell r="D80">
            <v>1.4209999999999998</v>
          </cell>
          <cell r="F80">
            <v>3.08</v>
          </cell>
          <cell r="G80">
            <v>0</v>
          </cell>
          <cell r="I80">
            <v>12.341326695854569</v>
          </cell>
          <cell r="J80">
            <v>0</v>
          </cell>
          <cell r="L80">
            <v>32.423914685170594</v>
          </cell>
          <cell r="M80">
            <v>36.9</v>
          </cell>
          <cell r="O80">
            <v>2</v>
          </cell>
          <cell r="P80">
            <v>5.9</v>
          </cell>
          <cell r="R80">
            <v>6.8000000000000007</v>
          </cell>
          <cell r="S80">
            <v>6.8000000000000007</v>
          </cell>
          <cell r="U80">
            <v>4</v>
          </cell>
          <cell r="V80">
            <v>27.5</v>
          </cell>
          <cell r="X80">
            <v>18.5</v>
          </cell>
          <cell r="Y80">
            <v>18.5</v>
          </cell>
          <cell r="AA80">
            <v>34.299999999999997</v>
          </cell>
          <cell r="AB80">
            <v>34.299999999999997</v>
          </cell>
          <cell r="AD80">
            <v>59.6</v>
          </cell>
          <cell r="AE80">
            <v>69.049879498091798</v>
          </cell>
        </row>
        <row r="81">
          <cell r="A81" t="str">
            <v>Basic fiscal balance (WAEMU definition) 8/</v>
          </cell>
          <cell r="P81">
            <v>7.5664992991437998</v>
          </cell>
          <cell r="R81">
            <v>19.678999999999974</v>
          </cell>
          <cell r="S81">
            <v>54.585999999999977</v>
          </cell>
          <cell r="U81">
            <v>18.400000000000034</v>
          </cell>
          <cell r="V81">
            <v>-10.259433500447528</v>
          </cell>
          <cell r="X81">
            <v>99.793999999999912</v>
          </cell>
          <cell r="Y81">
            <v>87.595999999999904</v>
          </cell>
          <cell r="AA81">
            <v>-8.7684019308366032</v>
          </cell>
          <cell r="AB81">
            <v>5.9306863056085604</v>
          </cell>
          <cell r="AD81">
            <v>-48.922899976918075</v>
          </cell>
          <cell r="AE81">
            <v>-38.403898238771148</v>
          </cell>
        </row>
        <row r="82">
          <cell r="A82" t="str">
            <v>Banking deposits without counterpart in the fiscal accounts</v>
          </cell>
          <cell r="S82">
            <v>11.685</v>
          </cell>
          <cell r="Y82">
            <v>-1.2000000000000002</v>
          </cell>
          <cell r="AB82">
            <v>0</v>
          </cell>
        </row>
        <row r="85">
          <cell r="A85" t="str">
            <v xml:space="preserve">  Sources:  Senegalese authorities; and staff estimates and projections.</v>
          </cell>
          <cell r="B85" t="str">
            <v>Sources: Autorités sénégalaises; et estimations et projections des services du FMI</v>
          </cell>
        </row>
        <row r="87">
          <cell r="A87" t="str">
            <v xml:space="preserve">1/ Starting from 2003, interest due on domestic debt is gross and interest on deposits from deposits in the Central Bank </v>
          </cell>
          <cell r="B87" t="str">
            <v>1/ A partir de 2003, l'intérêt dû sur la dette intérieure est un intérêt débiteur brut, et les intérêts créditeurs sur les dépôts auprès de la Banque</v>
          </cell>
        </row>
        <row r="88">
          <cell r="A88" t="str">
            <v>are recorded in non tax revenues.</v>
          </cell>
        </row>
        <row r="89">
          <cell r="A89" t="str">
            <v xml:space="preserve">2/ The external debt-service figures include all debt directly contracted by the government and part of the government-guaranteed </v>
          </cell>
          <cell r="B89" t="str">
            <v>Centrale sont inclus dans les recettes non-fiscales.</v>
          </cell>
        </row>
        <row r="90">
          <cell r="A90" t="str">
            <v xml:space="preserve">debt serviced by the budget. </v>
          </cell>
        </row>
        <row r="91">
          <cell r="A91" t="str">
            <v>3/ Sources of foreign financing are grants, loans, and uses of the proceeds received from Taiwan Province of China.</v>
          </cell>
          <cell r="B91" t="str">
            <v>2/ Les chiffres du service de la dette extérieure incluent le service sur toute la dette contractée directement par le gouvernement et la partie du</v>
          </cell>
        </row>
        <row r="93">
          <cell r="A93" t="str">
            <v>1/ Staff Report for the Article IV consultation and the second review (EBS/05/28; February 16, 2005).</v>
          </cell>
        </row>
        <row r="94">
          <cell r="A94" t="str">
            <v>2/ Before methodological changes presented in box 1 of the Memorandum of Economic and Financial Policies.</v>
          </cell>
        </row>
        <row r="95">
          <cell r="A95" t="str">
            <v>3/ Incorporates methodological changes presented in box 1 of the Memorandum of Economic and Financial Policies.</v>
          </cell>
        </row>
        <row r="96">
          <cell r="A96" t="str">
            <v>4/ Local governments,  autonomous public sector entities (e.g. hospitals, universities), and  the civil servants' pension fund  (FNR).</v>
          </cell>
        </row>
        <row r="97">
          <cell r="A97" t="str">
            <v>5/ Defined as total revenue and grants minus total expenditure and net lending, excluding interest expenditure.</v>
          </cell>
        </row>
        <row r="98">
          <cell r="A98" t="str">
            <v>6/ Defined as total revenue minus total expenditure and net lending, excluding externally financed capital expenditure, on-lending, cost of structural reforms and HIPC expenditure.</v>
          </cell>
          <cell r="B98" t="str">
            <v xml:space="preserve">service de la dette garantie par le gouvernement exécutée par le Budget. </v>
          </cell>
        </row>
        <row r="99">
          <cell r="A99" t="str">
            <v xml:space="preserve">7/ Includes debt relief by Kuwait on  KWD 30 million (CFAF 52 billion) loan principal repayment. </v>
          </cell>
        </row>
        <row r="100">
          <cell r="A100" t="str">
            <v>8/ Defined as total revenue minus total expenditure and net lending, excluding externally financed capital expenditure, and on-lending.</v>
          </cell>
          <cell r="B100">
            <v>38639.481934837961</v>
          </cell>
        </row>
      </sheetData>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MON"/>
      <sheetName val="Discount rate"/>
      <sheetName val="T7"/>
      <sheetName val="PNG"/>
      <sheetName val="monetary survey"/>
      <sheetName val="BCEAO"/>
      <sheetName val="Commercial Banks"/>
      <sheetName val="required reserve ratio"/>
      <sheetName val="PNG-TOFE"/>
      <sheetName val="Interest rates"/>
      <sheetName val="Money Market Interest rate"/>
      <sheetName val="WETA"/>
    </sheetNames>
    <sheetDataSet>
      <sheetData sheetId="0" refreshError="1"/>
      <sheetData sheetId="1" refreshError="1"/>
      <sheetData sheetId="2" refreshError="1"/>
      <sheetData sheetId="3" refreshError="1"/>
      <sheetData sheetId="4" refreshError="1"/>
      <sheetData sheetId="5" refreshError="1">
        <row r="1">
          <cell r="A1" t="str">
            <v>Senegal: Monetary Survey, 2004–26</v>
          </cell>
        </row>
        <row r="5">
          <cell r="B5">
            <v>1993</v>
          </cell>
          <cell r="C5">
            <v>1994</v>
          </cell>
          <cell r="D5">
            <v>1995</v>
          </cell>
          <cell r="E5">
            <v>1996</v>
          </cell>
          <cell r="F5" t="str">
            <v xml:space="preserve">        1997</v>
          </cell>
          <cell r="G5" t="str">
            <v>1998</v>
          </cell>
          <cell r="H5">
            <v>1999</v>
          </cell>
          <cell r="I5">
            <v>2000</v>
          </cell>
          <cell r="J5" t="str">
            <v>2001</v>
          </cell>
          <cell r="K5" t="str">
            <v>2002 June</v>
          </cell>
          <cell r="L5">
            <v>2002</v>
          </cell>
          <cell r="P5">
            <v>2003</v>
          </cell>
          <cell r="W5">
            <v>2004</v>
          </cell>
          <cell r="AH5">
            <v>2005</v>
          </cell>
          <cell r="AS5">
            <v>2006</v>
          </cell>
          <cell r="AV5">
            <v>2006</v>
          </cell>
        </row>
        <row r="6">
          <cell r="K6" t="str">
            <v>Est.</v>
          </cell>
          <cell r="L6" t="str">
            <v>(EBS/02/50)</v>
          </cell>
          <cell r="M6" t="str">
            <v xml:space="preserve">Est. 1/ </v>
          </cell>
          <cell r="P6" t="str">
            <v>June</v>
          </cell>
          <cell r="Q6" t="str">
            <v>Sept.</v>
          </cell>
          <cell r="R6" t="str">
            <v>EBS/03/49 1/</v>
          </cell>
          <cell r="S6" t="str">
            <v>EBS/04/9 2/</v>
          </cell>
          <cell r="T6" t="str">
            <v>EBS/04/63 1/</v>
          </cell>
          <cell r="W6" t="str">
            <v>Prog. 1/</v>
          </cell>
          <cell r="X6" t="str">
            <v>EBS/04/9 2/</v>
          </cell>
          <cell r="Z6" t="str">
            <v>June</v>
          </cell>
          <cell r="AA6" t="str">
            <v>Sept</v>
          </cell>
          <cell r="AC6" t="str">
            <v>Target 1/</v>
          </cell>
          <cell r="AD6" t="str">
            <v>Proj. 1/</v>
          </cell>
          <cell r="AE6" t="str">
            <v>Brief</v>
          </cell>
          <cell r="AH6" t="str">
            <v>EBS/03/49</v>
          </cell>
          <cell r="AI6" t="str">
            <v>EBS/04/9 2/</v>
          </cell>
          <cell r="AJ6" t="str">
            <v>EBS/04/63 1/</v>
          </cell>
          <cell r="AK6" t="str">
            <v>Sept.</v>
          </cell>
          <cell r="AL6" t="str">
            <v>Prog. 1/</v>
          </cell>
          <cell r="AM6" t="str">
            <v>Brief</v>
          </cell>
          <cell r="AN6" t="str">
            <v>Rev. pr. 0605</v>
          </cell>
          <cell r="AO6" t="str">
            <v>EBS/05/203</v>
          </cell>
          <cell r="AP6" t="str">
            <v>Brief</v>
          </cell>
          <cell r="AQ6" t="str">
            <v>Est.</v>
          </cell>
          <cell r="AS6" t="str">
            <v>Proj. 1/</v>
          </cell>
          <cell r="AT6" t="str">
            <v>Brief</v>
          </cell>
          <cell r="AU6" t="str">
            <v>Rev. pr. 0605</v>
          </cell>
          <cell r="AV6" t="str">
            <v>EBS/05/203</v>
          </cell>
          <cell r="AW6" t="str">
            <v>Brief</v>
          </cell>
          <cell r="AX6" t="str">
            <v>Proj.</v>
          </cell>
        </row>
        <row r="7">
          <cell r="K7">
            <v>37508</v>
          </cell>
          <cell r="Z7" t="str">
            <v>Est.</v>
          </cell>
          <cell r="AA7" t="str">
            <v>Est.</v>
          </cell>
        </row>
        <row r="9">
          <cell r="I9" t="str">
            <v>(In billions of CFA francs)</v>
          </cell>
          <cell r="J9" t="str">
            <v>(In billions of CFA francs)</v>
          </cell>
        </row>
        <row r="11">
          <cell r="A11" t="str">
            <v xml:space="preserve">Net foreign assets </v>
          </cell>
          <cell r="B11">
            <v>-314.09999999999997</v>
          </cell>
          <cell r="C11">
            <v>-155.29999999999998</v>
          </cell>
          <cell r="D11">
            <v>-105.09999999999994</v>
          </cell>
          <cell r="E11">
            <v>-70.200000000000017</v>
          </cell>
          <cell r="F11">
            <v>15.600000000000009</v>
          </cell>
          <cell r="G11">
            <v>51.400000000000006</v>
          </cell>
          <cell r="H11">
            <v>104.00000000000001</v>
          </cell>
          <cell r="I11">
            <v>88.699999999999974</v>
          </cell>
          <cell r="J11">
            <v>169.60000000000005</v>
          </cell>
          <cell r="K11">
            <v>181.00000000000006</v>
          </cell>
          <cell r="L11">
            <v>198.48826581853092</v>
          </cell>
          <cell r="M11">
            <v>279.5</v>
          </cell>
          <cell r="N11">
            <v>296.79999999999995</v>
          </cell>
          <cell r="O11">
            <v>296.8</v>
          </cell>
          <cell r="P11">
            <v>285.39999999999998</v>
          </cell>
          <cell r="Q11">
            <v>333.1</v>
          </cell>
          <cell r="R11">
            <v>309.92899999999997</v>
          </cell>
          <cell r="S11">
            <v>312.03290630322374</v>
          </cell>
          <cell r="T11">
            <v>353.3</v>
          </cell>
          <cell r="U11">
            <v>550.79999999999995</v>
          </cell>
          <cell r="W11">
            <v>379.97248813671615</v>
          </cell>
          <cell r="X11">
            <v>380.31144449245608</v>
          </cell>
          <cell r="Z11">
            <v>418.98736267234403</v>
          </cell>
          <cell r="AA11">
            <v>0</v>
          </cell>
          <cell r="AC11">
            <v>418.98736267234403</v>
          </cell>
          <cell r="AD11">
            <v>457.48250022739984</v>
          </cell>
          <cell r="AE11">
            <v>529.5</v>
          </cell>
          <cell r="AF11">
            <v>676.3</v>
          </cell>
          <cell r="AH11">
            <v>429.7</v>
          </cell>
          <cell r="AI11">
            <v>414.07982971851504</v>
          </cell>
          <cell r="AJ11">
            <v>450.49953826380687</v>
          </cell>
          <cell r="AK11">
            <v>711.7</v>
          </cell>
          <cell r="AL11">
            <v>513.24276517575743</v>
          </cell>
          <cell r="AM11">
            <v>618.4426986166477</v>
          </cell>
          <cell r="AN11">
            <v>594.76131105793888</v>
          </cell>
          <cell r="AO11">
            <v>739.23662301326476</v>
          </cell>
          <cell r="AP11">
            <v>712.3</v>
          </cell>
          <cell r="AQ11">
            <v>659.59999999999991</v>
          </cell>
          <cell r="AS11">
            <v>540.52898575938002</v>
          </cell>
          <cell r="AT11">
            <v>705.78826967112195</v>
          </cell>
          <cell r="AU11">
            <v>679.86323778937435</v>
          </cell>
          <cell r="AV11">
            <v>783.2206238742524</v>
          </cell>
          <cell r="AW11">
            <v>817.40579876040988</v>
          </cell>
          <cell r="AX11">
            <v>732.77747331260605</v>
          </cell>
        </row>
        <row r="12">
          <cell r="A12" t="str">
            <v>Central Bank of West African States (BCEAO)</v>
          </cell>
          <cell r="B12">
            <v>-300.39999999999998</v>
          </cell>
          <cell r="C12">
            <v>-168.1</v>
          </cell>
          <cell r="D12">
            <v>-126.09999999999994</v>
          </cell>
          <cell r="E12">
            <v>-98.000000000000028</v>
          </cell>
          <cell r="F12">
            <v>-21.099999999999994</v>
          </cell>
          <cell r="G12">
            <v>-6.5</v>
          </cell>
          <cell r="H12">
            <v>13.600000000000023</v>
          </cell>
          <cell r="I12">
            <v>-5.6000000000000227</v>
          </cell>
          <cell r="J12">
            <v>66.700000000000045</v>
          </cell>
          <cell r="K12">
            <v>78.200000000000045</v>
          </cell>
          <cell r="L12">
            <v>95.5882658185309</v>
          </cell>
          <cell r="M12">
            <v>144.80000000000001</v>
          </cell>
          <cell r="N12">
            <v>137.69999999999999</v>
          </cell>
          <cell r="O12">
            <v>137.69999999999999</v>
          </cell>
          <cell r="P12">
            <v>160.5</v>
          </cell>
          <cell r="Q12">
            <v>204</v>
          </cell>
          <cell r="R12">
            <v>165.8</v>
          </cell>
          <cell r="S12">
            <v>168.84290630322371</v>
          </cell>
          <cell r="T12">
            <v>167.9</v>
          </cell>
          <cell r="U12">
            <v>351.59999999999991</v>
          </cell>
          <cell r="W12">
            <v>225.75445813671618</v>
          </cell>
          <cell r="X12">
            <v>227.0981444924561</v>
          </cell>
          <cell r="Z12">
            <v>227.098362672344</v>
          </cell>
          <cell r="AA12">
            <v>0</v>
          </cell>
          <cell r="AC12">
            <v>227.09836267234402</v>
          </cell>
          <cell r="AD12">
            <v>243.34250022739985</v>
          </cell>
          <cell r="AE12">
            <v>330.3</v>
          </cell>
          <cell r="AF12">
            <v>477.1</v>
          </cell>
          <cell r="AH12">
            <v>264.7</v>
          </cell>
          <cell r="AI12">
            <v>250.14159871851504</v>
          </cell>
          <cell r="AJ12">
            <v>249.01608826380681</v>
          </cell>
          <cell r="AK12">
            <v>508.30000000000007</v>
          </cell>
          <cell r="AL12">
            <v>289.46646517575743</v>
          </cell>
          <cell r="AM12">
            <v>409.28269861664774</v>
          </cell>
          <cell r="AN12">
            <v>385.6013110579388</v>
          </cell>
          <cell r="AO12">
            <v>530.07662301326468</v>
          </cell>
          <cell r="AP12">
            <v>520.1</v>
          </cell>
          <cell r="AQ12">
            <v>486.49999999999989</v>
          </cell>
          <cell r="AS12">
            <v>305.56387075938011</v>
          </cell>
          <cell r="AT12">
            <v>486.1702696711219</v>
          </cell>
          <cell r="AU12">
            <v>460.2452377893743</v>
          </cell>
          <cell r="AV12">
            <v>563.60262387425234</v>
          </cell>
          <cell r="AW12">
            <v>615.59579876040993</v>
          </cell>
          <cell r="AX12">
            <v>551.02247331260605</v>
          </cell>
        </row>
        <row r="13">
          <cell r="A13" t="str">
            <v>Commercial banks</v>
          </cell>
          <cell r="B13">
            <v>-13.7</v>
          </cell>
          <cell r="C13">
            <v>12.800000000000011</v>
          </cell>
          <cell r="D13">
            <v>21</v>
          </cell>
          <cell r="E13">
            <v>27.800000000000004</v>
          </cell>
          <cell r="F13">
            <v>36.700000000000003</v>
          </cell>
          <cell r="G13">
            <v>57.900000000000006</v>
          </cell>
          <cell r="H13">
            <v>90.399999999999991</v>
          </cell>
          <cell r="I13">
            <v>94.3</v>
          </cell>
          <cell r="J13">
            <v>102.9</v>
          </cell>
          <cell r="K13">
            <v>102.8</v>
          </cell>
          <cell r="L13">
            <v>102.9</v>
          </cell>
          <cell r="M13">
            <v>134.69999999999999</v>
          </cell>
          <cell r="N13">
            <v>159.1</v>
          </cell>
          <cell r="O13">
            <v>159.1</v>
          </cell>
          <cell r="P13">
            <v>124.9</v>
          </cell>
          <cell r="Q13">
            <v>129.1</v>
          </cell>
          <cell r="R13">
            <v>144.12899999999999</v>
          </cell>
          <cell r="S13">
            <v>143.19</v>
          </cell>
          <cell r="T13">
            <v>185.4</v>
          </cell>
          <cell r="U13">
            <v>199.20000000000002</v>
          </cell>
          <cell r="W13">
            <v>154.21803</v>
          </cell>
          <cell r="X13">
            <v>153.2133</v>
          </cell>
          <cell r="Z13">
            <v>191.88900000000004</v>
          </cell>
          <cell r="AA13">
            <v>0</v>
          </cell>
          <cell r="AC13">
            <v>191.88900000000004</v>
          </cell>
          <cell r="AD13">
            <v>214.14</v>
          </cell>
          <cell r="AE13">
            <v>199.2</v>
          </cell>
          <cell r="AF13">
            <v>199.2</v>
          </cell>
          <cell r="AH13">
            <v>165</v>
          </cell>
          <cell r="AI13">
            <v>163.938231</v>
          </cell>
          <cell r="AJ13">
            <v>201.48345000000006</v>
          </cell>
          <cell r="AK13">
            <v>203.39999999999998</v>
          </cell>
          <cell r="AL13">
            <v>223.77629999999996</v>
          </cell>
          <cell r="AM13">
            <v>209.16</v>
          </cell>
          <cell r="AN13">
            <v>209.16</v>
          </cell>
          <cell r="AO13">
            <v>209.16</v>
          </cell>
          <cell r="AP13">
            <v>192.2</v>
          </cell>
          <cell r="AQ13">
            <v>173.09999999999997</v>
          </cell>
          <cell r="AS13">
            <v>234.96511499999997</v>
          </cell>
          <cell r="AT13">
            <v>219.61800000000005</v>
          </cell>
          <cell r="AU13">
            <v>219.61800000000005</v>
          </cell>
          <cell r="AV13">
            <v>219.61800000000005</v>
          </cell>
          <cell r="AW13">
            <v>201.81</v>
          </cell>
          <cell r="AX13">
            <v>181.75500000000002</v>
          </cell>
        </row>
        <row r="15">
          <cell r="A15" t="str">
            <v>Net domestic assets</v>
          </cell>
          <cell r="B15">
            <v>628.6</v>
          </cell>
          <cell r="C15">
            <v>602.20000000000005</v>
          </cell>
          <cell r="D15">
            <v>593.09999999999991</v>
          </cell>
          <cell r="E15">
            <v>611.1</v>
          </cell>
          <cell r="F15">
            <v>564.79999999999995</v>
          </cell>
          <cell r="G15">
            <v>578.9</v>
          </cell>
          <cell r="H15">
            <v>610.1</v>
          </cell>
          <cell r="I15">
            <v>701.7</v>
          </cell>
          <cell r="J15">
            <v>735.60000000000014</v>
          </cell>
          <cell r="K15">
            <v>760.5</v>
          </cell>
          <cell r="L15">
            <v>777.20901249368944</v>
          </cell>
          <cell r="M15">
            <v>700.4</v>
          </cell>
          <cell r="N15">
            <v>677.3</v>
          </cell>
          <cell r="O15">
            <v>677.3</v>
          </cell>
          <cell r="P15">
            <v>676.1</v>
          </cell>
          <cell r="Q15">
            <v>676.9</v>
          </cell>
          <cell r="R15">
            <v>756.61044711538455</v>
          </cell>
          <cell r="S15">
            <v>727.80733807794672</v>
          </cell>
          <cell r="T15">
            <v>735.9</v>
          </cell>
          <cell r="U15">
            <v>729.8</v>
          </cell>
          <cell r="W15">
            <v>784.84948858783639</v>
          </cell>
          <cell r="X15">
            <v>749.98855550754433</v>
          </cell>
          <cell r="Z15">
            <v>754.73100844196551</v>
          </cell>
          <cell r="AA15">
            <v>0</v>
          </cell>
          <cell r="AC15">
            <v>754.73100844196551</v>
          </cell>
          <cell r="AD15">
            <v>741.02768037605051</v>
          </cell>
          <cell r="AE15">
            <v>768.7</v>
          </cell>
          <cell r="AF15">
            <v>769.5</v>
          </cell>
          <cell r="AH15">
            <v>835.4</v>
          </cell>
          <cell r="AI15">
            <v>805.42017028148575</v>
          </cell>
          <cell r="AJ15">
            <v>809.92992788379752</v>
          </cell>
          <cell r="AK15">
            <v>781</v>
          </cell>
          <cell r="AL15">
            <v>786.70617265781334</v>
          </cell>
          <cell r="AM15">
            <v>795.23530480484555</v>
          </cell>
          <cell r="AN15">
            <v>800.30749625492172</v>
          </cell>
          <cell r="AO15">
            <v>938.56570388452667</v>
          </cell>
          <cell r="AP15">
            <v>874.8</v>
          </cell>
          <cell r="AQ15">
            <v>893.69999999999993</v>
          </cell>
          <cell r="AS15">
            <v>841.74897981483878</v>
          </cell>
          <cell r="AT15">
            <v>781.95257448743769</v>
          </cell>
          <cell r="AU15">
            <v>883.81591654856015</v>
          </cell>
          <cell r="AV15">
            <v>1078.3979396465854</v>
          </cell>
          <cell r="AW15">
            <v>930.8530743787029</v>
          </cell>
          <cell r="AX15">
            <v>1016.2157293411028</v>
          </cell>
        </row>
        <row r="17">
          <cell r="A17" t="str">
            <v>Net domestic credit</v>
          </cell>
          <cell r="B17">
            <v>661.9</v>
          </cell>
          <cell r="C17">
            <v>638.5</v>
          </cell>
          <cell r="D17">
            <v>643.79999999999995</v>
          </cell>
          <cell r="E17">
            <v>683.80000000000007</v>
          </cell>
          <cell r="F17">
            <v>583.29999999999995</v>
          </cell>
          <cell r="G17">
            <v>621.5</v>
          </cell>
          <cell r="H17">
            <v>674.6</v>
          </cell>
          <cell r="I17">
            <v>785.30000000000007</v>
          </cell>
          <cell r="J17">
            <v>837.40000000000009</v>
          </cell>
          <cell r="K17">
            <v>843</v>
          </cell>
          <cell r="L17">
            <v>877.5090124936894</v>
          </cell>
          <cell r="M17">
            <v>794.2</v>
          </cell>
          <cell r="N17">
            <v>792.9</v>
          </cell>
          <cell r="O17">
            <v>792.9</v>
          </cell>
          <cell r="P17">
            <v>779.9</v>
          </cell>
          <cell r="Q17">
            <v>792.6</v>
          </cell>
          <cell r="R17">
            <v>856.97644711538453</v>
          </cell>
          <cell r="S17">
            <v>859.86300629054801</v>
          </cell>
          <cell r="T17">
            <v>848.3</v>
          </cell>
          <cell r="U17">
            <v>848.8</v>
          </cell>
          <cell r="W17">
            <v>892.24110858783638</v>
          </cell>
          <cell r="X17">
            <v>895.46684538086356</v>
          </cell>
          <cell r="Z17">
            <v>887.72040146574716</v>
          </cell>
          <cell r="AA17">
            <v>0</v>
          </cell>
          <cell r="AC17">
            <v>887.72040146574716</v>
          </cell>
          <cell r="AD17">
            <v>863.23241290619001</v>
          </cell>
          <cell r="AE17">
            <v>881.5</v>
          </cell>
          <cell r="AF17">
            <v>880.9</v>
          </cell>
          <cell r="AH17">
            <v>950.3</v>
          </cell>
          <cell r="AI17">
            <v>960.63298735031788</v>
          </cell>
          <cell r="AJ17">
            <v>953.85664214486928</v>
          </cell>
          <cell r="AK17">
            <v>925.7</v>
          </cell>
          <cell r="AL17">
            <v>913.45662150895294</v>
          </cell>
          <cell r="AM17">
            <v>910.70322069196561</v>
          </cell>
          <cell r="AN17">
            <v>910.97609192939058</v>
          </cell>
          <cell r="AO17">
            <v>1047.3082502600857</v>
          </cell>
          <cell r="AP17">
            <v>988</v>
          </cell>
          <cell r="AQ17">
            <v>1031.8</v>
          </cell>
          <cell r="AS17">
            <v>970.2172065303613</v>
          </cell>
          <cell r="AT17">
            <v>898.53915412361982</v>
          </cell>
          <cell r="AU17">
            <v>995.22356050583744</v>
          </cell>
          <cell r="AV17">
            <v>1187.7880009614541</v>
          </cell>
          <cell r="AW17">
            <v>1045.2036924008362</v>
          </cell>
          <cell r="AX17">
            <v>1163.3857744741406</v>
          </cell>
        </row>
        <row r="18">
          <cell r="A18" t="str">
            <v xml:space="preserve">Net credit to the government </v>
          </cell>
          <cell r="B18">
            <v>406.9</v>
          </cell>
          <cell r="C18">
            <v>360</v>
          </cell>
          <cell r="D18">
            <v>357.1</v>
          </cell>
          <cell r="E18">
            <v>335.6</v>
          </cell>
          <cell r="F18">
            <v>187.29999999999998</v>
          </cell>
          <cell r="G18">
            <v>181.10000000000002</v>
          </cell>
          <cell r="H18">
            <v>188.50000000000003</v>
          </cell>
          <cell r="I18">
            <v>160.20000000000002</v>
          </cell>
          <cell r="J18">
            <v>182.00000000000003</v>
          </cell>
          <cell r="K18">
            <v>165.29999999999998</v>
          </cell>
          <cell r="L18">
            <v>156.17558545045245</v>
          </cell>
          <cell r="M18">
            <v>107.57444711538457</v>
          </cell>
          <cell r="N18">
            <v>106.50000000000001</v>
          </cell>
          <cell r="O18">
            <v>106.5</v>
          </cell>
          <cell r="P18">
            <v>32.1</v>
          </cell>
          <cell r="Q18">
            <v>41.4</v>
          </cell>
          <cell r="R18">
            <v>105.0764471153846</v>
          </cell>
          <cell r="S18">
            <v>113.09630079477837</v>
          </cell>
          <cell r="T18">
            <v>64.3</v>
          </cell>
          <cell r="U18">
            <v>64.199999999999932</v>
          </cell>
          <cell r="W18">
            <v>66.925447115384586</v>
          </cell>
          <cell r="X18">
            <v>85.355656454792026</v>
          </cell>
          <cell r="Z18">
            <v>32.621305291271753</v>
          </cell>
          <cell r="AA18">
            <v>0</v>
          </cell>
          <cell r="AC18">
            <v>32.621305291271753</v>
          </cell>
          <cell r="AD18">
            <v>32.662115965707123</v>
          </cell>
          <cell r="AE18">
            <v>25.2</v>
          </cell>
          <cell r="AF18">
            <v>24.000000000000018</v>
          </cell>
          <cell r="AH18">
            <v>41.7</v>
          </cell>
          <cell r="AI18">
            <v>79.001015245248567</v>
          </cell>
          <cell r="AJ18">
            <v>10.234736479067397</v>
          </cell>
          <cell r="AK18">
            <v>-95.399999999999963</v>
          </cell>
          <cell r="AL18">
            <v>35.140351427306634</v>
          </cell>
          <cell r="AM18">
            <v>-14.122437027366312</v>
          </cell>
          <cell r="AN18">
            <v>-24.19449208966763</v>
          </cell>
          <cell r="AO18">
            <v>6.4907275124627866</v>
          </cell>
          <cell r="AP18">
            <v>-31.5</v>
          </cell>
          <cell r="AQ18">
            <v>-35.200000000000003</v>
          </cell>
          <cell r="AS18">
            <v>23.873834492160846</v>
          </cell>
          <cell r="AT18">
            <v>-81.484615091195309</v>
          </cell>
          <cell r="AU18">
            <v>-16.041863399393844</v>
          </cell>
          <cell r="AV18">
            <v>47.506762732793689</v>
          </cell>
          <cell r="AW18">
            <v>-70.731276492243992</v>
          </cell>
          <cell r="AX18">
            <v>-43.371430980625206</v>
          </cell>
        </row>
        <row r="19">
          <cell r="A19" t="str">
            <v xml:space="preserve">Central bank </v>
          </cell>
          <cell r="B19">
            <v>396.7</v>
          </cell>
          <cell r="C19">
            <v>340.9</v>
          </cell>
          <cell r="D19">
            <v>330.7</v>
          </cell>
          <cell r="E19">
            <v>269.39999999999998</v>
          </cell>
          <cell r="F19">
            <v>152.1</v>
          </cell>
          <cell r="G19">
            <v>158.9</v>
          </cell>
          <cell r="H19">
            <v>174.4</v>
          </cell>
          <cell r="I19">
            <v>201.20000000000002</v>
          </cell>
          <cell r="J19">
            <v>221.00000000000003</v>
          </cell>
          <cell r="K19">
            <v>228</v>
          </cell>
          <cell r="L19">
            <v>212.57558545045242</v>
          </cell>
          <cell r="M19">
            <v>188.77444711538459</v>
          </cell>
          <cell r="N19">
            <v>188.70000000000002</v>
          </cell>
          <cell r="O19">
            <v>188.7</v>
          </cell>
          <cell r="P19">
            <v>133.30000000000001</v>
          </cell>
          <cell r="Q19">
            <v>143.80000000000001</v>
          </cell>
          <cell r="R19">
            <v>177.37444711538461</v>
          </cell>
          <cell r="S19">
            <v>190.59630079477836</v>
          </cell>
          <cell r="T19">
            <v>180.8</v>
          </cell>
          <cell r="U19">
            <v>175.49999999999994</v>
          </cell>
          <cell r="W19">
            <v>141.62344711538461</v>
          </cell>
          <cell r="X19">
            <v>169.82956949827027</v>
          </cell>
          <cell r="Z19">
            <v>159.82130529127176</v>
          </cell>
          <cell r="AA19">
            <v>0</v>
          </cell>
          <cell r="AC19">
            <v>159.82130529127176</v>
          </cell>
          <cell r="AD19">
            <v>138.86211596570715</v>
          </cell>
          <cell r="AE19">
            <v>108.3</v>
          </cell>
          <cell r="AF19">
            <v>107.9</v>
          </cell>
          <cell r="AH19">
            <v>107.3</v>
          </cell>
          <cell r="AI19">
            <v>168.19231959307464</v>
          </cell>
          <cell r="AJ19">
            <v>147.42604082689348</v>
          </cell>
          <cell r="AK19">
            <v>1.4000000000000341</v>
          </cell>
          <cell r="AL19">
            <v>104.74035142730666</v>
          </cell>
          <cell r="AM19">
            <v>32.377562972633683</v>
          </cell>
          <cell r="AN19">
            <v>23.105507910332364</v>
          </cell>
          <cell r="AO19">
            <v>53.79072751246278</v>
          </cell>
          <cell r="AP19">
            <v>83.1</v>
          </cell>
          <cell r="AQ19">
            <v>83.800000000000011</v>
          </cell>
          <cell r="AS19">
            <v>90.712964926943485</v>
          </cell>
          <cell r="AT19">
            <v>-49.984615091195309</v>
          </cell>
          <cell r="AU19">
            <v>16.25813660060615</v>
          </cell>
          <cell r="AV19">
            <v>79.806762732793686</v>
          </cell>
          <cell r="AW19">
            <v>28.868723507756016</v>
          </cell>
          <cell r="AX19">
            <v>60.658569019374809</v>
          </cell>
        </row>
        <row r="20">
          <cell r="A20" t="str">
            <v>Statutory advance</v>
          </cell>
          <cell r="F20">
            <v>66.8</v>
          </cell>
          <cell r="G20">
            <v>70.400000000000006</v>
          </cell>
          <cell r="H20">
            <v>60.7</v>
          </cell>
          <cell r="I20">
            <v>38.9</v>
          </cell>
          <cell r="J20">
            <v>73.5</v>
          </cell>
          <cell r="K20">
            <v>71.5</v>
          </cell>
          <cell r="L20">
            <v>50.9</v>
          </cell>
          <cell r="M20">
            <v>73.5</v>
          </cell>
          <cell r="N20">
            <v>73.5</v>
          </cell>
          <cell r="O20">
            <v>73.5</v>
          </cell>
          <cell r="P20">
            <v>72</v>
          </cell>
          <cell r="R20">
            <v>68.8</v>
          </cell>
          <cell r="S20">
            <v>68.8</v>
          </cell>
          <cell r="T20">
            <v>68.8</v>
          </cell>
          <cell r="U20">
            <v>68.8</v>
          </cell>
          <cell r="W20">
            <v>62.248999999999995</v>
          </cell>
          <cell r="X20">
            <v>62.2</v>
          </cell>
          <cell r="Z20">
            <v>62.2</v>
          </cell>
          <cell r="AA20">
            <v>0</v>
          </cell>
          <cell r="AC20">
            <v>62.2</v>
          </cell>
          <cell r="AD20">
            <v>62.2</v>
          </cell>
          <cell r="AE20">
            <v>62.2</v>
          </cell>
          <cell r="AF20">
            <v>62.2</v>
          </cell>
          <cell r="AH20">
            <v>55.5</v>
          </cell>
          <cell r="AI20">
            <v>55.4</v>
          </cell>
          <cell r="AJ20">
            <v>55.4</v>
          </cell>
          <cell r="AK20">
            <v>57.2</v>
          </cell>
          <cell r="AL20">
            <v>55.4</v>
          </cell>
          <cell r="AM20">
            <v>55.4</v>
          </cell>
          <cell r="AN20">
            <v>55.4</v>
          </cell>
          <cell r="AO20">
            <v>55.4</v>
          </cell>
          <cell r="AP20">
            <v>55.5</v>
          </cell>
          <cell r="AQ20">
            <v>55.5</v>
          </cell>
          <cell r="AS20">
            <v>48.6</v>
          </cell>
          <cell r="AT20">
            <v>48.6</v>
          </cell>
          <cell r="AU20">
            <v>48.6</v>
          </cell>
          <cell r="AV20">
            <v>48.6</v>
          </cell>
          <cell r="AW20">
            <v>48.8</v>
          </cell>
          <cell r="AX20">
            <v>48.5</v>
          </cell>
        </row>
        <row r="21">
          <cell r="A21" t="str">
            <v xml:space="preserve">Use of  IMF credit </v>
          </cell>
          <cell r="F21">
            <v>168</v>
          </cell>
          <cell r="G21">
            <v>160.80000000000001</v>
          </cell>
          <cell r="H21">
            <v>154</v>
          </cell>
          <cell r="I21">
            <v>154.1</v>
          </cell>
          <cell r="J21">
            <v>159.4</v>
          </cell>
          <cell r="K21">
            <v>160.69999999999999</v>
          </cell>
          <cell r="L21">
            <v>151.97558545045243</v>
          </cell>
          <cell r="M21">
            <v>152.1744471153846</v>
          </cell>
          <cell r="N21">
            <v>152.19999999999999</v>
          </cell>
          <cell r="O21">
            <v>152.19999999999999</v>
          </cell>
          <cell r="P21">
            <v>144.9</v>
          </cell>
          <cell r="R21">
            <v>130.6744471153846</v>
          </cell>
          <cell r="S21">
            <v>132.2637023589848</v>
          </cell>
          <cell r="T21">
            <v>133.5</v>
          </cell>
          <cell r="U21">
            <v>133.4</v>
          </cell>
          <cell r="W21">
            <v>104.97444711538459</v>
          </cell>
          <cell r="X21">
            <v>113.61389091307154</v>
          </cell>
          <cell r="Z21">
            <v>115.79112434702773</v>
          </cell>
          <cell r="AA21">
            <v>0</v>
          </cell>
          <cell r="AC21">
            <v>115.79112434702773</v>
          </cell>
          <cell r="AD21">
            <v>110.09479151267041</v>
          </cell>
          <cell r="AE21">
            <v>110.4</v>
          </cell>
          <cell r="AF21">
            <v>110.4</v>
          </cell>
          <cell r="AH21">
            <v>80.5</v>
          </cell>
          <cell r="AI21">
            <v>93.676641007875887</v>
          </cell>
          <cell r="AJ21">
            <v>96.995859882649469</v>
          </cell>
          <cell r="AK21">
            <v>94.5</v>
          </cell>
          <cell r="AL21">
            <v>92.867822833045054</v>
          </cell>
          <cell r="AM21">
            <v>93.167145489044685</v>
          </cell>
          <cell r="AN21">
            <v>92.905507910332389</v>
          </cell>
          <cell r="AO21">
            <v>88.87072751246275</v>
          </cell>
          <cell r="AP21">
            <v>89</v>
          </cell>
          <cell r="AQ21">
            <v>88.9</v>
          </cell>
          <cell r="AS21">
            <v>79.708078138794662</v>
          </cell>
          <cell r="AT21">
            <v>80.021517511268485</v>
          </cell>
          <cell r="AU21">
            <v>79.468136600606172</v>
          </cell>
          <cell r="AV21">
            <v>79.186762732793653</v>
          </cell>
          <cell r="AW21">
            <v>20.758352927184205</v>
          </cell>
          <cell r="AX21">
            <v>13.253762742321896</v>
          </cell>
        </row>
        <row r="22">
          <cell r="A22" t="str">
            <v>Consolidated loans</v>
          </cell>
          <cell r="F22">
            <v>0</v>
          </cell>
          <cell r="G22">
            <v>6</v>
          </cell>
          <cell r="H22">
            <v>5.2</v>
          </cell>
          <cell r="I22">
            <v>4.5</v>
          </cell>
          <cell r="J22">
            <v>8.9</v>
          </cell>
          <cell r="K22">
            <v>8.4</v>
          </cell>
          <cell r="L22">
            <v>7.9</v>
          </cell>
          <cell r="M22">
            <v>7.3</v>
          </cell>
          <cell r="N22">
            <v>7.2</v>
          </cell>
          <cell r="O22">
            <v>7.3</v>
          </cell>
          <cell r="P22">
            <v>7.5</v>
          </cell>
          <cell r="R22">
            <v>5.5</v>
          </cell>
          <cell r="S22">
            <v>5.5</v>
          </cell>
          <cell r="T22">
            <v>6.5</v>
          </cell>
          <cell r="U22">
            <v>6.5</v>
          </cell>
          <cell r="W22">
            <v>3.1</v>
          </cell>
          <cell r="X22">
            <v>3.7</v>
          </cell>
          <cell r="Z22">
            <v>4.7</v>
          </cell>
          <cell r="AA22">
            <v>0</v>
          </cell>
          <cell r="AC22">
            <v>4.7</v>
          </cell>
          <cell r="AD22">
            <v>4.7</v>
          </cell>
          <cell r="AE22">
            <v>4.3</v>
          </cell>
          <cell r="AF22">
            <v>4.3</v>
          </cell>
          <cell r="AH22">
            <v>1.1000000000000001</v>
          </cell>
          <cell r="AI22">
            <v>1.7</v>
          </cell>
          <cell r="AJ22">
            <v>2.7</v>
          </cell>
          <cell r="AK22">
            <v>2.4</v>
          </cell>
          <cell r="AL22">
            <v>2.7</v>
          </cell>
          <cell r="AM22">
            <v>2.2999999999999998</v>
          </cell>
          <cell r="AN22">
            <v>2.2999999999999998</v>
          </cell>
          <cell r="AO22">
            <v>2.2999999999999998</v>
          </cell>
          <cell r="AP22">
            <v>2.4</v>
          </cell>
          <cell r="AQ22">
            <v>2.4</v>
          </cell>
          <cell r="AS22">
            <v>2.7</v>
          </cell>
          <cell r="AT22">
            <v>2.2999999999999998</v>
          </cell>
          <cell r="AU22">
            <v>2.2999999999999998</v>
          </cell>
          <cell r="AV22">
            <v>2.2999999999999998</v>
          </cell>
          <cell r="AW22">
            <v>2.4</v>
          </cell>
          <cell r="AX22">
            <v>0</v>
          </cell>
        </row>
        <row r="23">
          <cell r="A23" t="str">
            <v>Other loans  3/</v>
          </cell>
          <cell r="F23">
            <v>58.9</v>
          </cell>
          <cell r="G23">
            <v>59.1</v>
          </cell>
          <cell r="H23">
            <v>59.1</v>
          </cell>
          <cell r="I23">
            <v>59.1</v>
          </cell>
          <cell r="J23">
            <v>59.1</v>
          </cell>
          <cell r="K23">
            <v>59.1</v>
          </cell>
          <cell r="L23">
            <v>59.1</v>
          </cell>
          <cell r="M23">
            <v>59.1</v>
          </cell>
          <cell r="N23">
            <v>59.1</v>
          </cell>
          <cell r="O23">
            <v>59.1</v>
          </cell>
          <cell r="P23">
            <v>59.1</v>
          </cell>
          <cell r="R23">
            <v>59.1</v>
          </cell>
          <cell r="S23">
            <v>59.1</v>
          </cell>
          <cell r="T23">
            <v>59.1</v>
          </cell>
          <cell r="U23">
            <v>53.4</v>
          </cell>
          <cell r="W23">
            <v>59.1</v>
          </cell>
          <cell r="X23">
            <v>59.1</v>
          </cell>
          <cell r="Z23">
            <v>59.1</v>
          </cell>
          <cell r="AA23">
            <v>0</v>
          </cell>
          <cell r="AC23">
            <v>59.1</v>
          </cell>
          <cell r="AD23">
            <v>53.4</v>
          </cell>
          <cell r="AE23">
            <v>49.1</v>
          </cell>
          <cell r="AF23">
            <v>49.1</v>
          </cell>
          <cell r="AH23">
            <v>59.1</v>
          </cell>
          <cell r="AI23">
            <v>59.1</v>
          </cell>
          <cell r="AJ23">
            <v>59.1</v>
          </cell>
          <cell r="AK23">
            <v>49.1</v>
          </cell>
          <cell r="AL23">
            <v>53.4</v>
          </cell>
          <cell r="AM23">
            <v>49.1</v>
          </cell>
          <cell r="AN23">
            <v>49.1</v>
          </cell>
          <cell r="AO23">
            <v>49.1</v>
          </cell>
          <cell r="AP23">
            <v>56.9</v>
          </cell>
          <cell r="AQ23">
            <v>56.9</v>
          </cell>
          <cell r="AS23">
            <v>53.4</v>
          </cell>
          <cell r="AT23">
            <v>49.1</v>
          </cell>
          <cell r="AU23">
            <v>49.1</v>
          </cell>
          <cell r="AV23">
            <v>49.1</v>
          </cell>
          <cell r="AW23">
            <v>56.9</v>
          </cell>
          <cell r="AX23">
            <v>56.9</v>
          </cell>
        </row>
        <row r="24">
          <cell r="A24" t="str">
            <v>Deposits</v>
          </cell>
          <cell r="F24">
            <v>-141.6</v>
          </cell>
          <cell r="G24">
            <v>-137.4</v>
          </cell>
          <cell r="H24">
            <v>-104.6</v>
          </cell>
          <cell r="I24">
            <v>-55.4</v>
          </cell>
          <cell r="J24">
            <v>-79.900000000000006</v>
          </cell>
          <cell r="K24">
            <v>-71.7</v>
          </cell>
          <cell r="L24">
            <v>-57.3</v>
          </cell>
          <cell r="M24">
            <v>-103.3</v>
          </cell>
          <cell r="N24">
            <v>-103.4</v>
          </cell>
          <cell r="O24">
            <v>-103.4</v>
          </cell>
          <cell r="P24">
            <v>-150.19999999999999</v>
          </cell>
          <cell r="R24">
            <v>-86.7</v>
          </cell>
          <cell r="S24">
            <v>-75.067401564206477</v>
          </cell>
          <cell r="T24">
            <v>-87.1</v>
          </cell>
          <cell r="U24">
            <v>-86.600000000000009</v>
          </cell>
          <cell r="W24">
            <v>-87.8</v>
          </cell>
          <cell r="X24">
            <v>-68.784321414801241</v>
          </cell>
          <cell r="Z24">
            <v>-81.969819055755963</v>
          </cell>
          <cell r="AA24">
            <v>0</v>
          </cell>
          <cell r="AC24">
            <v>-81.969819055755963</v>
          </cell>
          <cell r="AD24">
            <v>-91.532675546963247</v>
          </cell>
          <cell r="AE24">
            <v>-117.7</v>
          </cell>
          <cell r="AF24">
            <v>-118.1</v>
          </cell>
          <cell r="AH24">
            <v>-88.9</v>
          </cell>
          <cell r="AI24">
            <v>-41.684321414801225</v>
          </cell>
          <cell r="AJ24">
            <v>-66.76981905575596</v>
          </cell>
          <cell r="AK24">
            <v>-201.79999999999998</v>
          </cell>
          <cell r="AL24">
            <v>-99.627471405738376</v>
          </cell>
          <cell r="AM24">
            <v>-167.58958251641101</v>
          </cell>
          <cell r="AN24">
            <v>-176.6</v>
          </cell>
          <cell r="AO24">
            <v>-141.88</v>
          </cell>
          <cell r="AP24">
            <v>-120.7</v>
          </cell>
          <cell r="AQ24">
            <v>-119.9</v>
          </cell>
          <cell r="AS24">
            <v>-93.695113211851165</v>
          </cell>
          <cell r="AT24">
            <v>-230.00613260246382</v>
          </cell>
          <cell r="AU24">
            <v>-163.21</v>
          </cell>
          <cell r="AV24">
            <v>-99.38</v>
          </cell>
          <cell r="AW24">
            <v>-99.989629419428184</v>
          </cell>
          <cell r="AX24">
            <v>-57.995193722947093</v>
          </cell>
        </row>
        <row r="25">
          <cell r="A25" t="str">
            <v xml:space="preserve">Commercial banks </v>
          </cell>
          <cell r="B25">
            <v>9.5</v>
          </cell>
          <cell r="C25">
            <v>17.5</v>
          </cell>
          <cell r="D25">
            <v>24.600000000000009</v>
          </cell>
          <cell r="E25">
            <v>66.40000000000002</v>
          </cell>
          <cell r="F25">
            <v>35</v>
          </cell>
          <cell r="G25">
            <v>20.900000000000006</v>
          </cell>
          <cell r="H25">
            <v>13.000000000000014</v>
          </cell>
          <cell r="I25">
            <v>-42.5</v>
          </cell>
          <cell r="J25">
            <v>-42</v>
          </cell>
          <cell r="K25">
            <v>-64.400000000000006</v>
          </cell>
          <cell r="L25">
            <v>-57.9</v>
          </cell>
          <cell r="M25">
            <v>-84.1</v>
          </cell>
          <cell r="N25">
            <v>-83</v>
          </cell>
          <cell r="O25">
            <v>-83</v>
          </cell>
          <cell r="P25">
            <v>-104</v>
          </cell>
          <cell r="Q25">
            <v>-106</v>
          </cell>
          <cell r="R25">
            <v>-75.198000000000022</v>
          </cell>
          <cell r="S25">
            <v>-78.3</v>
          </cell>
          <cell r="T25">
            <v>-117.3</v>
          </cell>
          <cell r="U25">
            <v>-117.20000000000002</v>
          </cell>
          <cell r="W25">
            <v>-77.598000000000027</v>
          </cell>
          <cell r="X25">
            <v>-85.273913043478245</v>
          </cell>
          <cell r="Z25">
            <v>-128</v>
          </cell>
          <cell r="AA25">
            <v>0</v>
          </cell>
          <cell r="AC25">
            <v>-128</v>
          </cell>
          <cell r="AD25">
            <v>-112.1</v>
          </cell>
          <cell r="AE25">
            <v>-93.7</v>
          </cell>
          <cell r="AF25">
            <v>-93.699999999999989</v>
          </cell>
          <cell r="AH25">
            <v>-68.5</v>
          </cell>
          <cell r="AI25">
            <v>-89.991304347826073</v>
          </cell>
          <cell r="AJ25">
            <v>-137.99130434782609</v>
          </cell>
          <cell r="AK25">
            <v>-104.3</v>
          </cell>
          <cell r="AL25">
            <v>-75.5</v>
          </cell>
          <cell r="AM25">
            <v>-57.1</v>
          </cell>
          <cell r="AN25">
            <v>-57.1</v>
          </cell>
          <cell r="AO25">
            <v>-57.1</v>
          </cell>
          <cell r="AP25">
            <v>-119.2</v>
          </cell>
          <cell r="AQ25">
            <v>-122.50000000000001</v>
          </cell>
          <cell r="AS25">
            <v>-72.739130434782638</v>
          </cell>
          <cell r="AT25">
            <v>-42.1</v>
          </cell>
          <cell r="AU25">
            <v>-42.1</v>
          </cell>
          <cell r="AV25">
            <v>-42.1</v>
          </cell>
          <cell r="AW25">
            <v>-104.2</v>
          </cell>
          <cell r="AX25">
            <v>-107.53000000000002</v>
          </cell>
        </row>
        <row r="26">
          <cell r="A26" t="str">
            <v>Of which: deposits</v>
          </cell>
          <cell r="G26">
            <v>-101.5</v>
          </cell>
          <cell r="H26">
            <v>-97.6</v>
          </cell>
          <cell r="I26">
            <v>-136.5</v>
          </cell>
          <cell r="J26">
            <v>-143.80000000000001</v>
          </cell>
          <cell r="K26">
            <v>-143.30000000000001</v>
          </cell>
          <cell r="L26">
            <v>-139.30000000000001</v>
          </cell>
          <cell r="M26">
            <v>-144.6</v>
          </cell>
          <cell r="N26">
            <v>-143.5</v>
          </cell>
          <cell r="O26">
            <v>-143.5</v>
          </cell>
          <cell r="P26">
            <v>-158.5</v>
          </cell>
          <cell r="R26">
            <v>-144.6</v>
          </cell>
          <cell r="S26">
            <v>-139.69999999999999</v>
          </cell>
          <cell r="T26">
            <v>-185.6</v>
          </cell>
          <cell r="U26">
            <v>-186.3</v>
          </cell>
          <cell r="W26">
            <v>-144.6</v>
          </cell>
          <cell r="X26">
            <v>-139.69999999999999</v>
          </cell>
          <cell r="Z26">
            <v>-185.6</v>
          </cell>
          <cell r="AA26">
            <v>0</v>
          </cell>
          <cell r="AC26">
            <v>-185.6</v>
          </cell>
          <cell r="AD26">
            <v>-186.3</v>
          </cell>
          <cell r="AE26">
            <v>-165.1</v>
          </cell>
          <cell r="AF26">
            <v>-165.1</v>
          </cell>
          <cell r="AH26">
            <v>-144.6</v>
          </cell>
          <cell r="AI26">
            <v>-139.69999999999999</v>
          </cell>
          <cell r="AJ26">
            <v>-185.6</v>
          </cell>
          <cell r="AK26">
            <v>-177.9</v>
          </cell>
          <cell r="AL26">
            <v>-186.3</v>
          </cell>
          <cell r="AM26">
            <v>-165.1</v>
          </cell>
          <cell r="AN26">
            <v>-165.1</v>
          </cell>
          <cell r="AO26">
            <v>-165.1</v>
          </cell>
          <cell r="AP26">
            <v>-188.5</v>
          </cell>
          <cell r="AQ26">
            <v>-191.70000000000002</v>
          </cell>
          <cell r="AS26">
            <v>-186.3</v>
          </cell>
          <cell r="AT26">
            <v>-165.1</v>
          </cell>
          <cell r="AU26">
            <v>-165.1</v>
          </cell>
          <cell r="AV26">
            <v>-165.1</v>
          </cell>
          <cell r="AW26">
            <v>-188.5</v>
          </cell>
          <cell r="AX26">
            <v>-191.70000000000002</v>
          </cell>
        </row>
        <row r="27">
          <cell r="A27" t="str">
            <v>Of which: guarantee deposits</v>
          </cell>
          <cell r="G27">
            <v>0</v>
          </cell>
          <cell r="H27">
            <v>-8.6999999999999993</v>
          </cell>
          <cell r="I27">
            <v>-15.7</v>
          </cell>
          <cell r="J27">
            <v>-4.5</v>
          </cell>
          <cell r="K27">
            <v>-4.5</v>
          </cell>
          <cell r="L27">
            <v>0</v>
          </cell>
          <cell r="M27">
            <v>-4.5</v>
          </cell>
          <cell r="N27">
            <v>-4.5</v>
          </cell>
          <cell r="O27">
            <v>-4.5</v>
          </cell>
          <cell r="P27">
            <v>-4.5</v>
          </cell>
          <cell r="R27">
            <v>0</v>
          </cell>
          <cell r="S27">
            <v>-4.5</v>
          </cell>
          <cell r="T27">
            <v>-4.5</v>
          </cell>
          <cell r="U27">
            <v>-4.5</v>
          </cell>
          <cell r="W27">
            <v>0</v>
          </cell>
          <cell r="X27">
            <v>-4.5</v>
          </cell>
          <cell r="Z27">
            <v>0</v>
          </cell>
          <cell r="AA27">
            <v>0</v>
          </cell>
          <cell r="AC27">
            <v>-3</v>
          </cell>
          <cell r="AD27">
            <v>-3</v>
          </cell>
          <cell r="AE27">
            <v>-3</v>
          </cell>
          <cell r="AF27">
            <v>-3</v>
          </cell>
          <cell r="AH27">
            <v>0</v>
          </cell>
          <cell r="AI27">
            <v>-4.5</v>
          </cell>
          <cell r="AJ27">
            <v>-3</v>
          </cell>
          <cell r="AK27">
            <v>0</v>
          </cell>
          <cell r="AL27">
            <v>-3</v>
          </cell>
          <cell r="AM27">
            <v>0</v>
          </cell>
          <cell r="AN27">
            <v>0</v>
          </cell>
          <cell r="AO27">
            <v>0</v>
          </cell>
          <cell r="AP27">
            <v>0</v>
          </cell>
          <cell r="AQ27">
            <v>0</v>
          </cell>
          <cell r="AS27">
            <v>-3</v>
          </cell>
          <cell r="AT27">
            <v>0</v>
          </cell>
          <cell r="AU27">
            <v>0</v>
          </cell>
          <cell r="AV27">
            <v>0</v>
          </cell>
          <cell r="AW27">
            <v>0</v>
          </cell>
          <cell r="AX27">
            <v>0</v>
          </cell>
        </row>
        <row r="28">
          <cell r="A28" t="str">
            <v xml:space="preserve">                                    treasury bills</v>
          </cell>
          <cell r="G28">
            <v>0</v>
          </cell>
          <cell r="H28">
            <v>0</v>
          </cell>
          <cell r="I28">
            <v>0</v>
          </cell>
          <cell r="J28">
            <v>27.4</v>
          </cell>
          <cell r="K28">
            <v>27.4</v>
          </cell>
          <cell r="L28">
            <v>20</v>
          </cell>
          <cell r="M28">
            <v>0</v>
          </cell>
          <cell r="N28">
            <v>0</v>
          </cell>
          <cell r="O28">
            <v>0</v>
          </cell>
          <cell r="P28">
            <v>0</v>
          </cell>
          <cell r="R28">
            <v>23.001999999999999</v>
          </cell>
          <cell r="S28">
            <v>15</v>
          </cell>
          <cell r="T28">
            <v>15</v>
          </cell>
          <cell r="U28">
            <v>15</v>
          </cell>
          <cell r="W28">
            <v>35.001999999999995</v>
          </cell>
          <cell r="X28">
            <v>22.826086956521738</v>
          </cell>
          <cell r="Z28">
            <v>0</v>
          </cell>
          <cell r="AA28">
            <v>15</v>
          </cell>
          <cell r="AC28">
            <v>15</v>
          </cell>
          <cell r="AD28">
            <v>15</v>
          </cell>
          <cell r="AE28">
            <v>15</v>
          </cell>
          <cell r="AF28">
            <v>15</v>
          </cell>
          <cell r="AH28">
            <v>58.5</v>
          </cell>
          <cell r="AI28">
            <v>32.608695652173914</v>
          </cell>
          <cell r="AJ28">
            <v>18.100000000000001</v>
          </cell>
          <cell r="AK28">
            <v>15</v>
          </cell>
          <cell r="AL28">
            <v>33.9</v>
          </cell>
          <cell r="AM28">
            <v>7.5</v>
          </cell>
          <cell r="AN28">
            <v>7.5</v>
          </cell>
          <cell r="AO28">
            <v>7.5</v>
          </cell>
          <cell r="AP28">
            <v>7.5</v>
          </cell>
          <cell r="AQ28">
            <v>7.5</v>
          </cell>
          <cell r="AS28">
            <v>37.5</v>
          </cell>
          <cell r="AT28">
            <v>7.5</v>
          </cell>
          <cell r="AU28">
            <v>7.5</v>
          </cell>
          <cell r="AV28">
            <v>7.5</v>
          </cell>
          <cell r="AW28">
            <v>7.5</v>
          </cell>
          <cell r="AX28">
            <v>7.5</v>
          </cell>
        </row>
        <row r="29">
          <cell r="A29" t="str">
            <v>Other institutions</v>
          </cell>
          <cell r="B29">
            <v>0.70000000000000018</v>
          </cell>
          <cell r="C29">
            <v>1.6</v>
          </cell>
          <cell r="D29">
            <v>1.7999999999999998</v>
          </cell>
          <cell r="E29">
            <v>-0.20000000000000018</v>
          </cell>
          <cell r="F29">
            <v>0.20000000000000018</v>
          </cell>
          <cell r="G29">
            <v>1.3000000000000003</v>
          </cell>
          <cell r="H29">
            <v>1.1000000000000001</v>
          </cell>
          <cell r="I29">
            <v>1.5000000000000004</v>
          </cell>
          <cell r="J29">
            <v>2.9999999999999996</v>
          </cell>
          <cell r="K29">
            <v>1.6999999999999993</v>
          </cell>
          <cell r="L29">
            <v>1.5</v>
          </cell>
          <cell r="M29">
            <v>2.9</v>
          </cell>
          <cell r="N29">
            <v>0.79999999999999982</v>
          </cell>
          <cell r="O29">
            <v>0.8</v>
          </cell>
          <cell r="P29">
            <v>2.8</v>
          </cell>
          <cell r="Q29">
            <v>3.6</v>
          </cell>
          <cell r="R29">
            <v>2.9</v>
          </cell>
          <cell r="S29">
            <v>0.8</v>
          </cell>
          <cell r="T29">
            <v>0.8</v>
          </cell>
          <cell r="U29">
            <v>5.9</v>
          </cell>
          <cell r="W29">
            <v>2.9</v>
          </cell>
          <cell r="X29">
            <v>0.8</v>
          </cell>
          <cell r="Z29">
            <v>0.8</v>
          </cell>
          <cell r="AA29">
            <v>0</v>
          </cell>
          <cell r="AC29">
            <v>0.8</v>
          </cell>
          <cell r="AD29">
            <v>5.9</v>
          </cell>
          <cell r="AE29">
            <v>10.6</v>
          </cell>
          <cell r="AF29">
            <v>9.8000000000000007</v>
          </cell>
          <cell r="AH29">
            <v>2.9</v>
          </cell>
          <cell r="AI29">
            <v>0.8</v>
          </cell>
          <cell r="AJ29">
            <v>0.8</v>
          </cell>
          <cell r="AK29">
            <v>7.5</v>
          </cell>
          <cell r="AL29">
            <v>5.9</v>
          </cell>
          <cell r="AM29">
            <v>10.6</v>
          </cell>
          <cell r="AN29">
            <v>9.8000000000000007</v>
          </cell>
          <cell r="AO29">
            <v>9.8000000000000007</v>
          </cell>
          <cell r="AP29">
            <v>4.5999999999999996</v>
          </cell>
          <cell r="AQ29">
            <v>3.5</v>
          </cell>
          <cell r="AS29">
            <v>5.9</v>
          </cell>
          <cell r="AT29">
            <v>10.6</v>
          </cell>
          <cell r="AU29">
            <v>9.8000000000000007</v>
          </cell>
          <cell r="AV29">
            <v>9.8000000000000007</v>
          </cell>
          <cell r="AW29">
            <v>4.5999999999999996</v>
          </cell>
          <cell r="AX29">
            <v>3.5</v>
          </cell>
        </row>
        <row r="31">
          <cell r="A31" t="str">
            <v xml:space="preserve">Credit to the economy  </v>
          </cell>
          <cell r="B31">
            <v>255</v>
          </cell>
          <cell r="C31">
            <v>278.5</v>
          </cell>
          <cell r="D31">
            <v>286.7</v>
          </cell>
          <cell r="E31">
            <v>348.20000000000005</v>
          </cell>
          <cell r="F31">
            <v>396</v>
          </cell>
          <cell r="G31">
            <v>440.4</v>
          </cell>
          <cell r="H31">
            <v>486.09999999999997</v>
          </cell>
          <cell r="I31">
            <v>625.1</v>
          </cell>
          <cell r="J31">
            <v>655.5</v>
          </cell>
          <cell r="K31">
            <v>677.7</v>
          </cell>
          <cell r="L31">
            <v>721.33342704323695</v>
          </cell>
          <cell r="M31">
            <v>686.62555288461544</v>
          </cell>
          <cell r="N31">
            <v>686.4</v>
          </cell>
          <cell r="O31">
            <v>686.4</v>
          </cell>
          <cell r="P31">
            <v>747.8</v>
          </cell>
          <cell r="Q31">
            <v>751.2</v>
          </cell>
          <cell r="R31">
            <v>751.9</v>
          </cell>
          <cell r="S31">
            <v>746.76670549576966</v>
          </cell>
          <cell r="T31">
            <v>784</v>
          </cell>
          <cell r="U31">
            <v>784.6</v>
          </cell>
          <cell r="W31">
            <v>825.31566147245178</v>
          </cell>
          <cell r="X31">
            <v>810.11118892607158</v>
          </cell>
          <cell r="Z31">
            <v>855.09909617447545</v>
          </cell>
          <cell r="AA31">
            <v>0</v>
          </cell>
          <cell r="AC31">
            <v>855.09909617447545</v>
          </cell>
          <cell r="AD31">
            <v>830.57029694048288</v>
          </cell>
          <cell r="AE31">
            <v>856.3</v>
          </cell>
          <cell r="AF31">
            <v>856.9</v>
          </cell>
          <cell r="AH31">
            <v>908.6</v>
          </cell>
          <cell r="AI31">
            <v>881.63197210506928</v>
          </cell>
          <cell r="AJ31">
            <v>943.62190566580193</v>
          </cell>
          <cell r="AK31">
            <v>1021.1</v>
          </cell>
          <cell r="AL31">
            <v>878.31627008164628</v>
          </cell>
          <cell r="AM31">
            <v>924.82565771933196</v>
          </cell>
          <cell r="AN31">
            <v>935.1705840190582</v>
          </cell>
          <cell r="AO31">
            <v>1040.8175227476199</v>
          </cell>
          <cell r="AP31">
            <v>1019.5</v>
          </cell>
          <cell r="AQ31">
            <v>1067</v>
          </cell>
          <cell r="AS31">
            <v>946.34337203820041</v>
          </cell>
          <cell r="AT31">
            <v>980.02376921481516</v>
          </cell>
          <cell r="AU31">
            <v>1011.2654239052313</v>
          </cell>
          <cell r="AV31">
            <v>1140.2812382286604</v>
          </cell>
          <cell r="AW31">
            <v>1115.9349688930802</v>
          </cell>
          <cell r="AX31">
            <v>1206.7572054547659</v>
          </cell>
        </row>
        <row r="32">
          <cell r="A32" t="str">
            <v>Of which: crop credit</v>
          </cell>
          <cell r="F32">
            <v>2</v>
          </cell>
          <cell r="G32">
            <v>12.7</v>
          </cell>
          <cell r="H32">
            <v>1.7</v>
          </cell>
          <cell r="I32">
            <v>0</v>
          </cell>
          <cell r="J32">
            <v>5</v>
          </cell>
          <cell r="K32">
            <v>20.8</v>
          </cell>
          <cell r="L32">
            <v>5.3971527730513351</v>
          </cell>
          <cell r="M32">
            <v>0.9</v>
          </cell>
          <cell r="N32">
            <v>0.9</v>
          </cell>
          <cell r="O32">
            <v>0.9</v>
          </cell>
          <cell r="P32">
            <v>5.3</v>
          </cell>
          <cell r="Q32">
            <v>1.4</v>
          </cell>
          <cell r="R32">
            <v>8</v>
          </cell>
          <cell r="S32">
            <v>0</v>
          </cell>
          <cell r="T32">
            <v>1.3</v>
          </cell>
          <cell r="U32">
            <v>3.6</v>
          </cell>
          <cell r="W32">
            <v>8.6334990105777472</v>
          </cell>
          <cell r="X32">
            <v>0</v>
          </cell>
          <cell r="Z32">
            <v>2.2000000000000002</v>
          </cell>
          <cell r="AA32">
            <v>0</v>
          </cell>
          <cell r="AC32">
            <v>2.2000000000000002</v>
          </cell>
          <cell r="AD32">
            <v>2.2000000000000002</v>
          </cell>
          <cell r="AE32">
            <v>14</v>
          </cell>
          <cell r="AF32">
            <v>14</v>
          </cell>
          <cell r="AH32">
            <v>9.3000000000000007</v>
          </cell>
          <cell r="AI32">
            <v>0</v>
          </cell>
          <cell r="AJ32">
            <v>2.2000000000000002</v>
          </cell>
          <cell r="AK32">
            <v>20.5</v>
          </cell>
          <cell r="AL32">
            <v>2.2000000000000002</v>
          </cell>
          <cell r="AM32">
            <v>15.049299971245079</v>
          </cell>
          <cell r="AN32">
            <v>15.171295653656054</v>
          </cell>
          <cell r="AO32">
            <v>15.099144909503959</v>
          </cell>
          <cell r="AP32">
            <v>12.3</v>
          </cell>
          <cell r="AQ32">
            <v>10.1</v>
          </cell>
          <cell r="AS32">
            <v>2.3602354571815711</v>
          </cell>
          <cell r="AT32">
            <v>16.013093723255807</v>
          </cell>
          <cell r="AU32">
            <v>16.271435460068712</v>
          </cell>
          <cell r="AV32">
            <v>16.235894444031146</v>
          </cell>
          <cell r="AW32">
            <v>13.181064419583203</v>
          </cell>
          <cell r="AX32">
            <v>10.749411493054097</v>
          </cell>
        </row>
        <row r="34">
          <cell r="A34" t="str">
            <v>Other items (net)</v>
          </cell>
          <cell r="B34">
            <v>-33.299999999999997</v>
          </cell>
          <cell r="C34">
            <v>-36.299999999999997</v>
          </cell>
          <cell r="D34">
            <v>-50.7</v>
          </cell>
          <cell r="E34">
            <v>-72.7</v>
          </cell>
          <cell r="F34">
            <v>-18.5</v>
          </cell>
          <cell r="G34">
            <v>-42.6</v>
          </cell>
          <cell r="H34">
            <v>-64.5</v>
          </cell>
          <cell r="I34">
            <v>-83.6</v>
          </cell>
          <cell r="J34">
            <v>-101.8</v>
          </cell>
          <cell r="K34">
            <v>-82.5</v>
          </cell>
          <cell r="L34">
            <v>-100.3</v>
          </cell>
          <cell r="M34">
            <v>-93.8</v>
          </cell>
          <cell r="N34">
            <v>-115.6</v>
          </cell>
          <cell r="O34">
            <v>-115.6</v>
          </cell>
          <cell r="P34">
            <v>-103.8</v>
          </cell>
          <cell r="Q34">
            <v>-115.7</v>
          </cell>
          <cell r="R34">
            <v>-100.366</v>
          </cell>
          <cell r="S34">
            <v>-132.05566821260123</v>
          </cell>
          <cell r="T34">
            <v>-112.4</v>
          </cell>
          <cell r="U34">
            <v>-119</v>
          </cell>
          <cell r="W34">
            <v>-107.39162</v>
          </cell>
          <cell r="X34">
            <v>-145.47828987331926</v>
          </cell>
          <cell r="Z34">
            <v>-132.98939302378162</v>
          </cell>
          <cell r="AA34">
            <v>0</v>
          </cell>
          <cell r="AC34">
            <v>-132.98939302378162</v>
          </cell>
          <cell r="AD34">
            <v>-122.20473253013949</v>
          </cell>
          <cell r="AE34">
            <v>-112.8</v>
          </cell>
          <cell r="AF34">
            <v>-111.4</v>
          </cell>
          <cell r="AH34">
            <v>-114.9</v>
          </cell>
          <cell r="AI34">
            <v>-155.21281706883218</v>
          </cell>
          <cell r="AJ34">
            <v>-143.92671426107182</v>
          </cell>
          <cell r="AK34">
            <v>-144.69999999999999</v>
          </cell>
          <cell r="AL34">
            <v>-126.75044885113965</v>
          </cell>
          <cell r="AM34">
            <v>-115.46791588712007</v>
          </cell>
          <cell r="AN34">
            <v>-110.66859567446889</v>
          </cell>
          <cell r="AO34">
            <v>-108.74254637555907</v>
          </cell>
          <cell r="AP34">
            <v>-113.2</v>
          </cell>
          <cell r="AQ34">
            <v>-138.1</v>
          </cell>
          <cell r="AS34">
            <v>-128.46822671552258</v>
          </cell>
          <cell r="AT34">
            <v>-116.58657963618218</v>
          </cell>
          <cell r="AU34">
            <v>-111.40764395727732</v>
          </cell>
          <cell r="AV34">
            <v>-109.39006131486875</v>
          </cell>
          <cell r="AW34">
            <v>-114.35061802213325</v>
          </cell>
          <cell r="AX34">
            <v>-147.17004513303783</v>
          </cell>
        </row>
        <row r="36">
          <cell r="A36" t="str">
            <v>Broad money (M2)</v>
          </cell>
          <cell r="B36">
            <v>314.5</v>
          </cell>
          <cell r="C36">
            <v>446.9</v>
          </cell>
          <cell r="D36">
            <v>488</v>
          </cell>
          <cell r="E36">
            <v>540.9</v>
          </cell>
          <cell r="F36">
            <v>580.40000000000009</v>
          </cell>
          <cell r="G36">
            <v>630.29999999999995</v>
          </cell>
          <cell r="H36">
            <v>714.09999999999991</v>
          </cell>
          <cell r="I36">
            <v>790.4</v>
          </cell>
          <cell r="J36">
            <v>905.2</v>
          </cell>
          <cell r="K36">
            <v>941.5</v>
          </cell>
          <cell r="L36">
            <v>975.69727831222031</v>
          </cell>
          <cell r="M36">
            <v>979.9</v>
          </cell>
          <cell r="N36">
            <v>974.1</v>
          </cell>
          <cell r="O36">
            <v>974.1</v>
          </cell>
          <cell r="P36">
            <v>961.5</v>
          </cell>
          <cell r="Q36">
            <v>1010</v>
          </cell>
          <cell r="R36">
            <v>1066.5</v>
          </cell>
          <cell r="S36">
            <v>1039.8402443811706</v>
          </cell>
          <cell r="T36">
            <v>1089.2</v>
          </cell>
          <cell r="U36">
            <v>1280.5999999999999</v>
          </cell>
          <cell r="W36">
            <v>1164.8219767245525</v>
          </cell>
          <cell r="X36">
            <v>1130.3</v>
          </cell>
          <cell r="Z36">
            <v>1173.7183711143095</v>
          </cell>
          <cell r="AA36">
            <v>0</v>
          </cell>
          <cell r="AC36">
            <v>1173.7183711143095</v>
          </cell>
          <cell r="AD36">
            <v>1198.5101806034504</v>
          </cell>
          <cell r="AE36">
            <v>1298.2</v>
          </cell>
          <cell r="AF36">
            <v>1445.8</v>
          </cell>
          <cell r="AH36">
            <v>1265.0999999999999</v>
          </cell>
          <cell r="AI36">
            <v>1219.5</v>
          </cell>
          <cell r="AJ36">
            <v>1260.4294661476044</v>
          </cell>
          <cell r="AK36">
            <v>1492.7</v>
          </cell>
          <cell r="AL36">
            <v>1299.9489378335707</v>
          </cell>
          <cell r="AM36">
            <v>1413.6780034214933</v>
          </cell>
          <cell r="AN36">
            <v>1395.0688073128606</v>
          </cell>
          <cell r="AO36">
            <v>1677.8023268977913</v>
          </cell>
          <cell r="AP36">
            <v>1587.1</v>
          </cell>
          <cell r="AQ36">
            <v>1553.3</v>
          </cell>
          <cell r="AS36">
            <v>1382.2779655742188</v>
          </cell>
          <cell r="AT36">
            <v>1487.7408441585596</v>
          </cell>
          <cell r="AU36">
            <v>1563.6791543379345</v>
          </cell>
          <cell r="AV36">
            <v>1861.6185635208378</v>
          </cell>
          <cell r="AW36">
            <v>1748.2588731391129</v>
          </cell>
          <cell r="AX36">
            <v>1748.993202653709</v>
          </cell>
        </row>
        <row r="37">
          <cell r="A37" t="str">
            <v>Currency outside banks</v>
          </cell>
          <cell r="B37">
            <v>93.1</v>
          </cell>
          <cell r="C37">
            <v>145.69999999999999</v>
          </cell>
          <cell r="D37">
            <v>152.1</v>
          </cell>
          <cell r="E37">
            <v>142</v>
          </cell>
          <cell r="F37">
            <v>142.80000000000001</v>
          </cell>
          <cell r="G37">
            <v>158.5</v>
          </cell>
          <cell r="H37">
            <v>179.7</v>
          </cell>
          <cell r="I37">
            <v>172</v>
          </cell>
          <cell r="J37">
            <v>217.8</v>
          </cell>
          <cell r="K37">
            <v>201.1</v>
          </cell>
          <cell r="L37">
            <v>236.61183759265404</v>
          </cell>
          <cell r="M37">
            <v>204.6</v>
          </cell>
          <cell r="N37">
            <v>192.6</v>
          </cell>
          <cell r="O37">
            <v>192.6</v>
          </cell>
          <cell r="P37">
            <v>142.9</v>
          </cell>
          <cell r="Q37">
            <v>161</v>
          </cell>
          <cell r="R37">
            <v>218.2</v>
          </cell>
          <cell r="S37">
            <v>177.9</v>
          </cell>
          <cell r="T37">
            <v>171.6</v>
          </cell>
          <cell r="U37">
            <v>337.5</v>
          </cell>
          <cell r="W37">
            <v>233.29668551350804</v>
          </cell>
          <cell r="X37">
            <v>189.3049565082639</v>
          </cell>
          <cell r="Z37">
            <v>182.65560634606695</v>
          </cell>
          <cell r="AA37">
            <v>0</v>
          </cell>
          <cell r="AC37">
            <v>182.65560634606695</v>
          </cell>
          <cell r="AD37">
            <v>185.33777491042784</v>
          </cell>
          <cell r="AE37">
            <v>196.5</v>
          </cell>
          <cell r="AF37">
            <v>344.3</v>
          </cell>
          <cell r="AH37">
            <v>249.4</v>
          </cell>
          <cell r="AI37">
            <v>201.4016611978347</v>
          </cell>
          <cell r="AJ37">
            <v>194.32314565507738</v>
          </cell>
          <cell r="AK37">
            <v>323.2</v>
          </cell>
          <cell r="AL37">
            <v>199.17090017062097</v>
          </cell>
          <cell r="AM37">
            <v>209.26267459640414</v>
          </cell>
          <cell r="AN37">
            <v>169.31680889868284</v>
          </cell>
          <cell r="AO37">
            <v>349.69656356333309</v>
          </cell>
          <cell r="AP37">
            <v>421</v>
          </cell>
          <cell r="AQ37">
            <v>377.7</v>
          </cell>
          <cell r="AS37">
            <v>211.68566400805315</v>
          </cell>
          <cell r="AT37">
            <v>220.57173820749546</v>
          </cell>
          <cell r="AU37">
            <v>179.90157445601031</v>
          </cell>
          <cell r="AV37">
            <v>372.52674481177019</v>
          </cell>
          <cell r="AW37">
            <v>446.94675777597791</v>
          </cell>
          <cell r="AX37">
            <v>398.20841791351808</v>
          </cell>
        </row>
        <row r="38">
          <cell r="A38" t="str">
            <v xml:space="preserve">   Total deposits</v>
          </cell>
          <cell r="B38">
            <v>221.4</v>
          </cell>
          <cell r="C38">
            <v>301.2</v>
          </cell>
          <cell r="D38">
            <v>335.9</v>
          </cell>
          <cell r="E38">
            <v>398.9</v>
          </cell>
          <cell r="F38">
            <v>437.6</v>
          </cell>
          <cell r="G38">
            <v>471.8</v>
          </cell>
          <cell r="H38">
            <v>534.4</v>
          </cell>
          <cell r="I38">
            <v>618.4</v>
          </cell>
          <cell r="J38">
            <v>687.40000000000009</v>
          </cell>
          <cell r="N38">
            <v>781.5</v>
          </cell>
          <cell r="T38">
            <v>917.6</v>
          </cell>
          <cell r="U38">
            <v>943.1</v>
          </cell>
          <cell r="Z38">
            <v>991.06276476824257</v>
          </cell>
          <cell r="AA38">
            <v>0</v>
          </cell>
          <cell r="AC38">
            <v>991.06276476824257</v>
          </cell>
          <cell r="AD38">
            <v>1013.1724056930226</v>
          </cell>
          <cell r="AE38">
            <v>1101.7</v>
          </cell>
          <cell r="AF38">
            <v>1101.5</v>
          </cell>
          <cell r="AJ38">
            <v>1066.1063204925272</v>
          </cell>
          <cell r="AK38">
            <v>1169.5</v>
          </cell>
          <cell r="AL38">
            <v>1100.7780376629496</v>
          </cell>
          <cell r="AM38">
            <v>1204.4153288250891</v>
          </cell>
          <cell r="AN38">
            <v>1225.7519984141777</v>
          </cell>
          <cell r="AO38">
            <v>1328.1057633344583</v>
          </cell>
          <cell r="AP38">
            <v>1166.0999999999999</v>
          </cell>
          <cell r="AQ38">
            <v>1175.5999999999999</v>
          </cell>
          <cell r="AS38">
            <v>1170.5923015661656</v>
          </cell>
          <cell r="AT38">
            <v>1267.1691059510642</v>
          </cell>
          <cell r="AU38">
            <v>1383.7775798819241</v>
          </cell>
          <cell r="AV38">
            <v>1489.0918187090676</v>
          </cell>
          <cell r="AW38">
            <v>1301.312115363135</v>
          </cell>
          <cell r="AX38">
            <v>1350.7847847401908</v>
          </cell>
        </row>
        <row r="39">
          <cell r="A39" t="str">
            <v>Demand deposits</v>
          </cell>
          <cell r="B39">
            <v>94.2</v>
          </cell>
          <cell r="C39">
            <v>148.89999999999998</v>
          </cell>
          <cell r="D39">
            <v>158.89999999999998</v>
          </cell>
          <cell r="E39">
            <v>189.39999999999998</v>
          </cell>
          <cell r="F39">
            <v>199.90000000000003</v>
          </cell>
          <cell r="G39">
            <v>238.60000000000002</v>
          </cell>
          <cell r="H39">
            <v>261.2</v>
          </cell>
          <cell r="I39">
            <v>292.89999999999998</v>
          </cell>
          <cell r="J39">
            <v>323.5</v>
          </cell>
          <cell r="K39">
            <v>359.09999999999997</v>
          </cell>
          <cell r="L39">
            <v>346.28101268122811</v>
          </cell>
          <cell r="M39">
            <v>371.2</v>
          </cell>
          <cell r="N39">
            <v>372.6</v>
          </cell>
          <cell r="O39">
            <v>372.6</v>
          </cell>
          <cell r="P39">
            <v>409.3</v>
          </cell>
          <cell r="Q39">
            <v>431.3</v>
          </cell>
          <cell r="R39">
            <v>424.6</v>
          </cell>
          <cell r="S39">
            <v>438.24024438117061</v>
          </cell>
          <cell r="T39">
            <v>478</v>
          </cell>
          <cell r="U39">
            <v>495.40000000000003</v>
          </cell>
          <cell r="W39">
            <v>438.38875721090045</v>
          </cell>
          <cell r="X39">
            <v>448.64331824059002</v>
          </cell>
          <cell r="Z39" t="str">
            <v>...</v>
          </cell>
          <cell r="AA39" t="str">
            <v>...</v>
          </cell>
          <cell r="AC39">
            <v>472.51437767453262</v>
          </cell>
          <cell r="AD39">
            <v>483.055711274754</v>
          </cell>
          <cell r="AE39">
            <v>563.4</v>
          </cell>
          <cell r="AF39">
            <v>563.1</v>
          </cell>
          <cell r="AH39">
            <v>478</v>
          </cell>
          <cell r="AI39">
            <v>485.40427516018826</v>
          </cell>
          <cell r="AJ39">
            <v>508.29330136342378</v>
          </cell>
          <cell r="AK39">
            <v>584.1</v>
          </cell>
          <cell r="AL39">
            <v>524.8239242907423</v>
          </cell>
          <cell r="AM39">
            <v>705.0032416994186</v>
          </cell>
          <cell r="AN39">
            <v>701.65346287876378</v>
          </cell>
          <cell r="AO39">
            <v>833.53380111335423</v>
          </cell>
          <cell r="AP39">
            <v>586.9</v>
          </cell>
          <cell r="AQ39">
            <v>593.29999999999995</v>
          </cell>
          <cell r="AS39">
            <v>558.109650113312</v>
          </cell>
          <cell r="AT39">
            <v>741.73609891558601</v>
          </cell>
          <cell r="AU39">
            <v>792.11156256265167</v>
          </cell>
          <cell r="AV39">
            <v>934.57042211689588</v>
          </cell>
          <cell r="AW39">
            <v>826.40821692048621</v>
          </cell>
          <cell r="AX39">
            <v>681.71198773932906</v>
          </cell>
        </row>
        <row r="40">
          <cell r="A40" t="str">
            <v>Time deposits</v>
          </cell>
          <cell r="B40">
            <v>127.2</v>
          </cell>
          <cell r="C40">
            <v>152.30000000000001</v>
          </cell>
          <cell r="D40">
            <v>177</v>
          </cell>
          <cell r="E40">
            <v>209.5</v>
          </cell>
          <cell r="F40">
            <v>237.7</v>
          </cell>
          <cell r="G40">
            <v>233.2</v>
          </cell>
          <cell r="H40">
            <v>273.2</v>
          </cell>
          <cell r="I40">
            <v>325.5</v>
          </cell>
          <cell r="J40">
            <v>363.9</v>
          </cell>
          <cell r="K40">
            <v>381.3</v>
          </cell>
          <cell r="L40">
            <v>392.80442803833813</v>
          </cell>
          <cell r="M40">
            <v>404.1</v>
          </cell>
          <cell r="N40">
            <v>408.9</v>
          </cell>
          <cell r="O40">
            <v>408.9</v>
          </cell>
          <cell r="P40">
            <v>409.3</v>
          </cell>
          <cell r="Q40">
            <v>417.7</v>
          </cell>
          <cell r="R40">
            <v>423.7</v>
          </cell>
          <cell r="S40">
            <v>423.7</v>
          </cell>
          <cell r="T40">
            <v>439.6</v>
          </cell>
          <cell r="U40">
            <v>447.7</v>
          </cell>
          <cell r="W40">
            <v>493.13653400014408</v>
          </cell>
          <cell r="X40">
            <v>492.35172525114649</v>
          </cell>
          <cell r="Z40" t="str">
            <v>...</v>
          </cell>
          <cell r="AA40" t="str">
            <v>...</v>
          </cell>
          <cell r="AC40">
            <v>518.54838709370995</v>
          </cell>
          <cell r="AD40">
            <v>530.11669441826859</v>
          </cell>
          <cell r="AE40">
            <v>538.29999999999995</v>
          </cell>
          <cell r="AF40">
            <v>538.4</v>
          </cell>
          <cell r="AH40">
            <v>537.70000000000005</v>
          </cell>
          <cell r="AI40">
            <v>532.69406364197766</v>
          </cell>
          <cell r="AJ40">
            <v>557.8130191291034</v>
          </cell>
          <cell r="AK40">
            <v>585.4</v>
          </cell>
          <cell r="AL40">
            <v>575.9541133722073</v>
          </cell>
          <cell r="AM40">
            <v>499.41208712567044</v>
          </cell>
          <cell r="AN40">
            <v>524.09853553541393</v>
          </cell>
          <cell r="AO40">
            <v>494.57196222110412</v>
          </cell>
          <cell r="AP40">
            <v>579.20000000000005</v>
          </cell>
          <cell r="AQ40">
            <v>582.29999999999995</v>
          </cell>
          <cell r="AS40">
            <v>612.48265145285359</v>
          </cell>
          <cell r="AT40">
            <v>525.43300703547823</v>
          </cell>
          <cell r="AU40">
            <v>591.66601731927244</v>
          </cell>
          <cell r="AV40">
            <v>554.52139659217175</v>
          </cell>
          <cell r="AW40">
            <v>474.90389844264888</v>
          </cell>
          <cell r="AX40">
            <v>669.07279700086178</v>
          </cell>
        </row>
        <row r="42">
          <cell r="I42" t="str">
            <v>(Change in percentage of beginning-of-period money stock)</v>
          </cell>
          <cell r="J42" t="str">
            <v>(Change in percentage of beginning-of-period broad money stock)</v>
          </cell>
        </row>
        <row r="44">
          <cell r="A44" t="str">
            <v>Net foreign assets</v>
          </cell>
          <cell r="B44" t="str">
            <v>…</v>
          </cell>
          <cell r="C44">
            <v>50.492845786963429</v>
          </cell>
          <cell r="D44">
            <v>11.232938017453579</v>
          </cell>
          <cell r="E44">
            <v>7.1516393442622785</v>
          </cell>
          <cell r="F44">
            <v>15.862451469772607</v>
          </cell>
          <cell r="G44">
            <v>6.1681598897312186</v>
          </cell>
          <cell r="H44">
            <v>8.3452324290020634</v>
          </cell>
          <cell r="I44">
            <v>-2.1425570648368635</v>
          </cell>
          <cell r="J44">
            <v>10.235323886639685</v>
          </cell>
          <cell r="K44">
            <v>1.2593901900132574</v>
          </cell>
          <cell r="L44">
            <v>3.2912236808186091</v>
          </cell>
          <cell r="M44">
            <v>12.140963323022525</v>
          </cell>
          <cell r="N44">
            <v>14.052143172779486</v>
          </cell>
          <cell r="P44">
            <v>-1.1703110563597143</v>
          </cell>
          <cell r="Q44">
            <v>3.7265167847243679</v>
          </cell>
          <cell r="R44">
            <v>3.1</v>
          </cell>
          <cell r="S44">
            <v>1.5636323448186951</v>
          </cell>
          <cell r="T44">
            <v>5.7996304660234097</v>
          </cell>
          <cell r="U44">
            <v>26.075351606611228</v>
          </cell>
          <cell r="W44">
            <v>6.5715791975925502</v>
          </cell>
          <cell r="X44">
            <v>6.5662527064305181</v>
          </cell>
          <cell r="Z44">
            <v>6.0307898156760897</v>
          </cell>
          <cell r="AA44">
            <v>0</v>
          </cell>
          <cell r="AC44">
            <v>6.0307898156760897</v>
          </cell>
          <cell r="AD44">
            <v>6.3587297525217092</v>
          </cell>
          <cell r="AE44">
            <v>12.810176475857746</v>
          </cell>
          <cell r="AF44">
            <v>9.8000937060752769</v>
          </cell>
          <cell r="AH44">
            <v>4.3</v>
          </cell>
          <cell r="AI44">
            <v>2.9875595174784531</v>
          </cell>
          <cell r="AJ44">
            <v>2.6848157417477991</v>
          </cell>
          <cell r="AK44">
            <v>2.448471434499937</v>
          </cell>
          <cell r="AL44">
            <v>4.6524648560166817</v>
          </cell>
          <cell r="AM44">
            <v>6.8512323691763743</v>
          </cell>
          <cell r="AN44">
            <v>8.3514382987562676</v>
          </cell>
          <cell r="AO44">
            <v>4.3530656393183573</v>
          </cell>
          <cell r="AP44">
            <v>2.4899709503389129</v>
          </cell>
          <cell r="AQ44">
            <v>-1.155069857518332</v>
          </cell>
          <cell r="AS44">
            <v>2.0990224915369704</v>
          </cell>
          <cell r="AT44">
            <v>6.1786043811301949</v>
          </cell>
          <cell r="AU44">
            <v>6.100195652381923</v>
          </cell>
          <cell r="AV44">
            <v>2.6215246072707981</v>
          </cell>
          <cell r="AW44">
            <v>6.6225063802161133</v>
          </cell>
          <cell r="AX44">
            <v>4.7110972325118228</v>
          </cell>
        </row>
        <row r="45">
          <cell r="A45" t="str">
            <v>BCEAO</v>
          </cell>
          <cell r="B45" t="str">
            <v>…</v>
          </cell>
          <cell r="C45">
            <v>42.066772655007945</v>
          </cell>
          <cell r="D45">
            <v>9.3980756321324819</v>
          </cell>
          <cell r="E45">
            <v>5.7581967213114567</v>
          </cell>
          <cell r="F45">
            <v>14.217045664633027</v>
          </cell>
          <cell r="G45">
            <v>2.5155065472088203</v>
          </cell>
          <cell r="H45">
            <v>3.188957639219423</v>
          </cell>
          <cell r="I45">
            <v>-2.6886990617560635</v>
          </cell>
          <cell r="J45">
            <v>9.1472672064777409</v>
          </cell>
          <cell r="K45">
            <v>1.2704374723817939</v>
          </cell>
          <cell r="L45">
            <v>3.2912236808186073</v>
          </cell>
          <cell r="M45">
            <v>8.6279275298276517</v>
          </cell>
          <cell r="N45">
            <v>7.8435704816615051</v>
          </cell>
          <cell r="P45">
            <v>2.340622112719434</v>
          </cell>
          <cell r="Q45">
            <v>6.8062827225130906</v>
          </cell>
          <cell r="R45">
            <v>2.1</v>
          </cell>
          <cell r="S45">
            <v>3.1967672247201526</v>
          </cell>
          <cell r="T45">
            <v>3.0999794703346382</v>
          </cell>
          <cell r="U45">
            <v>21.958731136433624</v>
          </cell>
          <cell r="W45">
            <v>5.6255881856164907</v>
          </cell>
          <cell r="X45">
            <v>5.6023257903334205</v>
          </cell>
          <cell r="Z45">
            <v>5.435031460920305</v>
          </cell>
          <cell r="AA45">
            <v>0</v>
          </cell>
          <cell r="AC45">
            <v>5.4350314609203076</v>
          </cell>
          <cell r="AD45">
            <v>5.0203798465824487</v>
          </cell>
          <cell r="AE45">
            <v>12.810176475857748</v>
          </cell>
          <cell r="AF45">
            <v>9.8000937060752875</v>
          </cell>
          <cell r="AH45">
            <v>3.3</v>
          </cell>
          <cell r="AI45">
            <v>2.0387024883711344</v>
          </cell>
          <cell r="AJ45">
            <v>1.8673751839339825</v>
          </cell>
          <cell r="AK45">
            <v>2.1579748236270611</v>
          </cell>
          <cell r="AL45">
            <v>3.848441648208123</v>
          </cell>
          <cell r="AM45">
            <v>6.0840162237442392</v>
          </cell>
          <cell r="AN45">
            <v>7.5604598997727788</v>
          </cell>
          <cell r="AO45">
            <v>3.6641736763912478</v>
          </cell>
          <cell r="AP45">
            <v>2.9741319684603682</v>
          </cell>
          <cell r="AQ45">
            <v>0.65015908147737334</v>
          </cell>
          <cell r="AS45">
            <v>1.2383106070650589</v>
          </cell>
          <cell r="AT45">
            <v>5.4388319594974881</v>
          </cell>
          <cell r="AU45">
            <v>5.3505552084712127</v>
          </cell>
          <cell r="AV45">
            <v>1.9982092242639982</v>
          </cell>
          <cell r="AW45">
            <v>6.0169994808398917</v>
          </cell>
          <cell r="AX45">
            <v>4.1538964342114317</v>
          </cell>
        </row>
        <row r="46">
          <cell r="A46" t="str">
            <v>Commercial banks</v>
          </cell>
          <cell r="B46" t="str">
            <v>…</v>
          </cell>
          <cell r="C46">
            <v>8.4260731319554889</v>
          </cell>
          <cell r="D46">
            <v>1.8348623853210986</v>
          </cell>
          <cell r="E46">
            <v>1.3934426229508206</v>
          </cell>
          <cell r="F46">
            <v>1.6454058051395819</v>
          </cell>
          <cell r="G46">
            <v>3.6526533425223979</v>
          </cell>
          <cell r="H46">
            <v>5.1562747897826418</v>
          </cell>
          <cell r="I46">
            <v>0.54614199691919985</v>
          </cell>
          <cell r="J46">
            <v>1.0880566801619445</v>
          </cell>
          <cell r="K46">
            <v>-1.104728236853828E-2</v>
          </cell>
          <cell r="L46">
            <v>0</v>
          </cell>
          <cell r="M46">
            <v>3.5130357931948719</v>
          </cell>
          <cell r="N46">
            <v>6.2085726911179835</v>
          </cell>
          <cell r="P46">
            <v>-3.510933169079149</v>
          </cell>
          <cell r="Q46">
            <v>-3.0797659377887276</v>
          </cell>
          <cell r="R46">
            <v>1</v>
          </cell>
          <cell r="S46">
            <v>-1.6331348799014571</v>
          </cell>
          <cell r="T46">
            <v>2.6996509956887715</v>
          </cell>
          <cell r="U46">
            <v>4.1166204701776028</v>
          </cell>
          <cell r="W46">
            <v>0.9459910119760615</v>
          </cell>
          <cell r="X46">
            <v>0.9639269160971039</v>
          </cell>
          <cell r="Z46">
            <v>0.59575835475578709</v>
          </cell>
          <cell r="AA46">
            <v>0</v>
          </cell>
          <cell r="AC46">
            <v>0.59575835475578709</v>
          </cell>
          <cell r="AD46">
            <v>1.3383499059392634</v>
          </cell>
          <cell r="AE46">
            <v>0</v>
          </cell>
          <cell r="AF46">
            <v>0</v>
          </cell>
          <cell r="AH46">
            <v>0.9</v>
          </cell>
          <cell r="AI46">
            <v>0.94885702910731606</v>
          </cell>
          <cell r="AJ46">
            <v>0.81744055781381386</v>
          </cell>
          <cell r="AK46">
            <v>0.29049661087287237</v>
          </cell>
          <cell r="AL46">
            <v>0.80402320780855585</v>
          </cell>
          <cell r="AM46">
            <v>0.76721614543213956</v>
          </cell>
          <cell r="AN46">
            <v>0.79097839898348443</v>
          </cell>
          <cell r="AO46">
            <v>0.68889196292710175</v>
          </cell>
          <cell r="AP46">
            <v>-0.48416101812145523</v>
          </cell>
          <cell r="AQ46">
            <v>-1.8052289389957135</v>
          </cell>
          <cell r="AS46">
            <v>0.86071188447191782</v>
          </cell>
          <cell r="AT46">
            <v>0.73977242163270307</v>
          </cell>
          <cell r="AU46">
            <v>0.74964044391071372</v>
          </cell>
          <cell r="AV46">
            <v>0.62331538300680334</v>
          </cell>
          <cell r="AW46">
            <v>0.60550689937622171</v>
          </cell>
          <cell r="AX46">
            <v>0.55720079830039648</v>
          </cell>
        </row>
        <row r="48">
          <cell r="A48" t="str">
            <v>Net domestic assets</v>
          </cell>
          <cell r="B48" t="str">
            <v>…</v>
          </cell>
          <cell r="C48">
            <v>-8.3942766295707401</v>
          </cell>
          <cell r="D48">
            <v>-2.0362497202953986</v>
          </cell>
          <cell r="E48">
            <v>3.6885245901639578</v>
          </cell>
          <cell r="F48">
            <v>-8.559807727860985</v>
          </cell>
          <cell r="G48">
            <v>2.4293590627153723</v>
          </cell>
          <cell r="H48">
            <v>4.9500237981913449</v>
          </cell>
          <cell r="I48">
            <v>12.827335107127858</v>
          </cell>
          <cell r="J48">
            <v>4.2889676113360444</v>
          </cell>
          <cell r="K48">
            <v>2.7507733097657825</v>
          </cell>
          <cell r="L48">
            <v>4.6518317802081057</v>
          </cell>
          <cell r="M48">
            <v>-3.8886433937251481</v>
          </cell>
          <cell r="N48">
            <v>-6.4405656208572886</v>
          </cell>
          <cell r="P48">
            <v>-0.12319063751154212</v>
          </cell>
          <cell r="Q48">
            <v>-4.1063545837180707E-2</v>
          </cell>
          <cell r="R48">
            <v>5.7</v>
          </cell>
          <cell r="S48">
            <v>5.1742289137699391</v>
          </cell>
          <cell r="T48">
            <v>6.0049271196879488</v>
          </cell>
          <cell r="U48">
            <v>5.389590391130274</v>
          </cell>
          <cell r="W48">
            <v>2.6471584346292714</v>
          </cell>
          <cell r="X48">
            <v>2.1331370419114806</v>
          </cell>
          <cell r="Z48">
            <v>1.7288843593431451</v>
          </cell>
          <cell r="AA48">
            <v>0</v>
          </cell>
          <cell r="AC48">
            <v>1.7288843593431451</v>
          </cell>
          <cell r="AD48">
            <v>1.0057941750470802</v>
          </cell>
          <cell r="AE48">
            <v>3.4847263280480241</v>
          </cell>
          <cell r="AF48">
            <v>3.1001093237544941</v>
          </cell>
          <cell r="AH48">
            <v>4.3</v>
          </cell>
          <cell r="AI48">
            <v>4.9041506479643813</v>
          </cell>
          <cell r="AJ48">
            <v>4.702910067721529</v>
          </cell>
          <cell r="AK48">
            <v>0.7954073869138194</v>
          </cell>
          <cell r="AL48">
            <v>3.8112727802415236</v>
          </cell>
          <cell r="AM48">
            <v>2.0440074568514488</v>
          </cell>
          <cell r="AN48">
            <v>2.4386512273603631</v>
          </cell>
          <cell r="AO48">
            <v>11.693574760307559</v>
          </cell>
          <cell r="AP48">
            <v>7.2831650297413164</v>
          </cell>
          <cell r="AQ48">
            <v>8.5903997786692443</v>
          </cell>
          <cell r="AS48">
            <v>4.2342284035215263</v>
          </cell>
          <cell r="AT48">
            <v>-0.93958668701500436</v>
          </cell>
          <cell r="AU48">
            <v>5.9859714342326837</v>
          </cell>
          <cell r="AV48">
            <v>8.3342497218134497</v>
          </cell>
          <cell r="AW48">
            <v>3.5317922234706667</v>
          </cell>
          <cell r="AX48">
            <v>7.8874479714866981</v>
          </cell>
        </row>
        <row r="49">
          <cell r="A49" t="str">
            <v xml:space="preserve">   Net credit to the government</v>
          </cell>
          <cell r="B49" t="str">
            <v>…</v>
          </cell>
          <cell r="C49">
            <v>-14.912559618441964</v>
          </cell>
          <cell r="D49">
            <v>-0.6489147460281891</v>
          </cell>
          <cell r="E49">
            <v>-4.4057377049180326</v>
          </cell>
          <cell r="F49">
            <v>-27.417267517101134</v>
          </cell>
          <cell r="G49">
            <v>-1.0682288077188076</v>
          </cell>
          <cell r="H49">
            <v>1.1740441059812798</v>
          </cell>
          <cell r="I49">
            <v>-3.9630303879008566</v>
          </cell>
          <cell r="J49">
            <v>2.745445344129557</v>
          </cell>
          <cell r="K49">
            <v>-1.8338488731772038</v>
          </cell>
          <cell r="L49">
            <v>-2.7242410166553341</v>
          </cell>
          <cell r="M49">
            <v>-8.2109536991400187</v>
          </cell>
          <cell r="N49">
            <v>-8.3296509058771555</v>
          </cell>
          <cell r="P49">
            <v>-7.6378195257160462</v>
          </cell>
          <cell r="Q49">
            <v>-6.6830920850015421</v>
          </cell>
          <cell r="R49">
            <v>-0.25492397183385818</v>
          </cell>
          <cell r="S49">
            <v>0.67709923986639009</v>
          </cell>
          <cell r="T49">
            <v>-4.3317593923219038</v>
          </cell>
          <cell r="U49">
            <v>-4.3424699722821147</v>
          </cell>
          <cell r="W49">
            <v>-3.5772024761447536</v>
          </cell>
          <cell r="X49">
            <v>-2.6677794488032487</v>
          </cell>
          <cell r="Z49">
            <v>-2.9084368994425502</v>
          </cell>
          <cell r="AA49">
            <v>0</v>
          </cell>
          <cell r="AC49">
            <v>-2.9084368994425502</v>
          </cell>
          <cell r="AD49">
            <v>-2.8252158052757204</v>
          </cell>
          <cell r="AE49">
            <v>-3.4936844934157469</v>
          </cell>
          <cell r="AF49">
            <v>-3.1391535217866564</v>
          </cell>
          <cell r="AH49">
            <v>-2.2000000000000002</v>
          </cell>
          <cell r="AI49">
            <v>-0.56220837030376503</v>
          </cell>
          <cell r="AJ49">
            <v>-1.9073203046954872</v>
          </cell>
          <cell r="AK49">
            <v>-8.2584036519573925</v>
          </cell>
          <cell r="AL49">
            <v>0.20677633796583336</v>
          </cell>
          <cell r="AM49">
            <v>-3.0289968438889479</v>
          </cell>
          <cell r="AN49">
            <v>-3.8273897784043553</v>
          </cell>
          <cell r="AO49">
            <v>-1.2110438848760017</v>
          </cell>
          <cell r="AP49">
            <v>-3.8387052151058247</v>
          </cell>
          <cell r="AQ49">
            <v>-4.0946188961128804</v>
          </cell>
          <cell r="AS49">
            <v>-0.86668919118638588</v>
          </cell>
          <cell r="AT49">
            <v>-4.7650297946769928</v>
          </cell>
          <cell r="AU49">
            <v>0.58438900271715866</v>
          </cell>
          <cell r="AV49">
            <v>2.4446285812565529</v>
          </cell>
          <cell r="AW49">
            <v>-2.4718843483236093</v>
          </cell>
          <cell r="AX49">
            <v>-0.52606907748826393</v>
          </cell>
        </row>
        <row r="50">
          <cell r="A50" t="str">
            <v xml:space="preserve">   Credit to the economy</v>
          </cell>
          <cell r="B50" t="str">
            <v>…</v>
          </cell>
          <cell r="C50">
            <v>7.4721780604133547</v>
          </cell>
          <cell r="D50">
            <v>1.8348623853210986</v>
          </cell>
          <cell r="E50">
            <v>12.602459016393455</v>
          </cell>
          <cell r="F50">
            <v>8.8371233129968481</v>
          </cell>
          <cell r="G50">
            <v>7.6498966230186021</v>
          </cell>
          <cell r="H50">
            <v>7.2505156274789773</v>
          </cell>
          <cell r="I50">
            <v>19.46506091583813</v>
          </cell>
          <cell r="J50">
            <v>3.8461538461538436</v>
          </cell>
          <cell r="K50">
            <v>2.4524966858152943</v>
          </cell>
          <cell r="L50">
            <v>7.3760727968634336</v>
          </cell>
          <cell r="M50">
            <v>3.4385277159318868</v>
          </cell>
          <cell r="N50">
            <v>3.4136102518780351</v>
          </cell>
          <cell r="P50">
            <v>6.3032542860075944</v>
          </cell>
          <cell r="Q50">
            <v>6.6522944256236585</v>
          </cell>
          <cell r="R50">
            <v>6.7</v>
          </cell>
          <cell r="S50">
            <v>6.186276482834085</v>
          </cell>
          <cell r="T50">
            <v>10.008211866146581</v>
          </cell>
          <cell r="U50">
            <v>10.081100503028441</v>
          </cell>
          <cell r="W50">
            <v>6.8831133749414617</v>
          </cell>
          <cell r="X50">
            <v>6.0917514755355011</v>
          </cell>
          <cell r="Z50">
            <v>6.5276437912665672</v>
          </cell>
          <cell r="AA50">
            <v>0</v>
          </cell>
          <cell r="AC50">
            <v>6.5276437912665672</v>
          </cell>
          <cell r="AD50">
            <v>4.1180952199662144</v>
          </cell>
          <cell r="AE50">
            <v>6.4230045686643313</v>
          </cell>
          <cell r="AF50">
            <v>5.6457910354521283</v>
          </cell>
          <cell r="AH50">
            <v>7.2</v>
          </cell>
          <cell r="AI50">
            <v>6.3275929557637518</v>
          </cell>
          <cell r="AJ50">
            <v>7.5420826383832047</v>
          </cell>
          <cell r="AK50">
            <v>11.357034167934712</v>
          </cell>
          <cell r="AL50">
            <v>3.9837770186585555</v>
          </cell>
          <cell r="AM50">
            <v>5.2785131504646436</v>
          </cell>
          <cell r="AN50">
            <v>6.2158977143470633</v>
          </cell>
          <cell r="AO50">
            <v>12.720813580552145</v>
          </cell>
          <cell r="AP50">
            <v>11.246368792364091</v>
          </cell>
          <cell r="AQ50">
            <v>14.531747129616823</v>
          </cell>
          <cell r="AS50">
            <v>5.2330595438559824</v>
          </cell>
          <cell r="AT50">
            <v>3.904574546812531</v>
          </cell>
          <cell r="AU50">
            <v>5.4545581900540565</v>
          </cell>
          <cell r="AV50">
            <v>5.9282141815206026</v>
          </cell>
          <cell r="AW50">
            <v>6.0761747144527867</v>
          </cell>
          <cell r="AX50">
            <v>8.9974380644283709</v>
          </cell>
        </row>
        <row r="51">
          <cell r="A51" t="str">
            <v xml:space="preserve">   Other items (net)</v>
          </cell>
          <cell r="B51" t="str">
            <v>…</v>
          </cell>
          <cell r="C51">
            <v>-0.95389507154213027</v>
          </cell>
          <cell r="D51">
            <v>-3.222197359588276</v>
          </cell>
          <cell r="E51">
            <v>-4.5081967213114753</v>
          </cell>
          <cell r="F51">
            <v>10.020336476243299</v>
          </cell>
          <cell r="G51">
            <v>-4.1523087525844247</v>
          </cell>
          <cell r="H51">
            <v>-3.4745359352689196</v>
          </cell>
          <cell r="I51">
            <v>-2.6746954208094103</v>
          </cell>
          <cell r="J51">
            <v>-2.302631578947369</v>
          </cell>
          <cell r="K51">
            <v>2.1321254971277059</v>
          </cell>
          <cell r="L51">
            <v>0</v>
          </cell>
          <cell r="M51">
            <v>0.88378258948298727</v>
          </cell>
          <cell r="N51">
            <v>-1.5245249668581526</v>
          </cell>
          <cell r="P51">
            <v>1.2113746021968994</v>
          </cell>
          <cell r="Q51">
            <v>-1.0265886459296636E-2</v>
          </cell>
          <cell r="R51">
            <v>-0.67006837432391086</v>
          </cell>
          <cell r="S51">
            <v>-1.6891468089305317</v>
          </cell>
          <cell r="T51">
            <v>0.32847464586327124</v>
          </cell>
          <cell r="U51">
            <v>-0.3490401396160564</v>
          </cell>
          <cell r="W51">
            <v>-0.65875246416744282</v>
          </cell>
          <cell r="X51">
            <v>-1.2908349848207779</v>
          </cell>
          <cell r="Z51">
            <v>-1.8903225324808677</v>
          </cell>
          <cell r="AA51">
            <v>0</v>
          </cell>
          <cell r="AC51">
            <v>-1.8903225324808677</v>
          </cell>
          <cell r="AD51">
            <v>-0.28708523964341975</v>
          </cell>
          <cell r="AE51">
            <v>0.5554062527994269</v>
          </cell>
          <cell r="AF51">
            <v>0.59347181008902039</v>
          </cell>
          <cell r="AH51">
            <v>-0.6</v>
          </cell>
          <cell r="AI51">
            <v>-0.86123393749561372</v>
          </cell>
          <cell r="AJ51">
            <v>-0.93185226596619497</v>
          </cell>
          <cell r="AK51">
            <v>-2.3032231290634932</v>
          </cell>
          <cell r="AL51">
            <v>-0.37928057638287116</v>
          </cell>
          <cell r="AM51">
            <v>-0.20550884972423927</v>
          </cell>
          <cell r="AN51">
            <v>5.0143291417654674E-2</v>
          </cell>
          <cell r="AO51">
            <v>0.1838050646314105</v>
          </cell>
          <cell r="AP51">
            <v>-0.12449854751694545</v>
          </cell>
          <cell r="AQ51">
            <v>-1.8467284548346927</v>
          </cell>
          <cell r="AS51">
            <v>-0.13214194914807087</v>
          </cell>
          <cell r="AT51">
            <v>-7.9131439150544269E-2</v>
          </cell>
          <cell r="AU51">
            <v>-5.2975758538531051E-2</v>
          </cell>
          <cell r="AV51">
            <v>-3.8593040963705749E-2</v>
          </cell>
          <cell r="AW51">
            <v>-7.2498142658512024E-2</v>
          </cell>
          <cell r="AX51">
            <v>-0.58392101545341135</v>
          </cell>
        </row>
        <row r="53">
          <cell r="A53" t="str">
            <v>Broad money (M2)</v>
          </cell>
          <cell r="B53" t="str">
            <v>…</v>
          </cell>
          <cell r="C53">
            <v>42.098569157392681</v>
          </cell>
          <cell r="D53">
            <v>9.1966882971582073</v>
          </cell>
          <cell r="E53">
            <v>10.840163934426226</v>
          </cell>
          <cell r="F53">
            <v>7.3026437419116501</v>
          </cell>
          <cell r="G53">
            <v>8.5975189524465634</v>
          </cell>
          <cell r="H53">
            <v>13.295256227193395</v>
          </cell>
          <cell r="I53">
            <v>10.684778042291008</v>
          </cell>
          <cell r="J53">
            <v>14.524291497975717</v>
          </cell>
          <cell r="K53">
            <v>4.0101634997790496</v>
          </cell>
          <cell r="L53">
            <v>7.9430554610266988</v>
          </cell>
          <cell r="M53">
            <v>8.2523199292973839</v>
          </cell>
          <cell r="N53">
            <v>7.6115775519222248</v>
          </cell>
          <cell r="P53">
            <v>-1.2935016938712685</v>
          </cell>
          <cell r="Q53">
            <v>3.6854532388871757</v>
          </cell>
          <cell r="R53">
            <v>8.8000000000000007</v>
          </cell>
          <cell r="S53">
            <v>6.7378612585886399</v>
          </cell>
          <cell r="T53">
            <v>11.804557585711352</v>
          </cell>
          <cell r="U53">
            <v>31.464941997741491</v>
          </cell>
          <cell r="W53">
            <v>9.2187376322218206</v>
          </cell>
          <cell r="X53">
            <v>8.6993897483419893</v>
          </cell>
          <cell r="Z53">
            <v>7.7596741750192333</v>
          </cell>
          <cell r="AA53">
            <v>0</v>
          </cell>
          <cell r="AC53">
            <v>7.7596741750192333</v>
          </cell>
          <cell r="AD53">
            <v>7.3645239275687944</v>
          </cell>
          <cell r="AE53">
            <v>16.294902803905771</v>
          </cell>
          <cell r="AF53">
            <v>12.900203029829772</v>
          </cell>
          <cell r="AH53">
            <v>8.6</v>
          </cell>
          <cell r="AI53">
            <v>7.8917101654428237</v>
          </cell>
          <cell r="AJ53">
            <v>7.3877258094693339</v>
          </cell>
          <cell r="AK53">
            <v>3.2438788214137566</v>
          </cell>
          <cell r="AL53">
            <v>8.4637376362581911</v>
          </cell>
          <cell r="AM53">
            <v>8.8952398260278223</v>
          </cell>
          <cell r="AN53">
            <v>10.790089526116626</v>
          </cell>
          <cell r="AO53">
            <v>16.046640399625907</v>
          </cell>
          <cell r="AP53">
            <v>9.7731359800802284</v>
          </cell>
          <cell r="AQ53">
            <v>7.4353299211509194</v>
          </cell>
          <cell r="AS53">
            <v>6.3332508950585051</v>
          </cell>
          <cell r="AT53">
            <v>5.2390176941151907</v>
          </cell>
          <cell r="AU53">
            <v>12.086167086614607</v>
          </cell>
          <cell r="AV53">
            <v>10.955774329084255</v>
          </cell>
          <cell r="AW53">
            <v>10.154298603686787</v>
          </cell>
          <cell r="AX53">
            <v>12.598545203998521</v>
          </cell>
        </row>
        <row r="55">
          <cell r="A55" t="str">
            <v>Memorandum items:</v>
          </cell>
          <cell r="I55" t="str">
            <v>(In units indicated)</v>
          </cell>
          <cell r="J55" t="str">
            <v>(In units indicated)</v>
          </cell>
        </row>
        <row r="58">
          <cell r="A58" t="str">
            <v>Velocity (GDP/M2; end of period)</v>
          </cell>
          <cell r="B58" t="str">
            <v>…</v>
          </cell>
          <cell r="C58">
            <v>5.3120567375886525</v>
          </cell>
          <cell r="D58">
            <v>4.5778688524590168</v>
          </cell>
          <cell r="E58">
            <v>4.3849140321686084</v>
          </cell>
          <cell r="F58">
            <v>4.3945554789800125</v>
          </cell>
          <cell r="G58">
            <v>4.3482468665714737</v>
          </cell>
          <cell r="H58">
            <v>4.0973253045791909</v>
          </cell>
          <cell r="I58">
            <v>4.2152931147051484</v>
          </cell>
          <cell r="J58">
            <v>3.9499227764824716</v>
          </cell>
          <cell r="K58" t="str">
            <v>...</v>
          </cell>
          <cell r="L58">
            <v>3.7389950748064589</v>
          </cell>
          <cell r="M58">
            <v>3.6224251541120802</v>
          </cell>
          <cell r="N58">
            <v>3.8164861238030663</v>
          </cell>
          <cell r="R58">
            <v>3.609035888956893</v>
          </cell>
          <cell r="S58">
            <v>3.6179990440845993</v>
          </cell>
          <cell r="T58">
            <v>3.4202928138044451</v>
          </cell>
          <cell r="U58">
            <v>3.092956842715862</v>
          </cell>
          <cell r="W58">
            <v>3.5957517247250186</v>
          </cell>
          <cell r="X58">
            <v>3.5751117285372933</v>
          </cell>
          <cell r="Z58">
            <v>0</v>
          </cell>
          <cell r="AA58">
            <v>0</v>
          </cell>
          <cell r="AC58">
            <v>3.45</v>
          </cell>
          <cell r="AD58">
            <v>3.3572596370113801</v>
          </cell>
          <cell r="AE58">
            <v>3.1107592236335626</v>
          </cell>
          <cell r="AF58">
            <v>2.9039097799880969</v>
          </cell>
          <cell r="AH58">
            <v>3.6</v>
          </cell>
          <cell r="AI58">
            <v>3.5584890695330547</v>
          </cell>
          <cell r="AJ58">
            <v>3.45</v>
          </cell>
          <cell r="AK58">
            <v>2.9824659262817437</v>
          </cell>
          <cell r="AL58">
            <v>3.3572596370113801</v>
          </cell>
          <cell r="AM58">
            <v>3.0707592236335626</v>
          </cell>
          <cell r="AN58">
            <v>3.129790347462444</v>
          </cell>
          <cell r="AO58">
            <v>2.59</v>
          </cell>
          <cell r="AP58">
            <v>2.8724632771782068</v>
          </cell>
          <cell r="AQ58">
            <v>2.9204993224610494</v>
          </cell>
          <cell r="AS58">
            <v>3.3872596370113799</v>
          </cell>
          <cell r="AT58">
            <v>3.1047592236335624</v>
          </cell>
          <cell r="AU58">
            <v>2.9947903474624438</v>
          </cell>
          <cell r="AV58">
            <v>2.5099999999999998</v>
          </cell>
          <cell r="AW58">
            <v>2.794463277178207</v>
          </cell>
          <cell r="AX58">
            <v>2.7604993224610492</v>
          </cell>
        </row>
        <row r="59">
          <cell r="A59" t="str">
            <v>Velocity (annual average)</v>
          </cell>
          <cell r="C59">
            <v>5.3120567375886525</v>
          </cell>
          <cell r="D59">
            <v>4.7791207615787785</v>
          </cell>
          <cell r="E59">
            <v>4.6103605792594031</v>
          </cell>
          <cell r="F59">
            <v>4.5493623472754825</v>
          </cell>
          <cell r="G59">
            <v>4.5274634508961755</v>
          </cell>
          <cell r="H59">
            <v>4.352722404046415</v>
          </cell>
          <cell r="I59">
            <v>4.4290696947330668</v>
          </cell>
          <cell r="J59">
            <v>4.2173509050152553</v>
          </cell>
          <cell r="L59">
            <v>3.8818180470949453</v>
          </cell>
          <cell r="M59">
            <v>3.7777931125100337</v>
          </cell>
          <cell r="N59">
            <v>3.9564083788608171</v>
          </cell>
          <cell r="R59">
            <v>3.7124214536842799</v>
          </cell>
          <cell r="S59">
            <v>3.7359144343490693</v>
          </cell>
          <cell r="T59">
            <v>3.6109168680777373</v>
          </cell>
          <cell r="U59">
            <v>3.5134080212728374</v>
          </cell>
          <cell r="W59">
            <v>3.7541901710897947</v>
          </cell>
          <cell r="X59">
            <v>3.7241360757474964</v>
          </cell>
          <cell r="Z59">
            <v>0</v>
          </cell>
          <cell r="AA59">
            <v>0</v>
          </cell>
          <cell r="AC59">
            <v>3.8046541693846105</v>
          </cell>
          <cell r="AD59">
            <v>3.7370584481583702</v>
          </cell>
          <cell r="AE59">
            <v>3.5847389144921142</v>
          </cell>
          <cell r="AF59">
            <v>3.0798655809175401</v>
          </cell>
          <cell r="AI59">
            <v>3.6935717255047753</v>
          </cell>
          <cell r="AJ59">
            <v>3.9143253111581058</v>
          </cell>
          <cell r="AK59">
            <v>3.1328432413783882</v>
          </cell>
          <cell r="AL59">
            <v>3.859878523077946</v>
          </cell>
          <cell r="AM59">
            <v>3.6555134290332969</v>
          </cell>
          <cell r="AN59">
            <v>3.7057760948278395</v>
          </cell>
          <cell r="AO59">
            <v>3.2930465257456318</v>
          </cell>
          <cell r="AP59">
            <v>3.0062886789604222</v>
          </cell>
          <cell r="AQ59">
            <v>3.0251819529717237</v>
          </cell>
          <cell r="AS59">
            <v>3.9143731851377095</v>
          </cell>
          <cell r="AT59">
            <v>3.698603975732917</v>
          </cell>
          <cell r="AU59">
            <v>3.6390637349231922</v>
          </cell>
          <cell r="AV59">
            <v>3.2543755314830105</v>
          </cell>
          <cell r="AW59">
            <v>3.5424124019426704</v>
          </cell>
          <cell r="AX59">
            <v>3.4998959375983176</v>
          </cell>
        </row>
        <row r="60">
          <cell r="A60" t="str">
            <v>Nominal GDP growth (percentage growth)</v>
          </cell>
          <cell r="B60">
            <v>-3.6103798420458855</v>
          </cell>
          <cell r="C60">
            <v>31.5060476004682</v>
          </cell>
          <cell r="D60">
            <v>10.468278692577758</v>
          </cell>
          <cell r="E60">
            <v>6.1683079677708141</v>
          </cell>
          <cell r="F60">
            <v>7.5385782949658475</v>
          </cell>
          <cell r="G60">
            <v>7.4531482788363412</v>
          </cell>
          <cell r="H60">
            <v>6.7573977451016232</v>
          </cell>
          <cell r="I60">
            <v>13.87154987740351</v>
          </cell>
          <cell r="J60">
            <v>7.3145081821941016</v>
          </cell>
          <cell r="K60" t="str">
            <v>...</v>
          </cell>
          <cell r="L60">
            <v>7.9430554610266935</v>
          </cell>
          <cell r="M60">
            <v>5.0281943454436151</v>
          </cell>
          <cell r="N60">
            <v>3.9762333918862192</v>
          </cell>
          <cell r="R60">
            <v>9.3000000000000007</v>
          </cell>
          <cell r="S60">
            <v>7.1665273680608932</v>
          </cell>
          <cell r="T60">
            <v>7.2755652170437779</v>
          </cell>
          <cell r="U60">
            <v>6.5418237454438533</v>
          </cell>
          <cell r="W60">
            <v>7.9187376322218395</v>
          </cell>
          <cell r="X60">
            <v>7.4108805555165302</v>
          </cell>
          <cell r="Z60">
            <v>0</v>
          </cell>
          <cell r="AA60">
            <v>0</v>
          </cell>
          <cell r="AC60">
            <v>7.4426610408315552</v>
          </cell>
          <cell r="AD60">
            <v>8.0079531815403282</v>
          </cell>
          <cell r="AE60">
            <v>8.4019467789419267</v>
          </cell>
          <cell r="AF60">
            <v>5.9995403793233315</v>
          </cell>
          <cell r="AH60">
            <v>7.9</v>
          </cell>
          <cell r="AI60">
            <v>7.3900623167480139</v>
          </cell>
          <cell r="AJ60">
            <v>7.3877258094693365</v>
          </cell>
          <cell r="AK60">
            <v>7.5587652640203506</v>
          </cell>
          <cell r="AL60">
            <v>8.4637376362582053</v>
          </cell>
          <cell r="AM60">
            <v>7.494999794607704</v>
          </cell>
          <cell r="AN60">
            <v>8.3663975261146781</v>
          </cell>
          <cell r="AO60">
            <v>7.8510350678854257</v>
          </cell>
          <cell r="AP60">
            <v>8.5844002787037965</v>
          </cell>
          <cell r="AQ60">
            <v>8.0490896808738768</v>
          </cell>
          <cell r="AS60">
            <v>7.2834298718895907</v>
          </cell>
          <cell r="AT60">
            <v>6.4042430800918648</v>
          </cell>
          <cell r="AU60">
            <v>7.2514558514159555</v>
          </cell>
          <cell r="AV60">
            <v>7.5285689444021031</v>
          </cell>
          <cell r="AW60">
            <v>7.1631253624650615</v>
          </cell>
          <cell r="AX60">
            <v>6.4298167629118552</v>
          </cell>
        </row>
        <row r="61">
          <cell r="A61" t="str">
            <v>Credit to the economy (percentage growth)</v>
          </cell>
          <cell r="B61" t="str">
            <v>…</v>
          </cell>
          <cell r="C61">
            <v>9.2156862745097925</v>
          </cell>
          <cell r="D61">
            <v>2.9443447037701853</v>
          </cell>
          <cell r="E61">
            <v>21.450994070456943</v>
          </cell>
          <cell r="F61">
            <v>3.7</v>
          </cell>
          <cell r="G61">
            <v>11.212121212121207</v>
          </cell>
          <cell r="H61">
            <v>10.376930063578559</v>
          </cell>
          <cell r="I61">
            <v>28.594939312898603</v>
          </cell>
          <cell r="J61">
            <v>4.8632218844984809</v>
          </cell>
          <cell r="K61">
            <v>3.3867276887871833</v>
          </cell>
          <cell r="L61">
            <v>10.184249758896247</v>
          </cell>
          <cell r="M61">
            <v>4.7483680983394949</v>
          </cell>
          <cell r="N61">
            <v>4.7139588100686414</v>
          </cell>
          <cell r="R61">
            <v>9.5</v>
          </cell>
          <cell r="S61">
            <v>8.7788354691580075</v>
          </cell>
          <cell r="T61">
            <v>14.202476329206126</v>
          </cell>
          <cell r="U61">
            <v>14.30652680652682</v>
          </cell>
          <cell r="W61">
            <v>9.7629980028321128</v>
          </cell>
          <cell r="X61">
            <v>8.4824996835187285</v>
          </cell>
          <cell r="Z61">
            <v>9.0687622671524757</v>
          </cell>
          <cell r="AA61">
            <v>0</v>
          </cell>
          <cell r="AC61">
            <v>9.0687622671524757</v>
          </cell>
          <cell r="AD61">
            <v>5.8590742977928656</v>
          </cell>
          <cell r="AE61">
            <v>9.1384144787152621</v>
          </cell>
          <cell r="AF61">
            <v>9.2148865664032584</v>
          </cell>
          <cell r="AH61">
            <v>10.1</v>
          </cell>
          <cell r="AI61">
            <v>8.8285144257555181</v>
          </cell>
          <cell r="AJ61">
            <v>10.352345112672667</v>
          </cell>
          <cell r="AK61">
            <v>19.162095927179369</v>
          </cell>
          <cell r="AL61">
            <v>5.74857700992224</v>
          </cell>
          <cell r="AM61">
            <v>8.0025292209893628</v>
          </cell>
          <cell r="AN61">
            <v>9.1341561464649565</v>
          </cell>
          <cell r="AO61">
            <v>21.463125539458861</v>
          </cell>
          <cell r="AP61">
            <v>18.975376356634378</v>
          </cell>
          <cell r="AQ61">
            <v>24.518613607188698</v>
          </cell>
          <cell r="AS61">
            <v>7.7451715599246018</v>
          </cell>
          <cell r="AT61">
            <v>5.9684883345045403</v>
          </cell>
          <cell r="AU61">
            <v>8.1370010120658698</v>
          </cell>
          <cell r="AV61">
            <v>9.5563067787777243</v>
          </cell>
          <cell r="AW61">
            <v>9.4590455020186592</v>
          </cell>
          <cell r="AX61">
            <v>13.098144841121462</v>
          </cell>
        </row>
        <row r="62">
          <cell r="A62" t="str">
            <v>Credit to the economy/GDP (in percent)</v>
          </cell>
          <cell r="B62">
            <v>16.582130316035894</v>
          </cell>
          <cell r="C62">
            <v>13.771448350887603</v>
          </cell>
          <cell r="D62">
            <v>12.833482542524619</v>
          </cell>
          <cell r="E62">
            <v>14.68083312252298</v>
          </cell>
          <cell r="F62">
            <v>15.525758645024702</v>
          </cell>
          <cell r="G62">
            <v>16.068887510490022</v>
          </cell>
          <cell r="H62">
            <v>16.613691513722273</v>
          </cell>
          <cell r="I62">
            <v>18.761812360246843</v>
          </cell>
          <cell r="J62">
            <v>18.33325359090944</v>
          </cell>
          <cell r="K62" t="str">
            <v>...</v>
          </cell>
          <cell r="L62">
            <v>19.772704298507122</v>
          </cell>
          <cell r="M62">
            <v>19.343665927138819</v>
          </cell>
          <cell r="N62">
            <v>19.3</v>
          </cell>
          <cell r="R62">
            <v>19.399999999999999</v>
          </cell>
          <cell r="S62">
            <v>19.849513972940475</v>
          </cell>
          <cell r="T62">
            <v>21.044816442846283</v>
          </cell>
          <cell r="U62">
            <v>19.808926754466658</v>
          </cell>
          <cell r="W62">
            <v>19.704745642783305</v>
          </cell>
          <cell r="X62">
            <v>20.047549020646429</v>
          </cell>
          <cell r="Z62">
            <v>0</v>
          </cell>
          <cell r="AA62">
            <v>0</v>
          </cell>
          <cell r="AC62">
            <v>21.11705981478724</v>
          </cell>
          <cell r="AD62">
            <v>20.641903295738242</v>
          </cell>
          <cell r="AE62">
            <v>21.204007136050095</v>
          </cell>
          <cell r="AF62">
            <v>20.409802540174727</v>
          </cell>
          <cell r="AH62">
            <v>20.100000000000001</v>
          </cell>
          <cell r="AI62">
            <v>20.316078887815362</v>
          </cell>
          <cell r="AJ62">
            <v>21.700031869385842</v>
          </cell>
          <cell r="AK62">
            <v>22.936135872209952</v>
          </cell>
          <cell r="AL62">
            <v>20.125176836714875</v>
          </cell>
          <cell r="AM62">
            <v>21.304120235257638</v>
          </cell>
          <cell r="AN62">
            <v>21.418051692696398</v>
          </cell>
          <cell r="AO62">
            <v>23.951572896905702</v>
          </cell>
          <cell r="AP62">
            <v>22.362917070493097</v>
          </cell>
          <cell r="AQ62">
            <v>23.520793407932775</v>
          </cell>
          <cell r="AS62">
            <v>20.211825141985003</v>
          </cell>
          <cell r="AT62">
            <v>21.21687398243585</v>
          </cell>
          <cell r="AU62">
            <v>21.594894532511024</v>
          </cell>
          <cell r="AV62">
            <v>24.403243657826675</v>
          </cell>
          <cell r="AW62">
            <v>22.842032171957801</v>
          </cell>
          <cell r="AX62">
            <v>24.994481626839317</v>
          </cell>
        </row>
        <row r="63">
          <cell r="A63" t="str">
            <v xml:space="preserve">Variation of net credit to the government (since the </v>
          </cell>
        </row>
        <row r="64">
          <cell r="A64" t="str">
            <v>beginning of the year; in billions of CFA francs)</v>
          </cell>
          <cell r="G64">
            <v>-6.2</v>
          </cell>
          <cell r="H64">
            <v>7.4000000000000057</v>
          </cell>
          <cell r="I64">
            <v>-28.300000000000011</v>
          </cell>
          <cell r="J64">
            <v>21.800000000000011</v>
          </cell>
          <cell r="K64" t="e">
            <v>#REF!</v>
          </cell>
          <cell r="L64">
            <v>-25.724414549547618</v>
          </cell>
          <cell r="M64">
            <v>-74.325552884615462</v>
          </cell>
          <cell r="N64">
            <v>-75.40000000000002</v>
          </cell>
          <cell r="P64">
            <v>-74.400000000000006</v>
          </cell>
          <cell r="Q64">
            <v>-65.100000000000023</v>
          </cell>
          <cell r="R64">
            <v>-2.4979999999999762</v>
          </cell>
          <cell r="S64">
            <v>6.5963007947783723</v>
          </cell>
          <cell r="T64">
            <v>-42.2</v>
          </cell>
          <cell r="U64">
            <v>-42.300000000000082</v>
          </cell>
          <cell r="W64">
            <v>-38.15100000000001</v>
          </cell>
          <cell r="X64">
            <v>-27.740644339986346</v>
          </cell>
          <cell r="Z64">
            <v>-31.578694708728179</v>
          </cell>
          <cell r="AA64">
            <v>-64.199999999999932</v>
          </cell>
          <cell r="AC64">
            <v>-31.678694708728258</v>
          </cell>
          <cell r="AD64">
            <v>-31.537884034292865</v>
          </cell>
          <cell r="AE64">
            <v>-39</v>
          </cell>
          <cell r="AF64">
            <v>-40.199999999999918</v>
          </cell>
          <cell r="AH64">
            <v>-25.3</v>
          </cell>
          <cell r="AI64">
            <v>-6.354641209543459</v>
          </cell>
          <cell r="AJ64">
            <v>-22.386568812204356</v>
          </cell>
          <cell r="AK64">
            <v>-119.39999999999998</v>
          </cell>
          <cell r="AL64">
            <v>2.4782354615995104</v>
          </cell>
          <cell r="AM64">
            <v>-39.32243702736632</v>
          </cell>
          <cell r="AN64">
            <v>-48.194492089667648</v>
          </cell>
          <cell r="AO64">
            <v>-17.509272487537231</v>
          </cell>
          <cell r="AP64">
            <v>-55.5</v>
          </cell>
          <cell r="AQ64">
            <v>-59.200000000000017</v>
          </cell>
          <cell r="AS64">
            <v>-11.266516935145788</v>
          </cell>
          <cell r="AT64">
            <v>-67.362178063828992</v>
          </cell>
          <cell r="AU64">
            <v>8.1526286902737866</v>
          </cell>
          <cell r="AV64">
            <v>41.016035220330906</v>
          </cell>
          <cell r="AW64">
            <v>-39.231276492244</v>
          </cell>
          <cell r="AX64">
            <v>-8.1714309806252032</v>
          </cell>
        </row>
        <row r="67">
          <cell r="A67" t="str">
            <v>Sources:  Senegalese authorities; and staff estimates and projections.</v>
          </cell>
        </row>
        <row r="69">
          <cell r="A69" t="str">
            <v>1/ Staff Report issued for Board consideration of the second review (postponed), (EBS/04/63; May 20, 2004).</v>
          </cell>
          <cell r="B69" t="str">
            <v>1/ Request for a three-year PRGF, April 14, 2003.</v>
          </cell>
          <cell r="C69" t="str">
            <v>1/ Request for a three-year PRGF, April 14, 2003.</v>
          </cell>
          <cell r="D69" t="str">
            <v>1/ Request for a three-year PRGF, April 14, 2003.</v>
          </cell>
          <cell r="E69" t="str">
            <v>1/ Request for a three-year PRGF, April 14, 2003.</v>
          </cell>
          <cell r="F69" t="str">
            <v>1/ Request for a three-year PRGF, April 14, 2003.</v>
          </cell>
          <cell r="G69" t="str">
            <v>1/ Request for a three-year PRGF, April 14, 2003.</v>
          </cell>
          <cell r="H69" t="str">
            <v>1/ Request for a three-year PRGF, April 14, 2003.</v>
          </cell>
        </row>
        <row r="70">
          <cell r="A70" t="str">
            <v>2/ First review under the PRGF arrangement, January 30, 2004.</v>
          </cell>
          <cell r="B70" t="str">
            <v>2/ First review under the PRGF, February 12, 2004.</v>
          </cell>
          <cell r="C70" t="str">
            <v>2/ First review under the PRGF, February 12, 2004.</v>
          </cell>
          <cell r="D70" t="str">
            <v>2/ First review under the PRGF, February 12, 2004.</v>
          </cell>
          <cell r="E70" t="str">
            <v>2/ First review under the PRGF, February 12, 2004.</v>
          </cell>
          <cell r="F70" t="str">
            <v>2/ First review under the PRGF, February 12, 2004.</v>
          </cell>
          <cell r="G70" t="str">
            <v>2/ First review under the PRGF, February 12, 2004.</v>
          </cell>
          <cell r="H70" t="str">
            <v>2/ First review under the PRGF, February 12, 2004.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G"/>
      <sheetName val="Pressup."/>
      <sheetName val="Tx cambio"/>
      <sheetName val="Mega Proj."/>
      <sheetName val="BOP"/>
      <sheetName val="Salários 2"/>
      <sheetName val="Salários"/>
      <sheetName val="Receita"/>
      <sheetName val="IVA"/>
      <sheetName val="Calc. Rec."/>
      <sheetName val="Calc. Desp."/>
      <sheetName val="Desp. sect."/>
      <sheetName val="Orçamento"/>
      <sheetName val="Obrig. Tes."/>
      <sheetName val="Exc OE 2001"/>
      <sheetName val="Orç Prog 2001"/>
      <sheetName val="Orç 2002"/>
      <sheetName val="Recursos"/>
      <sheetName val="Sheet 4"/>
      <sheetName val="PARPA"/>
      <sheetName val="Fin. Ext."/>
      <sheetName val="Importações"/>
      <sheetName val="IPC"/>
      <sheetName val="Ind. Selecc."/>
      <sheetName val="Nec Fin Ext"/>
      <sheetName val="Monetário"/>
      <sheetName val="Sheet1"/>
      <sheetName val="Tab-3"/>
      <sheetName val="Tab-4"/>
      <sheetName val="Tab-5"/>
      <sheetName val="Tab-6"/>
      <sheetName val="Tab-7"/>
      <sheetName val="Tab-8"/>
      <sheetName val="Tab-9"/>
      <sheetName val="Tab-10"/>
      <sheetName val="Tab-11"/>
      <sheetName val="Tab-13"/>
      <sheetName val="Tab-14"/>
      <sheetName val="Tab-15"/>
      <sheetName val="Gráf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90">
          <cell r="B190" t="str">
            <v>Taxa cambio média trimestral</v>
          </cell>
          <cell r="D190">
            <v>17844.382376083795</v>
          </cell>
          <cell r="E190">
            <v>18654.431638511112</v>
          </cell>
          <cell r="F190">
            <v>18779.903449853977</v>
          </cell>
          <cell r="G190">
            <v>18984.291962931831</v>
          </cell>
          <cell r="P190">
            <v>17894.96</v>
          </cell>
          <cell r="Q190">
            <v>20161.89</v>
          </cell>
          <cell r="R190">
            <v>21894.42</v>
          </cell>
          <cell r="S190">
            <v>22876.873333333333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 val="Depenses"/>
      <sheetName val="TOFE"/>
      <sheetName val="Financement"/>
      <sheetName val="TOFE-A"/>
      <sheetName val="Arrears"/>
      <sheetName val="Cash-rec"/>
      <sheetName val="Cash-Tofe"/>
      <sheetName val="Tplan-01"/>
      <sheetName val="Sheet2"/>
      <sheetName val="Tpassage"/>
      <sheetName val="Sheet1"/>
      <sheetName val="DENOs"/>
      <sheetName val="Debtserv-dom"/>
      <sheetName val="Stock-Dom"/>
      <sheetName val="Petrol"/>
      <sheetName val="Wagebill"/>
      <sheetName val="Struc.dep."/>
      <sheetName val="Bloomberg"/>
      <sheetName val="Orç Prog 2001"/>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B7" t="str">
            <v>Premium</v>
          </cell>
          <cell r="C7" t="str">
            <v xml:space="preserve">      Regular</v>
          </cell>
          <cell r="F7" t="str">
            <v>Kerosene</v>
          </cell>
          <cell r="G7" t="str">
            <v xml:space="preserve">  Diesel Fuel</v>
          </cell>
          <cell r="J7" t="str">
            <v>DDO1</v>
          </cell>
          <cell r="K7" t="str">
            <v xml:space="preserve">        DDO2</v>
          </cell>
          <cell r="N7" t="str">
            <v>(FO 180)</v>
          </cell>
        </row>
      </sheetData>
      <sheetData sheetId="16" refreshError="1"/>
      <sheetData sheetId="17" refreshError="1"/>
      <sheetData sheetId="18" refreshError="1"/>
      <sheetData sheetId="19" refreshError="1"/>
      <sheetData sheetId="2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BOP"/>
      <sheetName val="RepData"/>
      <sheetName val="Data"/>
      <sheetName val="Gin"/>
      <sheetName val="D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_in_q"/>
      <sheetName val="Revenues_in_q"/>
      <sheetName val="DMX_IN_Q"/>
      <sheetName val="Proj sheet quarterly"/>
      <sheetName val="DMX_OUT_Q"/>
      <sheetName val="Primary Deficits IT &amp; QPC"/>
      <sheetName val="Quarterly charts"/>
      <sheetName val="Revenue analysis 20210201"/>
      <sheetName val="TOC"/>
      <sheetName val="InWEO"/>
      <sheetName val="InSectors"/>
      <sheetName val="IN_M"/>
      <sheetName val="IN_Q"/>
      <sheetName val="IN_A"/>
      <sheetName val="IN_Expenditure Monthly_FCGO"/>
      <sheetName val="CashFlow Monthly_FCGO"/>
      <sheetName val="Mapping"/>
      <sheetName val="Budget"/>
      <sheetName val="EarthquakeAssump"/>
      <sheetName val="Checks"/>
      <sheetName val="DSA_CHECK"/>
      <sheetName val="end-2018_19"/>
      <sheetName val="Auth_staff_tab"/>
      <sheetName val="Fiscal"/>
      <sheetName val="REV SHEET"/>
      <sheetName val="Exceptional financing"/>
      <sheetName val="Debt data comparison"/>
      <sheetName val="Monthly dmx"/>
      <sheetName val="Monthly Table"/>
      <sheetName val="Fiscal Gap"/>
      <sheetName val="DSSI"/>
      <sheetName val="2020 AIV Vs RCF Vs ECF"/>
      <sheetName val="COVID Impact in 20-21"/>
      <sheetName val="COVID response in 20-21 Budget"/>
      <sheetName val="COVID responses RCF"/>
      <sheetName val="T GFS01"/>
      <sheetName val="T4-Asset-Liab"/>
      <sheetName val="MT(DMX OUT)"/>
      <sheetName val="OUT_WEO"/>
      <sheetName val="Sheet1"/>
      <sheetName val="OUT_CD_NPL"/>
      <sheetName val="OUT_LISC"/>
      <sheetName val="T GFS86"/>
      <sheetName val="DSA_IN"/>
      <sheetName val="DSA_OUT"/>
      <sheetName val="Debt Proj"/>
      <sheetName val="Q.analysis"/>
      <sheetName val="CD_Metadata"/>
      <sheetName val="MT_Metadata"/>
    </sheetNames>
    <sheetDataSet>
      <sheetData sheetId="0"/>
      <sheetData sheetId="1"/>
      <sheetData sheetId="2"/>
      <sheetData sheetId="3"/>
      <sheetData sheetId="4"/>
      <sheetData sheetId="5"/>
      <sheetData sheetId="6"/>
      <sheetData sheetId="7"/>
      <sheetData sheetId="8">
        <row r="9">
          <cell r="B9" t="str">
            <v>C:\Users\LJaramilloMayor\Box Sync\Nepal\202005_G20 DSSI\NPL_MT.dmx</v>
          </cell>
        </row>
        <row r="10">
          <cell r="B10" t="str">
            <v>\\Data2\apd\Data\NPL\DMX\NPL_MT.dmx</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AJ13">
            <v>838347.9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hub"/>
      <sheetName val="EDSS"/>
      <sheetName val="ControlSheet"/>
      <sheetName val="CSOp"/>
      <sheetName val="CSOp (2)"/>
      <sheetName val="CSOe"/>
      <sheetName val="CSOd"/>
      <sheetName val="Assm"/>
      <sheetName val="PROJp"/>
      <sheetName val="PROJe"/>
      <sheetName val="PROJd"/>
      <sheetName val="Out_hub"/>
      <sheetName val="Out_weo"/>
      <sheetName val="defl_corr"/>
      <sheetName val="min"/>
      <sheetName val="Table"/>
      <sheetName val="gr_acct"/>
      <sheetName val="gr_sources"/>
      <sheetName val="Nov03"/>
      <sheetName val="agr"/>
      <sheetName val="TOC"/>
      <sheetName val="CSOp Curr"/>
      <sheetName val="CSOp Const"/>
      <sheetName val="CSOe Curr"/>
      <sheetName val="CSOe Const"/>
      <sheetName val="CSOp old"/>
      <sheetName val="CSOe old"/>
      <sheetName val="Deflators"/>
      <sheetName val="Selected sector info"/>
      <sheetName val="Manu"/>
      <sheetName val="Out_Figures"/>
      <sheetName val="DIR"/>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ProjErrorTADAT"/>
      <sheetName val="Tax_GDPTADAT"/>
      <sheetName val="ProjErrorRaw"/>
      <sheetName val="ProjectionErrorData"/>
      <sheetName val="Notes"/>
    </sheetNames>
    <sheetDataSet>
      <sheetData sheetId="0"/>
      <sheetData sheetId="1">
        <row r="1">
          <cell r="D1" t="str">
            <v>ProjectionError</v>
          </cell>
        </row>
      </sheetData>
      <sheetData sheetId="2"/>
      <sheetData sheetId="3">
        <row r="2">
          <cell r="E2">
            <v>2013</v>
          </cell>
          <cell r="F2">
            <v>2014</v>
          </cell>
          <cell r="G2">
            <v>2015</v>
          </cell>
          <cell r="H2">
            <v>2016</v>
          </cell>
          <cell r="I2">
            <v>2017</v>
          </cell>
          <cell r="J2">
            <v>2018</v>
          </cell>
          <cell r="K2">
            <v>2019</v>
          </cell>
          <cell r="L2">
            <v>2020</v>
          </cell>
          <cell r="M2">
            <v>2021</v>
          </cell>
        </row>
      </sheetData>
      <sheetData sheetId="4"/>
      <sheetData sheetId="5"/>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 val="Fis_in"/>
      <sheetName val="Fis_out"/>
      <sheetName val="Mon_in"/>
      <sheetName val="Mon_out"/>
      <sheetName val="BOP_in"/>
      <sheetName val="BOP_out"/>
      <sheetName val="Debt_in"/>
      <sheetName val="Debt_out"/>
      <sheetName val="Rea_in"/>
      <sheetName val="Rea_out"/>
      <sheetName val="Mona_Tab5"/>
      <sheetName val="Mona_Tab6"/>
      <sheetName val="TAB3A"/>
      <sheetName val="Cover"/>
      <sheetName val="TAB2A"/>
      <sheetName val="TA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
          <cell r="A13" t="str">
            <v xml:space="preserve">  $/SDR (average)</v>
          </cell>
          <cell r="H13">
            <v>1.51695</v>
          </cell>
          <cell r="Q13">
            <v>1.3317314692813003</v>
          </cell>
          <cell r="V13">
            <v>1.3318908009615891</v>
          </cell>
        </row>
      </sheetData>
      <sheetData sheetId="10" refreshError="1">
        <row r="13">
          <cell r="A13" t="str">
            <v xml:space="preserve">      Indirect domestic taxes</v>
          </cell>
          <cell r="H13">
            <v>133.1</v>
          </cell>
          <cell r="Q13" t="e">
            <v>#REF!</v>
          </cell>
          <cell r="V13">
            <v>0</v>
          </cell>
        </row>
      </sheetData>
      <sheetData sheetId="11" refreshError="1">
        <row r="13">
          <cell r="A13" t="str">
            <v>CFAF/SDR (average)</v>
          </cell>
          <cell r="H13">
            <v>757.10974499999998</v>
          </cell>
          <cell r="Q13">
            <v>870.13511833004304</v>
          </cell>
          <cell r="V13">
            <v>865.04660578926382</v>
          </cell>
        </row>
      </sheetData>
      <sheetData sheetId="12" refreshError="1">
        <row r="13">
          <cell r="A13" t="str">
            <v xml:space="preserve">       dont: Compte d'opérations</v>
          </cell>
          <cell r="H13">
            <v>128.9</v>
          </cell>
          <cell r="Q13">
            <v>425.17869623237908</v>
          </cell>
          <cell r="V13">
            <v>464.43768051248179</v>
          </cell>
        </row>
      </sheetData>
      <sheetData sheetId="13" refreshError="1">
        <row r="13">
          <cell r="A13" t="str">
            <v>Transactions avec le FMI (DTS)</v>
          </cell>
        </row>
      </sheetData>
      <sheetData sheetId="14" refreshError="1">
        <row r="13">
          <cell r="A13" t="str">
            <v xml:space="preserve">  Exportations de biens et services non facteurs</v>
          </cell>
          <cell r="H13">
            <v>770.47428907450274</v>
          </cell>
          <cell r="Q13">
            <v>1168.714995638891</v>
          </cell>
          <cell r="V13">
            <v>1512.0296381367373</v>
          </cell>
        </row>
      </sheetData>
      <sheetData sheetId="15" refreshError="1">
        <row r="13">
          <cell r="A13" t="str">
            <v>CFAF/DTS (end of period)</v>
          </cell>
          <cell r="H13">
            <v>728.38010000000008</v>
          </cell>
          <cell r="Q13">
            <v>880.65967131274158</v>
          </cell>
          <cell r="V13">
            <v>865.04660578926382</v>
          </cell>
        </row>
      </sheetData>
      <sheetData sheetId="16" refreshError="1">
        <row r="13">
          <cell r="A13" t="str">
            <v xml:space="preserve">SDR charges </v>
          </cell>
          <cell r="H13">
            <v>0.72176937632289007</v>
          </cell>
          <cell r="Q13">
            <v>0.43506755916502154</v>
          </cell>
          <cell r="V13">
            <v>0.43252330289463192</v>
          </cell>
        </row>
      </sheetData>
      <sheetData sheetId="17" refreshError="1">
        <row r="13">
          <cell r="A13" t="str">
            <v xml:space="preserve">  CFAF/DTS (end of period)</v>
          </cell>
          <cell r="H13">
            <v>728.38010000000008</v>
          </cell>
          <cell r="Q13">
            <v>880.65967131274158</v>
          </cell>
          <cell r="V13">
            <v>865.04660578926382</v>
          </cell>
        </row>
      </sheetData>
      <sheetData sheetId="18" refreshError="1">
        <row r="13">
          <cell r="A13" t="str">
            <v>Real secondary sector GDP</v>
          </cell>
          <cell r="H13">
            <v>311.7234150800067</v>
          </cell>
          <cell r="Q13">
            <v>570.99956176568492</v>
          </cell>
          <cell r="V13">
            <v>766.17142018804691</v>
          </cell>
        </row>
      </sheetData>
      <sheetData sheetId="19" refreshError="1">
        <row r="13">
          <cell r="A13" t="str">
            <v>Exportations de services non facteurs, prix courants</v>
          </cell>
          <cell r="H13">
            <v>287.10000000000002</v>
          </cell>
          <cell r="Q13">
            <v>328.02022340000002</v>
          </cell>
        </row>
      </sheetData>
      <sheetData sheetId="20" refreshError="1"/>
      <sheetData sheetId="21" refreshError="1">
        <row r="13">
          <cell r="A13" t="str">
            <v xml:space="preserve">  Outcome</v>
          </cell>
        </row>
      </sheetData>
      <sheetData sheetId="22" refreshError="1">
        <row r="13">
          <cell r="A13" t="str">
            <v>Transactions avec le FMI (DTS)</v>
          </cell>
        </row>
      </sheetData>
      <sheetData sheetId="23" refreshError="1">
        <row r="13">
          <cell r="A13" t="str">
            <v xml:space="preserve">          Annual average</v>
          </cell>
          <cell r="H13">
            <v>1.7531647809723605</v>
          </cell>
          <cell r="Q13">
            <v>1168.714995638891</v>
          </cell>
          <cell r="V13">
            <v>1512.0296381367373</v>
          </cell>
        </row>
      </sheetData>
      <sheetData sheetId="24" refreshError="1">
        <row r="13">
          <cell r="A13" t="str">
            <v>Q:\DATA\SEN\AREMOS\SEN1BL.BNK,TYPE=LAREMOS</v>
          </cell>
          <cell r="H13">
            <v>-4.7883024209668275</v>
          </cell>
          <cell r="Q13">
            <v>880.65967131274158</v>
          </cell>
          <cell r="V13">
            <v>865.04660578926382</v>
          </cell>
        </row>
      </sheetData>
      <sheetData sheetId="25" refreshError="1">
        <row r="13">
          <cell r="A13" t="str">
            <v xml:space="preserve">SDR charges </v>
          </cell>
          <cell r="H13">
            <v>0.72176937632289007</v>
          </cell>
          <cell r="Q13">
            <v>0.43506755916502154</v>
          </cell>
          <cell r="V13">
            <v>0.43252330289463192</v>
          </cell>
        </row>
      </sheetData>
      <sheetData sheetId="26" refreshError="1">
        <row r="13">
          <cell r="A13" t="str">
            <v xml:space="preserve">  CFAF/DTS (end of period)</v>
          </cell>
          <cell r="H13">
            <v>728.38010000000008</v>
          </cell>
          <cell r="Q13">
            <v>880.65967131274158</v>
          </cell>
          <cell r="V13">
            <v>865.04660578926382</v>
          </cell>
        </row>
      </sheetData>
      <sheetData sheetId="27" refreshError="1"/>
      <sheetData sheetId="28" refreshError="1"/>
      <sheetData sheetId="29" refreshError="1"/>
      <sheetData sheetId="30">
        <row r="13">
          <cell r="A13" t="str">
            <v>Transactions avec le FMI (DTS)</v>
          </cell>
        </row>
      </sheetData>
      <sheetData sheetId="31">
        <row r="13">
          <cell r="A13" t="str">
            <v xml:space="preserve">  Exportations de biens et services non facteurs</v>
          </cell>
        </row>
      </sheetData>
      <sheetData sheetId="32">
        <row r="13">
          <cell r="A13" t="str">
            <v>CFAF/DTS (end of period)</v>
          </cell>
        </row>
      </sheetData>
      <sheetData sheetId="33">
        <row r="13">
          <cell r="A13" t="str">
            <v xml:space="preserve">SDR charges </v>
          </cell>
        </row>
      </sheetData>
      <sheetData sheetId="34">
        <row r="13">
          <cell r="A13" t="str">
            <v xml:space="preserve">  CFAF/DTS (end of period)</v>
          </cell>
        </row>
      </sheetData>
      <sheetData sheetId="35">
        <row r="13">
          <cell r="A13" t="str">
            <v>Real secondary sector GDP</v>
          </cell>
        </row>
      </sheetData>
      <sheetData sheetId="36">
        <row r="13">
          <cell r="A13" t="str">
            <v>Exportations de services non facteurs, prix courants</v>
          </cell>
        </row>
      </sheetData>
      <sheetData sheetId="37">
        <row r="14">
          <cell r="A14" t="str">
            <v>CPI inflation (percent, end of period)</v>
          </cell>
        </row>
      </sheetData>
      <sheetData sheetId="38"/>
      <sheetData sheetId="39"/>
      <sheetData sheetId="40"/>
      <sheetData sheetId="41"/>
      <sheetData sheetId="42" refreshError="1"/>
      <sheetData sheetId="43" refreshError="1"/>
      <sheetData sheetId="44" refreshError="1"/>
      <sheetData sheetId="45"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sheetName val="GGXWDG_GDP"/>
      <sheetName val="NGDPD"/>
      <sheetName val="NGDP_FY_USD"/>
      <sheetName val="PPPWGT"/>
      <sheetName val="GGXWDG"/>
      <sheetName val="NGDP_FY"/>
      <sheetName val="GGXWDG_GDP_2019"/>
    </sheetNames>
    <sheetDataSet>
      <sheetData sheetId="0">
        <row r="2">
          <cell r="C2">
            <v>2017</v>
          </cell>
        </row>
        <row r="16">
          <cell r="V16">
            <v>0</v>
          </cell>
          <cell r="W16">
            <v>11.003742640347312</v>
          </cell>
          <cell r="X16">
            <v>15.251659375543738</v>
          </cell>
          <cell r="Y16">
            <v>17.455883063009821</v>
          </cell>
          <cell r="Z16">
            <v>18.810547468464662</v>
          </cell>
          <cell r="AA16">
            <v>19.598713869203308</v>
          </cell>
        </row>
        <row r="17">
          <cell r="V17">
            <v>0</v>
          </cell>
          <cell r="W17">
            <v>5.057058812267293</v>
          </cell>
          <cell r="X17">
            <v>6.9284194905115015</v>
          </cell>
          <cell r="Y17">
            <v>5.8193611734620276</v>
          </cell>
          <cell r="Z17">
            <v>5.8755722453240793</v>
          </cell>
          <cell r="AA17">
            <v>5.892666694286504</v>
          </cell>
        </row>
        <row r="18">
          <cell r="V18">
            <v>0</v>
          </cell>
          <cell r="W18">
            <v>2.6735399603219108</v>
          </cell>
          <cell r="X18">
            <v>5.2150860924438902</v>
          </cell>
          <cell r="Y18">
            <v>5.2647704847505281</v>
          </cell>
          <cell r="Z18">
            <v>5.7955897127206413</v>
          </cell>
          <cell r="AA18">
            <v>6.1182745703453492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 Database Apr. 2021"/>
      <sheetName val="Table of Contents"/>
      <sheetName val="Table 1.1."/>
      <sheetName val="Table 1.2."/>
      <sheetName val="Figure 1.1."/>
      <sheetName val="Figure 1.2."/>
      <sheetName val="Figure 1.3."/>
      <sheetName val="Figure 1.4."/>
      <sheetName val="Figure 1.5."/>
      <sheetName val="Figure 1.6."/>
      <sheetName val="Figure 1.7."/>
      <sheetName val="Figure 1.8."/>
      <sheetName val="Figure 1.9."/>
      <sheetName val="Figure 1.10."/>
      <sheetName val="Figure 1.11."/>
      <sheetName val="Figure 1.12."/>
      <sheetName val="Figure 1.13."/>
      <sheetName val="Figure 1.14."/>
      <sheetName val="Figure 1.15."/>
      <sheetName val="Box Figure 1.2.1."/>
      <sheetName val="Box Figure 1.3.1."/>
      <sheetName val="Annex Figure 1.1."/>
      <sheetName val="Annex Figure 1.2."/>
      <sheetName val="Annex Figure 1.3."/>
      <sheetName val="Annex Figure 1.4."/>
      <sheetName val="Figure 2.1."/>
      <sheetName val="Figure 2.2"/>
      <sheetName val="Figure 2.3."/>
      <sheetName val="Figure 2.4."/>
      <sheetName val="Figure 2.5."/>
      <sheetName val="Figure 2.6."/>
      <sheetName val="Figure 2.7."/>
      <sheetName val="Figure 2.8."/>
      <sheetName val="Figure 2.9."/>
      <sheetName val="Figure 2.10."/>
      <sheetName val="Figure 2.11."/>
      <sheetName val="Figure 2.12."/>
      <sheetName val="Figure 2.13."/>
      <sheetName val="Figure 2.14."/>
      <sheetName val="Figure 2.15."/>
      <sheetName val="Figure 2.16."/>
      <sheetName val="Figure 2.17."/>
      <sheetName val="Box Figure 2.1.1. "/>
      <sheetName val="Table B."/>
      <sheetName val="Table C."/>
      <sheetName val="Table D."/>
      <sheetName val="Table A1."/>
      <sheetName val="Table A2."/>
      <sheetName val="Table A3."/>
      <sheetName val="Table A4."/>
      <sheetName val="Table A5."/>
      <sheetName val="Table A6."/>
      <sheetName val="Table A7."/>
      <sheetName val="Table A8."/>
      <sheetName val="Table A9."/>
      <sheetName val="Table A10."/>
      <sheetName val="Table A11."/>
      <sheetName val="Table A12."/>
      <sheetName val="Table A13."/>
      <sheetName val="Table A14."/>
      <sheetName val="Table A15."/>
      <sheetName val="Table A16."/>
      <sheetName val="Table A17."/>
      <sheetName val="Table A18."/>
      <sheetName val="Table A19."/>
      <sheetName val="Table A20."/>
      <sheetName val="Table A21."/>
      <sheetName val="Table A22."/>
      <sheetName val="Table A23."/>
      <sheetName val="Table A24."/>
      <sheetName val="Table A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3"/>
      <sheetName val="T24"/>
      <sheetName val="T26"/>
      <sheetName val="T27"/>
      <sheetName val="T28"/>
      <sheetName val="T29"/>
      <sheetName val="T30"/>
      <sheetName val="T31"/>
      <sheetName val="T33"/>
      <sheetName val="T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ControlSheet"/>
      <sheetName val="IN_EDSS"/>
      <sheetName val="IN_CBJ"/>
      <sheetName val="OUT_"/>
      <sheetName val="Out-Monetary"/>
      <sheetName val="OUT-SHARE"/>
      <sheetName val="Grants"/>
      <sheetName val="pc2003calc"/>
      <sheetName val="pc2003"/>
      <sheetName val="pc2004calc"/>
      <sheetName val="pc2004"/>
      <sheetName val="Reconciliation"/>
      <sheetName val="MonS"/>
      <sheetName val="Tables"/>
      <sheetName val="govfin"/>
      <sheetName val="govfin (2)"/>
      <sheetName val="Vulnerability"/>
      <sheetName val="Forasset"/>
      <sheetName val="CBJprofit"/>
      <sheetName val="Soundness"/>
      <sheetName val="Sectors"/>
      <sheetName val="pc2002calc"/>
      <sheetName val="pc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 val="A-II.3"/>
      <sheetName val="A 11"/>
      <sheetName val="GeoBop"/>
      <sheetName val="CY BOT CASHFLOW"/>
      <sheetName val="J(Priv.Cap)"/>
      <sheetName val="Indic"/>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Content"/>
      <sheetName val="EN"/>
      <sheetName val="All_Ratio"/>
      <sheetName val="Aggregate"/>
      <sheetName val="BS_Agg"/>
      <sheetName val="PL_Agg"/>
      <sheetName val="CR_Agg"/>
      <sheetName val="S_U_Detail"/>
      <sheetName val="PL_Detail"/>
      <sheetName val="CR_Detail"/>
      <sheetName val="MF_Aggregate"/>
      <sheetName val="MF_9.1"/>
      <sheetName val="MF_9.2"/>
      <sheetName val="MF_9.7"/>
      <sheetName val="Publish_List"/>
      <sheetName val="Msc."/>
      <sheetName val="9.1"/>
      <sheetName val="9.2"/>
      <sheetName val="9.3"/>
      <sheetName val="9.3ka"/>
      <sheetName val="List"/>
      <sheetName val="9.4"/>
      <sheetName val="2.1"/>
      <sheetName val="9.5"/>
      <sheetName val="w1"/>
      <sheetName val="w2"/>
      <sheetName val="3.2"/>
      <sheetName val="Setting"/>
      <sheetName val="Versions"/>
      <sheetName val="DB_PL"/>
      <sheetName val="DB_CR"/>
      <sheetName val="BS_Data"/>
      <sheetName val="MF_9.3"/>
      <sheetName val="MF_9.4"/>
      <sheetName val="Branches"/>
      <sheetName val="Sheet2"/>
      <sheetName val="Intererst_Dep"/>
      <sheetName val="Int_Cr"/>
      <sheetName val="Sheet1"/>
      <sheetName val="Int_Rate"/>
      <sheetName val="MF_Branches"/>
      <sheetName val="NPL_Check"/>
      <sheetName val="S_U_Chec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ow r="409">
          <cell r="A409">
            <v>102</v>
          </cell>
          <cell r="B409" t="str">
            <v xml:space="preserve"> 6.  Loans &amp; Advances</v>
          </cell>
          <cell r="C409">
            <v>35715.023909570002</v>
          </cell>
          <cell r="D409">
            <v>43774.26</v>
          </cell>
          <cell r="E409">
            <v>44837.595180839991</v>
          </cell>
          <cell r="F409">
            <v>47156.837938230005</v>
          </cell>
          <cell r="G409">
            <v>21218.541316183997</v>
          </cell>
          <cell r="H409">
            <v>39289.482439100007</v>
          </cell>
          <cell r="I409">
            <v>28606.44961724801</v>
          </cell>
          <cell r="J409">
            <v>12793.13450326</v>
          </cell>
          <cell r="K409">
            <v>41076.128804920001</v>
          </cell>
          <cell r="L409">
            <v>20556.80568910998</v>
          </cell>
          <cell r="M409">
            <v>15781.935684070002</v>
          </cell>
          <cell r="N409">
            <v>19363.811525299996</v>
          </cell>
          <cell r="O409">
            <v>9205.1722725899999</v>
          </cell>
          <cell r="P409">
            <v>19945.806065159999</v>
          </cell>
          <cell r="Q409">
            <v>19673.838272099987</v>
          </cell>
          <cell r="R409">
            <v>18610.911003129993</v>
          </cell>
          <cell r="S409">
            <v>22497.610953616502</v>
          </cell>
          <cell r="T409">
            <v>52272.138999999996</v>
          </cell>
          <cell r="U409">
            <v>24721.015301990003</v>
          </cell>
          <cell r="V409">
            <v>18134.722075469999</v>
          </cell>
          <cell r="W409">
            <v>21579.13365986001</v>
          </cell>
          <cell r="X409">
            <v>14013.997859876026</v>
          </cell>
          <cell r="Y409">
            <v>18074.279130929997</v>
          </cell>
          <cell r="Z409">
            <v>13813.686417229999</v>
          </cell>
          <cell r="AA409">
            <v>15799.516248190002</v>
          </cell>
          <cell r="AB409">
            <v>17009.695286450005</v>
          </cell>
          <cell r="AC409">
            <v>10496.760443810001</v>
          </cell>
          <cell r="AD409">
            <v>11654.038254279982</v>
          </cell>
          <cell r="AE409">
            <v>8602.6827110899994</v>
          </cell>
          <cell r="AF409">
            <v>11007.927707775998</v>
          </cell>
          <cell r="AG409">
            <v>8532.4235940799917</v>
          </cell>
          <cell r="AH409">
            <v>14750.003951230001</v>
          </cell>
          <cell r="AI409">
            <v>1981041.7007299995</v>
          </cell>
          <cell r="AJ409">
            <v>1644853.4353499999</v>
          </cell>
          <cell r="AK409">
            <v>3707170.21</v>
          </cell>
          <cell r="AL409">
            <v>62570.674359999997</v>
          </cell>
          <cell r="AM409">
            <v>3237944.2892</v>
          </cell>
          <cell r="AN409">
            <v>577594</v>
          </cell>
          <cell r="AO409">
            <v>2344592.0742499987</v>
          </cell>
          <cell r="AP409">
            <v>1238571.2167799999</v>
          </cell>
          <cell r="AQ409">
            <v>1615103.0445200016</v>
          </cell>
          <cell r="AR409">
            <v>693702</v>
          </cell>
          <cell r="AS409">
            <v>2340039.2400000002</v>
          </cell>
          <cell r="AT409">
            <v>1916882</v>
          </cell>
          <cell r="AU409">
            <v>3114745.6983700003</v>
          </cell>
          <cell r="AV409">
            <v>1039590</v>
          </cell>
          <cell r="AW409">
            <v>1609755.0000531001</v>
          </cell>
          <cell r="AX409">
            <v>936710.51</v>
          </cell>
          <cell r="AY409">
            <v>1808896.6888900001</v>
          </cell>
          <cell r="AZ409">
            <v>2024373.0000000002</v>
          </cell>
          <cell r="BA409">
            <v>2281909.9099999997</v>
          </cell>
          <cell r="BB409">
            <v>3387489.93</v>
          </cell>
          <cell r="BC409">
            <v>2397275</v>
          </cell>
          <cell r="BD409">
            <v>1426304.79</v>
          </cell>
          <cell r="BE409">
            <v>598787.44999999995</v>
          </cell>
          <cell r="BF409">
            <v>5351290.0457599899</v>
          </cell>
          <cell r="BG409">
            <v>545998.00563000003</v>
          </cell>
          <cell r="BH409">
            <v>3400649.5895699924</v>
          </cell>
          <cell r="BI409">
            <v>6169397.0046400372</v>
          </cell>
          <cell r="BJ409">
            <v>818764.38584999996</v>
          </cell>
          <cell r="BK409">
            <v>1117611.8</v>
          </cell>
          <cell r="BL409">
            <v>1010577.77</v>
          </cell>
          <cell r="BM409">
            <v>2889213.8526099995</v>
          </cell>
          <cell r="BN409">
            <v>1849163.365608999</v>
          </cell>
          <cell r="BO409">
            <v>463800</v>
          </cell>
          <cell r="BP409">
            <v>750635.53</v>
          </cell>
          <cell r="BQ409">
            <v>276261.39999999997</v>
          </cell>
          <cell r="BR409">
            <v>4710625.9429800007</v>
          </cell>
          <cell r="BS409">
            <v>307722.28000000003</v>
          </cell>
          <cell r="BT409">
            <v>2551711.0998099996</v>
          </cell>
          <cell r="BU409">
            <v>458794.13000000006</v>
          </cell>
          <cell r="BV409">
            <v>500425.76820999995</v>
          </cell>
          <cell r="BW409">
            <v>1146191.21548</v>
          </cell>
          <cell r="BX409">
            <v>598414.89221000008</v>
          </cell>
          <cell r="BY409">
            <v>471329</v>
          </cell>
          <cell r="BZ409">
            <v>3566224.8790100003</v>
          </cell>
          <cell r="CA409">
            <v>2323943</v>
          </cell>
          <cell r="CB409">
            <v>2255021.0208000001</v>
          </cell>
          <cell r="CC409">
            <v>2630929.16</v>
          </cell>
          <cell r="CD409">
            <v>237926.71094999998</v>
          </cell>
          <cell r="CE409">
            <v>230899.72</v>
          </cell>
          <cell r="CF409">
            <v>1718049.7440584996</v>
          </cell>
          <cell r="CG409">
            <v>1073251.0088000002</v>
          </cell>
          <cell r="CH409">
            <v>923348.43</v>
          </cell>
          <cell r="CI409">
            <v>830247.10230999999</v>
          </cell>
          <cell r="CJ409">
            <v>3236947.8517999989</v>
          </cell>
          <cell r="CK409">
            <v>170047.97944</v>
          </cell>
          <cell r="CL409">
            <v>296025.30903999996</v>
          </cell>
          <cell r="CM409">
            <v>299822</v>
          </cell>
          <cell r="CN409">
            <v>3065965.49</v>
          </cell>
          <cell r="CO409">
            <v>493697.91000000003</v>
          </cell>
          <cell r="CP409">
            <v>190275.55366999999</v>
          </cell>
          <cell r="CQ409">
            <v>2356377.6477000006</v>
          </cell>
          <cell r="CR409">
            <v>336307.04431000003</v>
          </cell>
          <cell r="CS409">
            <v>653569.84000000008</v>
          </cell>
          <cell r="CT409">
            <v>195730.24973000004</v>
          </cell>
          <cell r="CU409">
            <v>377764.55934999988</v>
          </cell>
          <cell r="CV409">
            <v>769489.7</v>
          </cell>
          <cell r="CW409">
            <v>261493.76000000001</v>
          </cell>
          <cell r="CX409">
            <v>924456.85</v>
          </cell>
          <cell r="CY409">
            <v>1688006.7567100003</v>
          </cell>
          <cell r="CZ409">
            <v>224785.54412000001</v>
          </cell>
          <cell r="DA409">
            <v>227846.48</v>
          </cell>
          <cell r="DB409">
            <v>610594.93236000009</v>
          </cell>
          <cell r="DC409">
            <v>130429.08744999999</v>
          </cell>
          <cell r="DD409">
            <v>2710015.27</v>
          </cell>
          <cell r="DE409">
            <v>668616.54452</v>
          </cell>
          <cell r="DF409">
            <v>102477.73000000001</v>
          </cell>
          <cell r="DG409">
            <v>51016.309099999999</v>
          </cell>
          <cell r="DH409">
            <v>491050.33197000006</v>
          </cell>
          <cell r="DI409">
            <v>105168.84149000002</v>
          </cell>
          <cell r="DJ409">
            <v>550744.68024000002</v>
          </cell>
          <cell r="DK409">
            <v>398902.69</v>
          </cell>
          <cell r="DL409">
            <v>123487.51806999999</v>
          </cell>
          <cell r="DM409">
            <v>395695.21904999996</v>
          </cell>
          <cell r="DN409">
            <v>234036.55249</v>
          </cell>
          <cell r="DO409">
            <v>546439</v>
          </cell>
          <cell r="DP409">
            <v>97314.315400000007</v>
          </cell>
          <cell r="DQ409">
            <v>5300950</v>
          </cell>
          <cell r="DR409">
            <v>38022.449999999997</v>
          </cell>
          <cell r="DS409">
            <v>63386.167119999998</v>
          </cell>
          <cell r="DT409">
            <v>4598.3500000000004</v>
          </cell>
          <cell r="DU409">
            <v>395300</v>
          </cell>
          <cell r="DV409">
            <v>536428.50205000001</v>
          </cell>
          <cell r="DW409">
            <v>879421.8</v>
          </cell>
          <cell r="DX409">
            <v>3500216.0029199999</v>
          </cell>
          <cell r="DY409">
            <v>3025405.83</v>
          </cell>
          <cell r="DZ409">
            <v>391918</v>
          </cell>
          <cell r="EA409">
            <v>422149</v>
          </cell>
          <cell r="EC409">
            <v>822601.68938</v>
          </cell>
          <cell r="ED409">
            <v>1890319.7605599998</v>
          </cell>
          <cell r="EE409">
            <v>1395109.02</v>
          </cell>
          <cell r="EF409">
            <v>1820223.7064900002</v>
          </cell>
          <cell r="EG409">
            <v>1108789.41426</v>
          </cell>
          <cell r="EH409">
            <v>1300427.4956700003</v>
          </cell>
          <cell r="EI409">
            <v>1478690.0661199999</v>
          </cell>
          <cell r="EJ409">
            <v>1449593</v>
          </cell>
          <cell r="EK409">
            <v>2508445.7597099999</v>
          </cell>
          <cell r="EL409">
            <v>2352345.4839700004</v>
          </cell>
          <cell r="EM409">
            <v>1403246</v>
          </cell>
          <cell r="EN409">
            <v>2438423.3436799995</v>
          </cell>
          <cell r="EO409">
            <v>573420</v>
          </cell>
          <cell r="EP409">
            <v>147361.81294999999</v>
          </cell>
          <cell r="EQ409">
            <v>953744.42</v>
          </cell>
          <cell r="ER409">
            <v>774679.02786000003</v>
          </cell>
          <cell r="ES409">
            <v>1569321.51</v>
          </cell>
          <cell r="ET409">
            <v>1239285.6107199998</v>
          </cell>
          <cell r="EU409">
            <v>941865.69117000001</v>
          </cell>
          <cell r="EV409">
            <v>203542.68573999999</v>
          </cell>
          <cell r="EW409">
            <v>107329.22500000001</v>
          </cell>
          <cell r="EX409">
            <v>2345966</v>
          </cell>
          <cell r="EY409">
            <v>483531</v>
          </cell>
          <cell r="EZ409">
            <v>3229893.9533399991</v>
          </cell>
          <cell r="FA409">
            <v>704830.76853</v>
          </cell>
          <cell r="FB409">
            <v>2311317.35</v>
          </cell>
          <cell r="FC409">
            <v>667993</v>
          </cell>
          <cell r="FD409">
            <v>2065466.8310000002</v>
          </cell>
          <cell r="FE409">
            <v>737011.78</v>
          </cell>
          <cell r="FF409">
            <v>211206.72000000003</v>
          </cell>
          <cell r="FG409">
            <v>2702686</v>
          </cell>
          <cell r="FH409">
            <v>465265.897</v>
          </cell>
          <cell r="FI409">
            <v>889484.99778999994</v>
          </cell>
          <cell r="FJ409">
            <v>3022584.8814099999</v>
          </cell>
          <cell r="FK409">
            <v>1227524.54</v>
          </cell>
          <cell r="FL409">
            <v>532221.98</v>
          </cell>
          <cell r="FM409">
            <v>5101812.4434799999</v>
          </cell>
          <cell r="FN409">
            <v>595033.95959999994</v>
          </cell>
          <cell r="FO409">
            <v>663667.59600000002</v>
          </cell>
          <cell r="FP409">
            <v>646273.26</v>
          </cell>
          <cell r="FQ409">
            <v>756440</v>
          </cell>
          <cell r="FR409">
            <v>143115.62700000001</v>
          </cell>
          <cell r="FS409">
            <v>313264.12124000001</v>
          </cell>
          <cell r="FT409">
            <v>1618210</v>
          </cell>
          <cell r="FU409">
            <v>1060652.72221</v>
          </cell>
          <cell r="FV409">
            <v>98722.204930000007</v>
          </cell>
          <cell r="FW409">
            <v>1489391.4</v>
          </cell>
          <cell r="FX409">
            <v>786839.55091999995</v>
          </cell>
          <cell r="FY409">
            <v>502868.15659999999</v>
          </cell>
          <cell r="FZ409">
            <v>934385.96</v>
          </cell>
          <cell r="GA409">
            <v>647368.53</v>
          </cell>
          <cell r="GB409">
            <v>508982.25721000001</v>
          </cell>
          <cell r="GC409">
            <v>791830.84262000001</v>
          </cell>
          <cell r="GD409">
            <v>330517.23</v>
          </cell>
          <cell r="GE409">
            <v>169088.41784000001</v>
          </cell>
          <cell r="GF409">
            <v>228085.72</v>
          </cell>
          <cell r="GL409">
            <v>720565.36681669031</v>
          </cell>
          <cell r="GM409">
            <v>121555.87623192064</v>
          </cell>
          <cell r="GN409">
            <v>74613.139556970011</v>
          </cell>
          <cell r="GO409">
            <v>916734.38260558096</v>
          </cell>
        </row>
        <row r="437">
          <cell r="A437">
            <v>130</v>
          </cell>
          <cell r="B437" t="str">
            <v xml:space="preserve"> 7.  Bills Purchased</v>
          </cell>
          <cell r="C437">
            <v>6.57843658</v>
          </cell>
          <cell r="D437">
            <v>64.28</v>
          </cell>
          <cell r="E437">
            <v>18.163322580000003</v>
          </cell>
          <cell r="F437">
            <v>511.45036699000002</v>
          </cell>
          <cell r="G437">
            <v>9.932668210000001</v>
          </cell>
          <cell r="H437">
            <v>932.66</v>
          </cell>
          <cell r="I437">
            <v>36.331187840000005</v>
          </cell>
          <cell r="J437">
            <v>107.27176765999999</v>
          </cell>
          <cell r="K437">
            <v>296.27142572000002</v>
          </cell>
          <cell r="L437">
            <v>1197.44506841</v>
          </cell>
          <cell r="M437">
            <v>17.792494830000003</v>
          </cell>
          <cell r="N437">
            <v>18.220487330000001</v>
          </cell>
          <cell r="O437">
            <v>0.28032000000000001</v>
          </cell>
          <cell r="P437">
            <v>27.699829779999998</v>
          </cell>
          <cell r="Q437">
            <v>17.07358438</v>
          </cell>
          <cell r="R437">
            <v>570.18555894999997</v>
          </cell>
          <cell r="S437">
            <v>493.8665972</v>
          </cell>
          <cell r="T437">
            <v>0</v>
          </cell>
          <cell r="U437">
            <v>98.722773970000006</v>
          </cell>
          <cell r="V437">
            <v>105.79444271</v>
          </cell>
          <cell r="W437">
            <v>13.999357939999999</v>
          </cell>
          <cell r="X437">
            <v>1.5</v>
          </cell>
          <cell r="Y437">
            <v>23.407090850000003</v>
          </cell>
          <cell r="Z437">
            <v>242.8913325</v>
          </cell>
          <cell r="AA437">
            <v>751.06788112149991</v>
          </cell>
          <cell r="AB437">
            <v>15.658186540000001</v>
          </cell>
          <cell r="AC437">
            <v>2.7171050499999998</v>
          </cell>
          <cell r="AD437">
            <v>1.9750000000000001</v>
          </cell>
          <cell r="AE437">
            <v>49.371215970000002</v>
          </cell>
          <cell r="AF437">
            <v>0.26255000000000001</v>
          </cell>
          <cell r="AG437">
            <v>0</v>
          </cell>
          <cell r="AH437">
            <v>0</v>
          </cell>
          <cell r="AI437">
            <v>0</v>
          </cell>
          <cell r="AJ437">
            <v>0</v>
          </cell>
          <cell r="AK437">
            <v>1000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3200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1600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3800</v>
          </cell>
          <cell r="FG437">
            <v>0</v>
          </cell>
          <cell r="FH437">
            <v>0</v>
          </cell>
          <cell r="FI437">
            <v>0</v>
          </cell>
          <cell r="FJ437">
            <v>0</v>
          </cell>
          <cell r="FK437">
            <v>0</v>
          </cell>
          <cell r="FL437">
            <v>0</v>
          </cell>
          <cell r="FM437">
            <v>60</v>
          </cell>
          <cell r="FN437">
            <v>0</v>
          </cell>
          <cell r="FO437">
            <v>2600</v>
          </cell>
          <cell r="FP437">
            <v>0</v>
          </cell>
          <cell r="FQ437">
            <v>0</v>
          </cell>
          <cell r="FR437">
            <v>0</v>
          </cell>
          <cell r="FS437">
            <v>0</v>
          </cell>
          <cell r="FT437">
            <v>0</v>
          </cell>
          <cell r="FU437">
            <v>0</v>
          </cell>
          <cell r="FV437">
            <v>0</v>
          </cell>
          <cell r="FW437">
            <v>0</v>
          </cell>
          <cell r="FX437">
            <v>0</v>
          </cell>
          <cell r="FY437">
            <v>0</v>
          </cell>
          <cell r="FZ437">
            <v>2426</v>
          </cell>
          <cell r="GA437">
            <v>0</v>
          </cell>
          <cell r="GB437">
            <v>0</v>
          </cell>
          <cell r="GC437">
            <v>0</v>
          </cell>
          <cell r="GD437">
            <v>0</v>
          </cell>
          <cell r="GE437">
            <v>0</v>
          </cell>
          <cell r="GF437">
            <v>0</v>
          </cell>
          <cell r="GL437">
            <v>5632.8700531115019</v>
          </cell>
          <cell r="GM437">
            <v>5.8</v>
          </cell>
          <cell r="GN437">
            <v>8.8859999999999992</v>
          </cell>
          <cell r="GO437">
            <v>5647.5560531115025</v>
          </cell>
        </row>
        <row r="449">
          <cell r="A449">
            <v>142</v>
          </cell>
          <cell r="B449" t="str">
            <v xml:space="preserve"> 8.  Loans Against Collected Bills</v>
          </cell>
          <cell r="C449">
            <v>0</v>
          </cell>
          <cell r="D449">
            <v>0</v>
          </cell>
          <cell r="E449">
            <v>50.946734210000002</v>
          </cell>
          <cell r="F449">
            <v>0</v>
          </cell>
          <cell r="G449">
            <v>0</v>
          </cell>
          <cell r="H449">
            <v>0</v>
          </cell>
          <cell r="I449">
            <v>0</v>
          </cell>
          <cell r="J449">
            <v>0</v>
          </cell>
          <cell r="K449">
            <v>0</v>
          </cell>
          <cell r="L449">
            <v>7.658695970000001</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449.16171499999996</v>
          </cell>
          <cell r="AD449">
            <v>0</v>
          </cell>
          <cell r="AE449">
            <v>0</v>
          </cell>
          <cell r="AF449">
            <v>263.75108045449997</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cell r="FM449">
            <v>0</v>
          </cell>
          <cell r="FN449">
            <v>0</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0</v>
          </cell>
          <cell r="GD449">
            <v>0</v>
          </cell>
          <cell r="GE449">
            <v>0</v>
          </cell>
          <cell r="GF449">
            <v>0</v>
          </cell>
          <cell r="GL449">
            <v>771.51822563449991</v>
          </cell>
          <cell r="GM449">
            <v>0</v>
          </cell>
          <cell r="GN449">
            <v>0</v>
          </cell>
          <cell r="GO449">
            <v>771.51822563449991</v>
          </cell>
        </row>
      </sheetData>
      <sheetData sheetId="19">
        <row r="6">
          <cell r="A6">
            <v>2</v>
          </cell>
          <cell r="B6" t="str">
            <v xml:space="preserve">     1.1  On Deposit Liabilities</v>
          </cell>
          <cell r="C6">
            <v>1689.4273717799999</v>
          </cell>
          <cell r="D6">
            <v>2070.11</v>
          </cell>
          <cell r="E6">
            <v>1806.2215042100001</v>
          </cell>
          <cell r="F6">
            <v>2201.7449999999999</v>
          </cell>
          <cell r="G6">
            <v>506.60404539967459</v>
          </cell>
          <cell r="H6">
            <v>1639.8823050000001</v>
          </cell>
          <cell r="I6">
            <v>2003.2955024000003</v>
          </cell>
          <cell r="J6">
            <v>770.85</v>
          </cell>
          <cell r="K6">
            <v>1807.38269175</v>
          </cell>
          <cell r="L6">
            <v>955.46594247000007</v>
          </cell>
          <cell r="M6">
            <v>911.44945835999999</v>
          </cell>
          <cell r="N6">
            <v>1113.0581910800001</v>
          </cell>
          <cell r="O6">
            <v>466.39172924999997</v>
          </cell>
          <cell r="P6">
            <v>1212.9949215199999</v>
          </cell>
          <cell r="Q6">
            <v>1192.5188223599998</v>
          </cell>
          <cell r="R6">
            <v>1151.3384625000001</v>
          </cell>
          <cell r="S6">
            <v>1434.4901144</v>
          </cell>
          <cell r="T6">
            <v>1927.80942</v>
          </cell>
          <cell r="U6">
            <v>1438.3380222600001</v>
          </cell>
          <cell r="V6">
            <v>940.18452464999996</v>
          </cell>
          <cell r="W6">
            <v>1413.2796956600002</v>
          </cell>
          <cell r="X6">
            <v>861.85692443000005</v>
          </cell>
          <cell r="Y6">
            <v>1029.2788383300001</v>
          </cell>
          <cell r="Z6">
            <v>956.78597171000013</v>
          </cell>
          <cell r="AA6">
            <v>861.76325292999945</v>
          </cell>
          <cell r="AB6">
            <v>1059.3098688399998</v>
          </cell>
          <cell r="AC6">
            <v>592.23582203000001</v>
          </cell>
          <cell r="AD6">
            <v>542.8487859999999</v>
          </cell>
          <cell r="AE6">
            <v>488.79059167999998</v>
          </cell>
          <cell r="AF6">
            <v>630.69001903000003</v>
          </cell>
          <cell r="AG6">
            <v>449.15553796999995</v>
          </cell>
          <cell r="AH6">
            <v>805.83734938999999</v>
          </cell>
          <cell r="AI6">
            <v>59442.924380000004</v>
          </cell>
          <cell r="AJ6">
            <v>92272.428010000018</v>
          </cell>
          <cell r="AK6">
            <v>359185.50999999995</v>
          </cell>
          <cell r="AL6">
            <v>3707.4715299999998</v>
          </cell>
          <cell r="AM6">
            <v>197643.32802999998</v>
          </cell>
          <cell r="AN6">
            <v>73116</v>
          </cell>
          <cell r="AO6">
            <v>182474.33158</v>
          </cell>
          <cell r="AP6">
            <v>85465.700049999999</v>
          </cell>
          <cell r="AQ6">
            <v>86539.567229999986</v>
          </cell>
          <cell r="AR6">
            <v>60192</v>
          </cell>
          <cell r="AS6">
            <v>174570.75</v>
          </cell>
          <cell r="AT6">
            <v>123274</v>
          </cell>
          <cell r="AU6">
            <v>265346.73300000001</v>
          </cell>
          <cell r="AV6">
            <v>86585</v>
          </cell>
          <cell r="AW6">
            <v>112807</v>
          </cell>
          <cell r="AX6">
            <v>68224.929999999993</v>
          </cell>
          <cell r="AY6">
            <v>151931.11418999999</v>
          </cell>
          <cell r="AZ6">
            <v>144505.09999999998</v>
          </cell>
          <cell r="BA6">
            <v>181101.61</v>
          </cell>
          <cell r="BB6">
            <v>257324.18</v>
          </cell>
          <cell r="BC6">
            <v>196849</v>
          </cell>
          <cell r="BD6">
            <v>130996.51</v>
          </cell>
          <cell r="BE6">
            <v>48077.09</v>
          </cell>
          <cell r="BF6">
            <v>495415.53447999997</v>
          </cell>
          <cell r="BG6">
            <v>35529.13265</v>
          </cell>
          <cell r="BH6">
            <v>333045.34319000004</v>
          </cell>
          <cell r="BI6">
            <v>410105.20292000001</v>
          </cell>
          <cell r="BJ6">
            <v>63286.73444</v>
          </cell>
          <cell r="BK6">
            <v>119714.85</v>
          </cell>
          <cell r="BL6">
            <v>77201.25</v>
          </cell>
          <cell r="BM6">
            <v>188289.75008</v>
          </cell>
          <cell r="BN6">
            <v>152731.71377</v>
          </cell>
          <cell r="BO6">
            <v>34719</v>
          </cell>
          <cell r="BP6">
            <v>61379.660200000006</v>
          </cell>
          <cell r="BQ6">
            <v>16898.596999999998</v>
          </cell>
          <cell r="BR6">
            <v>343795.20655</v>
          </cell>
          <cell r="BS6">
            <v>22730.594379999999</v>
          </cell>
          <cell r="BT6">
            <v>173015.12165999998</v>
          </cell>
          <cell r="BU6">
            <v>29650.43</v>
          </cell>
          <cell r="BV6">
            <v>52116.484179999999</v>
          </cell>
          <cell r="BW6">
            <v>125988.52703</v>
          </cell>
          <cell r="BX6">
            <v>42725.612479999996</v>
          </cell>
          <cell r="BY6">
            <v>41435</v>
          </cell>
          <cell r="BZ6">
            <v>305710.99625000003</v>
          </cell>
          <cell r="CA6">
            <v>165216</v>
          </cell>
          <cell r="CB6">
            <v>185102.15787999996</v>
          </cell>
          <cell r="CC6">
            <v>200303.80299999996</v>
          </cell>
          <cell r="CD6">
            <v>15316.069910000002</v>
          </cell>
          <cell r="CE6">
            <v>18805.900000000001</v>
          </cell>
          <cell r="CF6">
            <v>114304.38881999999</v>
          </cell>
          <cell r="CG6">
            <v>104472.91222</v>
          </cell>
          <cell r="CH6">
            <v>83314.210000000006</v>
          </cell>
          <cell r="CI6">
            <v>76995.198059999995</v>
          </cell>
          <cell r="CJ6">
            <v>247587.01166999998</v>
          </cell>
          <cell r="CK6">
            <v>12603.30903</v>
          </cell>
          <cell r="CL6">
            <v>20509.046030000001</v>
          </cell>
          <cell r="CM6">
            <v>23396</v>
          </cell>
          <cell r="CN6">
            <v>239906.53</v>
          </cell>
          <cell r="CO6">
            <v>33053.72</v>
          </cell>
          <cell r="CP6">
            <v>12365.473</v>
          </cell>
          <cell r="CQ6">
            <v>192273.64844000014</v>
          </cell>
          <cell r="CR6">
            <v>25641.372209999994</v>
          </cell>
          <cell r="CS6">
            <v>46507.194360000001</v>
          </cell>
          <cell r="CT6">
            <v>15829.907200000001</v>
          </cell>
          <cell r="CU6">
            <v>42805.8298</v>
          </cell>
          <cell r="CV6">
            <v>61125.21</v>
          </cell>
          <cell r="CW6">
            <v>17928.90827</v>
          </cell>
          <cell r="CX6">
            <v>69469.190100000007</v>
          </cell>
          <cell r="CY6">
            <v>245728.57134000002</v>
          </cell>
          <cell r="CZ6">
            <v>15267.087189999998</v>
          </cell>
          <cell r="DA6">
            <v>17455.21</v>
          </cell>
          <cell r="DB6">
            <v>44857.539300000004</v>
          </cell>
          <cell r="DC6">
            <v>5905.2525000000005</v>
          </cell>
          <cell r="DD6">
            <v>155594.74546999999</v>
          </cell>
          <cell r="DE6">
            <v>58559.191850000003</v>
          </cell>
          <cell r="DF6">
            <v>7686.82</v>
          </cell>
          <cell r="DG6">
            <v>2849.3639599999992</v>
          </cell>
          <cell r="DH6">
            <v>39619.14632</v>
          </cell>
          <cell r="DI6">
            <v>8611.1970600000022</v>
          </cell>
          <cell r="DJ6">
            <v>45696.210059999998</v>
          </cell>
          <cell r="DK6">
            <v>41061.81</v>
          </cell>
          <cell r="DL6">
            <v>11462.57653</v>
          </cell>
          <cell r="DM6">
            <v>26993.575339999996</v>
          </cell>
          <cell r="DN6">
            <v>15908.07503</v>
          </cell>
          <cell r="DO6">
            <v>40990</v>
          </cell>
          <cell r="DP6">
            <v>6867.2778500000004</v>
          </cell>
          <cell r="DQ6">
            <v>397336.36</v>
          </cell>
          <cell r="DR6">
            <v>2349.3000000000002</v>
          </cell>
          <cell r="DS6">
            <v>1569.8177799999999</v>
          </cell>
          <cell r="DT6">
            <v>145.0797</v>
          </cell>
          <cell r="DU6">
            <v>36500</v>
          </cell>
          <cell r="DV6">
            <v>51611.092709999997</v>
          </cell>
          <cell r="DW6">
            <v>130865.90999999999</v>
          </cell>
          <cell r="DX6">
            <v>287927.59881999996</v>
          </cell>
          <cell r="DY6">
            <v>62901.63315999999</v>
          </cell>
          <cell r="DZ6">
            <v>9069</v>
          </cell>
          <cell r="EA6">
            <v>46844</v>
          </cell>
          <cell r="EC6">
            <v>99466.435629999993</v>
          </cell>
          <cell r="ED6">
            <v>166605</v>
          </cell>
          <cell r="EE6">
            <v>145746.06999999998</v>
          </cell>
          <cell r="EF6">
            <v>174764.71187</v>
          </cell>
          <cell r="EG6">
            <v>101289.99557</v>
          </cell>
          <cell r="EH6">
            <v>117405.20321999997</v>
          </cell>
          <cell r="EI6">
            <v>148823.06487</v>
          </cell>
          <cell r="EJ6">
            <v>120902</v>
          </cell>
          <cell r="EK6">
            <v>107584.02538000001</v>
          </cell>
          <cell r="EL6">
            <v>209341.25899000003</v>
          </cell>
          <cell r="EM6">
            <v>152495</v>
          </cell>
          <cell r="EN6">
            <v>209420.96884000002</v>
          </cell>
          <cell r="EO6">
            <v>58970</v>
          </cell>
          <cell r="EP6">
            <v>18065.836709999996</v>
          </cell>
          <cell r="EQ6">
            <v>83068.03</v>
          </cell>
          <cell r="ER6">
            <v>91056.180840000015</v>
          </cell>
          <cell r="ES6">
            <v>147069.98000000001</v>
          </cell>
          <cell r="ET6">
            <v>151059.63783999998</v>
          </cell>
          <cell r="EU6">
            <v>105569.45852</v>
          </cell>
          <cell r="EV6">
            <v>15472.112519999999</v>
          </cell>
          <cell r="EW6">
            <v>5327.0842999999995</v>
          </cell>
          <cell r="EX6">
            <v>246373</v>
          </cell>
          <cell r="EY6">
            <v>19106</v>
          </cell>
          <cell r="EZ6">
            <v>291624.28588000004</v>
          </cell>
          <cell r="FA6">
            <v>48649.179539999997</v>
          </cell>
          <cell r="FB6">
            <v>60184.078239999988</v>
          </cell>
          <cell r="FC6">
            <v>28104</v>
          </cell>
          <cell r="FD6">
            <v>217982.01944999999</v>
          </cell>
          <cell r="FE6">
            <v>73193.460000000006</v>
          </cell>
          <cell r="FF6">
            <v>29213.440000000002</v>
          </cell>
          <cell r="FG6">
            <v>212783</v>
          </cell>
          <cell r="FH6">
            <v>38702.606</v>
          </cell>
          <cell r="FI6">
            <v>94520.708800000008</v>
          </cell>
          <cell r="FJ6">
            <v>255655.32960999996</v>
          </cell>
          <cell r="FK6">
            <v>126783.62</v>
          </cell>
          <cell r="FL6">
            <v>55027.12</v>
          </cell>
          <cell r="FM6">
            <v>449752.92683999997</v>
          </cell>
          <cell r="FN6">
            <v>69770.679540000012</v>
          </cell>
          <cell r="FO6">
            <v>63510.121939999997</v>
          </cell>
          <cell r="FP6">
            <v>56212.820150000007</v>
          </cell>
          <cell r="FQ6">
            <v>74144</v>
          </cell>
          <cell r="FR6">
            <v>8415.387999999999</v>
          </cell>
          <cell r="FS6">
            <v>27878.470940000003</v>
          </cell>
          <cell r="FT6">
            <v>126945</v>
          </cell>
          <cell r="FU6">
            <v>84233.524239999999</v>
          </cell>
          <cell r="FV6">
            <v>6295.9783900000029</v>
          </cell>
          <cell r="FW6">
            <v>117998.02</v>
          </cell>
          <cell r="FX6">
            <v>72668.186079999985</v>
          </cell>
          <cell r="FY6">
            <v>35278.231939999998</v>
          </cell>
          <cell r="FZ6">
            <v>82830.53</v>
          </cell>
          <cell r="GA6">
            <v>58160.61</v>
          </cell>
          <cell r="GB6">
            <v>43006.062229999996</v>
          </cell>
          <cell r="GC6">
            <v>78916.500300000014</v>
          </cell>
          <cell r="GD6">
            <v>30711.519999999997</v>
          </cell>
          <cell r="GE6">
            <v>12406.716749999998</v>
          </cell>
          <cell r="GF6">
            <v>15887.07</v>
          </cell>
          <cell r="GL6">
            <v>36931.390687389685</v>
          </cell>
          <cell r="GM6">
            <v>9484.4642165400037</v>
          </cell>
          <cell r="GN6">
            <v>6368.1454946500016</v>
          </cell>
        </row>
        <row r="7">
          <cell r="A7">
            <v>3</v>
          </cell>
          <cell r="B7" t="str">
            <v xml:space="preserve">           1.1.1  Saving Account</v>
          </cell>
          <cell r="C7">
            <v>901.3539278799999</v>
          </cell>
          <cell r="D7">
            <v>905.63</v>
          </cell>
          <cell r="E7">
            <v>630.78314916999977</v>
          </cell>
          <cell r="F7">
            <v>532.45900000000006</v>
          </cell>
          <cell r="G7">
            <v>278.04038226989746</v>
          </cell>
          <cell r="H7">
            <v>685.25156000000004</v>
          </cell>
          <cell r="I7">
            <v>311.40495176000002</v>
          </cell>
          <cell r="J7">
            <v>346.09</v>
          </cell>
          <cell r="K7">
            <v>590.79613047999999</v>
          </cell>
          <cell r="L7">
            <v>267.49925658000001</v>
          </cell>
          <cell r="M7">
            <v>226.44755758999997</v>
          </cell>
          <cell r="N7">
            <v>194.27640129</v>
          </cell>
          <cell r="O7">
            <v>111.29137703999999</v>
          </cell>
          <cell r="P7">
            <v>425.73888651000004</v>
          </cell>
          <cell r="Q7">
            <v>287.44045293999994</v>
          </cell>
          <cell r="R7">
            <v>183.02917379000002</v>
          </cell>
          <cell r="S7">
            <v>338.14395779999995</v>
          </cell>
          <cell r="T7">
            <v>716.49295999999993</v>
          </cell>
          <cell r="U7">
            <v>554.17212962000008</v>
          </cell>
          <cell r="V7">
            <v>175.65963844000004</v>
          </cell>
          <cell r="W7">
            <v>162.79258009</v>
          </cell>
          <cell r="X7">
            <v>159.61644903000001</v>
          </cell>
          <cell r="Y7">
            <v>331.73007351999996</v>
          </cell>
          <cell r="Z7">
            <v>722.86612523000019</v>
          </cell>
          <cell r="AA7">
            <v>154.34391629000001</v>
          </cell>
          <cell r="AB7">
            <v>541.72381569999993</v>
          </cell>
          <cell r="AC7">
            <v>112.22678576</v>
          </cell>
          <cell r="AD7">
            <v>200.33300626999988</v>
          </cell>
          <cell r="AE7">
            <v>49.49444858999999</v>
          </cell>
          <cell r="AF7">
            <v>63.950504769999995</v>
          </cell>
          <cell r="AG7">
            <v>116.26145348999998</v>
          </cell>
          <cell r="AH7">
            <v>173.53498653999998</v>
          </cell>
          <cell r="AI7">
            <v>10322.28642</v>
          </cell>
          <cell r="AJ7">
            <v>67315.13960000001</v>
          </cell>
          <cell r="AK7">
            <v>165418.07999999999</v>
          </cell>
          <cell r="AL7">
            <v>2816.41462</v>
          </cell>
          <cell r="AM7">
            <v>56756.468679999991</v>
          </cell>
          <cell r="AN7">
            <v>38715</v>
          </cell>
          <cell r="AO7">
            <v>92209.016909999991</v>
          </cell>
          <cell r="AP7">
            <v>64471.964294367375</v>
          </cell>
          <cell r="AQ7">
            <v>26785.450760000003</v>
          </cell>
          <cell r="AR7">
            <v>43544</v>
          </cell>
          <cell r="AS7">
            <v>82518.265000000014</v>
          </cell>
          <cell r="AT7">
            <v>54758</v>
          </cell>
          <cell r="AU7">
            <v>137825.24590000001</v>
          </cell>
          <cell r="AV7">
            <v>28299</v>
          </cell>
          <cell r="AW7">
            <v>68311</v>
          </cell>
          <cell r="AX7">
            <v>36858.6</v>
          </cell>
          <cell r="AY7">
            <v>22013.705319999997</v>
          </cell>
          <cell r="AZ7">
            <v>61803.729999999989</v>
          </cell>
          <cell r="BA7">
            <v>50417.71</v>
          </cell>
          <cell r="BB7">
            <v>103443.24</v>
          </cell>
          <cell r="BC7">
            <v>100754</v>
          </cell>
          <cell r="BD7">
            <v>64490.06</v>
          </cell>
          <cell r="BE7">
            <v>34696.26</v>
          </cell>
          <cell r="BF7">
            <v>160859.25369000001</v>
          </cell>
          <cell r="BG7">
            <v>26913.91562</v>
          </cell>
          <cell r="BH7">
            <v>147044.23465000006</v>
          </cell>
          <cell r="BI7">
            <v>99286.527480000004</v>
          </cell>
          <cell r="BJ7">
            <v>28108.13551</v>
          </cell>
          <cell r="BK7">
            <v>37580.710000000006</v>
          </cell>
          <cell r="BL7">
            <v>47584.73</v>
          </cell>
          <cell r="BM7">
            <v>111942.52909999999</v>
          </cell>
          <cell r="BN7">
            <v>65648.386039999998</v>
          </cell>
          <cell r="BO7">
            <v>18571</v>
          </cell>
          <cell r="BP7">
            <v>17196.486140000001</v>
          </cell>
          <cell r="BQ7">
            <v>12822.06</v>
          </cell>
          <cell r="BR7">
            <v>168106.44509999998</v>
          </cell>
          <cell r="BS7">
            <v>10810.27</v>
          </cell>
          <cell r="BT7">
            <v>94524.454549999995</v>
          </cell>
          <cell r="BU7">
            <v>23089.96</v>
          </cell>
          <cell r="BV7">
            <v>13709.560660000003</v>
          </cell>
          <cell r="BW7">
            <v>22288.040099999998</v>
          </cell>
          <cell r="BX7">
            <v>18705.990460000001</v>
          </cell>
          <cell r="BY7">
            <v>18866</v>
          </cell>
          <cell r="BZ7">
            <v>136967.64302000002</v>
          </cell>
          <cell r="CA7">
            <v>86592</v>
          </cell>
          <cell r="CB7">
            <v>95757.360869999975</v>
          </cell>
          <cell r="CC7">
            <v>50948.152999999998</v>
          </cell>
          <cell r="CD7">
            <v>7253.49</v>
          </cell>
          <cell r="CE7">
            <v>12575.02</v>
          </cell>
          <cell r="CF7">
            <v>58276.805010000004</v>
          </cell>
          <cell r="CG7">
            <v>34244.727059999997</v>
          </cell>
          <cell r="CH7">
            <v>45158.15</v>
          </cell>
          <cell r="CI7">
            <v>38391.019999999997</v>
          </cell>
          <cell r="CJ7">
            <v>111418.28848999999</v>
          </cell>
          <cell r="CK7">
            <v>7586.53226</v>
          </cell>
          <cell r="CL7">
            <v>8989.869130000001</v>
          </cell>
          <cell r="CM7">
            <v>18267</v>
          </cell>
          <cell r="CN7">
            <v>145433.66</v>
          </cell>
          <cell r="CO7">
            <v>19139.060000000001</v>
          </cell>
          <cell r="CP7">
            <v>10004.34051</v>
          </cell>
          <cell r="CQ7">
            <v>83580.387650000004</v>
          </cell>
          <cell r="CR7">
            <v>21817.487369999995</v>
          </cell>
          <cell r="CS7">
            <v>37233.984360000002</v>
          </cell>
          <cell r="CT7">
            <v>8626.9700300000004</v>
          </cell>
          <cell r="CU7">
            <v>10920.29513</v>
          </cell>
          <cell r="CV7">
            <v>24772.579999999998</v>
          </cell>
          <cell r="CW7">
            <v>11827.66</v>
          </cell>
          <cell r="CX7">
            <v>30047.701300000001</v>
          </cell>
          <cell r="CY7">
            <v>63649.258190000008</v>
          </cell>
          <cell r="CZ7">
            <v>12726.438299999998</v>
          </cell>
          <cell r="DA7">
            <v>9968.7999999999993</v>
          </cell>
          <cell r="DB7">
            <v>18807.199900000003</v>
          </cell>
          <cell r="DC7">
            <v>3908.3854999999999</v>
          </cell>
          <cell r="DD7">
            <v>65972.080839999995</v>
          </cell>
          <cell r="DE7">
            <v>28496.549339999998</v>
          </cell>
          <cell r="DF7">
            <v>3593.55</v>
          </cell>
          <cell r="DG7">
            <v>2305.5971199999994</v>
          </cell>
          <cell r="DH7">
            <v>30706.50693</v>
          </cell>
          <cell r="DI7">
            <v>6913.7793000000011</v>
          </cell>
          <cell r="DJ7">
            <v>9156.1044299999994</v>
          </cell>
          <cell r="DK7">
            <v>15127.67</v>
          </cell>
          <cell r="DL7">
            <v>10269.50813</v>
          </cell>
          <cell r="DM7">
            <v>13867.617759999999</v>
          </cell>
          <cell r="DN7">
            <v>5847.3197599999994</v>
          </cell>
          <cell r="DO7">
            <v>21366</v>
          </cell>
          <cell r="DP7">
            <v>1851.45264</v>
          </cell>
          <cell r="DQ7">
            <v>111779.65</v>
          </cell>
          <cell r="DR7">
            <v>1380.81</v>
          </cell>
          <cell r="DS7">
            <v>595.25346000000002</v>
          </cell>
          <cell r="DT7">
            <v>6.9299100000000031</v>
          </cell>
          <cell r="DU7">
            <v>8200</v>
          </cell>
          <cell r="DV7">
            <v>8706.074779999999</v>
          </cell>
          <cell r="DW7">
            <v>29651.57</v>
          </cell>
          <cell r="DX7">
            <v>64772.233439999996</v>
          </cell>
          <cell r="DY7">
            <v>36614.128779999992</v>
          </cell>
          <cell r="DZ7">
            <v>4350</v>
          </cell>
          <cell r="EA7">
            <v>7366</v>
          </cell>
          <cell r="EC7">
            <v>15430.29207</v>
          </cell>
          <cell r="ED7">
            <v>58859.55</v>
          </cell>
          <cell r="EE7">
            <v>21840.77</v>
          </cell>
          <cell r="EF7">
            <v>64592.163320000007</v>
          </cell>
          <cell r="EG7">
            <v>35806.950409999998</v>
          </cell>
          <cell r="EH7">
            <v>25329.022239999998</v>
          </cell>
          <cell r="EI7">
            <v>42986.308010000001</v>
          </cell>
          <cell r="EJ7">
            <v>43066</v>
          </cell>
          <cell r="EK7">
            <v>15841.01053</v>
          </cell>
          <cell r="EL7">
            <v>69742.728860000003</v>
          </cell>
          <cell r="EM7">
            <v>45287</v>
          </cell>
          <cell r="EN7">
            <v>73415.194700000022</v>
          </cell>
          <cell r="EO7">
            <v>13900</v>
          </cell>
          <cell r="EP7">
            <v>6792.6283900000008</v>
          </cell>
          <cell r="EQ7">
            <v>22231.67</v>
          </cell>
          <cell r="ER7">
            <v>24822.114259999998</v>
          </cell>
          <cell r="ES7">
            <v>61815.16</v>
          </cell>
          <cell r="ET7">
            <v>47057.718879999993</v>
          </cell>
          <cell r="EU7">
            <v>45293.522060000003</v>
          </cell>
          <cell r="EV7">
            <v>4327.7457800000002</v>
          </cell>
          <cell r="EW7">
            <v>1258.1579999999999</v>
          </cell>
          <cell r="EX7">
            <v>101655</v>
          </cell>
          <cell r="EY7">
            <v>14144</v>
          </cell>
          <cell r="EZ7">
            <v>105566.43005</v>
          </cell>
          <cell r="FA7">
            <v>21360.540719999997</v>
          </cell>
          <cell r="FB7">
            <v>24353.797979999996</v>
          </cell>
          <cell r="FC7">
            <v>14600</v>
          </cell>
          <cell r="FD7">
            <v>112109.71351999999</v>
          </cell>
          <cell r="FE7">
            <v>21503.38</v>
          </cell>
          <cell r="FF7">
            <v>9819.6</v>
          </cell>
          <cell r="FG7">
            <v>95491</v>
          </cell>
          <cell r="FH7">
            <v>16789.52</v>
          </cell>
          <cell r="FI7">
            <v>29953.426920000002</v>
          </cell>
          <cell r="FJ7">
            <v>132542.18167999998</v>
          </cell>
          <cell r="FK7">
            <v>60219.18</v>
          </cell>
          <cell r="FL7">
            <v>21719.759999999998</v>
          </cell>
          <cell r="FM7">
            <v>345873.14902999997</v>
          </cell>
          <cell r="FN7">
            <v>22155.752260000001</v>
          </cell>
          <cell r="FO7">
            <v>19657.968939999999</v>
          </cell>
          <cell r="FP7">
            <v>32318.835170000006</v>
          </cell>
          <cell r="FQ7">
            <v>40323</v>
          </cell>
          <cell r="FR7">
            <v>6088.402</v>
          </cell>
          <cell r="FS7">
            <v>9093.3377500000006</v>
          </cell>
          <cell r="FT7">
            <v>80021</v>
          </cell>
          <cell r="FU7">
            <v>42690.554419999993</v>
          </cell>
          <cell r="FV7">
            <v>5323.7143900000028</v>
          </cell>
          <cell r="FW7">
            <v>54411.96</v>
          </cell>
          <cell r="FX7">
            <v>51369.558309999993</v>
          </cell>
          <cell r="FY7">
            <v>16633.579839999999</v>
          </cell>
          <cell r="FZ7">
            <v>36785.839999999997</v>
          </cell>
          <cell r="GA7">
            <v>9725.11</v>
          </cell>
          <cell r="GB7">
            <v>9030.3956799999978</v>
          </cell>
          <cell r="GC7">
            <v>37609.87442</v>
          </cell>
          <cell r="GD7">
            <v>13308.56</v>
          </cell>
          <cell r="GE7">
            <v>7866.7358299999978</v>
          </cell>
          <cell r="GF7">
            <v>6915.4</v>
          </cell>
          <cell r="GL7">
            <v>11450.875038439897</v>
          </cell>
          <cell r="GM7">
            <v>4112.3279733043655</v>
          </cell>
          <cell r="GN7">
            <v>2528.3859734199982</v>
          </cell>
        </row>
        <row r="9">
          <cell r="A9">
            <v>5</v>
          </cell>
          <cell r="B9" t="str">
            <v xml:space="preserve">                    1.1.2.1  Up to 3 months Fixed Account</v>
          </cell>
          <cell r="C9">
            <v>0</v>
          </cell>
          <cell r="D9">
            <v>0.35</v>
          </cell>
          <cell r="E9">
            <v>116.76786428100004</v>
          </cell>
          <cell r="F9">
            <v>17.059000000000001</v>
          </cell>
          <cell r="G9">
            <v>12.522093118916587</v>
          </cell>
          <cell r="H9">
            <v>766.85425499999997</v>
          </cell>
          <cell r="I9">
            <v>152.96161284738906</v>
          </cell>
          <cell r="K9">
            <v>198.27182534389533</v>
          </cell>
          <cell r="L9">
            <v>0</v>
          </cell>
          <cell r="N9">
            <v>7.5965640000000001E-2</v>
          </cell>
          <cell r="O9">
            <v>0</v>
          </cell>
          <cell r="P9">
            <v>0.23734195000000002</v>
          </cell>
          <cell r="R9">
            <v>0.31237168999999998</v>
          </cell>
          <cell r="S9">
            <v>95.63</v>
          </cell>
          <cell r="T9">
            <v>0.20758000000000001</v>
          </cell>
          <cell r="U9">
            <v>5.41</v>
          </cell>
          <cell r="V9">
            <v>9.3533382100000004</v>
          </cell>
          <cell r="W9">
            <v>1.19327E-3</v>
          </cell>
          <cell r="Y9">
            <v>0.26085091999999999</v>
          </cell>
          <cell r="AA9">
            <v>35.291744319999992</v>
          </cell>
          <cell r="AB9">
            <v>5.5962979999999996E-2</v>
          </cell>
          <cell r="AC9">
            <v>15.171615110000001</v>
          </cell>
          <cell r="AD9">
            <v>0</v>
          </cell>
          <cell r="AF9">
            <v>50.224958400555693</v>
          </cell>
          <cell r="AH9">
            <v>1.21751604</v>
          </cell>
          <cell r="AI9">
            <v>0</v>
          </cell>
          <cell r="AK9">
            <v>76.400000000000006</v>
          </cell>
          <cell r="AN9">
            <v>1170</v>
          </cell>
          <cell r="AO9">
            <v>566.7688599999999</v>
          </cell>
          <cell r="AQ9">
            <v>237.46521999999996</v>
          </cell>
          <cell r="AS9">
            <v>699.41</v>
          </cell>
          <cell r="AU9">
            <v>163.54287000000002</v>
          </cell>
          <cell r="AV9">
            <v>100</v>
          </cell>
          <cell r="BA9">
            <v>8851.5499999999993</v>
          </cell>
          <cell r="BB9">
            <v>2005.49</v>
          </cell>
          <cell r="BD9">
            <v>717.35</v>
          </cell>
          <cell r="BF9">
            <v>883.33</v>
          </cell>
          <cell r="BI9">
            <v>4118.7987199999998</v>
          </cell>
          <cell r="BJ9">
            <v>71.978259999999992</v>
          </cell>
          <cell r="BM9">
            <v>0</v>
          </cell>
          <cell r="BN9">
            <v>8.0555199999999996</v>
          </cell>
          <cell r="BP9">
            <v>123.23265000000001</v>
          </cell>
          <cell r="BR9">
            <v>48.459230000000005</v>
          </cell>
          <cell r="BS9">
            <v>299.42</v>
          </cell>
          <cell r="BU9">
            <v>38.200000000000003</v>
          </cell>
          <cell r="BV9">
            <v>73.984940000000009</v>
          </cell>
          <cell r="BW9">
            <v>27.64143</v>
          </cell>
          <cell r="BX9">
            <v>81.067750000000004</v>
          </cell>
          <cell r="BY9">
            <v>171</v>
          </cell>
          <cell r="BZ9">
            <v>9897.4363200000007</v>
          </cell>
          <cell r="CA9">
            <v>511</v>
          </cell>
          <cell r="CB9">
            <v>2824.0583900000001</v>
          </cell>
          <cell r="CC9">
            <v>1424.11826</v>
          </cell>
          <cell r="CE9">
            <v>43.52</v>
          </cell>
          <cell r="CF9">
            <v>1071.4146499999999</v>
          </cell>
          <cell r="CG9">
            <v>0</v>
          </cell>
          <cell r="CH9">
            <v>104.5</v>
          </cell>
          <cell r="CI9">
            <v>175.54369</v>
          </cell>
          <cell r="CJ9">
            <v>0</v>
          </cell>
          <cell r="CN9">
            <v>331.47</v>
          </cell>
          <cell r="CQ9">
            <v>57.075890000000001</v>
          </cell>
          <cell r="CS9">
            <v>156.81</v>
          </cell>
          <cell r="CT9">
            <v>34.495339999999999</v>
          </cell>
          <cell r="CX9">
            <v>91.916700000000006</v>
          </cell>
          <cell r="CY9">
            <v>1662.0311200000001</v>
          </cell>
          <cell r="DD9">
            <v>21.84918</v>
          </cell>
          <cell r="DE9">
            <v>276.0641</v>
          </cell>
          <cell r="DF9">
            <v>4.41</v>
          </cell>
          <cell r="DK9">
            <v>126.44</v>
          </cell>
          <cell r="DM9">
            <v>12.61164</v>
          </cell>
          <cell r="DO9">
            <v>27</v>
          </cell>
          <cell r="DQ9">
            <v>1228.27</v>
          </cell>
          <cell r="DR9">
            <v>33.15</v>
          </cell>
          <cell r="DV9">
            <v>621.20821000000001</v>
          </cell>
          <cell r="DW9">
            <v>89.28</v>
          </cell>
          <cell r="DX9">
            <v>1083.9446699999999</v>
          </cell>
          <cell r="EA9">
            <v>525</v>
          </cell>
          <cell r="EC9">
            <v>1727.0233800000001</v>
          </cell>
          <cell r="EE9">
            <v>3946.88</v>
          </cell>
          <cell r="EF9">
            <v>1263.7539999999999</v>
          </cell>
          <cell r="EH9">
            <v>112.51282</v>
          </cell>
          <cell r="EI9">
            <v>1592.1100800000002</v>
          </cell>
          <cell r="EJ9">
            <v>354</v>
          </cell>
          <cell r="EL9">
            <v>438.36697999999996</v>
          </cell>
          <cell r="EM9">
            <v>9</v>
          </cell>
          <cell r="EN9">
            <v>526.12074000000007</v>
          </cell>
          <cell r="EO9">
            <v>2477</v>
          </cell>
          <cell r="EP9">
            <v>16.35866</v>
          </cell>
          <cell r="ES9">
            <v>12788.22</v>
          </cell>
          <cell r="ET9">
            <v>2316.6708699999999</v>
          </cell>
          <cell r="EU9">
            <v>5240.6196200000004</v>
          </cell>
          <cell r="EV9">
            <v>110.58035000000001</v>
          </cell>
          <cell r="EX9">
            <v>6951</v>
          </cell>
          <cell r="EZ9">
            <v>1911.5155600000001</v>
          </cell>
          <cell r="FA9">
            <v>1077.2841100000001</v>
          </cell>
          <cell r="FC9">
            <v>458</v>
          </cell>
          <cell r="FD9">
            <v>3073.2445499999999</v>
          </cell>
          <cell r="FE9">
            <v>1282.83</v>
          </cell>
          <cell r="FG9">
            <v>1841</v>
          </cell>
          <cell r="FH9">
            <v>9559.9830000000002</v>
          </cell>
          <cell r="FI9">
            <v>826.04912999999999</v>
          </cell>
          <cell r="FJ9">
            <v>66.355550000000008</v>
          </cell>
          <cell r="FK9">
            <v>1782.71</v>
          </cell>
          <cell r="FL9">
            <v>3.18</v>
          </cell>
          <cell r="FM9">
            <v>1095.0423799999999</v>
          </cell>
          <cell r="FN9">
            <v>597.42647999999997</v>
          </cell>
          <cell r="FP9">
            <v>6.0428899999999999</v>
          </cell>
          <cell r="FR9">
            <v>20.762</v>
          </cell>
          <cell r="FT9">
            <v>850</v>
          </cell>
          <cell r="FU9">
            <v>559.32678999999996</v>
          </cell>
          <cell r="FW9">
            <v>518.46</v>
          </cell>
          <cell r="FX9">
            <v>408.10498999999999</v>
          </cell>
          <cell r="FY9">
            <v>737.21355000000005</v>
          </cell>
          <cell r="FZ9">
            <v>377.44</v>
          </cell>
          <cell r="GA9">
            <v>1463.64</v>
          </cell>
          <cell r="GB9">
            <v>288.16424999999998</v>
          </cell>
          <cell r="GC9">
            <v>5084.9342699999997</v>
          </cell>
          <cell r="GD9">
            <v>293.44</v>
          </cell>
          <cell r="GL9">
            <v>1478.2370891217568</v>
          </cell>
          <cell r="GM9">
            <v>40.648330730000012</v>
          </cell>
          <cell r="GN9">
            <v>76.371799880000026</v>
          </cell>
        </row>
        <row r="10">
          <cell r="A10">
            <v>6</v>
          </cell>
          <cell r="B10" t="str">
            <v xml:space="preserve">                    1.1.2.2  3 to 6 months Fixed Account</v>
          </cell>
          <cell r="C10">
            <v>0</v>
          </cell>
          <cell r="D10">
            <v>12.48</v>
          </cell>
          <cell r="E10">
            <v>155.69048570800007</v>
          </cell>
          <cell r="F10">
            <v>0</v>
          </cell>
          <cell r="G10">
            <v>0.93403219117802005</v>
          </cell>
          <cell r="H10">
            <v>0</v>
          </cell>
          <cell r="I10">
            <v>312.09324492126933</v>
          </cell>
          <cell r="J10">
            <v>51.14</v>
          </cell>
          <cell r="K10">
            <v>213.10062330538244</v>
          </cell>
          <cell r="L10">
            <v>0</v>
          </cell>
          <cell r="N10">
            <v>9.2643899999999991E-3</v>
          </cell>
          <cell r="O10">
            <v>0</v>
          </cell>
          <cell r="P10">
            <v>3.3250285699999997</v>
          </cell>
          <cell r="R10">
            <v>0.80981776999999988</v>
          </cell>
          <cell r="S10">
            <v>146.25</v>
          </cell>
          <cell r="T10">
            <v>3.4553799999999999</v>
          </cell>
          <cell r="U10">
            <v>2.39</v>
          </cell>
          <cell r="V10">
            <v>8.9708812400000006</v>
          </cell>
          <cell r="W10">
            <v>6.4838764799999984</v>
          </cell>
          <cell r="Y10">
            <v>16.651612889999999</v>
          </cell>
          <cell r="AA10">
            <v>1.46378908</v>
          </cell>
          <cell r="AB10">
            <v>29.891998400000002</v>
          </cell>
          <cell r="AC10">
            <v>2.3015540299999997</v>
          </cell>
          <cell r="AD10">
            <v>0</v>
          </cell>
          <cell r="AE10">
            <v>19.178464240111069</v>
          </cell>
          <cell r="AF10">
            <v>39.720983875761497</v>
          </cell>
          <cell r="AG10">
            <v>0.83294459999999992</v>
          </cell>
          <cell r="AH10">
            <v>5.3959644000000004</v>
          </cell>
          <cell r="AI10">
            <v>29.34234</v>
          </cell>
          <cell r="AK10">
            <v>3762.46</v>
          </cell>
          <cell r="AN10">
            <v>2359</v>
          </cell>
          <cell r="AO10">
            <v>495.88285000000008</v>
          </cell>
          <cell r="AQ10">
            <v>1865.41695</v>
          </cell>
          <cell r="AS10">
            <v>3686.3</v>
          </cell>
          <cell r="AU10">
            <v>543.79034000000001</v>
          </cell>
          <cell r="AV10">
            <v>31</v>
          </cell>
          <cell r="AZ10">
            <v>2589.0299999999997</v>
          </cell>
          <cell r="BA10">
            <v>8612.5300000000007</v>
          </cell>
          <cell r="BB10">
            <v>9599.74</v>
          </cell>
          <cell r="BC10">
            <v>3348</v>
          </cell>
          <cell r="BD10">
            <v>1744.5</v>
          </cell>
          <cell r="BE10">
            <v>2521.25</v>
          </cell>
          <cell r="BF10">
            <v>10113.040789999999</v>
          </cell>
          <cell r="BI10">
            <v>8248.5018199999995</v>
          </cell>
          <cell r="BJ10">
            <v>126.39612</v>
          </cell>
          <cell r="BK10">
            <v>149.07</v>
          </cell>
          <cell r="BL10">
            <v>873.34</v>
          </cell>
          <cell r="BM10">
            <v>9221.055940000002</v>
          </cell>
          <cell r="BN10">
            <v>186.71657999999999</v>
          </cell>
          <cell r="BO10">
            <v>340</v>
          </cell>
          <cell r="BP10">
            <v>1093.1846099999998</v>
          </cell>
          <cell r="BR10">
            <v>526.42939000000001</v>
          </cell>
          <cell r="BS10">
            <v>605.14437999999996</v>
          </cell>
          <cell r="BT10">
            <v>9.7252200000000002</v>
          </cell>
          <cell r="BU10">
            <v>13.7</v>
          </cell>
          <cell r="BV10">
            <v>173.23389</v>
          </cell>
          <cell r="BW10">
            <v>2536.6032700000001</v>
          </cell>
          <cell r="BX10">
            <v>97.682630000000003</v>
          </cell>
          <cell r="BY10">
            <v>2376</v>
          </cell>
          <cell r="BZ10">
            <v>11007.57199</v>
          </cell>
          <cell r="CA10">
            <v>3232</v>
          </cell>
          <cell r="CB10">
            <v>4664.5014299999993</v>
          </cell>
          <cell r="CC10">
            <v>4121.8700199999994</v>
          </cell>
          <cell r="CD10">
            <v>81.923000000000002</v>
          </cell>
          <cell r="CE10">
            <v>201.32</v>
          </cell>
          <cell r="CF10">
            <v>2448.5141400000002</v>
          </cell>
          <cell r="CG10">
            <v>0</v>
          </cell>
          <cell r="CH10">
            <v>461.09</v>
          </cell>
          <cell r="CI10">
            <v>645.17993999999999</v>
          </cell>
          <cell r="CJ10">
            <v>2856.2747100000001</v>
          </cell>
          <cell r="CM10">
            <v>17</v>
          </cell>
          <cell r="CN10">
            <v>1877.47</v>
          </cell>
          <cell r="CO10">
            <v>186.48</v>
          </cell>
          <cell r="CQ10">
            <v>1379.6057700000006</v>
          </cell>
          <cell r="CR10">
            <v>34.214919999999999</v>
          </cell>
          <cell r="CS10">
            <v>297.59000000000003</v>
          </cell>
          <cell r="CT10">
            <v>53.936909999999997</v>
          </cell>
          <cell r="CU10">
            <v>16.839279999999999</v>
          </cell>
          <cell r="CV10">
            <v>25.82</v>
          </cell>
          <cell r="CW10">
            <v>33.959429999999998</v>
          </cell>
          <cell r="CX10">
            <v>1711.8629000000001</v>
          </cell>
          <cell r="CY10">
            <v>546.05022999999994</v>
          </cell>
          <cell r="DA10">
            <v>85.51</v>
          </cell>
          <cell r="DC10">
            <v>36.973150000000004</v>
          </cell>
          <cell r="DD10">
            <v>12262.84583</v>
          </cell>
          <cell r="DE10">
            <v>836.04345000000001</v>
          </cell>
          <cell r="DF10">
            <v>11.47</v>
          </cell>
          <cell r="DG10">
            <v>35.86233</v>
          </cell>
          <cell r="DH10">
            <v>217.43501999999998</v>
          </cell>
          <cell r="DK10">
            <v>90.67</v>
          </cell>
          <cell r="DL10">
            <v>24.511020000000002</v>
          </cell>
          <cell r="DM10">
            <v>76.231999999999999</v>
          </cell>
          <cell r="DN10">
            <v>12.82602</v>
          </cell>
          <cell r="DO10">
            <v>54</v>
          </cell>
          <cell r="DQ10">
            <v>4063.75</v>
          </cell>
          <cell r="DR10">
            <v>56.47</v>
          </cell>
          <cell r="DS10">
            <v>2.2806100000000002</v>
          </cell>
          <cell r="DV10">
            <v>1379.08168</v>
          </cell>
          <cell r="DW10">
            <v>129.03</v>
          </cell>
          <cell r="DX10">
            <v>3754.7131800000002</v>
          </cell>
          <cell r="EA10">
            <v>1027</v>
          </cell>
          <cell r="EC10">
            <v>1335.0995399999999</v>
          </cell>
          <cell r="ED10">
            <v>509.36</v>
          </cell>
          <cell r="EE10">
            <v>3276.97</v>
          </cell>
          <cell r="EF10">
            <v>2972.2860000000001</v>
          </cell>
          <cell r="EH10">
            <v>78.125810000000001</v>
          </cell>
          <cell r="EI10">
            <v>8373.3798900000002</v>
          </cell>
          <cell r="EJ10">
            <v>1254</v>
          </cell>
          <cell r="EL10">
            <v>462.83936</v>
          </cell>
          <cell r="EM10">
            <v>948</v>
          </cell>
          <cell r="EN10">
            <v>3169.7387599999997</v>
          </cell>
          <cell r="EO10">
            <v>385</v>
          </cell>
          <cell r="ER10">
            <v>2.1216500000000003</v>
          </cell>
          <cell r="ES10">
            <v>19608.61</v>
          </cell>
          <cell r="ET10">
            <v>8417.8381699999991</v>
          </cell>
          <cell r="EU10">
            <v>1511.7587900000001</v>
          </cell>
          <cell r="EV10">
            <v>4766.9775</v>
          </cell>
          <cell r="EX10">
            <v>9508</v>
          </cell>
          <cell r="EZ10">
            <v>3849.3403399999997</v>
          </cell>
          <cell r="FA10">
            <v>138.7722</v>
          </cell>
          <cell r="FC10">
            <v>624</v>
          </cell>
          <cell r="FD10">
            <v>6821.58403</v>
          </cell>
          <cell r="FE10">
            <v>5615.97</v>
          </cell>
          <cell r="FG10">
            <v>2560</v>
          </cell>
          <cell r="FH10">
            <v>48.17</v>
          </cell>
          <cell r="FI10">
            <v>260.18344000000002</v>
          </cell>
          <cell r="FJ10">
            <v>789.36381999999992</v>
          </cell>
          <cell r="FK10">
            <v>8259.6</v>
          </cell>
          <cell r="FL10">
            <v>10.49</v>
          </cell>
          <cell r="FM10">
            <v>6142.8219300000019</v>
          </cell>
          <cell r="FN10">
            <v>529.36156000000005</v>
          </cell>
          <cell r="FP10">
            <v>724.35410000000013</v>
          </cell>
          <cell r="FQ10">
            <v>603</v>
          </cell>
          <cell r="FR10">
            <v>16.510000000000002</v>
          </cell>
          <cell r="FS10">
            <v>94.977999999999994</v>
          </cell>
          <cell r="FT10">
            <v>4809</v>
          </cell>
          <cell r="FU10">
            <v>943.41071999999986</v>
          </cell>
          <cell r="FW10">
            <v>685.2</v>
          </cell>
          <cell r="FX10">
            <v>1035.99198</v>
          </cell>
          <cell r="FY10">
            <v>1434.03574</v>
          </cell>
          <cell r="FZ10">
            <v>5645.87</v>
          </cell>
          <cell r="GA10">
            <v>1107.07</v>
          </cell>
          <cell r="GB10">
            <v>1105.3430600000002</v>
          </cell>
          <cell r="GC10">
            <v>1724.6608000000001</v>
          </cell>
          <cell r="GD10">
            <v>30.55</v>
          </cell>
          <cell r="GF10">
            <v>14.67</v>
          </cell>
          <cell r="GL10">
            <v>1032.5699460917026</v>
          </cell>
          <cell r="GM10">
            <v>131.64602121999997</v>
          </cell>
          <cell r="GN10">
            <v>128.49423205000002</v>
          </cell>
        </row>
        <row r="11">
          <cell r="A11">
            <v>7</v>
          </cell>
          <cell r="B11" t="str">
            <v xml:space="preserve">                    1.1.2.3  6 months to 1 year Fixed Account</v>
          </cell>
          <cell r="C11">
            <v>0</v>
          </cell>
          <cell r="D11">
            <v>737.6</v>
          </cell>
          <cell r="E11">
            <v>389.22621427000024</v>
          </cell>
          <cell r="F11">
            <v>0</v>
          </cell>
          <cell r="G11">
            <v>29.321860624322788</v>
          </cell>
          <cell r="H11">
            <v>0</v>
          </cell>
          <cell r="I11">
            <v>735.33866975135936</v>
          </cell>
          <cell r="J11">
            <v>0</v>
          </cell>
          <cell r="K11">
            <v>296.63104391756303</v>
          </cell>
          <cell r="L11">
            <v>483.7349442200001</v>
          </cell>
          <cell r="M11">
            <v>7.1241929700000011</v>
          </cell>
          <cell r="N11">
            <v>400.33083807999998</v>
          </cell>
          <cell r="O11">
            <v>278.52753231999998</v>
          </cell>
          <cell r="P11">
            <v>213.07268880000001</v>
          </cell>
          <cell r="R11">
            <v>438.69798365999998</v>
          </cell>
          <cell r="S11">
            <v>217.97</v>
          </cell>
          <cell r="T11">
            <v>103.78334</v>
          </cell>
          <cell r="U11">
            <v>49.3</v>
          </cell>
          <cell r="V11">
            <v>368.13036087</v>
          </cell>
          <cell r="W11">
            <v>575.86887156000012</v>
          </cell>
          <cell r="Y11">
            <v>541.81962084000008</v>
          </cell>
          <cell r="Z11">
            <v>47.63242767000002</v>
          </cell>
          <cell r="AA11">
            <v>157.25293888999988</v>
          </cell>
          <cell r="AB11">
            <v>337.10625995999993</v>
          </cell>
          <cell r="AC11">
            <v>292.70297255999998</v>
          </cell>
          <cell r="AD11">
            <v>0</v>
          </cell>
          <cell r="AE11">
            <v>262.61511510593783</v>
          </cell>
          <cell r="AF11">
            <v>312.57834330327188</v>
          </cell>
          <cell r="AG11">
            <v>228.94135062999999</v>
          </cell>
          <cell r="AH11">
            <v>438.87394141000004</v>
          </cell>
          <cell r="AI11">
            <v>17646.44254</v>
          </cell>
          <cell r="AJ11">
            <v>109</v>
          </cell>
          <cell r="AK11">
            <v>77133.429999999993</v>
          </cell>
          <cell r="AM11">
            <v>54330.918509999996</v>
          </cell>
          <cell r="AN11">
            <v>9500</v>
          </cell>
          <cell r="AO11">
            <v>59941.162700000001</v>
          </cell>
          <cell r="AP11">
            <v>5365.0786161786764</v>
          </cell>
          <cell r="AQ11">
            <v>17285.884449999998</v>
          </cell>
          <cell r="AS11">
            <v>58752.52</v>
          </cell>
          <cell r="AU11">
            <v>70680.160560000018</v>
          </cell>
          <cell r="AV11">
            <v>15241</v>
          </cell>
          <cell r="AW11">
            <v>1951</v>
          </cell>
          <cell r="AX11">
            <v>6683.72</v>
          </cell>
          <cell r="AZ11">
            <v>35183.119999999995</v>
          </cell>
          <cell r="BA11">
            <v>45630.35</v>
          </cell>
          <cell r="BB11">
            <v>84731.27</v>
          </cell>
          <cell r="BC11">
            <v>33921</v>
          </cell>
          <cell r="BD11">
            <v>16815.05</v>
          </cell>
          <cell r="BE11">
            <v>3829.14</v>
          </cell>
          <cell r="BF11">
            <v>238226.28</v>
          </cell>
          <cell r="BG11">
            <v>2756.77592</v>
          </cell>
          <cell r="BI11">
            <v>227967.45976</v>
          </cell>
          <cell r="BJ11">
            <v>5049.5793099999992</v>
          </cell>
          <cell r="BK11">
            <v>48784.160000000003</v>
          </cell>
          <cell r="BL11">
            <v>18186.2</v>
          </cell>
          <cell r="BM11">
            <v>39733.99325</v>
          </cell>
          <cell r="BN11">
            <v>29046.283210000001</v>
          </cell>
          <cell r="BO11">
            <v>6236</v>
          </cell>
          <cell r="BP11">
            <v>11923.730800000001</v>
          </cell>
          <cell r="BR11">
            <v>141464.62472999998</v>
          </cell>
          <cell r="BS11">
            <v>5857.72</v>
          </cell>
          <cell r="BT11">
            <v>50203.817279999996</v>
          </cell>
          <cell r="BU11">
            <v>3180.4500000000003</v>
          </cell>
          <cell r="BV11">
            <v>16537.464479999999</v>
          </cell>
          <cell r="BW11">
            <v>43094.508809999999</v>
          </cell>
          <cell r="BX11">
            <v>9188.9879899999978</v>
          </cell>
          <cell r="BY11">
            <v>8851</v>
          </cell>
          <cell r="BZ11">
            <v>82728.47748999999</v>
          </cell>
          <cell r="CA11">
            <v>41152</v>
          </cell>
          <cell r="CB11">
            <v>53495.801399999989</v>
          </cell>
          <cell r="CC11">
            <v>75293.278919999968</v>
          </cell>
          <cell r="CD11">
            <v>2488.3470000000002</v>
          </cell>
          <cell r="CE11">
            <v>2689.15</v>
          </cell>
          <cell r="CF11">
            <v>13720.293689999999</v>
          </cell>
          <cell r="CG11">
            <v>61462.069409999996</v>
          </cell>
          <cell r="CH11">
            <v>7492.65</v>
          </cell>
          <cell r="CI11">
            <v>24688.080000000002</v>
          </cell>
          <cell r="CJ11">
            <v>19180.653369999996</v>
          </cell>
          <cell r="CK11">
            <v>334.18296000000004</v>
          </cell>
          <cell r="CL11">
            <v>6327.9708300000002</v>
          </cell>
          <cell r="CM11">
            <v>1413</v>
          </cell>
          <cell r="CN11">
            <v>43887.51</v>
          </cell>
          <cell r="CO11">
            <v>2577.5</v>
          </cell>
          <cell r="CP11">
            <v>1672.1931499999998</v>
          </cell>
          <cell r="CQ11">
            <v>89850.730260000128</v>
          </cell>
          <cell r="CR11">
            <v>2052.5762300000001</v>
          </cell>
          <cell r="CS11">
            <v>5941.1899999999987</v>
          </cell>
          <cell r="CT11">
            <v>2596.6505899999997</v>
          </cell>
          <cell r="CU11">
            <v>11697.68836</v>
          </cell>
          <cell r="CV11">
            <v>19659.57</v>
          </cell>
          <cell r="CW11">
            <v>417.69063</v>
          </cell>
          <cell r="CX11">
            <v>19939.404900000001</v>
          </cell>
          <cell r="CY11">
            <v>15078.191329999998</v>
          </cell>
          <cell r="CZ11">
            <v>501.19425999999993</v>
          </cell>
          <cell r="DA11">
            <v>1680.66</v>
          </cell>
          <cell r="DC11">
            <v>905.49731999999995</v>
          </cell>
          <cell r="DD11">
            <v>46340.921040000001</v>
          </cell>
          <cell r="DE11">
            <v>14751.046</v>
          </cell>
          <cell r="DF11">
            <v>2057.96</v>
          </cell>
          <cell r="DG11">
            <v>126.21248</v>
          </cell>
          <cell r="DH11">
            <v>6083.1511099999998</v>
          </cell>
          <cell r="DJ11">
            <v>9978.7469999999994</v>
          </cell>
          <cell r="DK11">
            <v>14387.88</v>
          </cell>
          <cell r="DL11">
            <v>336.37402000000003</v>
          </cell>
          <cell r="DM11">
            <v>1946.16103</v>
          </cell>
          <cell r="DN11">
            <v>4976.2697099999996</v>
          </cell>
          <cell r="DO11">
            <v>7054</v>
          </cell>
          <cell r="DQ11">
            <v>136420.82</v>
          </cell>
          <cell r="DR11">
            <v>537.11</v>
          </cell>
          <cell r="DS11">
            <v>347.56765999999999</v>
          </cell>
          <cell r="DT11">
            <v>0.43151999999999996</v>
          </cell>
          <cell r="DU11">
            <v>10600</v>
          </cell>
          <cell r="DV11">
            <v>29742.53112</v>
          </cell>
          <cell r="DW11">
            <v>46984.38</v>
          </cell>
          <cell r="DX11">
            <v>166902.32782999999</v>
          </cell>
          <cell r="DZ11">
            <v>154</v>
          </cell>
          <cell r="EA11">
            <v>18708</v>
          </cell>
          <cell r="EC11">
            <v>52725.533230000001</v>
          </cell>
          <cell r="ED11">
            <v>17497.88</v>
          </cell>
          <cell r="EE11">
            <v>48143.55</v>
          </cell>
          <cell r="EF11">
            <v>45040.458100000003</v>
          </cell>
          <cell r="EH11">
            <v>54195.044069999974</v>
          </cell>
          <cell r="EI11">
            <v>75762.870079999993</v>
          </cell>
          <cell r="EJ11">
            <v>26691</v>
          </cell>
          <cell r="EK11">
            <v>39478.029430000002</v>
          </cell>
          <cell r="EL11">
            <v>40160.574220000002</v>
          </cell>
          <cell r="EM11">
            <v>68777</v>
          </cell>
          <cell r="EN11">
            <v>33633.260920000001</v>
          </cell>
          <cell r="EP11">
            <v>1541.4269899999999</v>
          </cell>
          <cell r="ES11">
            <v>43479.95</v>
          </cell>
          <cell r="ET11">
            <v>67605.467709999997</v>
          </cell>
          <cell r="EU11">
            <v>51274.061070000003</v>
          </cell>
          <cell r="EV11">
            <v>4246.0467200000003</v>
          </cell>
          <cell r="EX11">
            <v>72829</v>
          </cell>
          <cell r="EZ11">
            <v>133495.38415</v>
          </cell>
          <cell r="FA11">
            <v>13141.420980000001</v>
          </cell>
          <cell r="FB11">
            <v>946.58011999999997</v>
          </cell>
          <cell r="FC11">
            <v>9199</v>
          </cell>
          <cell r="FD11">
            <v>74684.405769999998</v>
          </cell>
          <cell r="FE11">
            <v>37514.160000000003</v>
          </cell>
          <cell r="FG11">
            <v>84108</v>
          </cell>
          <cell r="FH11">
            <v>6228.6890000000003</v>
          </cell>
          <cell r="FI11">
            <v>28081.596530000003</v>
          </cell>
          <cell r="FJ11">
            <v>60227.783810000001</v>
          </cell>
          <cell r="FK11">
            <v>44275.28</v>
          </cell>
          <cell r="FL11">
            <v>22797.72</v>
          </cell>
          <cell r="FM11">
            <v>70748.862749999986</v>
          </cell>
          <cell r="FN11">
            <v>18956.066570000003</v>
          </cell>
          <cell r="FO11">
            <v>43852.152999999998</v>
          </cell>
          <cell r="FP11">
            <v>13014.525529999999</v>
          </cell>
          <cell r="FQ11">
            <v>29575</v>
          </cell>
          <cell r="FR11">
            <v>1072.0840000000001</v>
          </cell>
          <cell r="FS11">
            <v>6631.9073699999999</v>
          </cell>
          <cell r="FT11">
            <v>34086</v>
          </cell>
          <cell r="FU11">
            <v>32655.89486</v>
          </cell>
          <cell r="FV11">
            <v>78.662000000000006</v>
          </cell>
          <cell r="FW11">
            <v>58057.14</v>
          </cell>
          <cell r="FX11">
            <v>10033.65562</v>
          </cell>
          <cell r="FY11">
            <v>13445.69123</v>
          </cell>
          <cell r="FZ11">
            <v>22613.99</v>
          </cell>
          <cell r="GA11">
            <v>14482.58</v>
          </cell>
          <cell r="GB11">
            <v>15718.259029999999</v>
          </cell>
          <cell r="GC11">
            <v>14474.535019999999</v>
          </cell>
          <cell r="GD11">
            <v>14692.19</v>
          </cell>
          <cell r="GE11">
            <v>2975.3672999999999</v>
          </cell>
          <cell r="GF11">
            <v>2725.2</v>
          </cell>
          <cell r="GL11">
            <v>7944.1815114124547</v>
          </cell>
          <cell r="GM11">
            <v>2377.288136586179</v>
          </cell>
          <cell r="GN11">
            <v>1950.7621761299999</v>
          </cell>
        </row>
        <row r="12">
          <cell r="A12">
            <v>8</v>
          </cell>
          <cell r="B12" t="str">
            <v xml:space="preserve">                    1.1.2.4  Above 1 year Fixed Account</v>
          </cell>
          <cell r="C12">
            <v>788.07344390000003</v>
          </cell>
          <cell r="D12">
            <v>362.9</v>
          </cell>
          <cell r="E12">
            <v>116.76786428100004</v>
          </cell>
          <cell r="F12">
            <v>977.74199999999996</v>
          </cell>
          <cell r="G12">
            <v>122.61655504752856</v>
          </cell>
          <cell r="H12">
            <v>187.77649</v>
          </cell>
          <cell r="I12">
            <v>426.26713586998238</v>
          </cell>
          <cell r="J12">
            <v>207.54</v>
          </cell>
          <cell r="K12">
            <v>172.85575038315932</v>
          </cell>
          <cell r="L12">
            <v>0</v>
          </cell>
          <cell r="M12">
            <v>427.84084311999999</v>
          </cell>
          <cell r="N12">
            <v>320.52269861000013</v>
          </cell>
          <cell r="O12">
            <v>0</v>
          </cell>
          <cell r="P12">
            <v>344.33758272</v>
          </cell>
          <cell r="Q12">
            <v>651.26465309999992</v>
          </cell>
          <cell r="R12">
            <v>252.11224829000008</v>
          </cell>
          <cell r="S12">
            <v>276.95999999999998</v>
          </cell>
          <cell r="T12">
            <v>1051.73532</v>
          </cell>
          <cell r="U12">
            <v>623.38</v>
          </cell>
          <cell r="V12">
            <v>199.68198899999999</v>
          </cell>
          <cell r="W12">
            <v>54.169330799999997</v>
          </cell>
          <cell r="X12">
            <v>523.74482506000004</v>
          </cell>
          <cell r="Z12">
            <v>11.669879559999996</v>
          </cell>
          <cell r="AA12">
            <v>275.14259263999969</v>
          </cell>
          <cell r="AB12">
            <v>59.728100110000014</v>
          </cell>
          <cell r="AC12">
            <v>35.349942470000002</v>
          </cell>
          <cell r="AD12">
            <v>148.35234777999997</v>
          </cell>
          <cell r="AE12">
            <v>61.244758383951059</v>
          </cell>
          <cell r="AF12">
            <v>20.56589589041096</v>
          </cell>
          <cell r="AH12">
            <v>79.839729390000002</v>
          </cell>
          <cell r="AI12">
            <v>25590.64777</v>
          </cell>
          <cell r="AJ12">
            <v>12448.66</v>
          </cell>
          <cell r="AK12">
            <v>60945.599999999999</v>
          </cell>
          <cell r="AL12">
            <v>891.05691000000002</v>
          </cell>
          <cell r="AM12">
            <v>25887.202169999997</v>
          </cell>
          <cell r="AN12">
            <v>21372</v>
          </cell>
          <cell r="AO12">
            <v>4851.4013299999997</v>
          </cell>
          <cell r="AP12">
            <v>13792.679323821321</v>
          </cell>
          <cell r="AQ12">
            <v>6267.5535499999987</v>
          </cell>
          <cell r="AR12">
            <v>16648</v>
          </cell>
          <cell r="AS12">
            <v>1727.0050000000001</v>
          </cell>
          <cell r="AT12">
            <v>39842</v>
          </cell>
          <cell r="AU12">
            <v>10065.368110000001</v>
          </cell>
          <cell r="AV12">
            <v>26244</v>
          </cell>
          <cell r="AW12">
            <v>19069</v>
          </cell>
          <cell r="AX12">
            <v>10587.91</v>
          </cell>
          <cell r="AY12">
            <v>116024.74206999999</v>
          </cell>
          <cell r="AZ12">
            <v>19603.200000000004</v>
          </cell>
          <cell r="BA12">
            <v>15966.82</v>
          </cell>
          <cell r="BB12">
            <v>25851.49</v>
          </cell>
          <cell r="BC12">
            <v>42810</v>
          </cell>
          <cell r="BD12">
            <v>19292.55</v>
          </cell>
          <cell r="BE12">
            <v>7030.44</v>
          </cell>
          <cell r="BF12">
            <v>20603.46</v>
          </cell>
          <cell r="BG12">
            <v>5858.4411099999998</v>
          </cell>
          <cell r="BH12">
            <v>131223.32665</v>
          </cell>
          <cell r="BI12">
            <v>16339.939980000001</v>
          </cell>
          <cell r="BJ12">
            <v>21623.089600000003</v>
          </cell>
          <cell r="BK12">
            <v>23612.29</v>
          </cell>
          <cell r="BL12">
            <v>10556.98</v>
          </cell>
          <cell r="BM12">
            <v>14692.859250000003</v>
          </cell>
          <cell r="BN12">
            <v>31433.373809999997</v>
          </cell>
          <cell r="BO12">
            <v>1252</v>
          </cell>
          <cell r="BP12">
            <v>20701.65725</v>
          </cell>
          <cell r="BQ12">
            <v>4076.5369999999998</v>
          </cell>
          <cell r="BR12">
            <v>19900.828579999998</v>
          </cell>
          <cell r="BS12">
            <v>2160.06</v>
          </cell>
          <cell r="BT12">
            <v>18191.100280000002</v>
          </cell>
          <cell r="BU12">
            <v>3328.12</v>
          </cell>
          <cell r="BV12">
            <v>5240.0874699999995</v>
          </cell>
          <cell r="BW12">
            <v>4972.7372800000003</v>
          </cell>
          <cell r="BX12">
            <v>4620.6261499999991</v>
          </cell>
          <cell r="BY12">
            <v>6171</v>
          </cell>
          <cell r="BZ12">
            <v>21863.608390000001</v>
          </cell>
          <cell r="CA12">
            <v>18175</v>
          </cell>
          <cell r="CB12">
            <v>20046.052829999997</v>
          </cell>
          <cell r="CC12">
            <v>31275.565930000008</v>
          </cell>
          <cell r="CD12">
            <v>675.40599999999995</v>
          </cell>
          <cell r="CE12">
            <v>2280.44</v>
          </cell>
          <cell r="CF12">
            <v>29428.819390000001</v>
          </cell>
          <cell r="CG12">
            <v>1555.4535000000033</v>
          </cell>
          <cell r="CH12">
            <v>7781.16</v>
          </cell>
          <cell r="CI12">
            <v>4755.5</v>
          </cell>
          <cell r="CJ12">
            <v>72095.549899999998</v>
          </cell>
          <cell r="CK12">
            <v>2335.8654300000003</v>
          </cell>
          <cell r="CL12">
            <v>1125.2384800000002</v>
          </cell>
          <cell r="CM12">
            <v>3699</v>
          </cell>
          <cell r="CN12">
            <v>20063.55</v>
          </cell>
          <cell r="CO12">
            <v>3033.18</v>
          </cell>
          <cell r="CP12">
            <v>688.93934000000002</v>
          </cell>
          <cell r="CQ12">
            <v>6308.633429999998</v>
          </cell>
          <cell r="CR12">
            <v>1737.0936899999992</v>
          </cell>
          <cell r="CS12">
            <v>2877.62</v>
          </cell>
          <cell r="CT12">
            <v>2008.6270400000003</v>
          </cell>
          <cell r="CU12">
            <v>4230.7887899999996</v>
          </cell>
          <cell r="CV12">
            <v>6796.25</v>
          </cell>
          <cell r="CW12">
            <v>2064.5947999999999</v>
          </cell>
          <cell r="CX12">
            <v>8194.8019000000004</v>
          </cell>
          <cell r="CY12">
            <v>128197.15726000001</v>
          </cell>
          <cell r="CZ12">
            <v>911.39291999999978</v>
          </cell>
          <cell r="DA12">
            <v>4990.38</v>
          </cell>
          <cell r="DB12">
            <v>23168.648900000004</v>
          </cell>
          <cell r="DC12">
            <v>970.51562999999999</v>
          </cell>
          <cell r="DD12">
            <v>4753.2870000000003</v>
          </cell>
          <cell r="DE12">
            <v>4132.84638</v>
          </cell>
          <cell r="DF12">
            <v>1668.02</v>
          </cell>
          <cell r="DG12">
            <v>166.72048999999998</v>
          </cell>
          <cell r="DH12">
            <v>2612.0532599999997</v>
          </cell>
          <cell r="DI12">
            <v>969.91937000000007</v>
          </cell>
          <cell r="DJ12">
            <v>2379.61</v>
          </cell>
          <cell r="DK12">
            <v>794.67</v>
          </cell>
          <cell r="DL12">
            <v>832.18335999999999</v>
          </cell>
          <cell r="DM12">
            <v>4928.1433699999989</v>
          </cell>
          <cell r="DN12">
            <v>472.20380999999998</v>
          </cell>
          <cell r="DO12">
            <v>1222</v>
          </cell>
          <cell r="DP12">
            <v>1978.68244</v>
          </cell>
          <cell r="DQ12">
            <v>77419.210000000006</v>
          </cell>
          <cell r="DR12">
            <v>194.05</v>
          </cell>
          <cell r="DS12">
            <v>54.19482</v>
          </cell>
          <cell r="DU12">
            <v>17700</v>
          </cell>
          <cell r="DV12">
            <v>11162.19692</v>
          </cell>
          <cell r="DW12">
            <v>52274.61</v>
          </cell>
          <cell r="DX12">
            <v>51414.379700000005</v>
          </cell>
          <cell r="DY12">
            <v>17904.167379999999</v>
          </cell>
          <cell r="DZ12">
            <v>4565</v>
          </cell>
          <cell r="EA12">
            <v>19218</v>
          </cell>
          <cell r="EC12">
            <v>23781.219809999999</v>
          </cell>
          <cell r="ED12">
            <v>89738.21</v>
          </cell>
          <cell r="EE12">
            <v>68537.899999999994</v>
          </cell>
          <cell r="EF12">
            <v>60896.050450000002</v>
          </cell>
          <cell r="EG12">
            <v>65483.045159999994</v>
          </cell>
          <cell r="EH12">
            <v>37690.49828</v>
          </cell>
          <cell r="EI12">
            <v>20108.396809999998</v>
          </cell>
          <cell r="EJ12">
            <v>49537</v>
          </cell>
          <cell r="EK12">
            <v>49878.663200000003</v>
          </cell>
          <cell r="EL12">
            <v>90939.25970000001</v>
          </cell>
          <cell r="EM12">
            <v>37474</v>
          </cell>
          <cell r="EN12">
            <v>98676.653720000002</v>
          </cell>
          <cell r="EO12">
            <v>42208</v>
          </cell>
          <cell r="EP12">
            <v>9715.4226699999963</v>
          </cell>
          <cell r="EQ12">
            <v>59250.74</v>
          </cell>
          <cell r="ER12">
            <v>66231.944930000012</v>
          </cell>
          <cell r="ES12">
            <v>9378.0400000000009</v>
          </cell>
          <cell r="ET12">
            <v>25661.942209999979</v>
          </cell>
          <cell r="EU12">
            <v>2249.4969799999999</v>
          </cell>
          <cell r="EV12">
            <v>2020.7621700000002</v>
          </cell>
          <cell r="EW12">
            <v>4068.9262999999996</v>
          </cell>
          <cell r="EX12">
            <v>55430</v>
          </cell>
          <cell r="EY12">
            <v>4962</v>
          </cell>
          <cell r="EZ12">
            <v>46801.615780000051</v>
          </cell>
          <cell r="FA12">
            <v>12931.161529999999</v>
          </cell>
          <cell r="FB12">
            <v>13994.643700000001</v>
          </cell>
          <cell r="FC12">
            <v>3223</v>
          </cell>
          <cell r="FD12">
            <v>21293.07158</v>
          </cell>
          <cell r="FE12">
            <v>7277.12</v>
          </cell>
          <cell r="FF12">
            <v>19393.84</v>
          </cell>
          <cell r="FG12">
            <v>28783</v>
          </cell>
          <cell r="FH12">
            <v>6076.2439999999997</v>
          </cell>
          <cell r="FI12">
            <v>35399.45278</v>
          </cell>
          <cell r="FJ12">
            <v>62029.644749999992</v>
          </cell>
          <cell r="FK12">
            <v>12246.85</v>
          </cell>
          <cell r="FL12">
            <v>4721.71</v>
          </cell>
          <cell r="FM12">
            <v>25893.050750000002</v>
          </cell>
          <cell r="FN12">
            <v>27532.072669999998</v>
          </cell>
          <cell r="FP12">
            <v>10149.062460000001</v>
          </cell>
          <cell r="FQ12">
            <v>3643</v>
          </cell>
          <cell r="FR12">
            <v>1217.6300000000001</v>
          </cell>
          <cell r="FS12">
            <v>7014.4319999999998</v>
          </cell>
          <cell r="FT12">
            <v>7179</v>
          </cell>
          <cell r="FU12">
            <v>7384.33745</v>
          </cell>
          <cell r="FV12">
            <v>893.60199999999998</v>
          </cell>
          <cell r="FW12">
            <v>4325.26</v>
          </cell>
          <cell r="FX12">
            <v>9820.8751800000009</v>
          </cell>
          <cell r="FY12">
            <v>3027.7115800000001</v>
          </cell>
          <cell r="FZ12">
            <v>17407.39</v>
          </cell>
          <cell r="GA12">
            <v>25558.3</v>
          </cell>
          <cell r="GB12">
            <v>5133.1061</v>
          </cell>
          <cell r="GC12">
            <v>20022.495790000004</v>
          </cell>
          <cell r="GD12">
            <v>2386.7800000000007</v>
          </cell>
          <cell r="GE12">
            <v>1564.6136199999999</v>
          </cell>
          <cell r="GF12">
            <v>3312.64</v>
          </cell>
          <cell r="GL12">
            <v>8780.1819764060328</v>
          </cell>
          <cell r="GM12">
            <v>1447.280468493821</v>
          </cell>
          <cell r="GN12">
            <v>1605.7932401099995</v>
          </cell>
        </row>
        <row r="13">
          <cell r="A13">
            <v>9</v>
          </cell>
          <cell r="B13" t="str">
            <v xml:space="preserve">           1.1.3  Call Deposit</v>
          </cell>
          <cell r="C13">
            <v>0</v>
          </cell>
          <cell r="D13">
            <v>51.15</v>
          </cell>
          <cell r="E13">
            <v>396.98592650000001</v>
          </cell>
          <cell r="F13">
            <v>674.48500000000001</v>
          </cell>
          <cell r="G13">
            <v>63.16912214783116</v>
          </cell>
          <cell r="I13">
            <v>65.229887250000004</v>
          </cell>
          <cell r="J13">
            <v>166.08</v>
          </cell>
          <cell r="K13">
            <v>335.72731831999999</v>
          </cell>
          <cell r="L13">
            <v>204.23174166999999</v>
          </cell>
          <cell r="M13">
            <v>250.03686468000001</v>
          </cell>
          <cell r="N13">
            <v>197.84302306999999</v>
          </cell>
          <cell r="O13">
            <v>76.572819890000019</v>
          </cell>
          <cell r="P13">
            <v>226.28339296999999</v>
          </cell>
          <cell r="Q13">
            <v>253.81371632</v>
          </cell>
          <cell r="R13">
            <v>276.37686730000001</v>
          </cell>
          <cell r="S13">
            <v>359.53615660000003</v>
          </cell>
          <cell r="T13">
            <v>23.725290000000001</v>
          </cell>
          <cell r="U13">
            <v>203.68589263999999</v>
          </cell>
          <cell r="V13">
            <v>178.38831689</v>
          </cell>
          <cell r="W13">
            <v>613.96384346000013</v>
          </cell>
          <cell r="X13">
            <v>178.49565034</v>
          </cell>
          <cell r="Y13">
            <v>138.81668016</v>
          </cell>
          <cell r="Z13">
            <v>170.49975659999998</v>
          </cell>
          <cell r="AA13">
            <v>238.26827170999996</v>
          </cell>
          <cell r="AB13">
            <v>90.803731689999978</v>
          </cell>
          <cell r="AC13">
            <v>134.48295210000001</v>
          </cell>
          <cell r="AD13">
            <v>194.16343195000002</v>
          </cell>
          <cell r="AE13">
            <v>96.257805360000006</v>
          </cell>
          <cell r="AF13">
            <v>143.64933279000002</v>
          </cell>
          <cell r="AG13">
            <v>103.11978925</v>
          </cell>
          <cell r="AH13">
            <v>106.97521160999999</v>
          </cell>
          <cell r="AI13">
            <v>5854.2053100000003</v>
          </cell>
          <cell r="AJ13">
            <v>12399.628409999999</v>
          </cell>
          <cell r="AK13">
            <v>51849.54</v>
          </cell>
          <cell r="AM13">
            <v>60668.738669999999</v>
          </cell>
          <cell r="AO13">
            <v>24410.09893</v>
          </cell>
          <cell r="AP13">
            <v>1835.9778156326292</v>
          </cell>
          <cell r="AQ13">
            <v>34097.796299999987</v>
          </cell>
          <cell r="AS13">
            <v>27187.25</v>
          </cell>
          <cell r="AT13">
            <v>28674</v>
          </cell>
          <cell r="AU13">
            <v>46068.625220000002</v>
          </cell>
          <cell r="AV13">
            <v>16670</v>
          </cell>
          <cell r="AW13">
            <v>23476</v>
          </cell>
          <cell r="AX13">
            <v>14094.7</v>
          </cell>
          <cell r="AY13">
            <v>13892.666799999999</v>
          </cell>
          <cell r="AZ13">
            <v>25326.02</v>
          </cell>
          <cell r="BA13">
            <v>51622.65</v>
          </cell>
          <cell r="BB13">
            <v>31692.95</v>
          </cell>
          <cell r="BC13">
            <v>16016</v>
          </cell>
          <cell r="BD13">
            <v>27937</v>
          </cell>
          <cell r="BF13">
            <v>64730.17</v>
          </cell>
          <cell r="BH13">
            <v>54777.781889999991</v>
          </cell>
          <cell r="BI13">
            <v>54143.975160000009</v>
          </cell>
          <cell r="BJ13">
            <v>8307.5556400000023</v>
          </cell>
          <cell r="BK13">
            <v>9588.619999999999</v>
          </cell>
          <cell r="BM13">
            <v>12699.312540000003</v>
          </cell>
          <cell r="BN13">
            <v>26408.89861</v>
          </cell>
          <cell r="BO13">
            <v>8320</v>
          </cell>
          <cell r="BP13">
            <v>10341.36875</v>
          </cell>
          <cell r="BR13">
            <v>13748.419519999999</v>
          </cell>
          <cell r="BS13">
            <v>2997.98</v>
          </cell>
          <cell r="BT13">
            <v>10086.024329999998</v>
          </cell>
          <cell r="BV13">
            <v>16382.152739999998</v>
          </cell>
          <cell r="BW13">
            <v>53068.996140000003</v>
          </cell>
          <cell r="BX13">
            <v>10031.257499999998</v>
          </cell>
          <cell r="BY13">
            <v>5000</v>
          </cell>
          <cell r="BZ13">
            <v>43246.259039999997</v>
          </cell>
          <cell r="CA13">
            <v>15554</v>
          </cell>
          <cell r="CB13">
            <v>8314.3829600000008</v>
          </cell>
          <cell r="CC13">
            <v>37240.816869999995</v>
          </cell>
          <cell r="CD13">
            <v>4816.90391</v>
          </cell>
          <cell r="CE13">
            <v>1016.45</v>
          </cell>
          <cell r="CF13">
            <v>9358.5419399999973</v>
          </cell>
          <cell r="CG13">
            <v>7210.6622500000003</v>
          </cell>
          <cell r="CH13">
            <v>22316.66</v>
          </cell>
          <cell r="CI13">
            <v>8339.8744299999998</v>
          </cell>
          <cell r="CJ13">
            <v>42036.245200000005</v>
          </cell>
          <cell r="CK13">
            <v>2346.7283800000005</v>
          </cell>
          <cell r="CL13">
            <v>4065.9675899999997</v>
          </cell>
          <cell r="CN13">
            <v>28312.87</v>
          </cell>
          <cell r="CO13">
            <v>8117.5</v>
          </cell>
          <cell r="CQ13">
            <v>11097.21544</v>
          </cell>
          <cell r="CT13">
            <v>2509.2272899999998</v>
          </cell>
          <cell r="CU13">
            <v>15940.21824</v>
          </cell>
          <cell r="CV13">
            <v>9870.989999999998</v>
          </cell>
          <cell r="CW13">
            <v>3585.0034100000003</v>
          </cell>
          <cell r="CX13">
            <v>9483.5023999999994</v>
          </cell>
          <cell r="CY13">
            <v>36595.88321</v>
          </cell>
          <cell r="CZ13">
            <v>1128.0617100000002</v>
          </cell>
          <cell r="DA13">
            <v>729.86</v>
          </cell>
          <cell r="DB13">
            <v>2881.6905000000002</v>
          </cell>
          <cell r="DC13">
            <v>83.880899999999997</v>
          </cell>
          <cell r="DD13">
            <v>26243.761579999999</v>
          </cell>
          <cell r="DE13">
            <v>10066.64258</v>
          </cell>
          <cell r="DF13">
            <v>351.41</v>
          </cell>
          <cell r="DG13">
            <v>214.97154</v>
          </cell>
          <cell r="DI13">
            <v>727.49839000000009</v>
          </cell>
          <cell r="DJ13">
            <v>24181.748629999998</v>
          </cell>
          <cell r="DK13">
            <v>10534.48</v>
          </cell>
          <cell r="DM13">
            <v>6162.8095400000002</v>
          </cell>
          <cell r="DN13">
            <v>4599.4557300000006</v>
          </cell>
          <cell r="DO13">
            <v>11267</v>
          </cell>
          <cell r="DP13">
            <v>3037.1427699999999</v>
          </cell>
          <cell r="DQ13">
            <v>66424.66</v>
          </cell>
          <cell r="DR13">
            <v>147.71</v>
          </cell>
          <cell r="DS13">
            <v>570.52122999999995</v>
          </cell>
          <cell r="DT13">
            <v>137.71826999999999</v>
          </cell>
          <cell r="DW13">
            <v>1737.0400000000002</v>
          </cell>
          <cell r="DY13">
            <v>8383.3369999999995</v>
          </cell>
          <cell r="EC13">
            <v>4467.2675999999992</v>
          </cell>
          <cell r="EK13">
            <v>2386.32222</v>
          </cell>
          <cell r="EL13">
            <v>7428.8372800000006</v>
          </cell>
          <cell r="EN13">
            <v>0</v>
          </cell>
          <cell r="EQ13">
            <v>1585.62</v>
          </cell>
          <cell r="FB13">
            <v>20889.056439999997</v>
          </cell>
          <cell r="FL13">
            <v>5774.26</v>
          </cell>
          <cell r="FS13">
            <v>5043.8158199999998</v>
          </cell>
          <cell r="GA13">
            <v>5823.91</v>
          </cell>
          <cell r="GB13">
            <v>11730.794109999999</v>
          </cell>
          <cell r="GF13">
            <v>2919.16</v>
          </cell>
          <cell r="GL13">
            <v>6212.8177932678309</v>
          </cell>
          <cell r="GM13">
            <v>1375.2732862056332</v>
          </cell>
          <cell r="GN13">
            <v>78.169420470000006</v>
          </cell>
        </row>
        <row r="14">
          <cell r="A14">
            <v>10</v>
          </cell>
          <cell r="B14" t="str">
            <v xml:space="preserve">           1.1.4  Certificate of Deposit</v>
          </cell>
          <cell r="C14">
            <v>0</v>
          </cell>
          <cell r="E14">
            <v>0</v>
          </cell>
          <cell r="G14">
            <v>0</v>
          </cell>
          <cell r="I14">
            <v>0</v>
          </cell>
          <cell r="L14">
            <v>0</v>
          </cell>
          <cell r="N14">
            <v>0</v>
          </cell>
          <cell r="O14">
            <v>0</v>
          </cell>
          <cell r="T14">
            <v>28.409549999999999</v>
          </cell>
          <cell r="Z14">
            <v>4.1177826499999997</v>
          </cell>
          <cell r="AB14">
            <v>0</v>
          </cell>
          <cell r="AD14">
            <v>0</v>
          </cell>
          <cell r="AH14">
            <v>0</v>
          </cell>
          <cell r="AI14">
            <v>0</v>
          </cell>
          <cell r="AQ14">
            <v>0</v>
          </cell>
          <cell r="BI14">
            <v>0</v>
          </cell>
          <cell r="BJ14">
            <v>0</v>
          </cell>
          <cell r="BM14">
            <v>0</v>
          </cell>
          <cell r="CG14">
            <v>0</v>
          </cell>
          <cell r="CQ14">
            <v>0</v>
          </cell>
          <cell r="EC14">
            <v>0</v>
          </cell>
          <cell r="EL14">
            <v>168.65259</v>
          </cell>
          <cell r="EN14">
            <v>0</v>
          </cell>
          <cell r="GB14">
            <v>0</v>
          </cell>
          <cell r="GL14">
            <v>32.527332649999998</v>
          </cell>
          <cell r="GM14">
            <v>0</v>
          </cell>
          <cell r="GN14">
            <v>0.16865258999999999</v>
          </cell>
        </row>
        <row r="15">
          <cell r="A15">
            <v>11</v>
          </cell>
          <cell r="B15" t="str">
            <v xml:space="preserve">     1.2  On Borrowing</v>
          </cell>
          <cell r="C15">
            <v>12.195217550000001</v>
          </cell>
          <cell r="D15">
            <v>21.24</v>
          </cell>
          <cell r="E15">
            <v>43.578713669999999</v>
          </cell>
          <cell r="F15">
            <v>76.316000000000003</v>
          </cell>
          <cell r="G15">
            <v>8.6069285099999995</v>
          </cell>
          <cell r="H15">
            <v>95.181332999999995</v>
          </cell>
          <cell r="I15">
            <v>61.497934479999998</v>
          </cell>
          <cell r="J15">
            <v>0.08</v>
          </cell>
          <cell r="K15">
            <v>0</v>
          </cell>
          <cell r="L15">
            <v>21.374039929999999</v>
          </cell>
          <cell r="M15">
            <v>10.536012069999998</v>
          </cell>
          <cell r="N15">
            <v>12.81593531</v>
          </cell>
          <cell r="O15">
            <v>1.6538099999999999E-3</v>
          </cell>
          <cell r="P15">
            <v>0</v>
          </cell>
          <cell r="Q15">
            <v>29.488452770000002</v>
          </cell>
          <cell r="R15">
            <v>34.517936329999998</v>
          </cell>
          <cell r="S15">
            <v>9.5819424899999994</v>
          </cell>
          <cell r="T15">
            <v>76.657910000000001</v>
          </cell>
          <cell r="U15">
            <v>36.187809780000002</v>
          </cell>
          <cell r="V15">
            <v>3.1326866300000002</v>
          </cell>
          <cell r="W15">
            <v>2.27128905</v>
          </cell>
          <cell r="X15">
            <v>27.799717839999971</v>
          </cell>
          <cell r="Y15">
            <v>0.47101661000000006</v>
          </cell>
          <cell r="Z15">
            <v>1.9229044200000001</v>
          </cell>
          <cell r="AA15">
            <v>3.4544114699999997</v>
          </cell>
          <cell r="AB15">
            <v>7.3550306900000004</v>
          </cell>
          <cell r="AC15">
            <v>9.0479446599999989</v>
          </cell>
          <cell r="AD15">
            <v>19.135264860000003</v>
          </cell>
          <cell r="AE15">
            <v>1.13614368</v>
          </cell>
          <cell r="AF15">
            <v>5.3049853200000001</v>
          </cell>
          <cell r="AG15">
            <v>4.8477038099999996</v>
          </cell>
          <cell r="AH15">
            <v>9.858475330000001</v>
          </cell>
          <cell r="AI15">
            <v>0</v>
          </cell>
          <cell r="AJ15">
            <v>0</v>
          </cell>
          <cell r="AK15">
            <v>51.37</v>
          </cell>
          <cell r="AL15">
            <v>201.20548000000002</v>
          </cell>
          <cell r="AM15">
            <v>2598.72811</v>
          </cell>
          <cell r="AN15">
            <v>1456</v>
          </cell>
          <cell r="AO15">
            <v>0</v>
          </cell>
          <cell r="AP15">
            <v>0</v>
          </cell>
          <cell r="AQ15">
            <v>-3.7252902984619141E-12</v>
          </cell>
          <cell r="AR15">
            <v>0</v>
          </cell>
          <cell r="AS15">
            <v>0</v>
          </cell>
          <cell r="AT15">
            <v>52404</v>
          </cell>
          <cell r="AU15">
            <v>258.93718000000001</v>
          </cell>
          <cell r="AV15">
            <v>110</v>
          </cell>
          <cell r="AW15">
            <v>0</v>
          </cell>
          <cell r="AX15">
            <v>0</v>
          </cell>
          <cell r="AY15">
            <v>0</v>
          </cell>
          <cell r="AZ15">
            <v>27247.560000000005</v>
          </cell>
          <cell r="BA15">
            <v>0</v>
          </cell>
          <cell r="BB15">
            <v>0</v>
          </cell>
          <cell r="BC15">
            <v>0</v>
          </cell>
          <cell r="BD15">
            <v>0</v>
          </cell>
          <cell r="BE15">
            <v>0</v>
          </cell>
          <cell r="BF15">
            <v>8047.4842699999999</v>
          </cell>
          <cell r="BG15">
            <v>0</v>
          </cell>
          <cell r="BH15">
            <v>1736.8048999999999</v>
          </cell>
          <cell r="BI15">
            <v>32631.201789999999</v>
          </cell>
          <cell r="BJ15">
            <v>0</v>
          </cell>
          <cell r="BK15">
            <v>0</v>
          </cell>
          <cell r="BL15">
            <v>336.41</v>
          </cell>
          <cell r="BM15">
            <v>9721.0246600000009</v>
          </cell>
          <cell r="BN15">
            <v>0</v>
          </cell>
          <cell r="BO15">
            <v>0</v>
          </cell>
          <cell r="BP15">
            <v>0</v>
          </cell>
          <cell r="BQ15">
            <v>0</v>
          </cell>
          <cell r="BR15">
            <v>12094.86888</v>
          </cell>
          <cell r="BS15">
            <v>0</v>
          </cell>
          <cell r="BT15">
            <v>0</v>
          </cell>
          <cell r="BU15">
            <v>0</v>
          </cell>
          <cell r="BV15">
            <v>0</v>
          </cell>
          <cell r="BW15">
            <v>0</v>
          </cell>
          <cell r="BX15">
            <v>0</v>
          </cell>
          <cell r="BY15">
            <v>0</v>
          </cell>
          <cell r="BZ15">
            <v>242.46578</v>
          </cell>
          <cell r="CA15">
            <v>0</v>
          </cell>
          <cell r="CB15">
            <v>364.38</v>
          </cell>
          <cell r="CC15">
            <v>364.38299999999998</v>
          </cell>
          <cell r="CD15">
            <v>0</v>
          </cell>
          <cell r="CE15">
            <v>0</v>
          </cell>
          <cell r="CF15">
            <v>9812.6423599999998</v>
          </cell>
          <cell r="CG15">
            <v>1335.61645</v>
          </cell>
          <cell r="CH15">
            <v>0</v>
          </cell>
          <cell r="CI15">
            <v>0</v>
          </cell>
          <cell r="CJ15">
            <v>67.9452</v>
          </cell>
          <cell r="CK15">
            <v>0</v>
          </cell>
          <cell r="CL15">
            <v>0</v>
          </cell>
          <cell r="CM15">
            <v>0</v>
          </cell>
          <cell r="CN15">
            <v>0</v>
          </cell>
          <cell r="CO15">
            <v>6.71</v>
          </cell>
          <cell r="CP15">
            <v>0</v>
          </cell>
          <cell r="CQ15">
            <v>6028.2876699999997</v>
          </cell>
          <cell r="CR15">
            <v>0</v>
          </cell>
          <cell r="CS15">
            <v>0</v>
          </cell>
          <cell r="CT15">
            <v>0</v>
          </cell>
          <cell r="CU15">
            <v>0</v>
          </cell>
          <cell r="CV15">
            <v>0</v>
          </cell>
          <cell r="CW15">
            <v>0</v>
          </cell>
          <cell r="CX15">
            <v>0</v>
          </cell>
          <cell r="CY15">
            <v>44.657530000000001</v>
          </cell>
          <cell r="CZ15">
            <v>156.49314000000001</v>
          </cell>
          <cell r="DA15">
            <v>0</v>
          </cell>
          <cell r="DB15">
            <v>368.75585999999998</v>
          </cell>
          <cell r="DC15">
            <v>0</v>
          </cell>
          <cell r="DD15">
            <v>1792.5205900000001</v>
          </cell>
          <cell r="DE15">
            <v>457.15454</v>
          </cell>
          <cell r="DF15">
            <v>0</v>
          </cell>
          <cell r="DG15">
            <v>0</v>
          </cell>
          <cell r="DH15">
            <v>0</v>
          </cell>
          <cell r="DI15">
            <v>0</v>
          </cell>
          <cell r="DJ15">
            <v>0</v>
          </cell>
          <cell r="DK15">
            <v>0</v>
          </cell>
          <cell r="DL15">
            <v>15.890409999999999</v>
          </cell>
          <cell r="DM15">
            <v>263.34949</v>
          </cell>
          <cell r="DN15">
            <v>153.42466000000002</v>
          </cell>
          <cell r="DO15">
            <v>0</v>
          </cell>
          <cell r="DP15">
            <v>0</v>
          </cell>
          <cell r="DQ15">
            <v>454.63</v>
          </cell>
          <cell r="DR15">
            <v>0</v>
          </cell>
          <cell r="DS15">
            <v>0</v>
          </cell>
          <cell r="DT15">
            <v>0</v>
          </cell>
          <cell r="DU15">
            <v>0</v>
          </cell>
          <cell r="DV15">
            <v>89.005479999999991</v>
          </cell>
          <cell r="DW15">
            <v>6167.8</v>
          </cell>
          <cell r="DX15">
            <v>0</v>
          </cell>
          <cell r="DY15">
            <v>2594.6052</v>
          </cell>
          <cell r="DZ15">
            <v>0</v>
          </cell>
          <cell r="EA15">
            <v>0</v>
          </cell>
          <cell r="EC15">
            <v>0</v>
          </cell>
          <cell r="ED15">
            <v>0</v>
          </cell>
          <cell r="EE15">
            <v>0</v>
          </cell>
          <cell r="EF15">
            <v>3261.0960099999998</v>
          </cell>
          <cell r="EG15">
            <v>9977.8445800000009</v>
          </cell>
          <cell r="EH15">
            <v>0</v>
          </cell>
          <cell r="EI15">
            <v>0</v>
          </cell>
          <cell r="EJ15">
            <v>0</v>
          </cell>
          <cell r="EK15">
            <v>0</v>
          </cell>
          <cell r="EL15">
            <v>0</v>
          </cell>
          <cell r="EM15">
            <v>0</v>
          </cell>
          <cell r="EN15">
            <v>0</v>
          </cell>
          <cell r="EO15">
            <v>730</v>
          </cell>
          <cell r="EP15">
            <v>0</v>
          </cell>
          <cell r="EQ15">
            <v>0</v>
          </cell>
          <cell r="ER15">
            <v>0</v>
          </cell>
          <cell r="ES15">
            <v>0</v>
          </cell>
          <cell r="ET15">
            <v>1906.2288399999998</v>
          </cell>
          <cell r="EU15">
            <v>0</v>
          </cell>
          <cell r="EV15">
            <v>45.640430000000002</v>
          </cell>
          <cell r="EW15">
            <v>0</v>
          </cell>
          <cell r="EX15">
            <v>1556</v>
          </cell>
          <cell r="EY15">
            <v>0</v>
          </cell>
          <cell r="EZ15">
            <v>0</v>
          </cell>
          <cell r="FA15">
            <v>2558.75315</v>
          </cell>
          <cell r="FB15">
            <v>1230.0137099999999</v>
          </cell>
          <cell r="FC15">
            <v>5723</v>
          </cell>
          <cell r="FD15">
            <v>327.93152000000003</v>
          </cell>
          <cell r="FE15">
            <v>0</v>
          </cell>
          <cell r="FF15">
            <v>0</v>
          </cell>
          <cell r="FG15">
            <v>0</v>
          </cell>
          <cell r="FH15">
            <v>0</v>
          </cell>
          <cell r="FI15">
            <v>2721.1904800000002</v>
          </cell>
          <cell r="FJ15">
            <v>21077.876579999996</v>
          </cell>
          <cell r="FK15">
            <v>0</v>
          </cell>
          <cell r="FL15">
            <v>398.58</v>
          </cell>
          <cell r="FM15">
            <v>0</v>
          </cell>
          <cell r="FN15">
            <v>0</v>
          </cell>
          <cell r="FO15">
            <v>50.948320000000002</v>
          </cell>
          <cell r="FP15">
            <v>9524.0316799999982</v>
          </cell>
          <cell r="FQ15">
            <v>781</v>
          </cell>
          <cell r="FR15">
            <v>0</v>
          </cell>
          <cell r="FS15">
            <v>0</v>
          </cell>
          <cell r="FT15">
            <v>6525</v>
          </cell>
          <cell r="FU15">
            <v>0</v>
          </cell>
          <cell r="FV15">
            <v>0</v>
          </cell>
          <cell r="FW15">
            <v>0</v>
          </cell>
          <cell r="FX15">
            <v>0</v>
          </cell>
          <cell r="FY15">
            <v>0</v>
          </cell>
          <cell r="FZ15">
            <v>0</v>
          </cell>
          <cell r="GA15">
            <v>0</v>
          </cell>
          <cell r="GB15">
            <v>0</v>
          </cell>
          <cell r="GC15">
            <v>0</v>
          </cell>
          <cell r="GD15">
            <v>0</v>
          </cell>
          <cell r="GE15">
            <v>0</v>
          </cell>
          <cell r="GF15">
            <v>0</v>
          </cell>
          <cell r="GL15">
            <v>645.59539406999977</v>
          </cell>
          <cell r="GM15">
            <v>170.82490194999994</v>
          </cell>
          <cell r="GN15">
            <v>77.246545979999993</v>
          </cell>
        </row>
        <row r="19">
          <cell r="A19">
            <v>15</v>
          </cell>
          <cell r="B19" t="str">
            <v>2.   Commission Expense</v>
          </cell>
          <cell r="C19">
            <v>0</v>
          </cell>
          <cell r="D19">
            <v>43.1</v>
          </cell>
          <cell r="E19">
            <v>131.13037610999999</v>
          </cell>
          <cell r="F19">
            <v>98.227999999999994</v>
          </cell>
          <cell r="G19">
            <v>0</v>
          </cell>
          <cell r="I19">
            <v>0</v>
          </cell>
          <cell r="J19">
            <v>12.18</v>
          </cell>
          <cell r="N19">
            <v>0</v>
          </cell>
          <cell r="O19">
            <v>0</v>
          </cell>
          <cell r="T19">
            <v>1.07474</v>
          </cell>
          <cell r="U19">
            <v>11.21473218</v>
          </cell>
          <cell r="V19">
            <v>1.6630471600000001</v>
          </cell>
          <cell r="Y19">
            <v>4.58054907</v>
          </cell>
          <cell r="AB19">
            <v>0</v>
          </cell>
          <cell r="AD19">
            <v>0</v>
          </cell>
          <cell r="AH19">
            <v>0</v>
          </cell>
          <cell r="AI19">
            <v>0</v>
          </cell>
          <cell r="AK19">
            <v>1498.6</v>
          </cell>
          <cell r="AQ19">
            <v>0</v>
          </cell>
          <cell r="BA19">
            <v>18.420000000000002</v>
          </cell>
          <cell r="BD19">
            <v>1.0900000000000001</v>
          </cell>
          <cell r="BG19">
            <v>774.93802999999991</v>
          </cell>
          <cell r="BI19">
            <v>553.53075999999999</v>
          </cell>
          <cell r="BJ19">
            <v>0</v>
          </cell>
          <cell r="BM19">
            <v>0</v>
          </cell>
          <cell r="BU19">
            <v>0</v>
          </cell>
          <cell r="BW19">
            <v>326.73500000000001</v>
          </cell>
          <cell r="BZ19">
            <v>133.34056000000001</v>
          </cell>
          <cell r="CG19">
            <v>0</v>
          </cell>
          <cell r="CJ19">
            <v>0</v>
          </cell>
          <cell r="CQ19">
            <v>147.93048999999999</v>
          </cell>
          <cell r="CW19">
            <v>384.80103000000003</v>
          </cell>
          <cell r="DV19">
            <v>428.89204999999998</v>
          </cell>
          <cell r="EC19">
            <v>0</v>
          </cell>
          <cell r="EL19">
            <v>2276.02</v>
          </cell>
          <cell r="EN19">
            <v>46</v>
          </cell>
          <cell r="ER19">
            <v>499.33800000000002</v>
          </cell>
          <cell r="EY19">
            <v>525</v>
          </cell>
          <cell r="FL19">
            <v>140.80000000000001</v>
          </cell>
          <cell r="GB19">
            <v>0</v>
          </cell>
          <cell r="GL19">
            <v>303.17144452000002</v>
          </cell>
          <cell r="GM19">
            <v>3.8393858700000005</v>
          </cell>
          <cell r="GN19">
            <v>3.9160500500000004</v>
          </cell>
        </row>
        <row r="20">
          <cell r="A20">
            <v>16</v>
          </cell>
          <cell r="B20" t="str">
            <v>3.   Staff Expense</v>
          </cell>
          <cell r="C20">
            <v>1197.26479156</v>
          </cell>
          <cell r="D20">
            <v>1539.6</v>
          </cell>
          <cell r="E20">
            <v>469.26014418000005</v>
          </cell>
          <cell r="F20">
            <v>278.38800968999999</v>
          </cell>
          <cell r="G20">
            <v>357.051296944</v>
          </cell>
          <cell r="H20">
            <v>476.01975499999998</v>
          </cell>
          <cell r="I20">
            <v>344.56036184999994</v>
          </cell>
          <cell r="J20">
            <v>174.31681960000003</v>
          </cell>
          <cell r="K20">
            <v>331.79675378000002</v>
          </cell>
          <cell r="L20">
            <v>234.85035239000001</v>
          </cell>
          <cell r="M20">
            <v>109.51536925000001</v>
          </cell>
          <cell r="N20">
            <v>135.79871697999999</v>
          </cell>
          <cell r="O20">
            <v>74.443631839999981</v>
          </cell>
          <cell r="P20">
            <v>187.78431823</v>
          </cell>
          <cell r="Q20">
            <v>172.02886796999999</v>
          </cell>
          <cell r="R20">
            <v>158.36126557</v>
          </cell>
          <cell r="S20">
            <v>162.96397091</v>
          </cell>
          <cell r="T20">
            <v>1723.6814099999999</v>
          </cell>
          <cell r="U20">
            <v>214.86804033999999</v>
          </cell>
          <cell r="V20">
            <v>112.40725591</v>
          </cell>
          <cell r="W20">
            <v>82.48400878999999</v>
          </cell>
          <cell r="X20">
            <v>113.34469376000001</v>
          </cell>
          <cell r="Y20">
            <v>173.15632485999998</v>
          </cell>
          <cell r="Z20">
            <v>76.516939269999995</v>
          </cell>
          <cell r="AA20">
            <v>102.19304008999998</v>
          </cell>
          <cell r="AB20">
            <v>200.28654556999993</v>
          </cell>
          <cell r="AC20">
            <v>85.788109370000015</v>
          </cell>
          <cell r="AD20">
            <v>108.25030866000009</v>
          </cell>
          <cell r="AE20">
            <v>60.339851369999998</v>
          </cell>
          <cell r="AF20">
            <v>91.585777129999997</v>
          </cell>
          <cell r="AG20">
            <v>65.229630049999997</v>
          </cell>
          <cell r="AH20">
            <v>84.809060650000006</v>
          </cell>
          <cell r="AI20">
            <v>35486.580479999997</v>
          </cell>
          <cell r="AJ20">
            <v>31117.524730000001</v>
          </cell>
          <cell r="AK20">
            <v>44272.95</v>
          </cell>
          <cell r="AL20">
            <v>1478.2157799999998</v>
          </cell>
          <cell r="AM20">
            <v>44823.229209999998</v>
          </cell>
          <cell r="AN20">
            <v>10099</v>
          </cell>
          <cell r="AO20">
            <v>31574.779420000006</v>
          </cell>
          <cell r="AP20">
            <v>10157.06813</v>
          </cell>
          <cell r="AQ20">
            <v>25997.759570000002</v>
          </cell>
          <cell r="AR20">
            <v>14507</v>
          </cell>
          <cell r="AS20">
            <v>17427.36</v>
          </cell>
          <cell r="AT20">
            <v>29699</v>
          </cell>
          <cell r="AU20">
            <v>28143.831509999996</v>
          </cell>
          <cell r="AV20">
            <v>12192</v>
          </cell>
          <cell r="AW20">
            <v>21220</v>
          </cell>
          <cell r="AX20">
            <v>14989.03</v>
          </cell>
          <cell r="AY20">
            <v>21741.596679999999</v>
          </cell>
          <cell r="AZ20">
            <v>18648.680000000004</v>
          </cell>
          <cell r="BA20">
            <v>26836.54</v>
          </cell>
          <cell r="BB20">
            <v>26361.84</v>
          </cell>
          <cell r="BC20">
            <v>28879</v>
          </cell>
          <cell r="BD20">
            <v>21492.3</v>
          </cell>
          <cell r="BE20">
            <v>7389.6100000000006</v>
          </cell>
          <cell r="BF20">
            <v>61554.920000000006</v>
          </cell>
          <cell r="BG20">
            <v>8516.4147699999994</v>
          </cell>
          <cell r="BH20">
            <v>39235.92902000001</v>
          </cell>
          <cell r="BI20">
            <v>47001.830349999989</v>
          </cell>
          <cell r="BJ20">
            <v>9313.2866000000013</v>
          </cell>
          <cell r="BK20">
            <v>13942.04</v>
          </cell>
          <cell r="BL20">
            <v>12103.192600000002</v>
          </cell>
          <cell r="BM20">
            <v>51338.568099999997</v>
          </cell>
          <cell r="BN20">
            <v>20212.267939999998</v>
          </cell>
          <cell r="BO20">
            <v>6984</v>
          </cell>
          <cell r="BP20">
            <v>15812.144649999998</v>
          </cell>
          <cell r="BQ20">
            <v>5558.5155500000001</v>
          </cell>
          <cell r="BR20">
            <v>44115.586519999997</v>
          </cell>
          <cell r="BS20">
            <v>4752.8111999999992</v>
          </cell>
          <cell r="BT20">
            <v>22674.845130000002</v>
          </cell>
          <cell r="BU20">
            <v>7434.2</v>
          </cell>
          <cell r="BV20">
            <v>5358.2279199999994</v>
          </cell>
          <cell r="BW20">
            <v>9289.7312300000012</v>
          </cell>
          <cell r="BX20">
            <v>7265.6529799999998</v>
          </cell>
          <cell r="BY20">
            <v>4156</v>
          </cell>
          <cell r="BZ20">
            <v>38086.011010000002</v>
          </cell>
          <cell r="CA20">
            <v>25071</v>
          </cell>
          <cell r="CB20">
            <v>16092.202550000002</v>
          </cell>
          <cell r="CC20">
            <v>25684.111379999998</v>
          </cell>
          <cell r="CD20">
            <v>4883.5827499999996</v>
          </cell>
          <cell r="CE20">
            <v>4619.26</v>
          </cell>
          <cell r="CF20">
            <v>14974.465469999999</v>
          </cell>
          <cell r="CG20">
            <v>9535.5292399999998</v>
          </cell>
          <cell r="CH20">
            <v>14029.2</v>
          </cell>
          <cell r="CI20">
            <v>9785.5999999999985</v>
          </cell>
          <cell r="CJ20">
            <v>34915.750009999996</v>
          </cell>
          <cell r="CK20">
            <v>4405.1190000000006</v>
          </cell>
          <cell r="CL20">
            <v>4347.5296499999995</v>
          </cell>
          <cell r="CM20">
            <v>3268</v>
          </cell>
          <cell r="CN20">
            <v>20095.969999999998</v>
          </cell>
          <cell r="CO20">
            <v>4342.49</v>
          </cell>
          <cell r="CP20">
            <v>3581.1301700000004</v>
          </cell>
          <cell r="CQ20">
            <v>34766.476370000004</v>
          </cell>
          <cell r="CR20">
            <v>4102.4393399999999</v>
          </cell>
          <cell r="CS20">
            <v>7897.51</v>
          </cell>
          <cell r="CT20">
            <v>3530.7691</v>
          </cell>
          <cell r="CU20">
            <v>5345.5599999999995</v>
          </cell>
          <cell r="CV20">
            <v>8265.24</v>
          </cell>
          <cell r="CW20">
            <v>2389.1746399999997</v>
          </cell>
          <cell r="CX20">
            <v>5874.3901000000005</v>
          </cell>
          <cell r="CY20">
            <v>38188.845410000002</v>
          </cell>
          <cell r="CZ20">
            <v>4075.8737900000006</v>
          </cell>
          <cell r="DA20">
            <v>4487.66</v>
          </cell>
          <cell r="DB20">
            <v>7456.6155000000008</v>
          </cell>
          <cell r="DC20">
            <v>2260.1773400000002</v>
          </cell>
          <cell r="DD20">
            <v>27425.684660000003</v>
          </cell>
          <cell r="DE20">
            <v>8764.9709800000001</v>
          </cell>
          <cell r="DF20">
            <v>2844.79</v>
          </cell>
          <cell r="DG20">
            <v>1392.4145000000001</v>
          </cell>
          <cell r="DH20">
            <v>6590.5780999999997</v>
          </cell>
          <cell r="DI20">
            <v>1900.6788200000001</v>
          </cell>
          <cell r="DJ20">
            <v>11290.320470000002</v>
          </cell>
          <cell r="DK20">
            <v>5492.49</v>
          </cell>
          <cell r="DL20">
            <v>3639.65308</v>
          </cell>
          <cell r="DM20">
            <v>6472.9851799999997</v>
          </cell>
          <cell r="DN20">
            <v>5067.4881999999998</v>
          </cell>
          <cell r="DO20">
            <v>6302</v>
          </cell>
          <cell r="DP20">
            <v>2969.5880600000005</v>
          </cell>
          <cell r="DQ20">
            <v>48139.4</v>
          </cell>
          <cell r="DR20">
            <v>2099.67</v>
          </cell>
          <cell r="DS20">
            <v>1505.0904399999999</v>
          </cell>
          <cell r="DT20">
            <v>1227.3015600000001</v>
          </cell>
          <cell r="DU20">
            <v>6400</v>
          </cell>
          <cell r="DV20">
            <v>6340.7418699999998</v>
          </cell>
          <cell r="DW20">
            <v>8423.858479999999</v>
          </cell>
          <cell r="DX20">
            <v>23448.786260000001</v>
          </cell>
          <cell r="DY20">
            <v>15223.05292</v>
          </cell>
          <cell r="DZ20">
            <v>3377</v>
          </cell>
          <cell r="EA20">
            <v>5772</v>
          </cell>
          <cell r="EC20">
            <v>14501.02441</v>
          </cell>
          <cell r="ED20">
            <v>14837</v>
          </cell>
          <cell r="EE20">
            <v>10710.37</v>
          </cell>
          <cell r="EF20">
            <v>18625.544850000002</v>
          </cell>
          <cell r="EG20">
            <v>9814.0150599999997</v>
          </cell>
          <cell r="EH20">
            <v>9483.0570000000007</v>
          </cell>
          <cell r="EI20">
            <v>8105.2605399999993</v>
          </cell>
          <cell r="EJ20">
            <v>11639</v>
          </cell>
          <cell r="EK20">
            <v>31315.901750000001</v>
          </cell>
          <cell r="EL20">
            <v>19529.997109999997</v>
          </cell>
          <cell r="EM20">
            <v>9632</v>
          </cell>
          <cell r="EN20">
            <v>35372.84659999999</v>
          </cell>
          <cell r="EO20">
            <v>7796</v>
          </cell>
          <cell r="EP20">
            <v>3363.7922200000003</v>
          </cell>
          <cell r="EQ20">
            <v>5891.5599999999995</v>
          </cell>
          <cell r="ER20">
            <v>4067.2355600000001</v>
          </cell>
          <cell r="ES20">
            <v>8534.66</v>
          </cell>
          <cell r="ET20">
            <v>11481.417279999998</v>
          </cell>
          <cell r="EU20">
            <v>8878.4991999999984</v>
          </cell>
          <cell r="EV20">
            <v>7016.4155599999995</v>
          </cell>
          <cell r="EW20">
            <v>1617.9090000000001</v>
          </cell>
          <cell r="EX20">
            <v>29824</v>
          </cell>
          <cell r="EY20">
            <v>4057</v>
          </cell>
          <cell r="EZ20">
            <v>18558.771290000001</v>
          </cell>
          <cell r="FA20">
            <v>6108.1664700000001</v>
          </cell>
          <cell r="FB20">
            <v>15345.570299999998</v>
          </cell>
          <cell r="FC20">
            <v>5313</v>
          </cell>
          <cell r="FD20">
            <v>10182.2556</v>
          </cell>
          <cell r="FE20">
            <v>5773.6</v>
          </cell>
          <cell r="FF20">
            <v>3648.64</v>
          </cell>
          <cell r="FG20">
            <v>23358</v>
          </cell>
          <cell r="FH20">
            <v>4590.9679999999998</v>
          </cell>
          <cell r="FI20">
            <v>11012.51081</v>
          </cell>
          <cell r="FJ20">
            <v>29873.426070000001</v>
          </cell>
          <cell r="FK20">
            <v>14538.43</v>
          </cell>
          <cell r="FL20">
            <v>5238.1000000000004</v>
          </cell>
          <cell r="FM20">
            <v>75438.623360000012</v>
          </cell>
          <cell r="FN20">
            <v>5672.6415599999991</v>
          </cell>
          <cell r="FO20">
            <v>9473.6681100000005</v>
          </cell>
          <cell r="FP20">
            <v>8664.8997200000013</v>
          </cell>
          <cell r="FQ20">
            <v>8712</v>
          </cell>
          <cell r="FR20">
            <v>3575.9829999999997</v>
          </cell>
          <cell r="FS20">
            <v>4770.5865300000005</v>
          </cell>
          <cell r="FT20">
            <v>18587</v>
          </cell>
          <cell r="FU20">
            <v>12199.219660000002</v>
          </cell>
          <cell r="FV20">
            <v>1976.5727499999996</v>
          </cell>
          <cell r="FW20">
            <v>13069.51</v>
          </cell>
          <cell r="FX20">
            <v>10141.18363</v>
          </cell>
          <cell r="FY20">
            <v>3861.1873900000001</v>
          </cell>
          <cell r="FZ20">
            <v>6387.92</v>
          </cell>
          <cell r="GA20">
            <v>7766.85</v>
          </cell>
          <cell r="GB20">
            <v>7689.7667499999998</v>
          </cell>
          <cell r="GC20">
            <v>6456.5518400000001</v>
          </cell>
          <cell r="GD20">
            <v>3367.49</v>
          </cell>
          <cell r="GE20">
            <v>3642.3772300000001</v>
          </cell>
          <cell r="GF20">
            <v>3353.5299999999997</v>
          </cell>
          <cell r="GL20">
            <v>9698.9454215639998</v>
          </cell>
          <cell r="GM20">
            <v>1430.6378469400006</v>
          </cell>
          <cell r="GN20">
            <v>723.42894573999979</v>
          </cell>
        </row>
        <row r="23">
          <cell r="A23">
            <v>19</v>
          </cell>
          <cell r="B23" t="str">
            <v>4.   Office Operating Expenses</v>
          </cell>
          <cell r="C23">
            <v>390.74106586750003</v>
          </cell>
          <cell r="D23">
            <v>460.19999999999993</v>
          </cell>
          <cell r="E23">
            <v>374.88865963000006</v>
          </cell>
          <cell r="F23">
            <v>454.96899030999998</v>
          </cell>
          <cell r="G23">
            <v>314.20502398000008</v>
          </cell>
          <cell r="H23">
            <v>670.83497200000011</v>
          </cell>
          <cell r="I23">
            <v>383.40061636000007</v>
          </cell>
          <cell r="J23">
            <v>138.13718323749958</v>
          </cell>
          <cell r="K23">
            <v>356.27847892999989</v>
          </cell>
          <cell r="L23">
            <v>295.74510563999991</v>
          </cell>
          <cell r="M23">
            <v>131.34902847000001</v>
          </cell>
          <cell r="N23">
            <v>202.13152955999988</v>
          </cell>
          <cell r="O23">
            <v>86.199630279999994</v>
          </cell>
          <cell r="P23">
            <v>284.8598604</v>
          </cell>
          <cell r="Q23">
            <v>179.03487905000006</v>
          </cell>
          <cell r="R23">
            <v>187.68892691000002</v>
          </cell>
          <cell r="S23">
            <v>309.90708389000002</v>
          </cell>
          <cell r="T23">
            <v>266.38336000000004</v>
          </cell>
          <cell r="U23">
            <v>514.04858446999992</v>
          </cell>
          <cell r="V23">
            <v>191.80445336000005</v>
          </cell>
          <cell r="W23">
            <v>159.22993131999993</v>
          </cell>
          <cell r="X23">
            <v>160.21001996000001</v>
          </cell>
          <cell r="Y23">
            <v>253.37763523000001</v>
          </cell>
          <cell r="Z23">
            <v>94.634374830000013</v>
          </cell>
          <cell r="AA23">
            <v>152.95309539000002</v>
          </cell>
          <cell r="AB23">
            <v>270.53809340000004</v>
          </cell>
          <cell r="AC23">
            <v>107.50889476</v>
          </cell>
          <cell r="AD23">
            <v>176.26038869000004</v>
          </cell>
          <cell r="AE23">
            <v>96.506508420000003</v>
          </cell>
          <cell r="AF23">
            <v>137.46070393999997</v>
          </cell>
          <cell r="AG23">
            <v>132.05797256</v>
          </cell>
          <cell r="AH23">
            <v>130.5171091</v>
          </cell>
          <cell r="AI23">
            <v>29862.73646</v>
          </cell>
          <cell r="AJ23">
            <v>35019.652829999999</v>
          </cell>
          <cell r="AK23">
            <v>58587.64</v>
          </cell>
          <cell r="AL23">
            <v>1458.6320800000001</v>
          </cell>
          <cell r="AM23">
            <v>57263.143429999996</v>
          </cell>
          <cell r="AN23">
            <v>10220</v>
          </cell>
          <cell r="AO23">
            <v>29501.535150000003</v>
          </cell>
          <cell r="AP23">
            <v>10279.92309</v>
          </cell>
          <cell r="AQ23">
            <v>39046.765159498056</v>
          </cell>
          <cell r="AR23">
            <v>14897</v>
          </cell>
          <cell r="AS23">
            <v>29351.988000000001</v>
          </cell>
          <cell r="AT23">
            <v>33091</v>
          </cell>
          <cell r="AU23">
            <v>23514.382637899998</v>
          </cell>
          <cell r="AV23">
            <v>14525</v>
          </cell>
          <cell r="AW23">
            <v>12473</v>
          </cell>
          <cell r="AX23">
            <v>15970.15</v>
          </cell>
          <cell r="AY23">
            <v>47830.196080000002</v>
          </cell>
          <cell r="AZ23">
            <v>20465.240000000005</v>
          </cell>
          <cell r="BA23">
            <v>38319.729999999996</v>
          </cell>
          <cell r="BB23">
            <v>35741.06</v>
          </cell>
          <cell r="BC23">
            <v>20688</v>
          </cell>
          <cell r="BD23">
            <v>17182.89</v>
          </cell>
          <cell r="BE23">
            <v>6782.67</v>
          </cell>
          <cell r="BF23">
            <v>85471.8</v>
          </cell>
          <cell r="BG23">
            <v>4970.5738899999997</v>
          </cell>
          <cell r="BH23">
            <v>58187.692630000005</v>
          </cell>
          <cell r="BI23">
            <v>53363.594239999977</v>
          </cell>
          <cell r="BJ23">
            <v>7963.6640299999999</v>
          </cell>
          <cell r="BK23">
            <v>14906.1</v>
          </cell>
          <cell r="BL23">
            <v>15090.666960000002</v>
          </cell>
          <cell r="BM23">
            <v>38974.359330000007</v>
          </cell>
          <cell r="BN23">
            <v>18968.602900000002</v>
          </cell>
          <cell r="BO23">
            <v>8339</v>
          </cell>
          <cell r="BP23">
            <v>12990.522410000001</v>
          </cell>
          <cell r="BQ23">
            <v>3716.61</v>
          </cell>
          <cell r="BR23">
            <v>65074.094789999996</v>
          </cell>
          <cell r="BS23">
            <v>6439.4470199999996</v>
          </cell>
          <cell r="BT23">
            <v>32340.867160000002</v>
          </cell>
          <cell r="BU23">
            <v>12090.599999999999</v>
          </cell>
          <cell r="BV23">
            <v>6676.906140000001</v>
          </cell>
          <cell r="BW23">
            <v>17305.516540000001</v>
          </cell>
          <cell r="BX23">
            <v>12586.228819999997</v>
          </cell>
          <cell r="BY23">
            <v>3447</v>
          </cell>
          <cell r="BZ23">
            <v>53966.794760000004</v>
          </cell>
          <cell r="CA23">
            <v>32664</v>
          </cell>
          <cell r="CB23">
            <v>24107.372000000003</v>
          </cell>
          <cell r="CC23">
            <v>28882.599270000002</v>
          </cell>
          <cell r="CD23">
            <v>4543.8004000000001</v>
          </cell>
          <cell r="CE23">
            <v>4769.58</v>
          </cell>
          <cell r="CF23">
            <v>17424.654380000007</v>
          </cell>
          <cell r="CG23">
            <v>8313.5517</v>
          </cell>
          <cell r="CH23">
            <v>16650.810000000001</v>
          </cell>
          <cell r="CI23">
            <v>11613.108960000001</v>
          </cell>
          <cell r="CJ23">
            <v>55876.101769999987</v>
          </cell>
          <cell r="CK23">
            <v>3489.1632900000004</v>
          </cell>
          <cell r="CL23">
            <v>5843.8927800000001</v>
          </cell>
          <cell r="CM23">
            <v>4244</v>
          </cell>
          <cell r="CN23">
            <v>24791.15</v>
          </cell>
          <cell r="CO23">
            <v>6061.47</v>
          </cell>
          <cell r="CP23">
            <v>6204.3891499999991</v>
          </cell>
          <cell r="CQ23">
            <v>62952.302009999999</v>
          </cell>
          <cell r="CR23">
            <v>4331.79529</v>
          </cell>
          <cell r="CS23">
            <v>8513.2400000000016</v>
          </cell>
          <cell r="CT23">
            <v>2209.9166100000002</v>
          </cell>
          <cell r="CU23">
            <v>7107.4020700000001</v>
          </cell>
          <cell r="CV23">
            <v>15677.089999999998</v>
          </cell>
          <cell r="CW23">
            <v>3012.2137000000002</v>
          </cell>
          <cell r="CX23">
            <v>11863.8081</v>
          </cell>
          <cell r="CY23">
            <v>52263.146260000001</v>
          </cell>
          <cell r="CZ23">
            <v>2588.6174000000001</v>
          </cell>
          <cell r="DA23">
            <v>5083.24</v>
          </cell>
          <cell r="DB23">
            <v>8722.3821900000003</v>
          </cell>
          <cell r="DC23">
            <v>2041.8904400000001</v>
          </cell>
          <cell r="DD23">
            <v>46380.7526</v>
          </cell>
          <cell r="DE23">
            <v>12315.089600000003</v>
          </cell>
          <cell r="DF23">
            <v>3015.98</v>
          </cell>
          <cell r="DG23">
            <v>1396.6608999999999</v>
          </cell>
          <cell r="DH23">
            <v>8738.0700399999987</v>
          </cell>
          <cell r="DI23">
            <v>2682.2685299999994</v>
          </cell>
          <cell r="DJ23">
            <v>16891.643809999998</v>
          </cell>
          <cell r="DK23">
            <v>10202.75</v>
          </cell>
          <cell r="DL23">
            <v>4200.31513</v>
          </cell>
          <cell r="DM23">
            <v>9748.2591699999994</v>
          </cell>
          <cell r="DN23">
            <v>6933.6075900000005</v>
          </cell>
          <cell r="DO23">
            <v>8100</v>
          </cell>
          <cell r="DP23">
            <v>3175.5072100000002</v>
          </cell>
          <cell r="DQ23">
            <v>63228.020000000004</v>
          </cell>
          <cell r="DR23">
            <v>1366.35</v>
          </cell>
          <cell r="DS23">
            <v>2725.5035499999999</v>
          </cell>
          <cell r="DT23">
            <v>439.78436000000005</v>
          </cell>
          <cell r="DU23">
            <v>5300</v>
          </cell>
          <cell r="DV23">
            <v>9762.4304400000001</v>
          </cell>
          <cell r="DW23">
            <v>12496.017540000001</v>
          </cell>
          <cell r="DX23">
            <v>24077.27736</v>
          </cell>
          <cell r="DY23">
            <v>27379.748789999998</v>
          </cell>
          <cell r="DZ23">
            <v>7550</v>
          </cell>
          <cell r="EA23">
            <v>8415</v>
          </cell>
          <cell r="EC23">
            <v>13548.743159999993</v>
          </cell>
          <cell r="ED23">
            <v>16030</v>
          </cell>
          <cell r="EE23">
            <v>8444.0600000000013</v>
          </cell>
          <cell r="EF23">
            <v>36719.134819999999</v>
          </cell>
          <cell r="EG23">
            <v>9233.2292699999998</v>
          </cell>
          <cell r="EH23">
            <v>9724.1778300000024</v>
          </cell>
          <cell r="EI23">
            <v>7298.4018244356257</v>
          </cell>
          <cell r="EJ23">
            <v>13080</v>
          </cell>
          <cell r="EK23">
            <v>42310.906199999998</v>
          </cell>
          <cell r="EL23">
            <v>17902.5344</v>
          </cell>
          <cell r="EM23">
            <v>7991</v>
          </cell>
          <cell r="EN23">
            <v>29895.291440000005</v>
          </cell>
          <cell r="EO23">
            <v>5751</v>
          </cell>
          <cell r="EP23">
            <v>3346.0560500000001</v>
          </cell>
          <cell r="EQ23">
            <v>5985.95</v>
          </cell>
          <cell r="ER23">
            <v>3070.8303699999997</v>
          </cell>
          <cell r="ES23">
            <v>10668.26</v>
          </cell>
          <cell r="ET23">
            <v>9330.0541699999976</v>
          </cell>
          <cell r="EU23">
            <v>12977.49302</v>
          </cell>
          <cell r="EV23">
            <v>7160.2011700000039</v>
          </cell>
          <cell r="EW23">
            <v>594.8361100000003</v>
          </cell>
          <cell r="EX23">
            <v>36919</v>
          </cell>
          <cell r="EY23">
            <v>3949</v>
          </cell>
          <cell r="EZ23">
            <v>29105.80877</v>
          </cell>
          <cell r="FA23">
            <v>9061.9536900000003</v>
          </cell>
          <cell r="FB23">
            <v>21797.100930000001</v>
          </cell>
          <cell r="FC23">
            <v>383527</v>
          </cell>
          <cell r="FD23">
            <v>19839.149140000001</v>
          </cell>
          <cell r="FE23">
            <v>6522.5</v>
          </cell>
          <cell r="FF23">
            <v>4077.8</v>
          </cell>
          <cell r="FG23">
            <v>33343</v>
          </cell>
          <cell r="FH23">
            <v>8829.15</v>
          </cell>
          <cell r="FI23">
            <v>14185.995299999999</v>
          </cell>
          <cell r="FJ23">
            <v>42200.728519999997</v>
          </cell>
          <cell r="FK23">
            <v>12292.89</v>
          </cell>
          <cell r="FL23">
            <v>3583.62</v>
          </cell>
          <cell r="FM23">
            <v>102067.67292000003</v>
          </cell>
          <cell r="FN23">
            <v>5427.4261400000032</v>
          </cell>
          <cell r="FO23">
            <v>20276.820099999997</v>
          </cell>
          <cell r="FP23">
            <v>10150.571889999999</v>
          </cell>
          <cell r="FQ23">
            <v>13437</v>
          </cell>
          <cell r="FR23">
            <v>1711.56</v>
          </cell>
          <cell r="FS23">
            <v>6122.4948800000002</v>
          </cell>
          <cell r="FT23">
            <v>21395</v>
          </cell>
          <cell r="FU23">
            <v>12358.385749999994</v>
          </cell>
          <cell r="FV23">
            <v>1329.5591799999997</v>
          </cell>
          <cell r="FW23">
            <v>17047.420000000002</v>
          </cell>
          <cell r="FX23">
            <v>9038.4095899999993</v>
          </cell>
          <cell r="FY23">
            <v>5698.0328499999996</v>
          </cell>
          <cell r="FZ23">
            <v>11663.09</v>
          </cell>
          <cell r="GA23">
            <v>11292.26</v>
          </cell>
          <cell r="GB23">
            <v>8516.5675499999998</v>
          </cell>
          <cell r="GC23">
            <v>11495.463230000001</v>
          </cell>
          <cell r="GD23">
            <v>6451.58</v>
          </cell>
          <cell r="GE23">
            <v>4736.0959600000006</v>
          </cell>
          <cell r="GF23">
            <v>4577.51</v>
          </cell>
          <cell r="GL23">
            <v>8064.0621599449987</v>
          </cell>
          <cell r="GM23">
            <v>1778.3302267973986</v>
          </cell>
          <cell r="GN23">
            <v>1280.0702503544362</v>
          </cell>
        </row>
        <row r="30">
          <cell r="A30">
            <v>26</v>
          </cell>
          <cell r="B30" t="str">
            <v xml:space="preserve">     5.1  Due to Change in Exchange Rates</v>
          </cell>
          <cell r="C30">
            <v>0</v>
          </cell>
          <cell r="E30">
            <v>0</v>
          </cell>
          <cell r="G30">
            <v>0</v>
          </cell>
          <cell r="I30">
            <v>0.10716074</v>
          </cell>
          <cell r="N30">
            <v>0</v>
          </cell>
          <cell r="O30">
            <v>0.78176161</v>
          </cell>
          <cell r="P30">
            <v>5.8934459000000006</v>
          </cell>
          <cell r="T30">
            <v>14.571219999999999</v>
          </cell>
          <cell r="Z30">
            <v>8.1388661399999993</v>
          </cell>
          <cell r="AB30">
            <v>0.86611083999999994</v>
          </cell>
          <cell r="AD30">
            <v>0</v>
          </cell>
          <cell r="AH30">
            <v>0</v>
          </cell>
          <cell r="AI30">
            <v>0</v>
          </cell>
          <cell r="AK30">
            <v>0</v>
          </cell>
          <cell r="AQ30">
            <v>0</v>
          </cell>
          <cell r="BA30">
            <v>21.37</v>
          </cell>
          <cell r="BG30">
            <v>1.37293</v>
          </cell>
          <cell r="BH30">
            <v>102.67076999999999</v>
          </cell>
          <cell r="BI30">
            <v>263.20917999999972</v>
          </cell>
          <cell r="BJ30">
            <v>0</v>
          </cell>
          <cell r="BM30">
            <v>0</v>
          </cell>
          <cell r="BU30">
            <v>0</v>
          </cell>
          <cell r="EN30">
            <v>0</v>
          </cell>
          <cell r="GB30">
            <v>0</v>
          </cell>
          <cell r="GL30">
            <v>30.35856523</v>
          </cell>
          <cell r="GM30">
            <v>0.38862287999999973</v>
          </cell>
          <cell r="GN30">
            <v>0</v>
          </cell>
        </row>
        <row r="31">
          <cell r="A31">
            <v>27</v>
          </cell>
          <cell r="B31" t="str">
            <v xml:space="preserve">     5.2  Due to Foreign Currency Transaction</v>
          </cell>
          <cell r="C31">
            <v>0</v>
          </cell>
          <cell r="E31">
            <v>0</v>
          </cell>
          <cell r="G31">
            <v>0</v>
          </cell>
          <cell r="I31">
            <v>0</v>
          </cell>
          <cell r="N31">
            <v>0</v>
          </cell>
          <cell r="O31">
            <v>0</v>
          </cell>
          <cell r="T31">
            <v>0.24630000000000002</v>
          </cell>
          <cell r="AB31">
            <v>0</v>
          </cell>
          <cell r="AD31">
            <v>1.2189614799999988</v>
          </cell>
          <cell r="AG31">
            <v>-1.20173497</v>
          </cell>
          <cell r="AH31">
            <v>0</v>
          </cell>
          <cell r="AI31">
            <v>0</v>
          </cell>
          <cell r="AK31">
            <v>0</v>
          </cell>
          <cell r="AM31">
            <v>15.4</v>
          </cell>
          <cell r="AQ31">
            <v>0</v>
          </cell>
          <cell r="BH31">
            <v>3.2232799999999999</v>
          </cell>
          <cell r="BI31">
            <v>0</v>
          </cell>
          <cell r="BJ31">
            <v>0</v>
          </cell>
          <cell r="BM31">
            <v>0</v>
          </cell>
          <cell r="BU31">
            <v>0</v>
          </cell>
          <cell r="CQ31">
            <v>134.14670000000001</v>
          </cell>
          <cell r="EN31">
            <v>0</v>
          </cell>
          <cell r="GB31">
            <v>0</v>
          </cell>
          <cell r="GL31">
            <v>0.26352650999999883</v>
          </cell>
          <cell r="GM31">
            <v>0.15276998</v>
          </cell>
          <cell r="GN31">
            <v>0</v>
          </cell>
        </row>
        <row r="32">
          <cell r="A32">
            <v>28</v>
          </cell>
          <cell r="B32" t="str">
            <v>6.   Non Operating Expense</v>
          </cell>
          <cell r="C32">
            <v>0</v>
          </cell>
          <cell r="D32">
            <v>0.11</v>
          </cell>
          <cell r="E32">
            <v>0</v>
          </cell>
          <cell r="F32">
            <v>4.16</v>
          </cell>
          <cell r="G32">
            <v>0</v>
          </cell>
          <cell r="I32">
            <v>2.1806007099999998</v>
          </cell>
          <cell r="K32">
            <v>0.38597064400000003</v>
          </cell>
          <cell r="N32">
            <v>0.10956246</v>
          </cell>
          <cell r="O32">
            <v>0.33730504</v>
          </cell>
          <cell r="P32">
            <v>0.77672282999999998</v>
          </cell>
          <cell r="Q32">
            <v>1.3900400000000701E-2</v>
          </cell>
          <cell r="R32">
            <v>0</v>
          </cell>
          <cell r="T32">
            <v>3.2560000000000006E-2</v>
          </cell>
          <cell r="V32">
            <v>995.05637323999997</v>
          </cell>
          <cell r="W32">
            <v>9.7842499999999999E-2</v>
          </cell>
          <cell r="AB32">
            <v>0</v>
          </cell>
          <cell r="AC32">
            <v>0.20568548</v>
          </cell>
          <cell r="AD32">
            <v>0</v>
          </cell>
          <cell r="AH32">
            <v>0</v>
          </cell>
          <cell r="AI32">
            <v>0</v>
          </cell>
          <cell r="AK32">
            <v>0</v>
          </cell>
          <cell r="AQ32">
            <v>149.02564000000001</v>
          </cell>
          <cell r="AV32">
            <v>6</v>
          </cell>
          <cell r="AY32">
            <v>55.453690000000002</v>
          </cell>
          <cell r="AZ32">
            <v>42.88</v>
          </cell>
          <cell r="BC32">
            <v>42740</v>
          </cell>
          <cell r="BE32">
            <v>4442.5200000000004</v>
          </cell>
          <cell r="BF32">
            <v>533.30457999999999</v>
          </cell>
          <cell r="BH32">
            <v>61.042529999999999</v>
          </cell>
          <cell r="BI32">
            <v>0</v>
          </cell>
          <cell r="BJ32">
            <v>19.979380000000003</v>
          </cell>
          <cell r="BM32">
            <v>11.495299999999999</v>
          </cell>
          <cell r="BU32">
            <v>0</v>
          </cell>
          <cell r="BW32">
            <v>416.17845</v>
          </cell>
          <cell r="CF32">
            <v>35.158230000000003</v>
          </cell>
          <cell r="DR32">
            <v>2.11</v>
          </cell>
          <cell r="EA32">
            <v>425</v>
          </cell>
          <cell r="EL32">
            <v>29.027999999999999</v>
          </cell>
          <cell r="EN32">
            <v>0</v>
          </cell>
          <cell r="EX32">
            <v>91</v>
          </cell>
          <cell r="FF32">
            <v>664.53</v>
          </cell>
          <cell r="FM32">
            <v>223.15377000000001</v>
          </cell>
          <cell r="FN32">
            <v>7.875</v>
          </cell>
          <cell r="FP32">
            <v>4.2919499999999999</v>
          </cell>
          <cell r="FQ32">
            <v>32</v>
          </cell>
          <cell r="GB32">
            <v>0</v>
          </cell>
          <cell r="GL32">
            <v>1003.466523304</v>
          </cell>
          <cell r="GM32">
            <v>48.515147799999994</v>
          </cell>
          <cell r="GN32">
            <v>1.47687872</v>
          </cell>
        </row>
        <row r="35">
          <cell r="A35">
            <v>31</v>
          </cell>
          <cell r="B35" t="str">
            <v xml:space="preserve">     7.1.1  General Loan loss Provision</v>
          </cell>
          <cell r="C35">
            <v>308.07211417000002</v>
          </cell>
          <cell r="D35">
            <v>63.74</v>
          </cell>
          <cell r="E35">
            <v>16.227872000575008</v>
          </cell>
          <cell r="F35">
            <v>165.07</v>
          </cell>
          <cell r="G35">
            <v>0</v>
          </cell>
          <cell r="H35">
            <v>414.90111899999999</v>
          </cell>
          <cell r="I35">
            <v>25.712659130274982</v>
          </cell>
          <cell r="J35">
            <v>72.77</v>
          </cell>
          <cell r="K35">
            <v>88.91</v>
          </cell>
          <cell r="L35">
            <v>23.644991873818991</v>
          </cell>
          <cell r="N35">
            <v>15.444734653300047</v>
          </cell>
          <cell r="O35">
            <v>0</v>
          </cell>
          <cell r="P35">
            <v>16.688361669999999</v>
          </cell>
          <cell r="Q35">
            <v>11.064723674699515</v>
          </cell>
          <cell r="R35">
            <v>22.865177094800366</v>
          </cell>
          <cell r="S35">
            <v>213.372008214598</v>
          </cell>
          <cell r="T35">
            <v>130.26833000000002</v>
          </cell>
          <cell r="U35">
            <v>88.160720299899879</v>
          </cell>
          <cell r="V35">
            <v>31.469454994300001</v>
          </cell>
          <cell r="W35">
            <v>19.857008576210127</v>
          </cell>
          <cell r="X35">
            <v>11.529380628160224</v>
          </cell>
          <cell r="Y35">
            <v>34.414754002999871</v>
          </cell>
          <cell r="Z35">
            <v>25.51</v>
          </cell>
          <cell r="AA35">
            <v>45.636532549999998</v>
          </cell>
          <cell r="AB35">
            <v>14.034031054475486</v>
          </cell>
          <cell r="AC35">
            <v>35.459141539999997</v>
          </cell>
          <cell r="AD35">
            <v>36.487662505359992</v>
          </cell>
          <cell r="AE35">
            <v>29.317470789999998</v>
          </cell>
          <cell r="AF35">
            <v>27.83510536</v>
          </cell>
          <cell r="AG35">
            <v>38.703105870000002</v>
          </cell>
          <cell r="AH35">
            <v>47.455179947253029</v>
          </cell>
          <cell r="AI35">
            <v>5722.5215806999995</v>
          </cell>
          <cell r="AK35">
            <v>6864.25</v>
          </cell>
          <cell r="AM35">
            <v>4739.40157</v>
          </cell>
          <cell r="AN35">
            <v>343</v>
          </cell>
          <cell r="AO35">
            <v>11063.39537</v>
          </cell>
          <cell r="AP35">
            <v>2378.66</v>
          </cell>
          <cell r="AQ35">
            <v>4799.9407364619092</v>
          </cell>
          <cell r="AR35">
            <v>11462</v>
          </cell>
          <cell r="AS35">
            <v>3489.9132257999977</v>
          </cell>
          <cell r="AT35">
            <v>5905</v>
          </cell>
          <cell r="AU35">
            <v>6084.8134009999994</v>
          </cell>
          <cell r="AV35">
            <v>978</v>
          </cell>
          <cell r="AW35">
            <v>4617</v>
          </cell>
          <cell r="AX35">
            <v>1660.13</v>
          </cell>
          <cell r="AZ35">
            <v>7853.4</v>
          </cell>
          <cell r="BA35">
            <v>355.52</v>
          </cell>
          <cell r="BB35">
            <v>1268.54</v>
          </cell>
          <cell r="BD35">
            <v>4160.1499999999996</v>
          </cell>
          <cell r="BF35">
            <v>7707.61</v>
          </cell>
          <cell r="BG35">
            <v>860.51647000000003</v>
          </cell>
          <cell r="BH35">
            <v>87357.958580000006</v>
          </cell>
          <cell r="BI35">
            <v>15308.600807499999</v>
          </cell>
          <cell r="BJ35">
            <v>2155.4145969999954</v>
          </cell>
          <cell r="BL35">
            <v>1876.7395219000009</v>
          </cell>
          <cell r="BM35">
            <v>7860.3088194000011</v>
          </cell>
          <cell r="BN35">
            <v>3438.9678184899999</v>
          </cell>
          <cell r="BO35">
            <v>1512</v>
          </cell>
          <cell r="BP35">
            <v>1751.4245599999886</v>
          </cell>
          <cell r="BQ35">
            <v>2193.2800000000002</v>
          </cell>
          <cell r="BR35">
            <v>1694.2055060999401</v>
          </cell>
          <cell r="BS35">
            <v>0</v>
          </cell>
          <cell r="BT35">
            <v>4402.99784</v>
          </cell>
          <cell r="BU35">
            <v>1241.71</v>
          </cell>
          <cell r="BV35">
            <v>947.07027000000005</v>
          </cell>
          <cell r="BW35">
            <v>1812.4057499999999</v>
          </cell>
          <cell r="BX35">
            <v>1341.63</v>
          </cell>
          <cell r="BY35">
            <v>793</v>
          </cell>
          <cell r="BZ35">
            <v>-63.873078500007978</v>
          </cell>
          <cell r="CA35">
            <v>6383</v>
          </cell>
          <cell r="CB35">
            <v>2798.0899999999992</v>
          </cell>
          <cell r="CC35">
            <v>10082.63358</v>
          </cell>
          <cell r="CD35">
            <v>1485.31205</v>
          </cell>
          <cell r="CE35">
            <v>641.54999999999995</v>
          </cell>
          <cell r="CF35">
            <v>4778.5137894</v>
          </cell>
          <cell r="CG35">
            <v>1504.5891999999999</v>
          </cell>
          <cell r="CH35">
            <v>1988.06</v>
          </cell>
          <cell r="CI35">
            <v>2899.7358399999998</v>
          </cell>
          <cell r="CJ35">
            <v>2774.4210079249965</v>
          </cell>
          <cell r="CK35">
            <v>637.10668999999996</v>
          </cell>
          <cell r="CL35">
            <v>510.41924</v>
          </cell>
          <cell r="CM35">
            <v>1035</v>
          </cell>
          <cell r="CN35">
            <v>9591.86</v>
          </cell>
          <cell r="CO35">
            <v>1367.17</v>
          </cell>
          <cell r="CP35">
            <v>653.20397000000003</v>
          </cell>
          <cell r="CR35">
            <v>738.97782000000007</v>
          </cell>
          <cell r="CS35">
            <v>1550.6935800000001</v>
          </cell>
          <cell r="CT35">
            <v>343.899225</v>
          </cell>
          <cell r="CV35">
            <v>2786.39</v>
          </cell>
          <cell r="CW35">
            <v>1029.3423399999999</v>
          </cell>
          <cell r="CX35">
            <v>4027.0551</v>
          </cell>
          <cell r="CY35">
            <v>1389.1438700000001</v>
          </cell>
          <cell r="CZ35">
            <v>872.56071999999995</v>
          </cell>
          <cell r="DB35">
            <v>6126.3912495000004</v>
          </cell>
          <cell r="DC35">
            <v>429.66386</v>
          </cell>
          <cell r="DD35">
            <v>7342.7413099999994</v>
          </cell>
          <cell r="DE35">
            <v>1925.86592</v>
          </cell>
          <cell r="DF35">
            <v>351.61</v>
          </cell>
          <cell r="DG35">
            <v>74.605290000000011</v>
          </cell>
          <cell r="DH35">
            <v>1170.2798</v>
          </cell>
          <cell r="DI35">
            <v>441.37190000000004</v>
          </cell>
          <cell r="DJ35">
            <v>18395.7</v>
          </cell>
          <cell r="DK35">
            <v>926.35</v>
          </cell>
          <cell r="DL35">
            <v>436.18225000000001</v>
          </cell>
          <cell r="DM35">
            <v>1840.76494</v>
          </cell>
          <cell r="DN35">
            <v>640.81277999999998</v>
          </cell>
          <cell r="DO35">
            <v>3385</v>
          </cell>
          <cell r="DP35">
            <v>428.74952999999999</v>
          </cell>
          <cell r="DQ35">
            <v>9239</v>
          </cell>
          <cell r="DR35">
            <v>342.45</v>
          </cell>
          <cell r="DS35">
            <v>633.86167</v>
          </cell>
          <cell r="DT35">
            <v>45.983499999999999</v>
          </cell>
          <cell r="DU35">
            <v>-200</v>
          </cell>
          <cell r="DV35">
            <v>115.62647</v>
          </cell>
          <cell r="DX35">
            <v>4610.4177911000006</v>
          </cell>
          <cell r="EC35">
            <v>0</v>
          </cell>
          <cell r="EH35">
            <v>1818.8647900000001</v>
          </cell>
          <cell r="EI35">
            <v>6388.19215850001</v>
          </cell>
          <cell r="EJ35">
            <v>3106</v>
          </cell>
          <cell r="EK35">
            <v>47685.93922</v>
          </cell>
          <cell r="EL35">
            <v>15699.17791</v>
          </cell>
          <cell r="EN35">
            <v>3196.7687120000201</v>
          </cell>
          <cell r="EQ35">
            <v>185.3</v>
          </cell>
          <cell r="ER35">
            <v>677.07</v>
          </cell>
          <cell r="ES35">
            <v>1563.98</v>
          </cell>
          <cell r="EW35">
            <v>-20.759540000000037</v>
          </cell>
          <cell r="EX35">
            <v>5685</v>
          </cell>
          <cell r="EY35">
            <v>2138</v>
          </cell>
          <cell r="EZ35">
            <v>6813.5606099999986</v>
          </cell>
          <cell r="FD35">
            <v>2225.9340899999997</v>
          </cell>
          <cell r="FE35">
            <v>688.45</v>
          </cell>
          <cell r="FF35">
            <v>16199.39</v>
          </cell>
          <cell r="FG35">
            <v>17511</v>
          </cell>
          <cell r="FH35">
            <v>1293.8699999999999</v>
          </cell>
          <cell r="FJ35">
            <v>3163.27</v>
          </cell>
          <cell r="FL35">
            <v>4797.95</v>
          </cell>
          <cell r="FM35">
            <v>10806.627350000001</v>
          </cell>
          <cell r="FN35">
            <v>17270.048440000002</v>
          </cell>
          <cell r="FO35">
            <v>412583.03019999998</v>
          </cell>
          <cell r="FP35">
            <v>1790.7200399999999</v>
          </cell>
          <cell r="FQ35">
            <v>979</v>
          </cell>
          <cell r="FT35">
            <v>2318</v>
          </cell>
          <cell r="FV35">
            <v>541.30678000000114</v>
          </cell>
          <cell r="FX35">
            <v>503.64999999999907</v>
          </cell>
          <cell r="FZ35">
            <v>3666.06</v>
          </cell>
          <cell r="GB35">
            <v>2957.66786</v>
          </cell>
          <cell r="GC35">
            <v>1511.1420000000001</v>
          </cell>
          <cell r="GD35">
            <v>912.8</v>
          </cell>
          <cell r="GE35">
            <v>833.48850000000004</v>
          </cell>
          <cell r="GF35">
            <v>628.99</v>
          </cell>
          <cell r="GL35">
            <v>2074.6216396007253</v>
          </cell>
          <cell r="GM35">
            <v>343.98371536767672</v>
          </cell>
          <cell r="GN35">
            <v>602.64553338160022</v>
          </cell>
        </row>
        <row r="36">
          <cell r="A36">
            <v>32</v>
          </cell>
          <cell r="B36" t="str">
            <v xml:space="preserve">     7.1.2  Special Loan Loss Provision</v>
          </cell>
          <cell r="C36">
            <v>0</v>
          </cell>
          <cell r="D36">
            <v>152.85</v>
          </cell>
          <cell r="E36">
            <v>286.34613063500001</v>
          </cell>
          <cell r="F36">
            <v>373.47999999999996</v>
          </cell>
          <cell r="G36">
            <v>84.539291770577691</v>
          </cell>
          <cell r="H36">
            <v>0</v>
          </cell>
          <cell r="I36">
            <v>100.20482621370002</v>
          </cell>
          <cell r="J36">
            <v>34.980000000000004</v>
          </cell>
          <cell r="K36">
            <v>0</v>
          </cell>
          <cell r="L36">
            <v>51.639328330500291</v>
          </cell>
          <cell r="M36">
            <v>232.09216531329957</v>
          </cell>
          <cell r="N36">
            <v>34.119949707499998</v>
          </cell>
          <cell r="O36">
            <v>80.385421290000011</v>
          </cell>
          <cell r="P36">
            <v>118.40657733</v>
          </cell>
          <cell r="Q36">
            <v>266.619762385</v>
          </cell>
          <cell r="R36">
            <v>103.75705588874999</v>
          </cell>
          <cell r="S36">
            <v>0</v>
          </cell>
          <cell r="T36">
            <v>671.65057999999999</v>
          </cell>
          <cell r="U36">
            <v>141.27125993385002</v>
          </cell>
          <cell r="V36">
            <v>203.03917251899998</v>
          </cell>
          <cell r="W36">
            <v>158.4512065129</v>
          </cell>
          <cell r="X36">
            <v>142.21325066250009</v>
          </cell>
          <cell r="Y36">
            <v>214.12634702750017</v>
          </cell>
          <cell r="Z36">
            <v>21.17404728</v>
          </cell>
          <cell r="AA36">
            <v>11.867961359999992</v>
          </cell>
          <cell r="AB36">
            <v>449.14598222649994</v>
          </cell>
          <cell r="AC36">
            <v>26.999230509999997</v>
          </cell>
          <cell r="AD36">
            <v>105.19416327250001</v>
          </cell>
          <cell r="AE36">
            <v>28.200000000000003</v>
          </cell>
          <cell r="AF36">
            <v>36.414859640000003</v>
          </cell>
          <cell r="AG36">
            <v>33.272250880000001</v>
          </cell>
          <cell r="AH36">
            <v>2.0771530215</v>
          </cell>
          <cell r="AI36">
            <v>30401.484552500002</v>
          </cell>
          <cell r="AJ36">
            <v>4075.85</v>
          </cell>
          <cell r="AK36">
            <v>552370.77000000014</v>
          </cell>
          <cell r="AM36">
            <v>44868.006640000007</v>
          </cell>
          <cell r="AN36">
            <v>81341</v>
          </cell>
          <cell r="AO36">
            <v>0</v>
          </cell>
          <cell r="AP36">
            <v>8324.64</v>
          </cell>
          <cell r="AQ36">
            <v>33665.78771623809</v>
          </cell>
          <cell r="AR36">
            <v>0</v>
          </cell>
          <cell r="AS36">
            <v>13515.478702499999</v>
          </cell>
          <cell r="AT36">
            <v>130401</v>
          </cell>
          <cell r="AU36">
            <v>15204.389105</v>
          </cell>
          <cell r="AV36">
            <v>43142</v>
          </cell>
          <cell r="AW36">
            <v>0</v>
          </cell>
          <cell r="AX36">
            <v>7010.9299999999994</v>
          </cell>
          <cell r="AY36">
            <v>117611.44534000001</v>
          </cell>
          <cell r="AZ36">
            <v>68.510000000000005</v>
          </cell>
          <cell r="BA36">
            <v>52161.9</v>
          </cell>
          <cell r="BB36">
            <v>189368.94</v>
          </cell>
          <cell r="BC36">
            <v>0</v>
          </cell>
          <cell r="BD36">
            <v>0</v>
          </cell>
          <cell r="BE36">
            <v>0</v>
          </cell>
          <cell r="BF36">
            <v>103266.15</v>
          </cell>
          <cell r="BG36">
            <v>23669.206399999995</v>
          </cell>
          <cell r="BH36">
            <v>0</v>
          </cell>
          <cell r="BI36">
            <v>8008.8514625000007</v>
          </cell>
          <cell r="BJ36">
            <v>933.89346749999993</v>
          </cell>
          <cell r="BK36">
            <v>0</v>
          </cell>
          <cell r="BL36">
            <v>4434.3150549999991</v>
          </cell>
          <cell r="BM36">
            <v>11229.17913</v>
          </cell>
          <cell r="BN36">
            <v>1442.6849631800001</v>
          </cell>
          <cell r="BO36">
            <v>0</v>
          </cell>
          <cell r="BP36">
            <v>7341.9472389000139</v>
          </cell>
          <cell r="BQ36">
            <v>0</v>
          </cell>
          <cell r="BR36">
            <v>66933.522010000001</v>
          </cell>
          <cell r="BS36">
            <v>523.63</v>
          </cell>
          <cell r="BT36">
            <v>6148.3932700000005</v>
          </cell>
          <cell r="BU36">
            <v>-778.4699999999998</v>
          </cell>
          <cell r="BV36">
            <v>0</v>
          </cell>
          <cell r="BW36">
            <v>8353.0672200000008</v>
          </cell>
          <cell r="BX36">
            <v>3614.6899999999996</v>
          </cell>
          <cell r="BY36">
            <v>625</v>
          </cell>
          <cell r="BZ36">
            <v>96607.760828500002</v>
          </cell>
          <cell r="CA36">
            <v>0</v>
          </cell>
          <cell r="CB36">
            <v>5855.9</v>
          </cell>
          <cell r="CC36">
            <v>0</v>
          </cell>
          <cell r="CD36">
            <v>0</v>
          </cell>
          <cell r="CE36">
            <v>0</v>
          </cell>
          <cell r="CF36">
            <v>593.00471059999995</v>
          </cell>
          <cell r="CG36">
            <v>93452.613679999995</v>
          </cell>
          <cell r="CH36">
            <v>6853.0900000000011</v>
          </cell>
          <cell r="CI36">
            <v>1347.48478</v>
          </cell>
          <cell r="CJ36">
            <v>11809.471606874997</v>
          </cell>
          <cell r="CK36">
            <v>16.967830000000003</v>
          </cell>
          <cell r="CL36">
            <v>0</v>
          </cell>
          <cell r="CM36">
            <v>0</v>
          </cell>
          <cell r="CN36">
            <v>7046.55</v>
          </cell>
          <cell r="CO36">
            <v>0</v>
          </cell>
          <cell r="CP36">
            <v>0</v>
          </cell>
          <cell r="CQ36">
            <v>165223.75334</v>
          </cell>
          <cell r="CR36">
            <v>323.27107000000001</v>
          </cell>
          <cell r="CS36">
            <v>0</v>
          </cell>
          <cell r="CT36">
            <v>771.19291499999997</v>
          </cell>
          <cell r="CU36">
            <v>19491.579999999998</v>
          </cell>
          <cell r="CV36">
            <v>0</v>
          </cell>
          <cell r="CW36">
            <v>297.86207999999999</v>
          </cell>
          <cell r="CX36">
            <v>0</v>
          </cell>
          <cell r="CY36">
            <v>122704.75223999999</v>
          </cell>
          <cell r="CZ36">
            <v>254.73713000000004</v>
          </cell>
          <cell r="DA36">
            <v>0</v>
          </cell>
          <cell r="DB36">
            <v>0</v>
          </cell>
          <cell r="DC36">
            <v>0</v>
          </cell>
          <cell r="DD36">
            <v>22016.918949999999</v>
          </cell>
          <cell r="DE36">
            <v>0</v>
          </cell>
          <cell r="DF36">
            <v>0</v>
          </cell>
          <cell r="DG36">
            <v>20.290020000000002</v>
          </cell>
          <cell r="DH36">
            <v>0</v>
          </cell>
          <cell r="DI36">
            <v>0</v>
          </cell>
          <cell r="DJ36">
            <v>39941.923360000001</v>
          </cell>
          <cell r="DK36">
            <v>62.06</v>
          </cell>
          <cell r="DL36">
            <v>0</v>
          </cell>
          <cell r="DM36">
            <v>0</v>
          </cell>
          <cell r="DN36">
            <v>0</v>
          </cell>
          <cell r="DO36">
            <v>0</v>
          </cell>
          <cell r="DP36">
            <v>0</v>
          </cell>
          <cell r="DQ36">
            <v>19884.440000000002</v>
          </cell>
          <cell r="DR36">
            <v>0</v>
          </cell>
          <cell r="DS36">
            <v>0</v>
          </cell>
          <cell r="DT36">
            <v>0</v>
          </cell>
          <cell r="DU36">
            <v>8300</v>
          </cell>
          <cell r="DV36">
            <v>33813.927369999998</v>
          </cell>
          <cell r="DW36">
            <v>0</v>
          </cell>
          <cell r="DX36">
            <v>41463.727064999999</v>
          </cell>
          <cell r="DY36">
            <v>159359.0232</v>
          </cell>
          <cell r="DZ36">
            <v>1716</v>
          </cell>
          <cell r="EA36">
            <v>0</v>
          </cell>
          <cell r="EC36">
            <v>73196.089420000004</v>
          </cell>
          <cell r="ED36">
            <v>16660.189999999999</v>
          </cell>
          <cell r="EE36">
            <v>82332.36</v>
          </cell>
          <cell r="EF36">
            <v>0</v>
          </cell>
          <cell r="EG36">
            <v>0</v>
          </cell>
          <cell r="EH36">
            <v>0</v>
          </cell>
          <cell r="EI36">
            <v>0</v>
          </cell>
          <cell r="EJ36">
            <v>16428</v>
          </cell>
          <cell r="EK36">
            <v>0</v>
          </cell>
          <cell r="EL36">
            <v>0</v>
          </cell>
          <cell r="EM36">
            <v>0</v>
          </cell>
          <cell r="EN36">
            <v>16313.232378000017</v>
          </cell>
          <cell r="EO36">
            <v>377619</v>
          </cell>
          <cell r="EP36">
            <v>0</v>
          </cell>
          <cell r="EQ36">
            <v>1353.6100000000001</v>
          </cell>
          <cell r="ER36">
            <v>8748.41</v>
          </cell>
          <cell r="ES36">
            <v>21694.97</v>
          </cell>
          <cell r="ET36">
            <v>0</v>
          </cell>
          <cell r="EU36">
            <v>0</v>
          </cell>
          <cell r="EV36">
            <v>34607.776794999998</v>
          </cell>
          <cell r="EW36">
            <v>3324.9490000000001</v>
          </cell>
          <cell r="EX36">
            <v>129643</v>
          </cell>
          <cell r="EY36">
            <v>1190</v>
          </cell>
          <cell r="EZ36">
            <v>3177.0582300000001</v>
          </cell>
          <cell r="FA36">
            <v>258303.92228</v>
          </cell>
          <cell r="FB36">
            <v>0</v>
          </cell>
          <cell r="FC36">
            <v>0</v>
          </cell>
          <cell r="FD36">
            <v>4536.3444399999998</v>
          </cell>
          <cell r="FE36">
            <v>0</v>
          </cell>
          <cell r="FF36">
            <v>0</v>
          </cell>
          <cell r="FG36">
            <v>0</v>
          </cell>
          <cell r="FH36">
            <v>3340.53</v>
          </cell>
          <cell r="FI36">
            <v>113773.14959999999</v>
          </cell>
          <cell r="FJ36">
            <v>18662.709999999995</v>
          </cell>
          <cell r="FK36">
            <v>23535.66</v>
          </cell>
          <cell r="FL36">
            <v>24698.75</v>
          </cell>
          <cell r="FM36">
            <v>0</v>
          </cell>
          <cell r="FN36">
            <v>0</v>
          </cell>
          <cell r="FO36">
            <v>0</v>
          </cell>
          <cell r="FP36">
            <v>0</v>
          </cell>
          <cell r="FQ36">
            <v>21682</v>
          </cell>
          <cell r="FR36">
            <v>0</v>
          </cell>
          <cell r="FS36">
            <v>2104.8137499999998</v>
          </cell>
          <cell r="FT36">
            <v>10157</v>
          </cell>
          <cell r="FU36">
            <v>5802.52322</v>
          </cell>
          <cell r="FV36">
            <v>0</v>
          </cell>
          <cell r="FW36">
            <v>6949.78</v>
          </cell>
          <cell r="FX36">
            <v>6558.5255700000007</v>
          </cell>
          <cell r="FY36">
            <v>0</v>
          </cell>
          <cell r="FZ36">
            <v>0</v>
          </cell>
          <cell r="GA36">
            <v>3496.19</v>
          </cell>
          <cell r="GB36">
            <v>26245.580989999999</v>
          </cell>
          <cell r="GC36">
            <v>7073.0839999999998</v>
          </cell>
          <cell r="GD36">
            <v>2002.77</v>
          </cell>
          <cell r="GE36">
            <v>0</v>
          </cell>
          <cell r="GF36">
            <v>1739.06</v>
          </cell>
          <cell r="GL36">
            <v>4164.5179737105791</v>
          </cell>
          <cell r="GM36">
            <v>2183.8538168142932</v>
          </cell>
          <cell r="GN36">
            <v>1571.6037173079997</v>
          </cell>
        </row>
        <row r="43">
          <cell r="A43">
            <v>39</v>
          </cell>
          <cell r="B43" t="str">
            <v xml:space="preserve">     7.1.3   Additional Loan Loss Provision</v>
          </cell>
          <cell r="C43">
            <v>0</v>
          </cell>
          <cell r="G43">
            <v>0</v>
          </cell>
          <cell r="I43">
            <v>0</v>
          </cell>
          <cell r="L43">
            <v>9.96720483</v>
          </cell>
          <cell r="N43">
            <v>0</v>
          </cell>
          <cell r="O43">
            <v>0</v>
          </cell>
          <cell r="T43">
            <v>3.96</v>
          </cell>
          <cell r="V43">
            <v>53.244999999999997</v>
          </cell>
          <cell r="X43">
            <v>0</v>
          </cell>
          <cell r="AB43">
            <v>0</v>
          </cell>
          <cell r="AD43">
            <v>0</v>
          </cell>
          <cell r="AH43">
            <v>0</v>
          </cell>
          <cell r="AI43">
            <v>0</v>
          </cell>
          <cell r="AQ43">
            <v>0</v>
          </cell>
          <cell r="BF43">
            <v>46034.21</v>
          </cell>
          <cell r="BI43">
            <v>0</v>
          </cell>
          <cell r="BJ43">
            <v>7.6291850999998898</v>
          </cell>
          <cell r="BM43">
            <v>0</v>
          </cell>
          <cell r="BU43">
            <v>0</v>
          </cell>
          <cell r="CG43">
            <v>0</v>
          </cell>
          <cell r="CU43">
            <v>642.24</v>
          </cell>
          <cell r="CY43">
            <v>0</v>
          </cell>
          <cell r="DD43">
            <v>75.173749999999998</v>
          </cell>
          <cell r="EC43">
            <v>0</v>
          </cell>
          <cell r="EF43">
            <v>5007.3323200000004</v>
          </cell>
          <cell r="EG43">
            <v>3751.80438</v>
          </cell>
          <cell r="EN43">
            <v>0</v>
          </cell>
          <cell r="EP43">
            <v>55777.493750000001</v>
          </cell>
          <cell r="FJ43">
            <v>246.17</v>
          </cell>
          <cell r="FO43">
            <v>0</v>
          </cell>
          <cell r="FQ43">
            <v>0</v>
          </cell>
          <cell r="FY43">
            <v>1264.93553</v>
          </cell>
          <cell r="GB43">
            <v>0</v>
          </cell>
          <cell r="GD43">
            <v>1268.0999999999999</v>
          </cell>
          <cell r="GL43">
            <v>67.172204829999998</v>
          </cell>
          <cell r="GM43">
            <v>46.759252935100001</v>
          </cell>
          <cell r="GN43">
            <v>67.315835980000003</v>
          </cell>
        </row>
        <row r="44">
          <cell r="A44">
            <v>40</v>
          </cell>
          <cell r="B44" t="str">
            <v xml:space="preserve">     7.2.   Provision for Non-Banking Assets</v>
          </cell>
          <cell r="C44">
            <v>0</v>
          </cell>
          <cell r="D44">
            <v>0.01</v>
          </cell>
          <cell r="G44">
            <v>0</v>
          </cell>
          <cell r="I44">
            <v>0</v>
          </cell>
          <cell r="J44">
            <v>59.54</v>
          </cell>
          <cell r="L44">
            <v>0</v>
          </cell>
          <cell r="N44">
            <v>0</v>
          </cell>
          <cell r="O44">
            <v>0</v>
          </cell>
          <cell r="P44">
            <v>128.55908482999999</v>
          </cell>
          <cell r="Q44">
            <v>5.5351864199999996</v>
          </cell>
          <cell r="T44">
            <v>0.43552999999999997</v>
          </cell>
          <cell r="U44">
            <v>117.46</v>
          </cell>
          <cell r="V44">
            <v>36.549999999999997</v>
          </cell>
          <cell r="X44">
            <v>221.53676722999998</v>
          </cell>
          <cell r="Y44">
            <v>17.5</v>
          </cell>
          <cell r="AA44">
            <v>57.811</v>
          </cell>
          <cell r="AB44">
            <v>57.419666049999996</v>
          </cell>
          <cell r="AD44">
            <v>0</v>
          </cell>
          <cell r="AH44">
            <v>0</v>
          </cell>
          <cell r="AI44">
            <v>0</v>
          </cell>
          <cell r="AQ44">
            <v>0</v>
          </cell>
          <cell r="BB44">
            <v>52065.95</v>
          </cell>
          <cell r="BF44">
            <v>3559</v>
          </cell>
          <cell r="BG44">
            <v>3676.4585299999999</v>
          </cell>
          <cell r="BI44">
            <v>0</v>
          </cell>
          <cell r="BJ44">
            <v>0</v>
          </cell>
          <cell r="BM44">
            <v>0</v>
          </cell>
          <cell r="BR44">
            <v>31961.671999999999</v>
          </cell>
          <cell r="BU44">
            <v>0</v>
          </cell>
          <cell r="CG44">
            <v>0</v>
          </cell>
          <cell r="CQ44">
            <v>100045.30620000001</v>
          </cell>
          <cell r="CU44">
            <v>18249.343850000001</v>
          </cell>
          <cell r="CY44">
            <v>66495.920979999995</v>
          </cell>
          <cell r="DJ44">
            <v>104349.54498000001</v>
          </cell>
          <cell r="DW44">
            <v>94808.24</v>
          </cell>
          <cell r="EC44">
            <v>0</v>
          </cell>
          <cell r="EL44">
            <v>3282.8487200000004</v>
          </cell>
          <cell r="EN44">
            <v>1336.1756399999999</v>
          </cell>
          <cell r="ES44">
            <v>124486.59600000001</v>
          </cell>
          <cell r="EV44">
            <v>12001.33685</v>
          </cell>
          <cell r="EX44">
            <v>1172</v>
          </cell>
          <cell r="FI44">
            <v>72986.756999999998</v>
          </cell>
          <cell r="FJ44">
            <v>561.72</v>
          </cell>
          <cell r="FK44">
            <v>7525.8</v>
          </cell>
          <cell r="FO44">
            <v>0</v>
          </cell>
          <cell r="FT44">
            <v>576</v>
          </cell>
          <cell r="GB44">
            <v>0</v>
          </cell>
          <cell r="GL44">
            <v>702.35723453000003</v>
          </cell>
          <cell r="GM44">
            <v>380.40319654000001</v>
          </cell>
          <cell r="GN44">
            <v>318.73747420999996</v>
          </cell>
        </row>
        <row r="45">
          <cell r="A45">
            <v>41</v>
          </cell>
          <cell r="B45" t="str">
            <v xml:space="preserve">     7.3.   Provision for Loss on Investment</v>
          </cell>
          <cell r="C45">
            <v>0</v>
          </cell>
          <cell r="G45">
            <v>0</v>
          </cell>
          <cell r="I45">
            <v>0</v>
          </cell>
          <cell r="J45">
            <v>0</v>
          </cell>
          <cell r="L45">
            <v>0</v>
          </cell>
          <cell r="N45">
            <v>0</v>
          </cell>
          <cell r="O45">
            <v>0</v>
          </cell>
          <cell r="T45">
            <v>0</v>
          </cell>
          <cell r="U45">
            <v>8.76</v>
          </cell>
          <cell r="AB45">
            <v>0</v>
          </cell>
          <cell r="AD45">
            <v>0</v>
          </cell>
          <cell r="AH45">
            <v>0</v>
          </cell>
          <cell r="AI45">
            <v>0</v>
          </cell>
          <cell r="AK45">
            <v>158.97</v>
          </cell>
          <cell r="AQ45">
            <v>0</v>
          </cell>
          <cell r="AS45">
            <v>370.89</v>
          </cell>
          <cell r="BB45">
            <v>138.47</v>
          </cell>
          <cell r="BI45">
            <v>59.023379999999996</v>
          </cell>
          <cell r="BJ45">
            <v>0</v>
          </cell>
          <cell r="BM45">
            <v>0</v>
          </cell>
          <cell r="BR45">
            <v>889.78</v>
          </cell>
          <cell r="BU45">
            <v>0</v>
          </cell>
          <cell r="CG45">
            <v>0</v>
          </cell>
          <cell r="CQ45">
            <v>20631.056980000001</v>
          </cell>
          <cell r="DW45">
            <v>1.05</v>
          </cell>
          <cell r="EC45">
            <v>0</v>
          </cell>
          <cell r="EL45">
            <v>325.91694000000001</v>
          </cell>
          <cell r="EN45">
            <v>102.59081</v>
          </cell>
          <cell r="FI45">
            <v>4660</v>
          </cell>
          <cell r="FK45">
            <v>2991.81</v>
          </cell>
          <cell r="FO45">
            <v>0</v>
          </cell>
          <cell r="GB45">
            <v>0</v>
          </cell>
          <cell r="GC45">
            <v>173.26900000000001</v>
          </cell>
          <cell r="GL45">
            <v>8.76</v>
          </cell>
          <cell r="GM45">
            <v>22.248190359999999</v>
          </cell>
          <cell r="GN45">
            <v>8.2546367499999995</v>
          </cell>
        </row>
        <row r="46">
          <cell r="A46">
            <v>42</v>
          </cell>
          <cell r="B46" t="str">
            <v xml:space="preserve">     7.4.   Investment adjustment fund</v>
          </cell>
          <cell r="C46">
            <v>-42.643995290000007</v>
          </cell>
          <cell r="G46">
            <v>0</v>
          </cell>
          <cell r="I46">
            <v>0</v>
          </cell>
          <cell r="L46">
            <v>0</v>
          </cell>
          <cell r="N46">
            <v>0</v>
          </cell>
          <cell r="O46">
            <v>0</v>
          </cell>
          <cell r="P46">
            <v>0.10172629</v>
          </cell>
          <cell r="T46">
            <v>0</v>
          </cell>
          <cell r="AB46">
            <v>0</v>
          </cell>
          <cell r="AD46">
            <v>0</v>
          </cell>
          <cell r="AH46">
            <v>0</v>
          </cell>
          <cell r="AI46">
            <v>0</v>
          </cell>
          <cell r="AQ46">
            <v>0</v>
          </cell>
          <cell r="BI46">
            <v>0</v>
          </cell>
          <cell r="BJ46">
            <v>0</v>
          </cell>
          <cell r="BM46">
            <v>0</v>
          </cell>
          <cell r="BU46">
            <v>0</v>
          </cell>
          <cell r="CG46">
            <v>0</v>
          </cell>
          <cell r="EC46">
            <v>0</v>
          </cell>
          <cell r="EN46">
            <v>0</v>
          </cell>
          <cell r="FO46">
            <v>0</v>
          </cell>
          <cell r="FT46">
            <v>0</v>
          </cell>
          <cell r="GB46">
            <v>0</v>
          </cell>
          <cell r="GL46">
            <v>-42.542269000000005</v>
          </cell>
          <cell r="GM46">
            <v>0</v>
          </cell>
          <cell r="GN46">
            <v>0</v>
          </cell>
        </row>
        <row r="47">
          <cell r="A47">
            <v>43</v>
          </cell>
          <cell r="B47" t="str">
            <v xml:space="preserve">     7.5.   Provision for Loss of Other Assets</v>
          </cell>
          <cell r="C47">
            <v>0</v>
          </cell>
          <cell r="D47">
            <v>9.2100000000000009</v>
          </cell>
          <cell r="G47">
            <v>0</v>
          </cell>
          <cell r="I47">
            <v>0</v>
          </cell>
          <cell r="L47">
            <v>0</v>
          </cell>
          <cell r="N47">
            <v>0</v>
          </cell>
          <cell r="O47">
            <v>0</v>
          </cell>
          <cell r="T47">
            <v>0</v>
          </cell>
          <cell r="U47">
            <v>0.56000000000000005</v>
          </cell>
          <cell r="AB47">
            <v>0</v>
          </cell>
          <cell r="AD47">
            <v>0</v>
          </cell>
          <cell r="AH47">
            <v>0</v>
          </cell>
          <cell r="AI47">
            <v>0</v>
          </cell>
          <cell r="AQ47">
            <v>0</v>
          </cell>
          <cell r="BB47">
            <v>21.56</v>
          </cell>
          <cell r="BI47">
            <v>0</v>
          </cell>
          <cell r="BJ47">
            <v>0</v>
          </cell>
          <cell r="BM47">
            <v>0</v>
          </cell>
          <cell r="BS47">
            <v>15005.47</v>
          </cell>
          <cell r="BU47">
            <v>0</v>
          </cell>
          <cell r="CG47">
            <v>0</v>
          </cell>
          <cell r="CJ47">
            <v>0.73204999999999931</v>
          </cell>
          <cell r="CR47">
            <v>549.03390000000002</v>
          </cell>
          <cell r="CS47">
            <v>14487.56668</v>
          </cell>
          <cell r="DJ47">
            <v>23586.310219999996</v>
          </cell>
          <cell r="DN47">
            <v>967.84958999999992</v>
          </cell>
          <cell r="EC47">
            <v>0</v>
          </cell>
          <cell r="EN47">
            <v>0</v>
          </cell>
          <cell r="FI47">
            <v>6262.3754300000001</v>
          </cell>
          <cell r="FO47">
            <v>0</v>
          </cell>
          <cell r="GB47">
            <v>0</v>
          </cell>
          <cell r="GL47">
            <v>9.7700000000000014</v>
          </cell>
          <cell r="GM47">
            <v>54.618522439999992</v>
          </cell>
          <cell r="GN47">
            <v>6.2623754299999996</v>
          </cell>
        </row>
        <row r="48">
          <cell r="A48">
            <v>44</v>
          </cell>
          <cell r="B48" t="str">
            <v>8.   Loan Written Off</v>
          </cell>
          <cell r="C48">
            <v>6.2190213200000004</v>
          </cell>
          <cell r="E48">
            <v>0</v>
          </cell>
          <cell r="G48">
            <v>35.499037810000004</v>
          </cell>
          <cell r="I48">
            <v>0</v>
          </cell>
          <cell r="L48">
            <v>49.631005860000002</v>
          </cell>
          <cell r="M48">
            <v>3.3257113100000004</v>
          </cell>
          <cell r="N48">
            <v>0</v>
          </cell>
          <cell r="O48">
            <v>0</v>
          </cell>
          <cell r="P48">
            <v>1.10402E-3</v>
          </cell>
          <cell r="R48">
            <v>0</v>
          </cell>
          <cell r="S48">
            <v>12.885245440000002</v>
          </cell>
          <cell r="T48">
            <v>77.567999999999998</v>
          </cell>
          <cell r="AA48">
            <v>0.32189157000000002</v>
          </cell>
          <cell r="AB48">
            <v>0.25316564000000003</v>
          </cell>
          <cell r="AD48">
            <v>0</v>
          </cell>
          <cell r="AH48">
            <v>0</v>
          </cell>
          <cell r="AI48">
            <v>541.51400000000001</v>
          </cell>
          <cell r="AQ48">
            <v>0</v>
          </cell>
          <cell r="AY48">
            <v>71.350660000000005</v>
          </cell>
          <cell r="BF48">
            <v>3100.1</v>
          </cell>
          <cell r="BI48">
            <v>0</v>
          </cell>
          <cell r="BJ48">
            <v>0</v>
          </cell>
          <cell r="BM48">
            <v>0</v>
          </cell>
          <cell r="BP48">
            <v>0.35252999999999995</v>
          </cell>
          <cell r="BR48">
            <v>74747.145759999999</v>
          </cell>
          <cell r="BU48">
            <v>0</v>
          </cell>
          <cell r="CG48">
            <v>0</v>
          </cell>
          <cell r="DV48">
            <v>1100</v>
          </cell>
          <cell r="DW48">
            <v>38949.56</v>
          </cell>
          <cell r="EC48">
            <v>820.97627</v>
          </cell>
          <cell r="EN48">
            <v>468.26006000000001</v>
          </cell>
          <cell r="FD48">
            <v>750.53087000000005</v>
          </cell>
          <cell r="FK48">
            <v>3660.82</v>
          </cell>
          <cell r="FO48">
            <v>0</v>
          </cell>
          <cell r="GB48">
            <v>0</v>
          </cell>
          <cell r="GL48">
            <v>185.70418297000001</v>
          </cell>
          <cell r="GM48">
            <v>78.460462950000007</v>
          </cell>
          <cell r="GN48">
            <v>45.750147200000001</v>
          </cell>
        </row>
        <row r="49">
          <cell r="A49">
            <v>45</v>
          </cell>
          <cell r="B49" t="str">
            <v>9.   Extraordinary Expenses</v>
          </cell>
          <cell r="C49">
            <v>3.1175552599999996</v>
          </cell>
          <cell r="D49">
            <v>2.75</v>
          </cell>
          <cell r="E49">
            <v>0</v>
          </cell>
          <cell r="G49">
            <v>0</v>
          </cell>
          <cell r="I49">
            <v>0</v>
          </cell>
          <cell r="L49">
            <v>0</v>
          </cell>
          <cell r="N49">
            <v>0</v>
          </cell>
          <cell r="O49">
            <v>0</v>
          </cell>
          <cell r="T49">
            <v>274.72300000000001</v>
          </cell>
          <cell r="V49">
            <v>94.65428184000001</v>
          </cell>
          <cell r="AB49">
            <v>0</v>
          </cell>
          <cell r="AD49">
            <v>0</v>
          </cell>
          <cell r="AH49">
            <v>0</v>
          </cell>
          <cell r="AI49">
            <v>0</v>
          </cell>
          <cell r="AQ49">
            <v>0</v>
          </cell>
          <cell r="AT49">
            <v>182</v>
          </cell>
          <cell r="BI49">
            <v>0</v>
          </cell>
          <cell r="BJ49">
            <v>0</v>
          </cell>
          <cell r="BM49">
            <v>0</v>
          </cell>
          <cell r="BU49">
            <v>0</v>
          </cell>
          <cell r="CG49">
            <v>0</v>
          </cell>
          <cell r="DY49">
            <v>12.56789</v>
          </cell>
          <cell r="EA49">
            <v>646</v>
          </cell>
          <cell r="EC49">
            <v>0</v>
          </cell>
          <cell r="EN49">
            <v>0</v>
          </cell>
          <cell r="EX49">
            <v>354</v>
          </cell>
          <cell r="GB49">
            <v>0</v>
          </cell>
          <cell r="GL49">
            <v>375.24483710000004</v>
          </cell>
          <cell r="GM49">
            <v>0.182</v>
          </cell>
          <cell r="GN49">
            <v>1.0125678900000001</v>
          </cell>
        </row>
        <row r="50">
          <cell r="A50">
            <v>46</v>
          </cell>
          <cell r="B50" t="str">
            <v>10.   Provision for Staff Bonus</v>
          </cell>
          <cell r="C50">
            <v>86.840425916590945</v>
          </cell>
          <cell r="E50">
            <v>254.73443137222051</v>
          </cell>
          <cell r="F50">
            <v>224.74</v>
          </cell>
          <cell r="G50">
            <v>130.31728451427537</v>
          </cell>
          <cell r="H50">
            <v>115.68</v>
          </cell>
          <cell r="I50">
            <v>69.893505229870456</v>
          </cell>
          <cell r="K50">
            <v>171.3953811750909</v>
          </cell>
          <cell r="L50">
            <v>70.230849582211874</v>
          </cell>
          <cell r="M50">
            <v>27.870424412509045</v>
          </cell>
          <cell r="N50">
            <v>69.256506102727272</v>
          </cell>
          <cell r="O50">
            <v>16.465531287272736</v>
          </cell>
          <cell r="P50">
            <v>4.18</v>
          </cell>
          <cell r="Q50">
            <v>20.607079686845509</v>
          </cell>
          <cell r="R50">
            <v>35.01672649294995</v>
          </cell>
          <cell r="S50">
            <v>51.420087454127426</v>
          </cell>
          <cell r="T50">
            <v>121.723</v>
          </cell>
          <cell r="U50">
            <v>60.1676483236363</v>
          </cell>
          <cell r="W50">
            <v>48.714805935535495</v>
          </cell>
          <cell r="X50">
            <v>2.9679846799399869</v>
          </cell>
          <cell r="Y50">
            <v>25.532727768181822</v>
          </cell>
          <cell r="Z50">
            <v>23.126000000000001</v>
          </cell>
          <cell r="AB50">
            <v>0</v>
          </cell>
          <cell r="AC50">
            <v>12.54922158363636</v>
          </cell>
          <cell r="AD50">
            <v>22.108370762012846</v>
          </cell>
          <cell r="AH50">
            <v>26.300909399886077</v>
          </cell>
          <cell r="AI50">
            <v>24321.232983970367</v>
          </cell>
          <cell r="AJ50">
            <v>4390.2972636363647</v>
          </cell>
          <cell r="AO50">
            <v>4260.9755245454508</v>
          </cell>
          <cell r="AP50">
            <v>4880.6191581818184</v>
          </cell>
          <cell r="AQ50">
            <v>0</v>
          </cell>
          <cell r="AS50">
            <v>4809.8100000000004</v>
          </cell>
          <cell r="AU50">
            <v>5194.6769060090937</v>
          </cell>
          <cell r="AX50">
            <v>2610.39</v>
          </cell>
          <cell r="BD50">
            <v>4267.5600000000004</v>
          </cell>
          <cell r="BG50">
            <v>640.47982727272824</v>
          </cell>
          <cell r="BI50">
            <v>12092.119880909091</v>
          </cell>
          <cell r="BJ50">
            <v>3746.3312489604432</v>
          </cell>
          <cell r="BK50">
            <v>1450.1626381818201</v>
          </cell>
          <cell r="BL50">
            <v>2765.4271528636377</v>
          </cell>
          <cell r="BM50">
            <v>11251.937671872722</v>
          </cell>
          <cell r="BQ50">
            <v>812.75099999999998</v>
          </cell>
          <cell r="BT50">
            <v>8086.2651118181848</v>
          </cell>
          <cell r="BU50">
            <v>0</v>
          </cell>
          <cell r="BV50">
            <v>1256.3106</v>
          </cell>
          <cell r="BW50">
            <v>1679.8395527272739</v>
          </cell>
          <cell r="BX50">
            <v>2013.04</v>
          </cell>
          <cell r="CA50">
            <v>5750</v>
          </cell>
          <cell r="CB50">
            <v>6707.56</v>
          </cell>
          <cell r="CC50">
            <v>5134.4101618181976</v>
          </cell>
          <cell r="CD50">
            <v>897.46594545454559</v>
          </cell>
          <cell r="CE50">
            <v>455.95</v>
          </cell>
          <cell r="CF50">
            <v>5123.7351172727276</v>
          </cell>
          <cell r="CG50">
            <v>877.04020909091014</v>
          </cell>
          <cell r="CH50">
            <v>2007.76</v>
          </cell>
          <cell r="CI50">
            <v>1153.9244899999999</v>
          </cell>
          <cell r="CJ50">
            <v>6585.6486272727334</v>
          </cell>
          <cell r="CN50">
            <v>7338.87</v>
          </cell>
          <cell r="CX50">
            <v>1840.5545</v>
          </cell>
          <cell r="CZ50">
            <v>459.37617181818098</v>
          </cell>
          <cell r="DB50">
            <v>953.85852368181941</v>
          </cell>
          <cell r="DC50">
            <v>354.48762090909094</v>
          </cell>
          <cell r="DD50">
            <v>8394.1755854545536</v>
          </cell>
          <cell r="DE50">
            <v>1128.67517</v>
          </cell>
          <cell r="DG50">
            <v>276.51438272727273</v>
          </cell>
          <cell r="DN50">
            <v>29.453649090909398</v>
          </cell>
          <cell r="DP50">
            <v>118.99938200000004</v>
          </cell>
          <cell r="DQ50">
            <v>12158.919878410788</v>
          </cell>
          <cell r="DU50">
            <v>0</v>
          </cell>
          <cell r="DX50">
            <v>7761.4700576272762</v>
          </cell>
          <cell r="EA50">
            <v>0</v>
          </cell>
          <cell r="EC50">
            <v>0</v>
          </cell>
          <cell r="ED50">
            <v>1285</v>
          </cell>
          <cell r="EF50">
            <v>2315.5282499999998</v>
          </cell>
          <cell r="EH50">
            <v>2790.6636490909127</v>
          </cell>
          <cell r="EI50">
            <v>432.04617447858402</v>
          </cell>
          <cell r="EJ50">
            <v>2515</v>
          </cell>
          <cell r="EK50">
            <v>9957.28773</v>
          </cell>
          <cell r="EL50">
            <v>6471.4442918181812</v>
          </cell>
          <cell r="EN50">
            <v>0</v>
          </cell>
          <cell r="EZ50">
            <v>6118.1299881818031</v>
          </cell>
          <cell r="FG50">
            <v>6252</v>
          </cell>
          <cell r="FH50">
            <v>182.87</v>
          </cell>
          <cell r="FJ50">
            <v>9215.160760909097</v>
          </cell>
          <cell r="FM50">
            <v>942.31408181815789</v>
          </cell>
          <cell r="FO50">
            <v>0</v>
          </cell>
          <cell r="FP50">
            <v>1769.8</v>
          </cell>
          <cell r="FS50">
            <v>4030.2202599999996</v>
          </cell>
          <cell r="FT50">
            <v>3111</v>
          </cell>
          <cell r="FU50">
            <v>1340.9767427272714</v>
          </cell>
          <cell r="FV50">
            <v>230.58702</v>
          </cell>
          <cell r="FW50">
            <v>3082.24</v>
          </cell>
          <cell r="FX50">
            <v>2013.3600900000001</v>
          </cell>
          <cell r="FZ50">
            <v>912.16499999999996</v>
          </cell>
          <cell r="GA50">
            <v>488.19</v>
          </cell>
          <cell r="GB50">
            <v>0</v>
          </cell>
          <cell r="GC50">
            <v>409.02089999999998</v>
          </cell>
          <cell r="GF50">
            <v>94.16</v>
          </cell>
          <cell r="GL50">
            <v>1691.8389016795211</v>
          </cell>
          <cell r="GM50">
            <v>168.2776059359507</v>
          </cell>
          <cell r="GN50">
            <v>73.720634996651313</v>
          </cell>
        </row>
        <row r="51">
          <cell r="A51">
            <v>47</v>
          </cell>
          <cell r="B51" t="str">
            <v>11.  Provision for Income Tax</v>
          </cell>
          <cell r="C51">
            <v>247.72807916277281</v>
          </cell>
          <cell r="E51">
            <v>759.52812320766145</v>
          </cell>
          <cell r="F51">
            <v>674.21</v>
          </cell>
          <cell r="G51">
            <v>390.95185354282614</v>
          </cell>
          <cell r="H51">
            <v>347.868652</v>
          </cell>
          <cell r="I51">
            <v>209.79355728961133</v>
          </cell>
          <cell r="K51">
            <v>514.18614352527266</v>
          </cell>
          <cell r="L51">
            <v>218.19254874663559</v>
          </cell>
          <cell r="M51">
            <v>78.610660430517029</v>
          </cell>
          <cell r="N51">
            <v>207.76951830818183</v>
          </cell>
          <cell r="O51">
            <v>47.848793579999999</v>
          </cell>
          <cell r="P51">
            <v>12.55</v>
          </cell>
          <cell r="Q51">
            <v>61.821239060536527</v>
          </cell>
          <cell r="R51">
            <v>105.05017947884984</v>
          </cell>
          <cell r="S51">
            <v>154.26026236238229</v>
          </cell>
          <cell r="T51">
            <v>576.16</v>
          </cell>
          <cell r="U51">
            <v>180.502944970909</v>
          </cell>
          <cell r="W51">
            <v>146.14441780660647</v>
          </cell>
          <cell r="X51">
            <v>8.9039540398199595</v>
          </cell>
          <cell r="Y51">
            <v>76.598183304545458</v>
          </cell>
          <cell r="Z51">
            <v>69.376999999999995</v>
          </cell>
          <cell r="AB51">
            <v>0</v>
          </cell>
          <cell r="AC51">
            <v>37.64766475090908</v>
          </cell>
          <cell r="AD51">
            <v>66.325112286038546</v>
          </cell>
          <cell r="AH51">
            <v>78.902728199658242</v>
          </cell>
          <cell r="AI51">
            <v>38981.951047448878</v>
          </cell>
          <cell r="AJ51">
            <v>13170.891790909091</v>
          </cell>
          <cell r="AO51">
            <v>12782.92657363635</v>
          </cell>
          <cell r="AP51">
            <v>14641.857474545453</v>
          </cell>
          <cell r="AQ51">
            <v>0</v>
          </cell>
          <cell r="AS51">
            <v>14429.44</v>
          </cell>
          <cell r="AU51">
            <v>15584.030718027283</v>
          </cell>
          <cell r="AX51">
            <v>7831.16</v>
          </cell>
          <cell r="BD51">
            <v>13346.71</v>
          </cell>
          <cell r="BG51">
            <v>1921.4394818181845</v>
          </cell>
          <cell r="BI51">
            <v>36276.359642727271</v>
          </cell>
          <cell r="BJ51">
            <v>11226.656761429209</v>
          </cell>
          <cell r="BK51">
            <v>4350.4879145454597</v>
          </cell>
          <cell r="BL51">
            <v>8296.2814585909109</v>
          </cell>
          <cell r="BM51">
            <v>33755.813015618158</v>
          </cell>
          <cell r="BQ51">
            <v>1875.575</v>
          </cell>
          <cell r="BT51">
            <v>24258.795335454553</v>
          </cell>
          <cell r="BU51">
            <v>0</v>
          </cell>
          <cell r="BV51">
            <v>3768.9317900000001</v>
          </cell>
          <cell r="BW51">
            <v>5039.5186581818216</v>
          </cell>
          <cell r="BX51">
            <v>6039.11</v>
          </cell>
          <cell r="CA51">
            <v>17248</v>
          </cell>
          <cell r="CB51">
            <v>20122.679560909091</v>
          </cell>
          <cell r="CC51">
            <v>15403.230485454591</v>
          </cell>
          <cell r="CD51">
            <v>2692.3978363636365</v>
          </cell>
          <cell r="CE51">
            <v>1367.84</v>
          </cell>
          <cell r="CF51">
            <v>15371.205351818182</v>
          </cell>
          <cell r="CG51">
            <v>2631.1206272727304</v>
          </cell>
          <cell r="CH51">
            <v>6023.27</v>
          </cell>
          <cell r="CI51">
            <v>3461.7734700000001</v>
          </cell>
          <cell r="CJ51">
            <v>19756.945881818199</v>
          </cell>
          <cell r="CN51">
            <v>22016.6</v>
          </cell>
          <cell r="CO51">
            <v>4705.8100000000004</v>
          </cell>
          <cell r="CX51">
            <v>5521.6635999999999</v>
          </cell>
          <cell r="CZ51">
            <v>0</v>
          </cell>
          <cell r="DB51">
            <v>2861.5755710454578</v>
          </cell>
          <cell r="DC51">
            <v>1063.4628627272727</v>
          </cell>
          <cell r="DD51">
            <v>25182.526756363659</v>
          </cell>
          <cell r="DE51">
            <v>3386.0255200000001</v>
          </cell>
          <cell r="DG51">
            <v>912.49746300000004</v>
          </cell>
          <cell r="DN51">
            <v>88.360947272728296</v>
          </cell>
          <cell r="DP51">
            <v>321.29833140000011</v>
          </cell>
          <cell r="DQ51">
            <v>36235.035036476729</v>
          </cell>
          <cell r="DU51">
            <v>0</v>
          </cell>
          <cell r="DX51">
            <v>23284.410172881828</v>
          </cell>
          <cell r="EC51">
            <v>0</v>
          </cell>
          <cell r="ED51">
            <v>3855</v>
          </cell>
          <cell r="EF51">
            <v>6259.5415400000002</v>
          </cell>
          <cell r="EG51">
            <v>56.309910000000002</v>
          </cell>
          <cell r="EH51">
            <v>8371.9909472727377</v>
          </cell>
          <cell r="EI51">
            <v>1296.1385234357501</v>
          </cell>
          <cell r="EJ51">
            <v>7546</v>
          </cell>
          <cell r="EK51">
            <v>29871.86319</v>
          </cell>
          <cell r="EL51">
            <v>19414.332875454544</v>
          </cell>
          <cell r="EN51">
            <v>0</v>
          </cell>
          <cell r="EZ51">
            <v>18354.389964545408</v>
          </cell>
          <cell r="FG51">
            <v>18755</v>
          </cell>
          <cell r="FH51">
            <v>548.62</v>
          </cell>
          <cell r="FJ51">
            <v>27645.482282727287</v>
          </cell>
          <cell r="FL51">
            <v>20.12</v>
          </cell>
          <cell r="FM51">
            <v>2826.9422454544738</v>
          </cell>
          <cell r="FO51">
            <v>0</v>
          </cell>
          <cell r="FP51">
            <v>5309.4</v>
          </cell>
          <cell r="FS51">
            <v>12158.672329999999</v>
          </cell>
          <cell r="FT51">
            <v>9334</v>
          </cell>
          <cell r="FU51">
            <v>4022.9302281818127</v>
          </cell>
          <cell r="FV51">
            <v>691.76107999999999</v>
          </cell>
          <cell r="FW51">
            <v>9246.7199999999993</v>
          </cell>
          <cell r="FX51">
            <v>6397.3792000000003</v>
          </cell>
          <cell r="FZ51">
            <v>2736.5149999999999</v>
          </cell>
          <cell r="GA51">
            <v>1464.57</v>
          </cell>
          <cell r="GB51">
            <v>-3964.28845</v>
          </cell>
          <cell r="GC51">
            <v>1227.0527</v>
          </cell>
          <cell r="GF51">
            <v>282.48</v>
          </cell>
          <cell r="GL51">
            <v>5270.9316160537346</v>
          </cell>
          <cell r="GM51">
            <v>473.95125596485508</v>
          </cell>
          <cell r="GN51">
            <v>217.01333373995388</v>
          </cell>
        </row>
        <row r="52">
          <cell r="A52">
            <v>48</v>
          </cell>
          <cell r="B52" t="str">
            <v>12.  Net Profit</v>
          </cell>
          <cell r="C52">
            <v>620.67618000313666</v>
          </cell>
          <cell r="D52">
            <v>1299.73</v>
          </cell>
          <cell r="E52">
            <v>1787.8161905145437</v>
          </cell>
          <cell r="F52">
            <v>1573.1420000000005</v>
          </cell>
          <cell r="G52">
            <v>912.22099159992752</v>
          </cell>
          <cell r="H52">
            <v>809.02079400000002</v>
          </cell>
          <cell r="I52">
            <v>489.14149500909269</v>
          </cell>
          <cell r="J52">
            <v>470.50116516000003</v>
          </cell>
          <cell r="K52">
            <v>1199.767668225636</v>
          </cell>
          <cell r="L52">
            <v>484.11594707548306</v>
          </cell>
          <cell r="M52">
            <v>200.0935836945749</v>
          </cell>
          <cell r="N52">
            <v>435.23085835829102</v>
          </cell>
          <cell r="O52">
            <v>74.01787100272918</v>
          </cell>
          <cell r="P52">
            <v>29.27</v>
          </cell>
          <cell r="Q52">
            <v>144.24955780791856</v>
          </cell>
          <cell r="R52">
            <v>245.11708545064965</v>
          </cell>
          <cell r="S52">
            <v>359.94061217889202</v>
          </cell>
          <cell r="T52">
            <v>945.37</v>
          </cell>
          <cell r="U52">
            <v>421.173538265454</v>
          </cell>
          <cell r="V52">
            <v>290.12151172</v>
          </cell>
          <cell r="W52">
            <v>341.00364154874848</v>
          </cell>
          <cell r="X52">
            <v>20.775892759579911</v>
          </cell>
          <cell r="Y52">
            <v>178.72909437727276</v>
          </cell>
          <cell r="Z52">
            <v>67.39493243000004</v>
          </cell>
          <cell r="AA52">
            <v>353.64073070000205</v>
          </cell>
          <cell r="AC52">
            <v>87.844551085454555</v>
          </cell>
          <cell r="AD52">
            <v>154.75859533408993</v>
          </cell>
          <cell r="AE52">
            <v>41.761866770000005</v>
          </cell>
          <cell r="AF52">
            <v>82.789506839999945</v>
          </cell>
          <cell r="AH52">
            <v>184.10636579920256</v>
          </cell>
          <cell r="AI52">
            <v>265033.46125218074</v>
          </cell>
          <cell r="AJ52">
            <v>30732.080845454551</v>
          </cell>
          <cell r="AL52">
            <v>21287.453530000003</v>
          </cell>
          <cell r="AM52">
            <v>34020.524539999999</v>
          </cell>
          <cell r="AO52">
            <v>29826.82867181825</v>
          </cell>
          <cell r="AP52">
            <v>34164.334107272727</v>
          </cell>
          <cell r="AQ52">
            <v>0</v>
          </cell>
          <cell r="AS52">
            <v>33668.68</v>
          </cell>
          <cell r="AU52">
            <v>36362.738342063669</v>
          </cell>
          <cell r="AW52">
            <v>53863</v>
          </cell>
          <cell r="AX52">
            <v>18272.7</v>
          </cell>
          <cell r="AZ52">
            <v>61903.51</v>
          </cell>
          <cell r="BC52">
            <v>72772</v>
          </cell>
          <cell r="BD52">
            <v>29328.86</v>
          </cell>
          <cell r="BE52">
            <v>9034.27</v>
          </cell>
          <cell r="BF52">
            <v>1606.294489999975</v>
          </cell>
          <cell r="BG52">
            <v>4483.3587909090975</v>
          </cell>
          <cell r="BI52">
            <v>84644.839166363643</v>
          </cell>
          <cell r="BJ52">
            <v>26150.296830010382</v>
          </cell>
          <cell r="BK52">
            <v>10151.1384672727</v>
          </cell>
          <cell r="BL52">
            <v>19357.990070045464</v>
          </cell>
          <cell r="BM52">
            <v>78763.563703109045</v>
          </cell>
          <cell r="BN52">
            <v>29889.36464</v>
          </cell>
          <cell r="BO52">
            <v>10686</v>
          </cell>
          <cell r="BP52">
            <v>9089.135361099994</v>
          </cell>
          <cell r="BQ52">
            <v>6251.9350000000004</v>
          </cell>
          <cell r="BS52">
            <v>0</v>
          </cell>
          <cell r="BT52">
            <v>56603.855782727296</v>
          </cell>
          <cell r="BU52">
            <v>7455.45</v>
          </cell>
          <cell r="BV52">
            <v>8368.3190400000167</v>
          </cell>
          <cell r="BW52">
            <v>11758.876869090916</v>
          </cell>
          <cell r="BX52">
            <v>16338.99</v>
          </cell>
          <cell r="BY52">
            <v>10789</v>
          </cell>
          <cell r="CA52">
            <v>40247</v>
          </cell>
          <cell r="CB52">
            <v>46952.92</v>
          </cell>
          <cell r="CC52">
            <v>35940.871132727392</v>
          </cell>
          <cell r="CD52">
            <v>6282.2616181818194</v>
          </cell>
          <cell r="CE52">
            <v>3191.63</v>
          </cell>
          <cell r="CF52">
            <v>35866.145820909092</v>
          </cell>
          <cell r="CG52">
            <v>6139.281473636358</v>
          </cell>
          <cell r="CH52">
            <v>14054.3</v>
          </cell>
          <cell r="CI52">
            <v>8077.47</v>
          </cell>
          <cell r="CJ52">
            <v>46099.540390909133</v>
          </cell>
          <cell r="CK52">
            <v>2808.5663799999988</v>
          </cell>
          <cell r="CL52">
            <v>8671.3009900000015</v>
          </cell>
          <cell r="CM52">
            <v>7680</v>
          </cell>
          <cell r="CN52">
            <v>51372.07</v>
          </cell>
          <cell r="CO52">
            <v>16405.240000000002</v>
          </cell>
          <cell r="CP52">
            <v>4160.92346</v>
          </cell>
          <cell r="CR52">
            <v>6771.9636300000102</v>
          </cell>
          <cell r="CS52">
            <v>11786.98</v>
          </cell>
          <cell r="CT52">
            <v>3322.8501699999979</v>
          </cell>
          <cell r="CV52">
            <v>11444.6</v>
          </cell>
          <cell r="CW52">
            <v>7089.16</v>
          </cell>
          <cell r="CX52">
            <v>12883.88</v>
          </cell>
          <cell r="CZ52">
            <v>4593.7617181818096</v>
          </cell>
          <cell r="DA52">
            <v>2401.7800000000002</v>
          </cell>
          <cell r="DB52">
            <v>6677.0096657727354</v>
          </cell>
          <cell r="DC52">
            <v>2738.4549863636362</v>
          </cell>
          <cell r="DD52">
            <v>58759.22</v>
          </cell>
          <cell r="DE52">
            <v>5039.91</v>
          </cell>
          <cell r="DF52">
            <v>1361.73</v>
          </cell>
          <cell r="DG52">
            <v>1852.6463642727272</v>
          </cell>
          <cell r="DH52">
            <v>8147.6375900000003</v>
          </cell>
          <cell r="DI52">
            <v>4985.8842200000026</v>
          </cell>
          <cell r="DL52">
            <v>1251.77</v>
          </cell>
          <cell r="DM52">
            <v>1308.6989900000021</v>
          </cell>
          <cell r="DN52">
            <v>206.175543636366</v>
          </cell>
          <cell r="DO52">
            <v>9326</v>
          </cell>
          <cell r="DP52">
            <v>749.69610660000035</v>
          </cell>
          <cell r="DQ52">
            <v>85354.165085112356</v>
          </cell>
          <cell r="DU52">
            <v>10300</v>
          </cell>
          <cell r="DV52">
            <v>-29242.23977</v>
          </cell>
          <cell r="DX52">
            <v>54330.290403390936</v>
          </cell>
          <cell r="DZ52">
            <v>259451</v>
          </cell>
          <cell r="EA52">
            <v>2650</v>
          </cell>
          <cell r="EC52">
            <v>0</v>
          </cell>
          <cell r="ED52">
            <v>8996</v>
          </cell>
          <cell r="EE52">
            <v>-79526.679999999993</v>
          </cell>
          <cell r="EF52">
            <v>16895.74092</v>
          </cell>
          <cell r="EG52">
            <v>19240.175340000002</v>
          </cell>
          <cell r="EH52">
            <v>19534.645539999998</v>
          </cell>
          <cell r="EI52">
            <v>2306.2853413500843</v>
          </cell>
          <cell r="EJ52">
            <v>17607</v>
          </cell>
          <cell r="EK52">
            <v>78313.103290000014</v>
          </cell>
          <cell r="EL52">
            <v>45300.110042727269</v>
          </cell>
          <cell r="EN52">
            <v>34127.202250000002</v>
          </cell>
          <cell r="EQ52">
            <v>17694.03</v>
          </cell>
          <cell r="ER52">
            <v>58236.696400000001</v>
          </cell>
          <cell r="EW52">
            <v>2135.0131300000007</v>
          </cell>
          <cell r="EY52">
            <v>21156</v>
          </cell>
          <cell r="EZ52">
            <v>42826.90991727262</v>
          </cell>
          <cell r="FB52">
            <v>249908.81141239929</v>
          </cell>
          <cell r="FE52">
            <v>34362.25</v>
          </cell>
          <cell r="FG52">
            <v>43762</v>
          </cell>
          <cell r="FH52">
            <v>1280.1099999999999</v>
          </cell>
          <cell r="FJ52">
            <v>64506.125326363675</v>
          </cell>
          <cell r="FM52">
            <v>6596.1985727271067</v>
          </cell>
          <cell r="FP52">
            <v>12388.595659999999</v>
          </cell>
          <cell r="FR52">
            <v>7680.8509999999997</v>
          </cell>
          <cell r="FS52">
            <v>24198.105052000079</v>
          </cell>
          <cell r="FT52">
            <v>21778</v>
          </cell>
          <cell r="FU52">
            <v>9386.8371990908927</v>
          </cell>
          <cell r="FV52">
            <v>3541.0210199999938</v>
          </cell>
          <cell r="FW52">
            <v>21575.69</v>
          </cell>
          <cell r="FX52">
            <v>13736.221739999999</v>
          </cell>
          <cell r="FY52">
            <v>33654.777310000005</v>
          </cell>
          <cell r="FZ52">
            <v>6385.21</v>
          </cell>
          <cell r="GA52">
            <v>3417.34</v>
          </cell>
          <cell r="GB52">
            <v>0</v>
          </cell>
          <cell r="GC52">
            <v>2863.1464000000001</v>
          </cell>
          <cell r="GD52">
            <v>7208.6</v>
          </cell>
          <cell r="GE52">
            <v>8911.5035000000116</v>
          </cell>
          <cell r="GF52">
            <v>728.83</v>
          </cell>
          <cell r="GL52">
            <v>14303.522227710679</v>
          </cell>
          <cell r="GM52">
            <v>1704.6623448357216</v>
          </cell>
          <cell r="GN52">
            <v>1180.2015069973224</v>
          </cell>
        </row>
        <row r="53">
          <cell r="A53">
            <v>49</v>
          </cell>
          <cell r="B53" t="str">
            <v>Total Expenses</v>
          </cell>
          <cell r="C53">
            <v>4519.6378273</v>
          </cell>
          <cell r="D53">
            <v>5662.65</v>
          </cell>
          <cell r="E53">
            <v>5929.7321455300007</v>
          </cell>
          <cell r="F53">
            <v>6124.4480000000003</v>
          </cell>
          <cell r="G53">
            <v>2739.9957540712812</v>
          </cell>
          <cell r="H53">
            <v>4569.3889300000001</v>
          </cell>
          <cell r="I53">
            <v>3689.7882194125496</v>
          </cell>
          <cell r="J53">
            <v>1733.3551679974996</v>
          </cell>
          <cell r="K53">
            <v>4470.1030880299995</v>
          </cell>
          <cell r="L53">
            <v>2414.8573167286499</v>
          </cell>
          <cell r="M53">
            <v>1704.8424133109006</v>
          </cell>
          <cell r="N53">
            <v>2225.73550252</v>
          </cell>
          <cell r="O53">
            <v>846.87332899000194</v>
          </cell>
          <cell r="P53">
            <v>2002.0661230200001</v>
          </cell>
          <cell r="Q53">
            <v>2082.982471585</v>
          </cell>
          <cell r="R53">
            <v>2043.7128157159998</v>
          </cell>
          <cell r="S53">
            <v>2708.8213273399997</v>
          </cell>
          <cell r="T53">
            <v>6812.3153599999996</v>
          </cell>
          <cell r="U53">
            <v>3232.7133008237493</v>
          </cell>
          <cell r="V53">
            <v>2953.3277620233002</v>
          </cell>
          <cell r="W53">
            <v>2371.5338477000005</v>
          </cell>
          <cell r="X53">
            <v>1571.1385859900001</v>
          </cell>
          <cell r="Y53">
            <v>2007.7654705805005</v>
          </cell>
          <cell r="Z53">
            <v>1344.5810360800001</v>
          </cell>
          <cell r="AA53">
            <v>1589.6419160600012</v>
          </cell>
          <cell r="AB53">
            <v>2059.2084943109749</v>
          </cell>
          <cell r="AC53">
            <v>995.28626577</v>
          </cell>
          <cell r="AD53">
            <v>1232.5876138500014</v>
          </cell>
          <cell r="AE53">
            <v>746.05243271000006</v>
          </cell>
          <cell r="AF53">
            <v>1012.08095726</v>
          </cell>
          <cell r="AG53">
            <v>722.06446616999983</v>
          </cell>
          <cell r="AH53">
            <v>1369.8643308374999</v>
          </cell>
          <cell r="AI53">
            <v>489794.40673679998</v>
          </cell>
          <cell r="AJ53">
            <v>210778.72547000003</v>
          </cell>
          <cell r="AK53">
            <v>1022990.06</v>
          </cell>
          <cell r="AL53">
            <v>28132.978400000004</v>
          </cell>
          <cell r="AM53">
            <v>385971.76153000002</v>
          </cell>
          <cell r="AN53">
            <v>176575</v>
          </cell>
          <cell r="AO53">
            <v>301484.77229000011</v>
          </cell>
          <cell r="AP53">
            <v>170292.80200999998</v>
          </cell>
          <cell r="AQ53">
            <v>190198.84605219803</v>
          </cell>
          <cell r="AR53">
            <v>101058</v>
          </cell>
          <cell r="AS53">
            <v>291634.30992829998</v>
          </cell>
          <cell r="AT53">
            <v>374956</v>
          </cell>
          <cell r="AU53">
            <v>395694.53280000004</v>
          </cell>
          <cell r="AV53">
            <v>157538</v>
          </cell>
          <cell r="AW53">
            <v>204980</v>
          </cell>
          <cell r="AX53">
            <v>136569.41999999998</v>
          </cell>
          <cell r="AY53">
            <v>339241.15663999994</v>
          </cell>
          <cell r="AZ53">
            <v>280734.87999999995</v>
          </cell>
          <cell r="BA53">
            <v>298815.08999999997</v>
          </cell>
          <cell r="BB53">
            <v>562290.54</v>
          </cell>
          <cell r="BC53">
            <v>361928</v>
          </cell>
          <cell r="BD53">
            <v>220776.06999999998</v>
          </cell>
          <cell r="BE53">
            <v>75726.16</v>
          </cell>
          <cell r="BF53">
            <v>816296.40781999996</v>
          </cell>
          <cell r="BG53">
            <v>85043.891770000002</v>
          </cell>
          <cell r="BH53">
            <v>519730.66490000009</v>
          </cell>
          <cell r="BI53">
            <v>700308.36358</v>
          </cell>
          <cell r="BJ53">
            <v>124803.88654000004</v>
          </cell>
          <cell r="BK53">
            <v>164514.77901999999</v>
          </cell>
          <cell r="BL53">
            <v>141462.27281840003</v>
          </cell>
          <cell r="BM53">
            <v>431195.99980999995</v>
          </cell>
          <cell r="BN53">
            <v>226683.60203166999</v>
          </cell>
          <cell r="BO53">
            <v>62240</v>
          </cell>
          <cell r="BP53">
            <v>108365.18695</v>
          </cell>
          <cell r="BQ53">
            <v>37307.263549999996</v>
          </cell>
          <cell r="BR53">
            <v>641306.08201609994</v>
          </cell>
          <cell r="BS53">
            <v>49451.952599999997</v>
          </cell>
          <cell r="BT53">
            <v>327531.14129</v>
          </cell>
          <cell r="BU53">
            <v>57093.919999999991</v>
          </cell>
          <cell r="BV53">
            <v>78492.249940000009</v>
          </cell>
          <cell r="BW53">
            <v>181970.39630000002</v>
          </cell>
          <cell r="BX53">
            <v>91924.954279999991</v>
          </cell>
          <cell r="BY53">
            <v>61245</v>
          </cell>
          <cell r="BZ53">
            <v>494683.49611000007</v>
          </cell>
          <cell r="CA53">
            <v>292579</v>
          </cell>
          <cell r="CB53">
            <v>308103.261990909</v>
          </cell>
          <cell r="CC53">
            <v>321796.04201000015</v>
          </cell>
          <cell r="CD53">
            <v>36100.890509999997</v>
          </cell>
          <cell r="CE53">
            <v>33851.710000000006</v>
          </cell>
          <cell r="CF53">
            <v>218283.91405000002</v>
          </cell>
          <cell r="CG53">
            <v>228262.2548</v>
          </cell>
          <cell r="CH53">
            <v>144920.70000000001</v>
          </cell>
          <cell r="CI53">
            <v>115334.29559999998</v>
          </cell>
          <cell r="CJ53">
            <v>425473.56821480003</v>
          </cell>
          <cell r="CK53">
            <v>23960.232220000002</v>
          </cell>
          <cell r="CL53">
            <v>39882.188690000003</v>
          </cell>
          <cell r="CM53">
            <v>39623</v>
          </cell>
          <cell r="CN53">
            <v>382159.6</v>
          </cell>
          <cell r="CO53">
            <v>65942.61</v>
          </cell>
          <cell r="CP53">
            <v>26965.119749999998</v>
          </cell>
          <cell r="CQ53">
            <v>582202.90820000006</v>
          </cell>
          <cell r="CR53">
            <v>42458.853260000004</v>
          </cell>
          <cell r="CS53">
            <v>90743.18462</v>
          </cell>
          <cell r="CT53">
            <v>26008.535220000002</v>
          </cell>
          <cell r="CU53">
            <v>93641.955719999998</v>
          </cell>
          <cell r="CV53">
            <v>99298.53</v>
          </cell>
          <cell r="CW53">
            <v>32131.462060000002</v>
          </cell>
          <cell r="CX53">
            <v>111480.54150000001</v>
          </cell>
          <cell r="CY53">
            <v>526815.03762999992</v>
          </cell>
          <cell r="CZ53">
            <v>28268.507259999988</v>
          </cell>
          <cell r="DA53">
            <v>29427.89</v>
          </cell>
          <cell r="DB53">
            <v>78024.127860000008</v>
          </cell>
          <cell r="DC53">
            <v>14793.38961</v>
          </cell>
          <cell r="DD53">
            <v>352964.45967181819</v>
          </cell>
          <cell r="DE53">
            <v>91576.883580000009</v>
          </cell>
          <cell r="DF53">
            <v>15260.93</v>
          </cell>
          <cell r="DG53">
            <v>8774.9928799999998</v>
          </cell>
          <cell r="DH53">
            <v>64265.711849999992</v>
          </cell>
          <cell r="DI53">
            <v>18621.400530000006</v>
          </cell>
          <cell r="DJ53">
            <v>260151.65289999999</v>
          </cell>
          <cell r="DK53">
            <v>57745.46</v>
          </cell>
          <cell r="DL53">
            <v>21006.387400000003</v>
          </cell>
          <cell r="DM53">
            <v>46627.633109999995</v>
          </cell>
          <cell r="DN53">
            <v>29995.247990000007</v>
          </cell>
          <cell r="DO53">
            <v>68103</v>
          </cell>
          <cell r="DP53">
            <v>14631.116470000001</v>
          </cell>
          <cell r="DQ53">
            <v>672029.97</v>
          </cell>
          <cell r="DR53">
            <v>6159.8799999999992</v>
          </cell>
          <cell r="DS53">
            <v>6434.2734399999999</v>
          </cell>
          <cell r="DT53">
            <v>1858.1491200000003</v>
          </cell>
          <cell r="DU53">
            <v>66600</v>
          </cell>
          <cell r="DV53">
            <v>74019.476619999987</v>
          </cell>
          <cell r="DW53">
            <v>291712.43602000002</v>
          </cell>
          <cell r="DX53">
            <v>466903.97792999999</v>
          </cell>
          <cell r="DY53">
            <v>267470.63115999999</v>
          </cell>
          <cell r="DZ53">
            <v>281163</v>
          </cell>
          <cell r="EA53">
            <v>64752</v>
          </cell>
          <cell r="EC53">
            <v>201533.26889000001</v>
          </cell>
          <cell r="ED53">
            <v>228268.19</v>
          </cell>
          <cell r="EE53">
            <v>167706.18</v>
          </cell>
          <cell r="EF53">
            <v>263848.63058</v>
          </cell>
          <cell r="EG53">
            <v>153363.37411</v>
          </cell>
          <cell r="EH53">
            <v>169128.60297636362</v>
          </cell>
          <cell r="EI53">
            <v>174649.38943220006</v>
          </cell>
          <cell r="EJ53">
            <v>192823</v>
          </cell>
          <cell r="EK53">
            <v>347039.02676000004</v>
          </cell>
          <cell r="EL53">
            <v>339572.66928000003</v>
          </cell>
          <cell r="EM53">
            <v>170118</v>
          </cell>
          <cell r="EN53">
            <v>330279.3367300001</v>
          </cell>
          <cell r="EO53">
            <v>450866</v>
          </cell>
          <cell r="EP53">
            <v>80553.17873</v>
          </cell>
          <cell r="EQ53">
            <v>114178.48</v>
          </cell>
          <cell r="ER53">
            <v>166355.76117000001</v>
          </cell>
          <cell r="ES53">
            <v>314018.446</v>
          </cell>
          <cell r="ET53">
            <v>173777.33812999996</v>
          </cell>
          <cell r="EU53">
            <v>127425.45074</v>
          </cell>
          <cell r="EV53">
            <v>76303.483324999994</v>
          </cell>
          <cell r="EW53">
            <v>12979.032000000001</v>
          </cell>
          <cell r="EX53">
            <v>451617</v>
          </cell>
          <cell r="EY53">
            <v>52121</v>
          </cell>
          <cell r="EZ53">
            <v>416578.91464999988</v>
          </cell>
          <cell r="FA53">
            <v>324681.97512999998</v>
          </cell>
          <cell r="FB53">
            <v>348465.57459239929</v>
          </cell>
          <cell r="FC53">
            <v>422667</v>
          </cell>
          <cell r="FD53">
            <v>255844.16511</v>
          </cell>
          <cell r="FE53">
            <v>120540.26000000001</v>
          </cell>
          <cell r="FF53">
            <v>53803.8</v>
          </cell>
          <cell r="FG53">
            <v>355764</v>
          </cell>
          <cell r="FH53">
            <v>58768.724000000002</v>
          </cell>
          <cell r="FI53">
            <v>320122.68742000003</v>
          </cell>
          <cell r="FJ53">
            <v>472807.99914999999</v>
          </cell>
          <cell r="FK53">
            <v>191329.03</v>
          </cell>
          <cell r="FL53">
            <v>93905.040000000008</v>
          </cell>
          <cell r="FM53">
            <v>648654.4591399997</v>
          </cell>
          <cell r="FN53">
            <v>98148.670680000025</v>
          </cell>
          <cell r="FO53">
            <v>505894.58866999997</v>
          </cell>
          <cell r="FP53">
            <v>105815.13109000001</v>
          </cell>
          <cell r="FQ53">
            <v>119767</v>
          </cell>
          <cell r="FR53">
            <v>21383.781999999999</v>
          </cell>
          <cell r="FS53">
            <v>81263.363742000074</v>
          </cell>
          <cell r="FT53">
            <v>220726</v>
          </cell>
          <cell r="FU53">
            <v>129344.39703999997</v>
          </cell>
          <cell r="FV53">
            <v>14606.786219999998</v>
          </cell>
          <cell r="FW53">
            <v>188969.38</v>
          </cell>
          <cell r="FX53">
            <v>121056.91589999999</v>
          </cell>
          <cell r="FY53">
            <v>79757.16502</v>
          </cell>
          <cell r="FZ53">
            <v>114581.48999999999</v>
          </cell>
          <cell r="GA53">
            <v>86086.010000000009</v>
          </cell>
          <cell r="GB53">
            <v>84451.356930000009</v>
          </cell>
          <cell r="GC53">
            <v>110125.23037</v>
          </cell>
          <cell r="GD53">
            <v>51922.859999999993</v>
          </cell>
          <cell r="GE53">
            <v>30530.181940000009</v>
          </cell>
          <cell r="GF53">
            <v>27291.63</v>
          </cell>
          <cell r="GL53">
            <v>85489.152271717932</v>
          </cell>
          <cell r="GM53">
            <v>18374.553482900996</v>
          </cell>
          <cell r="GN53">
            <v>12546.801929377962</v>
          </cell>
        </row>
        <row r="56">
          <cell r="B56" t="str">
            <v xml:space="preserve">      1.1  On Loans and Advances</v>
          </cell>
          <cell r="C56">
            <v>3589.1720928800005</v>
          </cell>
          <cell r="D56">
            <v>4083.95</v>
          </cell>
          <cell r="E56">
            <v>4303.2094278700006</v>
          </cell>
          <cell r="F56">
            <v>4287.433</v>
          </cell>
          <cell r="G56">
            <v>1759.9389259999994</v>
          </cell>
          <cell r="H56">
            <v>3456.8418689999999</v>
          </cell>
          <cell r="I56">
            <v>2474.8118860599993</v>
          </cell>
          <cell r="J56">
            <v>1104.32</v>
          </cell>
          <cell r="K56">
            <v>3739.6824215699999</v>
          </cell>
          <cell r="L56">
            <v>1872.6920418599998</v>
          </cell>
          <cell r="M56">
            <v>1401.9416946300003</v>
          </cell>
          <cell r="N56">
            <v>1810.1111079899993</v>
          </cell>
          <cell r="O56">
            <v>775.5194486800001</v>
          </cell>
          <cell r="P56">
            <v>1767.58</v>
          </cell>
          <cell r="Q56">
            <v>1805.1112956700001</v>
          </cell>
          <cell r="R56">
            <v>1718.4465256399999</v>
          </cell>
          <cell r="S56">
            <v>2222.2158842499998</v>
          </cell>
          <cell r="T56">
            <v>4978.4922400000005</v>
          </cell>
          <cell r="U56">
            <v>2500.38908829</v>
          </cell>
          <cell r="V56">
            <v>1570.3906802500001</v>
          </cell>
          <cell r="W56">
            <v>2032.5737039100004</v>
          </cell>
          <cell r="X56">
            <v>1322.8797523899998</v>
          </cell>
          <cell r="Y56">
            <v>1581.0971311000001</v>
          </cell>
          <cell r="Z56">
            <v>1150.62042881</v>
          </cell>
          <cell r="AA56">
            <v>1300.7947260500011</v>
          </cell>
          <cell r="AB56">
            <v>1636.8545061399996</v>
          </cell>
          <cell r="AC56">
            <v>849.26193942999998</v>
          </cell>
          <cell r="AD56">
            <v>1052.3675559300013</v>
          </cell>
          <cell r="AE56">
            <v>656.57760665000001</v>
          </cell>
          <cell r="AF56">
            <v>899.79767672000003</v>
          </cell>
          <cell r="AG56">
            <v>614.58510241000022</v>
          </cell>
          <cell r="AH56">
            <v>1204.83110874</v>
          </cell>
          <cell r="AI56">
            <v>221822.00200999997</v>
          </cell>
          <cell r="AJ56">
            <v>150011.08573000002</v>
          </cell>
          <cell r="AK56">
            <v>407640.58</v>
          </cell>
          <cell r="AL56">
            <v>687.15949000000001</v>
          </cell>
          <cell r="AM56">
            <v>282527.58073000005</v>
          </cell>
          <cell r="AN56">
            <v>54276</v>
          </cell>
          <cell r="AO56">
            <v>260660.98568000004</v>
          </cell>
          <cell r="AP56">
            <v>136820.84</v>
          </cell>
          <cell r="AQ56">
            <v>155009.46145000003</v>
          </cell>
          <cell r="AR56">
            <v>78132</v>
          </cell>
          <cell r="AS56">
            <v>247609.93</v>
          </cell>
          <cell r="AT56">
            <v>187826</v>
          </cell>
          <cell r="AU56">
            <v>337337.59097000002</v>
          </cell>
          <cell r="AV56">
            <v>129282</v>
          </cell>
          <cell r="AW56">
            <v>175077</v>
          </cell>
          <cell r="AX56">
            <v>114032.88</v>
          </cell>
          <cell r="AY56">
            <v>113521.20937000001</v>
          </cell>
          <cell r="AZ56">
            <v>214271.11000000002</v>
          </cell>
          <cell r="BA56">
            <v>235429.95</v>
          </cell>
          <cell r="BB56">
            <v>364900.95</v>
          </cell>
          <cell r="BC56">
            <v>283085</v>
          </cell>
          <cell r="BD56">
            <v>176887.42</v>
          </cell>
          <cell r="BE56">
            <v>58361.45</v>
          </cell>
          <cell r="BF56">
            <v>681895.27</v>
          </cell>
          <cell r="BG56">
            <v>61082.579020000005</v>
          </cell>
          <cell r="BH56">
            <v>397951.68422000017</v>
          </cell>
          <cell r="BI56">
            <v>524855.12140999991</v>
          </cell>
          <cell r="BJ56">
            <v>87480.143740000014</v>
          </cell>
          <cell r="BK56">
            <v>135163.95000000001</v>
          </cell>
          <cell r="BL56">
            <v>117434.89</v>
          </cell>
          <cell r="BM56">
            <v>347118.16553000006</v>
          </cell>
          <cell r="BN56">
            <v>188848.84875</v>
          </cell>
          <cell r="BO56">
            <v>53968</v>
          </cell>
          <cell r="BP56">
            <v>87469.284880000007</v>
          </cell>
          <cell r="BQ56">
            <v>28679.052</v>
          </cell>
          <cell r="BR56">
            <v>453709.59181000001</v>
          </cell>
          <cell r="BS56">
            <v>32172.41</v>
          </cell>
          <cell r="BT56">
            <v>282707.15816999995</v>
          </cell>
          <cell r="BU56">
            <v>43039.939999999995</v>
          </cell>
          <cell r="BV56">
            <v>58953.848730000005</v>
          </cell>
          <cell r="BW56">
            <v>137718.65541000001</v>
          </cell>
          <cell r="BX56">
            <v>74145.224519999989</v>
          </cell>
          <cell r="BY56">
            <v>51279</v>
          </cell>
          <cell r="BZ56">
            <v>375415.79762999999</v>
          </cell>
          <cell r="CA56">
            <v>251491</v>
          </cell>
          <cell r="CB56">
            <v>262066.96496000001</v>
          </cell>
          <cell r="CC56">
            <v>274613.01296000014</v>
          </cell>
          <cell r="CD56">
            <v>28711.112000000001</v>
          </cell>
          <cell r="CE56">
            <v>24421.200000000001</v>
          </cell>
          <cell r="CF56">
            <v>182614.82256000003</v>
          </cell>
          <cell r="CG56">
            <v>126765.40463999999</v>
          </cell>
          <cell r="CH56">
            <v>119989.14</v>
          </cell>
          <cell r="CI56">
            <v>92445.368430000002</v>
          </cell>
          <cell r="CJ56">
            <v>363466.21694999991</v>
          </cell>
          <cell r="CK56">
            <v>19872.14819</v>
          </cell>
          <cell r="CL56">
            <v>34203.683660000002</v>
          </cell>
          <cell r="CM56">
            <v>33561</v>
          </cell>
          <cell r="CN56">
            <v>314435.09999999998</v>
          </cell>
          <cell r="CO56">
            <v>58506.04</v>
          </cell>
          <cell r="CP56">
            <v>21223.285070000002</v>
          </cell>
          <cell r="CQ56">
            <v>258337.56238000002</v>
          </cell>
          <cell r="CR56">
            <v>30216.994180000002</v>
          </cell>
          <cell r="CS56">
            <v>70711.447899999985</v>
          </cell>
          <cell r="CT56">
            <v>21291.267780000002</v>
          </cell>
          <cell r="CU56">
            <v>48098.558830000002</v>
          </cell>
          <cell r="CV56">
            <v>80291.490000000005</v>
          </cell>
          <cell r="CW56">
            <v>26325.315989999999</v>
          </cell>
          <cell r="CX56">
            <v>92460.914699999994</v>
          </cell>
          <cell r="CY56">
            <v>164158.89159000001</v>
          </cell>
          <cell r="CZ56">
            <v>22225.304430000004</v>
          </cell>
          <cell r="DA56">
            <v>26167.84</v>
          </cell>
          <cell r="DB56">
            <v>65358.512540000003</v>
          </cell>
          <cell r="DC56">
            <v>12019.736510000002</v>
          </cell>
          <cell r="DD56">
            <v>279098.42784999998</v>
          </cell>
          <cell r="DE56">
            <v>77469.158920000002</v>
          </cell>
          <cell r="DF56">
            <v>11120.97</v>
          </cell>
          <cell r="DG56">
            <v>7359.6460400000005</v>
          </cell>
          <cell r="DH56">
            <v>55167.921489999993</v>
          </cell>
          <cell r="DI56">
            <v>14839.63178</v>
          </cell>
          <cell r="DJ56">
            <v>79369.597710000002</v>
          </cell>
          <cell r="DK56">
            <v>44785.34</v>
          </cell>
          <cell r="DL56">
            <v>16637.529379999996</v>
          </cell>
          <cell r="DM56">
            <v>38150.894930000002</v>
          </cell>
          <cell r="DN56">
            <v>24718.136589999998</v>
          </cell>
          <cell r="DO56">
            <v>53634</v>
          </cell>
          <cell r="DP56">
            <v>10046.875109999999</v>
          </cell>
          <cell r="DQ56">
            <v>581106.6</v>
          </cell>
          <cell r="DR56">
            <v>2492.7199999999998</v>
          </cell>
          <cell r="DS56">
            <v>2125.4322200000001</v>
          </cell>
          <cell r="DU56">
            <v>47000</v>
          </cell>
          <cell r="DV56">
            <v>46781.393040000003</v>
          </cell>
          <cell r="DW56">
            <v>132293.64000000001</v>
          </cell>
          <cell r="DX56">
            <v>412208.98417000001</v>
          </cell>
          <cell r="DY56">
            <v>61385.08355000001</v>
          </cell>
          <cell r="DZ56">
            <v>73217</v>
          </cell>
          <cell r="EA56">
            <v>52202</v>
          </cell>
          <cell r="EC56">
            <v>86481.125610000003</v>
          </cell>
          <cell r="ED56">
            <v>191221.28</v>
          </cell>
          <cell r="EE56">
            <v>148285.26</v>
          </cell>
          <cell r="EF56">
            <v>206998.56826</v>
          </cell>
          <cell r="EG56">
            <v>114364.77047999999</v>
          </cell>
          <cell r="EH56">
            <v>142021.49231</v>
          </cell>
          <cell r="EI56">
            <v>99215.930490000028</v>
          </cell>
          <cell r="EJ56">
            <v>155968</v>
          </cell>
          <cell r="EK56">
            <v>288048.01906000002</v>
          </cell>
          <cell r="EL56">
            <v>254700.68563999998</v>
          </cell>
          <cell r="EM56">
            <v>147495</v>
          </cell>
          <cell r="EN56">
            <v>283365.03597999999</v>
          </cell>
          <cell r="EO56">
            <v>91908</v>
          </cell>
          <cell r="EP56">
            <v>11825.074490000001</v>
          </cell>
          <cell r="EQ56">
            <v>97749.41</v>
          </cell>
          <cell r="ER56">
            <v>111825.20234999999</v>
          </cell>
          <cell r="ES56">
            <v>160842.51999999999</v>
          </cell>
          <cell r="ET56">
            <v>128179.56129999996</v>
          </cell>
          <cell r="EU56">
            <v>53547.869210000004</v>
          </cell>
          <cell r="EV56">
            <v>21184.068969999997</v>
          </cell>
          <cell r="EW56">
            <v>12603.826999999999</v>
          </cell>
          <cell r="EX56">
            <v>200125</v>
          </cell>
          <cell r="EY56">
            <v>41912</v>
          </cell>
          <cell r="EZ56">
            <v>359365.41495999985</v>
          </cell>
          <cell r="FA56">
            <v>43201.273800000003</v>
          </cell>
          <cell r="FB56">
            <v>113908.37312999999</v>
          </cell>
          <cell r="FC56">
            <v>51405</v>
          </cell>
          <cell r="FD56">
            <v>213426.62735999998</v>
          </cell>
          <cell r="FE56">
            <v>95882.63</v>
          </cell>
          <cell r="FF56">
            <v>30209.38</v>
          </cell>
          <cell r="FG56">
            <v>307874</v>
          </cell>
          <cell r="FH56">
            <v>50431.010999999999</v>
          </cell>
          <cell r="FI56">
            <v>118959.87101999999</v>
          </cell>
          <cell r="FJ56">
            <v>396726.11375999998</v>
          </cell>
          <cell r="FK56">
            <v>143006.64000000001</v>
          </cell>
          <cell r="FL56">
            <v>55571.41</v>
          </cell>
          <cell r="FM56">
            <v>477820.75596999988</v>
          </cell>
          <cell r="FN56">
            <v>57996.596149999998</v>
          </cell>
          <cell r="FO56">
            <v>65794.879000000001</v>
          </cell>
          <cell r="FP56">
            <v>73512.999380000008</v>
          </cell>
          <cell r="FQ56">
            <v>92511</v>
          </cell>
          <cell r="FR56">
            <v>16719.815999999999</v>
          </cell>
          <cell r="FS56">
            <v>40241.957450000002</v>
          </cell>
          <cell r="FT56">
            <v>178799</v>
          </cell>
          <cell r="FU56">
            <v>107208.99377999998</v>
          </cell>
          <cell r="FV56">
            <v>11282.050999999999</v>
          </cell>
          <cell r="FW56">
            <v>163792.23000000001</v>
          </cell>
          <cell r="FX56">
            <v>95290.597519999981</v>
          </cell>
          <cell r="FY56">
            <v>58119.930869999997</v>
          </cell>
          <cell r="FZ56">
            <v>98594.23</v>
          </cell>
          <cell r="GA56">
            <v>80240.28</v>
          </cell>
          <cell r="GB56">
            <v>48335.211779999998</v>
          </cell>
          <cell r="GC56">
            <v>86905.308439999993</v>
          </cell>
          <cell r="GD56">
            <v>38360.51</v>
          </cell>
          <cell r="GE56">
            <v>19276.124890000003</v>
          </cell>
          <cell r="GF56">
            <v>18272.47</v>
          </cell>
          <cell r="GL56">
            <v>65524.490868920002</v>
          </cell>
          <cell r="GM56">
            <v>13030.471019519999</v>
          </cell>
          <cell r="GN56">
            <v>7683.9984891699996</v>
          </cell>
        </row>
        <row r="58">
          <cell r="B58" t="str">
            <v xml:space="preserve">             1.2.1  Government Bonds</v>
          </cell>
          <cell r="C58">
            <v>130.76520291</v>
          </cell>
          <cell r="D58">
            <v>471.21</v>
          </cell>
          <cell r="E58">
            <v>271.19276323000003</v>
          </cell>
          <cell r="F58">
            <v>145.19200000000001</v>
          </cell>
          <cell r="G58">
            <v>162.14195415319995</v>
          </cell>
          <cell r="H58">
            <v>266.91314199999999</v>
          </cell>
          <cell r="I58">
            <v>119.22255399000001</v>
          </cell>
          <cell r="J58">
            <v>45.35</v>
          </cell>
          <cell r="K58">
            <v>50.152335289999996</v>
          </cell>
          <cell r="L58">
            <v>113.27288925000001</v>
          </cell>
          <cell r="M58">
            <v>46.287710609999998</v>
          </cell>
          <cell r="N58">
            <v>48.001300810000004</v>
          </cell>
          <cell r="O58">
            <v>16.62965419</v>
          </cell>
          <cell r="P58">
            <v>21.747354699999999</v>
          </cell>
          <cell r="Q58">
            <v>19.643633149999999</v>
          </cell>
          <cell r="R58">
            <v>41.805014869999994</v>
          </cell>
          <cell r="S58">
            <v>94.338761509999983</v>
          </cell>
          <cell r="T58">
            <v>84.077809999999999</v>
          </cell>
          <cell r="U58">
            <v>117.88257256999999</v>
          </cell>
          <cell r="V58">
            <v>62.596620950000002</v>
          </cell>
          <cell r="W58">
            <v>8.4085439100000006</v>
          </cell>
          <cell r="X58">
            <v>101.99959955000001</v>
          </cell>
          <cell r="Y58">
            <v>16.078720029999999</v>
          </cell>
          <cell r="Z58">
            <v>55.32468969</v>
          </cell>
          <cell r="AA58">
            <v>70.360082500000004</v>
          </cell>
          <cell r="AB58">
            <v>73.708739449999996</v>
          </cell>
          <cell r="AC58">
            <v>36.332009999999997</v>
          </cell>
          <cell r="AD58">
            <v>24.517683909999999</v>
          </cell>
          <cell r="AE58">
            <v>12.230057089999999</v>
          </cell>
          <cell r="AF58">
            <v>19.93635373</v>
          </cell>
          <cell r="AG58">
            <v>13.728556289999998</v>
          </cell>
          <cell r="AH58">
            <v>36.75182066</v>
          </cell>
          <cell r="AI58">
            <v>308.19799999999998</v>
          </cell>
          <cell r="AJ58">
            <v>3272.8125</v>
          </cell>
          <cell r="AK58">
            <v>15402.84</v>
          </cell>
          <cell r="AM58">
            <v>6456.3666399999993</v>
          </cell>
          <cell r="AO58">
            <v>0</v>
          </cell>
          <cell r="AQ58">
            <v>0</v>
          </cell>
          <cell r="AT58">
            <v>1150</v>
          </cell>
          <cell r="AU58">
            <v>1134</v>
          </cell>
          <cell r="BA58">
            <v>180</v>
          </cell>
          <cell r="BB58">
            <v>2610.34</v>
          </cell>
          <cell r="BF58">
            <v>4877.9080100000001</v>
          </cell>
          <cell r="BG58">
            <v>900</v>
          </cell>
          <cell r="BH58">
            <v>3373.8454499999998</v>
          </cell>
          <cell r="BI58">
            <v>9624.3265299999985</v>
          </cell>
          <cell r="BJ58">
            <v>0</v>
          </cell>
          <cell r="BM58">
            <v>0</v>
          </cell>
          <cell r="BN58">
            <v>382.5</v>
          </cell>
          <cell r="BP58">
            <v>102.637</v>
          </cell>
          <cell r="BR58">
            <v>12579.951230000001</v>
          </cell>
          <cell r="BS58">
            <v>93.6</v>
          </cell>
          <cell r="BT58">
            <v>1295.9095400000001</v>
          </cell>
          <cell r="BU58">
            <v>0</v>
          </cell>
          <cell r="BV58">
            <v>589.93150000000003</v>
          </cell>
          <cell r="BW58">
            <v>4523.0684900000006</v>
          </cell>
          <cell r="BX58">
            <v>336.50685999999996</v>
          </cell>
          <cell r="BZ58">
            <v>5126.625970000001</v>
          </cell>
          <cell r="CB58">
            <v>3158.3599999999997</v>
          </cell>
          <cell r="CG58">
            <v>0</v>
          </cell>
          <cell r="CJ58">
            <v>5682.6824999999999</v>
          </cell>
          <cell r="CL58">
            <v>45</v>
          </cell>
          <cell r="CN58">
            <v>347.84</v>
          </cell>
          <cell r="CQ58">
            <v>24.607779999999998</v>
          </cell>
          <cell r="CX58">
            <v>2460.3191999999999</v>
          </cell>
          <cell r="CY58">
            <v>997.70760999999993</v>
          </cell>
          <cell r="DD58">
            <v>5141.9179199999999</v>
          </cell>
          <cell r="DQ58">
            <v>13034.74</v>
          </cell>
          <cell r="DW58">
            <v>1007.65</v>
          </cell>
          <cell r="DX58">
            <v>10907.39243</v>
          </cell>
          <cell r="EA58">
            <v>226</v>
          </cell>
          <cell r="EC58">
            <v>1343.6111100000001</v>
          </cell>
          <cell r="EE58">
            <v>3036.46</v>
          </cell>
          <cell r="EF58">
            <v>6292.3961900000004</v>
          </cell>
          <cell r="EH58">
            <v>1865.0995</v>
          </cell>
          <cell r="EJ58">
            <v>2479</v>
          </cell>
          <cell r="EK58">
            <v>8997.0243100000007</v>
          </cell>
          <cell r="EL58">
            <v>4120.9331199999997</v>
          </cell>
          <cell r="EN58">
            <v>4661.4583000000002</v>
          </cell>
          <cell r="EX58">
            <v>4611</v>
          </cell>
          <cell r="EZ58">
            <v>7929.7742099999996</v>
          </cell>
          <cell r="FA58">
            <v>0</v>
          </cell>
          <cell r="FD58">
            <v>5671.1884900000005</v>
          </cell>
          <cell r="FG58">
            <v>149</v>
          </cell>
          <cell r="FI58">
            <v>747.82229000000007</v>
          </cell>
          <cell r="FK58">
            <v>1221.48</v>
          </cell>
          <cell r="FP58">
            <v>2361.4074900000001</v>
          </cell>
          <cell r="FS58">
            <v>891.51365999999985</v>
          </cell>
          <cell r="FT58">
            <v>4134</v>
          </cell>
          <cell r="FX58">
            <v>360.40109999999999</v>
          </cell>
          <cell r="FY58">
            <v>1149.32095</v>
          </cell>
          <cell r="GB58">
            <v>430.78047999999995</v>
          </cell>
          <cell r="GC58">
            <v>207.12357999999998</v>
          </cell>
          <cell r="GD58">
            <v>277.5</v>
          </cell>
          <cell r="GF58">
            <v>318.75</v>
          </cell>
          <cell r="GL58">
            <v>2797.8001309932001</v>
          </cell>
          <cell r="GM58">
            <v>105.21454273000001</v>
          </cell>
          <cell r="GN58">
            <v>75.39808721</v>
          </cell>
        </row>
        <row r="59">
          <cell r="B59" t="str">
            <v xml:space="preserve">             1.2.2  Foreign Bonds</v>
          </cell>
          <cell r="C59">
            <v>0</v>
          </cell>
          <cell r="D59">
            <v>0</v>
          </cell>
          <cell r="E59">
            <v>8.4307661399999994</v>
          </cell>
          <cell r="G59">
            <v>0</v>
          </cell>
          <cell r="I59">
            <v>0</v>
          </cell>
          <cell r="K59">
            <v>20.059943020000002</v>
          </cell>
          <cell r="L59">
            <v>0</v>
          </cell>
          <cell r="N59">
            <v>10.185203609999999</v>
          </cell>
          <cell r="O59">
            <v>0</v>
          </cell>
          <cell r="S59">
            <v>0</v>
          </cell>
          <cell r="T59">
            <v>0</v>
          </cell>
          <cell r="AB59">
            <v>0</v>
          </cell>
          <cell r="AD59">
            <v>0</v>
          </cell>
          <cell r="AG59">
            <v>0</v>
          </cell>
          <cell r="AH59">
            <v>0</v>
          </cell>
          <cell r="AI59">
            <v>0</v>
          </cell>
          <cell r="AO59">
            <v>0</v>
          </cell>
          <cell r="AQ59">
            <v>0</v>
          </cell>
          <cell r="BF59">
            <v>0</v>
          </cell>
          <cell r="BI59">
            <v>0</v>
          </cell>
          <cell r="BJ59">
            <v>0</v>
          </cell>
          <cell r="BM59">
            <v>0</v>
          </cell>
          <cell r="BU59">
            <v>0</v>
          </cell>
          <cell r="CG59">
            <v>0</v>
          </cell>
          <cell r="CJ59">
            <v>0</v>
          </cell>
          <cell r="EC59">
            <v>0</v>
          </cell>
          <cell r="EN59">
            <v>0</v>
          </cell>
          <cell r="FP59">
            <v>0</v>
          </cell>
          <cell r="GB59">
            <v>0</v>
          </cell>
          <cell r="GL59">
            <v>38.675912769999996</v>
          </cell>
          <cell r="GM59">
            <v>0</v>
          </cell>
          <cell r="GN59">
            <v>0</v>
          </cell>
        </row>
        <row r="60">
          <cell r="B60" t="str">
            <v xml:space="preserve">             1.2.3  NRB Bonds</v>
          </cell>
          <cell r="C60">
            <v>0</v>
          </cell>
          <cell r="D60">
            <v>0</v>
          </cell>
          <cell r="E60">
            <v>0</v>
          </cell>
          <cell r="G60">
            <v>0</v>
          </cell>
          <cell r="I60">
            <v>0</v>
          </cell>
          <cell r="J60">
            <v>19.22</v>
          </cell>
          <cell r="K60">
            <v>152.68230227000001</v>
          </cell>
          <cell r="L60">
            <v>0</v>
          </cell>
          <cell r="M60">
            <v>10.65197403</v>
          </cell>
          <cell r="N60">
            <v>88.193490120000007</v>
          </cell>
          <cell r="O60">
            <v>0</v>
          </cell>
          <cell r="S60">
            <v>0</v>
          </cell>
          <cell r="T60">
            <v>0</v>
          </cell>
          <cell r="U60">
            <v>1.5588167000000002</v>
          </cell>
          <cell r="Y60">
            <v>9.83546297</v>
          </cell>
          <cell r="AB60">
            <v>0</v>
          </cell>
          <cell r="AD60">
            <v>0</v>
          </cell>
          <cell r="AG60">
            <v>0</v>
          </cell>
          <cell r="AH60">
            <v>0</v>
          </cell>
          <cell r="AI60">
            <v>0</v>
          </cell>
          <cell r="AO60">
            <v>225.61644000000001</v>
          </cell>
          <cell r="AQ60">
            <v>0</v>
          </cell>
          <cell r="BA60">
            <v>358.26</v>
          </cell>
          <cell r="BB60">
            <v>428.13</v>
          </cell>
          <cell r="BF60">
            <v>0</v>
          </cell>
          <cell r="BI60">
            <v>0</v>
          </cell>
          <cell r="BJ60">
            <v>0</v>
          </cell>
          <cell r="BM60">
            <v>0</v>
          </cell>
          <cell r="BQ60">
            <v>80</v>
          </cell>
          <cell r="BU60">
            <v>0</v>
          </cell>
          <cell r="BZ60">
            <v>450</v>
          </cell>
          <cell r="CG60">
            <v>0</v>
          </cell>
          <cell r="CJ60">
            <v>0</v>
          </cell>
          <cell r="CY60">
            <v>2037.9341200000001</v>
          </cell>
          <cell r="DV60">
            <v>1299.1875</v>
          </cell>
          <cell r="EC60">
            <v>0</v>
          </cell>
          <cell r="EI60">
            <v>5943.1420799999996</v>
          </cell>
          <cell r="EM60">
            <v>1356</v>
          </cell>
          <cell r="EN60">
            <v>0</v>
          </cell>
          <cell r="ER60">
            <v>270</v>
          </cell>
          <cell r="FL60">
            <v>50.43</v>
          </cell>
          <cell r="FP60">
            <v>0</v>
          </cell>
          <cell r="FR60">
            <v>57.38</v>
          </cell>
          <cell r="FZ60">
            <v>416.81</v>
          </cell>
          <cell r="GB60">
            <v>0</v>
          </cell>
          <cell r="GL60">
            <v>282.14204609000001</v>
          </cell>
          <cell r="GM60">
            <v>3.5799405599999998</v>
          </cell>
          <cell r="GN60">
            <v>9.392949579999998</v>
          </cell>
        </row>
        <row r="61">
          <cell r="B61" t="str">
            <v xml:space="preserve">             1.2.4  Debenture &amp; Bonds</v>
          </cell>
          <cell r="C61">
            <v>6.9349710099999999</v>
          </cell>
          <cell r="D61">
            <v>11.56</v>
          </cell>
          <cell r="E61">
            <v>0</v>
          </cell>
          <cell r="G61">
            <v>0.45986864</v>
          </cell>
          <cell r="I61">
            <v>0</v>
          </cell>
          <cell r="K61">
            <v>0</v>
          </cell>
          <cell r="L61">
            <v>0.92328954000000008</v>
          </cell>
          <cell r="M61">
            <v>5.4465277800000003</v>
          </cell>
          <cell r="N61">
            <v>0</v>
          </cell>
          <cell r="O61">
            <v>0</v>
          </cell>
          <cell r="R61">
            <v>2.7179556699999998</v>
          </cell>
          <cell r="S61">
            <v>0</v>
          </cell>
          <cell r="T61">
            <v>0</v>
          </cell>
          <cell r="AB61">
            <v>0</v>
          </cell>
          <cell r="AD61">
            <v>0</v>
          </cell>
          <cell r="AH61">
            <v>0</v>
          </cell>
          <cell r="AI61">
            <v>0</v>
          </cell>
          <cell r="AO61">
            <v>0</v>
          </cell>
          <cell r="AQ61">
            <v>0</v>
          </cell>
          <cell r="BF61">
            <v>0</v>
          </cell>
          <cell r="BI61">
            <v>919.49712999999997</v>
          </cell>
          <cell r="BJ61">
            <v>0</v>
          </cell>
          <cell r="BM61">
            <v>0</v>
          </cell>
          <cell r="BU61">
            <v>0</v>
          </cell>
          <cell r="CG61">
            <v>0</v>
          </cell>
          <cell r="CJ61">
            <v>0</v>
          </cell>
          <cell r="DV61">
            <v>98.858999999999995</v>
          </cell>
          <cell r="EC61">
            <v>0</v>
          </cell>
          <cell r="EN61">
            <v>0</v>
          </cell>
          <cell r="EP61">
            <v>144</v>
          </cell>
          <cell r="ET61">
            <v>2349.6125000000002</v>
          </cell>
          <cell r="FE61">
            <v>1085.28</v>
          </cell>
          <cell r="FM61">
            <v>5937.1677300000001</v>
          </cell>
          <cell r="FP61">
            <v>0</v>
          </cell>
          <cell r="GB61">
            <v>0</v>
          </cell>
          <cell r="GL61">
            <v>28.042612639999998</v>
          </cell>
          <cell r="GM61">
            <v>0.91949713</v>
          </cell>
          <cell r="GN61">
            <v>9.6149192299999999</v>
          </cell>
        </row>
        <row r="62">
          <cell r="B62" t="str">
            <v xml:space="preserve">      1.3  On Agency Balance</v>
          </cell>
          <cell r="C62">
            <v>0</v>
          </cell>
          <cell r="D62">
            <v>60.4</v>
          </cell>
          <cell r="E62">
            <v>0.30045976000000002</v>
          </cell>
          <cell r="F62">
            <v>59.862000000000002</v>
          </cell>
          <cell r="G62">
            <v>0.72517096000000003</v>
          </cell>
          <cell r="H62">
            <v>22.902529000000001</v>
          </cell>
          <cell r="I62">
            <v>548.36758019000001</v>
          </cell>
          <cell r="J62">
            <v>0</v>
          </cell>
          <cell r="L62">
            <v>0</v>
          </cell>
          <cell r="N62">
            <v>9.5086580000000004E-2</v>
          </cell>
          <cell r="O62">
            <v>1.0854533500000001</v>
          </cell>
          <cell r="S62">
            <v>0.41491642000000001</v>
          </cell>
          <cell r="T62">
            <v>0</v>
          </cell>
          <cell r="V62">
            <v>2.791648E-2</v>
          </cell>
          <cell r="W62">
            <v>3.6426359999999998E-2</v>
          </cell>
          <cell r="X62">
            <v>5.4448376600000001</v>
          </cell>
          <cell r="Y62">
            <v>19.44417868</v>
          </cell>
          <cell r="AB62">
            <v>2.6349152899999999</v>
          </cell>
          <cell r="AC62">
            <v>5.35074044</v>
          </cell>
          <cell r="AD62">
            <v>7.2160160000000001E-2</v>
          </cell>
          <cell r="AG62">
            <v>1.5995789999999999E-2</v>
          </cell>
          <cell r="AH62">
            <v>0</v>
          </cell>
          <cell r="AI62">
            <v>0</v>
          </cell>
          <cell r="AM62">
            <v>16304.6204</v>
          </cell>
          <cell r="AN62">
            <v>8663</v>
          </cell>
          <cell r="AQ62">
            <v>0</v>
          </cell>
          <cell r="BD62">
            <v>31801.58</v>
          </cell>
          <cell r="BH62">
            <v>30595.695929999998</v>
          </cell>
          <cell r="BI62">
            <v>0</v>
          </cell>
          <cell r="BJ62">
            <v>0</v>
          </cell>
          <cell r="BM62">
            <v>0</v>
          </cell>
          <cell r="BU62">
            <v>0</v>
          </cell>
          <cell r="CG62">
            <v>0</v>
          </cell>
          <cell r="CJ62">
            <v>0</v>
          </cell>
          <cell r="CQ62">
            <v>0</v>
          </cell>
          <cell r="DF62">
            <v>1257.07</v>
          </cell>
          <cell r="EC62">
            <v>0</v>
          </cell>
          <cell r="EH62">
            <v>8703.9388099999996</v>
          </cell>
          <cell r="EN62">
            <v>0</v>
          </cell>
          <cell r="FF62">
            <v>3366.22</v>
          </cell>
          <cell r="FJ62">
            <v>51164.76958</v>
          </cell>
          <cell r="FM62">
            <v>38012.814499999986</v>
          </cell>
          <cell r="FP62">
            <v>0</v>
          </cell>
          <cell r="GB62">
            <v>0</v>
          </cell>
          <cell r="GC62">
            <v>12353.72169</v>
          </cell>
          <cell r="GL62">
            <v>727.18036712000003</v>
          </cell>
          <cell r="GM62">
            <v>88.621966330000006</v>
          </cell>
          <cell r="GN62">
            <v>113.60146458</v>
          </cell>
        </row>
        <row r="63">
          <cell r="B63" t="str">
            <v xml:space="preserve">      1.4  On Call Deposit</v>
          </cell>
          <cell r="C63">
            <v>21.0184529</v>
          </cell>
          <cell r="D63">
            <v>32.61</v>
          </cell>
          <cell r="E63">
            <v>156.44133212000003</v>
          </cell>
          <cell r="F63">
            <v>6.54</v>
          </cell>
          <cell r="G63">
            <v>29.307203414383601</v>
          </cell>
          <cell r="I63">
            <v>0</v>
          </cell>
          <cell r="J63">
            <v>6.48</v>
          </cell>
          <cell r="K63">
            <v>21.006620909999999</v>
          </cell>
          <cell r="L63">
            <v>0.48915432000000003</v>
          </cell>
          <cell r="N63">
            <v>22.39914804</v>
          </cell>
          <cell r="O63">
            <v>0</v>
          </cell>
          <cell r="S63">
            <v>33.76560422</v>
          </cell>
          <cell r="T63">
            <v>6.7030000000000006E-2</v>
          </cell>
          <cell r="U63">
            <v>4.6673524899999999</v>
          </cell>
          <cell r="V63">
            <v>5.8712456199999998</v>
          </cell>
          <cell r="AA63">
            <v>0.24765126000000001</v>
          </cell>
          <cell r="AB63">
            <v>8.1096671899999997</v>
          </cell>
          <cell r="AC63">
            <v>0</v>
          </cell>
          <cell r="AD63">
            <v>46.934222599999998</v>
          </cell>
          <cell r="AF63">
            <v>4.2692785099999995</v>
          </cell>
          <cell r="AH63">
            <v>0</v>
          </cell>
          <cell r="AI63">
            <v>0</v>
          </cell>
          <cell r="AJ63">
            <v>19727.346290000001</v>
          </cell>
          <cell r="AK63">
            <v>37936.21</v>
          </cell>
          <cell r="AL63">
            <v>0</v>
          </cell>
          <cell r="AO63">
            <v>16378.966790000002</v>
          </cell>
          <cell r="AP63">
            <v>13994.088</v>
          </cell>
          <cell r="AQ63">
            <v>11360.777910000001</v>
          </cell>
          <cell r="AR63">
            <v>2283</v>
          </cell>
          <cell r="AS63">
            <v>19197.088</v>
          </cell>
          <cell r="AT63">
            <v>28924</v>
          </cell>
          <cell r="AU63">
            <v>32640.841700000001</v>
          </cell>
          <cell r="AV63">
            <v>10923</v>
          </cell>
          <cell r="AW63">
            <v>9641</v>
          </cell>
          <cell r="AX63">
            <v>10770.24</v>
          </cell>
          <cell r="AY63">
            <v>2343.3330000000001</v>
          </cell>
          <cell r="AZ63">
            <v>14710.98</v>
          </cell>
          <cell r="BA63">
            <v>24069.46</v>
          </cell>
          <cell r="BB63">
            <v>20800.07</v>
          </cell>
          <cell r="BC63">
            <v>35530</v>
          </cell>
          <cell r="BF63">
            <v>14214.34367</v>
          </cell>
          <cell r="BH63">
            <v>9838.5575800000006</v>
          </cell>
          <cell r="BI63">
            <v>58171.060259999998</v>
          </cell>
          <cell r="BJ63">
            <v>17167.33698</v>
          </cell>
          <cell r="BK63">
            <v>14459</v>
          </cell>
          <cell r="BL63">
            <v>12206.88</v>
          </cell>
          <cell r="BM63">
            <v>25991.361629999999</v>
          </cell>
          <cell r="BN63">
            <v>14060.171400000001</v>
          </cell>
          <cell r="BO63">
            <v>3512</v>
          </cell>
          <cell r="BP63">
            <v>3875.1786699999998</v>
          </cell>
          <cell r="BR63">
            <v>44895.090320000003</v>
          </cell>
          <cell r="BS63">
            <v>2635.26</v>
          </cell>
          <cell r="BT63">
            <v>18300.828700000002</v>
          </cell>
          <cell r="BU63">
            <v>9590.9700000000012</v>
          </cell>
          <cell r="BV63">
            <v>13863.174590000001</v>
          </cell>
          <cell r="BW63">
            <v>9473.4693599999991</v>
          </cell>
          <cell r="BX63">
            <v>4824.0515599999999</v>
          </cell>
          <cell r="BY63">
            <v>5324</v>
          </cell>
          <cell r="CA63">
            <v>13359</v>
          </cell>
          <cell r="CB63">
            <v>14650.856119999999</v>
          </cell>
          <cell r="CC63">
            <v>16986.666420000001</v>
          </cell>
          <cell r="CD63">
            <v>4803.8573899999992</v>
          </cell>
          <cell r="CE63">
            <v>4970.1400000000003</v>
          </cell>
          <cell r="CF63">
            <v>15926.094949999999</v>
          </cell>
          <cell r="CG63">
            <v>0</v>
          </cell>
          <cell r="CH63">
            <v>10121.549999999999</v>
          </cell>
          <cell r="CI63">
            <v>11782.198390000001</v>
          </cell>
          <cell r="CJ63">
            <v>31198.246090000001</v>
          </cell>
          <cell r="CK63">
            <v>1491.35959</v>
          </cell>
          <cell r="CL63">
            <v>1256.48081</v>
          </cell>
          <cell r="CN63">
            <v>40958.03</v>
          </cell>
          <cell r="CO63">
            <v>1056.5999999999999</v>
          </cell>
          <cell r="CP63">
            <v>1618.9718300000002</v>
          </cell>
          <cell r="CQ63">
            <v>44455.590669999998</v>
          </cell>
          <cell r="CR63">
            <v>7984.3849400000008</v>
          </cell>
          <cell r="CS63">
            <v>12380</v>
          </cell>
          <cell r="CT63">
            <v>1841.6726799999999</v>
          </cell>
          <cell r="CU63">
            <v>8761.4036099999994</v>
          </cell>
          <cell r="CV63">
            <v>7322.81</v>
          </cell>
          <cell r="CW63">
            <v>743.29001000000005</v>
          </cell>
          <cell r="CX63">
            <v>6400.3672999999999</v>
          </cell>
          <cell r="CY63">
            <v>15039.71586</v>
          </cell>
          <cell r="CZ63">
            <v>636.71592999999996</v>
          </cell>
          <cell r="DA63">
            <v>80.05</v>
          </cell>
          <cell r="DB63">
            <v>7481.70136</v>
          </cell>
          <cell r="DC63">
            <v>365.21292999999997</v>
          </cell>
          <cell r="DD63">
            <v>14375.11724</v>
          </cell>
          <cell r="DE63">
            <v>6116.5747899999997</v>
          </cell>
          <cell r="DG63">
            <v>307.19490999999999</v>
          </cell>
          <cell r="DH63">
            <v>3094.9706299999998</v>
          </cell>
          <cell r="DI63">
            <v>458.27515999999997</v>
          </cell>
          <cell r="DJ63">
            <v>7443.0829299999996</v>
          </cell>
          <cell r="DK63">
            <v>5594.22</v>
          </cell>
          <cell r="DL63">
            <v>706.27480000000003</v>
          </cell>
          <cell r="DM63">
            <v>2647.0935099999997</v>
          </cell>
          <cell r="DN63">
            <v>1911.83555</v>
          </cell>
          <cell r="DO63">
            <v>5025</v>
          </cell>
          <cell r="DP63">
            <v>3049.6481899999999</v>
          </cell>
          <cell r="DQ63">
            <v>32150.59</v>
          </cell>
          <cell r="DR63">
            <v>148.30000000000001</v>
          </cell>
          <cell r="DS63">
            <v>2332.0927200000001</v>
          </cell>
          <cell r="DT63">
            <v>657.73042000000009</v>
          </cell>
          <cell r="DV63">
            <v>2688.4539599999998</v>
          </cell>
          <cell r="DW63">
            <v>28243.63</v>
          </cell>
          <cell r="DX63">
            <v>19318.007460000001</v>
          </cell>
          <cell r="DY63">
            <v>2912.9947499999998</v>
          </cell>
          <cell r="DZ63">
            <v>328</v>
          </cell>
          <cell r="EA63">
            <v>5265</v>
          </cell>
          <cell r="EC63">
            <v>7851.0055499999999</v>
          </cell>
          <cell r="ED63">
            <v>14895.72</v>
          </cell>
          <cell r="EE63">
            <v>8593.1200000000008</v>
          </cell>
          <cell r="EF63">
            <v>12093.868400000001</v>
          </cell>
          <cell r="EG63">
            <v>15891.688609999999</v>
          </cell>
          <cell r="EI63">
            <v>20095.31093</v>
          </cell>
          <cell r="EJ63">
            <v>15337</v>
          </cell>
          <cell r="EL63">
            <v>24093.230190000002</v>
          </cell>
          <cell r="EN63">
            <v>13984.386039999999</v>
          </cell>
          <cell r="EO63">
            <v>1337</v>
          </cell>
          <cell r="ER63">
            <v>12045.63</v>
          </cell>
          <cell r="ES63">
            <v>19780.22</v>
          </cell>
          <cell r="ET63">
            <v>12596.47119</v>
          </cell>
          <cell r="EV63">
            <v>431.90527000000003</v>
          </cell>
          <cell r="EX63">
            <v>25549</v>
          </cell>
          <cell r="EY63">
            <v>638</v>
          </cell>
          <cell r="EZ63">
            <v>24759.123459999999</v>
          </cell>
          <cell r="FD63">
            <v>9656.6691699999992</v>
          </cell>
          <cell r="FE63">
            <v>11972.56</v>
          </cell>
          <cell r="FG63">
            <v>17669</v>
          </cell>
          <cell r="FH63">
            <v>3500.9140000000002</v>
          </cell>
          <cell r="FI63">
            <v>4466.1718200000005</v>
          </cell>
          <cell r="FL63">
            <v>8321.1</v>
          </cell>
          <cell r="FO63">
            <v>2455.8387299999999</v>
          </cell>
          <cell r="FS63">
            <v>8345.1815999999999</v>
          </cell>
          <cell r="FT63">
            <v>15887</v>
          </cell>
          <cell r="FU63">
            <v>7096.0267100000001</v>
          </cell>
          <cell r="FV63">
            <v>1279.238759999997</v>
          </cell>
          <cell r="FW63">
            <v>11824.12</v>
          </cell>
          <cell r="FX63">
            <v>15094.646490000001</v>
          </cell>
          <cell r="FY63">
            <v>5447.4695899999997</v>
          </cell>
          <cell r="GB63">
            <v>4693.5147699999998</v>
          </cell>
          <cell r="GE63">
            <v>2813.9838500000001</v>
          </cell>
          <cell r="GL63">
            <v>400.22396359438358</v>
          </cell>
          <cell r="GM63">
            <v>963.32410414000014</v>
          </cell>
          <cell r="GN63">
            <v>419.25220129999997</v>
          </cell>
        </row>
        <row r="64">
          <cell r="B64" t="str">
            <v xml:space="preserve">      1.5  On Others</v>
          </cell>
          <cell r="C64">
            <v>76.844939640000007</v>
          </cell>
          <cell r="D64">
            <v>14.27</v>
          </cell>
          <cell r="E64">
            <v>47.391353050000006</v>
          </cell>
          <cell r="G64">
            <v>41.69491222369863</v>
          </cell>
          <cell r="I64">
            <v>35.623652110000002</v>
          </cell>
          <cell r="J64">
            <v>13.069999999999993</v>
          </cell>
          <cell r="L64">
            <v>5.1240049199999991</v>
          </cell>
          <cell r="M64">
            <v>6.4206956899999996</v>
          </cell>
          <cell r="N64">
            <v>5.8430243699999993</v>
          </cell>
          <cell r="O64">
            <v>5.5891175599999992</v>
          </cell>
          <cell r="P64">
            <v>11.57114369</v>
          </cell>
          <cell r="Q64">
            <v>68.116811979999994</v>
          </cell>
          <cell r="S64">
            <v>0</v>
          </cell>
          <cell r="T64">
            <v>29.513310000000001</v>
          </cell>
          <cell r="U64">
            <v>0.8323759300000001</v>
          </cell>
          <cell r="V64">
            <v>0.58777146999999996</v>
          </cell>
          <cell r="W64">
            <v>47.017396539999993</v>
          </cell>
          <cell r="Y64">
            <v>4.1921514100000001</v>
          </cell>
          <cell r="Z64">
            <v>8.9195520800000025</v>
          </cell>
          <cell r="AA64">
            <v>8.1486573</v>
          </cell>
          <cell r="AB64">
            <v>18.56699815</v>
          </cell>
          <cell r="AC64">
            <v>0</v>
          </cell>
          <cell r="AD64">
            <v>4.4720622199999998</v>
          </cell>
          <cell r="AE64">
            <v>8.2837046799999996</v>
          </cell>
          <cell r="AG64">
            <v>2.4190923200000003</v>
          </cell>
          <cell r="AH64">
            <v>4.91666107</v>
          </cell>
          <cell r="AI64">
            <v>41500.70508</v>
          </cell>
          <cell r="AJ64">
            <v>2893.3000699999998</v>
          </cell>
          <cell r="AK64">
            <v>146.35</v>
          </cell>
          <cell r="AM64">
            <v>1799.6284399999977</v>
          </cell>
          <cell r="AN64">
            <v>1694</v>
          </cell>
          <cell r="AO64">
            <v>1198.7237299999999</v>
          </cell>
          <cell r="AP64">
            <v>74.718070000000012</v>
          </cell>
          <cell r="AQ64">
            <v>0</v>
          </cell>
          <cell r="AT64">
            <v>52404</v>
          </cell>
          <cell r="AZ64">
            <v>28564.560000000005</v>
          </cell>
          <cell r="BF64">
            <v>5866.86</v>
          </cell>
          <cell r="BH64">
            <v>4533.7017699999988</v>
          </cell>
          <cell r="BI64">
            <v>13475.72157</v>
          </cell>
          <cell r="BJ64">
            <v>0</v>
          </cell>
          <cell r="BM64">
            <v>153.57029</v>
          </cell>
          <cell r="BQ64">
            <v>5613.0460000000003</v>
          </cell>
          <cell r="BR64">
            <v>811.82286999999997</v>
          </cell>
          <cell r="BU64">
            <v>0</v>
          </cell>
          <cell r="BW64">
            <v>17057.205470000001</v>
          </cell>
          <cell r="BZ64">
            <v>40370.878409999998</v>
          </cell>
          <cell r="CB64">
            <v>3112.1445299999996</v>
          </cell>
          <cell r="CD64">
            <v>17.265000000000001</v>
          </cell>
          <cell r="CG64">
            <v>15280.695519999979</v>
          </cell>
          <cell r="CJ64">
            <v>0</v>
          </cell>
          <cell r="CM64">
            <v>2506</v>
          </cell>
          <cell r="CQ64">
            <v>1826.4417100000001</v>
          </cell>
          <cell r="CY64">
            <v>10856.340389999999</v>
          </cell>
          <cell r="DQ64">
            <v>964.38</v>
          </cell>
          <cell r="DU64">
            <v>11800</v>
          </cell>
          <cell r="DW64">
            <v>1195.2900000000002</v>
          </cell>
          <cell r="DZ64">
            <v>0</v>
          </cell>
          <cell r="EC64">
            <v>126.39813000000001</v>
          </cell>
          <cell r="EG64">
            <v>9977.8445800000009</v>
          </cell>
          <cell r="EK64">
            <v>35235.128259999998</v>
          </cell>
          <cell r="EL64">
            <v>62.46575</v>
          </cell>
          <cell r="EM64">
            <v>5040</v>
          </cell>
          <cell r="EN64">
            <v>115.13249999999999</v>
          </cell>
          <cell r="EP64">
            <v>276.24127000000004</v>
          </cell>
          <cell r="EQ64">
            <v>11296.39</v>
          </cell>
          <cell r="ER64">
            <v>11181.11</v>
          </cell>
          <cell r="ET64">
            <v>1906.2288399999998</v>
          </cell>
          <cell r="EU64">
            <v>92.228499999999997</v>
          </cell>
          <cell r="EX64">
            <v>2158</v>
          </cell>
          <cell r="FA64">
            <v>1926.2139399999999</v>
          </cell>
          <cell r="FB64">
            <v>3520.5655200000001</v>
          </cell>
          <cell r="FC64">
            <v>3853</v>
          </cell>
          <cell r="FD64">
            <v>224.8932800000012</v>
          </cell>
          <cell r="FI64">
            <v>169.56888000000001</v>
          </cell>
          <cell r="FJ64">
            <v>1143.0301300000001</v>
          </cell>
          <cell r="FK64">
            <v>9844.25</v>
          </cell>
          <cell r="FL64">
            <v>2518.62</v>
          </cell>
          <cell r="FM64">
            <v>59840.637829999992</v>
          </cell>
          <cell r="FN64">
            <v>9236.4234099999994</v>
          </cell>
          <cell r="FP64">
            <v>18940.72496</v>
          </cell>
          <cell r="FQ64">
            <v>6291</v>
          </cell>
          <cell r="FR64">
            <v>2508.4639999999999</v>
          </cell>
          <cell r="FS64">
            <v>0.32</v>
          </cell>
          <cell r="FT64">
            <v>171</v>
          </cell>
          <cell r="FU64">
            <v>15.890409999999999</v>
          </cell>
          <cell r="FY64">
            <v>11757.825290000001</v>
          </cell>
          <cell r="FZ64">
            <v>9210.6</v>
          </cell>
          <cell r="GB64">
            <v>3.2602199999999999</v>
          </cell>
          <cell r="GC64">
            <v>3457.63132</v>
          </cell>
          <cell r="GD64">
            <v>5510.58</v>
          </cell>
          <cell r="GE64">
            <v>4572.3356900000008</v>
          </cell>
          <cell r="GF64">
            <v>6697.73</v>
          </cell>
          <cell r="GL64">
            <v>469.42938840369874</v>
          </cell>
          <cell r="GM64">
            <v>252.72205891999994</v>
          </cell>
          <cell r="GN64">
            <v>251.87702270999998</v>
          </cell>
        </row>
        <row r="66">
          <cell r="B66" t="str">
            <v xml:space="preserve">      2.1  Bills Purchase and Discount</v>
          </cell>
          <cell r="C66">
            <v>8.3698519999999998E-2</v>
          </cell>
          <cell r="D66">
            <v>0.9</v>
          </cell>
          <cell r="E66">
            <v>2.23299483</v>
          </cell>
          <cell r="F66">
            <v>0</v>
          </cell>
          <cell r="G66">
            <v>6.1639237799999984</v>
          </cell>
          <cell r="H66">
            <v>43.327238000000001</v>
          </cell>
          <cell r="I66">
            <v>0.11981955999999999</v>
          </cell>
          <cell r="J66">
            <v>13.25</v>
          </cell>
          <cell r="K66">
            <v>16.64152138</v>
          </cell>
          <cell r="L66">
            <v>38.844919950000005</v>
          </cell>
          <cell r="M66">
            <v>2.5800461299999999</v>
          </cell>
          <cell r="N66">
            <v>0.37077378</v>
          </cell>
          <cell r="O66">
            <v>8.717889999999999E-3</v>
          </cell>
          <cell r="P66">
            <v>0.72019705000000001</v>
          </cell>
          <cell r="Q66">
            <v>0.78501804000000008</v>
          </cell>
          <cell r="R66">
            <v>14.013964370000002</v>
          </cell>
          <cell r="S66">
            <v>0</v>
          </cell>
          <cell r="T66">
            <v>0</v>
          </cell>
          <cell r="U66">
            <v>0.46056785</v>
          </cell>
          <cell r="V66">
            <v>4.4157964600000001</v>
          </cell>
          <cell r="W66">
            <v>3.050316</v>
          </cell>
          <cell r="X66">
            <v>0.22746660000000002</v>
          </cell>
          <cell r="Y66">
            <v>7.18501586</v>
          </cell>
          <cell r="Z66">
            <v>2.4418020199999999</v>
          </cell>
          <cell r="AB66">
            <v>2.4119663</v>
          </cell>
          <cell r="AC66">
            <v>1.97277E-3</v>
          </cell>
          <cell r="AD66">
            <v>0.28076672999999996</v>
          </cell>
          <cell r="AF66">
            <v>1.6105447800000001</v>
          </cell>
          <cell r="AH66">
            <v>0</v>
          </cell>
          <cell r="AI66">
            <v>0</v>
          </cell>
          <cell r="AK66">
            <v>6.28</v>
          </cell>
          <cell r="AO66">
            <v>0</v>
          </cell>
          <cell r="AQ66">
            <v>0</v>
          </cell>
          <cell r="AT66">
            <v>13</v>
          </cell>
          <cell r="BF66">
            <v>5</v>
          </cell>
          <cell r="BH66">
            <v>99.536960000000008</v>
          </cell>
          <cell r="BI66">
            <v>50.876750000000001</v>
          </cell>
          <cell r="BJ66">
            <v>0</v>
          </cell>
          <cell r="BM66">
            <v>0</v>
          </cell>
          <cell r="BU66">
            <v>0</v>
          </cell>
          <cell r="CG66">
            <v>144.96654999999998</v>
          </cell>
          <cell r="CJ66">
            <v>0</v>
          </cell>
          <cell r="CQ66">
            <v>982.20401000000004</v>
          </cell>
          <cell r="CW66">
            <v>1.70387</v>
          </cell>
          <cell r="DD66">
            <v>289.47442000000001</v>
          </cell>
          <cell r="EC66">
            <v>0</v>
          </cell>
          <cell r="EN66">
            <v>0</v>
          </cell>
          <cell r="FP66">
            <v>0</v>
          </cell>
          <cell r="GB66">
            <v>0</v>
          </cell>
          <cell r="GL66">
            <v>162.12904865000002</v>
          </cell>
          <cell r="GM66">
            <v>1.59304256</v>
          </cell>
          <cell r="GN66">
            <v>0</v>
          </cell>
        </row>
        <row r="67">
          <cell r="B67" t="str">
            <v xml:space="preserve">      2.2  Commission</v>
          </cell>
          <cell r="C67">
            <v>156.29895862000001</v>
          </cell>
          <cell r="D67">
            <v>333.6</v>
          </cell>
          <cell r="E67">
            <v>609.31555283000012</v>
          </cell>
          <cell r="F67">
            <v>381.47100000000006</v>
          </cell>
          <cell r="G67">
            <v>156.86556245</v>
          </cell>
          <cell r="H67">
            <v>320.75540699999999</v>
          </cell>
          <cell r="I67">
            <v>263.73561939000001</v>
          </cell>
          <cell r="J67">
            <v>145.58000000000001</v>
          </cell>
          <cell r="K67">
            <v>231.31953290999999</v>
          </cell>
          <cell r="L67">
            <v>114.50650144999999</v>
          </cell>
          <cell r="M67">
            <v>56.114763220000007</v>
          </cell>
          <cell r="N67">
            <v>35.684201449999996</v>
          </cell>
          <cell r="O67">
            <v>16.790387629999998</v>
          </cell>
          <cell r="P67">
            <v>40.421033530000003</v>
          </cell>
          <cell r="Q67">
            <v>138.88414859</v>
          </cell>
          <cell r="R67">
            <v>145.32176089000001</v>
          </cell>
          <cell r="S67">
            <v>103.29927465000002</v>
          </cell>
          <cell r="T67">
            <v>103.26751</v>
          </cell>
          <cell r="U67">
            <v>413.87160421999999</v>
          </cell>
          <cell r="V67">
            <v>30.638100659999999</v>
          </cell>
          <cell r="W67">
            <v>64.024582489999986</v>
          </cell>
          <cell r="X67">
            <v>38.046207460000019</v>
          </cell>
          <cell r="Y67">
            <v>55.450505749999998</v>
          </cell>
          <cell r="Z67">
            <v>26.84013354</v>
          </cell>
          <cell r="AA67">
            <v>30.04416238999999</v>
          </cell>
          <cell r="AB67">
            <v>24.525678790000004</v>
          </cell>
          <cell r="AC67">
            <v>60.159185749999999</v>
          </cell>
          <cell r="AD67">
            <v>17.9233899</v>
          </cell>
          <cell r="AE67">
            <v>19.360982869999997</v>
          </cell>
          <cell r="AF67">
            <v>27.814580930000009</v>
          </cell>
          <cell r="AG67">
            <v>24.714255120000001</v>
          </cell>
          <cell r="AH67">
            <v>17.74585286000001</v>
          </cell>
          <cell r="AI67">
            <v>0</v>
          </cell>
          <cell r="AJ67">
            <v>6529.7208799999999</v>
          </cell>
          <cell r="AK67">
            <v>9199.2999999999993</v>
          </cell>
          <cell r="AM67">
            <v>20068.446</v>
          </cell>
          <cell r="AN67">
            <v>288</v>
          </cell>
          <cell r="AO67">
            <v>2735.7668499999995</v>
          </cell>
          <cell r="AP67">
            <v>5557.8890000000001</v>
          </cell>
          <cell r="AQ67">
            <v>2142.7007400000002</v>
          </cell>
          <cell r="AR67">
            <v>1473</v>
          </cell>
          <cell r="AS67">
            <v>19025.189999999999</v>
          </cell>
          <cell r="AT67">
            <v>2790</v>
          </cell>
          <cell r="AU67">
            <v>4281.9722899999988</v>
          </cell>
          <cell r="AV67">
            <v>1130</v>
          </cell>
          <cell r="AW67">
            <v>5073</v>
          </cell>
          <cell r="AX67">
            <v>1462.07</v>
          </cell>
          <cell r="AY67">
            <v>459.42383999999998</v>
          </cell>
          <cell r="AZ67">
            <v>1005.8099999999998</v>
          </cell>
          <cell r="BA67">
            <v>1834.78</v>
          </cell>
          <cell r="BB67">
            <v>365.26</v>
          </cell>
          <cell r="BD67">
            <v>1605.09</v>
          </cell>
          <cell r="BE67">
            <v>6769.02</v>
          </cell>
          <cell r="BF67">
            <v>6580.71</v>
          </cell>
          <cell r="BG67">
            <v>671.1230599999999</v>
          </cell>
          <cell r="BH67">
            <v>5326.4118199999984</v>
          </cell>
          <cell r="BI67">
            <v>8604.4662199999984</v>
          </cell>
          <cell r="BJ67">
            <v>1368.79215</v>
          </cell>
          <cell r="BK67">
            <v>2144.79</v>
          </cell>
          <cell r="BL67">
            <v>1457.59</v>
          </cell>
          <cell r="BM67">
            <v>6229.0874200000026</v>
          </cell>
          <cell r="BN67">
            <v>3202.3082999999997</v>
          </cell>
          <cell r="BO67">
            <v>246</v>
          </cell>
          <cell r="BP67">
            <v>575.47702000000004</v>
          </cell>
          <cell r="BQ67">
            <v>2675.7930000000001</v>
          </cell>
          <cell r="BR67">
            <v>8327.0071700000008</v>
          </cell>
          <cell r="BT67">
            <v>2372.7681500000003</v>
          </cell>
          <cell r="BU67">
            <v>4154</v>
          </cell>
          <cell r="BV67">
            <v>231.07086000000001</v>
          </cell>
          <cell r="BW67">
            <v>1502.0934299999999</v>
          </cell>
          <cell r="BX67">
            <v>1415.7859100000001</v>
          </cell>
          <cell r="BZ67">
            <v>5845.0783999999985</v>
          </cell>
          <cell r="CA67">
            <v>2895</v>
          </cell>
          <cell r="CB67">
            <v>24414.467499999999</v>
          </cell>
          <cell r="CC67">
            <v>1557.4962800000001</v>
          </cell>
          <cell r="CD67">
            <v>226.51297</v>
          </cell>
          <cell r="CE67">
            <v>1042.0999999999999</v>
          </cell>
          <cell r="CF67">
            <v>2734.4754399999997</v>
          </cell>
          <cell r="CG67">
            <v>249.96720000000002</v>
          </cell>
          <cell r="CH67">
            <v>1919.09</v>
          </cell>
          <cell r="CI67">
            <v>792.81</v>
          </cell>
          <cell r="CJ67">
            <v>18440.967230000002</v>
          </cell>
          <cell r="CK67">
            <v>411.93847000000005</v>
          </cell>
          <cell r="CL67">
            <v>654.38563999999997</v>
          </cell>
          <cell r="CM67">
            <v>418</v>
          </cell>
          <cell r="CN67">
            <v>8108.97</v>
          </cell>
          <cell r="CO67">
            <v>1196.43</v>
          </cell>
          <cell r="CQ67">
            <v>5229.3812300000009</v>
          </cell>
          <cell r="CS67">
            <v>1367.29</v>
          </cell>
          <cell r="CT67">
            <v>821.58870999999999</v>
          </cell>
          <cell r="CU67">
            <v>289.03944999999999</v>
          </cell>
          <cell r="CV67">
            <v>649.65</v>
          </cell>
          <cell r="CW67">
            <v>4517.84789</v>
          </cell>
          <cell r="CY67">
            <v>48.637990000000002</v>
          </cell>
          <cell r="CZ67">
            <v>1202.3479499999996</v>
          </cell>
          <cell r="DA67">
            <v>3039.31</v>
          </cell>
          <cell r="DB67">
            <v>887.68624999999997</v>
          </cell>
          <cell r="DC67">
            <v>2392.7777099999998</v>
          </cell>
          <cell r="DD67">
            <v>8391.3513199999998</v>
          </cell>
          <cell r="DE67">
            <v>711.59435999999994</v>
          </cell>
          <cell r="DF67">
            <v>670.11</v>
          </cell>
          <cell r="DG67">
            <v>530.19209000000001</v>
          </cell>
          <cell r="DH67">
            <v>745.85652000000005</v>
          </cell>
          <cell r="DJ67">
            <v>253.17368999999999</v>
          </cell>
          <cell r="DK67">
            <v>274.14</v>
          </cell>
          <cell r="DL67">
            <v>874.66786000000013</v>
          </cell>
          <cell r="DM67">
            <v>2274.83</v>
          </cell>
          <cell r="DN67">
            <v>487.72103999999996</v>
          </cell>
          <cell r="DO67">
            <v>747</v>
          </cell>
          <cell r="DP67">
            <v>245.55122</v>
          </cell>
          <cell r="DQ67">
            <v>2671.02</v>
          </cell>
          <cell r="DR67">
            <v>155.87</v>
          </cell>
          <cell r="DS67">
            <v>57.053879999999999</v>
          </cell>
          <cell r="DV67">
            <v>48.867650000000005</v>
          </cell>
          <cell r="DW67">
            <v>624.62</v>
          </cell>
          <cell r="DX67">
            <v>1520.9123300000001</v>
          </cell>
          <cell r="EA67">
            <v>28</v>
          </cell>
          <cell r="EC67">
            <v>304.11020000000002</v>
          </cell>
          <cell r="ED67">
            <v>37</v>
          </cell>
          <cell r="EE67">
            <v>165.47</v>
          </cell>
          <cell r="EF67">
            <v>1441.9078</v>
          </cell>
          <cell r="EG67">
            <v>581.34866</v>
          </cell>
          <cell r="EI67">
            <v>332.12407999999999</v>
          </cell>
          <cell r="EJ67">
            <v>1550</v>
          </cell>
          <cell r="EL67">
            <v>2278.3558700000003</v>
          </cell>
          <cell r="EM67">
            <v>73</v>
          </cell>
          <cell r="EN67">
            <v>1412.6119699999999</v>
          </cell>
          <cell r="EO67">
            <v>37</v>
          </cell>
          <cell r="EQ67">
            <v>30.27</v>
          </cell>
          <cell r="ER67">
            <v>4.79</v>
          </cell>
          <cell r="ET67">
            <v>1012.36076</v>
          </cell>
          <cell r="EU67">
            <v>27.236609999999999</v>
          </cell>
          <cell r="EV67">
            <v>51.543559999999999</v>
          </cell>
          <cell r="EX67">
            <v>2010</v>
          </cell>
          <cell r="EY67">
            <v>79</v>
          </cell>
          <cell r="FA67">
            <v>96.169780000000003</v>
          </cell>
          <cell r="FD67">
            <v>205.56241</v>
          </cell>
          <cell r="FE67">
            <v>410.51</v>
          </cell>
          <cell r="FF67">
            <v>2.44</v>
          </cell>
          <cell r="FG67">
            <v>20128</v>
          </cell>
          <cell r="FH67">
            <v>509.15499999999997</v>
          </cell>
          <cell r="FI67">
            <v>58.39217</v>
          </cell>
          <cell r="FJ67">
            <v>2136.51881</v>
          </cell>
          <cell r="FK67">
            <v>965.82</v>
          </cell>
          <cell r="FL67">
            <v>16.55</v>
          </cell>
          <cell r="FM67">
            <v>17261.076010000001</v>
          </cell>
          <cell r="FN67">
            <v>167.83826999999997</v>
          </cell>
          <cell r="FO67">
            <v>206.07155</v>
          </cell>
          <cell r="FP67">
            <v>1718.2177000000001</v>
          </cell>
          <cell r="FR67">
            <v>80.384</v>
          </cell>
          <cell r="FS67">
            <v>90.224209999999999</v>
          </cell>
          <cell r="FT67">
            <v>10364</v>
          </cell>
          <cell r="FU67">
            <v>2424.8758399999997</v>
          </cell>
          <cell r="FV67">
            <v>170.63291000000007</v>
          </cell>
          <cell r="FX67">
            <v>840.39827000000002</v>
          </cell>
          <cell r="FZ67">
            <v>491.77</v>
          </cell>
          <cell r="GA67">
            <v>172.53</v>
          </cell>
          <cell r="GB67">
            <v>103.08265</v>
          </cell>
          <cell r="GC67">
            <v>873.53720999999996</v>
          </cell>
          <cell r="GD67">
            <v>51.07</v>
          </cell>
          <cell r="GF67">
            <v>15.1</v>
          </cell>
          <cell r="GL67">
            <v>4204.3904373400001</v>
          </cell>
          <cell r="GM67">
            <v>261.32509239999996</v>
          </cell>
          <cell r="GN67">
            <v>73.210456280000017</v>
          </cell>
        </row>
        <row r="68">
          <cell r="B68" t="str">
            <v xml:space="preserve">      2.3  Others</v>
          </cell>
          <cell r="C68">
            <v>0</v>
          </cell>
          <cell r="D68">
            <v>12.57</v>
          </cell>
          <cell r="E68">
            <v>1.6497691699999997</v>
          </cell>
          <cell r="F68">
            <v>0</v>
          </cell>
          <cell r="G68">
            <v>60.645997220000005</v>
          </cell>
          <cell r="H68">
            <v>70.152197999999999</v>
          </cell>
          <cell r="I68">
            <v>124.16289470000001</v>
          </cell>
          <cell r="J68">
            <v>5.19</v>
          </cell>
          <cell r="K68">
            <v>2.1200095600000002</v>
          </cell>
          <cell r="L68">
            <v>0</v>
          </cell>
          <cell r="N68">
            <v>47.800671470000005</v>
          </cell>
          <cell r="O68">
            <v>0</v>
          </cell>
          <cell r="R68">
            <v>5.1082002000000006</v>
          </cell>
          <cell r="S68">
            <v>113.07940521999998</v>
          </cell>
          <cell r="T68">
            <v>86.379670000000004</v>
          </cell>
          <cell r="U68">
            <v>8.8965989000000008</v>
          </cell>
          <cell r="V68">
            <v>96.335874249999989</v>
          </cell>
          <cell r="X68">
            <v>59.964310959999978</v>
          </cell>
          <cell r="Y68">
            <v>21.689599350000002</v>
          </cell>
          <cell r="AA68">
            <v>9.1263829699999999</v>
          </cell>
          <cell r="AB68">
            <v>119.89114434000003</v>
          </cell>
          <cell r="AC68">
            <v>4.1292343499999999</v>
          </cell>
          <cell r="AD68">
            <v>0</v>
          </cell>
          <cell r="AE68">
            <v>32.02101382</v>
          </cell>
          <cell r="AH68">
            <v>0</v>
          </cell>
          <cell r="AI68">
            <v>0</v>
          </cell>
          <cell r="AL68">
            <v>11.77398</v>
          </cell>
          <cell r="AO68">
            <v>0</v>
          </cell>
          <cell r="AQ68">
            <v>625.39530999999999</v>
          </cell>
          <cell r="AR68">
            <v>6137</v>
          </cell>
          <cell r="AS68">
            <v>2480.12</v>
          </cell>
          <cell r="AT68">
            <v>1648</v>
          </cell>
          <cell r="AW68">
            <v>15189</v>
          </cell>
          <cell r="AX68">
            <v>10165.540000000001</v>
          </cell>
          <cell r="AZ68">
            <v>89.15</v>
          </cell>
          <cell r="BA68">
            <v>1168.54</v>
          </cell>
          <cell r="BB68">
            <v>605.41999999999996</v>
          </cell>
          <cell r="BD68">
            <v>357.06</v>
          </cell>
          <cell r="BI68">
            <v>82324.826509999984</v>
          </cell>
          <cell r="BJ68">
            <v>0</v>
          </cell>
          <cell r="BK68">
            <v>83.7</v>
          </cell>
          <cell r="BL68">
            <v>224.21</v>
          </cell>
          <cell r="BM68">
            <v>0</v>
          </cell>
          <cell r="BO68">
            <v>4514</v>
          </cell>
          <cell r="BQ68">
            <v>259.37099999999998</v>
          </cell>
          <cell r="BS68">
            <v>4399.63</v>
          </cell>
          <cell r="BT68">
            <v>22844.343900000007</v>
          </cell>
          <cell r="BU68">
            <v>309.01</v>
          </cell>
          <cell r="BX68">
            <v>9235.39833</v>
          </cell>
          <cell r="BY68">
            <v>1210</v>
          </cell>
          <cell r="BZ68">
            <v>79.457999999999998</v>
          </cell>
          <cell r="CC68">
            <v>28542.199690000005</v>
          </cell>
          <cell r="CG68">
            <v>259.43794000000003</v>
          </cell>
          <cell r="CJ68">
            <v>0</v>
          </cell>
          <cell r="CM68">
            <v>63</v>
          </cell>
          <cell r="CN68">
            <v>18309.66</v>
          </cell>
          <cell r="CR68">
            <v>747.28450999999995</v>
          </cell>
          <cell r="CS68">
            <v>134.85</v>
          </cell>
          <cell r="CT68">
            <v>2054.00605</v>
          </cell>
          <cell r="CV68">
            <v>462.05</v>
          </cell>
          <cell r="CW68">
            <v>165.31</v>
          </cell>
          <cell r="CX68">
            <v>736.13070000000005</v>
          </cell>
          <cell r="DA68">
            <v>140.69</v>
          </cell>
          <cell r="DC68">
            <v>15.662459999999999</v>
          </cell>
          <cell r="DL68">
            <v>0.77329999999999999</v>
          </cell>
          <cell r="DN68">
            <v>165.89858999999998</v>
          </cell>
          <cell r="DU68">
            <v>0</v>
          </cell>
          <cell r="DW68">
            <v>148.08000000000001</v>
          </cell>
          <cell r="DY68">
            <v>7.2971300000000001</v>
          </cell>
          <cell r="EA68">
            <v>0</v>
          </cell>
          <cell r="EC68">
            <v>0</v>
          </cell>
          <cell r="ED68">
            <v>22068</v>
          </cell>
          <cell r="EG68">
            <v>11028.658219999999</v>
          </cell>
          <cell r="EK68">
            <v>841.93418999999994</v>
          </cell>
          <cell r="EL68">
            <v>70.963390000000004</v>
          </cell>
          <cell r="EN68">
            <v>1597.50191</v>
          </cell>
          <cell r="EO68">
            <v>1572</v>
          </cell>
          <cell r="EP68">
            <v>314.87081000000001</v>
          </cell>
          <cell r="EQ68">
            <v>4.5</v>
          </cell>
          <cell r="ER68">
            <v>48.59</v>
          </cell>
          <cell r="ES68">
            <v>12897.14</v>
          </cell>
          <cell r="EU68">
            <v>517.70000000000005</v>
          </cell>
          <cell r="EW68">
            <v>0.4</v>
          </cell>
          <cell r="FA68">
            <v>52.262039999999999</v>
          </cell>
          <cell r="FB68">
            <v>1.88</v>
          </cell>
          <cell r="FE68">
            <v>37.46</v>
          </cell>
          <cell r="FF68">
            <v>0.55000000000000004</v>
          </cell>
          <cell r="FI68">
            <v>4017.91779</v>
          </cell>
          <cell r="FK68">
            <v>11955.99</v>
          </cell>
          <cell r="FL68">
            <v>10</v>
          </cell>
          <cell r="FP68">
            <v>440.12238000000002</v>
          </cell>
          <cell r="FQ68">
            <v>1998</v>
          </cell>
          <cell r="FT68">
            <v>0</v>
          </cell>
          <cell r="FY68">
            <v>3282.61832</v>
          </cell>
          <cell r="FZ68">
            <v>5868.08</v>
          </cell>
          <cell r="GB68">
            <v>0</v>
          </cell>
          <cell r="GD68">
            <v>20</v>
          </cell>
          <cell r="GL68">
            <v>880.91297448</v>
          </cell>
          <cell r="GM68">
            <v>215.75790027000002</v>
          </cell>
          <cell r="GN68">
            <v>78.802516179999998</v>
          </cell>
        </row>
        <row r="70">
          <cell r="B70" t="str">
            <v xml:space="preserve">      3.1  Due to Change in Exchange Rate</v>
          </cell>
          <cell r="C70">
            <v>-12.471922059999999</v>
          </cell>
          <cell r="D70">
            <v>-194.86</v>
          </cell>
          <cell r="E70">
            <v>312.63624317999995</v>
          </cell>
          <cell r="F70">
            <v>6.5149999999999997</v>
          </cell>
          <cell r="G70">
            <v>9.6335911599999875</v>
          </cell>
          <cell r="H70">
            <v>9.44</v>
          </cell>
          <cell r="I70">
            <v>0</v>
          </cell>
          <cell r="J70">
            <v>4.03</v>
          </cell>
          <cell r="K70">
            <v>7.7226178700000006</v>
          </cell>
          <cell r="L70">
            <v>0</v>
          </cell>
          <cell r="M70">
            <v>-1.8316526599999998</v>
          </cell>
          <cell r="N70">
            <v>1.8330178899999998</v>
          </cell>
          <cell r="O70">
            <v>0</v>
          </cell>
          <cell r="Q70">
            <v>10.53432898</v>
          </cell>
          <cell r="R70">
            <v>8.7646279959999802</v>
          </cell>
          <cell r="S70">
            <v>79.473249510000002</v>
          </cell>
          <cell r="T70">
            <v>2.4395599999999997</v>
          </cell>
          <cell r="U70">
            <v>35.963261569999993</v>
          </cell>
          <cell r="V70">
            <v>-8.5630325999999997</v>
          </cell>
          <cell r="W70">
            <v>4.5908377800000002</v>
          </cell>
          <cell r="X70">
            <v>9.2421206300000005</v>
          </cell>
          <cell r="Y70">
            <v>11.798386800000001</v>
          </cell>
          <cell r="AA70">
            <v>9.0741501399999986</v>
          </cell>
          <cell r="AB70">
            <v>0</v>
          </cell>
          <cell r="AC70">
            <v>-1938.9302125199999</v>
          </cell>
          <cell r="AD70">
            <v>0</v>
          </cell>
          <cell r="AE70">
            <v>3.4361514199999998</v>
          </cell>
          <cell r="AF70">
            <v>9.0334390500000001</v>
          </cell>
          <cell r="AG70">
            <v>3.5316387799999998</v>
          </cell>
          <cell r="AH70">
            <v>4.3761876900000001</v>
          </cell>
          <cell r="AI70">
            <v>0</v>
          </cell>
          <cell r="AK70">
            <v>99.57</v>
          </cell>
          <cell r="AM70">
            <v>30.355040000000002</v>
          </cell>
          <cell r="AQ70">
            <v>0</v>
          </cell>
          <cell r="AY70">
            <v>2.8266999999999998</v>
          </cell>
          <cell r="AZ70">
            <v>38.71</v>
          </cell>
          <cell r="BB70">
            <v>0.25</v>
          </cell>
          <cell r="BF70">
            <v>21.4</v>
          </cell>
          <cell r="BH70">
            <v>0.76097000000000004</v>
          </cell>
          <cell r="BI70">
            <v>0</v>
          </cell>
          <cell r="BJ70">
            <v>0</v>
          </cell>
          <cell r="BM70">
            <v>0</v>
          </cell>
          <cell r="BR70">
            <v>211.78592</v>
          </cell>
          <cell r="BT70">
            <v>10.13283</v>
          </cell>
          <cell r="BU70">
            <v>0</v>
          </cell>
          <cell r="BY70">
            <v>69</v>
          </cell>
          <cell r="BZ70">
            <v>71.25609</v>
          </cell>
          <cell r="CB70">
            <v>8.2899999999999991</v>
          </cell>
          <cell r="CG70">
            <v>0</v>
          </cell>
          <cell r="CJ70">
            <v>38.84143000000001</v>
          </cell>
          <cell r="DD70">
            <v>486.29907000000003</v>
          </cell>
          <cell r="EC70">
            <v>0</v>
          </cell>
          <cell r="EN70">
            <v>0</v>
          </cell>
          <cell r="FP70">
            <v>0</v>
          </cell>
          <cell r="FT70">
            <v>1231</v>
          </cell>
          <cell r="GB70">
            <v>0</v>
          </cell>
          <cell r="GL70">
            <v>-1612.5884093939999</v>
          </cell>
          <cell r="GM70">
            <v>1.0894780500000001</v>
          </cell>
          <cell r="GN70">
            <v>1.2310000000000001</v>
          </cell>
        </row>
        <row r="71">
          <cell r="B71" t="str">
            <v xml:space="preserve">      3.2  Due to Foreign Currency Transaction</v>
          </cell>
          <cell r="C71">
            <v>19.739070179999999</v>
          </cell>
          <cell r="D71">
            <v>49.47</v>
          </cell>
          <cell r="E71">
            <v>70.695851079999997</v>
          </cell>
          <cell r="F71">
            <v>293.23500000000001</v>
          </cell>
          <cell r="G71">
            <v>399.22953502999997</v>
          </cell>
          <cell r="H71">
            <v>231.88556400000002</v>
          </cell>
          <cell r="I71">
            <v>78.579601289999985</v>
          </cell>
          <cell r="J71">
            <v>50.33</v>
          </cell>
          <cell r="K71">
            <v>100.60805030000002</v>
          </cell>
          <cell r="L71">
            <v>111.60244869000009</v>
          </cell>
          <cell r="M71">
            <v>5.1142418799999998</v>
          </cell>
          <cell r="N71">
            <v>92.109032510000006</v>
          </cell>
          <cell r="O71">
            <v>9.2209235800000009</v>
          </cell>
          <cell r="P71">
            <v>29.880895710000001</v>
          </cell>
          <cell r="Q71">
            <v>36.71906336</v>
          </cell>
          <cell r="R71">
            <v>76.606700154000038</v>
          </cell>
          <cell r="S71">
            <v>61.830150340000003</v>
          </cell>
          <cell r="T71">
            <v>0</v>
          </cell>
          <cell r="U71">
            <v>16.787108329999999</v>
          </cell>
          <cell r="V71">
            <v>26.707016350000004</v>
          </cell>
          <cell r="W71">
            <v>12.26418677</v>
          </cell>
          <cell r="X71">
            <v>28.531973650000005</v>
          </cell>
          <cell r="Y71">
            <v>32.034821430000001</v>
          </cell>
          <cell r="Z71">
            <v>41.083446620000004</v>
          </cell>
          <cell r="AA71">
            <v>45.974585910000009</v>
          </cell>
          <cell r="AB71">
            <v>22.946312690000003</v>
          </cell>
          <cell r="AC71">
            <v>1978.61520651</v>
          </cell>
          <cell r="AD71">
            <v>46.173642080000015</v>
          </cell>
          <cell r="AE71">
            <v>14.14291618</v>
          </cell>
          <cell r="AF71">
            <v>15.230268179999999</v>
          </cell>
          <cell r="AH71">
            <v>16.846832190000001</v>
          </cell>
          <cell r="AI71">
            <v>0</v>
          </cell>
          <cell r="AK71">
            <v>70.459999999999994</v>
          </cell>
          <cell r="AQ71">
            <v>0</v>
          </cell>
          <cell r="AY71">
            <v>114.38107000000001</v>
          </cell>
          <cell r="BF71">
            <v>54.8</v>
          </cell>
          <cell r="BG71">
            <v>1.70766</v>
          </cell>
          <cell r="BH71">
            <v>321.53068000000007</v>
          </cell>
          <cell r="BI71">
            <v>1215.40951</v>
          </cell>
          <cell r="BJ71">
            <v>0</v>
          </cell>
          <cell r="BM71">
            <v>0</v>
          </cell>
          <cell r="BR71">
            <v>3995.8576800000001</v>
          </cell>
          <cell r="BU71">
            <v>0</v>
          </cell>
          <cell r="BZ71">
            <v>118.22436</v>
          </cell>
          <cell r="CB71">
            <v>7.1777899999999999</v>
          </cell>
          <cell r="CG71">
            <v>0</v>
          </cell>
          <cell r="CJ71">
            <v>9.0195299999999996</v>
          </cell>
          <cell r="CK71">
            <v>2.9700000000000001E-2</v>
          </cell>
          <cell r="DD71">
            <v>11587.71011</v>
          </cell>
          <cell r="DQ71">
            <v>1.37</v>
          </cell>
          <cell r="EC71">
            <v>0</v>
          </cell>
          <cell r="EN71">
            <v>0</v>
          </cell>
          <cell r="FM71">
            <v>5382.4997000000012</v>
          </cell>
          <cell r="FP71">
            <v>0</v>
          </cell>
          <cell r="GB71">
            <v>0</v>
          </cell>
          <cell r="GL71">
            <v>4014.1944449940002</v>
          </cell>
          <cell r="GM71">
            <v>17.497678089999997</v>
          </cell>
          <cell r="GN71">
            <v>5.3824997000000012</v>
          </cell>
        </row>
        <row r="72">
          <cell r="B72" t="str">
            <v>4.   Other Operating Income</v>
          </cell>
          <cell r="C72">
            <v>201.55294510000002</v>
          </cell>
          <cell r="D72">
            <v>229.15</v>
          </cell>
          <cell r="E72">
            <v>0</v>
          </cell>
          <cell r="F72">
            <v>158.65199999999999</v>
          </cell>
          <cell r="G72">
            <v>27.413766339999995</v>
          </cell>
          <cell r="H72">
            <v>130.85714999999999</v>
          </cell>
          <cell r="I72">
            <v>0</v>
          </cell>
          <cell r="J72">
            <v>59.32</v>
          </cell>
          <cell r="K72">
            <v>121.12515220999998</v>
          </cell>
          <cell r="L72">
            <v>45.351841339999915</v>
          </cell>
          <cell r="M72">
            <v>68.751271269999961</v>
          </cell>
          <cell r="N72">
            <v>62.238042829999998</v>
          </cell>
          <cell r="O72">
            <v>20.653222250000002</v>
          </cell>
          <cell r="P72">
            <v>114.28667884999999</v>
          </cell>
          <cell r="Q72">
            <v>2.4492947599999999</v>
          </cell>
          <cell r="S72">
            <v>0</v>
          </cell>
          <cell r="T72">
            <v>390.79816</v>
          </cell>
          <cell r="U72">
            <v>8.8965989000000008</v>
          </cell>
          <cell r="V72">
            <v>30.68995572</v>
          </cell>
          <cell r="W72">
            <v>112.20617321999988</v>
          </cell>
          <cell r="X72">
            <v>0</v>
          </cell>
          <cell r="Y72">
            <v>98.191518389999999</v>
          </cell>
          <cell r="Z72">
            <v>59.088846920000009</v>
          </cell>
          <cell r="AA72">
            <v>48.737601559999987</v>
          </cell>
          <cell r="AB72">
            <v>0</v>
          </cell>
          <cell r="AD72">
            <v>33.356456799999997</v>
          </cell>
          <cell r="AF72">
            <v>34.388815360000009</v>
          </cell>
          <cell r="AG72">
            <v>49.024814559999996</v>
          </cell>
          <cell r="AH72">
            <v>62.317974910000004</v>
          </cell>
          <cell r="AI72">
            <v>30361.056349999999</v>
          </cell>
          <cell r="AJ72">
            <v>17138.302620000002</v>
          </cell>
          <cell r="AK72">
            <v>28393.22</v>
          </cell>
          <cell r="AL72">
            <v>0</v>
          </cell>
          <cell r="AN72">
            <v>1422</v>
          </cell>
          <cell r="AO72">
            <v>20222.89284</v>
          </cell>
          <cell r="AP72">
            <v>13826.516029999999</v>
          </cell>
          <cell r="AQ72">
            <v>8694.4678999999996</v>
          </cell>
          <cell r="AT72">
            <v>18610</v>
          </cell>
          <cell r="AU72">
            <v>20300.127839999997</v>
          </cell>
          <cell r="AV72">
            <v>11501</v>
          </cell>
          <cell r="AY72">
            <v>1954.6130100000032</v>
          </cell>
          <cell r="AZ72">
            <v>20342.429999999997</v>
          </cell>
          <cell r="BA72">
            <v>13502.62</v>
          </cell>
          <cell r="BB72">
            <v>21792.17</v>
          </cell>
          <cell r="BC72">
            <v>39128</v>
          </cell>
          <cell r="BD72">
            <v>9079.7000000000007</v>
          </cell>
          <cell r="BE72">
            <v>9281.2999999999993</v>
          </cell>
          <cell r="BF72">
            <v>23052.79</v>
          </cell>
          <cell r="BG72">
            <v>14332.600370000004</v>
          </cell>
          <cell r="BH72">
            <v>14133.330109999994</v>
          </cell>
          <cell r="BI72">
            <v>0</v>
          </cell>
          <cell r="BJ72">
            <v>18787.613670000002</v>
          </cell>
          <cell r="BK72">
            <v>12663.34</v>
          </cell>
          <cell r="BL72">
            <v>10138.700000000001</v>
          </cell>
          <cell r="BM72">
            <v>37902.145049999999</v>
          </cell>
          <cell r="BN72">
            <v>20189.773590000001</v>
          </cell>
          <cell r="BP72">
            <v>9972.6093799999999</v>
          </cell>
          <cell r="BR72">
            <v>22993.106250000001</v>
          </cell>
          <cell r="BU72">
            <v>0</v>
          </cell>
          <cell r="BV72">
            <v>4854.22426</v>
          </cell>
          <cell r="BW72">
            <v>10711.716799999998</v>
          </cell>
          <cell r="BX72">
            <v>123.75</v>
          </cell>
          <cell r="BY72">
            <v>3363</v>
          </cell>
          <cell r="BZ72">
            <v>16480.904700000003</v>
          </cell>
          <cell r="CA72">
            <v>24834</v>
          </cell>
          <cell r="CD72">
            <v>2342.1431499999999</v>
          </cell>
          <cell r="CE72">
            <v>3418.27</v>
          </cell>
          <cell r="CF72">
            <v>17005.382270000002</v>
          </cell>
          <cell r="CG72">
            <v>7807.8527899999917</v>
          </cell>
          <cell r="CH72">
            <v>12886.62</v>
          </cell>
          <cell r="CI72">
            <v>10313.92</v>
          </cell>
          <cell r="CJ72">
            <v>6620.7374799999998</v>
          </cell>
          <cell r="CK72">
            <v>2172.93813</v>
          </cell>
          <cell r="CL72">
            <v>3722.6385800000003</v>
          </cell>
          <cell r="CO72">
            <v>5183.54</v>
          </cell>
          <cell r="CP72">
            <v>4122.8628500000004</v>
          </cell>
          <cell r="CQ72">
            <v>9361.05825</v>
          </cell>
          <cell r="CR72">
            <v>3262.8346599999995</v>
          </cell>
          <cell r="CS72">
            <v>6149.59</v>
          </cell>
          <cell r="CU72">
            <v>4451.7837499999996</v>
          </cell>
          <cell r="CV72">
            <v>10572.529999999999</v>
          </cell>
          <cell r="CX72">
            <v>9422.8063999999995</v>
          </cell>
          <cell r="CY72">
            <v>22874.862840000002</v>
          </cell>
          <cell r="CZ72">
            <v>3893.3853100000001</v>
          </cell>
          <cell r="DB72">
            <v>4296.2277100000001</v>
          </cell>
          <cell r="DD72">
            <v>21491.126179999999</v>
          </cell>
          <cell r="DE72">
            <v>7279.5476500000004</v>
          </cell>
          <cell r="DF72">
            <v>2212.7800000000002</v>
          </cell>
          <cell r="DG72">
            <v>577.95983999999999</v>
          </cell>
          <cell r="DH72">
            <v>5256.9632100000008</v>
          </cell>
          <cell r="DI72">
            <v>3323.4935900000005</v>
          </cell>
          <cell r="DJ72">
            <v>2918.13742</v>
          </cell>
          <cell r="DK72">
            <v>4027.36</v>
          </cell>
          <cell r="DL72">
            <v>2787.1479599999998</v>
          </cell>
          <cell r="DM72">
            <v>3554.8121599999995</v>
          </cell>
          <cell r="DN72">
            <v>2711.6562200000003</v>
          </cell>
          <cell r="DO72">
            <v>8460</v>
          </cell>
          <cell r="DP72">
            <v>1289.04195</v>
          </cell>
          <cell r="DQ72">
            <v>42101.27</v>
          </cell>
          <cell r="DR72">
            <v>879.98</v>
          </cell>
          <cell r="DS72">
            <v>1205.66056</v>
          </cell>
          <cell r="DT72">
            <v>66</v>
          </cell>
          <cell r="DU72">
            <v>2400</v>
          </cell>
          <cell r="DV72">
            <v>2429.1578100000002</v>
          </cell>
          <cell r="DW72">
            <v>5738.9</v>
          </cell>
          <cell r="DX72">
            <v>20737.277899999997</v>
          </cell>
          <cell r="DY72">
            <v>793.69799999999998</v>
          </cell>
          <cell r="DZ72">
            <v>4063</v>
          </cell>
          <cell r="EA72">
            <v>4233</v>
          </cell>
          <cell r="EC72">
            <v>7571.4893700000011</v>
          </cell>
          <cell r="EE72">
            <v>4827.1099999999997</v>
          </cell>
          <cell r="EF72">
            <v>24671.517530000005</v>
          </cell>
          <cell r="EH72">
            <v>13606.081279999999</v>
          </cell>
          <cell r="EI72">
            <v>5824.6369199999999</v>
          </cell>
          <cell r="EJ72">
            <v>10298</v>
          </cell>
          <cell r="EK72">
            <v>13795.268550000001</v>
          </cell>
          <cell r="EL72">
            <v>10751.793439999999</v>
          </cell>
          <cell r="EM72">
            <v>1876</v>
          </cell>
          <cell r="EN72">
            <v>25143.210030000002</v>
          </cell>
          <cell r="EP72">
            <v>6841.3009400000001</v>
          </cell>
          <cell r="EQ72">
            <v>4970.9399999999996</v>
          </cell>
          <cell r="ER72">
            <v>2044.3209999999999</v>
          </cell>
          <cell r="ET72">
            <v>9858.1560400000017</v>
          </cell>
          <cell r="EU72">
            <v>6383.4860699999999</v>
          </cell>
          <cell r="EV72">
            <v>1034.7137000000021</v>
          </cell>
          <cell r="EW72">
            <v>374.80500000000001</v>
          </cell>
          <cell r="EX72">
            <v>11088</v>
          </cell>
          <cell r="EY72">
            <v>7753</v>
          </cell>
          <cell r="EZ72">
            <v>24396.595219999999</v>
          </cell>
          <cell r="FA72">
            <v>802.29</v>
          </cell>
          <cell r="FB72">
            <v>195.89499000000001</v>
          </cell>
          <cell r="FD72">
            <v>6392.5799800000004</v>
          </cell>
          <cell r="FE72">
            <v>9768.33</v>
          </cell>
          <cell r="FF72">
            <v>410.22</v>
          </cell>
          <cell r="FG72">
            <v>9944</v>
          </cell>
          <cell r="FH72">
            <v>4327.6440000000002</v>
          </cell>
          <cell r="FI72">
            <v>265.10000000000002</v>
          </cell>
          <cell r="FJ72">
            <v>19132.686550000006</v>
          </cell>
          <cell r="FL72">
            <v>3494.46</v>
          </cell>
          <cell r="FM72">
            <v>36601.122130000003</v>
          </cell>
          <cell r="FN72">
            <v>2906.9014999999999</v>
          </cell>
          <cell r="FO72">
            <v>3539.5567799999999</v>
          </cell>
          <cell r="FP72">
            <v>7240.3680399999994</v>
          </cell>
          <cell r="FQ72">
            <v>7059</v>
          </cell>
          <cell r="FR72">
            <v>1358.048</v>
          </cell>
          <cell r="FS72">
            <v>1878.9429999999982</v>
          </cell>
          <cell r="FT72">
            <v>9939</v>
          </cell>
          <cell r="FU72">
            <v>12598.6103</v>
          </cell>
          <cell r="FV72">
            <v>1874.86355</v>
          </cell>
          <cell r="FW72">
            <v>13353.03</v>
          </cell>
          <cell r="FX72">
            <v>9175.6725200000001</v>
          </cell>
          <cell r="GA72">
            <v>5673.2</v>
          </cell>
          <cell r="GB72">
            <v>6146.5500699999993</v>
          </cell>
          <cell r="GC72">
            <v>6327.9087800000007</v>
          </cell>
          <cell r="GD72">
            <v>2893.5</v>
          </cell>
          <cell r="GE72">
            <v>1879.1816200000001</v>
          </cell>
          <cell r="GF72">
            <v>1987.58</v>
          </cell>
          <cell r="GL72">
            <v>2169.4982812899998</v>
          </cell>
          <cell r="GM72">
            <v>790.10894168000004</v>
          </cell>
          <cell r="GN72">
            <v>420.67170061000002</v>
          </cell>
        </row>
        <row r="73">
          <cell r="B73" t="str">
            <v>5.   Non Operating Income</v>
          </cell>
          <cell r="C73">
            <v>26.89562463</v>
          </cell>
          <cell r="D73">
            <v>1.66</v>
          </cell>
          <cell r="E73">
            <v>11.97594207</v>
          </cell>
          <cell r="F73">
            <v>5.8979999999999997</v>
          </cell>
          <cell r="G73">
            <v>5.5000000000000007E-2</v>
          </cell>
          <cell r="H73">
            <v>9.4453189999999996</v>
          </cell>
          <cell r="I73">
            <v>1.6199701899999999</v>
          </cell>
          <cell r="J73">
            <v>2.4</v>
          </cell>
          <cell r="K73">
            <v>6.9810234400000013</v>
          </cell>
          <cell r="L73">
            <v>6.5848694999999999</v>
          </cell>
          <cell r="M73">
            <v>3.4159156299999993</v>
          </cell>
          <cell r="N73">
            <v>0.87140107000000011</v>
          </cell>
          <cell r="O73">
            <v>0</v>
          </cell>
          <cell r="P73">
            <v>12.5702751</v>
          </cell>
          <cell r="Q73">
            <v>0.41312899999999997</v>
          </cell>
          <cell r="R73">
            <v>10.868150140000001</v>
          </cell>
          <cell r="S73">
            <v>0.40408121999999996</v>
          </cell>
          <cell r="T73">
            <v>3.1614100000000001</v>
          </cell>
          <cell r="U73">
            <v>-0.23200000000000001</v>
          </cell>
          <cell r="V73">
            <v>1002.42354125</v>
          </cell>
          <cell r="X73">
            <v>4.8023170899999998</v>
          </cell>
          <cell r="Z73">
            <v>0.25863150000000001</v>
          </cell>
          <cell r="AA73">
            <v>6.0807562900000001</v>
          </cell>
          <cell r="AB73">
            <v>6.4774632400000005</v>
          </cell>
          <cell r="AC73">
            <v>0.36618903999999997</v>
          </cell>
          <cell r="AD73">
            <v>6.4896735199999993</v>
          </cell>
          <cell r="AG73">
            <v>0.51900030000000008</v>
          </cell>
          <cell r="AH73">
            <v>2.48730947</v>
          </cell>
          <cell r="AI73">
            <v>128140.8501</v>
          </cell>
          <cell r="AJ73">
            <v>947.68</v>
          </cell>
          <cell r="AK73">
            <v>1531.04</v>
          </cell>
          <cell r="AO73">
            <v>61.820289999999993</v>
          </cell>
          <cell r="AQ73">
            <v>288.28959999999995</v>
          </cell>
          <cell r="AS73">
            <v>3321.98</v>
          </cell>
          <cell r="AV73">
            <v>126</v>
          </cell>
          <cell r="AY73">
            <v>2537.8852499999998</v>
          </cell>
          <cell r="AZ73">
            <v>1410.9</v>
          </cell>
          <cell r="BA73">
            <v>114.88</v>
          </cell>
          <cell r="BF73">
            <v>879.98</v>
          </cell>
          <cell r="BH73">
            <v>0</v>
          </cell>
          <cell r="BI73">
            <v>0</v>
          </cell>
          <cell r="BJ73">
            <v>0</v>
          </cell>
          <cell r="BM73">
            <v>186.25973000000002</v>
          </cell>
          <cell r="BR73">
            <v>542.56660999999997</v>
          </cell>
          <cell r="BU73">
            <v>0</v>
          </cell>
          <cell r="BX73">
            <v>1844.23</v>
          </cell>
          <cell r="CC73">
            <v>96.666660000000007</v>
          </cell>
          <cell r="CF73">
            <v>3.13883</v>
          </cell>
          <cell r="CG73">
            <v>0</v>
          </cell>
          <cell r="CH73">
            <v>4.3</v>
          </cell>
          <cell r="CJ73">
            <v>16.856999999999999</v>
          </cell>
          <cell r="CM73">
            <v>3075</v>
          </cell>
          <cell r="CR73">
            <v>183.14764000000002</v>
          </cell>
          <cell r="CY73">
            <v>4488.2095099999997</v>
          </cell>
          <cell r="DD73">
            <v>79.049990000000008</v>
          </cell>
          <cell r="DJ73">
            <v>7356.4423299999999</v>
          </cell>
          <cell r="DO73">
            <v>237</v>
          </cell>
          <cell r="DV73">
            <v>8173.5576600000004</v>
          </cell>
          <cell r="DW73">
            <v>17605.759999999998</v>
          </cell>
          <cell r="DX73">
            <v>2211.40364</v>
          </cell>
          <cell r="DY73">
            <v>12636.20645</v>
          </cell>
          <cell r="EA73">
            <v>984</v>
          </cell>
          <cell r="EC73">
            <v>443.84073000000001</v>
          </cell>
          <cell r="ED73">
            <v>46.19</v>
          </cell>
          <cell r="EE73">
            <v>836.62</v>
          </cell>
          <cell r="EF73">
            <v>8243.1790600000004</v>
          </cell>
          <cell r="EG73">
            <v>25.236180000000001</v>
          </cell>
          <cell r="EH73">
            <v>63.155000000000001</v>
          </cell>
          <cell r="EI73">
            <v>4036.84213</v>
          </cell>
          <cell r="EJ73">
            <v>1772</v>
          </cell>
          <cell r="EK73">
            <v>121.65239</v>
          </cell>
          <cell r="EL73">
            <v>14081.52663</v>
          </cell>
          <cell r="EM73">
            <v>4379</v>
          </cell>
          <cell r="EN73">
            <v>0</v>
          </cell>
          <cell r="EO73">
            <v>656</v>
          </cell>
          <cell r="EQ73">
            <v>24.97</v>
          </cell>
          <cell r="ER73">
            <v>939.90327000000002</v>
          </cell>
          <cell r="ET73">
            <v>2401.6484999999998</v>
          </cell>
          <cell r="EX73">
            <v>1288</v>
          </cell>
          <cell r="EZ73">
            <v>128.0068</v>
          </cell>
          <cell r="FB73">
            <v>1257.0004899999999</v>
          </cell>
          <cell r="FE73">
            <v>763.4</v>
          </cell>
          <cell r="FF73">
            <v>10225.5</v>
          </cell>
          <cell r="FI73">
            <v>172.44699</v>
          </cell>
          <cell r="FJ73">
            <v>2504.8803200000002</v>
          </cell>
          <cell r="FK73">
            <v>16452.150000000001</v>
          </cell>
          <cell r="FL73">
            <v>391.83</v>
          </cell>
          <cell r="FM73">
            <v>6067.6779999999999</v>
          </cell>
          <cell r="FN73">
            <v>248.0625</v>
          </cell>
          <cell r="FP73">
            <v>1601.2860000000001</v>
          </cell>
          <cell r="FQ73">
            <v>519</v>
          </cell>
          <cell r="FS73">
            <v>1.95</v>
          </cell>
          <cell r="FT73">
            <v>201</v>
          </cell>
          <cell r="GB73">
            <v>2017.6939600000001</v>
          </cell>
          <cell r="GL73">
            <v>1134.89299269</v>
          </cell>
          <cell r="GM73">
            <v>157.47417353999995</v>
          </cell>
          <cell r="GN73">
            <v>123.52257669999999</v>
          </cell>
        </row>
        <row r="74">
          <cell r="B74" t="str">
            <v>6.   Write Back from Provisions for loss</v>
          </cell>
          <cell r="C74">
            <v>7.6603560000000001E-2</v>
          </cell>
          <cell r="D74">
            <v>423.73</v>
          </cell>
          <cell r="E74">
            <v>127.65986098000005</v>
          </cell>
          <cell r="F74">
            <v>779.65</v>
          </cell>
          <cell r="G74">
            <v>43.386025850000003</v>
          </cell>
          <cell r="H74">
            <v>0</v>
          </cell>
          <cell r="I74">
            <v>41.718284482550004</v>
          </cell>
          <cell r="J74">
            <v>162.51516799749996</v>
          </cell>
          <cell r="K74">
            <v>0</v>
          </cell>
          <cell r="L74">
            <v>104.82146691865</v>
          </cell>
          <cell r="M74">
            <v>82.336497220899986</v>
          </cell>
          <cell r="N74">
            <v>0</v>
          </cell>
          <cell r="O74">
            <v>0</v>
          </cell>
          <cell r="P74">
            <v>3.291671</v>
          </cell>
          <cell r="Q74">
            <v>0.32574805499999993</v>
          </cell>
          <cell r="R74">
            <v>18.110934036000312</v>
          </cell>
          <cell r="S74">
            <v>0</v>
          </cell>
          <cell r="T74">
            <v>600.56959000000006</v>
          </cell>
          <cell r="U74">
            <v>122.736</v>
          </cell>
          <cell r="V74">
            <v>131.20428183999999</v>
          </cell>
          <cell r="W74">
            <v>87.359580609999995</v>
          </cell>
          <cell r="X74">
            <v>0</v>
          </cell>
          <cell r="Y74">
            <v>140.78327988500001</v>
          </cell>
          <cell r="Z74">
            <v>0</v>
          </cell>
          <cell r="AA74">
            <v>61.053159690000001</v>
          </cell>
          <cell r="AB74">
            <v>5.8374310099999995</v>
          </cell>
          <cell r="AC74">
            <v>0</v>
          </cell>
          <cell r="AD74">
            <v>0</v>
          </cell>
          <cell r="AE74">
            <v>0</v>
          </cell>
          <cell r="AF74">
            <v>0</v>
          </cell>
          <cell r="AG74">
            <v>0</v>
          </cell>
          <cell r="AH74">
            <v>19.5905832475</v>
          </cell>
          <cell r="AI74">
            <v>10010.953196799999</v>
          </cell>
          <cell r="AJ74">
            <v>10258.48605</v>
          </cell>
          <cell r="AK74">
            <v>433675.87</v>
          </cell>
          <cell r="AL74">
            <v>783.57631000000003</v>
          </cell>
          <cell r="AM74">
            <v>21109.747280000003</v>
          </cell>
          <cell r="AN74">
            <v>11124</v>
          </cell>
          <cell r="AO74">
            <v>0</v>
          </cell>
          <cell r="AP74">
            <v>18.75</v>
          </cell>
          <cell r="AQ74">
            <v>0</v>
          </cell>
          <cell r="AR74">
            <v>0</v>
          </cell>
          <cell r="AS74">
            <v>0</v>
          </cell>
          <cell r="AT74">
            <v>54683</v>
          </cell>
          <cell r="AU74">
            <v>0</v>
          </cell>
          <cell r="AV74">
            <v>0</v>
          </cell>
          <cell r="AW74">
            <v>0</v>
          </cell>
          <cell r="AX74">
            <v>138.69</v>
          </cell>
          <cell r="AY74">
            <v>110963.70336</v>
          </cell>
          <cell r="AZ74">
            <v>301.23</v>
          </cell>
          <cell r="BA74">
            <v>0</v>
          </cell>
          <cell r="BB74">
            <v>53343.85</v>
          </cell>
          <cell r="BC74">
            <v>4185</v>
          </cell>
          <cell r="BD74">
            <v>1045.22</v>
          </cell>
          <cell r="BE74">
            <v>1314.39</v>
          </cell>
          <cell r="BF74">
            <v>78847.351035</v>
          </cell>
          <cell r="BG74">
            <v>8055.88166</v>
          </cell>
          <cell r="BH74">
            <v>0</v>
          </cell>
          <cell r="BI74">
            <v>1067.0576899999999</v>
          </cell>
          <cell r="BJ74">
            <v>0</v>
          </cell>
          <cell r="BK74">
            <v>0</v>
          </cell>
          <cell r="BL74">
            <v>0</v>
          </cell>
          <cell r="BM74">
            <v>13615.410160000003</v>
          </cell>
          <cell r="BN74">
            <v>0</v>
          </cell>
          <cell r="BO74">
            <v>0</v>
          </cell>
          <cell r="BP74">
            <v>5565.3</v>
          </cell>
          <cell r="BQ74">
            <v>0</v>
          </cell>
          <cell r="BR74">
            <v>48961.663629999995</v>
          </cell>
          <cell r="BS74">
            <v>1316.25</v>
          </cell>
          <cell r="BT74">
            <v>0</v>
          </cell>
          <cell r="BU74">
            <v>0</v>
          </cell>
          <cell r="BV74">
            <v>0</v>
          </cell>
          <cell r="BW74">
            <v>984.18733999999995</v>
          </cell>
          <cell r="BX74">
            <v>0</v>
          </cell>
          <cell r="BY74">
            <v>0</v>
          </cell>
          <cell r="BZ74">
            <v>0</v>
          </cell>
          <cell r="CA74">
            <v>0</v>
          </cell>
          <cell r="CB74">
            <v>685</v>
          </cell>
          <cell r="CC74">
            <v>0</v>
          </cell>
          <cell r="CD74">
            <v>0</v>
          </cell>
          <cell r="CE74">
            <v>0</v>
          </cell>
          <cell r="CF74">
            <v>0</v>
          </cell>
          <cell r="CG74">
            <v>77753.930160000004</v>
          </cell>
          <cell r="CH74">
            <v>0</v>
          </cell>
          <cell r="CI74">
            <v>0</v>
          </cell>
          <cell r="CJ74">
            <v>0</v>
          </cell>
          <cell r="CK74">
            <v>11.81814</v>
          </cell>
          <cell r="CL74">
            <v>0</v>
          </cell>
          <cell r="CM74">
            <v>0</v>
          </cell>
          <cell r="CN74">
            <v>0</v>
          </cell>
          <cell r="CO74">
            <v>0</v>
          </cell>
          <cell r="CP74">
            <v>0</v>
          </cell>
          <cell r="CQ74">
            <v>52463.426909999995</v>
          </cell>
          <cell r="CR74">
            <v>64.207329999999999</v>
          </cell>
          <cell r="CS74">
            <v>0</v>
          </cell>
          <cell r="CT74">
            <v>0</v>
          </cell>
          <cell r="CU74">
            <v>1156.92434</v>
          </cell>
          <cell r="CV74">
            <v>0</v>
          </cell>
          <cell r="CW74">
            <v>377.98737999999997</v>
          </cell>
          <cell r="CX74">
            <v>0</v>
          </cell>
          <cell r="CY74">
            <v>129084.88820999999</v>
          </cell>
          <cell r="CZ74">
            <v>310.75364000000002</v>
          </cell>
          <cell r="DA74">
            <v>0</v>
          </cell>
          <cell r="DB74">
            <v>0</v>
          </cell>
          <cell r="DC74">
            <v>0</v>
          </cell>
          <cell r="DD74">
            <v>4452.3053399999999</v>
          </cell>
          <cell r="DE74">
            <v>0</v>
          </cell>
          <cell r="DF74">
            <v>0</v>
          </cell>
          <cell r="DG74">
            <v>0</v>
          </cell>
          <cell r="DH74">
            <v>0</v>
          </cell>
          <cell r="DI74">
            <v>0</v>
          </cell>
          <cell r="DJ74">
            <v>123519.69562000001</v>
          </cell>
          <cell r="DK74">
            <v>0</v>
          </cell>
          <cell r="DL74">
            <v>0</v>
          </cell>
          <cell r="DM74">
            <v>0</v>
          </cell>
          <cell r="DN74">
            <v>0</v>
          </cell>
          <cell r="DO74">
            <v>0</v>
          </cell>
          <cell r="DP74">
            <v>0</v>
          </cell>
          <cell r="DQ74">
            <v>0</v>
          </cell>
          <cell r="DR74">
            <v>0</v>
          </cell>
          <cell r="DS74">
            <v>0</v>
          </cell>
          <cell r="DT74">
            <v>0</v>
          </cell>
          <cell r="DU74">
            <v>5400</v>
          </cell>
          <cell r="DV74">
            <v>12500</v>
          </cell>
          <cell r="DW74">
            <v>23083.649999999998</v>
          </cell>
          <cell r="DX74">
            <v>0</v>
          </cell>
          <cell r="DY74">
            <v>4262.7889599999999</v>
          </cell>
          <cell r="DZ74">
            <v>203552</v>
          </cell>
          <cell r="EA74">
            <v>795</v>
          </cell>
          <cell r="EC74">
            <v>8127.8547732000006</v>
          </cell>
          <cell r="ED74">
            <v>0</v>
          </cell>
          <cell r="EE74">
            <v>1962.1399999999999</v>
          </cell>
          <cell r="EF74">
            <v>4107.1933399999998</v>
          </cell>
          <cell r="EG74">
            <v>1493.8273799999999</v>
          </cell>
          <cell r="EH74">
            <v>2868.83608</v>
          </cell>
          <cell r="EI74">
            <v>37122.621482200004</v>
          </cell>
          <cell r="EJ74">
            <v>4935</v>
          </cell>
          <cell r="EK74">
            <v>0</v>
          </cell>
          <cell r="EL74">
            <v>29412.715250000005</v>
          </cell>
          <cell r="EM74">
            <v>0</v>
          </cell>
          <cell r="EN74">
            <v>0</v>
          </cell>
          <cell r="EO74">
            <v>120215</v>
          </cell>
          <cell r="EP74">
            <v>1040</v>
          </cell>
          <cell r="EQ74">
            <v>102</v>
          </cell>
          <cell r="ER74">
            <v>17443.704550000002</v>
          </cell>
          <cell r="ES74">
            <v>68144.84</v>
          </cell>
          <cell r="ET74">
            <v>3886.4103999999998</v>
          </cell>
          <cell r="EU74">
            <v>5291.9790400000002</v>
          </cell>
          <cell r="EV74">
            <v>33128.828377099999</v>
          </cell>
          <cell r="EW74">
            <v>0</v>
          </cell>
          <cell r="EX74">
            <v>52949</v>
          </cell>
          <cell r="EY74">
            <v>1739</v>
          </cell>
          <cell r="EZ74">
            <v>0</v>
          </cell>
          <cell r="FA74">
            <v>536.42999999999995</v>
          </cell>
          <cell r="FB74">
            <v>229581.86046239929</v>
          </cell>
          <cell r="FC74">
            <v>0</v>
          </cell>
          <cell r="FD74">
            <v>173.85524000000012</v>
          </cell>
          <cell r="FE74">
            <v>620.09</v>
          </cell>
          <cell r="FF74">
            <v>1159.17</v>
          </cell>
          <cell r="FG74">
            <v>0</v>
          </cell>
          <cell r="FH74">
            <v>0</v>
          </cell>
          <cell r="FI74">
            <v>121624.78332999999</v>
          </cell>
          <cell r="FJ74">
            <v>0</v>
          </cell>
          <cell r="FK74">
            <v>0</v>
          </cell>
          <cell r="FL74">
            <v>16132.79</v>
          </cell>
          <cell r="FM74">
            <v>1730.7067400000001</v>
          </cell>
          <cell r="FN74">
            <v>0</v>
          </cell>
          <cell r="FO74">
            <v>1395.23362</v>
          </cell>
          <cell r="FP74">
            <v>0</v>
          </cell>
          <cell r="FQ74">
            <v>10934</v>
          </cell>
          <cell r="FR74">
            <v>659.68499999999995</v>
          </cell>
          <cell r="FS74">
            <v>29813.274391999901</v>
          </cell>
          <cell r="FT74">
            <v>0</v>
          </cell>
          <cell r="FU74">
            <v>0</v>
          </cell>
          <cell r="FV74">
            <v>0</v>
          </cell>
          <cell r="FW74">
            <v>0</v>
          </cell>
          <cell r="FX74">
            <v>295.2</v>
          </cell>
          <cell r="FY74">
            <v>0</v>
          </cell>
          <cell r="FZ74">
            <v>0</v>
          </cell>
          <cell r="GA74">
            <v>0</v>
          </cell>
          <cell r="GB74">
            <v>599.58010999999999</v>
          </cell>
          <cell r="GC74">
            <v>0</v>
          </cell>
          <cell r="GD74">
            <v>4809.7</v>
          </cell>
          <cell r="GE74">
            <v>1988.5558899999999</v>
          </cell>
          <cell r="GF74">
            <v>0</v>
          </cell>
          <cell r="GL74">
            <v>2956.7561663831002</v>
          </cell>
          <cell r="GM74">
            <v>1261.2505047817999</v>
          </cell>
          <cell r="GN74">
            <v>1065.619304416899</v>
          </cell>
        </row>
        <row r="88">
          <cell r="B88" t="str">
            <v>7.   Recovery of written-off Loan</v>
          </cell>
          <cell r="C88">
            <v>302.72718941000005</v>
          </cell>
          <cell r="D88">
            <v>129.65</v>
          </cell>
          <cell r="E88">
            <v>6.5998292199999993</v>
          </cell>
          <cell r="G88">
            <v>42.334316849999993</v>
          </cell>
          <cell r="I88">
            <v>1.8263574500000002</v>
          </cell>
          <cell r="J88">
            <v>102.3</v>
          </cell>
          <cell r="L88">
            <v>0.64388898999999999</v>
          </cell>
          <cell r="M88">
            <v>17.612727880000001</v>
          </cell>
          <cell r="N88">
            <v>0</v>
          </cell>
          <cell r="O88">
            <v>0.2</v>
          </cell>
          <cell r="R88">
            <v>1.2</v>
          </cell>
          <cell r="T88">
            <v>235.05099999999999</v>
          </cell>
          <cell r="AB88">
            <v>0</v>
          </cell>
          <cell r="AD88">
            <v>0</v>
          </cell>
          <cell r="AH88">
            <v>0</v>
          </cell>
          <cell r="AI88">
            <v>57650.642</v>
          </cell>
          <cell r="AL88">
            <v>26650.468620000003</v>
          </cell>
          <cell r="AQ88">
            <v>0</v>
          </cell>
          <cell r="BI88">
            <v>0</v>
          </cell>
          <cell r="BJ88">
            <v>0</v>
          </cell>
          <cell r="BM88">
            <v>0</v>
          </cell>
          <cell r="BP88">
            <v>804.7</v>
          </cell>
          <cell r="BU88">
            <v>0</v>
          </cell>
          <cell r="CG88">
            <v>0</v>
          </cell>
          <cell r="DZ88">
            <v>3</v>
          </cell>
          <cell r="EA88">
            <v>100</v>
          </cell>
          <cell r="EC88">
            <v>488.34229999999997</v>
          </cell>
          <cell r="EI88">
            <v>2078.7813200000001</v>
          </cell>
          <cell r="EJ88">
            <v>484</v>
          </cell>
          <cell r="EN88">
            <v>0</v>
          </cell>
          <cell r="ER88">
            <v>10552.51</v>
          </cell>
          <cell r="EV88">
            <v>105.53034</v>
          </cell>
          <cell r="FA88">
            <v>0</v>
          </cell>
          <cell r="FI88">
            <v>1397.8792800000001</v>
          </cell>
          <cell r="GB88">
            <v>0</v>
          </cell>
          <cell r="GL88">
            <v>840.14530980000018</v>
          </cell>
          <cell r="GM88">
            <v>85.10581062</v>
          </cell>
          <cell r="GN88">
            <v>15.210043239999999</v>
          </cell>
        </row>
        <row r="89">
          <cell r="B89" t="str">
            <v>8.   Income from Extra Ordinary transactions</v>
          </cell>
          <cell r="C89">
            <v>0</v>
          </cell>
          <cell r="D89">
            <v>2.78</v>
          </cell>
          <cell r="E89">
            <v>0</v>
          </cell>
          <cell r="G89">
            <v>0</v>
          </cell>
          <cell r="H89">
            <v>6.8736689999999996</v>
          </cell>
          <cell r="I89">
            <v>0</v>
          </cell>
          <cell r="J89">
            <v>0</v>
          </cell>
          <cell r="N89">
            <v>0</v>
          </cell>
          <cell r="O89">
            <v>1.1764038600000002</v>
          </cell>
          <cell r="R89">
            <v>0.74898175</v>
          </cell>
          <cell r="T89">
            <v>298.50506999999999</v>
          </cell>
          <cell r="Y89">
            <v>9.9846988999999997</v>
          </cell>
          <cell r="AB89">
            <v>0</v>
          </cell>
          <cell r="AD89">
            <v>0</v>
          </cell>
          <cell r="AH89">
            <v>0</v>
          </cell>
          <cell r="AI89">
            <v>0</v>
          </cell>
          <cell r="AM89">
            <v>37675.017</v>
          </cell>
          <cell r="AQ89">
            <v>0</v>
          </cell>
          <cell r="BI89">
            <v>0</v>
          </cell>
          <cell r="BJ89">
            <v>0</v>
          </cell>
          <cell r="BM89">
            <v>0</v>
          </cell>
          <cell r="BU89">
            <v>0</v>
          </cell>
          <cell r="CG89">
            <v>0</v>
          </cell>
          <cell r="EA89">
            <v>919</v>
          </cell>
          <cell r="EC89">
            <v>0</v>
          </cell>
          <cell r="EN89">
            <v>0</v>
          </cell>
          <cell r="EP89">
            <v>233.7</v>
          </cell>
          <cell r="EX89">
            <v>1864</v>
          </cell>
          <cell r="GB89">
            <v>0</v>
          </cell>
          <cell r="GL89">
            <v>320.06882351000002</v>
          </cell>
          <cell r="GM89">
            <v>37.675016999999997</v>
          </cell>
          <cell r="GN89">
            <v>3.0166999999999997</v>
          </cell>
        </row>
        <row r="90">
          <cell r="B90" t="str">
            <v>9.   Net Loss</v>
          </cell>
          <cell r="C90">
            <v>0</v>
          </cell>
          <cell r="E90">
            <v>0</v>
          </cell>
          <cell r="G90">
            <v>0</v>
          </cell>
          <cell r="I90">
            <v>0</v>
          </cell>
          <cell r="N90">
            <v>0</v>
          </cell>
          <cell r="O90">
            <v>0</v>
          </cell>
          <cell r="T90">
            <v>0</v>
          </cell>
          <cell r="AB90">
            <v>137.24367172097544</v>
          </cell>
          <cell r="AD90">
            <v>0</v>
          </cell>
          <cell r="AG90">
            <v>13.520201839999913</v>
          </cell>
          <cell r="AH90">
            <v>0</v>
          </cell>
          <cell r="AI90">
            <v>0</v>
          </cell>
          <cell r="AK90">
            <v>88888.34</v>
          </cell>
          <cell r="AN90">
            <v>99108</v>
          </cell>
          <cell r="AQ90">
            <v>12077.753142197995</v>
          </cell>
          <cell r="AR90">
            <v>13033</v>
          </cell>
          <cell r="AT90">
            <v>26908</v>
          </cell>
          <cell r="AV90">
            <v>4576</v>
          </cell>
          <cell r="AY90">
            <v>107343.78103999991</v>
          </cell>
          <cell r="BA90">
            <v>22156.6</v>
          </cell>
          <cell r="BB90">
            <v>97444.1</v>
          </cell>
          <cell r="BH90">
            <v>53555.609409999917</v>
          </cell>
          <cell r="BI90">
            <v>0</v>
          </cell>
          <cell r="BJ90">
            <v>0</v>
          </cell>
          <cell r="BM90">
            <v>0</v>
          </cell>
          <cell r="BR90">
            <v>44277.635329999925</v>
          </cell>
          <cell r="BS90">
            <v>8834.7999999999993</v>
          </cell>
          <cell r="BU90">
            <v>0</v>
          </cell>
          <cell r="BZ90">
            <v>50725.272550000082</v>
          </cell>
          <cell r="CQ90">
            <v>209522.63526000001</v>
          </cell>
          <cell r="CU90">
            <v>30884.24793999999</v>
          </cell>
          <cell r="CY90">
            <v>177227.84950999985</v>
          </cell>
          <cell r="DA90">
            <v>0</v>
          </cell>
          <cell r="DD90">
            <v>7571.68</v>
          </cell>
          <cell r="DJ90">
            <v>39291.523199999967</v>
          </cell>
          <cell r="DK90">
            <v>3064.4</v>
          </cell>
          <cell r="DR90">
            <v>2483.0100000000002</v>
          </cell>
          <cell r="DS90">
            <v>714.03406000000007</v>
          </cell>
          <cell r="DT90">
            <v>1134.4186999999999</v>
          </cell>
          <cell r="DU90">
            <v>0</v>
          </cell>
          <cell r="DW90">
            <v>81771.22</v>
          </cell>
          <cell r="DY90">
            <v>185472.56231999997</v>
          </cell>
          <cell r="DZ90">
            <v>0</v>
          </cell>
          <cell r="EC90">
            <v>88795.491116400008</v>
          </cell>
          <cell r="ED90">
            <v>0</v>
          </cell>
          <cell r="EM90">
            <v>9899</v>
          </cell>
          <cell r="EN90">
            <v>0</v>
          </cell>
          <cell r="EO90">
            <v>235141</v>
          </cell>
          <cell r="EP90">
            <v>59877.991219999996</v>
          </cell>
          <cell r="ES90">
            <v>52353.73</v>
          </cell>
          <cell r="ET90">
            <v>11586.888999999999</v>
          </cell>
          <cell r="EU90">
            <v>61564.951310000004</v>
          </cell>
          <cell r="EV90">
            <v>20366.893110000001</v>
          </cell>
          <cell r="EX90">
            <v>149975</v>
          </cell>
          <cell r="EZ90">
            <v>0</v>
          </cell>
          <cell r="FA90">
            <v>278067.34240999998</v>
          </cell>
          <cell r="FC90">
            <v>367409</v>
          </cell>
          <cell r="FD90">
            <v>20092.78919</v>
          </cell>
          <cell r="FF90">
            <v>8430.32</v>
          </cell>
          <cell r="FI90">
            <v>68242.73384999999</v>
          </cell>
          <cell r="FK90">
            <v>7882.7</v>
          </cell>
          <cell r="FL90">
            <v>7397.85</v>
          </cell>
          <cell r="FN90">
            <v>27592.848850000024</v>
          </cell>
          <cell r="FO90">
            <v>432503.01</v>
          </cell>
          <cell r="FQ90">
            <v>455</v>
          </cell>
          <cell r="FZ90">
            <v>0</v>
          </cell>
          <cell r="GB90">
            <v>22121.68289</v>
          </cell>
          <cell r="GE90">
            <v>0</v>
          </cell>
          <cell r="GL90">
            <v>150.76387356097536</v>
          </cell>
          <cell r="GM90">
            <v>1100.8226901421979</v>
          </cell>
          <cell r="GN90">
            <v>2197.0000052663995</v>
          </cell>
        </row>
        <row r="103">
          <cell r="B103" t="str">
            <v>Total Income</v>
          </cell>
          <cell r="C103">
            <v>4519.6378273000009</v>
          </cell>
          <cell r="D103">
            <v>5662.6499999999987</v>
          </cell>
          <cell r="E103">
            <v>5929.7321455300025</v>
          </cell>
          <cell r="F103">
            <v>6124.4480000000003</v>
          </cell>
          <cell r="G103">
            <v>2739.9957540712817</v>
          </cell>
          <cell r="H103">
            <v>4569.394084999999</v>
          </cell>
          <cell r="I103">
            <v>3689.7882194125496</v>
          </cell>
          <cell r="J103">
            <v>1733.3551679974996</v>
          </cell>
          <cell r="K103">
            <v>4470.1015307299995</v>
          </cell>
          <cell r="L103">
            <v>2414.8573167286495</v>
          </cell>
          <cell r="M103">
            <v>1704.8424133109002</v>
          </cell>
          <cell r="N103">
            <v>2225.735502519999</v>
          </cell>
          <cell r="O103">
            <v>846.87332899</v>
          </cell>
          <cell r="P103">
            <v>2002.0692496299998</v>
          </cell>
          <cell r="Q103">
            <v>2082.982471585</v>
          </cell>
          <cell r="R103">
            <v>2043.712815716</v>
          </cell>
          <cell r="S103">
            <v>2708.8213273399997</v>
          </cell>
          <cell r="T103">
            <v>6812.3223600000001</v>
          </cell>
          <cell r="U103">
            <v>3232.7099457500003</v>
          </cell>
          <cell r="V103">
            <v>2953.3257687</v>
          </cell>
          <cell r="W103">
            <v>2371.5317475900001</v>
          </cell>
          <cell r="X103">
            <v>1571.1385859900001</v>
          </cell>
          <cell r="Y103">
            <v>2007.7654705550003</v>
          </cell>
          <cell r="Z103">
            <v>1344.5775311799998</v>
          </cell>
          <cell r="AA103">
            <v>1589.6419160600014</v>
          </cell>
          <cell r="AB103">
            <v>2059.2084943109749</v>
          </cell>
          <cell r="AC103">
            <v>995.28626577</v>
          </cell>
          <cell r="AD103">
            <v>1232.5876138500014</v>
          </cell>
          <cell r="AE103">
            <v>746.05243271000006</v>
          </cell>
          <cell r="AF103">
            <v>1012.08095726</v>
          </cell>
          <cell r="AG103">
            <v>722.05865741000014</v>
          </cell>
          <cell r="AH103">
            <v>1369.8643308374999</v>
          </cell>
          <cell r="AI103">
            <v>489794.40673679998</v>
          </cell>
          <cell r="AJ103">
            <v>210778.73414000002</v>
          </cell>
          <cell r="AK103">
            <v>1022990.06</v>
          </cell>
          <cell r="AL103">
            <v>28132.978400000004</v>
          </cell>
          <cell r="AM103">
            <v>385971.76153000008</v>
          </cell>
          <cell r="AN103">
            <v>176575</v>
          </cell>
          <cell r="AO103">
            <v>301484.77262000006</v>
          </cell>
          <cell r="AP103">
            <v>170292.80109999998</v>
          </cell>
          <cell r="AQ103">
            <v>190198.84605219803</v>
          </cell>
          <cell r="AR103">
            <v>101058</v>
          </cell>
          <cell r="AS103">
            <v>291634.30799999996</v>
          </cell>
          <cell r="AT103">
            <v>374956</v>
          </cell>
          <cell r="AU103">
            <v>395694.53279999999</v>
          </cell>
          <cell r="AV103">
            <v>157538</v>
          </cell>
          <cell r="AW103">
            <v>204980</v>
          </cell>
          <cell r="AX103">
            <v>136569.42000000001</v>
          </cell>
          <cell r="AY103">
            <v>339241.15663999994</v>
          </cell>
          <cell r="AZ103">
            <v>280734.88</v>
          </cell>
          <cell r="BA103">
            <v>298815.08999999997</v>
          </cell>
          <cell r="BB103">
            <v>562290.54</v>
          </cell>
          <cell r="BC103">
            <v>361928</v>
          </cell>
          <cell r="BD103">
            <v>220776.07</v>
          </cell>
          <cell r="BE103">
            <v>75726.16</v>
          </cell>
          <cell r="BF103">
            <v>816296.41271499987</v>
          </cell>
          <cell r="BG103">
            <v>85043.891770000002</v>
          </cell>
          <cell r="BH103">
            <v>519730.66490000009</v>
          </cell>
          <cell r="BI103">
            <v>700308.36357999989</v>
          </cell>
          <cell r="BJ103">
            <v>124803.88654000002</v>
          </cell>
          <cell r="BK103">
            <v>164514.78</v>
          </cell>
          <cell r="BL103">
            <v>141462.27000000002</v>
          </cell>
          <cell r="BM103">
            <v>431195.99981000007</v>
          </cell>
          <cell r="BN103">
            <v>226683.60204</v>
          </cell>
          <cell r="BO103">
            <v>62240</v>
          </cell>
          <cell r="BP103">
            <v>108365.18695</v>
          </cell>
          <cell r="BQ103">
            <v>37307.261999999995</v>
          </cell>
          <cell r="BR103">
            <v>641306.07881999994</v>
          </cell>
          <cell r="BS103">
            <v>49451.95</v>
          </cell>
          <cell r="BT103">
            <v>327531.14129</v>
          </cell>
          <cell r="BU103">
            <v>57093.919999999998</v>
          </cell>
          <cell r="BV103">
            <v>78492.249940000009</v>
          </cell>
          <cell r="BW103">
            <v>181970.39630000002</v>
          </cell>
          <cell r="BX103">
            <v>91924.947179999974</v>
          </cell>
          <cell r="BY103">
            <v>61245</v>
          </cell>
          <cell r="BZ103">
            <v>494683.49611000007</v>
          </cell>
          <cell r="CA103">
            <v>292579</v>
          </cell>
          <cell r="CB103">
            <v>308103.26089999999</v>
          </cell>
          <cell r="CC103">
            <v>321796.04201000015</v>
          </cell>
          <cell r="CD103">
            <v>36100.890509999997</v>
          </cell>
          <cell r="CE103">
            <v>33851.71</v>
          </cell>
          <cell r="CF103">
            <v>218283.91405000005</v>
          </cell>
          <cell r="CG103">
            <v>228262.25479999997</v>
          </cell>
          <cell r="CH103">
            <v>144920.70000000001</v>
          </cell>
          <cell r="CI103">
            <v>115334.29682</v>
          </cell>
          <cell r="CJ103">
            <v>425473.56820999994</v>
          </cell>
          <cell r="CK103">
            <v>23960.232219999998</v>
          </cell>
          <cell r="CL103">
            <v>39882.188690000003</v>
          </cell>
          <cell r="CM103">
            <v>39623</v>
          </cell>
          <cell r="CN103">
            <v>382159.6</v>
          </cell>
          <cell r="CO103">
            <v>65942.61</v>
          </cell>
          <cell r="CP103">
            <v>26965.119750000002</v>
          </cell>
          <cell r="CQ103">
            <v>582202.90819999995</v>
          </cell>
          <cell r="CR103">
            <v>42458.853260000004</v>
          </cell>
          <cell r="CS103">
            <v>90743.177899999981</v>
          </cell>
          <cell r="CT103">
            <v>26008.535220000002</v>
          </cell>
          <cell r="CU103">
            <v>93641.957919999986</v>
          </cell>
          <cell r="CV103">
            <v>99298.53</v>
          </cell>
          <cell r="CW103">
            <v>32131.455139999998</v>
          </cell>
          <cell r="CX103">
            <v>111480.53829999999</v>
          </cell>
          <cell r="CY103">
            <v>526815.0376299998</v>
          </cell>
          <cell r="CZ103">
            <v>28268.507260000002</v>
          </cell>
          <cell r="DA103">
            <v>29427.89</v>
          </cell>
          <cell r="DB103">
            <v>78024.127860000008</v>
          </cell>
          <cell r="DC103">
            <v>14793.389610000002</v>
          </cell>
          <cell r="DD103">
            <v>352964.45943999995</v>
          </cell>
          <cell r="DE103">
            <v>91576.875720000011</v>
          </cell>
          <cell r="DF103">
            <v>15260.93</v>
          </cell>
          <cell r="DG103">
            <v>8774.9928799999998</v>
          </cell>
          <cell r="DH103">
            <v>64265.711849999992</v>
          </cell>
          <cell r="DI103">
            <v>18621.400529999999</v>
          </cell>
          <cell r="DJ103">
            <v>260151.65289999999</v>
          </cell>
          <cell r="DK103">
            <v>57745.46</v>
          </cell>
          <cell r="DL103">
            <v>21006.393299999992</v>
          </cell>
          <cell r="DM103">
            <v>46627.630600000004</v>
          </cell>
          <cell r="DN103">
            <v>29995.24799</v>
          </cell>
          <cell r="DO103">
            <v>68103</v>
          </cell>
          <cell r="DP103">
            <v>14631.116469999999</v>
          </cell>
          <cell r="DQ103">
            <v>672029.97</v>
          </cell>
          <cell r="DR103">
            <v>6159.88</v>
          </cell>
          <cell r="DS103">
            <v>6434.2734400000008</v>
          </cell>
          <cell r="DT103">
            <v>1858.14912</v>
          </cell>
          <cell r="DU103">
            <v>66600</v>
          </cell>
          <cell r="DV103">
            <v>74019.476620000001</v>
          </cell>
          <cell r="DW103">
            <v>291712.44000000006</v>
          </cell>
          <cell r="DX103">
            <v>466903.97793000005</v>
          </cell>
          <cell r="DY103">
            <v>267470.63115999999</v>
          </cell>
          <cell r="DZ103">
            <v>281163</v>
          </cell>
          <cell r="EA103">
            <v>64752</v>
          </cell>
          <cell r="EC103">
            <v>201533.2688896</v>
          </cell>
          <cell r="ED103">
            <v>228268.19</v>
          </cell>
          <cell r="EE103">
            <v>167706.18</v>
          </cell>
          <cell r="EF103">
            <v>263848.63058</v>
          </cell>
          <cell r="EG103">
            <v>153363.37411</v>
          </cell>
          <cell r="EH103">
            <v>169128.60298</v>
          </cell>
          <cell r="EI103">
            <v>174649.38943220003</v>
          </cell>
          <cell r="EJ103">
            <v>192823</v>
          </cell>
          <cell r="EK103">
            <v>347039.02675999998</v>
          </cell>
          <cell r="EL103">
            <v>339572.66928000003</v>
          </cell>
          <cell r="EM103">
            <v>170118</v>
          </cell>
          <cell r="EN103">
            <v>330279.33673000004</v>
          </cell>
          <cell r="EO103">
            <v>450866</v>
          </cell>
          <cell r="EP103">
            <v>80553.17873</v>
          </cell>
          <cell r="EQ103">
            <v>114178.48000000001</v>
          </cell>
          <cell r="ER103">
            <v>166355.76117000001</v>
          </cell>
          <cell r="ES103">
            <v>314018.45</v>
          </cell>
          <cell r="ET103">
            <v>173777.33852999998</v>
          </cell>
          <cell r="EU103">
            <v>127425.45074</v>
          </cell>
          <cell r="EV103">
            <v>76303.483327099995</v>
          </cell>
          <cell r="EW103">
            <v>12979.031999999999</v>
          </cell>
          <cell r="EX103">
            <v>451617</v>
          </cell>
          <cell r="EY103">
            <v>52121</v>
          </cell>
          <cell r="EZ103">
            <v>416578.91464999982</v>
          </cell>
          <cell r="FA103">
            <v>324681.98196999996</v>
          </cell>
          <cell r="FB103">
            <v>348465.57459239929</v>
          </cell>
          <cell r="FC103">
            <v>422667</v>
          </cell>
          <cell r="FD103">
            <v>255844.16512000002</v>
          </cell>
          <cell r="FE103">
            <v>120540.26000000001</v>
          </cell>
          <cell r="FF103">
            <v>53803.799999999996</v>
          </cell>
          <cell r="FG103">
            <v>355764</v>
          </cell>
          <cell r="FH103">
            <v>58768.723999999995</v>
          </cell>
          <cell r="FI103">
            <v>320122.68741999997</v>
          </cell>
          <cell r="FJ103">
            <v>472807.99914999999</v>
          </cell>
          <cell r="FK103">
            <v>191329.03000000003</v>
          </cell>
          <cell r="FL103">
            <v>93905.040000000008</v>
          </cell>
          <cell r="FM103">
            <v>648654.45860999986</v>
          </cell>
          <cell r="FN103">
            <v>98148.670680000025</v>
          </cell>
          <cell r="FO103">
            <v>505894.58967999998</v>
          </cell>
          <cell r="FP103">
            <v>105815.12594999999</v>
          </cell>
          <cell r="FQ103">
            <v>119767</v>
          </cell>
          <cell r="FR103">
            <v>21383.776999999998</v>
          </cell>
          <cell r="FS103">
            <v>81263.364311999903</v>
          </cell>
          <cell r="FT103">
            <v>220726</v>
          </cell>
          <cell r="FU103">
            <v>129344.39703999998</v>
          </cell>
          <cell r="FV103">
            <v>14606.786219999996</v>
          </cell>
          <cell r="FW103">
            <v>188969.38</v>
          </cell>
          <cell r="FX103">
            <v>121056.91589999999</v>
          </cell>
          <cell r="FY103">
            <v>79757.16502</v>
          </cell>
          <cell r="FZ103">
            <v>114581.49</v>
          </cell>
          <cell r="GA103">
            <v>86086.01</v>
          </cell>
          <cell r="GB103">
            <v>84451.356929999994</v>
          </cell>
          <cell r="GC103">
            <v>110125.23101999999</v>
          </cell>
          <cell r="GD103">
            <v>51922.86</v>
          </cell>
          <cell r="GE103">
            <v>30530.181940000002</v>
          </cell>
          <cell r="GF103">
            <v>27291.629999999997</v>
          </cell>
          <cell r="GL103">
            <v>85489.149233835342</v>
          </cell>
          <cell r="GM103">
            <v>18374.553458463994</v>
          </cell>
          <cell r="GN103">
            <v>12546.801936173297</v>
          </cell>
        </row>
      </sheetData>
      <sheetData sheetId="20">
        <row r="5">
          <cell r="A5">
            <v>1</v>
          </cell>
          <cell r="B5" t="str">
            <v>Agricultural and Forest Related</v>
          </cell>
          <cell r="C5">
            <v>871.30200000000002</v>
          </cell>
          <cell r="D5">
            <v>1079.96</v>
          </cell>
          <cell r="E5">
            <v>808.06685000000016</v>
          </cell>
          <cell r="F5">
            <v>971.64697765000005</v>
          </cell>
          <cell r="G5">
            <v>337.08199045999999</v>
          </cell>
          <cell r="H5">
            <v>718.69694980999986</v>
          </cell>
          <cell r="I5">
            <v>926.10206809999988</v>
          </cell>
          <cell r="J5">
            <v>209.26</v>
          </cell>
          <cell r="K5">
            <v>2779.0204702200003</v>
          </cell>
          <cell r="L5">
            <v>356.33806149999998</v>
          </cell>
          <cell r="M5">
            <v>497.85</v>
          </cell>
          <cell r="N5">
            <v>495.92228519000003</v>
          </cell>
          <cell r="O5">
            <v>398.17584638</v>
          </cell>
          <cell r="P5">
            <v>141.02080039000001</v>
          </cell>
          <cell r="Q5">
            <v>441.09721810000002</v>
          </cell>
          <cell r="R5">
            <v>542.17934255</v>
          </cell>
          <cell r="S5">
            <v>394.16557960999995</v>
          </cell>
          <cell r="T5">
            <v>11716.477152309999</v>
          </cell>
          <cell r="U5">
            <v>668.84974984715052</v>
          </cell>
          <cell r="V5">
            <v>79.028106210000004</v>
          </cell>
          <cell r="W5">
            <v>549.74588630000005</v>
          </cell>
          <cell r="X5">
            <v>120.27752087999998</v>
          </cell>
          <cell r="Y5">
            <v>171.97572394999997</v>
          </cell>
          <cell r="Z5">
            <v>548.17052378999995</v>
          </cell>
          <cell r="AA5">
            <v>283.70078035000006</v>
          </cell>
          <cell r="AB5">
            <v>527.28844477999996</v>
          </cell>
          <cell r="AC5">
            <v>464.48604588000319</v>
          </cell>
          <cell r="AD5">
            <v>116.49233007000009</v>
          </cell>
          <cell r="AE5">
            <v>597.61822477999999</v>
          </cell>
          <cell r="AF5">
            <v>273.17028083999998</v>
          </cell>
          <cell r="AG5">
            <v>84.881545070000016</v>
          </cell>
          <cell r="AH5">
            <v>169.62502026999999</v>
          </cell>
          <cell r="AI5">
            <v>75657.336540000004</v>
          </cell>
          <cell r="AJ5">
            <v>28421.510000000002</v>
          </cell>
          <cell r="AK5">
            <v>207198.02913230003</v>
          </cell>
          <cell r="AL5">
            <v>23764.08942</v>
          </cell>
          <cell r="AM5">
            <v>63036.902109999995</v>
          </cell>
          <cell r="AN5">
            <v>9529</v>
          </cell>
          <cell r="AO5">
            <v>215574.74899999998</v>
          </cell>
          <cell r="AP5">
            <v>71596.909999999989</v>
          </cell>
          <cell r="AQ5">
            <v>108722.32809</v>
          </cell>
          <cell r="AR5">
            <v>100801</v>
          </cell>
          <cell r="AS5">
            <v>473066.28495999996</v>
          </cell>
          <cell r="AT5">
            <v>249701</v>
          </cell>
          <cell r="AU5">
            <v>117084.55</v>
          </cell>
          <cell r="AV5">
            <v>42837</v>
          </cell>
          <cell r="AW5">
            <v>41582</v>
          </cell>
          <cell r="AX5">
            <v>40966.710000000006</v>
          </cell>
          <cell r="AY5">
            <v>11500</v>
          </cell>
          <cell r="AZ5">
            <v>65140.479999999996</v>
          </cell>
          <cell r="BA5">
            <v>30041.409999999996</v>
          </cell>
          <cell r="BB5">
            <v>105703.58</v>
          </cell>
          <cell r="BC5">
            <v>165260</v>
          </cell>
          <cell r="BD5">
            <v>144911.92999999996</v>
          </cell>
          <cell r="BE5">
            <v>8691.27</v>
          </cell>
          <cell r="BF5">
            <v>51358.300729999995</v>
          </cell>
          <cell r="BG5">
            <v>37468.612559999994</v>
          </cell>
          <cell r="BH5">
            <v>131093.32</v>
          </cell>
          <cell r="BI5">
            <v>62041.425370000048</v>
          </cell>
          <cell r="BJ5">
            <v>48103.081180000008</v>
          </cell>
          <cell r="BK5">
            <v>80727.350000000006</v>
          </cell>
          <cell r="BL5">
            <v>70347.58</v>
          </cell>
          <cell r="BM5">
            <v>646659.3703200001</v>
          </cell>
          <cell r="BN5">
            <v>69111.116659999971</v>
          </cell>
          <cell r="BO5">
            <v>19490</v>
          </cell>
          <cell r="BP5">
            <v>41149.520000000004</v>
          </cell>
          <cell r="BQ5">
            <v>18727.388999999999</v>
          </cell>
          <cell r="BR5">
            <v>99077.343020000015</v>
          </cell>
          <cell r="BS5">
            <v>8914.5594900000015</v>
          </cell>
          <cell r="BT5">
            <v>33970.993390000011</v>
          </cell>
          <cell r="BU5">
            <v>5177.3999999999996</v>
          </cell>
          <cell r="BV5">
            <v>84631.99</v>
          </cell>
          <cell r="BW5">
            <v>68291.89</v>
          </cell>
          <cell r="BX5">
            <v>65302.39</v>
          </cell>
          <cell r="BY5">
            <v>8695</v>
          </cell>
          <cell r="BZ5">
            <v>44177.836080000008</v>
          </cell>
          <cell r="CA5">
            <v>53356</v>
          </cell>
          <cell r="CB5">
            <v>121713.76165</v>
          </cell>
          <cell r="CC5">
            <v>79276.290000000008</v>
          </cell>
          <cell r="CD5">
            <v>77123.153999999995</v>
          </cell>
          <cell r="CE5">
            <v>12751.34</v>
          </cell>
          <cell r="CF5">
            <v>96505.714710000015</v>
          </cell>
          <cell r="CG5">
            <v>120956.80926000001</v>
          </cell>
          <cell r="CH5">
            <v>15737.83</v>
          </cell>
          <cell r="CI5">
            <v>49931.600860000006</v>
          </cell>
          <cell r="CJ5">
            <v>38749.326659999977</v>
          </cell>
          <cell r="CK5">
            <v>12709.407000000003</v>
          </cell>
          <cell r="CL5">
            <v>21870.000000000004</v>
          </cell>
          <cell r="CM5">
            <v>28703</v>
          </cell>
          <cell r="CN5">
            <v>64112.609999999993</v>
          </cell>
          <cell r="CO5">
            <v>60124.869999999995</v>
          </cell>
          <cell r="CP5">
            <v>24891.119849999995</v>
          </cell>
          <cell r="CQ5">
            <v>14079.614379999999</v>
          </cell>
          <cell r="CR5">
            <v>4528.5075299999999</v>
          </cell>
          <cell r="CS5">
            <v>12107.51</v>
          </cell>
          <cell r="CT5">
            <v>8750.0097900000001</v>
          </cell>
          <cell r="CU5">
            <v>25204.299999999996</v>
          </cell>
          <cell r="CV5">
            <v>75096.28</v>
          </cell>
          <cell r="CW5">
            <v>11681.984759999999</v>
          </cell>
          <cell r="CX5">
            <v>12200.768647000001</v>
          </cell>
          <cell r="CY5">
            <v>21052.868000000002</v>
          </cell>
          <cell r="CZ5">
            <v>51353.603980000007</v>
          </cell>
          <cell r="DA5">
            <v>33697.479999999996</v>
          </cell>
          <cell r="DB5">
            <v>36578.055700000004</v>
          </cell>
          <cell r="DC5">
            <v>1399.99908</v>
          </cell>
          <cell r="DD5">
            <v>108484.68000000001</v>
          </cell>
          <cell r="DE5">
            <v>70669.334999999992</v>
          </cell>
          <cell r="DF5">
            <v>8124.2</v>
          </cell>
          <cell r="DG5">
            <v>5909.4263700000001</v>
          </cell>
          <cell r="DH5">
            <v>3110.4481000000005</v>
          </cell>
          <cell r="DI5">
            <v>2016.02385</v>
          </cell>
          <cell r="DJ5">
            <v>0</v>
          </cell>
          <cell r="DK5">
            <v>54586.630000000005</v>
          </cell>
          <cell r="DL5">
            <v>1875.1299999999999</v>
          </cell>
          <cell r="DM5">
            <v>18830.118620000001</v>
          </cell>
          <cell r="DN5">
            <v>52595.168049999993</v>
          </cell>
          <cell r="DO5">
            <v>13418</v>
          </cell>
          <cell r="DP5">
            <v>7183.1142499999996</v>
          </cell>
          <cell r="DQ5">
            <v>17686</v>
          </cell>
          <cell r="DR5">
            <v>0</v>
          </cell>
          <cell r="DS5">
            <v>5894.3741300000002</v>
          </cell>
          <cell r="DT5">
            <v>500</v>
          </cell>
          <cell r="DU5">
            <v>0</v>
          </cell>
          <cell r="DV5">
            <v>34800</v>
          </cell>
          <cell r="DW5">
            <v>8708.15</v>
          </cell>
          <cell r="DX5">
            <v>120051.41601999999</v>
          </cell>
          <cell r="DY5">
            <v>41326.072489999999</v>
          </cell>
          <cell r="DZ5">
            <v>6019</v>
          </cell>
          <cell r="EA5">
            <v>41868</v>
          </cell>
          <cell r="EC5">
            <v>220.72745000000003</v>
          </cell>
          <cell r="ED5">
            <v>162286.81775999998</v>
          </cell>
          <cell r="EE5">
            <v>94426.01</v>
          </cell>
          <cell r="EF5">
            <v>113725.10144000001</v>
          </cell>
          <cell r="EG5">
            <v>0</v>
          </cell>
          <cell r="EH5">
            <v>65757.62</v>
          </cell>
          <cell r="EI5">
            <v>5462</v>
          </cell>
          <cell r="EJ5">
            <v>24899</v>
          </cell>
          <cell r="EK5">
            <v>9650.1679999999997</v>
          </cell>
          <cell r="EL5">
            <v>21780.81869</v>
          </cell>
          <cell r="EM5">
            <v>0</v>
          </cell>
          <cell r="EN5">
            <v>0</v>
          </cell>
          <cell r="EO5">
            <v>507</v>
          </cell>
          <cell r="EP5">
            <v>0</v>
          </cell>
          <cell r="EQ5">
            <v>55271.4</v>
          </cell>
          <cell r="ER5">
            <v>20277.582999999999</v>
          </cell>
          <cell r="ES5">
            <v>28385.89</v>
          </cell>
          <cell r="ET5">
            <v>36943.53</v>
          </cell>
          <cell r="EU5">
            <v>6429.6900000000005</v>
          </cell>
          <cell r="EV5">
            <v>26020</v>
          </cell>
          <cell r="EW5">
            <v>21706.83</v>
          </cell>
          <cell r="EX5">
            <v>86803</v>
          </cell>
          <cell r="EY5">
            <v>9553</v>
          </cell>
          <cell r="EZ5">
            <v>21318.490279999998</v>
          </cell>
          <cell r="FA5">
            <v>0</v>
          </cell>
          <cell r="FB5">
            <v>368436.43965999997</v>
          </cell>
          <cell r="FC5">
            <v>0</v>
          </cell>
          <cell r="FD5">
            <v>69497.811850000042</v>
          </cell>
          <cell r="FE5">
            <v>358.72</v>
          </cell>
          <cell r="FF5">
            <v>7488</v>
          </cell>
          <cell r="FG5">
            <v>26132</v>
          </cell>
          <cell r="FH5">
            <v>34071.990319999997</v>
          </cell>
          <cell r="FI5">
            <v>3629.6022400000002</v>
          </cell>
          <cell r="FJ5">
            <v>69093.617830000003</v>
          </cell>
          <cell r="FK5">
            <v>86854.830000000016</v>
          </cell>
          <cell r="FL5">
            <v>0</v>
          </cell>
          <cell r="FM5">
            <v>185989.31963999997</v>
          </cell>
          <cell r="FN5">
            <v>0</v>
          </cell>
          <cell r="FO5">
            <v>0</v>
          </cell>
          <cell r="FP5">
            <v>3976.08</v>
          </cell>
          <cell r="FQ5">
            <v>339</v>
          </cell>
          <cell r="FR5">
            <v>18912.526999999998</v>
          </cell>
          <cell r="FS5">
            <v>2897.0910000000003</v>
          </cell>
          <cell r="FT5">
            <v>17781</v>
          </cell>
          <cell r="FU5">
            <v>29851.410000000003</v>
          </cell>
          <cell r="FV5">
            <v>5996.5910000000003</v>
          </cell>
          <cell r="FW5">
            <v>44253.990000000005</v>
          </cell>
          <cell r="FX5">
            <v>13275.522160000002</v>
          </cell>
          <cell r="FY5">
            <v>7500</v>
          </cell>
          <cell r="FZ5">
            <v>19379.560000000001</v>
          </cell>
          <cell r="GA5">
            <v>13550.8</v>
          </cell>
          <cell r="GB5">
            <v>19947.532099999997</v>
          </cell>
          <cell r="GC5">
            <v>7000</v>
          </cell>
          <cell r="GD5">
            <v>690.70999999999992</v>
          </cell>
          <cell r="GE5">
            <v>4668.2719099999995</v>
          </cell>
          <cell r="GF5">
            <v>24132.809999999998</v>
          </cell>
          <cell r="GL5">
            <v>28339.673775287149</v>
          </cell>
          <cell r="GM5">
            <v>5652.4310012793012</v>
          </cell>
          <cell r="GN5">
            <v>2149.9025418400001</v>
          </cell>
          <cell r="GP5">
            <v>3.8983290967639847E-2</v>
          </cell>
        </row>
        <row r="22">
          <cell r="A22">
            <v>18</v>
          </cell>
          <cell r="B22" t="str">
            <v>Mining Related</v>
          </cell>
          <cell r="C22">
            <v>200.98400000000001</v>
          </cell>
          <cell r="D22">
            <v>957.92</v>
          </cell>
          <cell r="E22">
            <v>553.81402999999989</v>
          </cell>
          <cell r="F22">
            <v>24.900123189999995</v>
          </cell>
          <cell r="G22">
            <v>0</v>
          </cell>
          <cell r="H22">
            <v>0</v>
          </cell>
          <cell r="I22">
            <v>0</v>
          </cell>
          <cell r="J22">
            <v>57.85</v>
          </cell>
          <cell r="K22">
            <v>34.599689440000006</v>
          </cell>
          <cell r="L22">
            <v>0</v>
          </cell>
          <cell r="M22">
            <v>13.72</v>
          </cell>
          <cell r="N22">
            <v>0</v>
          </cell>
          <cell r="O22">
            <v>0</v>
          </cell>
          <cell r="P22">
            <v>44.066198389999997</v>
          </cell>
          <cell r="Q22">
            <v>683.86172940000006</v>
          </cell>
          <cell r="R22">
            <v>0</v>
          </cell>
          <cell r="S22">
            <v>70.391999999999996</v>
          </cell>
          <cell r="T22">
            <v>27.397622000000002</v>
          </cell>
          <cell r="U22">
            <v>66.249397559999991</v>
          </cell>
          <cell r="V22">
            <v>10.142275510000001</v>
          </cell>
          <cell r="W22">
            <v>1.9900386699998081</v>
          </cell>
          <cell r="X22">
            <v>145.53140525000001</v>
          </cell>
          <cell r="Y22">
            <v>113.95042283000001</v>
          </cell>
          <cell r="Z22">
            <v>390.66217992999998</v>
          </cell>
          <cell r="AA22">
            <v>56.871752130000004</v>
          </cell>
          <cell r="AB22">
            <v>0</v>
          </cell>
          <cell r="AC22">
            <v>0</v>
          </cell>
          <cell r="AD22">
            <v>121.54548835000004</v>
          </cell>
          <cell r="AE22">
            <v>39.163448540000012</v>
          </cell>
          <cell r="AF22">
            <v>1.7737719699999999</v>
          </cell>
          <cell r="AG22">
            <v>0</v>
          </cell>
          <cell r="AH22">
            <v>0</v>
          </cell>
          <cell r="AI22">
            <v>0</v>
          </cell>
          <cell r="AJ22">
            <v>0</v>
          </cell>
          <cell r="AK22">
            <v>20549.820069699996</v>
          </cell>
          <cell r="AL22">
            <v>0</v>
          </cell>
          <cell r="AM22">
            <v>12105.81</v>
          </cell>
          <cell r="AN22">
            <v>0</v>
          </cell>
          <cell r="AO22">
            <v>0</v>
          </cell>
          <cell r="AP22">
            <v>0</v>
          </cell>
          <cell r="AQ22">
            <v>0</v>
          </cell>
          <cell r="AR22">
            <v>0</v>
          </cell>
          <cell r="AS22">
            <v>8965.7308199999989</v>
          </cell>
          <cell r="AT22">
            <v>675</v>
          </cell>
          <cell r="AU22">
            <v>0</v>
          </cell>
          <cell r="AV22">
            <v>0</v>
          </cell>
          <cell r="AW22">
            <v>10649.000002000001</v>
          </cell>
          <cell r="AX22">
            <v>0</v>
          </cell>
          <cell r="AY22">
            <v>33810</v>
          </cell>
          <cell r="AZ22">
            <v>6391.9500000000007</v>
          </cell>
          <cell r="BA22">
            <v>0</v>
          </cell>
          <cell r="BB22">
            <v>197.35</v>
          </cell>
          <cell r="BC22">
            <v>0</v>
          </cell>
          <cell r="BD22">
            <v>5485</v>
          </cell>
          <cell r="BE22">
            <v>0</v>
          </cell>
          <cell r="BF22">
            <v>9492.0063300000002</v>
          </cell>
          <cell r="BG22">
            <v>0</v>
          </cell>
          <cell r="BH22">
            <v>0</v>
          </cell>
          <cell r="BI22">
            <v>0</v>
          </cell>
          <cell r="BJ22">
            <v>1271.90068</v>
          </cell>
          <cell r="BK22">
            <v>0</v>
          </cell>
          <cell r="BL22">
            <v>0</v>
          </cell>
          <cell r="BM22">
            <v>0</v>
          </cell>
          <cell r="BN22">
            <v>9126.3979100000033</v>
          </cell>
          <cell r="BO22">
            <v>0</v>
          </cell>
          <cell r="BP22">
            <v>11682.6</v>
          </cell>
          <cell r="BQ22">
            <v>0</v>
          </cell>
          <cell r="BR22">
            <v>0</v>
          </cell>
          <cell r="BS22">
            <v>0</v>
          </cell>
          <cell r="BT22">
            <v>0</v>
          </cell>
          <cell r="BU22">
            <v>0</v>
          </cell>
          <cell r="BV22">
            <v>0</v>
          </cell>
          <cell r="BW22">
            <v>0</v>
          </cell>
          <cell r="BX22">
            <v>0</v>
          </cell>
          <cell r="BY22">
            <v>0</v>
          </cell>
          <cell r="BZ22">
            <v>5858.59944</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19514.992280000002</v>
          </cell>
          <cell r="CR22">
            <v>9151.9351700000007</v>
          </cell>
          <cell r="CS22">
            <v>0</v>
          </cell>
          <cell r="CT22">
            <v>0</v>
          </cell>
          <cell r="CU22">
            <v>0</v>
          </cell>
          <cell r="CV22">
            <v>0</v>
          </cell>
          <cell r="CW22">
            <v>0</v>
          </cell>
          <cell r="CX22">
            <v>0</v>
          </cell>
          <cell r="CY22">
            <v>6949.6313399999999</v>
          </cell>
          <cell r="CZ22">
            <v>0</v>
          </cell>
          <cell r="DA22">
            <v>0</v>
          </cell>
          <cell r="DB22">
            <v>0</v>
          </cell>
          <cell r="DC22">
            <v>0</v>
          </cell>
          <cell r="DD22">
            <v>2884.09</v>
          </cell>
          <cell r="DE22">
            <v>5900</v>
          </cell>
          <cell r="DF22">
            <v>0</v>
          </cell>
          <cell r="DG22">
            <v>0</v>
          </cell>
          <cell r="DH22">
            <v>0</v>
          </cell>
          <cell r="DI22">
            <v>0</v>
          </cell>
          <cell r="DJ22">
            <v>0</v>
          </cell>
          <cell r="DK22">
            <v>0</v>
          </cell>
          <cell r="DL22">
            <v>0</v>
          </cell>
          <cell r="DM22">
            <v>0</v>
          </cell>
          <cell r="DN22">
            <v>300</v>
          </cell>
          <cell r="DO22">
            <v>0</v>
          </cell>
          <cell r="DP22">
            <v>1447.1325999999999</v>
          </cell>
          <cell r="DQ22">
            <v>0</v>
          </cell>
          <cell r="DR22">
            <v>0</v>
          </cell>
          <cell r="DS22">
            <v>0</v>
          </cell>
          <cell r="DT22">
            <v>0</v>
          </cell>
          <cell r="DU22">
            <v>0</v>
          </cell>
          <cell r="DV22">
            <v>0</v>
          </cell>
          <cell r="DW22">
            <v>7500</v>
          </cell>
          <cell r="DX22">
            <v>0</v>
          </cell>
          <cell r="DY22">
            <v>0</v>
          </cell>
          <cell r="DZ22">
            <v>51000</v>
          </cell>
          <cell r="EA22">
            <v>0</v>
          </cell>
          <cell r="EC22">
            <v>0</v>
          </cell>
          <cell r="ED22">
            <v>3697.0870000000004</v>
          </cell>
          <cell r="EE22">
            <v>0</v>
          </cell>
          <cell r="EF22">
            <v>0</v>
          </cell>
          <cell r="EG22">
            <v>0</v>
          </cell>
          <cell r="EH22">
            <v>1551</v>
          </cell>
          <cell r="EI22">
            <v>852</v>
          </cell>
          <cell r="EJ22">
            <v>0</v>
          </cell>
          <cell r="EK22">
            <v>9431.3935200000014</v>
          </cell>
          <cell r="EL22">
            <v>0</v>
          </cell>
          <cell r="EM22">
            <v>3374</v>
          </cell>
          <cell r="EN22">
            <v>2799.5535499999996</v>
          </cell>
          <cell r="EO22">
            <v>0</v>
          </cell>
          <cell r="EP22">
            <v>0</v>
          </cell>
          <cell r="EQ22">
            <v>350</v>
          </cell>
          <cell r="ER22">
            <v>0</v>
          </cell>
          <cell r="ES22">
            <v>0</v>
          </cell>
          <cell r="ET22">
            <v>18100</v>
          </cell>
          <cell r="EU22">
            <v>1328.98</v>
          </cell>
          <cell r="EV22">
            <v>14300</v>
          </cell>
          <cell r="EW22">
            <v>0</v>
          </cell>
          <cell r="EX22">
            <v>10259</v>
          </cell>
          <cell r="EY22">
            <v>0</v>
          </cell>
          <cell r="EZ22">
            <v>0</v>
          </cell>
          <cell r="FA22">
            <v>0</v>
          </cell>
          <cell r="FB22">
            <v>0</v>
          </cell>
          <cell r="FC22">
            <v>0</v>
          </cell>
          <cell r="FD22">
            <v>31719.508679999999</v>
          </cell>
          <cell r="FE22">
            <v>0</v>
          </cell>
          <cell r="FF22">
            <v>0</v>
          </cell>
          <cell r="FG22">
            <v>0</v>
          </cell>
          <cell r="FH22">
            <v>0</v>
          </cell>
          <cell r="FI22">
            <v>0</v>
          </cell>
          <cell r="FJ22">
            <v>700</v>
          </cell>
          <cell r="FK22">
            <v>0</v>
          </cell>
          <cell r="FL22">
            <v>0</v>
          </cell>
          <cell r="FM22">
            <v>44000</v>
          </cell>
          <cell r="FN22">
            <v>6500</v>
          </cell>
          <cell r="FO22">
            <v>4975</v>
          </cell>
          <cell r="FP22">
            <v>0</v>
          </cell>
          <cell r="FQ22">
            <v>0</v>
          </cell>
          <cell r="FR22">
            <v>0</v>
          </cell>
          <cell r="FS22">
            <v>0</v>
          </cell>
          <cell r="FT22">
            <v>0</v>
          </cell>
          <cell r="FU22">
            <v>0</v>
          </cell>
          <cell r="FV22">
            <v>0</v>
          </cell>
          <cell r="FW22">
            <v>0</v>
          </cell>
          <cell r="FX22">
            <v>12700</v>
          </cell>
          <cell r="FY22">
            <v>0</v>
          </cell>
          <cell r="FZ22">
            <v>0</v>
          </cell>
          <cell r="GA22">
            <v>0</v>
          </cell>
          <cell r="GB22">
            <v>0</v>
          </cell>
          <cell r="GC22">
            <v>0</v>
          </cell>
          <cell r="GD22">
            <v>0</v>
          </cell>
          <cell r="GE22">
            <v>0</v>
          </cell>
          <cell r="GF22">
            <v>0</v>
          </cell>
          <cell r="GL22">
            <v>3617.3855731599997</v>
          </cell>
          <cell r="GM22">
            <v>182.40894664170003</v>
          </cell>
          <cell r="GN22">
            <v>225.13752275000002</v>
          </cell>
          <cell r="GP22">
            <v>4.9759780390841871E-3</v>
          </cell>
        </row>
        <row r="30">
          <cell r="A30">
            <v>26</v>
          </cell>
          <cell r="B30" t="str">
            <v>Agriculture, Forestry &amp; Bevarage   Production  Related</v>
          </cell>
          <cell r="C30">
            <v>2803.7200000000003</v>
          </cell>
          <cell r="D30">
            <v>2430.7599999999998</v>
          </cell>
          <cell r="E30">
            <v>3623.9023200000001</v>
          </cell>
          <cell r="F30">
            <v>3455.1751629199998</v>
          </cell>
          <cell r="G30">
            <v>3219.3541480746003</v>
          </cell>
          <cell r="H30">
            <v>3481.4241606600021</v>
          </cell>
          <cell r="I30">
            <v>2385.6273321900003</v>
          </cell>
          <cell r="J30">
            <v>807.58</v>
          </cell>
          <cell r="K30">
            <v>2817.0020854900004</v>
          </cell>
          <cell r="L30">
            <v>2593.8322297825007</v>
          </cell>
          <cell r="M30">
            <v>1693.19</v>
          </cell>
          <cell r="N30">
            <v>1602.5223648900001</v>
          </cell>
          <cell r="O30">
            <v>392.25517327000006</v>
          </cell>
          <cell r="P30">
            <v>342.79482444999996</v>
          </cell>
          <cell r="Q30">
            <v>1313.3224117899999</v>
          </cell>
          <cell r="R30">
            <v>1438.0284855080006</v>
          </cell>
          <cell r="S30">
            <v>903.00700000000006</v>
          </cell>
          <cell r="T30">
            <v>3158.4160176599999</v>
          </cell>
          <cell r="U30">
            <v>749.35602324000001</v>
          </cell>
          <cell r="V30">
            <v>1525.4705444200001</v>
          </cell>
          <cell r="W30">
            <v>229.31494507999994</v>
          </cell>
          <cell r="X30">
            <v>939.25299724000013</v>
          </cell>
          <cell r="Y30">
            <v>1034.05032781</v>
          </cell>
          <cell r="Z30">
            <v>123.05243991000002</v>
          </cell>
          <cell r="AA30">
            <v>2546.0874418399994</v>
          </cell>
          <cell r="AB30">
            <v>849.34860234999996</v>
          </cell>
          <cell r="AC30">
            <v>1249.7980251255005</v>
          </cell>
          <cell r="AD30">
            <v>1432.9174514300005</v>
          </cell>
          <cell r="AE30">
            <v>802.81260011000006</v>
          </cell>
          <cell r="AF30">
            <v>818.88042451000013</v>
          </cell>
          <cell r="AG30">
            <v>412.26199184000001</v>
          </cell>
          <cell r="AH30">
            <v>1274.1341899700001</v>
          </cell>
          <cell r="AI30">
            <v>247480.67772999997</v>
          </cell>
          <cell r="AJ30">
            <v>115422.17</v>
          </cell>
          <cell r="AK30">
            <v>142350.47175686006</v>
          </cell>
          <cell r="AL30">
            <v>254.39352000000002</v>
          </cell>
          <cell r="AM30">
            <v>127155.52641999998</v>
          </cell>
          <cell r="AN30">
            <v>0</v>
          </cell>
          <cell r="AO30">
            <v>112526.625</v>
          </cell>
          <cell r="AP30">
            <v>31384.809999999998</v>
          </cell>
          <cell r="AQ30">
            <v>74413.691989999992</v>
          </cell>
          <cell r="AR30">
            <v>59841</v>
          </cell>
          <cell r="AS30">
            <v>60309.380290000001</v>
          </cell>
          <cell r="AT30">
            <v>87546</v>
          </cell>
          <cell r="AU30">
            <v>144821.28999999998</v>
          </cell>
          <cell r="AV30">
            <v>0</v>
          </cell>
          <cell r="AW30">
            <v>71018</v>
          </cell>
          <cell r="AX30">
            <v>6751</v>
          </cell>
          <cell r="AY30">
            <v>734.43065000000001</v>
          </cell>
          <cell r="AZ30">
            <v>66323.649999999994</v>
          </cell>
          <cell r="BA30">
            <v>60930.939999999995</v>
          </cell>
          <cell r="BB30">
            <v>48806.47</v>
          </cell>
          <cell r="BC30">
            <v>139960</v>
          </cell>
          <cell r="BD30">
            <v>86561.069999999992</v>
          </cell>
          <cell r="BE30">
            <v>27193.84</v>
          </cell>
          <cell r="BF30">
            <v>191630.47744999998</v>
          </cell>
          <cell r="BG30">
            <v>19036.374079999998</v>
          </cell>
          <cell r="BH30">
            <v>44225.25</v>
          </cell>
          <cell r="BI30">
            <v>222020.85184000002</v>
          </cell>
          <cell r="BJ30">
            <v>34749.367000000006</v>
          </cell>
          <cell r="BK30">
            <v>37602.509999999995</v>
          </cell>
          <cell r="BL30">
            <v>5598.08</v>
          </cell>
          <cell r="BM30">
            <v>0</v>
          </cell>
          <cell r="BN30">
            <v>119891.81692</v>
          </cell>
          <cell r="BO30">
            <v>2150</v>
          </cell>
          <cell r="BP30">
            <v>48634.299999999996</v>
          </cell>
          <cell r="BQ30">
            <v>12671.119999999999</v>
          </cell>
          <cell r="BR30">
            <v>408416.11169000005</v>
          </cell>
          <cell r="BS30">
            <v>0</v>
          </cell>
          <cell r="BT30">
            <v>37433.142529999997</v>
          </cell>
          <cell r="BU30">
            <v>0</v>
          </cell>
          <cell r="BV30">
            <v>12695.56</v>
          </cell>
          <cell r="BW30">
            <v>35012.89</v>
          </cell>
          <cell r="BX30">
            <v>4293.08</v>
          </cell>
          <cell r="BY30">
            <v>0</v>
          </cell>
          <cell r="BZ30">
            <v>113349.60118</v>
          </cell>
          <cell r="CA30">
            <v>34224</v>
          </cell>
          <cell r="CB30">
            <v>9867.0405700000083</v>
          </cell>
          <cell r="CC30">
            <v>0</v>
          </cell>
          <cell r="CD30">
            <v>9592.1869999999999</v>
          </cell>
          <cell r="CE30">
            <v>157.69999999999999</v>
          </cell>
          <cell r="CF30">
            <v>4896.7364500000003</v>
          </cell>
          <cell r="CG30">
            <v>98233.13145999999</v>
          </cell>
          <cell r="CH30">
            <v>23227.86</v>
          </cell>
          <cell r="CI30">
            <v>35635.068700000011</v>
          </cell>
          <cell r="CJ30">
            <v>35562.328369999996</v>
          </cell>
          <cell r="CK30">
            <v>3627.74</v>
          </cell>
          <cell r="CL30">
            <v>0</v>
          </cell>
          <cell r="CM30">
            <v>5474</v>
          </cell>
          <cell r="CN30">
            <v>77220.13</v>
          </cell>
          <cell r="CO30">
            <v>18126.96</v>
          </cell>
          <cell r="CP30">
            <v>0</v>
          </cell>
          <cell r="CQ30">
            <v>104732.31511</v>
          </cell>
          <cell r="CR30">
            <v>2098.5</v>
          </cell>
          <cell r="CS30">
            <v>30476.469999999998</v>
          </cell>
          <cell r="CT30">
            <v>4573.9718899999998</v>
          </cell>
          <cell r="CU30">
            <v>9351.4000000000051</v>
          </cell>
          <cell r="CV30">
            <v>66799.73</v>
          </cell>
          <cell r="CW30">
            <v>2119.4900000000002</v>
          </cell>
          <cell r="CX30">
            <v>0</v>
          </cell>
          <cell r="CY30">
            <v>35244.389499999997</v>
          </cell>
          <cell r="CZ30">
            <v>0</v>
          </cell>
          <cell r="DA30">
            <v>0</v>
          </cell>
          <cell r="DB30">
            <v>16071.851859999999</v>
          </cell>
          <cell r="DC30">
            <v>2299.9999900000003</v>
          </cell>
          <cell r="DD30">
            <v>81050.16</v>
          </cell>
          <cell r="DE30">
            <v>12492.38718</v>
          </cell>
          <cell r="DF30">
            <v>2920</v>
          </cell>
          <cell r="DG30">
            <v>0</v>
          </cell>
          <cell r="DH30">
            <v>5269.5568499999999</v>
          </cell>
          <cell r="DI30">
            <v>2350.73</v>
          </cell>
          <cell r="DJ30">
            <v>3234.04</v>
          </cell>
          <cell r="DK30">
            <v>34878.569999999992</v>
          </cell>
          <cell r="DL30">
            <v>954.46</v>
          </cell>
          <cell r="DM30">
            <v>6894.3939100000007</v>
          </cell>
          <cell r="DN30">
            <v>11982.92504</v>
          </cell>
          <cell r="DO30">
            <v>22131</v>
          </cell>
          <cell r="DP30">
            <v>7355.1860999999999</v>
          </cell>
          <cell r="DQ30">
            <v>59485</v>
          </cell>
          <cell r="DR30">
            <v>0</v>
          </cell>
          <cell r="DS30">
            <v>0</v>
          </cell>
          <cell r="DT30">
            <v>0</v>
          </cell>
          <cell r="DU30">
            <v>0</v>
          </cell>
          <cell r="DV30">
            <v>0</v>
          </cell>
          <cell r="DW30">
            <v>5135</v>
          </cell>
          <cell r="DX30">
            <v>102103.20567</v>
          </cell>
          <cell r="DY30">
            <v>61097.561119999991</v>
          </cell>
          <cell r="DZ30">
            <v>0</v>
          </cell>
          <cell r="EA30">
            <v>0</v>
          </cell>
          <cell r="EC30">
            <v>344.04824000000002</v>
          </cell>
          <cell r="ED30">
            <v>106628.988</v>
          </cell>
          <cell r="EE30">
            <v>18639.260000000002</v>
          </cell>
          <cell r="EF30">
            <v>0</v>
          </cell>
          <cell r="EG30">
            <v>0</v>
          </cell>
          <cell r="EH30">
            <v>9764.9500000000007</v>
          </cell>
          <cell r="EI30">
            <v>14500</v>
          </cell>
          <cell r="EJ30">
            <v>29891</v>
          </cell>
          <cell r="EK30">
            <v>15904.964889999997</v>
          </cell>
          <cell r="EL30">
            <v>77946.850680000003</v>
          </cell>
          <cell r="EM30">
            <v>0</v>
          </cell>
          <cell r="EN30">
            <v>1200</v>
          </cell>
          <cell r="EO30">
            <v>0</v>
          </cell>
          <cell r="EP30">
            <v>10825.89</v>
          </cell>
          <cell r="EQ30">
            <v>15742</v>
          </cell>
          <cell r="ER30">
            <v>60945.56</v>
          </cell>
          <cell r="ES30">
            <v>0</v>
          </cell>
          <cell r="ET30">
            <v>15986.18</v>
          </cell>
          <cell r="EU30">
            <v>41052.74</v>
          </cell>
          <cell r="EV30">
            <v>0</v>
          </cell>
          <cell r="EW30">
            <v>5823.76</v>
          </cell>
          <cell r="EX30">
            <v>108521</v>
          </cell>
          <cell r="EY30">
            <v>0</v>
          </cell>
          <cell r="EZ30">
            <v>69635.653810000018</v>
          </cell>
          <cell r="FA30">
            <v>54479.817620000002</v>
          </cell>
          <cell r="FB30">
            <v>792470.12742999999</v>
          </cell>
          <cell r="FC30">
            <v>0</v>
          </cell>
          <cell r="FD30">
            <v>172603.60186</v>
          </cell>
          <cell r="FE30">
            <v>0</v>
          </cell>
          <cell r="FF30">
            <v>989.69999999999993</v>
          </cell>
          <cell r="FG30">
            <v>93101</v>
          </cell>
          <cell r="FH30">
            <v>12425.134660000002</v>
          </cell>
          <cell r="FI30">
            <v>0</v>
          </cell>
          <cell r="FJ30">
            <v>84203.758699999991</v>
          </cell>
          <cell r="FK30">
            <v>26771.35</v>
          </cell>
          <cell r="FL30">
            <v>0</v>
          </cell>
          <cell r="FM30">
            <v>49431.593999999997</v>
          </cell>
          <cell r="FN30">
            <v>11900</v>
          </cell>
          <cell r="FO30">
            <v>4500</v>
          </cell>
          <cell r="FP30">
            <v>7909.04</v>
          </cell>
          <cell r="FQ30">
            <v>0</v>
          </cell>
          <cell r="FR30">
            <v>14923.21</v>
          </cell>
          <cell r="FS30">
            <v>0</v>
          </cell>
          <cell r="FT30">
            <v>0</v>
          </cell>
          <cell r="FU30">
            <v>82644.069999999992</v>
          </cell>
          <cell r="FV30">
            <v>550.77499999999998</v>
          </cell>
          <cell r="FW30">
            <v>25906.67</v>
          </cell>
          <cell r="FX30">
            <v>10100</v>
          </cell>
          <cell r="FY30">
            <v>30250</v>
          </cell>
          <cell r="FZ30">
            <v>0</v>
          </cell>
          <cell r="GA30">
            <v>13450</v>
          </cell>
          <cell r="GB30">
            <v>600</v>
          </cell>
          <cell r="GC30">
            <v>0</v>
          </cell>
          <cell r="GD30">
            <v>11500</v>
          </cell>
          <cell r="GE30">
            <v>4500</v>
          </cell>
          <cell r="GF30">
            <v>18466.12</v>
          </cell>
          <cell r="GL30">
            <v>52448.651721560615</v>
          </cell>
          <cell r="GM30">
            <v>3941.8073800268608</v>
          </cell>
          <cell r="GN30">
            <v>2295.3645816800004</v>
          </cell>
          <cell r="GP30">
            <v>7.2146950848282487E-2</v>
          </cell>
        </row>
        <row r="32">
          <cell r="A32">
            <v>28</v>
          </cell>
          <cell r="B32" t="str">
            <v>Agricultural and Forest product</v>
          </cell>
          <cell r="C32">
            <v>1785.521</v>
          </cell>
          <cell r="D32">
            <v>1061.3599999999997</v>
          </cell>
          <cell r="E32">
            <v>517.60848999999996</v>
          </cell>
          <cell r="F32">
            <v>1047.3353906799998</v>
          </cell>
          <cell r="G32">
            <v>168.37352016</v>
          </cell>
          <cell r="H32">
            <v>981.37651126999958</v>
          </cell>
          <cell r="I32">
            <v>1198.3334133299998</v>
          </cell>
          <cell r="J32">
            <v>377.19000000000005</v>
          </cell>
          <cell r="K32">
            <v>580.30307824999966</v>
          </cell>
          <cell r="L32">
            <v>387.85847677999993</v>
          </cell>
          <cell r="M32">
            <v>504.92</v>
          </cell>
          <cell r="N32">
            <v>299.51316901999996</v>
          </cell>
          <cell r="O32">
            <v>82.719271240000012</v>
          </cell>
          <cell r="P32">
            <v>91.161937970000011</v>
          </cell>
          <cell r="Q32">
            <v>356.25462517999995</v>
          </cell>
          <cell r="R32">
            <v>156.59626872999999</v>
          </cell>
          <cell r="S32">
            <v>447.09300000000002</v>
          </cell>
          <cell r="T32">
            <v>154.98952203000002</v>
          </cell>
          <cell r="U32">
            <v>162.18985317000002</v>
          </cell>
          <cell r="V32">
            <v>711.17824404999999</v>
          </cell>
          <cell r="W32">
            <v>139.63493402999995</v>
          </cell>
          <cell r="X32">
            <v>264.22352212999999</v>
          </cell>
          <cell r="Y32">
            <v>258.70299420000003</v>
          </cell>
          <cell r="Z32">
            <v>114.91864736999999</v>
          </cell>
          <cell r="AA32">
            <v>582.64261931999999</v>
          </cell>
          <cell r="AB32">
            <v>465.09969150000001</v>
          </cell>
          <cell r="AC32">
            <v>284.61721598000003</v>
          </cell>
          <cell r="AD32">
            <v>307.34283258000005</v>
          </cell>
          <cell r="AE32">
            <v>222.59479233000002</v>
          </cell>
          <cell r="AF32">
            <v>300.98660408999996</v>
          </cell>
          <cell r="AG32">
            <v>89.598939299999998</v>
          </cell>
          <cell r="AH32">
            <v>719.07423727000003</v>
          </cell>
          <cell r="AI32">
            <v>207517.758</v>
          </cell>
          <cell r="AJ32">
            <v>67383.33</v>
          </cell>
          <cell r="AK32">
            <v>75718.271687300017</v>
          </cell>
          <cell r="AL32">
            <v>0</v>
          </cell>
          <cell r="AM32">
            <v>67783.119440000009</v>
          </cell>
          <cell r="AN32">
            <v>0</v>
          </cell>
          <cell r="AO32">
            <v>83208.484999999986</v>
          </cell>
          <cell r="AP32">
            <v>27290.519999999997</v>
          </cell>
          <cell r="AQ32">
            <v>42629.362290000005</v>
          </cell>
          <cell r="AR32">
            <v>0</v>
          </cell>
          <cell r="AS32">
            <v>31550.053339999991</v>
          </cell>
          <cell r="AT32">
            <v>66605</v>
          </cell>
          <cell r="AU32">
            <v>61048.88</v>
          </cell>
          <cell r="AV32">
            <v>0</v>
          </cell>
          <cell r="AW32">
            <v>27510</v>
          </cell>
          <cell r="AX32">
            <v>0</v>
          </cell>
          <cell r="AY32">
            <v>734.43065000000001</v>
          </cell>
          <cell r="AZ32">
            <v>21447.049999999996</v>
          </cell>
          <cell r="BA32">
            <v>47604.74</v>
          </cell>
          <cell r="BB32">
            <v>18505.23</v>
          </cell>
          <cell r="BC32">
            <v>139960</v>
          </cell>
          <cell r="BD32">
            <v>63508.779999999984</v>
          </cell>
          <cell r="BE32">
            <v>3506.5299999999997</v>
          </cell>
          <cell r="BF32">
            <v>109044.01884</v>
          </cell>
          <cell r="BG32">
            <v>7187.2040800000004</v>
          </cell>
          <cell r="BH32">
            <v>25646.94</v>
          </cell>
          <cell r="BI32">
            <v>89753.15959000001</v>
          </cell>
          <cell r="BJ32">
            <v>30135.911790000002</v>
          </cell>
          <cell r="BK32">
            <v>7659.7400000000007</v>
          </cell>
          <cell r="BL32">
            <v>5598.08</v>
          </cell>
          <cell r="BM32">
            <v>0</v>
          </cell>
          <cell r="BN32">
            <v>98850.983369999987</v>
          </cell>
          <cell r="BO32">
            <v>0</v>
          </cell>
          <cell r="BP32">
            <v>27886.820000000003</v>
          </cell>
          <cell r="BQ32">
            <v>12671.119999999999</v>
          </cell>
          <cell r="BR32">
            <v>150559.82544000002</v>
          </cell>
          <cell r="BS32">
            <v>0</v>
          </cell>
          <cell r="BT32">
            <v>21783.386140000002</v>
          </cell>
          <cell r="BU32">
            <v>0</v>
          </cell>
          <cell r="BV32">
            <v>8639.4699999999993</v>
          </cell>
          <cell r="BW32">
            <v>23272.65</v>
          </cell>
          <cell r="BX32">
            <v>4293.08</v>
          </cell>
          <cell r="BY32">
            <v>0</v>
          </cell>
          <cell r="BZ32">
            <v>77380.398440000004</v>
          </cell>
          <cell r="CA32">
            <v>8940</v>
          </cell>
          <cell r="CB32">
            <v>4978.1387399999994</v>
          </cell>
          <cell r="CC32">
            <v>0</v>
          </cell>
          <cell r="CD32">
            <v>6198.1620000000003</v>
          </cell>
          <cell r="CE32">
            <v>157.69999999999999</v>
          </cell>
          <cell r="CF32">
            <v>0</v>
          </cell>
          <cell r="CG32">
            <v>23860.007590000001</v>
          </cell>
          <cell r="CH32">
            <v>15058.850000000002</v>
          </cell>
          <cell r="CI32">
            <v>7568.36</v>
          </cell>
          <cell r="CJ32">
            <v>14701.879290000001</v>
          </cell>
          <cell r="CK32">
            <v>500</v>
          </cell>
          <cell r="CL32">
            <v>0</v>
          </cell>
          <cell r="CM32">
            <v>3899</v>
          </cell>
          <cell r="CN32">
            <v>27787.14</v>
          </cell>
          <cell r="CO32">
            <v>14286.529999999999</v>
          </cell>
          <cell r="CP32">
            <v>0</v>
          </cell>
          <cell r="CQ32">
            <v>96087.240810000003</v>
          </cell>
          <cell r="CR32">
            <v>2098.5</v>
          </cell>
          <cell r="CS32">
            <v>25792.389999999996</v>
          </cell>
          <cell r="CT32">
            <v>771.42924000000016</v>
          </cell>
          <cell r="CU32">
            <v>6054.4300000000076</v>
          </cell>
          <cell r="CV32">
            <v>52833.599999999999</v>
          </cell>
          <cell r="CW32">
            <v>2119.4900000000002</v>
          </cell>
          <cell r="CX32">
            <v>0</v>
          </cell>
          <cell r="CY32">
            <v>35244.389499999997</v>
          </cell>
          <cell r="CZ32">
            <v>0</v>
          </cell>
          <cell r="DA32">
            <v>0</v>
          </cell>
          <cell r="DB32">
            <v>5572.7081299999991</v>
          </cell>
          <cell r="DC32">
            <v>2099.9999900000003</v>
          </cell>
          <cell r="DD32">
            <v>21473.840000000004</v>
          </cell>
          <cell r="DE32">
            <v>12492.38718</v>
          </cell>
          <cell r="DF32">
            <v>2620</v>
          </cell>
          <cell r="DG32">
            <v>0</v>
          </cell>
          <cell r="DH32">
            <v>5269.5568499999999</v>
          </cell>
          <cell r="DI32">
            <v>190.73000000000002</v>
          </cell>
          <cell r="DJ32">
            <v>0</v>
          </cell>
          <cell r="DK32">
            <v>3144.5</v>
          </cell>
          <cell r="DL32">
            <v>954.46</v>
          </cell>
          <cell r="DM32">
            <v>6894.3939100000007</v>
          </cell>
          <cell r="DN32">
            <v>7982.9250400000001</v>
          </cell>
          <cell r="DO32">
            <v>8042</v>
          </cell>
          <cell r="DP32">
            <v>5401.0585499999997</v>
          </cell>
          <cell r="DQ32">
            <v>31603</v>
          </cell>
          <cell r="DR32">
            <v>0</v>
          </cell>
          <cell r="DS32">
            <v>0</v>
          </cell>
          <cell r="DT32">
            <v>0</v>
          </cell>
          <cell r="DU32">
            <v>0</v>
          </cell>
          <cell r="DV32">
            <v>0</v>
          </cell>
          <cell r="DW32">
            <v>5135</v>
          </cell>
          <cell r="DX32">
            <v>90781.68743999998</v>
          </cell>
          <cell r="DY32">
            <v>1099.85205</v>
          </cell>
          <cell r="DZ32">
            <v>0</v>
          </cell>
          <cell r="EA32">
            <v>0</v>
          </cell>
          <cell r="EC32">
            <v>0</v>
          </cell>
          <cell r="ED32">
            <v>53606.589</v>
          </cell>
          <cell r="EE32">
            <v>14589.289999999999</v>
          </cell>
          <cell r="EF32">
            <v>0</v>
          </cell>
          <cell r="EG32">
            <v>0</v>
          </cell>
          <cell r="EH32">
            <v>8278.1</v>
          </cell>
          <cell r="EI32">
            <v>14500</v>
          </cell>
          <cell r="EJ32">
            <v>28613</v>
          </cell>
          <cell r="EK32">
            <v>11474.57454</v>
          </cell>
          <cell r="EL32">
            <v>38016.479890000002</v>
          </cell>
          <cell r="EM32">
            <v>0</v>
          </cell>
          <cell r="EN32">
            <v>1200</v>
          </cell>
          <cell r="EO32">
            <v>0</v>
          </cell>
          <cell r="EP32">
            <v>948</v>
          </cell>
          <cell r="EQ32">
            <v>3692</v>
          </cell>
          <cell r="ER32">
            <v>48441.16</v>
          </cell>
          <cell r="ES32">
            <v>0</v>
          </cell>
          <cell r="ET32">
            <v>15986.18</v>
          </cell>
          <cell r="EU32">
            <v>29024.51</v>
          </cell>
          <cell r="EV32">
            <v>0</v>
          </cell>
          <cell r="EW32">
            <v>0</v>
          </cell>
          <cell r="EX32">
            <v>82836</v>
          </cell>
          <cell r="EY32">
            <v>0</v>
          </cell>
          <cell r="EZ32">
            <v>43215.959409999996</v>
          </cell>
          <cell r="FA32">
            <v>32226.107619999999</v>
          </cell>
          <cell r="FB32">
            <v>596940.78815000004</v>
          </cell>
          <cell r="FC32">
            <v>0</v>
          </cell>
          <cell r="FD32">
            <v>97674.227729999999</v>
          </cell>
          <cell r="FE32">
            <v>0</v>
          </cell>
          <cell r="FF32">
            <v>0</v>
          </cell>
          <cell r="FG32">
            <v>54034</v>
          </cell>
          <cell r="FH32">
            <v>9225.6143200000006</v>
          </cell>
          <cell r="FI32">
            <v>0</v>
          </cell>
          <cell r="FJ32">
            <v>35315.416550000002</v>
          </cell>
          <cell r="FK32">
            <v>16387.189999999999</v>
          </cell>
          <cell r="FL32">
            <v>0</v>
          </cell>
          <cell r="FM32">
            <v>37652.593999999997</v>
          </cell>
          <cell r="FN32">
            <v>5000</v>
          </cell>
          <cell r="FO32">
            <v>4500</v>
          </cell>
          <cell r="FP32">
            <v>5509.04</v>
          </cell>
          <cell r="FQ32">
            <v>0</v>
          </cell>
          <cell r="FR32">
            <v>0</v>
          </cell>
          <cell r="FS32">
            <v>0</v>
          </cell>
          <cell r="FT32">
            <v>0</v>
          </cell>
          <cell r="FU32">
            <v>0</v>
          </cell>
          <cell r="FV32">
            <v>0</v>
          </cell>
          <cell r="FW32">
            <v>986.67000000000007</v>
          </cell>
          <cell r="FX32">
            <v>4000</v>
          </cell>
          <cell r="FY32">
            <v>250</v>
          </cell>
          <cell r="FZ32">
            <v>0</v>
          </cell>
          <cell r="GA32">
            <v>11150</v>
          </cell>
          <cell r="GB32">
            <v>600</v>
          </cell>
          <cell r="GC32">
            <v>0</v>
          </cell>
          <cell r="GD32">
            <v>11500</v>
          </cell>
          <cell r="GE32">
            <v>4500</v>
          </cell>
          <cell r="GF32">
            <v>7907.46</v>
          </cell>
          <cell r="GL32">
            <v>14821.312801959997</v>
          </cell>
          <cell r="GM32">
            <v>2216.5531249173009</v>
          </cell>
          <cell r="GN32">
            <v>1426.7974906999998</v>
          </cell>
          <cell r="GP32">
            <v>2.0387798182244871E-2</v>
          </cell>
        </row>
        <row r="37">
          <cell r="A37">
            <v>33</v>
          </cell>
          <cell r="B37" t="str">
            <v>Beverages(Beer, Liquor, Soda etc)</v>
          </cell>
          <cell r="C37">
            <v>87.921000000000006</v>
          </cell>
          <cell r="D37">
            <v>142.30000000000001</v>
          </cell>
          <cell r="E37">
            <v>587.99576999999999</v>
          </cell>
          <cell r="F37">
            <v>527.1279897600001</v>
          </cell>
          <cell r="G37">
            <v>2041.9729597146004</v>
          </cell>
          <cell r="H37">
            <v>16.730558190000004</v>
          </cell>
          <cell r="I37">
            <v>5.5202485299999982</v>
          </cell>
          <cell r="J37">
            <v>218.41000000000003</v>
          </cell>
          <cell r="K37">
            <v>709.7666806000002</v>
          </cell>
          <cell r="L37">
            <v>237.88013456999997</v>
          </cell>
          <cell r="M37">
            <v>200.84999999999997</v>
          </cell>
          <cell r="N37">
            <v>0.64629824999999985</v>
          </cell>
          <cell r="O37">
            <v>42.371019509999996</v>
          </cell>
          <cell r="P37">
            <v>126.23588647999998</v>
          </cell>
          <cell r="Q37">
            <v>344.69714466000005</v>
          </cell>
          <cell r="R37">
            <v>16.948917520000002</v>
          </cell>
          <cell r="S37">
            <v>0</v>
          </cell>
          <cell r="T37">
            <v>14.81415</v>
          </cell>
          <cell r="U37">
            <v>20.63972068</v>
          </cell>
          <cell r="V37">
            <v>386.99635979999999</v>
          </cell>
          <cell r="W37">
            <v>1.1300110499999994</v>
          </cell>
          <cell r="X37">
            <v>134.60343798000002</v>
          </cell>
          <cell r="Y37">
            <v>11.523105089999998</v>
          </cell>
          <cell r="Z37">
            <v>1.7857079499999999</v>
          </cell>
          <cell r="AA37">
            <v>237.39834890999998</v>
          </cell>
          <cell r="AB37">
            <v>36.723762340000015</v>
          </cell>
          <cell r="AC37">
            <v>349.03666154000001</v>
          </cell>
          <cell r="AD37">
            <v>9.4507828499999977</v>
          </cell>
          <cell r="AE37">
            <v>166.96707481999994</v>
          </cell>
          <cell r="AF37">
            <v>153.85054977999999</v>
          </cell>
          <cell r="AG37">
            <v>33.361306920000004</v>
          </cell>
          <cell r="AH37">
            <v>9.5211844899999996</v>
          </cell>
          <cell r="AI37">
            <v>14358.075999999999</v>
          </cell>
          <cell r="AJ37">
            <v>0</v>
          </cell>
          <cell r="AK37">
            <v>26891.37364896002</v>
          </cell>
          <cell r="AL37">
            <v>0</v>
          </cell>
          <cell r="AM37">
            <v>0</v>
          </cell>
          <cell r="AN37">
            <v>0</v>
          </cell>
          <cell r="AO37">
            <v>2250</v>
          </cell>
          <cell r="AP37">
            <v>0</v>
          </cell>
          <cell r="AQ37">
            <v>4000</v>
          </cell>
          <cell r="AR37">
            <v>0</v>
          </cell>
          <cell r="AS37">
            <v>11599.45</v>
          </cell>
          <cell r="AT37">
            <v>0</v>
          </cell>
          <cell r="AU37">
            <v>2553.5500000000002</v>
          </cell>
          <cell r="AV37">
            <v>0</v>
          </cell>
          <cell r="AW37">
            <v>2858</v>
          </cell>
          <cell r="AX37">
            <v>0</v>
          </cell>
          <cell r="AY37">
            <v>0</v>
          </cell>
          <cell r="AZ37">
            <v>333</v>
          </cell>
          <cell r="BA37">
            <v>0</v>
          </cell>
          <cell r="BB37">
            <v>1135.6400000000001</v>
          </cell>
          <cell r="BC37">
            <v>0</v>
          </cell>
          <cell r="BD37">
            <v>2865</v>
          </cell>
          <cell r="BE37">
            <v>0</v>
          </cell>
          <cell r="BF37">
            <v>47647.682660000006</v>
          </cell>
          <cell r="BG37">
            <v>0</v>
          </cell>
          <cell r="BH37">
            <v>0</v>
          </cell>
          <cell r="BI37">
            <v>63788.266579999996</v>
          </cell>
          <cell r="BJ37">
            <v>2555.2852099999996</v>
          </cell>
          <cell r="BK37">
            <v>11399.439999999997</v>
          </cell>
          <cell r="BL37">
            <v>0</v>
          </cell>
          <cell r="BM37">
            <v>0</v>
          </cell>
          <cell r="BN37">
            <v>5447.0349099999994</v>
          </cell>
          <cell r="BO37">
            <v>0</v>
          </cell>
          <cell r="BP37">
            <v>2079.6099999999997</v>
          </cell>
          <cell r="BQ37">
            <v>0</v>
          </cell>
          <cell r="BR37">
            <v>28613.028829999996</v>
          </cell>
          <cell r="BS37">
            <v>0</v>
          </cell>
          <cell r="BT37">
            <v>6642.3023499999972</v>
          </cell>
          <cell r="BU37">
            <v>0</v>
          </cell>
          <cell r="BV37">
            <v>900</v>
          </cell>
          <cell r="BW37">
            <v>0</v>
          </cell>
          <cell r="BX37">
            <v>0</v>
          </cell>
          <cell r="BY37">
            <v>0</v>
          </cell>
          <cell r="BZ37">
            <v>21189.710630000001</v>
          </cell>
          <cell r="CA37">
            <v>2963</v>
          </cell>
          <cell r="CB37">
            <v>0</v>
          </cell>
          <cell r="CC37">
            <v>0</v>
          </cell>
          <cell r="CD37">
            <v>0</v>
          </cell>
          <cell r="CE37">
            <v>0</v>
          </cell>
          <cell r="CF37">
            <v>2684.6354699999997</v>
          </cell>
          <cell r="CG37">
            <v>14896.221210000002</v>
          </cell>
          <cell r="CH37">
            <v>2700</v>
          </cell>
          <cell r="CI37">
            <v>0</v>
          </cell>
          <cell r="CJ37">
            <v>2025.0058599999998</v>
          </cell>
          <cell r="CK37">
            <v>0</v>
          </cell>
          <cell r="CL37">
            <v>0</v>
          </cell>
          <cell r="CM37">
            <v>0</v>
          </cell>
          <cell r="CN37">
            <v>29981.5</v>
          </cell>
          <cell r="CO37">
            <v>0</v>
          </cell>
          <cell r="CP37">
            <v>0</v>
          </cell>
          <cell r="CQ37">
            <v>0</v>
          </cell>
          <cell r="CR37">
            <v>0</v>
          </cell>
          <cell r="CS37">
            <v>0</v>
          </cell>
          <cell r="CT37">
            <v>0</v>
          </cell>
          <cell r="CU37">
            <v>0</v>
          </cell>
          <cell r="CV37">
            <v>1400</v>
          </cell>
          <cell r="CW37">
            <v>0</v>
          </cell>
          <cell r="CX37">
            <v>0</v>
          </cell>
          <cell r="CY37">
            <v>0</v>
          </cell>
          <cell r="CZ37">
            <v>0</v>
          </cell>
          <cell r="DA37">
            <v>0</v>
          </cell>
          <cell r="DB37">
            <v>0</v>
          </cell>
          <cell r="DC37">
            <v>0</v>
          </cell>
          <cell r="DD37">
            <v>5935.64</v>
          </cell>
          <cell r="DE37">
            <v>0</v>
          </cell>
          <cell r="DF37">
            <v>0</v>
          </cell>
          <cell r="DG37">
            <v>0</v>
          </cell>
          <cell r="DH37">
            <v>0</v>
          </cell>
          <cell r="DI37">
            <v>0</v>
          </cell>
          <cell r="DJ37">
            <v>0</v>
          </cell>
          <cell r="DK37">
            <v>11681.67</v>
          </cell>
          <cell r="DL37">
            <v>0</v>
          </cell>
          <cell r="DM37">
            <v>0</v>
          </cell>
          <cell r="DN37">
            <v>300</v>
          </cell>
          <cell r="DO37">
            <v>9710</v>
          </cell>
          <cell r="DP37">
            <v>0</v>
          </cell>
          <cell r="DQ37">
            <v>0</v>
          </cell>
          <cell r="DR37">
            <v>0</v>
          </cell>
          <cell r="DS37">
            <v>0</v>
          </cell>
          <cell r="DT37">
            <v>0</v>
          </cell>
          <cell r="DU37">
            <v>0</v>
          </cell>
          <cell r="DV37">
            <v>0</v>
          </cell>
          <cell r="DW37">
            <v>0</v>
          </cell>
          <cell r="DX37">
            <v>8601.3739099999984</v>
          </cell>
          <cell r="DY37">
            <v>59997.709069999997</v>
          </cell>
          <cell r="DZ37">
            <v>0</v>
          </cell>
          <cell r="EA37">
            <v>0</v>
          </cell>
          <cell r="EC37">
            <v>0</v>
          </cell>
          <cell r="ED37">
            <v>8130</v>
          </cell>
          <cell r="EE37">
            <v>0</v>
          </cell>
          <cell r="EF37">
            <v>0</v>
          </cell>
          <cell r="EG37">
            <v>0</v>
          </cell>
          <cell r="EH37">
            <v>950</v>
          </cell>
          <cell r="EI37">
            <v>0</v>
          </cell>
          <cell r="EJ37">
            <v>0</v>
          </cell>
          <cell r="EK37">
            <v>0</v>
          </cell>
          <cell r="EL37">
            <v>0</v>
          </cell>
          <cell r="EM37">
            <v>0</v>
          </cell>
          <cell r="EN37">
            <v>0</v>
          </cell>
          <cell r="EO37">
            <v>0</v>
          </cell>
          <cell r="EP37">
            <v>0</v>
          </cell>
          <cell r="EQ37">
            <v>0</v>
          </cell>
          <cell r="ER37">
            <v>6649.99</v>
          </cell>
          <cell r="ES37">
            <v>0</v>
          </cell>
          <cell r="ET37">
            <v>0</v>
          </cell>
          <cell r="EU37">
            <v>0</v>
          </cell>
          <cell r="EV37">
            <v>0</v>
          </cell>
          <cell r="EW37">
            <v>0</v>
          </cell>
          <cell r="EX37">
            <v>700</v>
          </cell>
          <cell r="EY37">
            <v>0</v>
          </cell>
          <cell r="EZ37">
            <v>0</v>
          </cell>
          <cell r="FA37">
            <v>22253.71</v>
          </cell>
          <cell r="FB37">
            <v>0</v>
          </cell>
          <cell r="FC37">
            <v>0</v>
          </cell>
          <cell r="FD37">
            <v>74929.374130000011</v>
          </cell>
          <cell r="FE37">
            <v>0</v>
          </cell>
          <cell r="FF37">
            <v>0</v>
          </cell>
          <cell r="FG37">
            <v>1150</v>
          </cell>
          <cell r="FH37">
            <v>1999.52034</v>
          </cell>
          <cell r="FI37">
            <v>0</v>
          </cell>
          <cell r="FJ37">
            <v>21020.103510000001</v>
          </cell>
          <cell r="FK37">
            <v>7232.29</v>
          </cell>
          <cell r="FL37">
            <v>0</v>
          </cell>
          <cell r="FM37">
            <v>4029</v>
          </cell>
          <cell r="FN37">
            <v>6900</v>
          </cell>
          <cell r="FO37">
            <v>0</v>
          </cell>
          <cell r="FP37">
            <v>0</v>
          </cell>
          <cell r="FQ37">
            <v>0</v>
          </cell>
          <cell r="FR37">
            <v>0</v>
          </cell>
          <cell r="FS37">
            <v>0</v>
          </cell>
          <cell r="FT37">
            <v>0</v>
          </cell>
          <cell r="FU37">
            <v>0</v>
          </cell>
          <cell r="FV37">
            <v>0</v>
          </cell>
          <cell r="FW37">
            <v>0</v>
          </cell>
          <cell r="FX37">
            <v>0</v>
          </cell>
          <cell r="FY37">
            <v>30000</v>
          </cell>
          <cell r="FZ37">
            <v>0</v>
          </cell>
          <cell r="GA37">
            <v>0</v>
          </cell>
          <cell r="GB37">
            <v>0</v>
          </cell>
          <cell r="GC37">
            <v>0</v>
          </cell>
          <cell r="GD37">
            <v>0</v>
          </cell>
          <cell r="GE37">
            <v>0</v>
          </cell>
          <cell r="GF37">
            <v>0</v>
          </cell>
          <cell r="GL37">
            <v>6875.1767719846011</v>
          </cell>
          <cell r="GM37">
            <v>343.38412335895993</v>
          </cell>
          <cell r="GN37">
            <v>254.54307096000002</v>
          </cell>
          <cell r="GP37">
            <v>9.4573077545427372E-3</v>
          </cell>
        </row>
        <row r="40">
          <cell r="A40">
            <v>36</v>
          </cell>
          <cell r="B40" t="str">
            <v>Non-food Production Related</v>
          </cell>
          <cell r="C40">
            <v>3506.3829999999998</v>
          </cell>
          <cell r="D40">
            <v>3941.0899999999992</v>
          </cell>
          <cell r="E40">
            <v>8192.6131919900072</v>
          </cell>
          <cell r="F40">
            <v>13417.995412100001</v>
          </cell>
          <cell r="G40">
            <v>3105.9629309311995</v>
          </cell>
          <cell r="H40">
            <v>10026.579726560001</v>
          </cell>
          <cell r="I40">
            <v>3707.4926234000004</v>
          </cell>
          <cell r="J40">
            <v>1445.3299999999995</v>
          </cell>
          <cell r="K40">
            <v>4083.4371448699999</v>
          </cell>
          <cell r="L40">
            <v>4175.5092691075006</v>
          </cell>
          <cell r="M40">
            <v>2435.2600000000002</v>
          </cell>
          <cell r="N40">
            <v>4814.3670890900003</v>
          </cell>
          <cell r="O40">
            <v>576.45224028600001</v>
          </cell>
          <cell r="P40">
            <v>4295.9079418000001</v>
          </cell>
          <cell r="Q40">
            <v>3597.9742572000005</v>
          </cell>
          <cell r="R40">
            <v>2962.4948349299998</v>
          </cell>
          <cell r="S40">
            <v>3684.3120000000008</v>
          </cell>
          <cell r="T40">
            <v>3386.2454744899997</v>
          </cell>
          <cell r="U40">
            <v>2998.3077357269995</v>
          </cell>
          <cell r="V40">
            <v>2721.8759625399998</v>
          </cell>
          <cell r="W40">
            <v>5195.6772045400003</v>
          </cell>
          <cell r="X40">
            <v>1785.365657436</v>
          </cell>
          <cell r="Y40">
            <v>3195.2269891699998</v>
          </cell>
          <cell r="Z40">
            <v>2828.4164340025</v>
          </cell>
          <cell r="AA40">
            <v>2034.10589592</v>
          </cell>
          <cell r="AB40">
            <v>1469.0495494999998</v>
          </cell>
          <cell r="AC40">
            <v>2825.7427064026947</v>
          </cell>
          <cell r="AD40">
            <v>2242.1391494700001</v>
          </cell>
          <cell r="AE40">
            <v>1447.68352695</v>
          </cell>
          <cell r="AF40">
            <v>2493.0452927359993</v>
          </cell>
          <cell r="AG40">
            <v>1550.37864319</v>
          </cell>
          <cell r="AH40">
            <v>2340.3961362000005</v>
          </cell>
          <cell r="AI40">
            <v>290717.63045</v>
          </cell>
          <cell r="AJ40">
            <v>107406.96999999999</v>
          </cell>
          <cell r="AK40">
            <v>206420.93532069999</v>
          </cell>
          <cell r="AL40">
            <v>0</v>
          </cell>
          <cell r="AM40">
            <v>64814.47770000001</v>
          </cell>
          <cell r="AN40">
            <v>15099</v>
          </cell>
          <cell r="AO40">
            <v>108495.57</v>
          </cell>
          <cell r="AP40">
            <v>32472.370000000003</v>
          </cell>
          <cell r="AQ40">
            <v>88864.980070000005</v>
          </cell>
          <cell r="AR40">
            <v>0</v>
          </cell>
          <cell r="AS40">
            <v>114505.48259999999</v>
          </cell>
          <cell r="AT40">
            <v>40350</v>
          </cell>
          <cell r="AU40">
            <v>162659.49</v>
          </cell>
          <cell r="AV40">
            <v>5647</v>
          </cell>
          <cell r="AW40">
            <v>39328.000001</v>
          </cell>
          <cell r="AX40">
            <v>15449.26</v>
          </cell>
          <cell r="AY40">
            <v>1300</v>
          </cell>
          <cell r="AZ40">
            <v>59973.399999999994</v>
          </cell>
          <cell r="BA40">
            <v>158868.39000000001</v>
          </cell>
          <cell r="BB40">
            <v>102106.22</v>
          </cell>
          <cell r="BC40">
            <v>0</v>
          </cell>
          <cell r="BD40">
            <v>23664.199999999986</v>
          </cell>
          <cell r="BE40">
            <v>9891.76</v>
          </cell>
          <cell r="BF40">
            <v>90008.335309999995</v>
          </cell>
          <cell r="BG40">
            <v>1310.93019</v>
          </cell>
          <cell r="BH40">
            <v>94932.68</v>
          </cell>
          <cell r="BI40">
            <v>374528.13494000008</v>
          </cell>
          <cell r="BJ40">
            <v>13096.565860000002</v>
          </cell>
          <cell r="BK40">
            <v>20239.750000000007</v>
          </cell>
          <cell r="BL40">
            <v>69336.979999999967</v>
          </cell>
          <cell r="BM40">
            <v>0</v>
          </cell>
          <cell r="BN40">
            <v>62340.296429999988</v>
          </cell>
          <cell r="BO40">
            <v>21299</v>
          </cell>
          <cell r="BP40">
            <v>59086.78</v>
          </cell>
          <cell r="BQ40">
            <v>0</v>
          </cell>
          <cell r="BR40">
            <v>380412.74057999993</v>
          </cell>
          <cell r="BS40">
            <v>0</v>
          </cell>
          <cell r="BT40">
            <v>91054.719649999999</v>
          </cell>
          <cell r="BU40">
            <v>0</v>
          </cell>
          <cell r="BV40">
            <v>15859.970000000001</v>
          </cell>
          <cell r="BW40">
            <v>39423.130000000005</v>
          </cell>
          <cell r="BX40">
            <v>5500.92</v>
          </cell>
          <cell r="BY40">
            <v>0</v>
          </cell>
          <cell r="BZ40">
            <v>206169.63055000003</v>
          </cell>
          <cell r="CA40">
            <v>28752</v>
          </cell>
          <cell r="CB40">
            <v>33283.573240000005</v>
          </cell>
          <cell r="CC40">
            <v>0</v>
          </cell>
          <cell r="CD40">
            <v>13195.554000000002</v>
          </cell>
          <cell r="CE40">
            <v>0</v>
          </cell>
          <cell r="CF40">
            <v>41532.336820000004</v>
          </cell>
          <cell r="CG40">
            <v>123989.36862000001</v>
          </cell>
          <cell r="CH40">
            <v>4242.4200000000019</v>
          </cell>
          <cell r="CI40">
            <v>42100.543999999994</v>
          </cell>
          <cell r="CJ40">
            <v>186402.12037000002</v>
          </cell>
          <cell r="CK40">
            <v>13722</v>
          </cell>
          <cell r="CL40">
            <v>0</v>
          </cell>
          <cell r="CM40">
            <v>1560</v>
          </cell>
          <cell r="CN40">
            <v>126802.48999999999</v>
          </cell>
          <cell r="CO40">
            <v>19715.36</v>
          </cell>
          <cell r="CP40">
            <v>0</v>
          </cell>
          <cell r="CQ40">
            <v>111738.93275999998</v>
          </cell>
          <cell r="CR40">
            <v>1216</v>
          </cell>
          <cell r="CS40">
            <v>11438.6</v>
          </cell>
          <cell r="CT40">
            <v>630.41800999999987</v>
          </cell>
          <cell r="CU40">
            <v>25458.86</v>
          </cell>
          <cell r="CV40">
            <v>74866.69</v>
          </cell>
          <cell r="CW40">
            <v>5686.5199999999995</v>
          </cell>
          <cell r="CX40">
            <v>0</v>
          </cell>
          <cell r="CY40">
            <v>28040.407709999999</v>
          </cell>
          <cell r="CZ40">
            <v>4793.0528800000002</v>
          </cell>
          <cell r="DA40">
            <v>7088</v>
          </cell>
          <cell r="DB40">
            <v>14657.550629999998</v>
          </cell>
          <cell r="DC40">
            <v>14351.053760000001</v>
          </cell>
          <cell r="DD40">
            <v>204643.34999999998</v>
          </cell>
          <cell r="DE40">
            <v>3888.7062900000001</v>
          </cell>
          <cell r="DF40">
            <v>123.77000000000001</v>
          </cell>
          <cell r="DG40">
            <v>917.25637000000006</v>
          </cell>
          <cell r="DH40">
            <v>6500</v>
          </cell>
          <cell r="DI40">
            <v>1590</v>
          </cell>
          <cell r="DJ40">
            <v>8870.01</v>
          </cell>
          <cell r="DK40">
            <v>6305.35</v>
          </cell>
          <cell r="DL40">
            <v>499.33</v>
          </cell>
          <cell r="DM40">
            <v>4136.3110000000006</v>
          </cell>
          <cell r="DN40">
            <v>4079.8728499999997</v>
          </cell>
          <cell r="DO40">
            <v>25031</v>
          </cell>
          <cell r="DP40">
            <v>1167.31663</v>
          </cell>
          <cell r="DQ40">
            <v>250618</v>
          </cell>
          <cell r="DR40">
            <v>200</v>
          </cell>
          <cell r="DS40">
            <v>0</v>
          </cell>
          <cell r="DT40">
            <v>0</v>
          </cell>
          <cell r="DU40">
            <v>0</v>
          </cell>
          <cell r="DV40">
            <v>36740</v>
          </cell>
          <cell r="DW40">
            <v>35179.08</v>
          </cell>
          <cell r="DX40">
            <v>121135.57419000004</v>
          </cell>
          <cell r="DY40">
            <v>35749.948479999999</v>
          </cell>
          <cell r="DZ40">
            <v>1002</v>
          </cell>
          <cell r="EA40">
            <v>2237</v>
          </cell>
          <cell r="EC40">
            <v>79582.006849999991</v>
          </cell>
          <cell r="ED40">
            <v>14795.789000000001</v>
          </cell>
          <cell r="EE40">
            <v>38052.480000000003</v>
          </cell>
          <cell r="EF40">
            <v>0</v>
          </cell>
          <cell r="EG40">
            <v>120303.06378</v>
          </cell>
          <cell r="EH40">
            <v>157666.40000000002</v>
          </cell>
          <cell r="EI40">
            <v>176958.52406999929</v>
          </cell>
          <cell r="EJ40">
            <v>310765</v>
          </cell>
          <cell r="EK40">
            <v>333565.9010999999</v>
          </cell>
          <cell r="EL40">
            <v>78363.386130000014</v>
          </cell>
          <cell r="EM40">
            <v>0</v>
          </cell>
          <cell r="EN40">
            <v>25013.043220000021</v>
          </cell>
          <cell r="EO40">
            <v>8279</v>
          </cell>
          <cell r="EP40">
            <v>2473.2600000000002</v>
          </cell>
          <cell r="EQ40">
            <v>309215.5</v>
          </cell>
          <cell r="ER40">
            <v>28919.392</v>
          </cell>
          <cell r="ES40">
            <v>145597.24000000002</v>
          </cell>
          <cell r="ET40">
            <v>65500.079999999994</v>
          </cell>
          <cell r="EU40">
            <v>86199.26</v>
          </cell>
          <cell r="EV40">
            <v>0</v>
          </cell>
          <cell r="EW40">
            <v>0</v>
          </cell>
          <cell r="EX40">
            <v>121677</v>
          </cell>
          <cell r="EY40">
            <v>0</v>
          </cell>
          <cell r="EZ40">
            <v>74593.956250000003</v>
          </cell>
          <cell r="FA40">
            <v>0</v>
          </cell>
          <cell r="FB40">
            <v>78.706270000000004</v>
          </cell>
          <cell r="FC40">
            <v>0</v>
          </cell>
          <cell r="FD40">
            <v>76973.849750000008</v>
          </cell>
          <cell r="FE40">
            <v>47832.84</v>
          </cell>
          <cell r="FF40">
            <v>7817.4100000000008</v>
          </cell>
          <cell r="FG40">
            <v>46696</v>
          </cell>
          <cell r="FH40">
            <v>499.99270000000001</v>
          </cell>
          <cell r="FI40">
            <v>28050</v>
          </cell>
          <cell r="FJ40">
            <v>259722.2475</v>
          </cell>
          <cell r="FK40">
            <v>14656.989999999998</v>
          </cell>
          <cell r="FL40">
            <v>0</v>
          </cell>
          <cell r="FM40">
            <v>186924.71545000002</v>
          </cell>
          <cell r="FN40">
            <v>9750</v>
          </cell>
          <cell r="FO40">
            <v>10926.8</v>
          </cell>
          <cell r="FP40">
            <v>25700</v>
          </cell>
          <cell r="FQ40">
            <v>0</v>
          </cell>
          <cell r="FR40">
            <v>0</v>
          </cell>
          <cell r="FS40">
            <v>0</v>
          </cell>
          <cell r="FT40">
            <v>0</v>
          </cell>
          <cell r="FU40">
            <v>3990</v>
          </cell>
          <cell r="FV40">
            <v>1500</v>
          </cell>
          <cell r="FW40">
            <v>27750</v>
          </cell>
          <cell r="FX40">
            <v>26200</v>
          </cell>
          <cell r="FY40">
            <v>12000</v>
          </cell>
          <cell r="FZ40">
            <v>93274.73000000001</v>
          </cell>
          <cell r="GA40">
            <v>31500.23</v>
          </cell>
          <cell r="GB40">
            <v>1570</v>
          </cell>
          <cell r="GC40">
            <v>13458.699999999999</v>
          </cell>
          <cell r="GD40">
            <v>0</v>
          </cell>
          <cell r="GE40">
            <v>0</v>
          </cell>
          <cell r="GF40">
            <v>8692.1299999999992</v>
          </cell>
          <cell r="GL40">
            <v>116482.81802053891</v>
          </cell>
          <cell r="GM40">
            <v>4646.4698255916974</v>
          </cell>
          <cell r="GN40">
            <v>3345.129226739999</v>
          </cell>
          <cell r="GP40">
            <v>0.16023062310565714</v>
          </cell>
        </row>
        <row r="57">
          <cell r="A57">
            <v>53</v>
          </cell>
          <cell r="B57" t="str">
            <v>Construction</v>
          </cell>
          <cell r="C57">
            <v>2478.05278</v>
          </cell>
          <cell r="D57">
            <v>5389.43</v>
          </cell>
          <cell r="E57">
            <v>4133.5256499999996</v>
          </cell>
          <cell r="F57">
            <v>1331.6165474699999</v>
          </cell>
          <cell r="G57">
            <v>5404.1170384299967</v>
          </cell>
          <cell r="H57">
            <v>2891.8903916099994</v>
          </cell>
          <cell r="I57">
            <v>2709.98646719</v>
          </cell>
          <cell r="J57">
            <v>3184.18</v>
          </cell>
          <cell r="K57">
            <v>5090.6202282600007</v>
          </cell>
          <cell r="L57">
            <v>1571.1362730199987</v>
          </cell>
          <cell r="M57">
            <v>1373.73</v>
          </cell>
          <cell r="N57">
            <v>2923.8658383599995</v>
          </cell>
          <cell r="O57">
            <v>1029.2472625700002</v>
          </cell>
          <cell r="P57">
            <v>1857.5306644300001</v>
          </cell>
          <cell r="Q57">
            <v>2468.8315557200017</v>
          </cell>
          <cell r="R57">
            <v>2941.8181568199998</v>
          </cell>
          <cell r="S57">
            <v>2235.2089999999998</v>
          </cell>
          <cell r="T57">
            <v>2567.9726699900002</v>
          </cell>
          <cell r="U57">
            <v>1781.1943589360003</v>
          </cell>
          <cell r="V57">
            <v>595.73051261000012</v>
          </cell>
          <cell r="W57">
            <v>2492.2357855</v>
          </cell>
          <cell r="X57">
            <v>2197.9352555299993</v>
          </cell>
          <cell r="Y57">
            <v>903.2005362000001</v>
          </cell>
          <cell r="Z57">
            <v>840.81589837999991</v>
          </cell>
          <cell r="AA57">
            <v>2144.6570134000026</v>
          </cell>
          <cell r="AB57">
            <v>2570.8297232300001</v>
          </cell>
          <cell r="AC57">
            <v>249.64469835999995</v>
          </cell>
          <cell r="AD57">
            <v>460.29171953000002</v>
          </cell>
          <cell r="AE57">
            <v>440.67894084000011</v>
          </cell>
          <cell r="AF57">
            <v>1082.2459429999999</v>
          </cell>
          <cell r="AG57">
            <v>894.86446093000006</v>
          </cell>
          <cell r="AH57">
            <v>1140.7284966899999</v>
          </cell>
          <cell r="AI57">
            <v>0</v>
          </cell>
          <cell r="AJ57">
            <v>38194.89</v>
          </cell>
          <cell r="AK57">
            <v>390753.98284260021</v>
          </cell>
          <cell r="AL57">
            <v>2065.0533700000001</v>
          </cell>
          <cell r="AM57">
            <v>593460.31869999995</v>
          </cell>
          <cell r="AN57">
            <v>92186</v>
          </cell>
          <cell r="AO57">
            <v>396931.79000000004</v>
          </cell>
          <cell r="AP57">
            <v>136094.37</v>
          </cell>
          <cell r="AQ57">
            <v>215647.89191999999</v>
          </cell>
          <cell r="AR57">
            <v>63447</v>
          </cell>
          <cell r="AS57">
            <v>256399.62393999999</v>
          </cell>
          <cell r="AT57">
            <v>171807</v>
          </cell>
          <cell r="AU57">
            <v>365793.75</v>
          </cell>
          <cell r="AV57">
            <v>104288</v>
          </cell>
          <cell r="AW57">
            <v>170982</v>
          </cell>
          <cell r="AX57">
            <v>95786.98000000001</v>
          </cell>
          <cell r="AY57">
            <v>34773.184509999999</v>
          </cell>
          <cell r="AZ57">
            <v>286085.52</v>
          </cell>
          <cell r="BA57">
            <v>133541.87</v>
          </cell>
          <cell r="BB57">
            <v>567427.36</v>
          </cell>
          <cell r="BC57">
            <v>142608</v>
          </cell>
          <cell r="BD57">
            <v>29056.75</v>
          </cell>
          <cell r="BE57">
            <v>24616.3</v>
          </cell>
          <cell r="BF57">
            <v>689259.92270000023</v>
          </cell>
          <cell r="BG57">
            <v>66274.095830000006</v>
          </cell>
          <cell r="BH57">
            <v>543315.98000000021</v>
          </cell>
          <cell r="BI57">
            <v>672047.29527999985</v>
          </cell>
          <cell r="BJ57">
            <v>90700.201640000014</v>
          </cell>
          <cell r="BK57">
            <v>88825.19</v>
          </cell>
          <cell r="BL57">
            <v>244096.30000000008</v>
          </cell>
          <cell r="BM57">
            <v>557381.46136000031</v>
          </cell>
          <cell r="BN57">
            <v>233928.47082299963</v>
          </cell>
          <cell r="BO57">
            <v>52050</v>
          </cell>
          <cell r="BP57">
            <v>161618.66999999998</v>
          </cell>
          <cell r="BQ57">
            <v>29475.706999999999</v>
          </cell>
          <cell r="BR57">
            <v>482250.46316000004</v>
          </cell>
          <cell r="BS57">
            <v>43966.20955</v>
          </cell>
          <cell r="BT57">
            <v>230584.19619999998</v>
          </cell>
          <cell r="BU57">
            <v>47103.81</v>
          </cell>
          <cell r="BV57">
            <v>23279.91</v>
          </cell>
          <cell r="BW57">
            <v>49629.969999999994</v>
          </cell>
          <cell r="BX57">
            <v>0</v>
          </cell>
          <cell r="BY57">
            <v>0</v>
          </cell>
          <cell r="BZ57">
            <v>413976.47039999993</v>
          </cell>
          <cell r="CA57">
            <v>405949</v>
          </cell>
          <cell r="CB57">
            <v>568929.12764000008</v>
          </cell>
          <cell r="CC57">
            <v>241765.79</v>
          </cell>
          <cell r="CD57">
            <v>5471.5660000000007</v>
          </cell>
          <cell r="CE57">
            <v>22658.6</v>
          </cell>
          <cell r="CF57">
            <v>462904.84387000027</v>
          </cell>
          <cell r="CG57">
            <v>129783.99897000004</v>
          </cell>
          <cell r="CH57">
            <v>107687.49000000002</v>
          </cell>
          <cell r="CI57">
            <v>42888.25299999999</v>
          </cell>
          <cell r="CJ57">
            <v>468650.5050800005</v>
          </cell>
          <cell r="CK57">
            <v>32233.928999999996</v>
          </cell>
          <cell r="CL57">
            <v>12976.4252</v>
          </cell>
          <cell r="CM57">
            <v>26792</v>
          </cell>
          <cell r="CN57">
            <v>202339.45</v>
          </cell>
          <cell r="CO57">
            <v>91864.25</v>
          </cell>
          <cell r="CP57">
            <v>29654.649669999999</v>
          </cell>
          <cell r="CQ57">
            <v>193921.47058999995</v>
          </cell>
          <cell r="CR57">
            <v>48605.252300000007</v>
          </cell>
          <cell r="CS57">
            <v>107558.24000000002</v>
          </cell>
          <cell r="CT57">
            <v>35532.929199999991</v>
          </cell>
          <cell r="CU57">
            <v>25558.47</v>
          </cell>
          <cell r="CV57">
            <v>95725.53</v>
          </cell>
          <cell r="CW57">
            <v>6435.5</v>
          </cell>
          <cell r="CX57">
            <v>154067.25841300003</v>
          </cell>
          <cell r="CY57">
            <v>226599.07555999997</v>
          </cell>
          <cell r="CZ57">
            <v>18416.654670000004</v>
          </cell>
          <cell r="DA57">
            <v>14065</v>
          </cell>
          <cell r="DB57">
            <v>110423.28900999999</v>
          </cell>
          <cell r="DC57">
            <v>17751.719379999999</v>
          </cell>
          <cell r="DD57">
            <v>300474.42</v>
          </cell>
          <cell r="DE57">
            <v>32172.50964</v>
          </cell>
          <cell r="DF57">
            <v>10255.039999999999</v>
          </cell>
          <cell r="DG57">
            <v>3680.0717499999992</v>
          </cell>
          <cell r="DH57">
            <v>36591.657930000001</v>
          </cell>
          <cell r="DI57">
            <v>746.61935000000017</v>
          </cell>
          <cell r="DJ57">
            <v>44780.568610000002</v>
          </cell>
          <cell r="DK57">
            <v>58119.62</v>
          </cell>
          <cell r="DL57">
            <v>10338.960000000001</v>
          </cell>
          <cell r="DM57">
            <v>53134.237000000008</v>
          </cell>
          <cell r="DN57">
            <v>16571.936490000004</v>
          </cell>
          <cell r="DO57">
            <v>45748</v>
          </cell>
          <cell r="DP57">
            <v>9691.8490299999994</v>
          </cell>
          <cell r="DQ57">
            <v>660329</v>
          </cell>
          <cell r="DR57">
            <v>0</v>
          </cell>
          <cell r="DS57">
            <v>5466.6566299999995</v>
          </cell>
          <cell r="DT57">
            <v>0</v>
          </cell>
          <cell r="DU57">
            <v>361400</v>
          </cell>
          <cell r="DV57">
            <v>79276.076780000003</v>
          </cell>
          <cell r="DW57">
            <v>61623.93</v>
          </cell>
          <cell r="DX57">
            <v>637427.79538000003</v>
          </cell>
          <cell r="DY57">
            <v>196004.04900000023</v>
          </cell>
          <cell r="DZ57">
            <v>179262</v>
          </cell>
          <cell r="EA57">
            <v>59450</v>
          </cell>
          <cell r="EC57">
            <v>184518.94540999999</v>
          </cell>
          <cell r="ED57">
            <v>478370.59597000002</v>
          </cell>
          <cell r="EE57">
            <v>199645.29000000004</v>
          </cell>
          <cell r="EF57">
            <v>454460.6833200003</v>
          </cell>
          <cell r="EG57">
            <v>138126.84552</v>
          </cell>
          <cell r="EH57">
            <v>322307.13</v>
          </cell>
          <cell r="EI57">
            <v>188623.47784000001</v>
          </cell>
          <cell r="EJ57">
            <v>101643</v>
          </cell>
          <cell r="EK57">
            <v>99223.880139999994</v>
          </cell>
          <cell r="EL57">
            <v>483929.78210999997</v>
          </cell>
          <cell r="EM57">
            <v>52116</v>
          </cell>
          <cell r="EN57">
            <v>732258.18037000031</v>
          </cell>
          <cell r="EO57">
            <v>91970</v>
          </cell>
          <cell r="EP57">
            <v>15877.69</v>
          </cell>
          <cell r="EQ57">
            <v>11636.900000000001</v>
          </cell>
          <cell r="ER57">
            <v>127139.30034000002</v>
          </cell>
          <cell r="ES57">
            <v>39448.54</v>
          </cell>
          <cell r="ET57">
            <v>103973.57</v>
          </cell>
          <cell r="EU57">
            <v>135595.26</v>
          </cell>
          <cell r="EV57">
            <v>31420.407999999978</v>
          </cell>
          <cell r="EW57">
            <v>24861.9</v>
          </cell>
          <cell r="EX57">
            <v>277488</v>
          </cell>
          <cell r="EY57">
            <v>18193</v>
          </cell>
          <cell r="EZ57">
            <v>436944.66018999985</v>
          </cell>
          <cell r="FA57">
            <v>52746.651710000006</v>
          </cell>
          <cell r="FB57">
            <v>2256.1885699999998</v>
          </cell>
          <cell r="FC57">
            <v>200059</v>
          </cell>
          <cell r="FD57">
            <v>62808.678899999992</v>
          </cell>
          <cell r="FE57">
            <v>216864.28</v>
          </cell>
          <cell r="FF57">
            <v>37938.879999999997</v>
          </cell>
          <cell r="FG57">
            <v>482797</v>
          </cell>
          <cell r="FH57">
            <v>106515.53704999998</v>
          </cell>
          <cell r="FI57">
            <v>43709.701000000008</v>
          </cell>
          <cell r="FJ57">
            <v>149040.01560999997</v>
          </cell>
          <cell r="FK57">
            <v>178270.68</v>
          </cell>
          <cell r="FL57">
            <v>29773.819</v>
          </cell>
          <cell r="FM57">
            <v>438097.97529000009</v>
          </cell>
          <cell r="FN57">
            <v>41360.959999999999</v>
          </cell>
          <cell r="FO57">
            <v>39115.445</v>
          </cell>
          <cell r="FP57">
            <v>48016.43</v>
          </cell>
          <cell r="FQ57">
            <v>37971</v>
          </cell>
          <cell r="FR57">
            <v>3994.4769999999999</v>
          </cell>
          <cell r="FS57">
            <v>7728.8549999999996</v>
          </cell>
          <cell r="FT57">
            <v>265393</v>
          </cell>
          <cell r="FU57">
            <v>87239.29</v>
          </cell>
          <cell r="FV57">
            <v>31946.743999999999</v>
          </cell>
          <cell r="FW57">
            <v>195929.97999999998</v>
          </cell>
          <cell r="FX57">
            <v>104404.87904</v>
          </cell>
          <cell r="FY57">
            <v>18199.397120000001</v>
          </cell>
          <cell r="FZ57">
            <v>63713.47</v>
          </cell>
          <cell r="GA57">
            <v>52870.78</v>
          </cell>
          <cell r="GB57">
            <v>66090.483299999993</v>
          </cell>
          <cell r="GC57">
            <v>172814.9</v>
          </cell>
          <cell r="GD57">
            <v>31424.67</v>
          </cell>
          <cell r="GE57">
            <v>6300</v>
          </cell>
          <cell r="GF57">
            <v>55877.85</v>
          </cell>
          <cell r="GL57">
            <v>69377.813867006029</v>
          </cell>
          <cell r="GM57">
            <v>14227.023373208596</v>
          </cell>
          <cell r="GN57">
            <v>9655.4879079600032</v>
          </cell>
          <cell r="GP57">
            <v>9.5434249741953872E-2</v>
          </cell>
        </row>
        <row r="61">
          <cell r="A61">
            <v>57</v>
          </cell>
          <cell r="B61" t="str">
            <v>Power, Gas and Water</v>
          </cell>
          <cell r="C61">
            <v>46.807000000000002</v>
          </cell>
          <cell r="D61">
            <v>848.87</v>
          </cell>
          <cell r="E61">
            <v>2155.9481900000005</v>
          </cell>
          <cell r="F61">
            <v>570.83474509249982</v>
          </cell>
          <cell r="G61">
            <v>500</v>
          </cell>
          <cell r="H61">
            <v>728.11126372002423</v>
          </cell>
          <cell r="I61">
            <v>236.25837674000002</v>
          </cell>
          <cell r="J61">
            <v>3.4000000000000008</v>
          </cell>
          <cell r="K61">
            <v>1237.4091974999999</v>
          </cell>
          <cell r="L61">
            <v>1155.2132060500001</v>
          </cell>
          <cell r="M61">
            <v>463.96999999999997</v>
          </cell>
          <cell r="N61">
            <v>114.28914350999999</v>
          </cell>
          <cell r="O61">
            <v>178.73889317999999</v>
          </cell>
          <cell r="P61">
            <v>1523.6626408099996</v>
          </cell>
          <cell r="Q61">
            <v>625.93187536000005</v>
          </cell>
          <cell r="R61">
            <v>431.50259400000004</v>
          </cell>
          <cell r="S61">
            <v>717.04700000000014</v>
          </cell>
          <cell r="T61">
            <v>118.94895811999999</v>
          </cell>
          <cell r="U61">
            <v>58.963104130000012</v>
          </cell>
          <cell r="V61">
            <v>883.76206351999997</v>
          </cell>
          <cell r="W61">
            <v>584.51782528999991</v>
          </cell>
          <cell r="X61">
            <v>1004.08251235</v>
          </cell>
          <cell r="Y61">
            <v>452.18537033000001</v>
          </cell>
          <cell r="Z61">
            <v>245.05779208000001</v>
          </cell>
          <cell r="AA61">
            <v>388.064990206</v>
          </cell>
          <cell r="AB61">
            <v>448.74263295000003</v>
          </cell>
          <cell r="AC61">
            <v>108.69458177</v>
          </cell>
          <cell r="AD61">
            <v>210.16397230000001</v>
          </cell>
          <cell r="AE61">
            <v>490.20324914999992</v>
          </cell>
          <cell r="AF61">
            <v>107.90309637999999</v>
          </cell>
          <cell r="AG61">
            <v>33.997442960000001</v>
          </cell>
          <cell r="AH61">
            <v>484.32197660999998</v>
          </cell>
          <cell r="AI61">
            <v>60725.839290000004</v>
          </cell>
          <cell r="AJ61">
            <v>1154.27</v>
          </cell>
          <cell r="AK61">
            <v>13589.814113999997</v>
          </cell>
          <cell r="AL61">
            <v>0</v>
          </cell>
          <cell r="AM61">
            <v>9000</v>
          </cell>
          <cell r="AN61">
            <v>0</v>
          </cell>
          <cell r="AO61">
            <v>597.23</v>
          </cell>
          <cell r="AP61">
            <v>0</v>
          </cell>
          <cell r="AQ61">
            <v>2230.5478599999997</v>
          </cell>
          <cell r="AR61">
            <v>0</v>
          </cell>
          <cell r="AS61">
            <v>0</v>
          </cell>
          <cell r="AT61">
            <v>0</v>
          </cell>
          <cell r="AU61">
            <v>2800</v>
          </cell>
          <cell r="AV61">
            <v>0</v>
          </cell>
          <cell r="AW61">
            <v>10323.00001</v>
          </cell>
          <cell r="AX61">
            <v>0</v>
          </cell>
          <cell r="AY61">
            <v>0</v>
          </cell>
          <cell r="AZ61">
            <v>0</v>
          </cell>
          <cell r="BA61">
            <v>13190.43</v>
          </cell>
          <cell r="BB61">
            <v>0</v>
          </cell>
          <cell r="BC61">
            <v>0</v>
          </cell>
          <cell r="BD61">
            <v>0</v>
          </cell>
          <cell r="BE61">
            <v>0</v>
          </cell>
          <cell r="BF61">
            <v>35619.422270000003</v>
          </cell>
          <cell r="BG61">
            <v>820.15673000000004</v>
          </cell>
          <cell r="BH61">
            <v>1133.69</v>
          </cell>
          <cell r="BI61">
            <v>1000009.24499</v>
          </cell>
          <cell r="BJ61">
            <v>33307.803209999998</v>
          </cell>
          <cell r="BK61">
            <v>0</v>
          </cell>
          <cell r="BL61">
            <v>0</v>
          </cell>
          <cell r="BM61">
            <v>0</v>
          </cell>
          <cell r="BN61">
            <v>0</v>
          </cell>
          <cell r="BO61">
            <v>0</v>
          </cell>
          <cell r="BP61">
            <v>2514.7200000000003</v>
          </cell>
          <cell r="BQ61">
            <v>0</v>
          </cell>
          <cell r="BR61">
            <v>292628.27029999997</v>
          </cell>
          <cell r="BS61">
            <v>0</v>
          </cell>
          <cell r="BT61">
            <v>3127.5256600000002</v>
          </cell>
          <cell r="BU61">
            <v>0</v>
          </cell>
          <cell r="BV61">
            <v>1800</v>
          </cell>
          <cell r="BW61">
            <v>97.539999999999992</v>
          </cell>
          <cell r="BX61">
            <v>0</v>
          </cell>
          <cell r="BY61">
            <v>0</v>
          </cell>
          <cell r="BZ61">
            <v>97857.374939999994</v>
          </cell>
          <cell r="CA61">
            <v>20518</v>
          </cell>
          <cell r="CB61">
            <v>0</v>
          </cell>
          <cell r="CC61">
            <v>0</v>
          </cell>
          <cell r="CD61">
            <v>0</v>
          </cell>
          <cell r="CE61">
            <v>0</v>
          </cell>
          <cell r="CF61">
            <v>0</v>
          </cell>
          <cell r="CG61">
            <v>0</v>
          </cell>
          <cell r="CH61">
            <v>0</v>
          </cell>
          <cell r="CI61">
            <v>0</v>
          </cell>
          <cell r="CJ61">
            <v>240889.75468000001</v>
          </cell>
          <cell r="CK61">
            <v>0</v>
          </cell>
          <cell r="CL61">
            <v>0</v>
          </cell>
          <cell r="CM61">
            <v>0</v>
          </cell>
          <cell r="CN61">
            <v>0</v>
          </cell>
          <cell r="CO61">
            <v>0</v>
          </cell>
          <cell r="CP61">
            <v>0</v>
          </cell>
          <cell r="CQ61">
            <v>0</v>
          </cell>
          <cell r="CR61">
            <v>9886.0503399999998</v>
          </cell>
          <cell r="CS61">
            <v>0</v>
          </cell>
          <cell r="CT61">
            <v>455</v>
          </cell>
          <cell r="CU61">
            <v>0</v>
          </cell>
          <cell r="CV61">
            <v>5661.34</v>
          </cell>
          <cell r="CW61">
            <v>0</v>
          </cell>
          <cell r="CX61">
            <v>0</v>
          </cell>
          <cell r="CY61">
            <v>29579.342900000003</v>
          </cell>
          <cell r="CZ61">
            <v>1500</v>
          </cell>
          <cell r="DA61">
            <v>0</v>
          </cell>
          <cell r="DB61">
            <v>0</v>
          </cell>
          <cell r="DC61">
            <v>0</v>
          </cell>
          <cell r="DD61">
            <v>6124.9400000000005</v>
          </cell>
          <cell r="DE61">
            <v>0</v>
          </cell>
          <cell r="DF61">
            <v>0</v>
          </cell>
          <cell r="DG61">
            <v>0</v>
          </cell>
          <cell r="DH61">
            <v>0</v>
          </cell>
          <cell r="DI61">
            <v>0</v>
          </cell>
          <cell r="DJ61">
            <v>0</v>
          </cell>
          <cell r="DK61">
            <v>0</v>
          </cell>
          <cell r="DL61">
            <v>0</v>
          </cell>
          <cell r="DM61">
            <v>1187.1769999999999</v>
          </cell>
          <cell r="DN61">
            <v>0</v>
          </cell>
          <cell r="DO61">
            <v>0</v>
          </cell>
          <cell r="DP61">
            <v>0</v>
          </cell>
          <cell r="DQ61">
            <v>15181</v>
          </cell>
          <cell r="DR61">
            <v>0</v>
          </cell>
          <cell r="DS61">
            <v>0</v>
          </cell>
          <cell r="DT61">
            <v>0</v>
          </cell>
          <cell r="DU61">
            <v>0</v>
          </cell>
          <cell r="DV61">
            <v>15725.85017</v>
          </cell>
          <cell r="DW61">
            <v>8100</v>
          </cell>
          <cell r="DX61">
            <v>0</v>
          </cell>
          <cell r="DY61">
            <v>21064.19569</v>
          </cell>
          <cell r="DZ61">
            <v>0</v>
          </cell>
          <cell r="EA61">
            <v>0</v>
          </cell>
          <cell r="EC61">
            <v>0</v>
          </cell>
          <cell r="ED61">
            <v>550.79</v>
          </cell>
          <cell r="EE61">
            <v>0</v>
          </cell>
          <cell r="EF61">
            <v>0</v>
          </cell>
          <cell r="EG61">
            <v>0</v>
          </cell>
          <cell r="EH61">
            <v>2350</v>
          </cell>
          <cell r="EI61">
            <v>4975</v>
          </cell>
          <cell r="EJ61">
            <v>0</v>
          </cell>
          <cell r="EK61">
            <v>12480.95851</v>
          </cell>
          <cell r="EL61">
            <v>0</v>
          </cell>
          <cell r="EM61">
            <v>0</v>
          </cell>
          <cell r="EN61">
            <v>0</v>
          </cell>
          <cell r="EO61">
            <v>0</v>
          </cell>
          <cell r="EP61">
            <v>0</v>
          </cell>
          <cell r="EQ61">
            <v>2000</v>
          </cell>
          <cell r="ER61">
            <v>0</v>
          </cell>
          <cell r="ES61">
            <v>3210</v>
          </cell>
          <cell r="ET61">
            <v>3564.4700000000003</v>
          </cell>
          <cell r="EU61">
            <v>26628.639999999999</v>
          </cell>
          <cell r="EV61">
            <v>0</v>
          </cell>
          <cell r="EW61">
            <v>0</v>
          </cell>
          <cell r="EX61">
            <v>92368</v>
          </cell>
          <cell r="EY61">
            <v>0</v>
          </cell>
          <cell r="EZ61">
            <v>0</v>
          </cell>
          <cell r="FA61">
            <v>0</v>
          </cell>
          <cell r="FB61">
            <v>0</v>
          </cell>
          <cell r="FC61">
            <v>0</v>
          </cell>
          <cell r="FD61">
            <v>0</v>
          </cell>
          <cell r="FE61">
            <v>0</v>
          </cell>
          <cell r="FF61">
            <v>0</v>
          </cell>
          <cell r="FG61">
            <v>0</v>
          </cell>
          <cell r="FH61">
            <v>0</v>
          </cell>
          <cell r="FI61">
            <v>0</v>
          </cell>
          <cell r="FJ61">
            <v>38615.73000000001</v>
          </cell>
          <cell r="FK61">
            <v>531.65</v>
          </cell>
          <cell r="FL61">
            <v>0</v>
          </cell>
          <cell r="FM61">
            <v>72041.64993</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4400</v>
          </cell>
          <cell r="GD61">
            <v>0</v>
          </cell>
          <cell r="GE61">
            <v>4400</v>
          </cell>
          <cell r="GF61">
            <v>0</v>
          </cell>
          <cell r="GL61">
            <v>17157.603694108526</v>
          </cell>
          <cell r="GM61">
            <v>1913.5094842940002</v>
          </cell>
          <cell r="GN61">
            <v>313.00693430000001</v>
          </cell>
          <cell r="GP61">
            <v>2.3601536927293294E-2</v>
          </cell>
        </row>
        <row r="62">
          <cell r="A62">
            <v>58</v>
          </cell>
          <cell r="B62" t="str">
            <v xml:space="preserve">Electricity </v>
          </cell>
          <cell r="C62">
            <v>3.9540000000000002</v>
          </cell>
          <cell r="D62">
            <v>839.06000000000006</v>
          </cell>
          <cell r="E62">
            <v>0</v>
          </cell>
          <cell r="F62">
            <v>570.83474509249982</v>
          </cell>
          <cell r="G62">
            <v>500</v>
          </cell>
          <cell r="H62">
            <v>357.37</v>
          </cell>
          <cell r="I62">
            <v>188.91479792000001</v>
          </cell>
          <cell r="J62">
            <v>0.4300000000000006</v>
          </cell>
          <cell r="K62">
            <v>889.35528075000002</v>
          </cell>
          <cell r="L62">
            <v>1155.2132060500001</v>
          </cell>
          <cell r="M62">
            <v>447.59999999999997</v>
          </cell>
          <cell r="N62">
            <v>0</v>
          </cell>
          <cell r="O62">
            <v>158.98682442999998</v>
          </cell>
          <cell r="P62">
            <v>0</v>
          </cell>
          <cell r="Q62">
            <v>625.91890472</v>
          </cell>
          <cell r="R62">
            <v>174.64391799000001</v>
          </cell>
          <cell r="S62">
            <v>663.56600000000014</v>
          </cell>
          <cell r="T62">
            <v>105.42166499999999</v>
          </cell>
          <cell r="U62">
            <v>5.74</v>
          </cell>
          <cell r="V62">
            <v>713.10863338000001</v>
          </cell>
          <cell r="W62">
            <v>580.54396456999996</v>
          </cell>
          <cell r="X62">
            <v>959.65541186999997</v>
          </cell>
          <cell r="Y62">
            <v>452.18537033000001</v>
          </cell>
          <cell r="Z62">
            <v>142.88357089000002</v>
          </cell>
          <cell r="AA62">
            <v>330.394324756</v>
          </cell>
          <cell r="AB62">
            <v>374.43174029000005</v>
          </cell>
          <cell r="AC62">
            <v>85.889440559999997</v>
          </cell>
          <cell r="AD62">
            <v>166.15822958000001</v>
          </cell>
          <cell r="AE62">
            <v>490.20324914999992</v>
          </cell>
          <cell r="AF62">
            <v>55.692174170000001</v>
          </cell>
          <cell r="AG62">
            <v>33.997442960000001</v>
          </cell>
          <cell r="AH62">
            <v>449.59351941</v>
          </cell>
          <cell r="AI62">
            <v>18688.505510000003</v>
          </cell>
          <cell r="AJ62">
            <v>1154.27</v>
          </cell>
          <cell r="AK62">
            <v>0</v>
          </cell>
          <cell r="AL62">
            <v>0</v>
          </cell>
          <cell r="AM62">
            <v>0</v>
          </cell>
          <cell r="AN62">
            <v>0</v>
          </cell>
          <cell r="AO62">
            <v>0</v>
          </cell>
          <cell r="AP62">
            <v>0</v>
          </cell>
          <cell r="AQ62">
            <v>2230.5478599999997</v>
          </cell>
          <cell r="AR62">
            <v>0</v>
          </cell>
          <cell r="AS62">
            <v>0</v>
          </cell>
          <cell r="AT62">
            <v>0</v>
          </cell>
          <cell r="AU62">
            <v>2800</v>
          </cell>
          <cell r="AV62">
            <v>0</v>
          </cell>
          <cell r="AW62">
            <v>5168</v>
          </cell>
          <cell r="AX62">
            <v>0</v>
          </cell>
          <cell r="AY62">
            <v>0</v>
          </cell>
          <cell r="AZ62">
            <v>0</v>
          </cell>
          <cell r="BA62">
            <v>0</v>
          </cell>
          <cell r="BB62">
            <v>0</v>
          </cell>
          <cell r="BC62">
            <v>0</v>
          </cell>
          <cell r="BD62">
            <v>0</v>
          </cell>
          <cell r="BE62">
            <v>0</v>
          </cell>
          <cell r="BF62">
            <v>156.68236000000002</v>
          </cell>
          <cell r="BG62">
            <v>820.15673000000004</v>
          </cell>
          <cell r="BH62">
            <v>0</v>
          </cell>
          <cell r="BI62">
            <v>1000009.24499</v>
          </cell>
          <cell r="BJ62">
            <v>2993.7328700000003</v>
          </cell>
          <cell r="BK62">
            <v>0</v>
          </cell>
          <cell r="BL62">
            <v>0</v>
          </cell>
          <cell r="BM62">
            <v>0</v>
          </cell>
          <cell r="BN62">
            <v>0</v>
          </cell>
          <cell r="BO62">
            <v>0</v>
          </cell>
          <cell r="BP62">
            <v>404.63</v>
          </cell>
          <cell r="BQ62">
            <v>0</v>
          </cell>
          <cell r="BR62">
            <v>185182.69209</v>
          </cell>
          <cell r="BS62">
            <v>0</v>
          </cell>
          <cell r="BT62">
            <v>3127.5256600000002</v>
          </cell>
          <cell r="BU62">
            <v>0</v>
          </cell>
          <cell r="BV62">
            <v>0</v>
          </cell>
          <cell r="BW62">
            <v>0</v>
          </cell>
          <cell r="BX62">
            <v>0</v>
          </cell>
          <cell r="BY62">
            <v>0</v>
          </cell>
          <cell r="BZ62">
            <v>75136.945240000001</v>
          </cell>
          <cell r="CA62">
            <v>0</v>
          </cell>
          <cell r="CB62">
            <v>0</v>
          </cell>
          <cell r="CC62">
            <v>0</v>
          </cell>
          <cell r="CD62">
            <v>0</v>
          </cell>
          <cell r="CE62">
            <v>0</v>
          </cell>
          <cell r="CF62">
            <v>0</v>
          </cell>
          <cell r="CG62">
            <v>0</v>
          </cell>
          <cell r="CH62">
            <v>0</v>
          </cell>
          <cell r="CI62">
            <v>0</v>
          </cell>
          <cell r="CJ62">
            <v>240889.75468000001</v>
          </cell>
          <cell r="CK62">
            <v>0</v>
          </cell>
          <cell r="CL62">
            <v>0</v>
          </cell>
          <cell r="CM62">
            <v>0</v>
          </cell>
          <cell r="CN62">
            <v>0</v>
          </cell>
          <cell r="CO62">
            <v>0</v>
          </cell>
          <cell r="CP62">
            <v>0</v>
          </cell>
          <cell r="CQ62">
            <v>0</v>
          </cell>
          <cell r="CR62">
            <v>7468.8594300000004</v>
          </cell>
          <cell r="CS62">
            <v>0</v>
          </cell>
          <cell r="CT62">
            <v>0</v>
          </cell>
          <cell r="CU62">
            <v>0</v>
          </cell>
          <cell r="CV62">
            <v>0</v>
          </cell>
          <cell r="CW62">
            <v>0</v>
          </cell>
          <cell r="CX62">
            <v>0</v>
          </cell>
          <cell r="CY62">
            <v>29579.342900000003</v>
          </cell>
          <cell r="CZ62">
            <v>1500</v>
          </cell>
          <cell r="DA62">
            <v>0</v>
          </cell>
          <cell r="DB62">
            <v>0</v>
          </cell>
          <cell r="DC62">
            <v>0</v>
          </cell>
          <cell r="DD62">
            <v>5634.46</v>
          </cell>
          <cell r="DE62">
            <v>0</v>
          </cell>
          <cell r="DF62">
            <v>0</v>
          </cell>
          <cell r="DG62">
            <v>0</v>
          </cell>
          <cell r="DH62">
            <v>0</v>
          </cell>
          <cell r="DI62">
            <v>0</v>
          </cell>
          <cell r="DJ62">
            <v>0</v>
          </cell>
          <cell r="DK62">
            <v>0</v>
          </cell>
          <cell r="DL62">
            <v>0</v>
          </cell>
          <cell r="DM62">
            <v>1187.1769999999999</v>
          </cell>
          <cell r="DN62">
            <v>0</v>
          </cell>
          <cell r="DO62">
            <v>0</v>
          </cell>
          <cell r="DP62">
            <v>0</v>
          </cell>
          <cell r="DQ62">
            <v>12481</v>
          </cell>
          <cell r="DR62">
            <v>0</v>
          </cell>
          <cell r="DS62">
            <v>0</v>
          </cell>
          <cell r="DT62">
            <v>0</v>
          </cell>
          <cell r="DU62">
            <v>0</v>
          </cell>
          <cell r="DV62">
            <v>0</v>
          </cell>
          <cell r="DW62">
            <v>0</v>
          </cell>
          <cell r="DX62">
            <v>0</v>
          </cell>
          <cell r="DY62">
            <v>21064.19569</v>
          </cell>
          <cell r="DZ62">
            <v>0</v>
          </cell>
          <cell r="EA62">
            <v>0</v>
          </cell>
          <cell r="EC62">
            <v>0</v>
          </cell>
          <cell r="ED62">
            <v>0</v>
          </cell>
          <cell r="EE62">
            <v>0</v>
          </cell>
          <cell r="EF62">
            <v>0</v>
          </cell>
          <cell r="EG62">
            <v>0</v>
          </cell>
          <cell r="EH62">
            <v>0</v>
          </cell>
          <cell r="EI62">
            <v>4975</v>
          </cell>
          <cell r="EJ62">
            <v>0</v>
          </cell>
          <cell r="EK62">
            <v>0</v>
          </cell>
          <cell r="EL62">
            <v>0</v>
          </cell>
          <cell r="EM62">
            <v>0</v>
          </cell>
          <cell r="EN62">
            <v>0</v>
          </cell>
          <cell r="EO62">
            <v>0</v>
          </cell>
          <cell r="EP62">
            <v>0</v>
          </cell>
          <cell r="EQ62">
            <v>0</v>
          </cell>
          <cell r="ER62">
            <v>0</v>
          </cell>
          <cell r="ES62">
            <v>3210</v>
          </cell>
          <cell r="ET62">
            <v>2496.5</v>
          </cell>
          <cell r="EU62">
            <v>26628.639999999999</v>
          </cell>
          <cell r="EV62">
            <v>0</v>
          </cell>
          <cell r="EW62">
            <v>0</v>
          </cell>
          <cell r="EX62">
            <v>77638</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22909.5</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4400</v>
          </cell>
          <cell r="GF62">
            <v>0</v>
          </cell>
          <cell r="GL62">
            <v>11521.746413868501</v>
          </cell>
          <cell r="GM62">
            <v>1596.6135273199998</v>
          </cell>
          <cell r="GN62">
            <v>163.32183569</v>
          </cell>
          <cell r="GP62">
            <v>1.5849003643043726E-2</v>
          </cell>
        </row>
        <row r="68">
          <cell r="A68">
            <v>64</v>
          </cell>
          <cell r="B68" t="str">
            <v>Metal Products, Machinary &amp; Electronic Equipment &amp; Assemblage</v>
          </cell>
          <cell r="C68">
            <v>1699.5330000000001</v>
          </cell>
          <cell r="D68">
            <v>659.53</v>
          </cell>
          <cell r="E68">
            <v>358.20121</v>
          </cell>
          <cell r="F68">
            <v>391.75731109000009</v>
          </cell>
          <cell r="G68">
            <v>328.64689560310001</v>
          </cell>
          <cell r="H68">
            <v>54.242682920000007</v>
          </cell>
          <cell r="I68">
            <v>594.2865135699999</v>
          </cell>
          <cell r="J68">
            <v>454.65</v>
          </cell>
          <cell r="K68">
            <v>1233.6783278499997</v>
          </cell>
          <cell r="L68">
            <v>377.19297202250004</v>
          </cell>
          <cell r="M68">
            <v>333.7</v>
          </cell>
          <cell r="N68">
            <v>39.506694719999999</v>
          </cell>
          <cell r="O68">
            <v>16.585818390000004</v>
          </cell>
          <cell r="P68">
            <v>241.75078927999996</v>
          </cell>
          <cell r="Q68">
            <v>544.28393488000006</v>
          </cell>
          <cell r="R68">
            <v>143.94329099000001</v>
          </cell>
          <cell r="S68">
            <v>198.798</v>
          </cell>
          <cell r="T68">
            <v>761.19522088999997</v>
          </cell>
          <cell r="U68">
            <v>233.34089248000004</v>
          </cell>
          <cell r="V68">
            <v>49.301540410000001</v>
          </cell>
          <cell r="W68">
            <v>106.36961878000002</v>
          </cell>
          <cell r="X68">
            <v>375.19703463000008</v>
          </cell>
          <cell r="Y68">
            <v>269.10890822999994</v>
          </cell>
          <cell r="Z68">
            <v>296.3003195</v>
          </cell>
          <cell r="AA68">
            <v>216.90730711999998</v>
          </cell>
          <cell r="AB68">
            <v>94.142199519999991</v>
          </cell>
          <cell r="AC68">
            <v>296.60352055000243</v>
          </cell>
          <cell r="AD68">
            <v>490.07111560000004</v>
          </cell>
          <cell r="AE68">
            <v>557.11023746000001</v>
          </cell>
          <cell r="AF68">
            <v>63.262785989999998</v>
          </cell>
          <cell r="AG68">
            <v>24.362545259999997</v>
          </cell>
          <cell r="AH68">
            <v>97.322165089999999</v>
          </cell>
          <cell r="AI68">
            <v>42408.046840000003</v>
          </cell>
          <cell r="AJ68">
            <v>0</v>
          </cell>
          <cell r="AK68">
            <v>230305.35175150004</v>
          </cell>
          <cell r="AL68">
            <v>0</v>
          </cell>
          <cell r="AM68">
            <v>7475.15</v>
          </cell>
          <cell r="AN68">
            <v>0</v>
          </cell>
          <cell r="AO68">
            <v>25029.953000000001</v>
          </cell>
          <cell r="AP68">
            <v>0</v>
          </cell>
          <cell r="AQ68">
            <v>5819.3965600000001</v>
          </cell>
          <cell r="AR68">
            <v>0</v>
          </cell>
          <cell r="AS68">
            <v>30455.42108</v>
          </cell>
          <cell r="AT68">
            <v>7779</v>
          </cell>
          <cell r="AU68">
            <v>7682.04</v>
          </cell>
          <cell r="AV68">
            <v>0</v>
          </cell>
          <cell r="AW68">
            <v>83346.000010000003</v>
          </cell>
          <cell r="AX68">
            <v>132.6</v>
          </cell>
          <cell r="AY68">
            <v>0</v>
          </cell>
          <cell r="AZ68">
            <v>9920.65</v>
          </cell>
          <cell r="BA68">
            <v>58.45</v>
          </cell>
          <cell r="BB68">
            <v>84801.65</v>
          </cell>
          <cell r="BC68">
            <v>0</v>
          </cell>
          <cell r="BD68">
            <v>8569.77</v>
          </cell>
          <cell r="BE68">
            <v>0</v>
          </cell>
          <cell r="BF68">
            <v>27914.281800000004</v>
          </cell>
          <cell r="BG68">
            <v>5476.0205499999993</v>
          </cell>
          <cell r="BH68">
            <v>218.84000000000003</v>
          </cell>
          <cell r="BI68">
            <v>540021.15509000013</v>
          </cell>
          <cell r="BJ68">
            <v>13865.80818</v>
          </cell>
          <cell r="BK68">
            <v>12144.119999999997</v>
          </cell>
          <cell r="BL68">
            <v>0</v>
          </cell>
          <cell r="BM68">
            <v>0</v>
          </cell>
          <cell r="BN68">
            <v>38731.921109999887</v>
          </cell>
          <cell r="BO68">
            <v>0</v>
          </cell>
          <cell r="BP68">
            <v>25088.18</v>
          </cell>
          <cell r="BQ68">
            <v>0</v>
          </cell>
          <cell r="BR68">
            <v>55697.001649999998</v>
          </cell>
          <cell r="BS68">
            <v>0</v>
          </cell>
          <cell r="BT68">
            <v>14277.77549</v>
          </cell>
          <cell r="BU68">
            <v>0</v>
          </cell>
          <cell r="BV68">
            <v>5000</v>
          </cell>
          <cell r="BW68">
            <v>12802.79</v>
          </cell>
          <cell r="BX68">
            <v>0</v>
          </cell>
          <cell r="BY68">
            <v>0</v>
          </cell>
          <cell r="BZ68">
            <v>47327.760960000007</v>
          </cell>
          <cell r="CA68">
            <v>7019</v>
          </cell>
          <cell r="CB68">
            <v>27608.246080000001</v>
          </cell>
          <cell r="CC68">
            <v>0</v>
          </cell>
          <cell r="CD68">
            <v>0</v>
          </cell>
          <cell r="CE68">
            <v>0</v>
          </cell>
          <cell r="CF68">
            <v>12728.952300000001</v>
          </cell>
          <cell r="CG68">
            <v>17288.84186</v>
          </cell>
          <cell r="CH68">
            <v>0</v>
          </cell>
          <cell r="CI68">
            <v>0</v>
          </cell>
          <cell r="CJ68">
            <v>73316.144520000002</v>
          </cell>
          <cell r="CK68">
            <v>0</v>
          </cell>
          <cell r="CL68">
            <v>0</v>
          </cell>
          <cell r="CM68">
            <v>1455</v>
          </cell>
          <cell r="CN68">
            <v>0</v>
          </cell>
          <cell r="CO68">
            <v>4458.88</v>
          </cell>
          <cell r="CP68">
            <v>0</v>
          </cell>
          <cell r="CQ68">
            <v>3784.1392299999998</v>
          </cell>
          <cell r="CR68">
            <v>7100</v>
          </cell>
          <cell r="CS68">
            <v>0</v>
          </cell>
          <cell r="CT68">
            <v>0</v>
          </cell>
          <cell r="CU68">
            <v>6395.3099999999995</v>
          </cell>
          <cell r="CV68">
            <v>13691.249999999998</v>
          </cell>
          <cell r="CW68">
            <v>0</v>
          </cell>
          <cell r="CX68">
            <v>19682.07389</v>
          </cell>
          <cell r="CY68">
            <v>155013.00351000001</v>
          </cell>
          <cell r="CZ68">
            <v>1699.86301</v>
          </cell>
          <cell r="DA68">
            <v>17779</v>
          </cell>
          <cell r="DB68">
            <v>13677.131240000001</v>
          </cell>
          <cell r="DC68">
            <v>0</v>
          </cell>
          <cell r="DD68">
            <v>93694.07</v>
          </cell>
          <cell r="DE68">
            <v>11502.871379999999</v>
          </cell>
          <cell r="DF68">
            <v>274.97000000000003</v>
          </cell>
          <cell r="DG68">
            <v>0</v>
          </cell>
          <cell r="DH68">
            <v>0</v>
          </cell>
          <cell r="DI68">
            <v>995</v>
          </cell>
          <cell r="DJ68">
            <v>10197.26</v>
          </cell>
          <cell r="DK68">
            <v>10390.09</v>
          </cell>
          <cell r="DL68">
            <v>0</v>
          </cell>
          <cell r="DM68">
            <v>0</v>
          </cell>
          <cell r="DN68">
            <v>876</v>
          </cell>
          <cell r="DO68">
            <v>29919</v>
          </cell>
          <cell r="DP68">
            <v>0</v>
          </cell>
          <cell r="DQ68">
            <v>87126</v>
          </cell>
          <cell r="DR68">
            <v>0</v>
          </cell>
          <cell r="DS68">
            <v>7256.3411500000002</v>
          </cell>
          <cell r="DT68">
            <v>0</v>
          </cell>
          <cell r="DU68">
            <v>0</v>
          </cell>
          <cell r="DV68">
            <v>0</v>
          </cell>
          <cell r="DW68">
            <v>0</v>
          </cell>
          <cell r="DX68">
            <v>27416.489819999995</v>
          </cell>
          <cell r="DY68">
            <v>3450</v>
          </cell>
          <cell r="DZ68">
            <v>0</v>
          </cell>
          <cell r="EA68">
            <v>0</v>
          </cell>
          <cell r="EC68">
            <v>54417.989120000006</v>
          </cell>
          <cell r="ED68">
            <v>9266.7566499999994</v>
          </cell>
          <cell r="EE68">
            <v>4915.26</v>
          </cell>
          <cell r="EF68">
            <v>100730.98707999995</v>
          </cell>
          <cell r="EG68">
            <v>0</v>
          </cell>
          <cell r="EH68">
            <v>4514.2</v>
          </cell>
          <cell r="EI68">
            <v>860</v>
          </cell>
          <cell r="EJ68">
            <v>0</v>
          </cell>
          <cell r="EK68">
            <v>147670.97106999997</v>
          </cell>
          <cell r="EL68">
            <v>6581.4948800000002</v>
          </cell>
          <cell r="EM68">
            <v>0</v>
          </cell>
          <cell r="EN68">
            <v>239547.64519999997</v>
          </cell>
          <cell r="EO68">
            <v>0</v>
          </cell>
          <cell r="EP68">
            <v>1406.65</v>
          </cell>
          <cell r="EQ68">
            <v>5215.5</v>
          </cell>
          <cell r="ER68">
            <v>0</v>
          </cell>
          <cell r="ES68">
            <v>0</v>
          </cell>
          <cell r="ET68">
            <v>4218.68</v>
          </cell>
          <cell r="EU68">
            <v>49341.740000000005</v>
          </cell>
          <cell r="EV68">
            <v>9309.7297899999994</v>
          </cell>
          <cell r="EW68">
            <v>0</v>
          </cell>
          <cell r="EX68">
            <v>23576</v>
          </cell>
          <cell r="EY68">
            <v>0</v>
          </cell>
          <cell r="EZ68">
            <v>5000</v>
          </cell>
          <cell r="FA68">
            <v>1329.5026699999999</v>
          </cell>
          <cell r="FB68">
            <v>0</v>
          </cell>
          <cell r="FC68">
            <v>0</v>
          </cell>
          <cell r="FD68">
            <v>51358.679760000006</v>
          </cell>
          <cell r="FE68">
            <v>2685</v>
          </cell>
          <cell r="FF68">
            <v>98.240000000000009</v>
          </cell>
          <cell r="FG68">
            <v>55872</v>
          </cell>
          <cell r="FH68">
            <v>1093.55726</v>
          </cell>
          <cell r="FI68">
            <v>75.400000000000006</v>
          </cell>
          <cell r="FJ68">
            <v>59603.105390000012</v>
          </cell>
          <cell r="FK68">
            <v>15600.230000000001</v>
          </cell>
          <cell r="FL68">
            <v>0</v>
          </cell>
          <cell r="FM68">
            <v>13045.461859999999</v>
          </cell>
          <cell r="FN68">
            <v>0</v>
          </cell>
          <cell r="FO68">
            <v>480</v>
          </cell>
          <cell r="FP68">
            <v>380</v>
          </cell>
          <cell r="FQ68">
            <v>0</v>
          </cell>
          <cell r="FR68">
            <v>0</v>
          </cell>
          <cell r="FS68">
            <v>0</v>
          </cell>
          <cell r="FT68">
            <v>0</v>
          </cell>
          <cell r="FU68">
            <v>0</v>
          </cell>
          <cell r="FV68">
            <v>849.80200000000002</v>
          </cell>
          <cell r="FW68">
            <v>0</v>
          </cell>
          <cell r="FX68">
            <v>7842.0671300000004</v>
          </cell>
          <cell r="FY68">
            <v>0</v>
          </cell>
          <cell r="FZ68">
            <v>26863.03</v>
          </cell>
          <cell r="GA68">
            <v>2188</v>
          </cell>
          <cell r="GB68">
            <v>300</v>
          </cell>
          <cell r="GC68">
            <v>8916.2999999999993</v>
          </cell>
          <cell r="GD68">
            <v>0</v>
          </cell>
          <cell r="GE68">
            <v>0</v>
          </cell>
          <cell r="GF68">
            <v>0</v>
          </cell>
          <cell r="GL68">
            <v>11600.882852825604</v>
          </cell>
          <cell r="GM68">
            <v>1977.2775722415006</v>
          </cell>
          <cell r="GN68">
            <v>946.02046968000013</v>
          </cell>
          <cell r="GP68">
            <v>1.5957861594284427E-2</v>
          </cell>
        </row>
        <row r="70">
          <cell r="A70">
            <v>66</v>
          </cell>
          <cell r="B70" t="str">
            <v>Machinery Tools</v>
          </cell>
          <cell r="C70">
            <v>1121.2</v>
          </cell>
          <cell r="D70">
            <v>299.58</v>
          </cell>
          <cell r="E70">
            <v>0</v>
          </cell>
          <cell r="F70">
            <v>107.76737864000002</v>
          </cell>
          <cell r="G70">
            <v>0</v>
          </cell>
          <cell r="H70">
            <v>0</v>
          </cell>
          <cell r="I70">
            <v>108.90654570999999</v>
          </cell>
          <cell r="J70">
            <v>164.31</v>
          </cell>
          <cell r="K70">
            <v>482.56099715999994</v>
          </cell>
          <cell r="L70">
            <v>0</v>
          </cell>
          <cell r="M70">
            <v>53.669999999999987</v>
          </cell>
          <cell r="N70">
            <v>0</v>
          </cell>
          <cell r="O70">
            <v>16.139594110000004</v>
          </cell>
          <cell r="P70">
            <v>0</v>
          </cell>
          <cell r="Q70">
            <v>69.263274010000003</v>
          </cell>
          <cell r="R70">
            <v>49.990887479999998</v>
          </cell>
          <cell r="S70">
            <v>48.137</v>
          </cell>
          <cell r="T70">
            <v>745.16995788999998</v>
          </cell>
          <cell r="U70">
            <v>62.42820944999999</v>
          </cell>
          <cell r="V70">
            <v>14.852188710000002</v>
          </cell>
          <cell r="W70">
            <v>32.735034840000004</v>
          </cell>
          <cell r="X70">
            <v>337.3912575600001</v>
          </cell>
          <cell r="Y70">
            <v>0</v>
          </cell>
          <cell r="Z70">
            <v>0</v>
          </cell>
          <cell r="AA70">
            <v>26.137805220000004</v>
          </cell>
          <cell r="AB70">
            <v>9.222152359999999</v>
          </cell>
          <cell r="AC70">
            <v>16.909670699999999</v>
          </cell>
          <cell r="AD70">
            <v>92.193074050000007</v>
          </cell>
          <cell r="AE70">
            <v>164.91057145999997</v>
          </cell>
          <cell r="AF70">
            <v>0</v>
          </cell>
          <cell r="AG70">
            <v>6.3163344299999995</v>
          </cell>
          <cell r="AH70">
            <v>1.5344983399999996</v>
          </cell>
          <cell r="AI70">
            <v>0</v>
          </cell>
          <cell r="AJ70">
            <v>0</v>
          </cell>
          <cell r="AK70">
            <v>36192.546289500002</v>
          </cell>
          <cell r="AL70">
            <v>0</v>
          </cell>
          <cell r="AM70">
            <v>0</v>
          </cell>
          <cell r="AN70">
            <v>0</v>
          </cell>
          <cell r="AO70">
            <v>9411</v>
          </cell>
          <cell r="AP70">
            <v>0</v>
          </cell>
          <cell r="AQ70">
            <v>5819.3965600000001</v>
          </cell>
          <cell r="AR70">
            <v>0</v>
          </cell>
          <cell r="AS70">
            <v>21300.221000000001</v>
          </cell>
          <cell r="AT70">
            <v>5029</v>
          </cell>
          <cell r="AU70">
            <v>450</v>
          </cell>
          <cell r="AV70">
            <v>0</v>
          </cell>
          <cell r="AW70">
            <v>0</v>
          </cell>
          <cell r="AX70">
            <v>131</v>
          </cell>
          <cell r="AY70">
            <v>0</v>
          </cell>
          <cell r="AZ70">
            <v>7569.5</v>
          </cell>
          <cell r="BA70">
            <v>0</v>
          </cell>
          <cell r="BB70">
            <v>78771</v>
          </cell>
          <cell r="BC70">
            <v>0</v>
          </cell>
          <cell r="BD70">
            <v>951.40000000000009</v>
          </cell>
          <cell r="BE70">
            <v>0</v>
          </cell>
          <cell r="BF70">
            <v>12045.82152</v>
          </cell>
          <cell r="BG70">
            <v>4333.6517999999996</v>
          </cell>
          <cell r="BH70">
            <v>0</v>
          </cell>
          <cell r="BI70">
            <v>96485.482870000036</v>
          </cell>
          <cell r="BJ70">
            <v>1187.8699999999999</v>
          </cell>
          <cell r="BK70">
            <v>4964.9399999999996</v>
          </cell>
          <cell r="BL70">
            <v>0</v>
          </cell>
          <cell r="BM70">
            <v>0</v>
          </cell>
          <cell r="BN70">
            <v>29239.232519999885</v>
          </cell>
          <cell r="BO70">
            <v>0</v>
          </cell>
          <cell r="BP70">
            <v>10508.670000000002</v>
          </cell>
          <cell r="BQ70">
            <v>0</v>
          </cell>
          <cell r="BR70">
            <v>22369.80991</v>
          </cell>
          <cell r="BS70">
            <v>0</v>
          </cell>
          <cell r="BT70">
            <v>6792.0482499999998</v>
          </cell>
          <cell r="BU70">
            <v>0</v>
          </cell>
          <cell r="BV70">
            <v>5000</v>
          </cell>
          <cell r="BW70">
            <v>12314.12</v>
          </cell>
          <cell r="BX70">
            <v>0</v>
          </cell>
          <cell r="BY70">
            <v>0</v>
          </cell>
          <cell r="BZ70">
            <v>4393.3395200000014</v>
          </cell>
          <cell r="CA70">
            <v>1700</v>
          </cell>
          <cell r="CB70">
            <v>22098.19052</v>
          </cell>
          <cell r="CC70">
            <v>0</v>
          </cell>
          <cell r="CD70">
            <v>0</v>
          </cell>
          <cell r="CE70">
            <v>0</v>
          </cell>
          <cell r="CF70">
            <v>6727.8120900000004</v>
          </cell>
          <cell r="CG70">
            <v>4567.2342000000008</v>
          </cell>
          <cell r="CH70">
            <v>0</v>
          </cell>
          <cell r="CI70">
            <v>0</v>
          </cell>
          <cell r="CJ70">
            <v>3697.9574600000005</v>
          </cell>
          <cell r="CK70">
            <v>0</v>
          </cell>
          <cell r="CL70">
            <v>0</v>
          </cell>
          <cell r="CM70">
            <v>0</v>
          </cell>
          <cell r="CN70">
            <v>0</v>
          </cell>
          <cell r="CO70">
            <v>3265.04</v>
          </cell>
          <cell r="CP70">
            <v>0</v>
          </cell>
          <cell r="CQ70">
            <v>0</v>
          </cell>
          <cell r="CR70">
            <v>0</v>
          </cell>
          <cell r="CS70">
            <v>0</v>
          </cell>
          <cell r="CT70">
            <v>0</v>
          </cell>
          <cell r="CU70">
            <v>2150.38</v>
          </cell>
          <cell r="CV70">
            <v>2134.17</v>
          </cell>
          <cell r="CW70">
            <v>0</v>
          </cell>
          <cell r="CX70">
            <v>19682.07389</v>
          </cell>
          <cell r="CY70">
            <v>331.19029999999998</v>
          </cell>
          <cell r="CZ70">
            <v>1699.86301</v>
          </cell>
          <cell r="DA70">
            <v>1583</v>
          </cell>
          <cell r="DB70">
            <v>3078.0045700000005</v>
          </cell>
          <cell r="DC70">
            <v>0</v>
          </cell>
          <cell r="DD70">
            <v>26592.49</v>
          </cell>
          <cell r="DE70">
            <v>10748.704689999999</v>
          </cell>
          <cell r="DF70">
            <v>0</v>
          </cell>
          <cell r="DG70">
            <v>0</v>
          </cell>
          <cell r="DH70">
            <v>0</v>
          </cell>
          <cell r="DI70">
            <v>995</v>
          </cell>
          <cell r="DJ70">
            <v>0</v>
          </cell>
          <cell r="DK70">
            <v>0</v>
          </cell>
          <cell r="DL70">
            <v>0</v>
          </cell>
          <cell r="DM70">
            <v>0</v>
          </cell>
          <cell r="DN70">
            <v>876</v>
          </cell>
          <cell r="DO70">
            <v>29919</v>
          </cell>
          <cell r="DP70">
            <v>0</v>
          </cell>
          <cell r="DQ70">
            <v>67495</v>
          </cell>
          <cell r="DR70">
            <v>0</v>
          </cell>
          <cell r="DS70">
            <v>970</v>
          </cell>
          <cell r="DT70">
            <v>0</v>
          </cell>
          <cell r="DU70">
            <v>0</v>
          </cell>
          <cell r="DV70">
            <v>0</v>
          </cell>
          <cell r="DW70">
            <v>0</v>
          </cell>
          <cell r="DX70">
            <v>7130.53982</v>
          </cell>
          <cell r="DY70">
            <v>0</v>
          </cell>
          <cell r="DZ70">
            <v>0</v>
          </cell>
          <cell r="EA70">
            <v>0</v>
          </cell>
          <cell r="EC70">
            <v>51271.408810000008</v>
          </cell>
          <cell r="ED70">
            <v>4295.0886499999997</v>
          </cell>
          <cell r="EE70">
            <v>0</v>
          </cell>
          <cell r="EF70">
            <v>0</v>
          </cell>
          <cell r="EG70">
            <v>0</v>
          </cell>
          <cell r="EH70">
            <v>4514.2</v>
          </cell>
          <cell r="EI70">
            <v>860</v>
          </cell>
          <cell r="EJ70">
            <v>0</v>
          </cell>
          <cell r="EK70">
            <v>119725.18627999998</v>
          </cell>
          <cell r="EL70">
            <v>4344.3457799999996</v>
          </cell>
          <cell r="EM70">
            <v>0</v>
          </cell>
          <cell r="EN70">
            <v>237479.45847999997</v>
          </cell>
          <cell r="EO70">
            <v>0</v>
          </cell>
          <cell r="EP70">
            <v>44.22</v>
          </cell>
          <cell r="EQ70">
            <v>5031.5</v>
          </cell>
          <cell r="ER70">
            <v>0</v>
          </cell>
          <cell r="ES70">
            <v>0</v>
          </cell>
          <cell r="ET70">
            <v>4218.68</v>
          </cell>
          <cell r="EU70">
            <v>3653.58</v>
          </cell>
          <cell r="EV70">
            <v>0</v>
          </cell>
          <cell r="EW70">
            <v>0</v>
          </cell>
          <cell r="EX70">
            <v>14599</v>
          </cell>
          <cell r="EY70">
            <v>0</v>
          </cell>
          <cell r="EZ70">
            <v>0</v>
          </cell>
          <cell r="FA70">
            <v>0</v>
          </cell>
          <cell r="FB70">
            <v>0</v>
          </cell>
          <cell r="FC70">
            <v>0</v>
          </cell>
          <cell r="FD70">
            <v>438.90224999999998</v>
          </cell>
          <cell r="FE70">
            <v>0</v>
          </cell>
          <cell r="FF70">
            <v>0</v>
          </cell>
          <cell r="FG70">
            <v>14997</v>
          </cell>
          <cell r="FH70">
            <v>474.56736000000001</v>
          </cell>
          <cell r="FI70">
            <v>0</v>
          </cell>
          <cell r="FJ70">
            <v>2000</v>
          </cell>
          <cell r="FK70">
            <v>12908.230000000001</v>
          </cell>
          <cell r="FL70">
            <v>0</v>
          </cell>
          <cell r="FM70">
            <v>2752.9998999999998</v>
          </cell>
          <cell r="FN70">
            <v>0</v>
          </cell>
          <cell r="FO70">
            <v>480</v>
          </cell>
          <cell r="FP70">
            <v>0</v>
          </cell>
          <cell r="FQ70">
            <v>0</v>
          </cell>
          <cell r="FR70">
            <v>0</v>
          </cell>
          <cell r="FS70">
            <v>0</v>
          </cell>
          <cell r="FT70">
            <v>0</v>
          </cell>
          <cell r="FU70">
            <v>0</v>
          </cell>
          <cell r="FV70">
            <v>0</v>
          </cell>
          <cell r="FW70">
            <v>0</v>
          </cell>
          <cell r="FX70">
            <v>1942.0671300000001</v>
          </cell>
          <cell r="FY70">
            <v>0</v>
          </cell>
          <cell r="FZ70">
            <v>0</v>
          </cell>
          <cell r="GA70">
            <v>0</v>
          </cell>
          <cell r="GB70">
            <v>300</v>
          </cell>
          <cell r="GC70">
            <v>8916.2999999999993</v>
          </cell>
          <cell r="GD70">
            <v>0</v>
          </cell>
          <cell r="GE70">
            <v>0</v>
          </cell>
          <cell r="GF70">
            <v>0</v>
          </cell>
          <cell r="GL70">
            <v>4031.3264321200004</v>
          </cell>
          <cell r="GM70">
            <v>585.57116096949983</v>
          </cell>
          <cell r="GN70">
            <v>502.3772744599998</v>
          </cell>
          <cell r="GP70">
            <v>5.5453839213178814E-3</v>
          </cell>
        </row>
        <row r="82">
          <cell r="A82">
            <v>78</v>
          </cell>
          <cell r="B82" t="str">
            <v>Transport, Communication and Public Utilities</v>
          </cell>
          <cell r="C82">
            <v>990.98130000000003</v>
          </cell>
          <cell r="D82">
            <v>1287.08</v>
          </cell>
          <cell r="E82">
            <v>720.22935999999982</v>
          </cell>
          <cell r="F82">
            <v>1615.0447297424998</v>
          </cell>
          <cell r="G82">
            <v>170.10021968000001</v>
          </cell>
          <cell r="H82">
            <v>1773.2720176779999</v>
          </cell>
          <cell r="I82">
            <v>996.78718771000001</v>
          </cell>
          <cell r="J82">
            <v>344.09000000000003</v>
          </cell>
          <cell r="K82">
            <v>2728.9986484699989</v>
          </cell>
          <cell r="L82">
            <v>255.37734915000001</v>
          </cell>
          <cell r="M82">
            <v>689.20999999999992</v>
          </cell>
          <cell r="N82">
            <v>377.10770766000002</v>
          </cell>
          <cell r="O82">
            <v>354.65388992999999</v>
          </cell>
          <cell r="P82">
            <v>733.65830144999995</v>
          </cell>
          <cell r="Q82">
            <v>941.39690565999967</v>
          </cell>
          <cell r="R82">
            <v>829.63957528000014</v>
          </cell>
          <cell r="S82">
            <v>1192.8919999999998</v>
          </cell>
          <cell r="T82">
            <v>270.40415015999997</v>
          </cell>
          <cell r="U82">
            <v>224.61376566000001</v>
          </cell>
          <cell r="V82">
            <v>87.216978339999997</v>
          </cell>
          <cell r="W82">
            <v>337.11757672999988</v>
          </cell>
          <cell r="X82">
            <v>1471.9061773999993</v>
          </cell>
          <cell r="Y82">
            <v>539.68684597999993</v>
          </cell>
          <cell r="Z82">
            <v>925.07957377999992</v>
          </cell>
          <cell r="AA82">
            <v>695.98073500999976</v>
          </cell>
          <cell r="AB82">
            <v>424.37238609999997</v>
          </cell>
          <cell r="AC82">
            <v>465.49361606000002</v>
          </cell>
          <cell r="AD82">
            <v>359.40414606000002</v>
          </cell>
          <cell r="AE82">
            <v>572.59944500999995</v>
          </cell>
          <cell r="AF82">
            <v>251.71808994999998</v>
          </cell>
          <cell r="AG82">
            <v>242.7148680300001</v>
          </cell>
          <cell r="AH82">
            <v>1045.4130311399999</v>
          </cell>
          <cell r="AI82">
            <v>0</v>
          </cell>
          <cell r="AJ82">
            <v>73328.58</v>
          </cell>
          <cell r="AK82">
            <v>342455.86301979993</v>
          </cell>
          <cell r="AL82">
            <v>921.37150999999994</v>
          </cell>
          <cell r="AM82">
            <v>41945.33973</v>
          </cell>
          <cell r="AN82">
            <v>23589</v>
          </cell>
          <cell r="AO82">
            <v>232238.16899999999</v>
          </cell>
          <cell r="AP82">
            <v>6635.65</v>
          </cell>
          <cell r="AQ82">
            <v>162900.01259</v>
          </cell>
          <cell r="AR82">
            <v>77491</v>
          </cell>
          <cell r="AS82">
            <v>167826.54382000002</v>
          </cell>
          <cell r="AT82">
            <v>121335</v>
          </cell>
          <cell r="AU82">
            <v>515373.35</v>
          </cell>
          <cell r="AV82">
            <v>259446</v>
          </cell>
          <cell r="AW82">
            <v>151786</v>
          </cell>
          <cell r="AX82">
            <v>46446.12</v>
          </cell>
          <cell r="AY82">
            <v>34846.208770000005</v>
          </cell>
          <cell r="AZ82">
            <v>172047.43</v>
          </cell>
          <cell r="BA82">
            <v>130041.65000000002</v>
          </cell>
          <cell r="BB82">
            <v>472145.53</v>
          </cell>
          <cell r="BC82">
            <v>0</v>
          </cell>
          <cell r="BD82">
            <v>32104.840000000004</v>
          </cell>
          <cell r="BE82">
            <v>35538.28</v>
          </cell>
          <cell r="BF82">
            <v>392533.29098999989</v>
          </cell>
          <cell r="BG82">
            <v>34795.452259999998</v>
          </cell>
          <cell r="BH82">
            <v>112966.22</v>
          </cell>
          <cell r="BI82">
            <v>514663.07017000008</v>
          </cell>
          <cell r="BJ82">
            <v>90921.743989999988</v>
          </cell>
          <cell r="BK82">
            <v>157271.56000000006</v>
          </cell>
          <cell r="BL82">
            <v>0</v>
          </cell>
          <cell r="BM82">
            <v>614138.19319000002</v>
          </cell>
          <cell r="BN82">
            <v>244403.485766</v>
          </cell>
          <cell r="BO82">
            <v>12224</v>
          </cell>
          <cell r="BP82">
            <v>100755.54999999999</v>
          </cell>
          <cell r="BQ82">
            <v>7612.3550000000005</v>
          </cell>
          <cell r="BR82">
            <v>248678.48794999998</v>
          </cell>
          <cell r="BS82">
            <v>53854.313920000001</v>
          </cell>
          <cell r="BT82">
            <v>301639.2341</v>
          </cell>
          <cell r="BU82">
            <v>0</v>
          </cell>
          <cell r="BV82">
            <v>55868.579999999994</v>
          </cell>
          <cell r="BW82">
            <v>7359.83</v>
          </cell>
          <cell r="BX82">
            <v>78459.37</v>
          </cell>
          <cell r="BY82">
            <v>20447</v>
          </cell>
          <cell r="BZ82">
            <v>186769.38172999999</v>
          </cell>
          <cell r="CA82">
            <v>329026</v>
          </cell>
          <cell r="CB82">
            <v>521970.44617000001</v>
          </cell>
          <cell r="CC82">
            <v>0</v>
          </cell>
          <cell r="CD82">
            <v>14136.906290000001</v>
          </cell>
          <cell r="CE82">
            <v>6353.8000000000011</v>
          </cell>
          <cell r="CF82">
            <v>184489.62980750002</v>
          </cell>
          <cell r="CG82">
            <v>115472.39889999999</v>
          </cell>
          <cell r="CH82">
            <v>0</v>
          </cell>
          <cell r="CI82">
            <v>81061.681739999985</v>
          </cell>
          <cell r="CJ82">
            <v>329573.98557999998</v>
          </cell>
          <cell r="CK82">
            <v>0</v>
          </cell>
          <cell r="CL82">
            <v>2124.7759299999989</v>
          </cell>
          <cell r="CM82">
            <v>0</v>
          </cell>
          <cell r="CN82">
            <v>574092.40999999992</v>
          </cell>
          <cell r="CO82">
            <v>40230.089999999997</v>
          </cell>
          <cell r="CP82">
            <v>7970.2148499999994</v>
          </cell>
          <cell r="CQ82">
            <v>35170.218700000005</v>
          </cell>
          <cell r="CR82">
            <v>41180.799049999994</v>
          </cell>
          <cell r="CS82">
            <v>40419.270000000004</v>
          </cell>
          <cell r="CT82">
            <v>23314.866430000002</v>
          </cell>
          <cell r="CU82">
            <v>45241.969999999994</v>
          </cell>
          <cell r="CV82">
            <v>72101.89</v>
          </cell>
          <cell r="CW82">
            <v>53591.53</v>
          </cell>
          <cell r="CX82">
            <v>215674.69527</v>
          </cell>
          <cell r="CY82">
            <v>185727.08336999998</v>
          </cell>
          <cell r="CZ82">
            <v>27214.93434</v>
          </cell>
          <cell r="DA82">
            <v>0</v>
          </cell>
          <cell r="DB82">
            <v>74397.594039999996</v>
          </cell>
          <cell r="DC82">
            <v>1650</v>
          </cell>
          <cell r="DD82">
            <v>122355.73000000001</v>
          </cell>
          <cell r="DE82">
            <v>59649.167560000002</v>
          </cell>
          <cell r="DF82">
            <v>24521.91</v>
          </cell>
          <cell r="DG82">
            <v>2463.2900000000004</v>
          </cell>
          <cell r="DH82">
            <v>166711.72062000004</v>
          </cell>
          <cell r="DI82">
            <v>295.32637</v>
          </cell>
          <cell r="DJ82">
            <v>0</v>
          </cell>
          <cell r="DK82">
            <v>6053.56</v>
          </cell>
          <cell r="DL82">
            <v>16693.04</v>
          </cell>
          <cell r="DM82">
            <v>39704.626839999997</v>
          </cell>
          <cell r="DN82">
            <v>20612.570770000006</v>
          </cell>
          <cell r="DO82">
            <v>128458</v>
          </cell>
          <cell r="DP82">
            <v>8743.4523300000001</v>
          </cell>
          <cell r="DQ82">
            <v>805117</v>
          </cell>
          <cell r="DR82">
            <v>367.84</v>
          </cell>
          <cell r="DS82">
            <v>1750</v>
          </cell>
          <cell r="DT82">
            <v>4098.3500000000004</v>
          </cell>
          <cell r="DU82">
            <v>0</v>
          </cell>
          <cell r="DV82">
            <v>1284.0647900000001</v>
          </cell>
          <cell r="DW82">
            <v>44852.69</v>
          </cell>
          <cell r="DX82">
            <v>105468.64645999999</v>
          </cell>
          <cell r="DY82">
            <v>0</v>
          </cell>
          <cell r="DZ82">
            <v>817</v>
          </cell>
          <cell r="EA82">
            <v>14151</v>
          </cell>
          <cell r="EC82">
            <v>64053.148319999993</v>
          </cell>
          <cell r="ED82">
            <v>124364.58212000001</v>
          </cell>
          <cell r="EE82">
            <v>174605.43</v>
          </cell>
          <cell r="EF82">
            <v>127783.21147999995</v>
          </cell>
          <cell r="EG82">
            <v>135072.61713</v>
          </cell>
          <cell r="EH82">
            <v>54062.899999999987</v>
          </cell>
          <cell r="EI82">
            <v>129036.94124000001</v>
          </cell>
          <cell r="EJ82">
            <v>217197</v>
          </cell>
          <cell r="EK82">
            <v>792738.35735000006</v>
          </cell>
          <cell r="EL82">
            <v>295814.0646199999</v>
          </cell>
          <cell r="EM82">
            <v>0</v>
          </cell>
          <cell r="EN82">
            <v>23758.40582</v>
          </cell>
          <cell r="EO82">
            <v>0</v>
          </cell>
          <cell r="EP82">
            <v>28500.35</v>
          </cell>
          <cell r="EQ82">
            <v>5116.7</v>
          </cell>
          <cell r="ER82">
            <v>0</v>
          </cell>
          <cell r="ES82">
            <v>298247.75</v>
          </cell>
          <cell r="ET82">
            <v>82565.64</v>
          </cell>
          <cell r="EU82">
            <v>110375.57</v>
          </cell>
          <cell r="EV82">
            <v>0</v>
          </cell>
          <cell r="EW82">
            <v>0</v>
          </cell>
          <cell r="EX82">
            <v>329404</v>
          </cell>
          <cell r="EY82">
            <v>0</v>
          </cell>
          <cell r="EZ82">
            <v>254126.84384999992</v>
          </cell>
          <cell r="FA82">
            <v>26316.820850000004</v>
          </cell>
          <cell r="FB82">
            <v>6199.11265</v>
          </cell>
          <cell r="FC82">
            <v>0</v>
          </cell>
          <cell r="FD82">
            <v>41100.845249999998</v>
          </cell>
          <cell r="FE82">
            <v>10306.589999999998</v>
          </cell>
          <cell r="FF82">
            <v>0</v>
          </cell>
          <cell r="FG82">
            <v>465443.00000000006</v>
          </cell>
          <cell r="FH82">
            <v>182212.57378999999</v>
          </cell>
          <cell r="FI82">
            <v>47664.772400000002</v>
          </cell>
          <cell r="FJ82">
            <v>6435.0681299999987</v>
          </cell>
          <cell r="FK82">
            <v>187597.95000000004</v>
          </cell>
          <cell r="FL82">
            <v>305834.96000000002</v>
          </cell>
          <cell r="FM82">
            <v>237662.58770000003</v>
          </cell>
          <cell r="FN82">
            <v>32416.02</v>
          </cell>
          <cell r="FO82">
            <v>3987.98</v>
          </cell>
          <cell r="FP82">
            <v>137963.08000000002</v>
          </cell>
          <cell r="FQ82">
            <v>0</v>
          </cell>
          <cell r="FR82">
            <v>0</v>
          </cell>
          <cell r="FS82">
            <v>61145.757389999984</v>
          </cell>
          <cell r="FT82">
            <v>86132</v>
          </cell>
          <cell r="FU82">
            <v>151656.48000000001</v>
          </cell>
          <cell r="FV82">
            <v>949.19092999999998</v>
          </cell>
          <cell r="FW82">
            <v>301256.37999999995</v>
          </cell>
          <cell r="FX82">
            <v>41114.066939999997</v>
          </cell>
          <cell r="FY82">
            <v>40186.902580000002</v>
          </cell>
          <cell r="FZ82">
            <v>80900.5</v>
          </cell>
          <cell r="GA82">
            <v>47730.14</v>
          </cell>
          <cell r="GB82">
            <v>47059.430730000007</v>
          </cell>
          <cell r="GC82">
            <v>131755.70000000001</v>
          </cell>
          <cell r="GD82">
            <v>77459.790000000008</v>
          </cell>
          <cell r="GE82">
            <v>0</v>
          </cell>
          <cell r="GF82">
            <v>17632.170000000002</v>
          </cell>
          <cell r="GL82">
            <v>23914.240577820496</v>
          </cell>
          <cell r="GM82">
            <v>10765.585832463297</v>
          </cell>
          <cell r="GN82">
            <v>6189.5167825199997</v>
          </cell>
          <cell r="GP82">
            <v>3.2895784408367629E-2</v>
          </cell>
        </row>
        <row r="90">
          <cell r="A90">
            <v>86</v>
          </cell>
          <cell r="B90" t="str">
            <v xml:space="preserve">Wholesaler &amp; Retailer </v>
          </cell>
          <cell r="C90">
            <v>7370.0790000000006</v>
          </cell>
          <cell r="D90">
            <v>10950.939999999999</v>
          </cell>
          <cell r="E90">
            <v>9563.5422999999973</v>
          </cell>
          <cell r="F90">
            <v>8641.6254377000005</v>
          </cell>
          <cell r="G90">
            <v>3465.6095841575998</v>
          </cell>
          <cell r="H90">
            <v>7463.8512684699999</v>
          </cell>
          <cell r="I90">
            <v>8896.3716807000019</v>
          </cell>
          <cell r="J90">
            <v>2998.84</v>
          </cell>
          <cell r="K90">
            <v>11848.072420839995</v>
          </cell>
          <cell r="L90">
            <v>5360.2732987899972</v>
          </cell>
          <cell r="M90">
            <v>3216.6800000000003</v>
          </cell>
          <cell r="N90">
            <v>3640.5595518199998</v>
          </cell>
          <cell r="O90">
            <v>2223.52043095</v>
          </cell>
          <cell r="P90">
            <v>3371.7974052799996</v>
          </cell>
          <cell r="Q90">
            <v>3249.7944918600001</v>
          </cell>
          <cell r="R90">
            <v>4422.9754795099998</v>
          </cell>
          <cell r="S90">
            <v>4203.6849999999995</v>
          </cell>
          <cell r="T90">
            <v>11050.100547389999</v>
          </cell>
          <cell r="U90">
            <v>5980.9714642880017</v>
          </cell>
          <cell r="V90">
            <v>3133.7155002799996</v>
          </cell>
          <cell r="W90">
            <v>2869.2094761900012</v>
          </cell>
          <cell r="X90">
            <v>2897.3599040200006</v>
          </cell>
          <cell r="Y90">
            <v>4214.2680346300012</v>
          </cell>
          <cell r="Z90">
            <v>1887.18260319</v>
          </cell>
          <cell r="AA90">
            <v>3146.5688173899994</v>
          </cell>
          <cell r="AB90">
            <v>4358.1788778600003</v>
          </cell>
          <cell r="AC90">
            <v>1688.8359634074825</v>
          </cell>
          <cell r="AD90">
            <v>3947.2011260900031</v>
          </cell>
          <cell r="AE90">
            <v>1578.9712196900002</v>
          </cell>
          <cell r="AF90">
            <v>2662.6793690344998</v>
          </cell>
          <cell r="AG90">
            <v>2350.4426335400003</v>
          </cell>
          <cell r="AH90">
            <v>3646.9490472800003</v>
          </cell>
          <cell r="AI90">
            <v>105893.05817</v>
          </cell>
          <cell r="AJ90">
            <v>654405.15</v>
          </cell>
          <cell r="AK90">
            <v>536131.26691890007</v>
          </cell>
          <cell r="AL90">
            <v>17829.417659999999</v>
          </cell>
          <cell r="AM90">
            <v>639822.74980000011</v>
          </cell>
          <cell r="AN90">
            <v>137606</v>
          </cell>
          <cell r="AO90">
            <v>577690.66622200003</v>
          </cell>
          <cell r="AP90">
            <v>448436.01999999996</v>
          </cell>
          <cell r="AQ90">
            <v>330686.39629</v>
          </cell>
          <cell r="AR90">
            <v>119872</v>
          </cell>
          <cell r="AS90">
            <v>92867.014790000001</v>
          </cell>
          <cell r="AT90">
            <v>294583</v>
          </cell>
          <cell r="AU90">
            <v>1019347.9099999999</v>
          </cell>
          <cell r="AV90">
            <v>467965</v>
          </cell>
          <cell r="AW90">
            <v>603058</v>
          </cell>
          <cell r="AX90">
            <v>34606.210000000006</v>
          </cell>
          <cell r="AY90">
            <v>146163.71895999997</v>
          </cell>
          <cell r="AZ90">
            <v>376181.85</v>
          </cell>
          <cell r="BA90">
            <v>766798.56</v>
          </cell>
          <cell r="BB90">
            <v>539280.4</v>
          </cell>
          <cell r="BC90">
            <v>868307</v>
          </cell>
          <cell r="BD90">
            <v>501478.52</v>
          </cell>
          <cell r="BE90">
            <v>167933.08</v>
          </cell>
          <cell r="BF90">
            <v>1378471.3399599995</v>
          </cell>
          <cell r="BG90">
            <v>88570.404959999985</v>
          </cell>
          <cell r="BH90">
            <v>328730.31</v>
          </cell>
          <cell r="BI90">
            <v>1016317.7964299999</v>
          </cell>
          <cell r="BJ90">
            <v>174237.66459999999</v>
          </cell>
          <cell r="BK90">
            <v>362820.55999999994</v>
          </cell>
          <cell r="BL90">
            <v>68166.530000000013</v>
          </cell>
          <cell r="BM90">
            <v>541372.5589699999</v>
          </cell>
          <cell r="BN90">
            <v>416433.51858000003</v>
          </cell>
          <cell r="BO90">
            <v>146697</v>
          </cell>
          <cell r="BP90">
            <v>91650.61</v>
          </cell>
          <cell r="BQ90">
            <v>87816.25</v>
          </cell>
          <cell r="BR90">
            <v>562916.99812000012</v>
          </cell>
          <cell r="BS90">
            <v>102456.15</v>
          </cell>
          <cell r="BT90">
            <v>357814.41659000015</v>
          </cell>
          <cell r="BU90">
            <v>357565.4</v>
          </cell>
          <cell r="BV90">
            <v>108452.93999999999</v>
          </cell>
          <cell r="BW90">
            <v>363729.23</v>
          </cell>
          <cell r="BX90">
            <v>139001.98000000001</v>
          </cell>
          <cell r="BY90">
            <v>124475</v>
          </cell>
          <cell r="BZ90">
            <v>510736.63138999994</v>
          </cell>
          <cell r="CA90">
            <v>309643</v>
          </cell>
          <cell r="CB90">
            <v>355901.45616999996</v>
          </cell>
          <cell r="CC90">
            <v>1279757.1399999999</v>
          </cell>
          <cell r="CD90">
            <v>50633.533010000006</v>
          </cell>
          <cell r="CE90">
            <v>35367.350000000006</v>
          </cell>
          <cell r="CF90">
            <v>309674.2027599999</v>
          </cell>
          <cell r="CG90">
            <v>215949.55780000001</v>
          </cell>
          <cell r="CH90">
            <v>302282.63999999996</v>
          </cell>
          <cell r="CI90">
            <v>245316.83600000001</v>
          </cell>
          <cell r="CJ90">
            <v>292227.15139000013</v>
          </cell>
          <cell r="CK90">
            <v>55273.248999999996</v>
          </cell>
          <cell r="CL90">
            <v>118273.66325999997</v>
          </cell>
          <cell r="CM90">
            <v>89062</v>
          </cell>
          <cell r="CN90">
            <v>767925.7699999999</v>
          </cell>
          <cell r="CO90">
            <v>89702.44</v>
          </cell>
          <cell r="CP90">
            <v>46364.086819999997</v>
          </cell>
          <cell r="CQ90">
            <v>463410.47700999986</v>
          </cell>
          <cell r="CR90">
            <v>87023.907670000015</v>
          </cell>
          <cell r="CS90">
            <v>205332.82</v>
          </cell>
          <cell r="CT90">
            <v>47427.79071999999</v>
          </cell>
          <cell r="CU90">
            <v>61749.710000000006</v>
          </cell>
          <cell r="CV90">
            <v>135261.71999999997</v>
          </cell>
          <cell r="CW90">
            <v>65601.97</v>
          </cell>
          <cell r="CX90">
            <v>319722.57572999998</v>
          </cell>
          <cell r="CY90">
            <v>52384.64675</v>
          </cell>
          <cell r="CZ90">
            <v>80838.292939999985</v>
          </cell>
          <cell r="DA90">
            <v>97782</v>
          </cell>
          <cell r="DB90">
            <v>50624.023279999994</v>
          </cell>
          <cell r="DC90">
            <v>54007.821039999995</v>
          </cell>
          <cell r="DD90">
            <v>546586.34</v>
          </cell>
          <cell r="DE90">
            <v>281430.77182000002</v>
          </cell>
          <cell r="DF90">
            <v>30804.52</v>
          </cell>
          <cell r="DG90">
            <v>4080.6126799999993</v>
          </cell>
          <cell r="DH90">
            <v>148125.71337000004</v>
          </cell>
          <cell r="DI90">
            <v>37254.099120000013</v>
          </cell>
          <cell r="DJ90">
            <v>62026.556349999999</v>
          </cell>
          <cell r="DK90">
            <v>74459.94</v>
          </cell>
          <cell r="DL90">
            <v>18980.510000000002</v>
          </cell>
          <cell r="DM90">
            <v>60956.442999999999</v>
          </cell>
          <cell r="DN90">
            <v>47031.292699999998</v>
          </cell>
          <cell r="DO90">
            <v>55224</v>
          </cell>
          <cell r="DP90">
            <v>25961.201839999998</v>
          </cell>
          <cell r="DQ90">
            <v>883676</v>
          </cell>
          <cell r="DR90">
            <v>20421.879999999997</v>
          </cell>
          <cell r="DS90">
            <v>10292.08426</v>
          </cell>
          <cell r="DT90">
            <v>0</v>
          </cell>
          <cell r="DU90">
            <v>0</v>
          </cell>
          <cell r="DV90">
            <v>148373.40911000001</v>
          </cell>
          <cell r="DW90">
            <v>294017.2</v>
          </cell>
          <cell r="DX90">
            <v>364718.79360299994</v>
          </cell>
          <cell r="DY90">
            <v>67278.21802</v>
          </cell>
          <cell r="DZ90">
            <v>80718</v>
          </cell>
          <cell r="EA90">
            <v>77134</v>
          </cell>
          <cell r="EC90">
            <v>20034.766090000001</v>
          </cell>
          <cell r="ED90">
            <v>344353.15499999997</v>
          </cell>
          <cell r="EE90">
            <v>66978.850000000006</v>
          </cell>
          <cell r="EF90">
            <v>787775.23710999999</v>
          </cell>
          <cell r="EG90">
            <v>436925.43984000001</v>
          </cell>
          <cell r="EH90">
            <v>189769.3</v>
          </cell>
          <cell r="EI90">
            <v>213816.35377999998</v>
          </cell>
          <cell r="EJ90">
            <v>219693</v>
          </cell>
          <cell r="EK90">
            <v>226359.13099999999</v>
          </cell>
          <cell r="EL90">
            <v>445847.04704999988</v>
          </cell>
          <cell r="EM90">
            <v>333359</v>
          </cell>
          <cell r="EN90">
            <v>16767.150759999993</v>
          </cell>
          <cell r="EO90">
            <v>197342</v>
          </cell>
          <cell r="EP90">
            <v>8179.91</v>
          </cell>
          <cell r="EQ90">
            <v>260563.09999999998</v>
          </cell>
          <cell r="ER90">
            <v>293755.97663999995</v>
          </cell>
          <cell r="ES90">
            <v>324048.05</v>
          </cell>
          <cell r="ET90">
            <v>71180.47</v>
          </cell>
          <cell r="EU90">
            <v>65982.3</v>
          </cell>
          <cell r="EV90">
            <v>48945.614129999994</v>
          </cell>
          <cell r="EW90">
            <v>23516.74</v>
          </cell>
          <cell r="EX90">
            <v>276472</v>
          </cell>
          <cell r="EY90">
            <v>163670</v>
          </cell>
          <cell r="EZ90">
            <v>597110.7034</v>
          </cell>
          <cell r="FA90">
            <v>62934.69</v>
          </cell>
          <cell r="FB90">
            <v>175073.26536000002</v>
          </cell>
          <cell r="FC90">
            <v>0</v>
          </cell>
          <cell r="FD90">
            <v>236833.48726999998</v>
          </cell>
          <cell r="FE90">
            <v>6293.32</v>
          </cell>
          <cell r="FF90">
            <v>6696.5800000000008</v>
          </cell>
          <cell r="FG90">
            <v>387401.99999999994</v>
          </cell>
          <cell r="FH90">
            <v>26379.543549999999</v>
          </cell>
          <cell r="FI90">
            <v>87384.482359999995</v>
          </cell>
          <cell r="FJ90">
            <v>505549.56635999988</v>
          </cell>
          <cell r="FK90">
            <v>87013.75</v>
          </cell>
          <cell r="FL90">
            <v>0</v>
          </cell>
          <cell r="FM90">
            <v>645893.12572000001</v>
          </cell>
          <cell r="FN90">
            <v>117826.12</v>
          </cell>
          <cell r="FO90">
            <v>49958.531999999999</v>
          </cell>
          <cell r="FP90">
            <v>57604.97</v>
          </cell>
          <cell r="FQ90">
            <v>189219</v>
          </cell>
          <cell r="FR90">
            <v>68295.847999999998</v>
          </cell>
          <cell r="FS90">
            <v>15736.95</v>
          </cell>
          <cell r="FT90">
            <v>429536</v>
          </cell>
          <cell r="FU90">
            <v>388630.39999999997</v>
          </cell>
          <cell r="FV90">
            <v>9692.2180000000008</v>
          </cell>
          <cell r="FW90">
            <v>268803.56</v>
          </cell>
          <cell r="FX90">
            <v>82554.841270000004</v>
          </cell>
          <cell r="FY90">
            <v>26190</v>
          </cell>
          <cell r="FZ90">
            <v>104059.18000000001</v>
          </cell>
          <cell r="GA90">
            <v>88408.260000000009</v>
          </cell>
          <cell r="GB90">
            <v>68115.227299999999</v>
          </cell>
          <cell r="GC90">
            <v>39948.5</v>
          </cell>
          <cell r="GD90">
            <v>35759.56</v>
          </cell>
          <cell r="GE90">
            <v>35043.682000000001</v>
          </cell>
          <cell r="GF90">
            <v>42005.42</v>
          </cell>
          <cell r="GL90">
            <v>156300.85193435758</v>
          </cell>
          <cell r="GM90">
            <v>25367.210074900904</v>
          </cell>
          <cell r="GN90">
            <v>11009.526994722997</v>
          </cell>
          <cell r="GP90">
            <v>0.21500323672604862</v>
          </cell>
        </row>
        <row r="97">
          <cell r="A97">
            <v>93</v>
          </cell>
          <cell r="B97" t="str">
            <v xml:space="preserve">Finance, Insurance and Real Estate </v>
          </cell>
          <cell r="C97">
            <v>1360.5376099999999</v>
          </cell>
          <cell r="D97">
            <v>2641.66</v>
          </cell>
          <cell r="E97">
            <v>3943.4792899999993</v>
          </cell>
          <cell r="F97">
            <v>4581.2609248400004</v>
          </cell>
          <cell r="G97">
            <v>514.72680306000007</v>
          </cell>
          <cell r="H97">
            <v>4270.0456991399988</v>
          </cell>
          <cell r="I97">
            <v>1743.6048287999997</v>
          </cell>
          <cell r="J97">
            <v>767.67909746999999</v>
          </cell>
          <cell r="K97">
            <v>5747.1138317799996</v>
          </cell>
          <cell r="L97">
            <v>2206.8449902500001</v>
          </cell>
          <cell r="M97">
            <v>1996.71</v>
          </cell>
          <cell r="N97">
            <v>1772.6338269600001</v>
          </cell>
          <cell r="O97">
            <v>407.69892325000001</v>
          </cell>
          <cell r="P97">
            <v>1971.0141807099999</v>
          </cell>
          <cell r="Q97">
            <v>2112.0605917400003</v>
          </cell>
          <cell r="R97">
            <v>2804.22154907</v>
          </cell>
          <cell r="S97">
            <v>2831.3509999999997</v>
          </cell>
          <cell r="T97">
            <v>233.10175799999999</v>
          </cell>
          <cell r="U97">
            <v>1144.6236572300002</v>
          </cell>
          <cell r="V97">
            <v>3049.1296637899995</v>
          </cell>
          <cell r="W97">
            <v>3327.9656858400022</v>
          </cell>
          <cell r="X97">
            <v>1063.81712681</v>
          </cell>
          <cell r="Y97">
            <v>3205.9019695899997</v>
          </cell>
          <cell r="Z97">
            <v>3201.5767293100012</v>
          </cell>
          <cell r="AA97">
            <v>1522.2912544800001</v>
          </cell>
          <cell r="AB97">
            <v>1998.1366631200003</v>
          </cell>
          <cell r="AC97">
            <v>1157.6380742600002</v>
          </cell>
          <cell r="AD97">
            <v>551.47495627000001</v>
          </cell>
          <cell r="AE97">
            <v>574.00634904000003</v>
          </cell>
          <cell r="AF97">
            <v>1590.0828893</v>
          </cell>
          <cell r="AG97">
            <v>694.51489921000007</v>
          </cell>
          <cell r="AH97">
            <v>976.20450797000012</v>
          </cell>
          <cell r="AI97">
            <v>301619.30585</v>
          </cell>
          <cell r="AJ97">
            <v>27500</v>
          </cell>
          <cell r="AK97">
            <v>288913.42653</v>
          </cell>
          <cell r="AL97">
            <v>0</v>
          </cell>
          <cell r="AM97">
            <v>528889.97398000001</v>
          </cell>
          <cell r="AN97">
            <v>64491</v>
          </cell>
          <cell r="AO97">
            <v>138499.98500000002</v>
          </cell>
          <cell r="AP97">
            <v>0</v>
          </cell>
          <cell r="AQ97">
            <v>162599.56285000002</v>
          </cell>
          <cell r="AR97">
            <v>0</v>
          </cell>
          <cell r="AS97">
            <v>177578.26948000002</v>
          </cell>
          <cell r="AT97">
            <v>168099</v>
          </cell>
          <cell r="AU97">
            <v>125363.58</v>
          </cell>
          <cell r="AV97">
            <v>0</v>
          </cell>
          <cell r="AW97">
            <v>356.00001999999995</v>
          </cell>
          <cell r="AX97">
            <v>104141.05</v>
          </cell>
          <cell r="AY97">
            <v>990567.29337999993</v>
          </cell>
          <cell r="AZ97">
            <v>103267.53000000001</v>
          </cell>
          <cell r="BA97">
            <v>93810.28</v>
          </cell>
          <cell r="BB97">
            <v>807583.22</v>
          </cell>
          <cell r="BC97">
            <v>0</v>
          </cell>
          <cell r="BD97">
            <v>177633.66</v>
          </cell>
          <cell r="BE97">
            <v>0</v>
          </cell>
          <cell r="BF97">
            <v>405536.82449000009</v>
          </cell>
          <cell r="BG97">
            <v>15808.041619999998</v>
          </cell>
          <cell r="BH97">
            <v>267639.56</v>
          </cell>
          <cell r="BI97">
            <v>584280.99358000001</v>
          </cell>
          <cell r="BJ97">
            <v>59956.154090000004</v>
          </cell>
          <cell r="BK97">
            <v>50985.089999999982</v>
          </cell>
          <cell r="BL97">
            <v>4997.96</v>
          </cell>
          <cell r="BM97">
            <v>51748.718270000005</v>
          </cell>
          <cell r="BN97">
            <v>126253.45725000004</v>
          </cell>
          <cell r="BO97">
            <v>0</v>
          </cell>
          <cell r="BP97">
            <v>88282.3</v>
          </cell>
          <cell r="BQ97">
            <v>0</v>
          </cell>
          <cell r="BR97">
            <v>870128.53212999995</v>
          </cell>
          <cell r="BS97">
            <v>0</v>
          </cell>
          <cell r="BT97">
            <v>144246.08226</v>
          </cell>
          <cell r="BU97">
            <v>0</v>
          </cell>
          <cell r="BV97">
            <v>68196.178209999998</v>
          </cell>
          <cell r="BW97">
            <v>32306.62</v>
          </cell>
          <cell r="BX97">
            <v>74102.61</v>
          </cell>
          <cell r="BY97">
            <v>15071</v>
          </cell>
          <cell r="BZ97">
            <v>922144.89807999996</v>
          </cell>
          <cell r="CA97">
            <v>66591</v>
          </cell>
          <cell r="CB97">
            <v>97931.032319999984</v>
          </cell>
          <cell r="CC97">
            <v>174927.06</v>
          </cell>
          <cell r="CD97">
            <v>902.23199999999997</v>
          </cell>
          <cell r="CE97">
            <v>0</v>
          </cell>
          <cell r="CF97">
            <v>82247.24417999998</v>
          </cell>
          <cell r="CG97">
            <v>91856.345430000001</v>
          </cell>
          <cell r="CH97">
            <v>0</v>
          </cell>
          <cell r="CI97">
            <v>38956.9</v>
          </cell>
          <cell r="CJ97">
            <v>284303.83</v>
          </cell>
          <cell r="CK97">
            <v>7411.4270000000006</v>
          </cell>
          <cell r="CL97">
            <v>0</v>
          </cell>
          <cell r="CM97">
            <v>0</v>
          </cell>
          <cell r="CN97">
            <v>232681.86</v>
          </cell>
          <cell r="CO97">
            <v>1446.52</v>
          </cell>
          <cell r="CP97">
            <v>0</v>
          </cell>
          <cell r="CQ97">
            <v>444487.42525999993</v>
          </cell>
          <cell r="CR97">
            <v>0</v>
          </cell>
          <cell r="CS97">
            <v>38958.229999999996</v>
          </cell>
          <cell r="CT97">
            <v>8590.74</v>
          </cell>
          <cell r="CU97">
            <v>3641.6899999999996</v>
          </cell>
          <cell r="CV97">
            <v>23938.85</v>
          </cell>
          <cell r="CW97">
            <v>0</v>
          </cell>
          <cell r="CX97">
            <v>77437.617230000003</v>
          </cell>
          <cell r="CY97">
            <v>492813.27831000002</v>
          </cell>
          <cell r="CZ97">
            <v>0</v>
          </cell>
          <cell r="DA97">
            <v>14251</v>
          </cell>
          <cell r="DB97">
            <v>20764.548729999999</v>
          </cell>
          <cell r="DC97">
            <v>0</v>
          </cell>
          <cell r="DD97">
            <v>23824.21</v>
          </cell>
          <cell r="DE97">
            <v>2528.2391299999999</v>
          </cell>
          <cell r="DF97">
            <v>0</v>
          </cell>
          <cell r="DG97">
            <v>0</v>
          </cell>
          <cell r="DH97">
            <v>13930.05647</v>
          </cell>
          <cell r="DI97">
            <v>0</v>
          </cell>
          <cell r="DJ97">
            <v>68040.11</v>
          </cell>
          <cell r="DK97">
            <v>11000</v>
          </cell>
          <cell r="DL97">
            <v>0</v>
          </cell>
          <cell r="DM97">
            <v>0</v>
          </cell>
          <cell r="DN97">
            <v>275</v>
          </cell>
          <cell r="DO97">
            <v>0</v>
          </cell>
          <cell r="DP97">
            <v>0</v>
          </cell>
          <cell r="DQ97">
            <v>709171</v>
          </cell>
          <cell r="DR97">
            <v>0</v>
          </cell>
          <cell r="DS97">
            <v>0</v>
          </cell>
          <cell r="DT97">
            <v>0</v>
          </cell>
          <cell r="DU97">
            <v>0</v>
          </cell>
          <cell r="DV97">
            <v>0</v>
          </cell>
          <cell r="DW97">
            <v>96613.41</v>
          </cell>
          <cell r="DX97">
            <v>188218.18946999998</v>
          </cell>
          <cell r="DY97">
            <v>202251.86785000001</v>
          </cell>
          <cell r="DZ97">
            <v>0</v>
          </cell>
          <cell r="EA97">
            <v>40719</v>
          </cell>
          <cell r="EC97">
            <v>60410.189859999999</v>
          </cell>
          <cell r="ED97">
            <v>74497.497180000006</v>
          </cell>
          <cell r="EE97">
            <v>257799.78999999998</v>
          </cell>
          <cell r="EF97">
            <v>0</v>
          </cell>
          <cell r="EG97">
            <v>0</v>
          </cell>
          <cell r="EH97">
            <v>95561</v>
          </cell>
          <cell r="EI97">
            <v>88766.838129999989</v>
          </cell>
          <cell r="EJ97">
            <v>51707</v>
          </cell>
          <cell r="EK97">
            <v>397238.39694000001</v>
          </cell>
          <cell r="EL97">
            <v>408278.75337000005</v>
          </cell>
          <cell r="EM97">
            <v>644175</v>
          </cell>
          <cell r="EN97">
            <v>204147.81127000003</v>
          </cell>
          <cell r="EO97">
            <v>0</v>
          </cell>
          <cell r="EP97">
            <v>23664.09</v>
          </cell>
          <cell r="EQ97">
            <v>64394.7</v>
          </cell>
          <cell r="ER97">
            <v>40785.256000000001</v>
          </cell>
          <cell r="ES97">
            <v>154942</v>
          </cell>
          <cell r="ET97">
            <v>235990.88999999998</v>
          </cell>
          <cell r="EU97">
            <v>180304.38</v>
          </cell>
          <cell r="EV97">
            <v>0</v>
          </cell>
          <cell r="EW97">
            <v>0</v>
          </cell>
          <cell r="EX97">
            <v>157390</v>
          </cell>
          <cell r="EY97">
            <v>0</v>
          </cell>
          <cell r="EZ97">
            <v>204718.01996999999</v>
          </cell>
          <cell r="FA97">
            <v>233899.70726</v>
          </cell>
          <cell r="FB97">
            <v>12678.07645</v>
          </cell>
          <cell r="FC97">
            <v>0</v>
          </cell>
          <cell r="FD97">
            <v>336396.43859999994</v>
          </cell>
          <cell r="FE97">
            <v>76964.3</v>
          </cell>
          <cell r="FF97">
            <v>21671.94</v>
          </cell>
          <cell r="FG97">
            <v>7223</v>
          </cell>
          <cell r="FH97">
            <v>600</v>
          </cell>
          <cell r="FI97">
            <v>183318.34176000001</v>
          </cell>
          <cell r="FJ97">
            <v>769624.57755000005</v>
          </cell>
          <cell r="FK97">
            <v>71127.149999999994</v>
          </cell>
          <cell r="FL97">
            <v>65688.760000000009</v>
          </cell>
          <cell r="FM97">
            <v>1059871.18713</v>
          </cell>
          <cell r="FN97">
            <v>76579</v>
          </cell>
          <cell r="FO97">
            <v>276283.522</v>
          </cell>
          <cell r="FP97">
            <v>39418.449999999997</v>
          </cell>
          <cell r="FQ97">
            <v>26077</v>
          </cell>
          <cell r="FR97">
            <v>0</v>
          </cell>
          <cell r="FS97">
            <v>76473.375410000008</v>
          </cell>
          <cell r="FT97">
            <v>94202</v>
          </cell>
          <cell r="FU97">
            <v>0</v>
          </cell>
          <cell r="FV97">
            <v>374.82699999999994</v>
          </cell>
          <cell r="FW97">
            <v>81359.77</v>
          </cell>
          <cell r="FX97">
            <v>60832.999380000008</v>
          </cell>
          <cell r="FY97">
            <v>10900</v>
          </cell>
          <cell r="FZ97">
            <v>66765.919999999998</v>
          </cell>
          <cell r="GA97">
            <v>9000</v>
          </cell>
          <cell r="GB97">
            <v>6973.7486700000009</v>
          </cell>
          <cell r="GC97">
            <v>12500</v>
          </cell>
          <cell r="GD97">
            <v>5300</v>
          </cell>
          <cell r="GE97">
            <v>8900</v>
          </cell>
          <cell r="GF97">
            <v>5000</v>
          </cell>
          <cell r="GL97">
            <v>65963.10933128999</v>
          </cell>
          <cell r="GM97">
            <v>11075.505603129997</v>
          </cell>
          <cell r="GN97">
            <v>7568.5781712499984</v>
          </cell>
          <cell r="GP97">
            <v>9.0737074271980106E-2</v>
          </cell>
        </row>
        <row r="109">
          <cell r="A109">
            <v>105</v>
          </cell>
          <cell r="B109" t="str">
            <v>Hotel or Restaurant</v>
          </cell>
          <cell r="C109">
            <v>760.27300000000002</v>
          </cell>
          <cell r="D109">
            <v>1318.73</v>
          </cell>
          <cell r="E109">
            <v>1161.50557</v>
          </cell>
          <cell r="F109">
            <v>1679.7320144499995</v>
          </cell>
          <cell r="G109">
            <v>98.863613059999977</v>
          </cell>
          <cell r="H109">
            <v>990.40174529000058</v>
          </cell>
          <cell r="I109">
            <v>294.05927388000003</v>
          </cell>
          <cell r="J109">
            <v>272.86</v>
          </cell>
          <cell r="K109">
            <v>707.74781005</v>
          </cell>
          <cell r="L109">
            <v>293.74844961999992</v>
          </cell>
          <cell r="M109">
            <v>513.06999999999994</v>
          </cell>
          <cell r="N109">
            <v>163.63227034000002</v>
          </cell>
          <cell r="O109">
            <v>856.30253486000026</v>
          </cell>
          <cell r="P109">
            <v>311.46806189000216</v>
          </cell>
          <cell r="Q109">
            <v>306.31312118999995</v>
          </cell>
          <cell r="R109">
            <v>82.908243549999995</v>
          </cell>
          <cell r="S109">
            <v>443.65</v>
          </cell>
          <cell r="T109">
            <v>1699.9344155600002</v>
          </cell>
          <cell r="U109">
            <v>1033.2717822500003</v>
          </cell>
          <cell r="V109">
            <v>338.7333223899999</v>
          </cell>
          <cell r="W109">
            <v>192.51959848000001</v>
          </cell>
          <cell r="X109">
            <v>117.50065440000002</v>
          </cell>
          <cell r="Y109">
            <v>509.52599801999997</v>
          </cell>
          <cell r="Z109">
            <v>542.27940058000001</v>
          </cell>
          <cell r="AA109">
            <v>788.35236399999997</v>
          </cell>
          <cell r="AB109">
            <v>1008.85737146</v>
          </cell>
          <cell r="AC109">
            <v>677.96630415000016</v>
          </cell>
          <cell r="AD109">
            <v>319.57239870000001</v>
          </cell>
          <cell r="AE109">
            <v>216.80815600000003</v>
          </cell>
          <cell r="AF109">
            <v>508.07227229000011</v>
          </cell>
          <cell r="AG109">
            <v>47.134583980000002</v>
          </cell>
          <cell r="AH109">
            <v>423.38492883999999</v>
          </cell>
          <cell r="AI109">
            <v>453314.74987999996</v>
          </cell>
          <cell r="AJ109">
            <v>38182.04</v>
          </cell>
          <cell r="AK109">
            <v>283290.06764030008</v>
          </cell>
          <cell r="AL109">
            <v>0</v>
          </cell>
          <cell r="AM109">
            <v>91995.856379999997</v>
          </cell>
          <cell r="AN109">
            <v>19743</v>
          </cell>
          <cell r="AO109">
            <v>77920.399999999994</v>
          </cell>
          <cell r="AP109">
            <v>0</v>
          </cell>
          <cell r="AQ109">
            <v>29279.030850000003</v>
          </cell>
          <cell r="AR109">
            <v>0</v>
          </cell>
          <cell r="AS109">
            <v>31084.487339999898</v>
          </cell>
          <cell r="AT109">
            <v>74656</v>
          </cell>
          <cell r="AU109">
            <v>17567.75</v>
          </cell>
          <cell r="AV109">
            <v>0</v>
          </cell>
          <cell r="AW109">
            <v>168640</v>
          </cell>
          <cell r="AX109">
            <v>9493.7199999999993</v>
          </cell>
          <cell r="AY109">
            <v>17832.493200000001</v>
          </cell>
          <cell r="AZ109">
            <v>54673.08</v>
          </cell>
          <cell r="BA109">
            <v>8400</v>
          </cell>
          <cell r="BB109">
            <v>49937.279999999999</v>
          </cell>
          <cell r="BC109">
            <v>0</v>
          </cell>
          <cell r="BD109">
            <v>64156.299999999988</v>
          </cell>
          <cell r="BE109">
            <v>23128.810000000005</v>
          </cell>
          <cell r="BF109">
            <v>203139.97678999999</v>
          </cell>
          <cell r="BG109">
            <v>29682.165849999998</v>
          </cell>
          <cell r="BH109">
            <v>167201.07999999996</v>
          </cell>
          <cell r="BI109">
            <v>46044.225399999996</v>
          </cell>
          <cell r="BJ109">
            <v>16757.537699999997</v>
          </cell>
          <cell r="BK109">
            <v>15296.25</v>
          </cell>
          <cell r="BL109">
            <v>0</v>
          </cell>
          <cell r="BM109">
            <v>0</v>
          </cell>
          <cell r="BN109">
            <v>30873.880840000005</v>
          </cell>
          <cell r="BO109">
            <v>1550</v>
          </cell>
          <cell r="BP109">
            <v>7589.619999999999</v>
          </cell>
          <cell r="BQ109">
            <v>15740.568000000003</v>
          </cell>
          <cell r="BR109">
            <v>320353.12457999995</v>
          </cell>
          <cell r="BS109">
            <v>8288.06</v>
          </cell>
          <cell r="BT109">
            <v>141158.40886</v>
          </cell>
          <cell r="BU109">
            <v>11358.99</v>
          </cell>
          <cell r="BV109">
            <v>8325</v>
          </cell>
          <cell r="BW109">
            <v>38736.25</v>
          </cell>
          <cell r="BX109">
            <v>8281.0499999999993</v>
          </cell>
          <cell r="BY109">
            <v>0</v>
          </cell>
          <cell r="BZ109">
            <v>174737.38767000003</v>
          </cell>
          <cell r="CA109">
            <v>83796</v>
          </cell>
          <cell r="CB109">
            <v>112584.52174</v>
          </cell>
          <cell r="CC109">
            <v>78516.740000000005</v>
          </cell>
          <cell r="CD109">
            <v>0</v>
          </cell>
          <cell r="CE109">
            <v>4646.2299999999996</v>
          </cell>
          <cell r="CF109">
            <v>53492.155019999991</v>
          </cell>
          <cell r="CG109">
            <v>11283.606669999999</v>
          </cell>
          <cell r="CH109">
            <v>13671.339999999997</v>
          </cell>
          <cell r="CI109">
            <v>0</v>
          </cell>
          <cell r="CJ109">
            <v>58021.222849999998</v>
          </cell>
          <cell r="CK109">
            <v>0</v>
          </cell>
          <cell r="CL109">
            <v>0</v>
          </cell>
          <cell r="CM109">
            <v>7011</v>
          </cell>
          <cell r="CN109">
            <v>41310.400000000001</v>
          </cell>
          <cell r="CO109">
            <v>4965.33</v>
          </cell>
          <cell r="CP109">
            <v>4850</v>
          </cell>
          <cell r="CQ109">
            <v>15576.108910000001</v>
          </cell>
          <cell r="CR109">
            <v>2879.4718900000003</v>
          </cell>
          <cell r="CS109">
            <v>8762.5500000000011</v>
          </cell>
          <cell r="CT109">
            <v>1200.0032900000003</v>
          </cell>
          <cell r="CU109">
            <v>16300</v>
          </cell>
          <cell r="CV109">
            <v>13385.869999999999</v>
          </cell>
          <cell r="CW109">
            <v>4544.1200000000008</v>
          </cell>
          <cell r="CX109">
            <v>0</v>
          </cell>
          <cell r="CY109">
            <v>41399.246540000007</v>
          </cell>
          <cell r="CZ109">
            <v>0</v>
          </cell>
          <cell r="DA109">
            <v>2650</v>
          </cell>
          <cell r="DB109">
            <v>21248.139600000002</v>
          </cell>
          <cell r="DC109">
            <v>7605.6641099999997</v>
          </cell>
          <cell r="DD109">
            <v>269404.28000000003</v>
          </cell>
          <cell r="DE109">
            <v>7308.3671599999998</v>
          </cell>
          <cell r="DF109">
            <v>6139.02</v>
          </cell>
          <cell r="DG109">
            <v>30</v>
          </cell>
          <cell r="DH109">
            <v>3500</v>
          </cell>
          <cell r="DI109">
            <v>234.8</v>
          </cell>
          <cell r="DJ109">
            <v>79308.022189999989</v>
          </cell>
          <cell r="DK109">
            <v>22636.97</v>
          </cell>
          <cell r="DL109">
            <v>0</v>
          </cell>
          <cell r="DM109">
            <v>3129.0540000000001</v>
          </cell>
          <cell r="DN109">
            <v>6096.9958900000001</v>
          </cell>
          <cell r="DO109">
            <v>7410</v>
          </cell>
          <cell r="DP109">
            <v>4319.16536</v>
          </cell>
          <cell r="DQ109">
            <v>343018</v>
          </cell>
          <cell r="DR109">
            <v>2500</v>
          </cell>
          <cell r="DS109">
            <v>0</v>
          </cell>
          <cell r="DT109">
            <v>0</v>
          </cell>
          <cell r="DU109">
            <v>0</v>
          </cell>
          <cell r="DV109">
            <v>17480</v>
          </cell>
          <cell r="DW109">
            <v>57842.78</v>
          </cell>
          <cell r="DX109">
            <v>45707.000260000001</v>
          </cell>
          <cell r="DY109">
            <v>39700.47</v>
          </cell>
          <cell r="DZ109">
            <v>41355</v>
          </cell>
          <cell r="EA109">
            <v>3870</v>
          </cell>
          <cell r="EC109">
            <v>2969.2333500000004</v>
          </cell>
          <cell r="ED109">
            <v>23047.134999999998</v>
          </cell>
          <cell r="EE109">
            <v>31721.390000000003</v>
          </cell>
          <cell r="EF109">
            <v>0</v>
          </cell>
          <cell r="EG109">
            <v>0</v>
          </cell>
          <cell r="EH109">
            <v>54656.7</v>
          </cell>
          <cell r="EI109">
            <v>209285.55808000002</v>
          </cell>
          <cell r="EJ109">
            <v>26482</v>
          </cell>
          <cell r="EK109">
            <v>19665.09749</v>
          </cell>
          <cell r="EL109">
            <v>93915.824829999998</v>
          </cell>
          <cell r="EM109">
            <v>0</v>
          </cell>
          <cell r="EN109">
            <v>0</v>
          </cell>
          <cell r="EO109">
            <v>0</v>
          </cell>
          <cell r="EP109">
            <v>0</v>
          </cell>
          <cell r="EQ109">
            <v>54749.9</v>
          </cell>
          <cell r="ER109">
            <v>4536.1200000000008</v>
          </cell>
          <cell r="ES109">
            <v>48279.85</v>
          </cell>
          <cell r="ET109">
            <v>4864.8999999999996</v>
          </cell>
          <cell r="EU109">
            <v>9506.9699999999993</v>
          </cell>
          <cell r="EV109">
            <v>11303.60707</v>
          </cell>
          <cell r="EW109">
            <v>0</v>
          </cell>
          <cell r="EX109">
            <v>79994</v>
          </cell>
          <cell r="EY109">
            <v>16619</v>
          </cell>
          <cell r="EZ109">
            <v>135871.63613999999</v>
          </cell>
          <cell r="FA109">
            <v>572.67186000000004</v>
          </cell>
          <cell r="FB109">
            <v>84281.5625</v>
          </cell>
          <cell r="FC109">
            <v>0</v>
          </cell>
          <cell r="FD109">
            <v>55220.916649999999</v>
          </cell>
          <cell r="FE109">
            <v>1349.03</v>
          </cell>
          <cell r="FF109">
            <v>296.67999999999995</v>
          </cell>
          <cell r="FG109">
            <v>114835</v>
          </cell>
          <cell r="FH109">
            <v>3649.6344300000001</v>
          </cell>
          <cell r="FI109">
            <v>7974.5397300000004</v>
          </cell>
          <cell r="FJ109">
            <v>111251.48276999989</v>
          </cell>
          <cell r="FK109">
            <v>2934.63</v>
          </cell>
          <cell r="FL109">
            <v>0</v>
          </cell>
          <cell r="FM109">
            <v>442953.82196000003</v>
          </cell>
          <cell r="FN109">
            <v>8000</v>
          </cell>
          <cell r="FO109">
            <v>9828.9699999999993</v>
          </cell>
          <cell r="FP109">
            <v>2090.9299999999998</v>
          </cell>
          <cell r="FQ109">
            <v>0</v>
          </cell>
          <cell r="FR109">
            <v>0</v>
          </cell>
          <cell r="FS109">
            <v>4000</v>
          </cell>
          <cell r="FT109">
            <v>15500</v>
          </cell>
          <cell r="FU109">
            <v>0</v>
          </cell>
          <cell r="FV109">
            <v>0</v>
          </cell>
          <cell r="FW109">
            <v>67218.31</v>
          </cell>
          <cell r="FX109">
            <v>20650</v>
          </cell>
          <cell r="FY109">
            <v>40000</v>
          </cell>
          <cell r="FZ109">
            <v>13046.75</v>
          </cell>
          <cell r="GA109">
            <v>11150</v>
          </cell>
          <cell r="GB109">
            <v>6545</v>
          </cell>
          <cell r="GC109">
            <v>9885.5</v>
          </cell>
          <cell r="GD109">
            <v>0</v>
          </cell>
          <cell r="GE109">
            <v>0</v>
          </cell>
          <cell r="GF109">
            <v>2700</v>
          </cell>
          <cell r="GL109">
            <v>18679.179259280001</v>
          </cell>
          <cell r="GM109">
            <v>4123.1430362003002</v>
          </cell>
          <cell r="GN109">
            <v>2069.3596021200001</v>
          </cell>
          <cell r="GP109">
            <v>2.5694575240178024E-2</v>
          </cell>
        </row>
        <row r="113">
          <cell r="A113">
            <v>109</v>
          </cell>
          <cell r="B113" t="str">
            <v>Other Services</v>
          </cell>
          <cell r="C113">
            <v>1185.252</v>
          </cell>
          <cell r="D113">
            <v>1201.03</v>
          </cell>
          <cell r="E113">
            <v>2398.93941</v>
          </cell>
          <cell r="F113">
            <v>3638.2622204500003</v>
          </cell>
          <cell r="G113">
            <v>88.23651937999999</v>
          </cell>
          <cell r="H113">
            <v>3948.0602150899972</v>
          </cell>
          <cell r="I113">
            <v>262.47120300999995</v>
          </cell>
          <cell r="J113">
            <v>569.39</v>
          </cell>
          <cell r="K113">
            <v>1492.0932167600004</v>
          </cell>
          <cell r="L113">
            <v>1366.0985988900004</v>
          </cell>
          <cell r="M113">
            <v>623.32999999999993</v>
          </cell>
          <cell r="N113">
            <v>426.89529353</v>
          </cell>
          <cell r="O113">
            <v>855.69863046999978</v>
          </cell>
          <cell r="P113">
            <v>723.59171348999985</v>
          </cell>
          <cell r="Q113">
            <v>1321.0816305200001</v>
          </cell>
          <cell r="R113">
            <v>691.38858807999998</v>
          </cell>
          <cell r="S113">
            <v>1167.7269999999999</v>
          </cell>
          <cell r="T113">
            <v>2891.6153771999998</v>
          </cell>
          <cell r="U113">
            <v>900.21333114000026</v>
          </cell>
          <cell r="V113">
            <v>917.96523863000039</v>
          </cell>
          <cell r="W113">
            <v>549.05769167000017</v>
          </cell>
          <cell r="X113">
            <v>597.74656364999987</v>
          </cell>
          <cell r="Y113">
            <v>778.6307299099999</v>
          </cell>
          <cell r="Z113">
            <v>1092.3411740500001</v>
          </cell>
          <cell r="AA113">
            <v>1302.1607068900003</v>
          </cell>
          <cell r="AB113">
            <v>1911.3242080500004</v>
          </cell>
          <cell r="AC113">
            <v>200.56481979</v>
          </cell>
          <cell r="AD113">
            <v>309.49003983</v>
          </cell>
          <cell r="AE113">
            <v>273.91226547999997</v>
          </cell>
          <cell r="AF113">
            <v>868.95415595999998</v>
          </cell>
          <cell r="AG113">
            <v>176.20456643999998</v>
          </cell>
          <cell r="AH113">
            <v>1050.75930255</v>
          </cell>
          <cell r="AI113">
            <v>271743.83534999995</v>
          </cell>
          <cell r="AJ113">
            <v>92079.1</v>
          </cell>
          <cell r="AK113">
            <v>267130.81877828005</v>
          </cell>
          <cell r="AL113">
            <v>0</v>
          </cell>
          <cell r="AM113">
            <v>152131.63999999998</v>
          </cell>
          <cell r="AN113">
            <v>0</v>
          </cell>
          <cell r="AO113">
            <v>54987.060000000012</v>
          </cell>
          <cell r="AP113">
            <v>56661.679999999993</v>
          </cell>
          <cell r="AQ113">
            <v>76166.620020000017</v>
          </cell>
          <cell r="AR113">
            <v>262366</v>
          </cell>
          <cell r="AS113">
            <v>66554.983120000004</v>
          </cell>
          <cell r="AT113">
            <v>148720</v>
          </cell>
          <cell r="AU113">
            <v>187690.09</v>
          </cell>
          <cell r="AV113">
            <v>17438</v>
          </cell>
          <cell r="AW113">
            <v>123848</v>
          </cell>
          <cell r="AX113">
            <v>14692.469999999998</v>
          </cell>
          <cell r="AY113">
            <v>43268.897130000005</v>
          </cell>
          <cell r="AZ113">
            <v>50344.12</v>
          </cell>
          <cell r="BA113">
            <v>48376.800000000003</v>
          </cell>
          <cell r="BB113">
            <v>94711.05</v>
          </cell>
          <cell r="BC113">
            <v>99994</v>
          </cell>
          <cell r="BD113">
            <v>76334.489999999991</v>
          </cell>
          <cell r="BE113">
            <v>38004.729999999996</v>
          </cell>
          <cell r="BF113">
            <v>326560.17511000001</v>
          </cell>
          <cell r="BG113">
            <v>12800.498089999999</v>
          </cell>
          <cell r="BH113">
            <v>406495.82999999996</v>
          </cell>
          <cell r="BI113">
            <v>288781.68251000001</v>
          </cell>
          <cell r="BJ113">
            <v>16533.006010000005</v>
          </cell>
          <cell r="BK113">
            <v>143088.03999999992</v>
          </cell>
          <cell r="BL113">
            <v>10919.21</v>
          </cell>
          <cell r="BM113">
            <v>10435.447550000003</v>
          </cell>
          <cell r="BN113">
            <v>53343.077250000009</v>
          </cell>
          <cell r="BO113">
            <v>13603</v>
          </cell>
          <cell r="BP113">
            <v>25462.460000000003</v>
          </cell>
          <cell r="BQ113">
            <v>0</v>
          </cell>
          <cell r="BR113">
            <v>356191.50431999995</v>
          </cell>
          <cell r="BS113">
            <v>3926.74</v>
          </cell>
          <cell r="BT113">
            <v>259381.69511</v>
          </cell>
          <cell r="BU113">
            <v>4560.3599999999997</v>
          </cell>
          <cell r="BV113">
            <v>3750</v>
          </cell>
          <cell r="BW113">
            <v>11469.919999999998</v>
          </cell>
          <cell r="BX113">
            <v>0</v>
          </cell>
          <cell r="BY113">
            <v>0</v>
          </cell>
          <cell r="BZ113">
            <v>121514.07863000002</v>
          </cell>
          <cell r="CA113">
            <v>136519</v>
          </cell>
          <cell r="CB113">
            <v>172642.87605999998</v>
          </cell>
          <cell r="CC113">
            <v>18478.47</v>
          </cell>
          <cell r="CD113">
            <v>4535</v>
          </cell>
          <cell r="CE113">
            <v>8469.69</v>
          </cell>
          <cell r="CF113">
            <v>95013.099890000012</v>
          </cell>
          <cell r="CG113">
            <v>979.54618000000005</v>
          </cell>
          <cell r="CH113">
            <v>24222.050000000003</v>
          </cell>
          <cell r="CI113">
            <v>29366.398999999998</v>
          </cell>
          <cell r="CJ113">
            <v>85038.348719999995</v>
          </cell>
          <cell r="CK113">
            <v>0</v>
          </cell>
          <cell r="CL113">
            <v>600</v>
          </cell>
          <cell r="CM113">
            <v>6467</v>
          </cell>
          <cell r="CN113">
            <v>121382.79999999999</v>
          </cell>
          <cell r="CO113">
            <v>29518.49</v>
          </cell>
          <cell r="CP113">
            <v>447.36144000000019</v>
          </cell>
          <cell r="CQ113">
            <v>174424.12283999997</v>
          </cell>
          <cell r="CR113">
            <v>12725</v>
          </cell>
          <cell r="CS113">
            <v>39428.179999999993</v>
          </cell>
          <cell r="CT113">
            <v>3371.9740999999995</v>
          </cell>
          <cell r="CU113">
            <v>10884.149999999989</v>
          </cell>
          <cell r="CV113">
            <v>19402.599999999999</v>
          </cell>
          <cell r="CW113">
            <v>568.43000000000006</v>
          </cell>
          <cell r="CX113">
            <v>14778.696199999995</v>
          </cell>
          <cell r="CY113">
            <v>104599.75921999998</v>
          </cell>
          <cell r="CZ113">
            <v>4131.3237500000005</v>
          </cell>
          <cell r="DA113">
            <v>7642</v>
          </cell>
          <cell r="DB113">
            <v>33620.568549999996</v>
          </cell>
          <cell r="DC113">
            <v>4441.0099799999998</v>
          </cell>
          <cell r="DD113">
            <v>99905.44</v>
          </cell>
          <cell r="DE113">
            <v>20805.07476</v>
          </cell>
          <cell r="DF113">
            <v>0</v>
          </cell>
          <cell r="DG113">
            <v>15506.173620000001</v>
          </cell>
          <cell r="DH113">
            <v>200</v>
          </cell>
          <cell r="DI113">
            <v>681.69799999999987</v>
          </cell>
          <cell r="DJ113">
            <v>6066.66</v>
          </cell>
          <cell r="DK113">
            <v>19933.93</v>
          </cell>
          <cell r="DL113">
            <v>27218.19</v>
          </cell>
          <cell r="DM113">
            <v>8380.8876500000006</v>
          </cell>
          <cell r="DN113">
            <v>3830</v>
          </cell>
          <cell r="DO113">
            <v>20923</v>
          </cell>
          <cell r="DP113">
            <v>0</v>
          </cell>
          <cell r="DQ113">
            <v>315081</v>
          </cell>
          <cell r="DR113">
            <v>13857.73</v>
          </cell>
          <cell r="DS113">
            <v>372.5</v>
          </cell>
          <cell r="DT113">
            <v>0</v>
          </cell>
          <cell r="DU113">
            <v>0</v>
          </cell>
          <cell r="DV113">
            <v>1200</v>
          </cell>
          <cell r="DW113">
            <v>5213.42</v>
          </cell>
          <cell r="DX113">
            <v>107952.99250000002</v>
          </cell>
          <cell r="DY113">
            <v>0</v>
          </cell>
          <cell r="DZ113">
            <v>0</v>
          </cell>
          <cell r="EA113">
            <v>10127</v>
          </cell>
          <cell r="EC113">
            <v>53909.024489999996</v>
          </cell>
          <cell r="ED113">
            <v>22229.075290000001</v>
          </cell>
          <cell r="EE113">
            <v>38858.33</v>
          </cell>
          <cell r="EF113">
            <v>54711.148999999998</v>
          </cell>
          <cell r="EG113">
            <v>9959.1563499999993</v>
          </cell>
          <cell r="EH113">
            <v>211065.98999999996</v>
          </cell>
          <cell r="EI113">
            <v>224861.98269999999</v>
          </cell>
          <cell r="EJ113">
            <v>12491</v>
          </cell>
          <cell r="EK113">
            <v>217138.27053999997</v>
          </cell>
          <cell r="EL113">
            <v>56879.873299999999</v>
          </cell>
          <cell r="EM113">
            <v>145213</v>
          </cell>
          <cell r="EN113">
            <v>1682.1632199999985</v>
          </cell>
          <cell r="EO113">
            <v>12218</v>
          </cell>
          <cell r="EP113">
            <v>20125.150000000001</v>
          </cell>
          <cell r="EQ113">
            <v>22828</v>
          </cell>
          <cell r="ER113">
            <v>56755.278119999988</v>
          </cell>
          <cell r="ES113">
            <v>68953.81</v>
          </cell>
          <cell r="ET113">
            <v>41075.990000000005</v>
          </cell>
          <cell r="EU113">
            <v>7759.39</v>
          </cell>
          <cell r="EV113">
            <v>125</v>
          </cell>
          <cell r="EW113">
            <v>8022.57</v>
          </cell>
          <cell r="EX113">
            <v>335737</v>
          </cell>
          <cell r="EY113">
            <v>9538</v>
          </cell>
          <cell r="EZ113">
            <v>27145.163850000001</v>
          </cell>
          <cell r="FA113">
            <v>22997.412470000003</v>
          </cell>
          <cell r="FB113">
            <v>2150.7078499999998</v>
          </cell>
          <cell r="FC113">
            <v>0</v>
          </cell>
          <cell r="FD113">
            <v>17864.32833</v>
          </cell>
          <cell r="FE113">
            <v>59700</v>
          </cell>
          <cell r="FF113">
            <v>12820.13</v>
          </cell>
          <cell r="FG113">
            <v>86881</v>
          </cell>
          <cell r="FH113">
            <v>4911.29619</v>
          </cell>
          <cell r="FI113">
            <v>55795.464489999998</v>
          </cell>
          <cell r="FJ113">
            <v>51891.007100000003</v>
          </cell>
          <cell r="FK113">
            <v>72209.53</v>
          </cell>
          <cell r="FL113">
            <v>49.63</v>
          </cell>
          <cell r="FM113">
            <v>436299.70033999998</v>
          </cell>
          <cell r="FN113">
            <v>25600</v>
          </cell>
          <cell r="FO113">
            <v>43234.96</v>
          </cell>
          <cell r="FP113">
            <v>15426.7</v>
          </cell>
          <cell r="FQ113">
            <v>1694</v>
          </cell>
          <cell r="FR113">
            <v>10981.821</v>
          </cell>
          <cell r="FS113">
            <v>42828.720999999998</v>
          </cell>
          <cell r="FT113">
            <v>2308</v>
          </cell>
          <cell r="FU113">
            <v>13611.380000000001</v>
          </cell>
          <cell r="FV113">
            <v>99.968999999999994</v>
          </cell>
          <cell r="FW113">
            <v>4218.8499999999995</v>
          </cell>
          <cell r="FX113">
            <v>41141.809540000002</v>
          </cell>
          <cell r="FY113">
            <v>14400</v>
          </cell>
          <cell r="FZ113">
            <v>28370.04</v>
          </cell>
          <cell r="GA113">
            <v>38947.740000000005</v>
          </cell>
          <cell r="GB113">
            <v>15017.220429999999</v>
          </cell>
          <cell r="GC113">
            <v>5768.1</v>
          </cell>
          <cell r="GD113">
            <v>12624.42</v>
          </cell>
          <cell r="GE113">
            <v>9900</v>
          </cell>
          <cell r="GF113">
            <v>9366.39</v>
          </cell>
          <cell r="GL113">
            <v>35780.486410910002</v>
          </cell>
          <cell r="GM113">
            <v>6028.5213389382816</v>
          </cell>
          <cell r="GN113">
            <v>2942.8861070999992</v>
          </cell>
          <cell r="GP113">
            <v>4.9218672161869481E-2</v>
          </cell>
        </row>
        <row r="119">
          <cell r="A119">
            <v>115</v>
          </cell>
          <cell r="B119" t="str">
            <v>Consumption Loans</v>
          </cell>
          <cell r="C119">
            <v>11365.942999999999</v>
          </cell>
          <cell r="D119">
            <v>8455.1800000000021</v>
          </cell>
          <cell r="E119">
            <v>2340.9907918499998</v>
          </cell>
          <cell r="F119">
            <v>1483.4218657625006</v>
          </cell>
          <cell r="G119">
            <v>2638.373641921502</v>
          </cell>
          <cell r="H119">
            <v>676.90288314399982</v>
          </cell>
          <cell r="I119">
            <v>260.93011031999993</v>
          </cell>
          <cell r="J119">
            <v>636.78214016000004</v>
          </cell>
          <cell r="K119">
            <v>1312.1396985300003</v>
          </cell>
          <cell r="L119">
            <v>1225.8649160800003</v>
          </cell>
          <cell r="M119">
            <v>1208.2300000000002</v>
          </cell>
          <cell r="N119">
            <v>1471.2093805</v>
          </cell>
          <cell r="O119">
            <v>66.778884349999998</v>
          </cell>
          <cell r="P119">
            <v>1044.460019933</v>
          </cell>
          <cell r="Q119">
            <v>471.61304571999995</v>
          </cell>
          <cell r="R119">
            <v>1199.6245649299995</v>
          </cell>
          <cell r="S119">
            <v>129.48699999999999</v>
          </cell>
          <cell r="T119">
            <v>483.78686646000006</v>
          </cell>
          <cell r="U119">
            <v>388.9281789690001</v>
          </cell>
          <cell r="V119">
            <v>1654.0087248900002</v>
          </cell>
          <cell r="W119">
            <v>870.15000000000009</v>
          </cell>
          <cell r="X119">
            <v>331.61877074999995</v>
          </cell>
          <cell r="Y119">
            <v>1300.0835688099987</v>
          </cell>
          <cell r="Z119">
            <v>63.224121710000006</v>
          </cell>
          <cell r="AA119">
            <v>686.96285957999976</v>
          </cell>
          <cell r="AB119">
            <v>733.04287342000009</v>
          </cell>
          <cell r="AC119">
            <v>945.00758335001262</v>
          </cell>
          <cell r="AD119">
            <v>551.30023761999996</v>
          </cell>
          <cell r="AE119">
            <v>307.67327757000004</v>
          </cell>
          <cell r="AF119">
            <v>469.69563404999997</v>
          </cell>
          <cell r="AG119">
            <v>1696.0437802299984</v>
          </cell>
          <cell r="AH119">
            <v>921.58741497000005</v>
          </cell>
          <cell r="AI119">
            <v>1649.66524</v>
          </cell>
          <cell r="AJ119">
            <v>18976.870000000003</v>
          </cell>
          <cell r="AK119">
            <v>371846.41634000011</v>
          </cell>
          <cell r="AL119">
            <v>0</v>
          </cell>
          <cell r="AM119">
            <v>798055.21532000008</v>
          </cell>
          <cell r="AN119">
            <v>57029</v>
          </cell>
          <cell r="AO119">
            <v>46688.37</v>
          </cell>
          <cell r="AP119">
            <v>18018.270000000004</v>
          </cell>
          <cell r="AQ119">
            <v>55242.069460000021</v>
          </cell>
          <cell r="AR119">
            <v>9884</v>
          </cell>
          <cell r="AS119">
            <v>86694.56581</v>
          </cell>
          <cell r="AT119">
            <v>64319</v>
          </cell>
          <cell r="AU119">
            <v>52771.590000000011</v>
          </cell>
          <cell r="AV119">
            <v>99421</v>
          </cell>
          <cell r="AW119">
            <v>24884</v>
          </cell>
          <cell r="AX119">
            <v>22919.96</v>
          </cell>
          <cell r="AY119">
            <v>101682.08409999999</v>
          </cell>
          <cell r="AZ119">
            <v>54311.37000000001</v>
          </cell>
          <cell r="BA119">
            <v>68847.87</v>
          </cell>
          <cell r="BB119">
            <v>228216.05</v>
          </cell>
          <cell r="BC119">
            <v>283963</v>
          </cell>
          <cell r="BD119">
            <v>98311.9</v>
          </cell>
          <cell r="BE119">
            <v>16307.169999999998</v>
          </cell>
          <cell r="BF119">
            <v>372361.2345299999</v>
          </cell>
          <cell r="BG119">
            <v>46611.952259999991</v>
          </cell>
          <cell r="BH119">
            <v>642123.55033000628</v>
          </cell>
          <cell r="BI119">
            <v>141041.36442999999</v>
          </cell>
          <cell r="BJ119">
            <v>90282.214640000006</v>
          </cell>
          <cell r="BK119">
            <v>19435.96</v>
          </cell>
          <cell r="BL119">
            <v>21032.41</v>
          </cell>
          <cell r="BM119">
            <v>31016.329129999998</v>
          </cell>
          <cell r="BN119">
            <v>137819.27180999969</v>
          </cell>
          <cell r="BO119">
            <v>8347</v>
          </cell>
          <cell r="BP119">
            <v>62439.680000000008</v>
          </cell>
          <cell r="BQ119">
            <v>25314.147999999997</v>
          </cell>
          <cell r="BR119">
            <v>45067.413870000004</v>
          </cell>
          <cell r="BS119">
            <v>2436.1610000000001</v>
          </cell>
          <cell r="BT119">
            <v>156127.81300999998</v>
          </cell>
          <cell r="BU119">
            <v>33028.170000000006</v>
          </cell>
          <cell r="BV119">
            <v>26101</v>
          </cell>
          <cell r="BW119">
            <v>69186.55</v>
          </cell>
          <cell r="BX119">
            <v>5881.2300000000005</v>
          </cell>
          <cell r="BY119">
            <v>69096</v>
          </cell>
          <cell r="BZ119">
            <v>130248.31611000001</v>
          </cell>
          <cell r="CA119">
            <v>288272</v>
          </cell>
          <cell r="CB119">
            <v>147177.06244000001</v>
          </cell>
          <cell r="CC119">
            <v>645018.26</v>
          </cell>
          <cell r="CD119">
            <v>5068.1326499999996</v>
          </cell>
          <cell r="CE119">
            <v>78107.11</v>
          </cell>
          <cell r="CF119">
            <v>142367.82526999997</v>
          </cell>
          <cell r="CG119">
            <v>33507.486639999996</v>
          </cell>
          <cell r="CH119">
            <v>208794.42</v>
          </cell>
          <cell r="CI119">
            <v>39536.851999999999</v>
          </cell>
          <cell r="CJ119">
            <v>435226.29604000004</v>
          </cell>
          <cell r="CK119">
            <v>15007.859</v>
          </cell>
          <cell r="CL119">
            <v>62231.495120000007</v>
          </cell>
          <cell r="CM119">
            <v>1430</v>
          </cell>
          <cell r="CN119">
            <v>161687.66000000003</v>
          </cell>
          <cell r="CO119">
            <v>48880.349999999991</v>
          </cell>
          <cell r="CP119">
            <v>4862.7631200000005</v>
          </cell>
          <cell r="CQ119">
            <v>186994.38052999994</v>
          </cell>
          <cell r="CR119">
            <v>14351.67704</v>
          </cell>
          <cell r="CS119">
            <v>3107.6100000000006</v>
          </cell>
          <cell r="CT119">
            <v>6071.8738600000015</v>
          </cell>
          <cell r="CU119">
            <v>19332.149999999998</v>
          </cell>
          <cell r="CV119">
            <v>49229.39</v>
          </cell>
          <cell r="CW119">
            <v>65579.179999999993</v>
          </cell>
          <cell r="CX119">
            <v>42416.694109999975</v>
          </cell>
          <cell r="CY119">
            <v>131329.41082999998</v>
          </cell>
          <cell r="CZ119">
            <v>19407.298699999999</v>
          </cell>
          <cell r="DA119">
            <v>13081</v>
          </cell>
          <cell r="DB119">
            <v>133111.87900000002</v>
          </cell>
          <cell r="DC119">
            <v>17900.10511</v>
          </cell>
          <cell r="DD119">
            <v>334820.53000000003</v>
          </cell>
          <cell r="DE119">
            <v>964</v>
          </cell>
          <cell r="DF119">
            <v>7102.05</v>
          </cell>
          <cell r="DG119">
            <v>15688.118279999999</v>
          </cell>
          <cell r="DH119">
            <v>63397.369999999995</v>
          </cell>
          <cell r="DI119">
            <v>1500</v>
          </cell>
          <cell r="DJ119">
            <v>131265.54853</v>
          </cell>
          <cell r="DK119">
            <v>8458.66</v>
          </cell>
          <cell r="DL119">
            <v>21850.79</v>
          </cell>
          <cell r="DM119">
            <v>119475.73251999998</v>
          </cell>
          <cell r="DN119">
            <v>14221.346130000002</v>
          </cell>
          <cell r="DO119">
            <v>60773</v>
          </cell>
          <cell r="DP119">
            <v>8504.1204199999993</v>
          </cell>
          <cell r="DQ119">
            <v>164255</v>
          </cell>
          <cell r="DR119">
            <v>675</v>
          </cell>
          <cell r="DS119">
            <v>3800</v>
          </cell>
          <cell r="DT119">
            <v>0</v>
          </cell>
          <cell r="DU119">
            <v>33900</v>
          </cell>
          <cell r="DV119">
            <v>70318.240920000011</v>
          </cell>
          <cell r="DW119">
            <v>156493.89000000001</v>
          </cell>
          <cell r="DX119">
            <v>77813.882720000009</v>
          </cell>
          <cell r="DY119">
            <v>265658.94116999989</v>
          </cell>
          <cell r="DZ119">
            <v>14547</v>
          </cell>
          <cell r="EA119">
            <v>92629</v>
          </cell>
          <cell r="EC119">
            <v>154064.92546999996</v>
          </cell>
          <cell r="ED119">
            <v>105628.96664999999</v>
          </cell>
          <cell r="EE119">
            <v>183576.37</v>
          </cell>
          <cell r="EF119">
            <v>128827.57906000002</v>
          </cell>
          <cell r="EG119">
            <v>24528.298439999999</v>
          </cell>
          <cell r="EH119">
            <v>130250.30999999998</v>
          </cell>
          <cell r="EI119">
            <v>22310.495550000003</v>
          </cell>
          <cell r="EJ119">
            <v>179626</v>
          </cell>
          <cell r="EK119">
            <v>49411.81119</v>
          </cell>
          <cell r="EL119">
            <v>106616.52359000001</v>
          </cell>
          <cell r="EM119">
            <v>107443</v>
          </cell>
          <cell r="EN119">
            <v>966053.33165000018</v>
          </cell>
          <cell r="EO119">
            <v>20008</v>
          </cell>
          <cell r="EP119">
            <v>17251.28</v>
          </cell>
          <cell r="EQ119">
            <v>64084.320000000007</v>
          </cell>
          <cell r="ER119">
            <v>63392.45610000001</v>
          </cell>
          <cell r="ES119">
            <v>12452.599999999999</v>
          </cell>
          <cell r="ET119">
            <v>67869.83</v>
          </cell>
          <cell r="EU119">
            <v>33117.49</v>
          </cell>
          <cell r="EV119">
            <v>8369.5424900000035</v>
          </cell>
          <cell r="EW119">
            <v>20164.669999999998</v>
          </cell>
          <cell r="EX119">
            <v>134568</v>
          </cell>
          <cell r="EY119">
            <v>13971</v>
          </cell>
          <cell r="EZ119">
            <v>301789.4498</v>
          </cell>
          <cell r="FA119">
            <v>25346.621790000001</v>
          </cell>
          <cell r="FB119">
            <v>9903.0420599999761</v>
          </cell>
          <cell r="FC119">
            <v>11233.96</v>
          </cell>
          <cell r="FD119">
            <v>69137.633769999986</v>
          </cell>
          <cell r="FE119">
            <v>59067.490000000005</v>
          </cell>
          <cell r="FF119">
            <v>61194.229999999996</v>
          </cell>
          <cell r="FG119">
            <v>112571</v>
          </cell>
          <cell r="FH119">
            <v>25833.136909999997</v>
          </cell>
          <cell r="FI119">
            <v>87912.791079999995</v>
          </cell>
          <cell r="FJ119">
            <v>186637.53973999998</v>
          </cell>
          <cell r="FK119">
            <v>141707.56999999998</v>
          </cell>
          <cell r="FL119">
            <v>13365.34</v>
          </cell>
          <cell r="FM119">
            <v>353411.15316000034</v>
          </cell>
          <cell r="FN119">
            <v>27010.589999999997</v>
          </cell>
          <cell r="FO119">
            <v>31744.982000000004</v>
          </cell>
          <cell r="FP119">
            <v>110585.58</v>
          </cell>
          <cell r="FQ119">
            <v>142258</v>
          </cell>
          <cell r="FR119">
            <v>3138.17</v>
          </cell>
          <cell r="FS119">
            <v>3494.5969999999998</v>
          </cell>
          <cell r="FT119">
            <v>209080</v>
          </cell>
          <cell r="FU119">
            <v>77784.319999999992</v>
          </cell>
          <cell r="FV119">
            <v>2349.2359999999999</v>
          </cell>
          <cell r="FW119">
            <v>27250.549999999996</v>
          </cell>
          <cell r="FX119">
            <v>97839.794119999991</v>
          </cell>
          <cell r="FY119">
            <v>23480.008180000001</v>
          </cell>
          <cell r="FZ119">
            <v>133366.5</v>
          </cell>
          <cell r="GA119">
            <v>95138.949999999983</v>
          </cell>
          <cell r="GB119">
            <v>129171.25417</v>
          </cell>
          <cell r="GC119">
            <v>78220.2</v>
          </cell>
          <cell r="GD119">
            <v>43546.94</v>
          </cell>
          <cell r="GE119">
            <v>13417.65105</v>
          </cell>
          <cell r="GF119">
            <v>25473.3</v>
          </cell>
          <cell r="GL119">
            <v>47391.045835580029</v>
          </cell>
          <cell r="GM119">
            <v>8690.8766927300076</v>
          </cell>
          <cell r="GN119">
            <v>6058.4093358300006</v>
          </cell>
          <cell r="GP119">
            <v>6.5189844587420762E-2</v>
          </cell>
        </row>
        <row r="125">
          <cell r="A125">
            <v>121</v>
          </cell>
          <cell r="B125" t="str">
            <v>Local Government</v>
          </cell>
          <cell r="C125">
            <v>3.3769999999999998</v>
          </cell>
          <cell r="D125">
            <v>223.22</v>
          </cell>
          <cell r="E125">
            <v>0</v>
          </cell>
          <cell r="F125">
            <v>0</v>
          </cell>
          <cell r="G125">
            <v>138.80703299999999</v>
          </cell>
          <cell r="H125">
            <v>0</v>
          </cell>
          <cell r="I125">
            <v>0</v>
          </cell>
          <cell r="J125">
            <v>0</v>
          </cell>
          <cell r="K125">
            <v>0</v>
          </cell>
          <cell r="L125">
            <v>0</v>
          </cell>
          <cell r="M125">
            <v>0</v>
          </cell>
          <cell r="N125">
            <v>0</v>
          </cell>
          <cell r="O125">
            <v>57.294000000000004</v>
          </cell>
          <cell r="P125">
            <v>0</v>
          </cell>
          <cell r="Q125">
            <v>0</v>
          </cell>
          <cell r="R125">
            <v>134.63349018</v>
          </cell>
          <cell r="S125">
            <v>135.05000000000001</v>
          </cell>
          <cell r="T125">
            <v>0</v>
          </cell>
          <cell r="U125">
            <v>0</v>
          </cell>
          <cell r="V125">
            <v>0</v>
          </cell>
          <cell r="W125">
            <v>0</v>
          </cell>
          <cell r="X125">
            <v>77.174205430000001</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1500</v>
          </cell>
          <cell r="AR125">
            <v>0</v>
          </cell>
          <cell r="AS125">
            <v>0</v>
          </cell>
          <cell r="AT125">
            <v>0</v>
          </cell>
          <cell r="AU125">
            <v>0</v>
          </cell>
          <cell r="AV125">
            <v>0</v>
          </cell>
          <cell r="AW125">
            <v>1.0000000000000001E-5</v>
          </cell>
          <cell r="AX125">
            <v>0</v>
          </cell>
          <cell r="AY125">
            <v>0</v>
          </cell>
          <cell r="AZ125">
            <v>0</v>
          </cell>
          <cell r="BA125">
            <v>0</v>
          </cell>
          <cell r="BB125">
            <v>0</v>
          </cell>
          <cell r="BC125">
            <v>0</v>
          </cell>
          <cell r="BD125">
            <v>0</v>
          </cell>
          <cell r="BE125">
            <v>0</v>
          </cell>
          <cell r="BF125">
            <v>0</v>
          </cell>
          <cell r="BG125">
            <v>0</v>
          </cell>
          <cell r="BH125">
            <v>0</v>
          </cell>
          <cell r="BI125">
            <v>0</v>
          </cell>
          <cell r="BJ125">
            <v>1500</v>
          </cell>
          <cell r="BK125">
            <v>0</v>
          </cell>
          <cell r="BL125">
            <v>0</v>
          </cell>
          <cell r="BM125">
            <v>0</v>
          </cell>
          <cell r="BN125">
            <v>1373.2449999999999</v>
          </cell>
          <cell r="BO125">
            <v>0</v>
          </cell>
          <cell r="BP125">
            <v>0</v>
          </cell>
          <cell r="BQ125">
            <v>0</v>
          </cell>
          <cell r="BR125">
            <v>15158</v>
          </cell>
          <cell r="BS125">
            <v>0</v>
          </cell>
          <cell r="BT125">
            <v>0</v>
          </cell>
          <cell r="BU125">
            <v>0</v>
          </cell>
          <cell r="BV125">
            <v>2039.9999999999998</v>
          </cell>
          <cell r="BW125">
            <v>0</v>
          </cell>
          <cell r="BX125">
            <v>0</v>
          </cell>
          <cell r="BY125">
            <v>0</v>
          </cell>
          <cell r="BZ125">
            <v>4848</v>
          </cell>
          <cell r="CA125">
            <v>34</v>
          </cell>
          <cell r="CB125">
            <v>0</v>
          </cell>
          <cell r="CC125">
            <v>0</v>
          </cell>
          <cell r="CD125">
            <v>0</v>
          </cell>
          <cell r="CE125">
            <v>0</v>
          </cell>
          <cell r="CF125">
            <v>0</v>
          </cell>
          <cell r="CG125">
            <v>0</v>
          </cell>
          <cell r="CH125">
            <v>0</v>
          </cell>
          <cell r="CI125">
            <v>0</v>
          </cell>
          <cell r="CJ125">
            <v>4600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33183.29019</v>
          </cell>
          <cell r="DZ125">
            <v>0</v>
          </cell>
          <cell r="EA125">
            <v>7649</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1522.6</v>
          </cell>
          <cell r="ER125">
            <v>2239.3194099999996</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1300</v>
          </cell>
          <cell r="FQ125">
            <v>0</v>
          </cell>
          <cell r="FR125">
            <v>0</v>
          </cell>
          <cell r="FS125">
            <v>0</v>
          </cell>
          <cell r="FT125">
            <v>0</v>
          </cell>
          <cell r="FU125">
            <v>0</v>
          </cell>
          <cell r="FV125">
            <v>0</v>
          </cell>
          <cell r="FW125">
            <v>0</v>
          </cell>
          <cell r="FX125">
            <v>1492.1064200000001</v>
          </cell>
          <cell r="FY125">
            <v>0</v>
          </cell>
          <cell r="FZ125">
            <v>0</v>
          </cell>
          <cell r="GA125">
            <v>0</v>
          </cell>
          <cell r="GB125">
            <v>0</v>
          </cell>
          <cell r="GC125">
            <v>0</v>
          </cell>
          <cell r="GD125">
            <v>0</v>
          </cell>
          <cell r="GE125">
            <v>0</v>
          </cell>
          <cell r="GF125">
            <v>0</v>
          </cell>
          <cell r="GL125">
            <v>769.55572860999996</v>
          </cell>
          <cell r="GM125">
            <v>31.053245009999998</v>
          </cell>
          <cell r="GN125">
            <v>47.386316019999995</v>
          </cell>
          <cell r="GP125">
            <v>1.0585801065352504E-3</v>
          </cell>
        </row>
        <row r="126">
          <cell r="A126">
            <v>122</v>
          </cell>
          <cell r="B126" t="str">
            <v>Others sectorwise</v>
          </cell>
          <cell r="C126">
            <v>1076.578</v>
          </cell>
          <cell r="D126">
            <v>2450.29</v>
          </cell>
          <cell r="E126">
            <v>4926.9152520499329</v>
          </cell>
          <cell r="F126">
            <v>5865.0213430599952</v>
          </cell>
          <cell r="G126">
            <v>1218.5935668300033</v>
          </cell>
          <cell r="H126">
            <v>3198.66400987</v>
          </cell>
          <cell r="I126">
            <v>5628.8031394699965</v>
          </cell>
          <cell r="J126">
            <v>1139.0427938549974</v>
          </cell>
          <cell r="K126">
            <v>260.4696749900001</v>
          </cell>
          <cell r="L126">
            <v>824.47983922000071</v>
          </cell>
          <cell r="M126">
            <v>741.07817889999762</v>
          </cell>
          <cell r="N126">
            <v>1538.7748526300002</v>
          </cell>
          <cell r="O126">
            <v>1792.04438129</v>
          </cell>
          <cell r="P126">
            <v>3370.7857518999949</v>
          </cell>
          <cell r="Q126">
            <v>1613.349087340001</v>
          </cell>
          <cell r="R126">
            <v>541.25666665000006</v>
          </cell>
          <cell r="S126">
            <v>4684.7049999999999</v>
          </cell>
          <cell r="T126">
            <v>12852.784343700001</v>
          </cell>
          <cell r="U126">
            <v>8573.0035966685027</v>
          </cell>
          <cell r="V126">
            <v>3193.7819713599952</v>
          </cell>
          <cell r="W126">
            <v>4283.4444999999996</v>
          </cell>
          <cell r="X126">
            <v>890.73042544999862</v>
          </cell>
          <cell r="Y126">
            <v>1408.1061393799996</v>
          </cell>
          <cell r="Z126">
            <v>1072.4185595200001</v>
          </cell>
          <cell r="AA126">
            <v>737.87221100000022</v>
          </cell>
          <cell r="AB126">
            <v>631.78005167000015</v>
          </cell>
          <cell r="AC126">
            <v>618.16332475800243</v>
          </cell>
          <cell r="AD126">
            <v>543.8766229600003</v>
          </cell>
          <cell r="AE126">
            <v>752.80868123999994</v>
          </cell>
          <cell r="AF126">
            <v>80.457332220000012</v>
          </cell>
          <cell r="AG126">
            <v>324.61703482999997</v>
          </cell>
          <cell r="AH126">
            <v>1176.9899600400001</v>
          </cell>
          <cell r="AI126">
            <v>129831.55539000002</v>
          </cell>
          <cell r="AJ126">
            <v>444763.87</v>
          </cell>
          <cell r="AK126">
            <v>405086.94578506029</v>
          </cell>
          <cell r="AL126">
            <v>17736.348879999998</v>
          </cell>
          <cell r="AM126">
            <v>108055.32905999999</v>
          </cell>
          <cell r="AN126">
            <v>158322</v>
          </cell>
          <cell r="AO126">
            <v>355535.67</v>
          </cell>
          <cell r="AP126">
            <v>433793.98000000016</v>
          </cell>
          <cell r="AQ126">
            <v>300595.45971000002</v>
          </cell>
          <cell r="AR126">
            <v>0</v>
          </cell>
          <cell r="AS126">
            <v>757549.05</v>
          </cell>
          <cell r="AT126">
            <v>487312</v>
          </cell>
          <cell r="AU126">
            <v>394156.98000000004</v>
          </cell>
          <cell r="AV126">
            <v>42078</v>
          </cell>
          <cell r="AW126">
            <v>108073</v>
          </cell>
          <cell r="AX126">
            <v>544999.43000000005</v>
          </cell>
          <cell r="AY126">
            <v>392418.38371000008</v>
          </cell>
          <cell r="AZ126">
            <v>712758.88</v>
          </cell>
          <cell r="BA126">
            <v>769003.25999999989</v>
          </cell>
          <cell r="BB126">
            <v>283462.15000000002</v>
          </cell>
          <cell r="BC126">
            <v>697183</v>
          </cell>
          <cell r="BD126">
            <v>178036.35500000001</v>
          </cell>
          <cell r="BE126">
            <v>247482.20999999996</v>
          </cell>
          <cell r="BF126">
            <v>1172604.4573000013</v>
          </cell>
          <cell r="BG126">
            <v>181534.80862000003</v>
          </cell>
          <cell r="BH126">
            <v>660573.28</v>
          </cell>
          <cell r="BI126">
            <v>707599.76460999995</v>
          </cell>
          <cell r="BJ126">
            <v>133045.13707</v>
          </cell>
          <cell r="BK126">
            <v>129175.42000000007</v>
          </cell>
          <cell r="BL126">
            <v>516082.71999999991</v>
          </cell>
          <cell r="BM126">
            <v>436461.77381999965</v>
          </cell>
          <cell r="BN126">
            <v>276459.84246999974</v>
          </cell>
          <cell r="BO126">
            <v>186390</v>
          </cell>
          <cell r="BP126">
            <v>24481.53000000005</v>
          </cell>
          <cell r="BQ126">
            <v>78903.862999999998</v>
          </cell>
          <cell r="BR126">
            <v>573649.95160999987</v>
          </cell>
          <cell r="BS126">
            <v>83880.09</v>
          </cell>
          <cell r="BT126">
            <v>780867.09695999988</v>
          </cell>
          <cell r="BU126">
            <v>0</v>
          </cell>
          <cell r="BV126">
            <v>84424.639999999999</v>
          </cell>
          <cell r="BW126">
            <v>418144.61</v>
          </cell>
          <cell r="BX126">
            <v>217592.26</v>
          </cell>
          <cell r="BY126">
            <v>233545</v>
          </cell>
          <cell r="BZ126">
            <v>586508.91184999992</v>
          </cell>
          <cell r="CA126">
            <v>560244</v>
          </cell>
          <cell r="CB126">
            <v>85411.876650000049</v>
          </cell>
          <cell r="CC126">
            <v>113189.41</v>
          </cell>
          <cell r="CD126">
            <v>57268.446000000011</v>
          </cell>
          <cell r="CE126">
            <v>62387.9</v>
          </cell>
          <cell r="CF126">
            <v>228903.48063099975</v>
          </cell>
          <cell r="CG126">
            <v>112960.94025</v>
          </cell>
          <cell r="CH126">
            <v>223482.37999999995</v>
          </cell>
          <cell r="CI126">
            <v>225452.96000000002</v>
          </cell>
          <cell r="CJ126">
            <v>704386.83887999924</v>
          </cell>
          <cell r="CK126">
            <v>30062.365999999998</v>
          </cell>
          <cell r="CL126">
            <v>77948.949529999998</v>
          </cell>
          <cell r="CM126">
            <v>131868</v>
          </cell>
          <cell r="CN126">
            <v>696409.90999999992</v>
          </cell>
          <cell r="CO126">
            <v>84664.37000000001</v>
          </cell>
          <cell r="CP126">
            <v>71085.357920000009</v>
          </cell>
          <cell r="CQ126">
            <v>576886.53631000023</v>
          </cell>
          <cell r="CR126">
            <v>95559.94332000002</v>
          </cell>
          <cell r="CS126">
            <v>155830.35999999996</v>
          </cell>
          <cell r="CT126">
            <v>55810.672440000053</v>
          </cell>
          <cell r="CU126">
            <v>128446.54999999999</v>
          </cell>
          <cell r="CV126">
            <v>119788.31</v>
          </cell>
          <cell r="CW126">
            <v>45511.61</v>
          </cell>
          <cell r="CX126">
            <v>68476.467670000042</v>
          </cell>
          <cell r="CY126">
            <v>177274.61316999994</v>
          </cell>
          <cell r="CZ126">
            <v>15220.9112</v>
          </cell>
          <cell r="DA126">
            <v>19811</v>
          </cell>
          <cell r="DB126">
            <v>84526.366879999987</v>
          </cell>
          <cell r="DC126">
            <v>9021.7150000000001</v>
          </cell>
          <cell r="DD126">
            <v>513763.03</v>
          </cell>
          <cell r="DE126">
            <v>159295.93906999999</v>
          </cell>
          <cell r="DF126">
            <v>12212.25</v>
          </cell>
          <cell r="DG126">
            <v>2741.3602799999999</v>
          </cell>
          <cell r="DH126">
            <v>43713.808629999992</v>
          </cell>
          <cell r="DI126">
            <v>57504.544800000003</v>
          </cell>
          <cell r="DJ126">
            <v>136955.90246000001</v>
          </cell>
          <cell r="DK126">
            <v>92079.37</v>
          </cell>
          <cell r="DL126">
            <v>25077.110000000004</v>
          </cell>
          <cell r="DM126">
            <v>79866.237509999992</v>
          </cell>
          <cell r="DN126">
            <v>55163.439929999993</v>
          </cell>
          <cell r="DO126">
            <v>137404</v>
          </cell>
          <cell r="DP126">
            <v>22941.776840000002</v>
          </cell>
          <cell r="DQ126">
            <v>975376</v>
          </cell>
          <cell r="DR126">
            <v>0</v>
          </cell>
          <cell r="DS126">
            <v>28554.217440000004</v>
          </cell>
          <cell r="DT126">
            <v>0</v>
          </cell>
          <cell r="DU126">
            <v>0</v>
          </cell>
          <cell r="DV126">
            <v>131230.86027000003</v>
          </cell>
          <cell r="DW126">
            <v>98142.25</v>
          </cell>
          <cell r="DX126">
            <v>1598951.4244144</v>
          </cell>
          <cell r="DY126">
            <v>2058641.2140500003</v>
          </cell>
          <cell r="DZ126">
            <v>17198</v>
          </cell>
          <cell r="EA126">
            <v>72315</v>
          </cell>
          <cell r="EC126">
            <v>148076.68473000004</v>
          </cell>
          <cell r="ED126">
            <v>420602.52497000003</v>
          </cell>
          <cell r="EE126">
            <v>285890.56000000006</v>
          </cell>
          <cell r="EF126">
            <v>52209.758000000002</v>
          </cell>
          <cell r="EG126">
            <v>243873.99145999999</v>
          </cell>
          <cell r="EH126">
            <v>1150</v>
          </cell>
          <cell r="EI126">
            <v>198380.89473000003</v>
          </cell>
          <cell r="EJ126">
            <v>275199</v>
          </cell>
          <cell r="EK126">
            <v>177966.45796999999</v>
          </cell>
          <cell r="EL126">
            <v>259245.60541999998</v>
          </cell>
          <cell r="EM126">
            <v>117566</v>
          </cell>
          <cell r="EN126">
            <v>225196.05861999985</v>
          </cell>
          <cell r="EO126">
            <v>243096</v>
          </cell>
          <cell r="EP126">
            <v>19057.54</v>
          </cell>
          <cell r="EQ126">
            <v>81053.8</v>
          </cell>
          <cell r="ER126">
            <v>75932.785000000003</v>
          </cell>
          <cell r="ES126">
            <v>445755.77999999997</v>
          </cell>
          <cell r="ET126">
            <v>487451.38</v>
          </cell>
          <cell r="EU126">
            <v>188243.28</v>
          </cell>
          <cell r="EV126">
            <v>53748.784260000008</v>
          </cell>
          <cell r="EW126">
            <v>3232.76</v>
          </cell>
          <cell r="EX126">
            <v>310394</v>
          </cell>
          <cell r="EY126">
            <v>251987</v>
          </cell>
          <cell r="EZ126">
            <v>1101639.3758000005</v>
          </cell>
          <cell r="FA126">
            <v>224206.87</v>
          </cell>
          <cell r="FB126">
            <v>857790.11803999997</v>
          </cell>
          <cell r="FC126">
            <v>456700.04000000004</v>
          </cell>
          <cell r="FD126">
            <v>843951.05032999988</v>
          </cell>
          <cell r="FE126">
            <v>255590.21</v>
          </cell>
          <cell r="FF126">
            <v>57994.93</v>
          </cell>
          <cell r="FG126">
            <v>821733</v>
          </cell>
          <cell r="FH126">
            <v>65351.848560000006</v>
          </cell>
          <cell r="FI126">
            <v>343969.90362000006</v>
          </cell>
          <cell r="FJ126">
            <v>730217.16472999984</v>
          </cell>
          <cell r="FK126">
            <v>341948.23000000004</v>
          </cell>
          <cell r="FL126">
            <v>115009.47</v>
          </cell>
          <cell r="FM126">
            <v>936250.15129999956</v>
          </cell>
          <cell r="FN126">
            <v>238091.27000000002</v>
          </cell>
          <cell r="FO126">
            <v>191231.41</v>
          </cell>
          <cell r="FP126">
            <v>195902</v>
          </cell>
          <cell r="FQ126">
            <v>358882</v>
          </cell>
          <cell r="FR126">
            <v>22869.576999999997</v>
          </cell>
          <cell r="FS126">
            <v>98958.774440000008</v>
          </cell>
          <cell r="FT126">
            <v>498278</v>
          </cell>
          <cell r="FU126">
            <v>225245.37000000002</v>
          </cell>
          <cell r="FV126">
            <v>44238.078000000009</v>
          </cell>
          <cell r="FW126">
            <v>445443.34000000008</v>
          </cell>
          <cell r="FX126">
            <v>264691.461927998</v>
          </cell>
          <cell r="FY126">
            <v>279761.84872000001</v>
          </cell>
          <cell r="FZ126">
            <v>307072.27999999997</v>
          </cell>
          <cell r="GA126">
            <v>243433.63000000006</v>
          </cell>
          <cell r="GB126">
            <v>147542.36051</v>
          </cell>
          <cell r="GC126">
            <v>307162.94262000005</v>
          </cell>
          <cell r="GD126">
            <v>112211.14</v>
          </cell>
          <cell r="GE126">
            <v>81808.818140000003</v>
          </cell>
          <cell r="GF126">
            <v>18739.530000000002</v>
          </cell>
          <cell r="GL126">
            <v>78011.686292851402</v>
          </cell>
          <cell r="GM126">
            <v>22810.700243656069</v>
          </cell>
          <cell r="GN126">
            <v>19775.705587632401</v>
          </cell>
          <cell r="GP126">
            <v>0.10731077180861631</v>
          </cell>
        </row>
        <row r="127">
          <cell r="A127">
            <v>123</v>
          </cell>
          <cell r="B127" t="str">
            <v xml:space="preserve">  TOTAL sectorwise</v>
          </cell>
          <cell r="C127">
            <v>35721.60269</v>
          </cell>
          <cell r="D127">
            <v>43838.54</v>
          </cell>
          <cell r="E127">
            <v>44906.705235889938</v>
          </cell>
          <cell r="F127">
            <v>47668.294815517504</v>
          </cell>
          <cell r="G127">
            <v>21228.473984588003</v>
          </cell>
          <cell r="H127">
            <v>40222.143013962021</v>
          </cell>
          <cell r="I127">
            <v>28642.780805080001</v>
          </cell>
          <cell r="J127">
            <v>12900.414031484997</v>
          </cell>
          <cell r="K127">
            <v>41372.402445049993</v>
          </cell>
          <cell r="L127">
            <v>21761.909453482498</v>
          </cell>
          <cell r="M127">
            <v>15799.728178899997</v>
          </cell>
          <cell r="N127">
            <v>19382.032012629999</v>
          </cell>
          <cell r="O127">
            <v>9205.4469091760002</v>
          </cell>
          <cell r="P127">
            <v>19973.509294202995</v>
          </cell>
          <cell r="Q127">
            <v>19690.911856480005</v>
          </cell>
          <cell r="R127">
            <v>19181.096562077997</v>
          </cell>
          <cell r="S127">
            <v>22991.47757961</v>
          </cell>
          <cell r="T127">
            <v>52272.138064250001</v>
          </cell>
          <cell r="U127">
            <v>24819.739671125655</v>
          </cell>
          <cell r="V127">
            <v>18240.517404899994</v>
          </cell>
          <cell r="W127">
            <v>21593.13425784</v>
          </cell>
          <cell r="X127">
            <v>14015.496211225996</v>
          </cell>
          <cell r="Y127">
            <v>18097.686221779997</v>
          </cell>
          <cell r="Z127">
            <v>14056.5777497325</v>
          </cell>
          <cell r="AA127">
            <v>16550.584129316001</v>
          </cell>
          <cell r="AB127">
            <v>17025.353472960003</v>
          </cell>
          <cell r="AC127">
            <v>10948.639263863697</v>
          </cell>
          <cell r="AD127">
            <v>11656.013254280004</v>
          </cell>
          <cell r="AE127">
            <v>8652.0496218600001</v>
          </cell>
          <cell r="AF127">
            <v>11271.941338230499</v>
          </cell>
          <cell r="AG127">
            <v>8532.418995510001</v>
          </cell>
          <cell r="AH127">
            <v>14750.003951230001</v>
          </cell>
          <cell r="AI127">
            <v>1981041.7007299999</v>
          </cell>
          <cell r="AJ127">
            <v>1644853.4400000004</v>
          </cell>
          <cell r="AK127">
            <v>3708170.21</v>
          </cell>
          <cell r="AL127">
            <v>62570.674359999997</v>
          </cell>
          <cell r="AM127">
            <v>3237944.2892</v>
          </cell>
          <cell r="AN127">
            <v>577594</v>
          </cell>
          <cell r="AO127">
            <v>2344592.0722220005</v>
          </cell>
          <cell r="AP127">
            <v>1238571.2200000002</v>
          </cell>
          <cell r="AQ127">
            <v>1615103.04452</v>
          </cell>
          <cell r="AR127">
            <v>693702</v>
          </cell>
          <cell r="AS127">
            <v>2340039.2380499998</v>
          </cell>
          <cell r="AT127">
            <v>1916882</v>
          </cell>
          <cell r="AU127">
            <v>3114745.6999999997</v>
          </cell>
          <cell r="AV127">
            <v>1039590</v>
          </cell>
          <cell r="AW127">
            <v>1609755.0000531001</v>
          </cell>
          <cell r="AX127">
            <v>936710.51</v>
          </cell>
          <cell r="AY127">
            <v>1808896.69441</v>
          </cell>
          <cell r="AZ127">
            <v>2024373.0000000005</v>
          </cell>
          <cell r="BA127">
            <v>2281909.91</v>
          </cell>
          <cell r="BB127">
            <v>3387489.93</v>
          </cell>
          <cell r="BC127">
            <v>2397275</v>
          </cell>
          <cell r="BD127">
            <v>1426304.7849999999</v>
          </cell>
          <cell r="BE127">
            <v>598787.44999999995</v>
          </cell>
          <cell r="BF127">
            <v>5354490.045760002</v>
          </cell>
          <cell r="BG127">
            <v>545998.01359999995</v>
          </cell>
          <cell r="BH127">
            <v>3400649.5903300066</v>
          </cell>
          <cell r="BI127">
            <v>6169397.0046399999</v>
          </cell>
          <cell r="BJ127">
            <v>818764.38584999996</v>
          </cell>
          <cell r="BK127">
            <v>1117611.8</v>
          </cell>
          <cell r="BL127">
            <v>1010577.77</v>
          </cell>
          <cell r="BM127">
            <v>2889213.8526100004</v>
          </cell>
          <cell r="BN127">
            <v>1849163.365608999</v>
          </cell>
          <cell r="BO127">
            <v>463800</v>
          </cell>
          <cell r="BP127">
            <v>750635.53</v>
          </cell>
          <cell r="BQ127">
            <v>276261.39999999997</v>
          </cell>
          <cell r="BR127">
            <v>4710625.9429799989</v>
          </cell>
          <cell r="BS127">
            <v>307722.28395999997</v>
          </cell>
          <cell r="BT127">
            <v>2551711.09981</v>
          </cell>
          <cell r="BU127">
            <v>458794.13</v>
          </cell>
          <cell r="BV127">
            <v>500425.76820999995</v>
          </cell>
          <cell r="BW127">
            <v>1146191.2200000002</v>
          </cell>
          <cell r="BX127">
            <v>598414.8899999999</v>
          </cell>
          <cell r="BY127">
            <v>471329</v>
          </cell>
          <cell r="BZ127">
            <v>3566224.8790099998</v>
          </cell>
          <cell r="CA127">
            <v>2323943</v>
          </cell>
          <cell r="CB127">
            <v>2255021.02073</v>
          </cell>
          <cell r="CC127">
            <v>2630929.16</v>
          </cell>
          <cell r="CD127">
            <v>237926.71094999998</v>
          </cell>
          <cell r="CE127">
            <v>230899.72</v>
          </cell>
          <cell r="CF127">
            <v>1718049.7440584996</v>
          </cell>
          <cell r="CG127">
            <v>1074851.0088</v>
          </cell>
          <cell r="CH127">
            <v>923348.42999999993</v>
          </cell>
          <cell r="CI127">
            <v>830247.09529999993</v>
          </cell>
          <cell r="CJ127">
            <v>3236947.8531399998</v>
          </cell>
          <cell r="CK127">
            <v>170047.97700000001</v>
          </cell>
          <cell r="CL127">
            <v>296025.30903999996</v>
          </cell>
          <cell r="CM127">
            <v>299822</v>
          </cell>
          <cell r="CN127">
            <v>3065965.4899999993</v>
          </cell>
          <cell r="CO127">
            <v>493697.91</v>
          </cell>
          <cell r="CP127">
            <v>190275.55366999999</v>
          </cell>
          <cell r="CQ127">
            <v>2356377.6476999996</v>
          </cell>
          <cell r="CR127">
            <v>336307.04431000003</v>
          </cell>
          <cell r="CS127">
            <v>653569.84</v>
          </cell>
          <cell r="CT127">
            <v>195730.24973000004</v>
          </cell>
          <cell r="CU127">
            <v>377764.56</v>
          </cell>
          <cell r="CV127">
            <v>769489.7</v>
          </cell>
          <cell r="CW127">
            <v>261493.76475999999</v>
          </cell>
          <cell r="CX127">
            <v>924456.84716</v>
          </cell>
          <cell r="CY127">
            <v>1688006.7567099999</v>
          </cell>
          <cell r="CZ127">
            <v>224785.54412000001</v>
          </cell>
          <cell r="DA127">
            <v>227846.47999999998</v>
          </cell>
          <cell r="DB127">
            <v>610594.93411999999</v>
          </cell>
          <cell r="DC127">
            <v>130429.08744999999</v>
          </cell>
          <cell r="DD127">
            <v>2710015.2699999996</v>
          </cell>
          <cell r="DE127">
            <v>668616.53599</v>
          </cell>
          <cell r="DF127">
            <v>102477.73000000001</v>
          </cell>
          <cell r="DG127">
            <v>51016.309350000003</v>
          </cell>
          <cell r="DH127">
            <v>491050.33197000012</v>
          </cell>
          <cell r="DI127">
            <v>105168.84149000002</v>
          </cell>
          <cell r="DJ127">
            <v>550744.67813999997</v>
          </cell>
          <cell r="DK127">
            <v>398902.68999999994</v>
          </cell>
          <cell r="DL127">
            <v>123487.52</v>
          </cell>
          <cell r="DM127">
            <v>395695.21904999996</v>
          </cell>
          <cell r="DN127">
            <v>234036.54784999997</v>
          </cell>
          <cell r="DO127">
            <v>546439</v>
          </cell>
          <cell r="DP127">
            <v>97314.315399999992</v>
          </cell>
          <cell r="DQ127">
            <v>5300950</v>
          </cell>
          <cell r="DR127">
            <v>38022.449999999997</v>
          </cell>
          <cell r="DS127">
            <v>63386.173610000013</v>
          </cell>
          <cell r="DT127">
            <v>4598.3500000000004</v>
          </cell>
          <cell r="DU127">
            <v>395300</v>
          </cell>
          <cell r="DV127">
            <v>536428.50204000005</v>
          </cell>
          <cell r="DW127">
            <v>879421.80000000016</v>
          </cell>
          <cell r="DX127">
            <v>3500216.0027274005</v>
          </cell>
          <cell r="DY127">
            <v>3025405.8280600002</v>
          </cell>
          <cell r="DZ127">
            <v>391918</v>
          </cell>
          <cell r="EA127">
            <v>422149</v>
          </cell>
          <cell r="EC127">
            <v>822601.68937999988</v>
          </cell>
          <cell r="ED127">
            <v>1890319.7605900001</v>
          </cell>
          <cell r="EE127">
            <v>1395109.02</v>
          </cell>
          <cell r="EF127">
            <v>1820223.7064900002</v>
          </cell>
          <cell r="EG127">
            <v>1108789.41252</v>
          </cell>
          <cell r="EH127">
            <v>1300427.5</v>
          </cell>
          <cell r="EI127">
            <v>1478690.0661199994</v>
          </cell>
          <cell r="EJ127">
            <v>1449593</v>
          </cell>
          <cell r="EK127">
            <v>2508445.7597099994</v>
          </cell>
          <cell r="EL127">
            <v>2352345.4818300004</v>
          </cell>
          <cell r="EM127">
            <v>1403246</v>
          </cell>
          <cell r="EN127">
            <v>2438423.3436800004</v>
          </cell>
          <cell r="EO127">
            <v>573420</v>
          </cell>
          <cell r="EP127">
            <v>147361.81</v>
          </cell>
          <cell r="EQ127">
            <v>953744.42</v>
          </cell>
          <cell r="ER127">
            <v>774679.02661000018</v>
          </cell>
          <cell r="ES127">
            <v>1569321.51</v>
          </cell>
          <cell r="ET127">
            <v>1239285.6099999999</v>
          </cell>
          <cell r="EU127">
            <v>941865.69000000006</v>
          </cell>
          <cell r="EV127">
            <v>203542.68573999999</v>
          </cell>
          <cell r="EW127">
            <v>107329.23000000001</v>
          </cell>
          <cell r="EX127">
            <v>2345966</v>
          </cell>
          <cell r="EY127">
            <v>483531</v>
          </cell>
          <cell r="EZ127">
            <v>3229893.9533400005</v>
          </cell>
          <cell r="FA127">
            <v>704830.76622999995</v>
          </cell>
          <cell r="FB127">
            <v>2311317.3468399998</v>
          </cell>
          <cell r="FC127">
            <v>667993</v>
          </cell>
          <cell r="FD127">
            <v>2065466.8309999998</v>
          </cell>
          <cell r="FE127">
            <v>737011.78</v>
          </cell>
          <cell r="FF127">
            <v>215006.71999999997</v>
          </cell>
          <cell r="FG127">
            <v>2702686</v>
          </cell>
          <cell r="FH127">
            <v>465265.89707000001</v>
          </cell>
          <cell r="FI127">
            <v>889484.99867999996</v>
          </cell>
          <cell r="FJ127">
            <v>3022584.8814099994</v>
          </cell>
          <cell r="FK127">
            <v>1227524.54</v>
          </cell>
          <cell r="FL127">
            <v>532221.97900000005</v>
          </cell>
          <cell r="FM127">
            <v>5101872.4434799999</v>
          </cell>
          <cell r="FN127">
            <v>595033.96</v>
          </cell>
          <cell r="FO127">
            <v>666267.60100000002</v>
          </cell>
          <cell r="FP127">
            <v>646273.26</v>
          </cell>
          <cell r="FQ127">
            <v>756440</v>
          </cell>
          <cell r="FR127">
            <v>143115.62999999998</v>
          </cell>
          <cell r="FS127">
            <v>313264.12124000001</v>
          </cell>
          <cell r="FT127">
            <v>1618210</v>
          </cell>
          <cell r="FU127">
            <v>1060652.72</v>
          </cell>
          <cell r="FV127">
            <v>98722.204930000007</v>
          </cell>
          <cell r="FW127">
            <v>1489391.4000000004</v>
          </cell>
          <cell r="FX127">
            <v>786839.54792799801</v>
          </cell>
          <cell r="FY127">
            <v>502868.15659999999</v>
          </cell>
          <cell r="FZ127">
            <v>936811.96</v>
          </cell>
          <cell r="GA127">
            <v>647368.53</v>
          </cell>
          <cell r="GB127">
            <v>508982.25720999995</v>
          </cell>
          <cell r="GC127">
            <v>791830.84262000001</v>
          </cell>
          <cell r="GD127">
            <v>330517.23000000004</v>
          </cell>
          <cell r="GE127">
            <v>169088.42310000001</v>
          </cell>
          <cell r="GF127">
            <v>228085.72</v>
          </cell>
          <cell r="GL127">
            <v>726969.76247623633</v>
          </cell>
          <cell r="GM127">
            <v>121561.67624251261</v>
          </cell>
          <cell r="GN127">
            <v>74622.025557175424</v>
          </cell>
          <cell r="GP127">
            <v>1</v>
          </cell>
        </row>
      </sheetData>
      <sheetData sheetId="21">
        <row r="5">
          <cell r="A5">
            <v>1</v>
          </cell>
          <cell r="B5" t="str">
            <v>Term Loan</v>
          </cell>
          <cell r="D5">
            <v>4276.4799999999996</v>
          </cell>
          <cell r="E5">
            <v>6463.6394191395457</v>
          </cell>
          <cell r="F5">
            <v>6633.9336852325023</v>
          </cell>
          <cell r="G5">
            <v>2026.5067119999999</v>
          </cell>
          <cell r="H5">
            <v>6143.8316383560232</v>
          </cell>
          <cell r="I5">
            <v>1556.3035410600003</v>
          </cell>
          <cell r="J5">
            <v>754.15</v>
          </cell>
          <cell r="K5">
            <v>4792.1406644399976</v>
          </cell>
          <cell r="L5">
            <v>3155.7000876700008</v>
          </cell>
          <cell r="M5">
            <v>2413.86</v>
          </cell>
          <cell r="N5">
            <v>1082.1502606900001</v>
          </cell>
          <cell r="O5">
            <v>1180.9291306</v>
          </cell>
          <cell r="P5">
            <v>2924.5381743600005</v>
          </cell>
          <cell r="Q5">
            <v>3181.4181411799991</v>
          </cell>
          <cell r="R5">
            <v>3012.5285048899996</v>
          </cell>
          <cell r="S5">
            <v>4040.0473179999999</v>
          </cell>
          <cell r="T5">
            <v>15549.36</v>
          </cell>
          <cell r="U5">
            <v>1820.1721035200005</v>
          </cell>
          <cell r="V5">
            <v>2963.7837563600015</v>
          </cell>
          <cell r="W5">
            <v>2226.9994254600006</v>
          </cell>
          <cell r="X5">
            <v>1871.1760125599999</v>
          </cell>
          <cell r="Y5">
            <v>1956.1154930299997</v>
          </cell>
          <cell r="Z5">
            <v>2381.1070492399999</v>
          </cell>
          <cell r="AA5">
            <v>2404.2081348900001</v>
          </cell>
          <cell r="AB5">
            <v>3287.2020656399995</v>
          </cell>
          <cell r="AC5">
            <v>2157.6493128399998</v>
          </cell>
          <cell r="AD5">
            <v>1081.22154488</v>
          </cell>
          <cell r="AE5">
            <v>1418.25</v>
          </cell>
          <cell r="AF5">
            <v>1640.6403077300001</v>
          </cell>
          <cell r="AG5">
            <v>746.98531916000013</v>
          </cell>
          <cell r="AH5">
            <v>2467.5478508700003</v>
          </cell>
          <cell r="AI5">
            <v>1029669.3247199999</v>
          </cell>
          <cell r="AJ5">
            <v>84110.09</v>
          </cell>
          <cell r="AK5">
            <v>815509.93511000008</v>
          </cell>
          <cell r="AL5">
            <v>0</v>
          </cell>
          <cell r="AM5">
            <v>296231.20999999996</v>
          </cell>
          <cell r="AN5">
            <v>30230</v>
          </cell>
          <cell r="AO5">
            <v>169696.24</v>
          </cell>
          <cell r="AP5">
            <v>0</v>
          </cell>
          <cell r="AQ5">
            <v>236619.98468999992</v>
          </cell>
          <cell r="AR5">
            <v>179713</v>
          </cell>
          <cell r="AS5">
            <v>217969.88</v>
          </cell>
          <cell r="AT5">
            <v>210820</v>
          </cell>
          <cell r="AU5">
            <v>40225.58</v>
          </cell>
          <cell r="AV5">
            <v>117687</v>
          </cell>
          <cell r="AW5">
            <v>395626</v>
          </cell>
          <cell r="AX5">
            <v>244642.53999999998</v>
          </cell>
          <cell r="AY5">
            <v>0</v>
          </cell>
          <cell r="AZ5">
            <v>67038.61</v>
          </cell>
          <cell r="BA5">
            <v>151451.88</v>
          </cell>
          <cell r="BB5">
            <v>406464.88</v>
          </cell>
          <cell r="BC5">
            <v>463196</v>
          </cell>
          <cell r="BD5">
            <v>52357.385999999999</v>
          </cell>
          <cell r="BE5">
            <v>155993</v>
          </cell>
          <cell r="BF5">
            <v>333590.68228000001</v>
          </cell>
          <cell r="BG5">
            <v>112510.57293999998</v>
          </cell>
          <cell r="BH5">
            <v>448215.62087999983</v>
          </cell>
          <cell r="BI5">
            <v>1265529.69148</v>
          </cell>
          <cell r="BJ5">
            <v>29718.775450000001</v>
          </cell>
          <cell r="BK5">
            <v>67839.968469999993</v>
          </cell>
          <cell r="BL5">
            <v>0</v>
          </cell>
          <cell r="BM5">
            <v>90433.564769999983</v>
          </cell>
          <cell r="BN5">
            <v>168733.83847999998</v>
          </cell>
          <cell r="BO5">
            <v>186305</v>
          </cell>
          <cell r="BP5">
            <v>11698.75</v>
          </cell>
          <cell r="BQ5">
            <v>0</v>
          </cell>
          <cell r="BR5">
            <v>927147.80254000006</v>
          </cell>
          <cell r="BS5">
            <v>99655.634579999998</v>
          </cell>
          <cell r="BT5">
            <v>387653.69000000006</v>
          </cell>
          <cell r="BU5">
            <v>0</v>
          </cell>
          <cell r="BV5">
            <v>0</v>
          </cell>
          <cell r="BW5">
            <v>23458.144079999998</v>
          </cell>
          <cell r="BX5">
            <v>262661.34999999998</v>
          </cell>
          <cell r="BY5">
            <v>43083</v>
          </cell>
          <cell r="BZ5">
            <v>245257.14297999998</v>
          </cell>
          <cell r="CA5">
            <v>366515</v>
          </cell>
          <cell r="CB5">
            <v>319435.95679999993</v>
          </cell>
          <cell r="CC5">
            <v>410094.37</v>
          </cell>
          <cell r="CD5">
            <v>0</v>
          </cell>
          <cell r="CE5">
            <v>48484.38</v>
          </cell>
          <cell r="CF5">
            <v>325629.62150099996</v>
          </cell>
          <cell r="CG5">
            <v>101718.27739</v>
          </cell>
          <cell r="CH5">
            <v>0</v>
          </cell>
          <cell r="CI5">
            <v>0</v>
          </cell>
          <cell r="CJ5">
            <v>546152</v>
          </cell>
          <cell r="CK5">
            <v>10581.931809999998</v>
          </cell>
          <cell r="CL5">
            <v>2124.7759300000002</v>
          </cell>
          <cell r="CM5">
            <v>81033</v>
          </cell>
          <cell r="CN5">
            <v>115794.55</v>
          </cell>
          <cell r="CO5">
            <v>3282.14</v>
          </cell>
          <cell r="CP5">
            <v>0</v>
          </cell>
          <cell r="CQ5">
            <v>46605.484929999999</v>
          </cell>
          <cell r="CR5">
            <v>7468.8594299999995</v>
          </cell>
          <cell r="CS5">
            <v>16026.87154</v>
          </cell>
          <cell r="CT5">
            <v>40410.565510000059</v>
          </cell>
          <cell r="CU5">
            <v>38939.268130000004</v>
          </cell>
          <cell r="CV5">
            <v>54183</v>
          </cell>
          <cell r="CW5">
            <v>28406.99582</v>
          </cell>
          <cell r="CX5">
            <v>65808.013860000006</v>
          </cell>
          <cell r="CY5">
            <v>191531.89285999996</v>
          </cell>
          <cell r="CZ5">
            <v>34808.306689999998</v>
          </cell>
          <cell r="DA5">
            <v>143059.48000000001</v>
          </cell>
          <cell r="DB5">
            <v>93194.605089999997</v>
          </cell>
          <cell r="DC5">
            <v>0</v>
          </cell>
          <cell r="DD5">
            <v>153485.62</v>
          </cell>
          <cell r="DE5">
            <v>131451.10070000001</v>
          </cell>
          <cell r="DF5">
            <v>11524.11</v>
          </cell>
          <cell r="DG5">
            <v>1108.5707600000001</v>
          </cell>
          <cell r="DH5">
            <v>71546.46067</v>
          </cell>
          <cell r="DI5">
            <v>0</v>
          </cell>
          <cell r="DJ5">
            <v>53336.719360000003</v>
          </cell>
          <cell r="DK5">
            <v>0</v>
          </cell>
          <cell r="DL5">
            <v>32023.41</v>
          </cell>
          <cell r="DM5">
            <v>20758.792990000002</v>
          </cell>
          <cell r="DN5">
            <v>21501.147860000001</v>
          </cell>
          <cell r="DO5">
            <v>4943</v>
          </cell>
          <cell r="DP5">
            <v>41667.935809999995</v>
          </cell>
          <cell r="DQ5">
            <v>531141</v>
          </cell>
          <cell r="DR5">
            <v>2302.9299999999998</v>
          </cell>
          <cell r="DS5">
            <v>24971.38826</v>
          </cell>
          <cell r="DT5">
            <v>500</v>
          </cell>
          <cell r="DU5">
            <v>0</v>
          </cell>
          <cell r="DV5">
            <v>940</v>
          </cell>
          <cell r="DW5">
            <v>281668.27</v>
          </cell>
          <cell r="DX5">
            <v>152364.04957999999</v>
          </cell>
          <cell r="DY5">
            <v>217276.19761999999</v>
          </cell>
          <cell r="DZ5">
            <v>93357</v>
          </cell>
          <cell r="EA5">
            <v>119002</v>
          </cell>
          <cell r="EC5">
            <v>177812.82673000003</v>
          </cell>
          <cell r="ED5">
            <v>859236.51</v>
          </cell>
          <cell r="EE5">
            <v>306091.89999999997</v>
          </cell>
          <cell r="EF5">
            <v>808652.56361000007</v>
          </cell>
          <cell r="EG5">
            <v>0</v>
          </cell>
          <cell r="EH5">
            <v>169371.78000000003</v>
          </cell>
          <cell r="EI5">
            <v>0</v>
          </cell>
          <cell r="EJ5">
            <v>106655</v>
          </cell>
          <cell r="EK5">
            <v>620539.28314000007</v>
          </cell>
          <cell r="EL5">
            <v>275017.62797999999</v>
          </cell>
          <cell r="EM5">
            <v>333359</v>
          </cell>
          <cell r="EN5">
            <v>1462.6723</v>
          </cell>
          <cell r="EO5">
            <v>0</v>
          </cell>
          <cell r="EP5">
            <v>2200</v>
          </cell>
          <cell r="EQ5">
            <v>1500</v>
          </cell>
          <cell r="ER5">
            <v>383620.92863999994</v>
          </cell>
          <cell r="ES5">
            <v>185541.25</v>
          </cell>
          <cell r="ET5">
            <v>9506.5300000000007</v>
          </cell>
          <cell r="EU5">
            <v>40708.212729999999</v>
          </cell>
          <cell r="EV5">
            <v>0</v>
          </cell>
          <cell r="EW5">
            <v>59873.72</v>
          </cell>
          <cell r="EX5">
            <v>813510</v>
          </cell>
          <cell r="EY5">
            <v>163670</v>
          </cell>
          <cell r="EZ5">
            <v>358833.18040000001</v>
          </cell>
          <cell r="FA5">
            <v>155879.29399000001</v>
          </cell>
          <cell r="FB5">
            <v>1288604.8390200001</v>
          </cell>
          <cell r="FC5">
            <v>515469.87000000005</v>
          </cell>
          <cell r="FD5">
            <v>95248.4</v>
          </cell>
          <cell r="FE5">
            <v>200140.72999999998</v>
          </cell>
          <cell r="FF5">
            <v>0</v>
          </cell>
          <cell r="FG5">
            <v>102467</v>
          </cell>
          <cell r="FH5">
            <v>186287.93485999998</v>
          </cell>
          <cell r="FI5">
            <v>0</v>
          </cell>
          <cell r="FJ5">
            <v>30154.063919999997</v>
          </cell>
          <cell r="FK5">
            <v>32236.86</v>
          </cell>
          <cell r="FL5">
            <v>0</v>
          </cell>
          <cell r="FM5">
            <v>356545.99048000004</v>
          </cell>
          <cell r="FN5">
            <v>0</v>
          </cell>
          <cell r="FO5">
            <v>12059.66979</v>
          </cell>
          <cell r="FP5">
            <v>207738.22</v>
          </cell>
          <cell r="FQ5">
            <v>262257</v>
          </cell>
          <cell r="FR5">
            <v>3170.5</v>
          </cell>
          <cell r="FS5">
            <v>10803.317999999999</v>
          </cell>
          <cell r="FT5">
            <v>74828</v>
          </cell>
          <cell r="FU5">
            <v>33476.25</v>
          </cell>
          <cell r="FV5">
            <v>14526.648000000001</v>
          </cell>
          <cell r="FW5">
            <v>39416.79</v>
          </cell>
          <cell r="FX5">
            <v>43900</v>
          </cell>
          <cell r="FY5">
            <v>0</v>
          </cell>
          <cell r="FZ5">
            <v>39698.239999999998</v>
          </cell>
          <cell r="GA5">
            <v>0</v>
          </cell>
          <cell r="GB5">
            <v>5785.3144900000007</v>
          </cell>
          <cell r="GC5">
            <v>0</v>
          </cell>
          <cell r="GD5">
            <v>20803.490000000002</v>
          </cell>
          <cell r="GE5">
            <v>0</v>
          </cell>
          <cell r="GF5">
            <v>20470.03</v>
          </cell>
          <cell r="GL5">
            <v>97610.575653798078</v>
          </cell>
          <cell r="GM5">
            <v>14262.297303151001</v>
          </cell>
          <cell r="GN5">
            <v>10293.738955279998</v>
          </cell>
          <cell r="GO5">
            <v>122166.61191222908</v>
          </cell>
        </row>
        <row r="10">
          <cell r="A10">
            <v>6</v>
          </cell>
          <cell r="B10" t="str">
            <v>Overdraft</v>
          </cell>
          <cell r="D10">
            <v>6626.43</v>
          </cell>
          <cell r="E10">
            <v>10485.39506020003</v>
          </cell>
          <cell r="F10">
            <v>10114.507962149999</v>
          </cell>
          <cell r="G10">
            <v>3644.6754278399994</v>
          </cell>
          <cell r="H10">
            <v>7700.3528996300047</v>
          </cell>
          <cell r="I10">
            <v>1813.5040389100002</v>
          </cell>
          <cell r="J10">
            <v>3555.9973264100004</v>
          </cell>
          <cell r="K10">
            <v>12645.925575840001</v>
          </cell>
          <cell r="L10">
            <v>4949.3462501299973</v>
          </cell>
          <cell r="M10">
            <v>5230.9800000000005</v>
          </cell>
          <cell r="N10">
            <v>1430.0464731100003</v>
          </cell>
          <cell r="O10">
            <v>1402.93002768</v>
          </cell>
          <cell r="P10">
            <v>4273.7491756099998</v>
          </cell>
          <cell r="Q10">
            <v>6121.0162574499991</v>
          </cell>
          <cell r="R10">
            <v>2592.2753344400007</v>
          </cell>
          <cell r="S10">
            <v>5952.155210580001</v>
          </cell>
          <cell r="T10">
            <v>5393.8750049799992</v>
          </cell>
          <cell r="U10">
            <v>8933.7259294000014</v>
          </cell>
          <cell r="V10">
            <v>4505.8347812100001</v>
          </cell>
          <cell r="W10">
            <v>4971.3483733699986</v>
          </cell>
          <cell r="X10">
            <v>3611.7214710699982</v>
          </cell>
          <cell r="Y10">
            <v>3371.1656751699975</v>
          </cell>
          <cell r="Z10">
            <v>1628.8294243099997</v>
          </cell>
          <cell r="AA10">
            <v>898.96206454000026</v>
          </cell>
          <cell r="AB10">
            <v>5834.1362391600032</v>
          </cell>
          <cell r="AC10">
            <v>2564.3458310899991</v>
          </cell>
          <cell r="AD10">
            <v>1174.2108472100006</v>
          </cell>
          <cell r="AE10">
            <v>2346.1699999999996</v>
          </cell>
          <cell r="AF10">
            <v>2470.8205548000001</v>
          </cell>
          <cell r="AG10">
            <v>2889.1661798799992</v>
          </cell>
          <cell r="AH10">
            <v>2136.8248891099997</v>
          </cell>
          <cell r="AI10">
            <v>348967.08143999998</v>
          </cell>
          <cell r="AJ10">
            <v>276289.02</v>
          </cell>
          <cell r="AK10">
            <v>0</v>
          </cell>
          <cell r="AL10">
            <v>0</v>
          </cell>
          <cell r="AM10">
            <v>71936.34</v>
          </cell>
          <cell r="AN10">
            <v>158062</v>
          </cell>
          <cell r="AO10">
            <v>1021231.7239999999</v>
          </cell>
          <cell r="AP10">
            <v>0</v>
          </cell>
          <cell r="AQ10">
            <v>580885.17336000002</v>
          </cell>
          <cell r="AR10">
            <v>0</v>
          </cell>
          <cell r="AS10">
            <v>700878.2699999999</v>
          </cell>
          <cell r="AT10">
            <v>0</v>
          </cell>
          <cell r="AU10">
            <v>1213040.33</v>
          </cell>
          <cell r="AV10">
            <v>307322</v>
          </cell>
          <cell r="AW10">
            <v>808658</v>
          </cell>
          <cell r="AX10">
            <v>367432.97</v>
          </cell>
          <cell r="AY10">
            <v>238566.20870000002</v>
          </cell>
          <cell r="AZ10">
            <v>1064344.4099999999</v>
          </cell>
          <cell r="BA10">
            <v>1374718.06</v>
          </cell>
          <cell r="BB10">
            <v>542474.55000000005</v>
          </cell>
          <cell r="BC10">
            <v>908295</v>
          </cell>
          <cell r="BD10">
            <v>222419.43000000002</v>
          </cell>
          <cell r="BE10">
            <v>203654</v>
          </cell>
          <cell r="BF10">
            <v>2004613.4587400029</v>
          </cell>
          <cell r="BG10">
            <v>251021.36070000002</v>
          </cell>
          <cell r="BH10">
            <v>1109847.7120700001</v>
          </cell>
          <cell r="BI10">
            <v>1909616.2206000003</v>
          </cell>
          <cell r="BJ10">
            <v>192886.62108999997</v>
          </cell>
          <cell r="BK10">
            <v>598961.15656999999</v>
          </cell>
          <cell r="BL10">
            <v>253474.92</v>
          </cell>
          <cell r="BM10">
            <v>450938.99419999984</v>
          </cell>
          <cell r="BN10">
            <v>790576.02286999999</v>
          </cell>
          <cell r="BO10">
            <v>182287</v>
          </cell>
          <cell r="BP10">
            <v>273464.46000000002</v>
          </cell>
          <cell r="BQ10">
            <v>62373.781000000003</v>
          </cell>
          <cell r="BR10">
            <v>1231798.7521199998</v>
          </cell>
          <cell r="BS10">
            <v>82392.903419999988</v>
          </cell>
          <cell r="BT10">
            <v>319189.84999999998</v>
          </cell>
          <cell r="BU10">
            <v>264583.38</v>
          </cell>
          <cell r="BV10">
            <v>196375.03069999997</v>
          </cell>
          <cell r="BW10">
            <v>512961.39387000003</v>
          </cell>
          <cell r="BX10">
            <v>132575.69999999998</v>
          </cell>
          <cell r="BY10">
            <v>152265</v>
          </cell>
          <cell r="BZ10">
            <v>1324256.40249</v>
          </cell>
          <cell r="CA10">
            <v>783903</v>
          </cell>
          <cell r="CB10">
            <v>297150.81251000002</v>
          </cell>
          <cell r="CC10">
            <v>916462.71</v>
          </cell>
          <cell r="CD10">
            <v>0</v>
          </cell>
          <cell r="CE10">
            <v>0</v>
          </cell>
          <cell r="CF10">
            <v>562286.06287000002</v>
          </cell>
          <cell r="CG10">
            <v>296294.81465000001</v>
          </cell>
          <cell r="CH10">
            <v>303510.46950999997</v>
          </cell>
          <cell r="CI10">
            <v>127493.85032</v>
          </cell>
          <cell r="CJ10">
            <v>712555</v>
          </cell>
          <cell r="CK10">
            <v>0</v>
          </cell>
          <cell r="CL10">
            <v>24155.343270000001</v>
          </cell>
          <cell r="CM10">
            <v>148386</v>
          </cell>
          <cell r="CN10">
            <v>551672.94000000006</v>
          </cell>
          <cell r="CO10">
            <v>18559.02</v>
          </cell>
          <cell r="CP10">
            <v>1730.1112900000001</v>
          </cell>
          <cell r="CQ10">
            <v>580513.3172200002</v>
          </cell>
          <cell r="CR10">
            <v>165.18100000000001</v>
          </cell>
          <cell r="CS10">
            <v>158944.56294999999</v>
          </cell>
          <cell r="CT10">
            <v>88512.996289999995</v>
          </cell>
          <cell r="CU10">
            <v>246559.85798999999</v>
          </cell>
          <cell r="CV10">
            <v>253723</v>
          </cell>
          <cell r="CW10">
            <v>54954.385700000006</v>
          </cell>
          <cell r="CX10">
            <v>276220.11601000011</v>
          </cell>
          <cell r="CY10">
            <v>302661.26185999997</v>
          </cell>
          <cell r="CZ10">
            <v>67800.123429999992</v>
          </cell>
          <cell r="DA10">
            <v>16486</v>
          </cell>
          <cell r="DB10">
            <v>145242.77531</v>
          </cell>
          <cell r="DC10">
            <v>41061.116039999994</v>
          </cell>
          <cell r="DD10">
            <v>1332938.48</v>
          </cell>
          <cell r="DE10">
            <v>272558.61451000004</v>
          </cell>
          <cell r="DF10">
            <v>36583.47</v>
          </cell>
          <cell r="DG10">
            <v>800</v>
          </cell>
          <cell r="DH10">
            <v>135562.61818000011</v>
          </cell>
          <cell r="DI10">
            <v>1850</v>
          </cell>
          <cell r="DJ10">
            <v>214615.34946099998</v>
          </cell>
          <cell r="DK10">
            <v>75527.759999999995</v>
          </cell>
          <cell r="DL10">
            <v>18502.490000000002</v>
          </cell>
          <cell r="DM10">
            <v>81788.179999999993</v>
          </cell>
          <cell r="DN10">
            <v>23990.582470000001</v>
          </cell>
          <cell r="DO10">
            <v>173290</v>
          </cell>
          <cell r="DP10">
            <v>22718.575100000002</v>
          </cell>
          <cell r="DQ10">
            <v>1318316</v>
          </cell>
          <cell r="DR10">
            <v>34315.370000000003</v>
          </cell>
          <cell r="DS10">
            <v>22787.20997</v>
          </cell>
          <cell r="DT10">
            <v>4098.3500000000004</v>
          </cell>
          <cell r="DU10">
            <v>0</v>
          </cell>
          <cell r="DV10">
            <v>0</v>
          </cell>
          <cell r="DW10">
            <v>0</v>
          </cell>
          <cell r="DX10">
            <v>0</v>
          </cell>
          <cell r="DY10">
            <v>0</v>
          </cell>
          <cell r="DZ10">
            <v>0</v>
          </cell>
          <cell r="EA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L10">
            <v>141270.42428528005</v>
          </cell>
          <cell r="GM10">
            <v>33452.882565851003</v>
          </cell>
          <cell r="GN10">
            <v>0</v>
          </cell>
          <cell r="GO10">
            <v>174723.30685113106</v>
          </cell>
        </row>
        <row r="15">
          <cell r="A15">
            <v>11</v>
          </cell>
          <cell r="B15" t="str">
            <v>Trust Receipt Loan / Import Loan</v>
          </cell>
          <cell r="D15">
            <v>1074.21</v>
          </cell>
          <cell r="E15">
            <v>4391.7708645113016</v>
          </cell>
          <cell r="F15">
            <v>6137.4123301450009</v>
          </cell>
          <cell r="G15">
            <v>1707.58152567</v>
          </cell>
          <cell r="H15">
            <v>5389.5836190700002</v>
          </cell>
          <cell r="I15">
            <v>1407.8960000000002</v>
          </cell>
          <cell r="J15">
            <v>1000.61</v>
          </cell>
          <cell r="K15">
            <v>2402.0234089999999</v>
          </cell>
          <cell r="L15">
            <v>1370.454</v>
          </cell>
          <cell r="M15">
            <v>695.27</v>
          </cell>
          <cell r="N15">
            <v>1456.5877368299998</v>
          </cell>
          <cell r="O15">
            <v>290.42443366999998</v>
          </cell>
          <cell r="P15">
            <v>1579.2208843900003</v>
          </cell>
          <cell r="Q15">
            <v>924.05528995999987</v>
          </cell>
          <cell r="R15">
            <v>1054.28546964</v>
          </cell>
          <cell r="S15">
            <v>969.88813970000001</v>
          </cell>
          <cell r="T15">
            <v>0</v>
          </cell>
          <cell r="U15">
            <v>1287.30177602</v>
          </cell>
          <cell r="V15">
            <v>504.39006133999999</v>
          </cell>
          <cell r="W15">
            <v>686.29161434000002</v>
          </cell>
          <cell r="X15">
            <v>142.22999999999999</v>
          </cell>
          <cell r="Y15">
            <v>1188.1998277799992</v>
          </cell>
          <cell r="Z15">
            <v>530.58264837499996</v>
          </cell>
          <cell r="AA15">
            <v>391.91</v>
          </cell>
          <cell r="AB15">
            <v>523.96430256999997</v>
          </cell>
          <cell r="AC15">
            <v>449.16171500199999</v>
          </cell>
          <cell r="AD15">
            <v>863.26521651999974</v>
          </cell>
          <cell r="AE15">
            <v>581.97</v>
          </cell>
          <cell r="AF15">
            <v>1117.5827791499999</v>
          </cell>
          <cell r="AG15">
            <v>362.96699999999993</v>
          </cell>
          <cell r="AH15">
            <v>588.51349903000005</v>
          </cell>
          <cell r="AI15">
            <v>0</v>
          </cell>
          <cell r="AJ15">
            <v>0</v>
          </cell>
          <cell r="AK15">
            <v>0</v>
          </cell>
          <cell r="AL15">
            <v>0</v>
          </cell>
          <cell r="AM15">
            <v>0</v>
          </cell>
          <cell r="AN15">
            <v>0</v>
          </cell>
          <cell r="AO15">
            <v>0</v>
          </cell>
          <cell r="AP15">
            <v>0</v>
          </cell>
          <cell r="AQ15">
            <v>200</v>
          </cell>
          <cell r="AR15">
            <v>0</v>
          </cell>
          <cell r="AS15">
            <v>0</v>
          </cell>
          <cell r="AT15">
            <v>0</v>
          </cell>
          <cell r="AU15">
            <v>0</v>
          </cell>
          <cell r="AV15">
            <v>0</v>
          </cell>
          <cell r="AW15">
            <v>3.0000000000000004E-5</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1200</v>
          </cell>
          <cell r="DQ15">
            <v>0</v>
          </cell>
          <cell r="DR15">
            <v>0</v>
          </cell>
          <cell r="DS15">
            <v>0</v>
          </cell>
          <cell r="DT15">
            <v>0</v>
          </cell>
          <cell r="DU15">
            <v>0</v>
          </cell>
          <cell r="DV15">
            <v>0</v>
          </cell>
          <cell r="DW15">
            <v>0</v>
          </cell>
          <cell r="DX15">
            <v>0</v>
          </cell>
          <cell r="DY15">
            <v>0</v>
          </cell>
          <cell r="DZ15">
            <v>0</v>
          </cell>
          <cell r="EA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90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L15">
            <v>41069.604142713302</v>
          </cell>
          <cell r="GM15">
            <v>1.40000003</v>
          </cell>
          <cell r="GN15">
            <v>0.09</v>
          </cell>
          <cell r="GO15">
            <v>41071.094142743299</v>
          </cell>
        </row>
        <row r="20">
          <cell r="A20">
            <v>16</v>
          </cell>
          <cell r="B20" t="str">
            <v>Demand &amp; Other Working Capital Loan</v>
          </cell>
          <cell r="D20">
            <v>14411.670000000002</v>
          </cell>
          <cell r="E20">
            <v>8214.3931339400006</v>
          </cell>
          <cell r="F20">
            <v>12580.352765069998</v>
          </cell>
          <cell r="G20">
            <v>3919.6347322499996</v>
          </cell>
          <cell r="H20">
            <v>9179.6613580720004</v>
          </cell>
          <cell r="I20">
            <v>13761.139396597995</v>
          </cell>
          <cell r="J20">
            <v>3591.48</v>
          </cell>
          <cell r="K20">
            <v>5768.7473604000006</v>
          </cell>
          <cell r="L20">
            <v>5559.0042918199997</v>
          </cell>
          <cell r="M20">
            <v>1913.6</v>
          </cell>
          <cell r="N20">
            <v>6105.6602792599997</v>
          </cell>
          <cell r="O20">
            <v>2762.9643372500004</v>
          </cell>
          <cell r="P20">
            <v>2265.25084827</v>
          </cell>
          <cell r="Q20">
            <v>3408.2363065499999</v>
          </cell>
          <cell r="R20">
            <v>5969.4126216800005</v>
          </cell>
          <cell r="S20">
            <v>3576.6972626499996</v>
          </cell>
          <cell r="T20">
            <v>22134.738589894001</v>
          </cell>
          <cell r="U20">
            <v>6925.6163276600009</v>
          </cell>
          <cell r="V20">
            <v>2624.6416686900002</v>
          </cell>
          <cell r="W20">
            <v>1809.0668737199996</v>
          </cell>
          <cell r="X20">
            <v>2899.4340658100009</v>
          </cell>
          <cell r="Y20">
            <v>5405.3316597099983</v>
          </cell>
          <cell r="Z20">
            <v>4642.3677484299988</v>
          </cell>
          <cell r="AA20">
            <v>4722.64236781</v>
          </cell>
          <cell r="AB20">
            <v>1467.7483612999999</v>
          </cell>
          <cell r="AC20">
            <v>3029.1676145399997</v>
          </cell>
          <cell r="AD20">
            <v>5462.1994142400008</v>
          </cell>
          <cell r="AE20">
            <v>2673.82</v>
          </cell>
          <cell r="AF20">
            <v>2714.9537805299997</v>
          </cell>
          <cell r="AG20">
            <v>1497.6658008299999</v>
          </cell>
          <cell r="AH20">
            <v>3943.1539158800006</v>
          </cell>
          <cell r="AI20">
            <v>191819.63050999999</v>
          </cell>
          <cell r="AJ20">
            <v>1006653.64</v>
          </cell>
          <cell r="AK20">
            <v>1277362.6236699992</v>
          </cell>
          <cell r="AL20">
            <v>0</v>
          </cell>
          <cell r="AM20">
            <v>1518267.44</v>
          </cell>
          <cell r="AN20">
            <v>137321</v>
          </cell>
          <cell r="AO20">
            <v>0</v>
          </cell>
          <cell r="AP20">
            <v>475127.49942000001</v>
          </cell>
          <cell r="AQ20">
            <v>253588.14376000001</v>
          </cell>
          <cell r="AR20">
            <v>0</v>
          </cell>
          <cell r="AS20">
            <v>0</v>
          </cell>
          <cell r="AT20">
            <v>599652</v>
          </cell>
          <cell r="AU20">
            <v>0</v>
          </cell>
          <cell r="AV20">
            <v>0</v>
          </cell>
          <cell r="AW20">
            <v>3.0000000000000001E-6</v>
          </cell>
          <cell r="AX20">
            <v>0</v>
          </cell>
          <cell r="AY20">
            <v>254408.04280999998</v>
          </cell>
          <cell r="AZ20">
            <v>11758.21</v>
          </cell>
          <cell r="BA20">
            <v>0</v>
          </cell>
          <cell r="BB20">
            <v>76149.100000000006</v>
          </cell>
          <cell r="BC20">
            <v>279142</v>
          </cell>
          <cell r="BD20">
            <v>757600.26955999993</v>
          </cell>
          <cell r="BE20">
            <v>139013.21</v>
          </cell>
          <cell r="BF20">
            <v>183323.19514999999</v>
          </cell>
          <cell r="BG20">
            <v>11775.84823</v>
          </cell>
          <cell r="BH20">
            <v>0</v>
          </cell>
          <cell r="BI20">
            <v>956483.18842999986</v>
          </cell>
          <cell r="BJ20">
            <v>1000</v>
          </cell>
          <cell r="BK20">
            <v>3000</v>
          </cell>
          <cell r="BL20">
            <v>0</v>
          </cell>
          <cell r="BM20">
            <v>0</v>
          </cell>
          <cell r="BN20">
            <v>138400.39231999998</v>
          </cell>
          <cell r="BO20">
            <v>0</v>
          </cell>
          <cell r="BP20">
            <v>0</v>
          </cell>
          <cell r="BQ20">
            <v>100487.371</v>
          </cell>
          <cell r="BR20">
            <v>245434.25484000001</v>
          </cell>
          <cell r="BS20">
            <v>0</v>
          </cell>
          <cell r="BT20">
            <v>867237.95</v>
          </cell>
          <cell r="BU20">
            <v>101753.49999999999</v>
          </cell>
          <cell r="BV20">
            <v>97579.60970999999</v>
          </cell>
          <cell r="BW20">
            <v>296823.81348000001</v>
          </cell>
          <cell r="BX20">
            <v>0</v>
          </cell>
          <cell r="BY20">
            <v>125285</v>
          </cell>
          <cell r="BZ20">
            <v>343827.57965000003</v>
          </cell>
          <cell r="CA20">
            <v>10831</v>
          </cell>
          <cell r="CB20">
            <v>0</v>
          </cell>
          <cell r="CC20">
            <v>0</v>
          </cell>
          <cell r="CD20">
            <v>79124.769010000004</v>
          </cell>
          <cell r="CE20">
            <v>58600.11</v>
          </cell>
          <cell r="CF20">
            <v>0</v>
          </cell>
          <cell r="CG20">
            <v>231941.93462000001</v>
          </cell>
          <cell r="CH20">
            <v>95067.989999999991</v>
          </cell>
          <cell r="CI20">
            <v>274683.24838</v>
          </cell>
          <cell r="CJ20">
            <v>298600</v>
          </cell>
          <cell r="CK20">
            <v>102425.41312</v>
          </cell>
          <cell r="CL20">
            <v>71098.419780000011</v>
          </cell>
          <cell r="CM20">
            <v>0</v>
          </cell>
          <cell r="CN20">
            <v>951983.54</v>
          </cell>
          <cell r="CO20">
            <v>143240.72</v>
          </cell>
          <cell r="CP20">
            <v>116379.81048</v>
          </cell>
          <cell r="CQ20">
            <v>182968.179</v>
          </cell>
          <cell r="CR20">
            <v>111787.81473000001</v>
          </cell>
          <cell r="CS20">
            <v>121514.50590999998</v>
          </cell>
          <cell r="CT20">
            <v>0</v>
          </cell>
          <cell r="CU20">
            <v>14327.65747</v>
          </cell>
          <cell r="CV20">
            <v>134204</v>
          </cell>
          <cell r="CW20">
            <v>36096.863530000002</v>
          </cell>
          <cell r="CX20">
            <v>0</v>
          </cell>
          <cell r="CY20">
            <v>198393.41885000002</v>
          </cell>
          <cell r="CZ20">
            <v>0</v>
          </cell>
          <cell r="DA20">
            <v>0</v>
          </cell>
          <cell r="DB20">
            <v>117232.02922</v>
          </cell>
          <cell r="DC20">
            <v>44647.407140000003</v>
          </cell>
          <cell r="DD20">
            <v>252175.89</v>
          </cell>
          <cell r="DE20">
            <v>0</v>
          </cell>
          <cell r="DF20">
            <v>9314</v>
          </cell>
          <cell r="DG20">
            <v>20361.67641</v>
          </cell>
          <cell r="DH20">
            <v>0</v>
          </cell>
          <cell r="DI20">
            <v>94773.723729999998</v>
          </cell>
          <cell r="DJ20">
            <v>0</v>
          </cell>
          <cell r="DK20">
            <v>3985.32</v>
          </cell>
          <cell r="DL20">
            <v>0</v>
          </cell>
          <cell r="DM20">
            <v>7468.48</v>
          </cell>
          <cell r="DN20">
            <v>30037.612959999999</v>
          </cell>
          <cell r="DO20">
            <v>1000</v>
          </cell>
          <cell r="DP20">
            <v>0</v>
          </cell>
          <cell r="DQ20">
            <v>729097</v>
          </cell>
          <cell r="DR20">
            <v>0</v>
          </cell>
          <cell r="DS20">
            <v>2390</v>
          </cell>
          <cell r="DT20">
            <v>0</v>
          </cell>
          <cell r="DU20">
            <v>0</v>
          </cell>
          <cell r="DV20">
            <v>252179.25928</v>
          </cell>
          <cell r="DW20">
            <v>206033.06999999998</v>
          </cell>
          <cell r="DX20">
            <v>727944.58831999998</v>
          </cell>
          <cell r="DY20">
            <v>356909.24060999998</v>
          </cell>
          <cell r="DZ20">
            <v>0</v>
          </cell>
          <cell r="EA20">
            <v>72315</v>
          </cell>
          <cell r="EC20">
            <v>148119.89582999999</v>
          </cell>
          <cell r="ED20">
            <v>380913.51974699984</v>
          </cell>
          <cell r="EE20">
            <v>0</v>
          </cell>
          <cell r="EF20">
            <v>0</v>
          </cell>
          <cell r="EG20">
            <v>625558.04267</v>
          </cell>
          <cell r="EH20">
            <v>407461.89999999997</v>
          </cell>
          <cell r="EI20">
            <v>881774.46028999891</v>
          </cell>
          <cell r="EJ20">
            <v>853215</v>
          </cell>
          <cell r="EK20">
            <v>402905.35428999999</v>
          </cell>
          <cell r="EL20">
            <v>727022.02843000006</v>
          </cell>
          <cell r="EM20">
            <v>0</v>
          </cell>
          <cell r="EN20">
            <v>162872.02131000001</v>
          </cell>
          <cell r="EO20">
            <v>0</v>
          </cell>
          <cell r="EP20">
            <v>37928.21</v>
          </cell>
          <cell r="EQ20">
            <v>815602.4</v>
          </cell>
          <cell r="ER20">
            <v>0</v>
          </cell>
          <cell r="ES20">
            <v>482479.1</v>
          </cell>
          <cell r="ET20">
            <v>777761.92999999993</v>
          </cell>
          <cell r="EU20">
            <v>319574.45986000006</v>
          </cell>
          <cell r="EV20">
            <v>83749.206200000001</v>
          </cell>
          <cell r="EW20">
            <v>0</v>
          </cell>
          <cell r="EX20">
            <v>298887</v>
          </cell>
          <cell r="EY20">
            <v>0</v>
          </cell>
          <cell r="EZ20">
            <v>641688.74132999999</v>
          </cell>
          <cell r="FA20">
            <v>111880.64709999999</v>
          </cell>
          <cell r="FB20">
            <v>175597.00343000001</v>
          </cell>
          <cell r="FC20">
            <v>16762</v>
          </cell>
          <cell r="FD20">
            <v>714910.7</v>
          </cell>
          <cell r="FE20">
            <v>0</v>
          </cell>
          <cell r="FF20">
            <v>44051.01</v>
          </cell>
          <cell r="FG20">
            <v>712136</v>
          </cell>
          <cell r="FH20">
            <v>0</v>
          </cell>
          <cell r="FI20">
            <v>478610.85000000003</v>
          </cell>
          <cell r="FJ20">
            <v>1769344.7275399999</v>
          </cell>
          <cell r="FK20">
            <v>168373.22999999998</v>
          </cell>
          <cell r="FL20">
            <v>414877.77999999997</v>
          </cell>
          <cell r="FM20">
            <v>2067024.3184799999</v>
          </cell>
          <cell r="FN20">
            <v>313562.30575999996</v>
          </cell>
          <cell r="FO20">
            <v>248790.70199999999</v>
          </cell>
          <cell r="FP20">
            <v>80359.5</v>
          </cell>
          <cell r="FQ20">
            <v>234476</v>
          </cell>
          <cell r="FR20">
            <v>111728.45</v>
          </cell>
          <cell r="FS20">
            <v>141498.49740000002</v>
          </cell>
          <cell r="FT20">
            <v>367453</v>
          </cell>
          <cell r="FU20">
            <v>612794.42999999993</v>
          </cell>
          <cell r="FV20">
            <v>0</v>
          </cell>
          <cell r="FW20">
            <v>353861.75</v>
          </cell>
          <cell r="FX20">
            <v>162874.14040999996</v>
          </cell>
          <cell r="FY20">
            <v>241276</v>
          </cell>
          <cell r="FZ20">
            <v>539387.34000000008</v>
          </cell>
          <cell r="GA20">
            <v>190599.34999999998</v>
          </cell>
          <cell r="GB20">
            <v>93007.359190000003</v>
          </cell>
          <cell r="GC20">
            <v>0</v>
          </cell>
          <cell r="GD20">
            <v>40205.22</v>
          </cell>
          <cell r="GE20">
            <v>50598.942000000003</v>
          </cell>
          <cell r="GF20">
            <v>87588.989999999991</v>
          </cell>
          <cell r="GL20">
            <v>174940.45288285404</v>
          </cell>
          <cell r="GM20">
            <v>14996.027046882999</v>
          </cell>
          <cell r="GN20">
            <v>20206.524671476993</v>
          </cell>
          <cell r="GO20">
            <v>210143.00460121405</v>
          </cell>
        </row>
        <row r="25">
          <cell r="A25">
            <v>21</v>
          </cell>
          <cell r="B25" t="str">
            <v>Residential Personal Home Loan (Up to Rs. 10 million)</v>
          </cell>
          <cell r="D25">
            <v>3337.35</v>
          </cell>
          <cell r="E25">
            <v>2868.7618810399999</v>
          </cell>
          <cell r="F25">
            <v>1362.7569863700012</v>
          </cell>
          <cell r="G25">
            <v>3949.0656772700017</v>
          </cell>
          <cell r="H25">
            <v>2484.671479619999</v>
          </cell>
          <cell r="I25">
            <v>2331.3100518099995</v>
          </cell>
          <cell r="J25">
            <v>664.44</v>
          </cell>
          <cell r="K25">
            <v>5090.6167903899968</v>
          </cell>
          <cell r="L25">
            <v>1410.0021901699999</v>
          </cell>
          <cell r="M25">
            <v>703.27</v>
          </cell>
          <cell r="N25">
            <v>1749.3461740100011</v>
          </cell>
          <cell r="O25">
            <v>222.60831764</v>
          </cell>
          <cell r="P25">
            <v>1021.4036157060001</v>
          </cell>
          <cell r="Q25">
            <v>1621.3174531300001</v>
          </cell>
          <cell r="R25">
            <v>684.09298064000006</v>
          </cell>
          <cell r="S25">
            <v>1177.5123956599998</v>
          </cell>
          <cell r="T25">
            <v>2054.1090529900002</v>
          </cell>
          <cell r="U25">
            <v>881.12394532999951</v>
          </cell>
          <cell r="V25">
            <v>682.88187455999991</v>
          </cell>
          <cell r="W25">
            <v>959.11878241999932</v>
          </cell>
          <cell r="X25">
            <v>1184.185798459999</v>
          </cell>
          <cell r="Y25">
            <v>851.47255267999958</v>
          </cell>
          <cell r="Z25">
            <v>219.41866256999992</v>
          </cell>
          <cell r="AA25">
            <v>1451.8660617600001</v>
          </cell>
          <cell r="AB25">
            <v>1595.2256259099984</v>
          </cell>
          <cell r="AC25">
            <v>203.690899</v>
          </cell>
          <cell r="AD25">
            <v>225.51535000999993</v>
          </cell>
          <cell r="AE25">
            <v>229.69</v>
          </cell>
          <cell r="AF25">
            <v>200.51102967999995</v>
          </cell>
          <cell r="AG25">
            <v>716.23709898000016</v>
          </cell>
          <cell r="AH25">
            <v>761.94325098000002</v>
          </cell>
          <cell r="AI25">
            <v>9730.2788699999983</v>
          </cell>
          <cell r="AJ25">
            <v>38194.89</v>
          </cell>
          <cell r="AK25">
            <v>356396.92829000019</v>
          </cell>
          <cell r="AL25">
            <v>2065.0533700000001</v>
          </cell>
          <cell r="AM25">
            <v>214723.14</v>
          </cell>
          <cell r="AN25">
            <v>88997</v>
          </cell>
          <cell r="AO25">
            <v>94650.54</v>
          </cell>
          <cell r="AP25">
            <v>111385.06629999999</v>
          </cell>
          <cell r="AQ25">
            <v>201206.92002000002</v>
          </cell>
          <cell r="AS25">
            <v>313475.57000000007</v>
          </cell>
          <cell r="AT25">
            <v>165927</v>
          </cell>
          <cell r="AU25">
            <v>308107.01</v>
          </cell>
          <cell r="AV25">
            <v>95840</v>
          </cell>
          <cell r="AW25">
            <v>166413</v>
          </cell>
          <cell r="AX25">
            <v>103962.63</v>
          </cell>
          <cell r="AY25">
            <v>34773.184510000006</v>
          </cell>
          <cell r="AZ25">
            <v>237966.30999999997</v>
          </cell>
          <cell r="BA25">
            <v>105941.01</v>
          </cell>
          <cell r="BB25">
            <v>563176.87</v>
          </cell>
          <cell r="BC25">
            <v>142607</v>
          </cell>
          <cell r="BD25">
            <v>141337.25000000003</v>
          </cell>
          <cell r="BE25">
            <v>24616.3</v>
          </cell>
          <cell r="BF25">
            <v>462816.18804999976</v>
          </cell>
          <cell r="BG25">
            <v>52139.692539999996</v>
          </cell>
          <cell r="BH25">
            <v>137101.03072999997</v>
          </cell>
          <cell r="BI25">
            <v>446900.10975999973</v>
          </cell>
          <cell r="BJ25">
            <v>88901.448569999964</v>
          </cell>
          <cell r="BK25">
            <v>79707.633140000005</v>
          </cell>
          <cell r="BL25">
            <v>244096.31</v>
          </cell>
          <cell r="BM25">
            <v>557381.46136000031</v>
          </cell>
          <cell r="BN25">
            <v>288378.32836649998</v>
          </cell>
          <cell r="BO25">
            <v>52050</v>
          </cell>
          <cell r="BP25">
            <v>82954.89</v>
          </cell>
          <cell r="BQ25">
            <v>29475.705999999998</v>
          </cell>
          <cell r="BR25">
            <v>370433.68808000005</v>
          </cell>
          <cell r="BS25">
            <v>47459.045789999996</v>
          </cell>
          <cell r="BT25">
            <v>206957.78999999998</v>
          </cell>
          <cell r="BU25">
            <v>40860.14</v>
          </cell>
          <cell r="BV25">
            <v>13872.921759999999</v>
          </cell>
          <cell r="BW25">
            <v>44505.67942</v>
          </cell>
          <cell r="BX25">
            <v>49142.78</v>
          </cell>
          <cell r="BY25">
            <v>27952</v>
          </cell>
          <cell r="BZ25">
            <v>345902.72917999997</v>
          </cell>
          <cell r="CA25">
            <v>378832</v>
          </cell>
          <cell r="CB25">
            <v>555512.47522000002</v>
          </cell>
          <cell r="CC25">
            <v>241765.79</v>
          </cell>
          <cell r="CD25">
            <v>3790.8960000000002</v>
          </cell>
          <cell r="CE25">
            <v>19300.400000000001</v>
          </cell>
          <cell r="CF25">
            <v>338942.37844999996</v>
          </cell>
          <cell r="CG25">
            <v>74322.985790000006</v>
          </cell>
          <cell r="CH25">
            <v>107687.49</v>
          </cell>
          <cell r="CI25">
            <v>42888.252090000002</v>
          </cell>
          <cell r="CJ25">
            <v>359576.7321299999</v>
          </cell>
          <cell r="CK25">
            <v>30303.182000000001</v>
          </cell>
          <cell r="CL25">
            <v>9981.4252000000015</v>
          </cell>
          <cell r="CN25">
            <v>164606.42000000001</v>
          </cell>
          <cell r="CO25">
            <v>91864.25</v>
          </cell>
          <cell r="CP25">
            <v>28881.02029</v>
          </cell>
          <cell r="CQ25">
            <v>152718.87379999997</v>
          </cell>
          <cell r="CR25">
            <v>91755.272920000003</v>
          </cell>
          <cell r="CS25">
            <v>103652.45044999997</v>
          </cell>
          <cell r="CT25">
            <v>23116.228999999999</v>
          </cell>
          <cell r="CU25">
            <v>13411.848460000001</v>
          </cell>
          <cell r="CV25">
            <v>56391</v>
          </cell>
          <cell r="CW25">
            <v>6435.4976799999995</v>
          </cell>
          <cell r="CX25">
            <v>154067.26208000007</v>
          </cell>
          <cell r="CY25">
            <v>52254.742700000003</v>
          </cell>
          <cell r="CZ25">
            <v>17842.667379999999</v>
          </cell>
          <cell r="DA25">
            <v>12344</v>
          </cell>
          <cell r="DB25">
            <v>76176.46100000001</v>
          </cell>
          <cell r="DC25">
            <v>12473.72496</v>
          </cell>
          <cell r="DD25">
            <v>256924.61</v>
          </cell>
          <cell r="DE25">
            <v>33266.990600000005</v>
          </cell>
          <cell r="DF25">
            <v>10255.040000000001</v>
          </cell>
          <cell r="DG25">
            <v>2571.5009899999991</v>
          </cell>
          <cell r="DJ25">
            <v>14367.323279999999</v>
          </cell>
          <cell r="DK25">
            <v>48528.07</v>
          </cell>
          <cell r="DL25">
            <v>6647.63</v>
          </cell>
          <cell r="DM25">
            <v>53134.239999999998</v>
          </cell>
          <cell r="DN25">
            <v>7330.8612000000003</v>
          </cell>
          <cell r="DO25">
            <v>45748</v>
          </cell>
          <cell r="DP25">
            <v>9691.8490299999994</v>
          </cell>
          <cell r="DQ25">
            <v>660329</v>
          </cell>
          <cell r="DS25">
            <v>5466.6538600000003</v>
          </cell>
          <cell r="DU25">
            <v>306700</v>
          </cell>
          <cell r="DV25">
            <v>69126.076780000003</v>
          </cell>
          <cell r="DW25">
            <v>120225.2</v>
          </cell>
          <cell r="DX25">
            <v>617347.16047</v>
          </cell>
          <cell r="DY25">
            <v>33867.688549999992</v>
          </cell>
          <cell r="DZ25">
            <v>13427</v>
          </cell>
          <cell r="EA25">
            <v>59450</v>
          </cell>
          <cell r="EC25">
            <v>96647.260227000006</v>
          </cell>
          <cell r="ED25">
            <v>141777.25929000002</v>
          </cell>
          <cell r="EE25">
            <v>169061.48</v>
          </cell>
          <cell r="EF25">
            <v>327728.65732000029</v>
          </cell>
          <cell r="EG25">
            <v>79181.895090000005</v>
          </cell>
          <cell r="EH25">
            <v>251882.1</v>
          </cell>
          <cell r="EI25">
            <v>88075.04578</v>
          </cell>
          <cell r="EJ25">
            <v>27777</v>
          </cell>
          <cell r="EK25">
            <v>37313.216439999997</v>
          </cell>
          <cell r="EL25">
            <v>292515.14441999997</v>
          </cell>
          <cell r="EM25">
            <v>52116</v>
          </cell>
          <cell r="EN25">
            <v>452788.96077000001</v>
          </cell>
          <cell r="EP25">
            <v>7699.92</v>
          </cell>
          <cell r="EQ25">
            <v>5139.33</v>
          </cell>
          <cell r="ER25">
            <v>127139.30034000002</v>
          </cell>
          <cell r="ET25">
            <v>103973.57</v>
          </cell>
          <cell r="EU25">
            <v>289169.00157999998</v>
          </cell>
          <cell r="EV25">
            <v>31420.407999999999</v>
          </cell>
          <cell r="EW25">
            <v>24861.9</v>
          </cell>
          <cell r="EX25">
            <v>428108</v>
          </cell>
          <cell r="EZ25">
            <v>222902.18881999998</v>
          </cell>
          <cell r="FA25">
            <v>72.126490000000004</v>
          </cell>
          <cell r="FB25">
            <v>2378.2300100000002</v>
          </cell>
          <cell r="FD25">
            <v>80174.59</v>
          </cell>
          <cell r="FE25">
            <v>121825.09</v>
          </cell>
          <cell r="FF25">
            <v>14586.32</v>
          </cell>
          <cell r="FG25">
            <v>349839</v>
          </cell>
          <cell r="FI25">
            <v>49709.7</v>
          </cell>
          <cell r="FJ25">
            <v>198302.14331999997</v>
          </cell>
          <cell r="FK25">
            <v>165840.16</v>
          </cell>
          <cell r="FL25">
            <v>29773.82</v>
          </cell>
          <cell r="FM25">
            <v>145962.9964</v>
          </cell>
          <cell r="FN25">
            <v>35860.954449999997</v>
          </cell>
          <cell r="FO25">
            <v>33275.910000000003</v>
          </cell>
          <cell r="FP25">
            <v>47372.81</v>
          </cell>
          <cell r="FQ25">
            <v>27353</v>
          </cell>
          <cell r="FR25">
            <v>3994.471</v>
          </cell>
          <cell r="FS25">
            <v>3778.8440000000001</v>
          </cell>
          <cell r="FT25">
            <v>91480</v>
          </cell>
          <cell r="FU25">
            <v>87239.28</v>
          </cell>
          <cell r="FV25">
            <v>31946.743999999999</v>
          </cell>
          <cell r="FW25">
            <v>195929.97999999998</v>
          </cell>
          <cell r="FY25">
            <v>19629.426299999999</v>
          </cell>
          <cell r="FZ25">
            <v>42087.33</v>
          </cell>
          <cell r="GA25">
            <v>52870.77</v>
          </cell>
          <cell r="GB25">
            <v>56970.825270000008</v>
          </cell>
          <cell r="GC25">
            <v>160095.84954</v>
          </cell>
          <cell r="GE25">
            <v>7300</v>
          </cell>
          <cell r="GF25">
            <v>31125.99</v>
          </cell>
          <cell r="GL25">
            <v>42895.51597878601</v>
          </cell>
          <cell r="GM25">
            <v>11565.640020666493</v>
          </cell>
          <cell r="GN25">
            <v>6564.1971246569992</v>
          </cell>
          <cell r="GO25">
            <v>61025.353124109504</v>
          </cell>
        </row>
        <row r="26">
          <cell r="A26">
            <v>22</v>
          </cell>
          <cell r="B26" t="str">
            <v>Real Estate Loan</v>
          </cell>
          <cell r="D26">
            <v>1769.94</v>
          </cell>
          <cell r="E26">
            <v>4297.5664971899996</v>
          </cell>
          <cell r="F26">
            <v>6492.7784658599994</v>
          </cell>
          <cell r="G26">
            <v>1364.77518072</v>
          </cell>
          <cell r="H26">
            <v>3198.1105070600001</v>
          </cell>
          <cell r="I26">
            <v>1041.8875129600001</v>
          </cell>
          <cell r="J26">
            <v>750</v>
          </cell>
          <cell r="K26">
            <v>2076.0326564700003</v>
          </cell>
          <cell r="L26">
            <v>1264.65753913</v>
          </cell>
          <cell r="M26">
            <v>1436.2</v>
          </cell>
          <cell r="N26">
            <v>2280.1957353100001</v>
          </cell>
          <cell r="O26">
            <v>1255.6262611099999</v>
          </cell>
          <cell r="P26">
            <v>2628.48460626</v>
          </cell>
          <cell r="Q26">
            <v>2323.9620530300003</v>
          </cell>
          <cell r="R26">
            <v>2241.3052947000001</v>
          </cell>
          <cell r="S26">
            <v>4069.552522941</v>
          </cell>
          <cell r="T26">
            <v>513.86361699999998</v>
          </cell>
          <cell r="U26">
            <v>2373.8972695800003</v>
          </cell>
          <cell r="V26">
            <v>2879.7830016200001</v>
          </cell>
          <cell r="W26">
            <v>3850.2428960400002</v>
          </cell>
          <cell r="X26">
            <v>1516.0666687399998</v>
          </cell>
          <cell r="Y26">
            <v>2572.7058509600001</v>
          </cell>
          <cell r="Z26">
            <v>2901.3765212600001</v>
          </cell>
          <cell r="AA26">
            <v>1194.2035353899996</v>
          </cell>
          <cell r="AB26">
            <v>2247.1644836199998</v>
          </cell>
          <cell r="AC26">
            <v>604.00259181999991</v>
          </cell>
          <cell r="AD26">
            <v>295.46266341</v>
          </cell>
          <cell r="AE26">
            <v>480.32000000000005</v>
          </cell>
          <cell r="AF26">
            <v>1558.0370786400001</v>
          </cell>
          <cell r="AG26">
            <v>341.04078361000006</v>
          </cell>
          <cell r="AH26">
            <v>916.14944178000007</v>
          </cell>
          <cell r="AI26">
            <v>298336.00585000002</v>
          </cell>
          <cell r="AJ26">
            <v>0</v>
          </cell>
          <cell r="AK26">
            <v>216595.67535999999</v>
          </cell>
          <cell r="AL26">
            <v>0</v>
          </cell>
          <cell r="AM26">
            <v>445190.92999999993</v>
          </cell>
          <cell r="AN26">
            <v>64491</v>
          </cell>
          <cell r="AO26">
            <v>399945.11</v>
          </cell>
          <cell r="AP26">
            <v>45922.480759999999</v>
          </cell>
          <cell r="AQ26">
            <v>171201.24025</v>
          </cell>
          <cell r="AR26">
            <v>63447</v>
          </cell>
          <cell r="AS26">
            <v>178453</v>
          </cell>
          <cell r="AT26">
            <v>146200</v>
          </cell>
          <cell r="AU26">
            <v>201381.76000000001</v>
          </cell>
          <cell r="AV26">
            <v>104230</v>
          </cell>
          <cell r="AW26">
            <v>4.0000000000000003E-5</v>
          </cell>
          <cell r="AX26">
            <v>104141.05</v>
          </cell>
          <cell r="AY26">
            <v>1032319.2503600001</v>
          </cell>
          <cell r="AZ26">
            <v>160320.74</v>
          </cell>
          <cell r="BA26">
            <v>239900.3</v>
          </cell>
          <cell r="BB26">
            <v>776504.82</v>
          </cell>
          <cell r="BC26">
            <v>70381</v>
          </cell>
          <cell r="BD26">
            <v>40024.17</v>
          </cell>
          <cell r="BE26">
            <v>0</v>
          </cell>
          <cell r="BF26">
            <v>676277.30352999992</v>
          </cell>
          <cell r="BG26">
            <v>12119.35519</v>
          </cell>
          <cell r="BH26">
            <v>534904.90289000003</v>
          </cell>
          <cell r="BI26">
            <v>840389.53804999997</v>
          </cell>
          <cell r="BJ26">
            <v>51656</v>
          </cell>
          <cell r="BK26">
            <v>35594.403039999997</v>
          </cell>
          <cell r="BL26">
            <v>4997.96</v>
          </cell>
          <cell r="BM26">
            <v>51748.718270000005</v>
          </cell>
          <cell r="BN26">
            <v>30198.53327</v>
          </cell>
          <cell r="BO26">
            <v>6200</v>
          </cell>
          <cell r="BP26">
            <v>55185.18</v>
          </cell>
          <cell r="BQ26">
            <v>0</v>
          </cell>
          <cell r="BR26">
            <v>720457.18390000006</v>
          </cell>
          <cell r="BS26">
            <v>0</v>
          </cell>
          <cell r="BT26">
            <v>121628.4</v>
          </cell>
          <cell r="BU26">
            <v>0</v>
          </cell>
          <cell r="BV26">
            <v>36309.652909999997</v>
          </cell>
          <cell r="BW26">
            <v>22254.484489999999</v>
          </cell>
          <cell r="BX26">
            <v>24959.83</v>
          </cell>
          <cell r="BY26">
            <v>15071</v>
          </cell>
          <cell r="BZ26">
            <v>827690.36444000003</v>
          </cell>
          <cell r="CA26">
            <v>86419</v>
          </cell>
          <cell r="CB26">
            <v>99727.571950000012</v>
          </cell>
          <cell r="CC26">
            <v>174926.76</v>
          </cell>
          <cell r="CD26">
            <v>1555.5640000000001</v>
          </cell>
          <cell r="CE26">
            <v>0</v>
          </cell>
          <cell r="CF26">
            <v>73266.480240000004</v>
          </cell>
          <cell r="CG26">
            <v>69733.608909999995</v>
          </cell>
          <cell r="CH26">
            <v>0</v>
          </cell>
          <cell r="CI26">
            <v>38956.900999999998</v>
          </cell>
          <cell r="CJ26">
            <v>354329.26786999998</v>
          </cell>
          <cell r="CK26">
            <v>7411.4270000000006</v>
          </cell>
          <cell r="CL26">
            <v>0</v>
          </cell>
          <cell r="CM26">
            <v>26792</v>
          </cell>
          <cell r="CN26">
            <v>270573.51</v>
          </cell>
          <cell r="CO26">
            <v>0</v>
          </cell>
          <cell r="CP26">
            <v>0</v>
          </cell>
          <cell r="CQ26">
            <v>321261.71745</v>
          </cell>
          <cell r="CR26">
            <v>0</v>
          </cell>
          <cell r="CS26">
            <v>38958.237280000001</v>
          </cell>
          <cell r="CT26">
            <v>8590.7377699999997</v>
          </cell>
          <cell r="CU26">
            <v>2641.6936700000001</v>
          </cell>
          <cell r="CV26">
            <v>12041</v>
          </cell>
          <cell r="CW26">
            <v>0</v>
          </cell>
          <cell r="CX26">
            <v>77437.613340000011</v>
          </cell>
          <cell r="CY26">
            <v>491124.16648000001</v>
          </cell>
          <cell r="CZ26">
            <v>574.06171999999992</v>
          </cell>
          <cell r="DA26">
            <v>13829</v>
          </cell>
          <cell r="DB26">
            <v>26121.65265</v>
          </cell>
          <cell r="DC26">
            <v>4787.6540400000004</v>
          </cell>
          <cell r="DD26">
            <v>93159.69</v>
          </cell>
          <cell r="DE26">
            <v>5929.8349500000004</v>
          </cell>
          <cell r="DF26">
            <v>0</v>
          </cell>
          <cell r="DG26">
            <v>0</v>
          </cell>
          <cell r="DH26">
            <v>45791.657930000001</v>
          </cell>
          <cell r="DI26">
            <v>0</v>
          </cell>
          <cell r="DJ26">
            <v>107719.31917</v>
          </cell>
          <cell r="DK26">
            <v>8500</v>
          </cell>
          <cell r="DL26">
            <v>0</v>
          </cell>
          <cell r="DM26">
            <v>0</v>
          </cell>
          <cell r="DN26">
            <v>7572</v>
          </cell>
          <cell r="DO26">
            <v>39548</v>
          </cell>
          <cell r="DP26">
            <v>0</v>
          </cell>
          <cell r="DQ26">
            <v>640399</v>
          </cell>
          <cell r="DR26">
            <v>0</v>
          </cell>
          <cell r="DS26">
            <v>0</v>
          </cell>
          <cell r="DT26">
            <v>0</v>
          </cell>
          <cell r="DU26">
            <v>42900</v>
          </cell>
          <cell r="DV26">
            <v>10150</v>
          </cell>
          <cell r="DW26">
            <v>37487</v>
          </cell>
          <cell r="DX26">
            <v>232511.91204999998</v>
          </cell>
          <cell r="DY26">
            <v>2039684.3974300001</v>
          </cell>
          <cell r="DZ26">
            <v>259984</v>
          </cell>
          <cell r="EA26">
            <v>40719</v>
          </cell>
          <cell r="EC26">
            <v>117215.46644</v>
          </cell>
          <cell r="ED26">
            <v>146476.717</v>
          </cell>
          <cell r="EE26">
            <v>219597.92</v>
          </cell>
          <cell r="EF26">
            <v>306785.05200000003</v>
          </cell>
          <cell r="EG26">
            <v>58944.950429999997</v>
          </cell>
          <cell r="EH26">
            <v>155097.38</v>
          </cell>
          <cell r="EI26">
            <v>201215.27019000001</v>
          </cell>
          <cell r="EJ26">
            <v>49715</v>
          </cell>
          <cell r="EK26">
            <v>435184.38208999997</v>
          </cell>
          <cell r="EL26">
            <v>432665.20854000002</v>
          </cell>
          <cell r="EM26">
            <v>644175</v>
          </cell>
          <cell r="EN26">
            <v>98312.06733999998</v>
          </cell>
          <cell r="EO26">
            <v>91970</v>
          </cell>
          <cell r="EP26">
            <v>21664.09</v>
          </cell>
          <cell r="EQ26">
            <v>68114.69</v>
          </cell>
          <cell r="ER26">
            <v>40785.256000000001</v>
          </cell>
          <cell r="ES26">
            <v>194390.55</v>
          </cell>
          <cell r="ET26">
            <v>212871.46</v>
          </cell>
          <cell r="EU26">
            <v>172959.40805000003</v>
          </cell>
          <cell r="EV26">
            <v>1970.10006</v>
          </cell>
          <cell r="EW26">
            <v>0</v>
          </cell>
          <cell r="EX26">
            <v>397400</v>
          </cell>
          <cell r="EY26">
            <v>0</v>
          </cell>
          <cell r="EZ26">
            <v>355546.32752999995</v>
          </cell>
          <cell r="FA26">
            <v>222958.00202000001</v>
          </cell>
          <cell r="FB26">
            <v>704859.64843000006</v>
          </cell>
          <cell r="FC26">
            <v>131362.49</v>
          </cell>
          <cell r="FD26">
            <v>303396.90000000002</v>
          </cell>
          <cell r="FE26">
            <v>181672.53</v>
          </cell>
          <cell r="FF26">
            <v>17172.8</v>
          </cell>
          <cell r="FG26">
            <v>146997</v>
          </cell>
          <cell r="FH26">
            <v>115103.87426</v>
          </cell>
          <cell r="FI26">
            <v>169411.8</v>
          </cell>
          <cell r="FJ26">
            <v>489992.16765000008</v>
          </cell>
          <cell r="FK26">
            <v>63745.91</v>
          </cell>
          <cell r="FL26">
            <v>61988.76</v>
          </cell>
          <cell r="FM26">
            <v>959238.24465999997</v>
          </cell>
          <cell r="FN26">
            <v>109458</v>
          </cell>
          <cell r="FO26">
            <v>71730.975109999999</v>
          </cell>
          <cell r="FP26">
            <v>37918.449999999997</v>
          </cell>
          <cell r="FQ26">
            <v>47694</v>
          </cell>
          <cell r="FR26">
            <v>0</v>
          </cell>
          <cell r="FS26">
            <v>61373.375410000001</v>
          </cell>
          <cell r="FT26">
            <v>156623</v>
          </cell>
          <cell r="FU26">
            <v>31257.99</v>
          </cell>
          <cell r="FV26">
            <v>374.82699999999994</v>
          </cell>
          <cell r="FW26">
            <v>81359.77</v>
          </cell>
          <cell r="FX26">
            <v>141539.32105999999</v>
          </cell>
          <cell r="FY26">
            <v>72709.638879999999</v>
          </cell>
          <cell r="FZ26">
            <v>83122.06</v>
          </cell>
          <cell r="GA26">
            <v>47531.880000000005</v>
          </cell>
          <cell r="GB26">
            <v>21495</v>
          </cell>
          <cell r="GC26">
            <v>44900</v>
          </cell>
          <cell r="GD26">
            <v>31424.67</v>
          </cell>
          <cell r="GE26">
            <v>6400</v>
          </cell>
          <cell r="GF26">
            <v>0</v>
          </cell>
          <cell r="GL26">
            <v>62735.391236210991</v>
          </cell>
          <cell r="GM26">
            <v>11976.307470019998</v>
          </cell>
          <cell r="GN26">
            <v>11701.30568963</v>
          </cell>
          <cell r="GO26">
            <v>86413.004395860989</v>
          </cell>
        </row>
        <row r="30">
          <cell r="A30">
            <v>26</v>
          </cell>
          <cell r="B30" t="str">
            <v>d. Other Real Estate (Including Land Purchase &amp; Plotting)</v>
          </cell>
          <cell r="D30">
            <v>1194.32</v>
          </cell>
          <cell r="E30">
            <v>2662.1150167999999</v>
          </cell>
          <cell r="F30">
            <v>3872.6104690000002</v>
          </cell>
          <cell r="G30">
            <v>1189.3903154699999</v>
          </cell>
          <cell r="H30">
            <v>1670.3190048200001</v>
          </cell>
          <cell r="I30">
            <v>614.16572596000015</v>
          </cell>
          <cell r="J30">
            <v>537.05000000000007</v>
          </cell>
          <cell r="K30">
            <v>457.23234364999996</v>
          </cell>
          <cell r="L30">
            <v>874.70417479000002</v>
          </cell>
          <cell r="M30">
            <v>937.35</v>
          </cell>
          <cell r="N30">
            <v>1115.9522351200003</v>
          </cell>
          <cell r="O30">
            <v>529.85167155999989</v>
          </cell>
          <cell r="P30">
            <v>1366.5598771299999</v>
          </cell>
          <cell r="Q30">
            <v>1609.5299407500004</v>
          </cell>
          <cell r="R30">
            <v>287.80657974000002</v>
          </cell>
          <cell r="S30">
            <v>1753.2762223909999</v>
          </cell>
          <cell r="T30">
            <v>0</v>
          </cell>
          <cell r="U30">
            <v>1569.4988405400002</v>
          </cell>
          <cell r="V30">
            <v>1788.1574204200001</v>
          </cell>
          <cell r="W30">
            <v>1952.7714342900001</v>
          </cell>
          <cell r="X30">
            <v>640.23345248999999</v>
          </cell>
          <cell r="Y30">
            <v>1054.0502013700002</v>
          </cell>
          <cell r="Z30">
            <v>1212.8641374599999</v>
          </cell>
          <cell r="AA30">
            <v>544.79392765999978</v>
          </cell>
          <cell r="AB30">
            <v>1483.9127680799998</v>
          </cell>
          <cell r="AC30">
            <v>433.72535234999998</v>
          </cell>
          <cell r="AD30">
            <v>188.60593161</v>
          </cell>
          <cell r="AE30">
            <v>263.23</v>
          </cell>
          <cell r="AF30">
            <v>756.49066591000019</v>
          </cell>
          <cell r="AG30">
            <v>176.91234574000003</v>
          </cell>
          <cell r="AH30">
            <v>600.25922604000004</v>
          </cell>
          <cell r="AI30">
            <v>123136.00585000002</v>
          </cell>
          <cell r="AJ30">
            <v>0</v>
          </cell>
          <cell r="AK30">
            <v>199095.67535999999</v>
          </cell>
          <cell r="AL30">
            <v>0</v>
          </cell>
          <cell r="AM30">
            <v>307629.40999999997</v>
          </cell>
          <cell r="AN30">
            <v>64491</v>
          </cell>
          <cell r="AO30">
            <v>138336.53</v>
          </cell>
          <cell r="AP30">
            <v>45922.480759999999</v>
          </cell>
          <cell r="AQ30">
            <v>168941.21953999999</v>
          </cell>
          <cell r="AR30">
            <v>0</v>
          </cell>
          <cell r="AS30">
            <v>178453</v>
          </cell>
          <cell r="AT30">
            <v>99901</v>
          </cell>
          <cell r="AU30">
            <v>185451.76</v>
          </cell>
          <cell r="AV30">
            <v>104230</v>
          </cell>
          <cell r="AW30">
            <v>0</v>
          </cell>
          <cell r="AX30">
            <v>104141.05</v>
          </cell>
          <cell r="AY30">
            <v>962538.75036000006</v>
          </cell>
          <cell r="AZ30">
            <v>160320.74</v>
          </cell>
          <cell r="BA30">
            <v>231057.28</v>
          </cell>
          <cell r="BB30">
            <v>743432.43</v>
          </cell>
          <cell r="BC30">
            <v>70381</v>
          </cell>
          <cell r="BD30">
            <v>40024.17</v>
          </cell>
          <cell r="BE30">
            <v>0</v>
          </cell>
          <cell r="BF30">
            <v>591118.25590999995</v>
          </cell>
          <cell r="BG30">
            <v>12119.35519</v>
          </cell>
          <cell r="BH30">
            <v>242115.94110999999</v>
          </cell>
          <cell r="BI30">
            <v>530742.00034999999</v>
          </cell>
          <cell r="BJ30">
            <v>51656</v>
          </cell>
          <cell r="BK30">
            <v>33044.20304</v>
          </cell>
          <cell r="BL30">
            <v>4997.96</v>
          </cell>
          <cell r="BM30">
            <v>51748.718270000005</v>
          </cell>
          <cell r="BN30">
            <v>30198.53327</v>
          </cell>
          <cell r="BO30">
            <v>6200</v>
          </cell>
          <cell r="BP30">
            <v>48842.43</v>
          </cell>
          <cell r="BQ30">
            <v>0</v>
          </cell>
          <cell r="BR30">
            <v>509164.96747999999</v>
          </cell>
          <cell r="BS30">
            <v>0</v>
          </cell>
          <cell r="BT30">
            <v>23620.239999999998</v>
          </cell>
          <cell r="BU30">
            <v>0</v>
          </cell>
          <cell r="BV30">
            <v>36309.652909999997</v>
          </cell>
          <cell r="BW30">
            <v>14480.593349999999</v>
          </cell>
          <cell r="BX30">
            <v>24959.83</v>
          </cell>
          <cell r="BY30">
            <v>15071</v>
          </cell>
          <cell r="BZ30">
            <v>621658.22908000008</v>
          </cell>
          <cell r="CA30">
            <v>62888</v>
          </cell>
          <cell r="CB30">
            <v>87512.04078000001</v>
          </cell>
          <cell r="CC30">
            <v>0</v>
          </cell>
          <cell r="CD30">
            <v>1555.5640000000001</v>
          </cell>
          <cell r="CE30">
            <v>0</v>
          </cell>
          <cell r="CF30">
            <v>73266.480240000004</v>
          </cell>
          <cell r="CG30">
            <v>69733.608909999995</v>
          </cell>
          <cell r="CH30">
            <v>0</v>
          </cell>
          <cell r="CI30">
            <v>38956.900999999998</v>
          </cell>
          <cell r="CJ30">
            <v>313169</v>
          </cell>
          <cell r="CK30">
            <v>7411.4270000000006</v>
          </cell>
          <cell r="CL30">
            <v>0</v>
          </cell>
          <cell r="CM30">
            <v>0</v>
          </cell>
          <cell r="CN30">
            <v>232681.86</v>
          </cell>
          <cell r="CO30">
            <v>0</v>
          </cell>
          <cell r="CP30">
            <v>0</v>
          </cell>
          <cell r="CQ30">
            <v>231453.26048</v>
          </cell>
          <cell r="CR30">
            <v>0</v>
          </cell>
          <cell r="CS30">
            <v>38958.237280000001</v>
          </cell>
          <cell r="CT30">
            <v>8590.7377699999997</v>
          </cell>
          <cell r="CU30">
            <v>0</v>
          </cell>
          <cell r="CV30">
            <v>12041</v>
          </cell>
          <cell r="CW30">
            <v>0</v>
          </cell>
          <cell r="CX30">
            <v>47437.613340000004</v>
          </cell>
          <cell r="CY30">
            <v>241962.89099000001</v>
          </cell>
          <cell r="CZ30">
            <v>574.06171999999992</v>
          </cell>
          <cell r="DA30">
            <v>13829</v>
          </cell>
          <cell r="DB30">
            <v>15276.571629999999</v>
          </cell>
          <cell r="DC30">
            <v>0</v>
          </cell>
          <cell r="DD30">
            <v>62457.15</v>
          </cell>
          <cell r="DE30">
            <v>5929.8349500000004</v>
          </cell>
          <cell r="DF30">
            <v>0</v>
          </cell>
          <cell r="DG30">
            <v>0</v>
          </cell>
          <cell r="DH30">
            <v>9200</v>
          </cell>
          <cell r="DI30">
            <v>0</v>
          </cell>
          <cell r="DJ30">
            <v>107719.31917</v>
          </cell>
          <cell r="DK30">
            <v>8500</v>
          </cell>
          <cell r="DL30">
            <v>0</v>
          </cell>
          <cell r="DM30">
            <v>0</v>
          </cell>
          <cell r="DN30">
            <v>7572</v>
          </cell>
          <cell r="DO30">
            <v>29001</v>
          </cell>
          <cell r="DP30">
            <v>0</v>
          </cell>
          <cell r="DQ30">
            <v>377496</v>
          </cell>
          <cell r="DR30">
            <v>0</v>
          </cell>
          <cell r="DS30">
            <v>0</v>
          </cell>
          <cell r="DT30">
            <v>0</v>
          </cell>
          <cell r="DU30">
            <v>0</v>
          </cell>
          <cell r="DV30">
            <v>10150</v>
          </cell>
          <cell r="DW30">
            <v>20412</v>
          </cell>
          <cell r="DX30">
            <v>160067.84914999999</v>
          </cell>
          <cell r="DY30">
            <v>424550.07424000005</v>
          </cell>
          <cell r="DZ30">
            <v>259984</v>
          </cell>
          <cell r="EA30">
            <v>40719</v>
          </cell>
          <cell r="EC30">
            <v>117215.46644</v>
          </cell>
          <cell r="ED30">
            <v>0</v>
          </cell>
          <cell r="EE30">
            <v>219597.92</v>
          </cell>
          <cell r="EF30">
            <v>197680.443</v>
          </cell>
          <cell r="EG30">
            <v>0</v>
          </cell>
          <cell r="EH30">
            <v>83543.03</v>
          </cell>
          <cell r="EI30">
            <v>184675.27019000001</v>
          </cell>
          <cell r="EJ30">
            <v>49715</v>
          </cell>
          <cell r="EK30">
            <v>435184.38208999997</v>
          </cell>
          <cell r="EL30">
            <v>196901.20853999999</v>
          </cell>
          <cell r="EM30">
            <v>588685</v>
          </cell>
          <cell r="EN30">
            <v>67248.810399999988</v>
          </cell>
          <cell r="EO30">
            <v>81970</v>
          </cell>
          <cell r="EP30">
            <v>21664.09</v>
          </cell>
          <cell r="EQ30">
            <v>68114.69</v>
          </cell>
          <cell r="ER30">
            <v>40785.256000000001</v>
          </cell>
          <cell r="ES30">
            <v>154942</v>
          </cell>
          <cell r="ET30">
            <v>0</v>
          </cell>
          <cell r="EU30">
            <v>86918.756340000007</v>
          </cell>
          <cell r="EV30">
            <v>1970.10006</v>
          </cell>
          <cell r="EW30">
            <v>0</v>
          </cell>
          <cell r="EX30">
            <v>18190</v>
          </cell>
          <cell r="EY30">
            <v>0</v>
          </cell>
          <cell r="EZ30">
            <v>179860.51996999999</v>
          </cell>
          <cell r="FA30">
            <v>198860.53202000001</v>
          </cell>
          <cell r="FB30">
            <v>704859.64843000006</v>
          </cell>
          <cell r="FC30">
            <v>60574.49</v>
          </cell>
          <cell r="FD30">
            <v>303396.90000000002</v>
          </cell>
          <cell r="FE30">
            <v>87606.65</v>
          </cell>
          <cell r="FF30">
            <v>0</v>
          </cell>
          <cell r="FG30">
            <v>146997</v>
          </cell>
          <cell r="FH30">
            <v>29017.905509999997</v>
          </cell>
          <cell r="FI30">
            <v>63423.34</v>
          </cell>
          <cell r="FJ30">
            <v>456744.69905000005</v>
          </cell>
          <cell r="FK30">
            <v>63745.91</v>
          </cell>
          <cell r="FL30">
            <v>61988.76</v>
          </cell>
          <cell r="FM30">
            <v>760202.70848999999</v>
          </cell>
          <cell r="FN30">
            <v>103958</v>
          </cell>
          <cell r="FO30">
            <v>67654.365999999995</v>
          </cell>
          <cell r="FP30">
            <v>37918.449999999997</v>
          </cell>
          <cell r="FQ30">
            <v>37076</v>
          </cell>
          <cell r="FR30">
            <v>0</v>
          </cell>
          <cell r="FS30">
            <v>61373.375410000001</v>
          </cell>
          <cell r="FT30">
            <v>137542</v>
          </cell>
          <cell r="FU30">
            <v>31257.99</v>
          </cell>
          <cell r="FV30">
            <v>374.82699999999994</v>
          </cell>
          <cell r="FW30">
            <v>66360.52</v>
          </cell>
          <cell r="FX30">
            <v>37134.442019999995</v>
          </cell>
          <cell r="FY30">
            <v>72709.638879999999</v>
          </cell>
          <cell r="FZ30">
            <v>61495.93</v>
          </cell>
          <cell r="GA30">
            <v>47531.880000000005</v>
          </cell>
          <cell r="GB30">
            <v>17400</v>
          </cell>
          <cell r="GC30">
            <v>44900</v>
          </cell>
          <cell r="GD30">
            <v>0</v>
          </cell>
          <cell r="GE30">
            <v>6400</v>
          </cell>
          <cell r="GF30">
            <v>0</v>
          </cell>
          <cell r="GL30">
            <v>33337.739281141003</v>
          </cell>
          <cell r="GM30">
            <v>8880.7049710899992</v>
          </cell>
          <cell r="GN30">
            <v>7479.250829229999</v>
          </cell>
          <cell r="GO30">
            <v>49697.695081460995</v>
          </cell>
        </row>
        <row r="34">
          <cell r="A34">
            <v>30</v>
          </cell>
          <cell r="B34" t="str">
            <v>Margin Nature Loan</v>
          </cell>
          <cell r="D34">
            <v>670.82</v>
          </cell>
          <cell r="E34">
            <v>0</v>
          </cell>
          <cell r="F34">
            <v>49.018292750000001</v>
          </cell>
          <cell r="G34">
            <v>0</v>
          </cell>
          <cell r="H34">
            <v>577.53079407999996</v>
          </cell>
          <cell r="I34">
            <v>0</v>
          </cell>
          <cell r="J34">
            <v>0.33</v>
          </cell>
          <cell r="K34">
            <v>2.8464652799999999</v>
          </cell>
          <cell r="L34">
            <v>150.18535921</v>
          </cell>
          <cell r="M34">
            <v>107.01</v>
          </cell>
          <cell r="N34">
            <v>93.436060380000001</v>
          </cell>
          <cell r="O34">
            <v>17.598140819999998</v>
          </cell>
          <cell r="P34">
            <v>81.71246893</v>
          </cell>
          <cell r="Q34">
            <v>327.57301150000001</v>
          </cell>
          <cell r="R34">
            <v>198.23629352999998</v>
          </cell>
          <cell r="S34">
            <v>362.85083480999998</v>
          </cell>
          <cell r="T34">
            <v>0</v>
          </cell>
          <cell r="U34">
            <v>191.45532339000002</v>
          </cell>
          <cell r="V34">
            <v>77.906205270000001</v>
          </cell>
          <cell r="W34">
            <v>773.59193219999997</v>
          </cell>
          <cell r="X34">
            <v>135.19725581</v>
          </cell>
          <cell r="Y34">
            <v>64.780293499999999</v>
          </cell>
          <cell r="Z34">
            <v>181.68543620999998</v>
          </cell>
          <cell r="AA34">
            <v>288.33606685000001</v>
          </cell>
          <cell r="AB34">
            <v>248.63822350999999</v>
          </cell>
          <cell r="AC34">
            <v>232.30343289000001</v>
          </cell>
          <cell r="AD34">
            <v>0</v>
          </cell>
          <cell r="AE34">
            <v>127.25</v>
          </cell>
          <cell r="AF34">
            <v>156.87848671999998</v>
          </cell>
          <cell r="AG34">
            <v>5.8285825700000009</v>
          </cell>
          <cell r="AH34">
            <v>96.789225829999992</v>
          </cell>
          <cell r="AI34">
            <v>0</v>
          </cell>
          <cell r="AJ34">
            <v>2179</v>
          </cell>
          <cell r="AK34">
            <v>74786.212849999996</v>
          </cell>
          <cell r="AL34">
            <v>0</v>
          </cell>
          <cell r="AM34">
            <v>486241.45</v>
          </cell>
          <cell r="AN34">
            <v>44134</v>
          </cell>
          <cell r="AO34">
            <v>3150</v>
          </cell>
          <cell r="AP34">
            <v>0</v>
          </cell>
          <cell r="AQ34">
            <v>538.87019999999995</v>
          </cell>
          <cell r="AR34">
            <v>0</v>
          </cell>
          <cell r="AS34">
            <v>8790</v>
          </cell>
          <cell r="AT34">
            <v>77171</v>
          </cell>
          <cell r="AU34">
            <v>0</v>
          </cell>
          <cell r="AV34">
            <v>45400</v>
          </cell>
          <cell r="AW34">
            <v>4.0000000000000002E-4</v>
          </cell>
          <cell r="AX34">
            <v>0</v>
          </cell>
          <cell r="AY34">
            <v>96755.084099999993</v>
          </cell>
          <cell r="AZ34">
            <v>0</v>
          </cell>
          <cell r="BA34">
            <v>126095.57</v>
          </cell>
          <cell r="BB34">
            <v>60209.1</v>
          </cell>
          <cell r="BC34">
            <v>0</v>
          </cell>
          <cell r="BD34">
            <v>0</v>
          </cell>
          <cell r="BE34">
            <v>0</v>
          </cell>
          <cell r="BF34">
            <v>77540.904129999995</v>
          </cell>
          <cell r="BG34">
            <v>33295.664169999996</v>
          </cell>
          <cell r="BH34">
            <v>230188.44269</v>
          </cell>
          <cell r="BI34">
            <v>203204.11262999999</v>
          </cell>
          <cell r="BJ34">
            <v>0</v>
          </cell>
          <cell r="BK34">
            <v>0</v>
          </cell>
          <cell r="BL34">
            <v>0</v>
          </cell>
          <cell r="BM34">
            <v>0</v>
          </cell>
          <cell r="BN34">
            <v>0</v>
          </cell>
          <cell r="BO34">
            <v>0</v>
          </cell>
          <cell r="BP34">
            <v>3480</v>
          </cell>
          <cell r="BQ34">
            <v>0</v>
          </cell>
          <cell r="BR34">
            <v>28569.82979</v>
          </cell>
          <cell r="BS34">
            <v>0</v>
          </cell>
          <cell r="BT34">
            <v>1158.2</v>
          </cell>
          <cell r="BU34">
            <v>0</v>
          </cell>
          <cell r="BV34">
            <v>15577</v>
          </cell>
          <cell r="BW34">
            <v>0</v>
          </cell>
          <cell r="BX34">
            <v>0</v>
          </cell>
          <cell r="BY34">
            <v>0</v>
          </cell>
          <cell r="BZ34">
            <v>187026.51449</v>
          </cell>
          <cell r="CA34">
            <v>0</v>
          </cell>
          <cell r="CB34">
            <v>18041.930919999999</v>
          </cell>
          <cell r="CC34">
            <v>0</v>
          </cell>
          <cell r="CD34">
            <v>0</v>
          </cell>
          <cell r="CE34">
            <v>0</v>
          </cell>
          <cell r="CF34">
            <v>1162</v>
          </cell>
          <cell r="CG34">
            <v>9681.1863099999991</v>
          </cell>
          <cell r="CH34">
            <v>0</v>
          </cell>
          <cell r="CI34">
            <v>0</v>
          </cell>
          <cell r="CJ34">
            <v>101949</v>
          </cell>
          <cell r="CK34">
            <v>0</v>
          </cell>
          <cell r="CL34">
            <v>36139.047000000006</v>
          </cell>
          <cell r="CM34">
            <v>0</v>
          </cell>
          <cell r="CN34">
            <v>7667.18</v>
          </cell>
          <cell r="CO34">
            <v>0</v>
          </cell>
          <cell r="CP34">
            <v>0</v>
          </cell>
          <cell r="CQ34">
            <v>111099.82218999999</v>
          </cell>
          <cell r="CR34">
            <v>0</v>
          </cell>
          <cell r="CS34">
            <v>23097.529009999998</v>
          </cell>
          <cell r="CT34">
            <v>0</v>
          </cell>
          <cell r="CU34">
            <v>0</v>
          </cell>
          <cell r="CV34">
            <v>0</v>
          </cell>
          <cell r="CW34">
            <v>0</v>
          </cell>
          <cell r="CX34">
            <v>0</v>
          </cell>
          <cell r="CY34">
            <v>12577.783750000001</v>
          </cell>
          <cell r="CZ34">
            <v>288.80324999999999</v>
          </cell>
          <cell r="DA34">
            <v>0</v>
          </cell>
          <cell r="DB34">
            <v>21136</v>
          </cell>
          <cell r="DC34">
            <v>0</v>
          </cell>
          <cell r="DD34">
            <v>1370</v>
          </cell>
          <cell r="DE34">
            <v>0</v>
          </cell>
          <cell r="DF34">
            <v>0</v>
          </cell>
          <cell r="DG34">
            <v>0</v>
          </cell>
          <cell r="DH34">
            <v>12118.8</v>
          </cell>
          <cell r="DI34">
            <v>0</v>
          </cell>
          <cell r="DJ34">
            <v>128394.65881000002</v>
          </cell>
          <cell r="DK34">
            <v>0</v>
          </cell>
          <cell r="DL34">
            <v>0</v>
          </cell>
          <cell r="DM34">
            <v>0</v>
          </cell>
          <cell r="DN34">
            <v>2125.9565899999998</v>
          </cell>
          <cell r="DO34">
            <v>0</v>
          </cell>
          <cell r="DP34">
            <v>0</v>
          </cell>
          <cell r="DQ34">
            <v>15930</v>
          </cell>
          <cell r="DR34">
            <v>0</v>
          </cell>
          <cell r="DS34">
            <v>0</v>
          </cell>
          <cell r="DT34">
            <v>0</v>
          </cell>
          <cell r="DU34">
            <v>0</v>
          </cell>
          <cell r="DV34">
            <v>33629.665789999999</v>
          </cell>
          <cell r="DW34">
            <v>101425.16</v>
          </cell>
          <cell r="DX34">
            <v>60525.908610000006</v>
          </cell>
          <cell r="DY34">
            <v>64127.308939999995</v>
          </cell>
          <cell r="DZ34">
            <v>5607</v>
          </cell>
          <cell r="EA34">
            <v>92629</v>
          </cell>
          <cell r="EC34">
            <v>117256.08881</v>
          </cell>
          <cell r="ED34">
            <v>6000</v>
          </cell>
          <cell r="EE34">
            <v>55860.38</v>
          </cell>
          <cell r="EF34">
            <v>52209.758000000002</v>
          </cell>
          <cell r="EG34">
            <v>21767.28801</v>
          </cell>
          <cell r="EH34">
            <v>100773.33</v>
          </cell>
          <cell r="EI34">
            <v>7800</v>
          </cell>
          <cell r="EJ34">
            <v>13004</v>
          </cell>
          <cell r="EK34">
            <v>12367.34446</v>
          </cell>
          <cell r="EL34">
            <v>56384.14</v>
          </cell>
          <cell r="EM34">
            <v>21603</v>
          </cell>
          <cell r="EN34">
            <v>235190.25988999999</v>
          </cell>
          <cell r="EO34">
            <v>10462</v>
          </cell>
          <cell r="EP34">
            <v>12586.26</v>
          </cell>
          <cell r="EQ34">
            <v>30873.03</v>
          </cell>
          <cell r="ER34">
            <v>0</v>
          </cell>
          <cell r="ES34">
            <v>0</v>
          </cell>
          <cell r="ET34">
            <v>31191.59</v>
          </cell>
          <cell r="EU34">
            <v>13237.99711</v>
          </cell>
          <cell r="EV34">
            <v>0</v>
          </cell>
          <cell r="EW34">
            <v>0</v>
          </cell>
          <cell r="EX34">
            <v>37471</v>
          </cell>
          <cell r="EY34">
            <v>0</v>
          </cell>
          <cell r="EZ34">
            <v>10081.320250000001</v>
          </cell>
          <cell r="FA34">
            <v>49151.383670000003</v>
          </cell>
          <cell r="FB34">
            <v>0</v>
          </cell>
          <cell r="FC34">
            <v>0</v>
          </cell>
          <cell r="FD34">
            <v>47263.630000000005</v>
          </cell>
          <cell r="FE34">
            <v>28947.07</v>
          </cell>
          <cell r="FF34">
            <v>47355.740000000005</v>
          </cell>
          <cell r="FG34">
            <v>0</v>
          </cell>
          <cell r="FH34">
            <v>0</v>
          </cell>
          <cell r="FI34">
            <v>66250.570000000007</v>
          </cell>
          <cell r="FJ34">
            <v>254049.34482</v>
          </cell>
          <cell r="FK34">
            <v>166912.41999999998</v>
          </cell>
          <cell r="FL34">
            <v>8232.01</v>
          </cell>
          <cell r="FM34">
            <v>202511.14662000001</v>
          </cell>
          <cell r="FN34">
            <v>61537.094559999998</v>
          </cell>
          <cell r="FO34">
            <v>5612.09</v>
          </cell>
          <cell r="FP34">
            <v>92792.6</v>
          </cell>
          <cell r="FQ34">
            <v>21539</v>
          </cell>
          <cell r="FR34">
            <v>0</v>
          </cell>
          <cell r="FS34">
            <v>5579</v>
          </cell>
          <cell r="FT34">
            <v>76690</v>
          </cell>
          <cell r="FU34">
            <v>0</v>
          </cell>
          <cell r="FV34">
            <v>0</v>
          </cell>
          <cell r="FW34">
            <v>7800</v>
          </cell>
          <cell r="FX34">
            <v>65495.628100000002</v>
          </cell>
          <cell r="FY34">
            <v>40501.520819999998</v>
          </cell>
          <cell r="FZ34">
            <v>121968.29000000001</v>
          </cell>
          <cell r="GA34">
            <v>58303.119999999995</v>
          </cell>
          <cell r="GB34">
            <v>105951.03937000001</v>
          </cell>
          <cell r="GC34">
            <v>61284.640070000001</v>
          </cell>
          <cell r="GD34">
            <v>10691.05</v>
          </cell>
          <cell r="GE34">
            <v>2922.00972</v>
          </cell>
          <cell r="GF34">
            <v>0</v>
          </cell>
          <cell r="GL34">
            <v>5219.7881860400012</v>
          </cell>
          <cell r="GM34">
            <v>2308.2706532799994</v>
          </cell>
          <cell r="GN34">
            <v>2813.4032276200005</v>
          </cell>
          <cell r="GO34">
            <v>10341.462066940001</v>
          </cell>
        </row>
        <row r="39">
          <cell r="A39">
            <v>35</v>
          </cell>
          <cell r="B39" t="str">
            <v>Hire Purchase Loan</v>
          </cell>
          <cell r="D39">
            <v>1104.22</v>
          </cell>
          <cell r="E39">
            <v>2881.1169227865557</v>
          </cell>
          <cell r="F39">
            <v>1345.2789887274994</v>
          </cell>
          <cell r="G39">
            <v>2522.4066414700042</v>
          </cell>
          <cell r="H39">
            <v>2032.9728398500004</v>
          </cell>
          <cell r="I39">
            <v>338.37908498000002</v>
          </cell>
          <cell r="J39">
            <v>1057.46</v>
          </cell>
          <cell r="K39">
            <v>1778.23269493</v>
          </cell>
          <cell r="L39">
            <v>1346.9325931000005</v>
          </cell>
          <cell r="M39">
            <v>769.66</v>
          </cell>
          <cell r="N39">
            <v>1883.4556286400011</v>
          </cell>
          <cell r="O39">
            <v>618.38199485999974</v>
          </cell>
          <cell r="P39">
            <v>1030.2893610976998</v>
          </cell>
          <cell r="Q39">
            <v>678.51145970000016</v>
          </cell>
          <cell r="R39">
            <v>841.77409448000003</v>
          </cell>
          <cell r="S39">
            <v>1272.4833544000001</v>
          </cell>
          <cell r="T39">
            <v>107.17451334</v>
          </cell>
          <cell r="U39">
            <v>1101.15333897</v>
          </cell>
          <cell r="V39">
            <v>851.19129062999991</v>
          </cell>
          <cell r="W39">
            <v>452.79442768000013</v>
          </cell>
          <cell r="X39">
            <v>1362.7608686400022</v>
          </cell>
          <cell r="Y39">
            <v>761.09212111000011</v>
          </cell>
          <cell r="Z39">
            <v>159.45555239000007</v>
          </cell>
          <cell r="AA39">
            <v>1024.8629737700003</v>
          </cell>
          <cell r="AB39">
            <v>855.1674453900016</v>
          </cell>
          <cell r="AC39">
            <v>639.53996605999907</v>
          </cell>
          <cell r="AD39">
            <v>1146.6557051599993</v>
          </cell>
          <cell r="AE39">
            <v>343.82</v>
          </cell>
          <cell r="AF39">
            <v>358.51307564999991</v>
          </cell>
          <cell r="AG39">
            <v>268.54616836999992</v>
          </cell>
          <cell r="AH39">
            <v>1243.3984803000001</v>
          </cell>
          <cell r="AI39">
            <v>36937.906080000001</v>
          </cell>
          <cell r="AJ39">
            <v>82058.570000000007</v>
          </cell>
          <cell r="AK39">
            <v>399380.57625000016</v>
          </cell>
          <cell r="AL39">
            <v>921.37151000000006</v>
          </cell>
          <cell r="AM39">
            <v>112080.39000000001</v>
          </cell>
          <cell r="AN39">
            <v>23589</v>
          </cell>
          <cell r="AO39">
            <v>189515.33000000002</v>
          </cell>
          <cell r="AP39">
            <v>6635.6469999999999</v>
          </cell>
          <cell r="AQ39">
            <v>126281.46015000003</v>
          </cell>
          <cell r="AR39">
            <v>77491</v>
          </cell>
          <cell r="AS39">
            <v>276891.08</v>
          </cell>
          <cell r="AT39">
            <v>95382</v>
          </cell>
          <cell r="AU39">
            <v>519647.62</v>
          </cell>
          <cell r="AV39">
            <v>288490</v>
          </cell>
          <cell r="AW39">
            <v>148072</v>
          </cell>
          <cell r="AX39">
            <v>51728.69</v>
          </cell>
          <cell r="AY39">
            <v>34846.208769999997</v>
          </cell>
          <cell r="AZ39">
            <v>188534.50999999998</v>
          </cell>
          <cell r="BA39">
            <v>130041.65</v>
          </cell>
          <cell r="BB39">
            <v>583776.56000000006</v>
          </cell>
          <cell r="BC39">
            <v>34011</v>
          </cell>
          <cell r="BD39">
            <v>34151.741999999998</v>
          </cell>
          <cell r="BE39">
            <v>35538.28</v>
          </cell>
          <cell r="BF39">
            <v>430399.76784999977</v>
          </cell>
          <cell r="BG39">
            <v>48075.939849999995</v>
          </cell>
          <cell r="BH39">
            <v>132810.65406</v>
          </cell>
          <cell r="BI39">
            <v>367360.14605999977</v>
          </cell>
          <cell r="BJ39">
            <v>92764.795620000019</v>
          </cell>
          <cell r="BK39">
            <v>134221.82102</v>
          </cell>
          <cell r="BL39">
            <v>37314.58</v>
          </cell>
          <cell r="BM39">
            <v>614138.19319000002</v>
          </cell>
          <cell r="BN39">
            <v>200830.77341899916</v>
          </cell>
          <cell r="BO39">
            <v>20746</v>
          </cell>
          <cell r="BP39">
            <v>126484.37000000001</v>
          </cell>
          <cell r="BQ39">
            <v>29842.967000000001</v>
          </cell>
          <cell r="BR39">
            <v>261963.12174000003</v>
          </cell>
          <cell r="BS39">
            <v>53744.422299999998</v>
          </cell>
          <cell r="BT39">
            <v>471630.66000000009</v>
          </cell>
          <cell r="BU39">
            <v>32392.760000000002</v>
          </cell>
          <cell r="BV39">
            <v>48539.380989999998</v>
          </cell>
          <cell r="BW39">
            <v>68746.349529999992</v>
          </cell>
          <cell r="BX39">
            <v>99078.31</v>
          </cell>
          <cell r="BY39">
            <v>20447</v>
          </cell>
          <cell r="BZ39">
            <v>155248.15179</v>
          </cell>
          <cell r="CA39">
            <v>388932</v>
          </cell>
          <cell r="CB39">
            <v>578341.06652999984</v>
          </cell>
          <cell r="CC39">
            <v>284640.41000000003</v>
          </cell>
          <cell r="CD39">
            <v>15466.265939999999</v>
          </cell>
          <cell r="CE39">
            <v>6513.8799999999992</v>
          </cell>
          <cell r="CF39">
            <v>228857.77090749989</v>
          </cell>
          <cell r="CG39">
            <v>128939.23436999999</v>
          </cell>
          <cell r="CH39">
            <v>30558.39</v>
          </cell>
          <cell r="CI39">
            <v>109115.03606</v>
          </cell>
          <cell r="CJ39">
            <v>352288</v>
          </cell>
          <cell r="CK39">
            <v>12727.859</v>
          </cell>
          <cell r="CL39">
            <v>14126.68612</v>
          </cell>
          <cell r="CM39">
            <v>3058</v>
          </cell>
          <cell r="CN39">
            <v>698703.72000000009</v>
          </cell>
          <cell r="CO39">
            <v>51284.429999999993</v>
          </cell>
          <cell r="CP39">
            <v>9445.6259699999991</v>
          </cell>
          <cell r="CQ39">
            <v>156830.56692000001</v>
          </cell>
          <cell r="CR39">
            <v>45119.039089999991</v>
          </cell>
          <cell r="CS39">
            <v>40419.259879999991</v>
          </cell>
          <cell r="CT39">
            <v>23659.686260000002</v>
          </cell>
          <cell r="CU39">
            <v>35201.158280000003</v>
          </cell>
          <cell r="CV39">
            <v>112871</v>
          </cell>
          <cell r="CW39">
            <v>55324.795049999993</v>
          </cell>
          <cell r="CX39">
            <v>247056.57283000008</v>
          </cell>
          <cell r="CY39">
            <v>211141.58699000007</v>
          </cell>
          <cell r="CZ39">
            <v>28174.905099999996</v>
          </cell>
          <cell r="DA39">
            <v>7404</v>
          </cell>
          <cell r="DB39">
            <v>81812.906409999981</v>
          </cell>
          <cell r="DC39">
            <v>2826.7851700000001</v>
          </cell>
          <cell r="DD39">
            <v>271658.75</v>
          </cell>
          <cell r="DE39">
            <v>32003.13178</v>
          </cell>
          <cell r="DF39">
            <v>29085.940000000002</v>
          </cell>
          <cell r="DG39">
            <v>1966.5490900000004</v>
          </cell>
          <cell r="DH39">
            <v>166711.72062000004</v>
          </cell>
          <cell r="DI39">
            <v>295.32637</v>
          </cell>
          <cell r="DJ39">
            <v>17437.686669999999</v>
          </cell>
          <cell r="DK39">
            <v>21131.99</v>
          </cell>
          <cell r="DL39">
            <v>21810.9</v>
          </cell>
          <cell r="DM39">
            <v>41857.71</v>
          </cell>
          <cell r="DN39">
            <v>21940.509380000003</v>
          </cell>
          <cell r="DO39">
            <v>159355</v>
          </cell>
          <cell r="DP39">
            <v>15417.572749999999</v>
          </cell>
          <cell r="DQ39">
            <v>879086</v>
          </cell>
          <cell r="DR39">
            <v>0</v>
          </cell>
          <cell r="DS39">
            <v>5550</v>
          </cell>
          <cell r="DT39">
            <v>0</v>
          </cell>
          <cell r="DU39">
            <v>0</v>
          </cell>
          <cell r="DV39">
            <v>1347.3928700000001</v>
          </cell>
          <cell r="DW39">
            <v>54985.47</v>
          </cell>
          <cell r="DX39">
            <v>138707.35089</v>
          </cell>
          <cell r="DY39">
            <v>189335.16622000007</v>
          </cell>
          <cell r="DZ39">
            <v>4915</v>
          </cell>
          <cell r="EA39">
            <v>14151</v>
          </cell>
          <cell r="EC39">
            <v>72195.213730000003</v>
          </cell>
          <cell r="ED39">
            <v>160948.25</v>
          </cell>
          <cell r="EE39">
            <v>174605.43</v>
          </cell>
          <cell r="EF39">
            <v>147322.22338999988</v>
          </cell>
          <cell r="EG39">
            <v>135072.61713</v>
          </cell>
          <cell r="EH39">
            <v>45282.53</v>
          </cell>
          <cell r="EI39">
            <v>74601.627800000002</v>
          </cell>
          <cell r="EJ39">
            <v>293025</v>
          </cell>
          <cell r="EK39">
            <v>806718.78106999979</v>
          </cell>
          <cell r="EL39">
            <v>311263.16362000001</v>
          </cell>
          <cell r="EM39">
            <v>25025</v>
          </cell>
          <cell r="EN39">
            <v>931015.09850000008</v>
          </cell>
          <cell r="EO39">
            <v>7848</v>
          </cell>
          <cell r="EP39">
            <v>26332.260000000002</v>
          </cell>
          <cell r="EQ39">
            <v>1350.69</v>
          </cell>
          <cell r="ER39">
            <v>7039.2059900000004</v>
          </cell>
          <cell r="ES39">
            <v>298247.75</v>
          </cell>
          <cell r="ET39">
            <v>53119.590000000004</v>
          </cell>
          <cell r="EU39">
            <v>34655.265010000003</v>
          </cell>
          <cell r="EV39">
            <v>5629.9023500000003</v>
          </cell>
          <cell r="EW39">
            <v>6471.52</v>
          </cell>
          <cell r="EX39">
            <v>131619</v>
          </cell>
          <cell r="EY39">
            <v>7772</v>
          </cell>
          <cell r="EZ39">
            <v>256715.76809999993</v>
          </cell>
          <cell r="FA39">
            <v>32761.670000000002</v>
          </cell>
          <cell r="FB39">
            <v>8142.3108800000009</v>
          </cell>
          <cell r="FC39">
            <v>4307.09</v>
          </cell>
          <cell r="FD39">
            <v>34318.79</v>
          </cell>
          <cell r="FE39">
            <v>16282.45</v>
          </cell>
          <cell r="FF39">
            <v>1110.29</v>
          </cell>
          <cell r="FG39">
            <v>506772</v>
          </cell>
          <cell r="FH39">
            <v>71034.087299999999</v>
          </cell>
          <cell r="FI39">
            <v>56557.39</v>
          </cell>
          <cell r="FJ39">
            <v>90013.316040000005</v>
          </cell>
          <cell r="FK39">
            <v>212296.08000000002</v>
          </cell>
          <cell r="FL39">
            <v>7869.9580000000005</v>
          </cell>
          <cell r="FM39">
            <v>421362.29796000011</v>
          </cell>
          <cell r="FN39">
            <v>36635.504830000005</v>
          </cell>
          <cell r="FO39">
            <v>21200.61</v>
          </cell>
          <cell r="FP39">
            <v>153113.06</v>
          </cell>
          <cell r="FQ39">
            <v>30253</v>
          </cell>
          <cell r="FR39">
            <v>2649.904</v>
          </cell>
          <cell r="FS39">
            <v>71378.243430000002</v>
          </cell>
          <cell r="FT39">
            <v>124793</v>
          </cell>
          <cell r="FU39">
            <v>162561.44</v>
          </cell>
          <cell r="FV39">
            <v>2147.47793</v>
          </cell>
          <cell r="FW39">
            <v>301256.37999999995</v>
          </cell>
          <cell r="FX39">
            <v>34519.641769999995</v>
          </cell>
          <cell r="FY39">
            <v>55224.65976000001</v>
          </cell>
          <cell r="FZ39">
            <v>73600.48000000001</v>
          </cell>
          <cell r="GA39">
            <v>88247.26</v>
          </cell>
          <cell r="GB39">
            <v>58191.445530000005</v>
          </cell>
          <cell r="GC39">
            <v>147058.80316000007</v>
          </cell>
          <cell r="GD39">
            <v>98641.72</v>
          </cell>
          <cell r="GE39">
            <v>505.19871000000001</v>
          </cell>
          <cell r="GF39">
            <v>56435.73</v>
          </cell>
          <cell r="GL39">
            <v>32177.681586481762</v>
          </cell>
          <cell r="GM39">
            <v>12568.932179716503</v>
          </cell>
          <cell r="GN39">
            <v>7398.5585559699994</v>
          </cell>
          <cell r="GO39">
            <v>52145.172322168262</v>
          </cell>
        </row>
        <row r="42">
          <cell r="A42">
            <v>38</v>
          </cell>
          <cell r="B42" t="str">
            <v>Deprived Sector Loan</v>
          </cell>
          <cell r="D42">
            <v>1595.42</v>
          </cell>
          <cell r="E42">
            <v>1549.2454751600001</v>
          </cell>
          <cell r="F42">
            <v>1591.2719172899997</v>
          </cell>
          <cell r="G42">
            <v>653.76819929999999</v>
          </cell>
          <cell r="H42">
            <v>1372.8590967100001</v>
          </cell>
          <cell r="I42">
            <v>954.72062934999985</v>
          </cell>
          <cell r="J42">
            <v>308.08267358999984</v>
          </cell>
          <cell r="K42">
            <v>1201.2114357</v>
          </cell>
          <cell r="L42">
            <v>781.79889703999993</v>
          </cell>
          <cell r="M42">
            <v>605.73</v>
          </cell>
          <cell r="N42">
            <v>630.57280313000001</v>
          </cell>
          <cell r="O42">
            <v>301.98225736000001</v>
          </cell>
          <cell r="P42">
            <v>631.20095182</v>
          </cell>
          <cell r="Q42">
            <v>676.26963809000006</v>
          </cell>
          <cell r="R42">
            <v>607.01743259000091</v>
          </cell>
          <cell r="S42">
            <v>760.27587700999993</v>
          </cell>
          <cell r="T42">
            <v>6297.2092520000006</v>
          </cell>
          <cell r="U42">
            <v>624.64831894000008</v>
          </cell>
          <cell r="V42">
            <v>574.34530869000014</v>
          </cell>
          <cell r="W42">
            <v>785.78386674999933</v>
          </cell>
          <cell r="X42">
            <v>510.74502285000005</v>
          </cell>
          <cell r="Y42">
            <v>644.75840137</v>
          </cell>
          <cell r="Z42">
            <v>492.06791764999997</v>
          </cell>
          <cell r="AA42">
            <v>562.48620718999723</v>
          </cell>
          <cell r="AB42">
            <v>613.10192557999869</v>
          </cell>
          <cell r="AC42">
            <v>355.22831926999999</v>
          </cell>
          <cell r="AD42">
            <v>363.9778898499996</v>
          </cell>
          <cell r="AE42">
            <v>283.75</v>
          </cell>
          <cell r="AF42">
            <v>389.69017766000002</v>
          </cell>
          <cell r="AG42">
            <v>285.61240425999995</v>
          </cell>
          <cell r="AH42">
            <v>476.66875233999997</v>
          </cell>
          <cell r="AI42">
            <v>49482.721369999999</v>
          </cell>
          <cell r="AJ42">
            <v>31299.91</v>
          </cell>
          <cell r="AK42">
            <v>119945.94429999992</v>
          </cell>
          <cell r="AL42">
            <v>498.93350999994999</v>
          </cell>
          <cell r="AM42">
            <v>92150.82</v>
          </cell>
          <cell r="AN42">
            <v>17875</v>
          </cell>
          <cell r="AO42">
            <v>74220.679999999993</v>
          </cell>
          <cell r="AP42">
            <v>34927.08</v>
          </cell>
          <cell r="AQ42">
            <v>35652.281109999989</v>
          </cell>
          <cell r="AR42">
            <v>16539</v>
          </cell>
          <cell r="AS42">
            <v>83245.17</v>
          </cell>
          <cell r="AU42">
            <v>100302.07</v>
          </cell>
          <cell r="AV42">
            <v>42079</v>
          </cell>
          <cell r="AW42">
            <v>56391</v>
          </cell>
          <cell r="AX42">
            <v>41197.53</v>
          </cell>
          <cell r="AY42">
            <v>910.80291</v>
          </cell>
          <cell r="AZ42">
            <v>50922.779999999992</v>
          </cell>
          <cell r="BA42">
            <v>40056.1</v>
          </cell>
          <cell r="BB42">
            <v>56908.27</v>
          </cell>
          <cell r="BC42">
            <v>84432</v>
          </cell>
          <cell r="BD42">
            <v>49098.432710000001</v>
          </cell>
          <cell r="BE42">
            <v>22576.15</v>
          </cell>
          <cell r="BF42">
            <v>188902.73906999995</v>
          </cell>
          <cell r="BG42">
            <v>16259.161479999999</v>
          </cell>
          <cell r="BH42">
            <v>96787.358849999961</v>
          </cell>
          <cell r="BI42">
            <v>159905.19712000003</v>
          </cell>
          <cell r="BJ42">
            <v>19311.428660000005</v>
          </cell>
          <cell r="BK42">
            <v>40904.76427</v>
          </cell>
          <cell r="BL42">
            <v>30421.27</v>
          </cell>
          <cell r="BM42">
            <v>608881.81200000015</v>
          </cell>
          <cell r="BN42">
            <v>72203.669853500003</v>
          </cell>
          <cell r="BO42">
            <v>14457</v>
          </cell>
          <cell r="BP42">
            <v>28154.59</v>
          </cell>
          <cell r="BQ42">
            <v>9412.8459999999995</v>
          </cell>
          <cell r="BR42">
            <v>151651.60222</v>
          </cell>
          <cell r="BS42">
            <v>8907.1098399999992</v>
          </cell>
          <cell r="BT42">
            <v>76577.3</v>
          </cell>
          <cell r="BU42">
            <v>14008.58</v>
          </cell>
          <cell r="BV42">
            <v>17346.173070000001</v>
          </cell>
          <cell r="BW42">
            <v>44495.3027</v>
          </cell>
          <cell r="BX42">
            <v>25582.45</v>
          </cell>
          <cell r="BY42">
            <v>18130</v>
          </cell>
          <cell r="BZ42">
            <v>123079.45144999999</v>
          </cell>
          <cell r="CA42">
            <v>89636</v>
          </cell>
          <cell r="CB42">
            <v>119003.78809999966</v>
          </cell>
          <cell r="CC42">
            <v>115876.28</v>
          </cell>
          <cell r="CD42">
            <v>7098.0609999999997</v>
          </cell>
          <cell r="CE42">
            <v>11767.55</v>
          </cell>
          <cell r="CF42">
            <v>58622.521359999984</v>
          </cell>
          <cell r="CG42">
            <v>39306.871059999998</v>
          </cell>
          <cell r="CH42">
            <v>28291.75</v>
          </cell>
          <cell r="CI42">
            <v>14443.28428</v>
          </cell>
          <cell r="CJ42">
            <v>110527</v>
          </cell>
          <cell r="CK42">
            <v>4318.1639999999998</v>
          </cell>
          <cell r="CL42">
            <v>9548.5234700000001</v>
          </cell>
          <cell r="CM42">
            <v>28703</v>
          </cell>
          <cell r="CN42">
            <v>96159.05</v>
          </cell>
          <cell r="CO42">
            <v>15355.65</v>
          </cell>
          <cell r="CP42">
            <v>9604.6954000000005</v>
          </cell>
          <cell r="CQ42">
            <v>87685.695230000012</v>
          </cell>
          <cell r="CR42">
            <v>51943.600930000001</v>
          </cell>
          <cell r="CS42">
            <v>21940.339669999998</v>
          </cell>
          <cell r="CT42">
            <v>5850.55</v>
          </cell>
          <cell r="CU42">
            <v>12043.60075</v>
          </cell>
          <cell r="CV42">
            <v>29273.22</v>
          </cell>
          <cell r="CW42">
            <v>6399.2678299999998</v>
          </cell>
          <cell r="CX42">
            <v>30943.229090000001</v>
          </cell>
          <cell r="CY42">
            <v>64446.555700000004</v>
          </cell>
          <cell r="CZ42">
            <v>2915.4196900000002</v>
          </cell>
          <cell r="DA42">
            <v>15589</v>
          </cell>
          <cell r="DB42">
            <v>18636.422490000001</v>
          </cell>
          <cell r="DC42">
            <v>4110.2547199999999</v>
          </cell>
          <cell r="DD42">
            <v>81992.03</v>
          </cell>
          <cell r="DE42">
            <v>26627.664970000002</v>
          </cell>
          <cell r="DF42">
            <v>3177.17</v>
          </cell>
          <cell r="DG42">
            <v>5495.0800399999989</v>
          </cell>
          <cell r="DH42">
            <v>7840.5045700000001</v>
          </cell>
          <cell r="DI42">
            <v>4680.17443</v>
          </cell>
          <cell r="DJ42">
            <v>12665.473410000001</v>
          </cell>
          <cell r="DK42">
            <v>17106.68</v>
          </cell>
          <cell r="DL42">
            <v>14558.13</v>
          </cell>
          <cell r="DM42">
            <v>14857.77</v>
          </cell>
          <cell r="DN42">
            <v>2595.3690899999997</v>
          </cell>
          <cell r="DO42">
            <v>17760</v>
          </cell>
          <cell r="DP42">
            <v>2443.6184499999999</v>
          </cell>
          <cell r="DQ42">
            <v>132794</v>
          </cell>
          <cell r="DR42">
            <v>729.15</v>
          </cell>
          <cell r="DS42">
            <v>2220.9150299999997</v>
          </cell>
          <cell r="DU42">
            <v>11800</v>
          </cell>
          <cell r="DV42">
            <v>16460.39</v>
          </cell>
          <cell r="DW42">
            <v>22517.3</v>
          </cell>
          <cell r="DX42">
            <v>103373.82255</v>
          </cell>
          <cell r="DY42">
            <v>70683.29019</v>
          </cell>
          <cell r="DZ42">
            <v>6019</v>
          </cell>
          <cell r="EA42">
            <v>7649</v>
          </cell>
          <cell r="EC42">
            <v>25630.015009999999</v>
          </cell>
          <cell r="ED42">
            <v>48519.64</v>
          </cell>
          <cell r="EE42">
            <v>42157.62</v>
          </cell>
          <cell r="EF42">
            <v>94262.174169999998</v>
          </cell>
          <cell r="EG42">
            <v>33474.097929999996</v>
          </cell>
          <cell r="EH42">
            <v>37484.639999999999</v>
          </cell>
          <cell r="EI42">
            <v>29000</v>
          </cell>
          <cell r="EJ42">
            <v>36783</v>
          </cell>
          <cell r="EK42">
            <v>70250</v>
          </cell>
          <cell r="EL42">
            <v>59453.672610000001</v>
          </cell>
          <cell r="EM42">
            <v>44135</v>
          </cell>
          <cell r="EN42">
            <v>49765.875970000001</v>
          </cell>
          <cell r="EO42">
            <v>11579</v>
          </cell>
          <cell r="EP42">
            <v>4608.4399999999996</v>
          </cell>
          <cell r="EQ42">
            <v>31164.28</v>
          </cell>
          <cell r="ER42">
            <v>21399.020539999998</v>
          </cell>
          <cell r="ES42">
            <v>45226.5</v>
          </cell>
          <cell r="ET42">
            <v>50860.94</v>
          </cell>
          <cell r="EU42">
            <v>30565.90292</v>
          </cell>
          <cell r="EV42">
            <v>4596.1976199999999</v>
          </cell>
          <cell r="EW42">
            <v>3232.76</v>
          </cell>
          <cell r="EX42">
            <v>71187</v>
          </cell>
          <cell r="EY42">
            <v>16430</v>
          </cell>
          <cell r="EZ42">
            <v>80629.199809999991</v>
          </cell>
          <cell r="FA42">
            <v>4635.59</v>
          </cell>
          <cell r="FB42">
            <v>12000</v>
          </cell>
          <cell r="FC42">
            <v>91.55</v>
          </cell>
          <cell r="FD42">
            <v>78453.16</v>
          </cell>
          <cell r="FE42">
            <v>23886.05</v>
          </cell>
          <cell r="FF42">
            <v>6472.31</v>
          </cell>
          <cell r="FG42">
            <v>76248</v>
          </cell>
          <cell r="FH42">
            <v>38471.796649999997</v>
          </cell>
          <cell r="FI42">
            <v>35391.76215000001</v>
          </cell>
          <cell r="FJ42">
            <v>69920.924849999996</v>
          </cell>
          <cell r="FK42">
            <v>67769.2</v>
          </cell>
          <cell r="FL42">
            <v>9430.02</v>
          </cell>
          <cell r="FM42">
            <v>102707.06861999999</v>
          </cell>
          <cell r="FN42">
            <v>15189</v>
          </cell>
          <cell r="FO42">
            <v>1661.54</v>
          </cell>
          <cell r="FP42">
            <v>19401.330000000002</v>
          </cell>
          <cell r="FQ42">
            <v>19169</v>
          </cell>
          <cell r="FR42">
            <v>6662.0330000000004</v>
          </cell>
          <cell r="FS42">
            <v>15100</v>
          </cell>
          <cell r="FT42">
            <v>43869</v>
          </cell>
          <cell r="FU42">
            <v>21863.07</v>
          </cell>
          <cell r="FV42">
            <v>3660.0160000000001</v>
          </cell>
          <cell r="FW42">
            <v>40653.990000000005</v>
          </cell>
          <cell r="FX42">
            <v>33822.370290000006</v>
          </cell>
          <cell r="FY42">
            <v>11132.936300000001</v>
          </cell>
          <cell r="FZ42">
            <v>22100</v>
          </cell>
          <cell r="GA42">
            <v>20049.66</v>
          </cell>
          <cell r="GB42">
            <v>13333.88205</v>
          </cell>
          <cell r="GC42">
            <v>17096.934699999991</v>
          </cell>
          <cell r="GD42">
            <v>11605.51</v>
          </cell>
          <cell r="GE42">
            <v>6592.2481200000002</v>
          </cell>
          <cell r="GF42">
            <v>5000</v>
          </cell>
          <cell r="GL42">
            <v>27481.501048539994</v>
          </cell>
          <cell r="GM42">
            <v>4323.6745572534974</v>
          </cell>
          <cell r="GN42">
            <v>2034.3377320500001</v>
          </cell>
          <cell r="GO42">
            <v>33839.513337843491</v>
          </cell>
        </row>
        <row r="43">
          <cell r="A43">
            <v>39</v>
          </cell>
          <cell r="B43" t="str">
            <v>Bills Purchased</v>
          </cell>
          <cell r="D43">
            <v>64.27</v>
          </cell>
          <cell r="E43">
            <v>66.955018210000006</v>
          </cell>
          <cell r="F43">
            <v>181.42153921000002</v>
          </cell>
          <cell r="G43">
            <v>220.66540448649999</v>
          </cell>
          <cell r="H43">
            <v>932.67036827999993</v>
          </cell>
          <cell r="I43">
            <v>36.331187840000005</v>
          </cell>
          <cell r="J43">
            <v>100.14</v>
          </cell>
          <cell r="K43">
            <v>296.27142572000002</v>
          </cell>
          <cell r="L43">
            <v>1205.1210650825001</v>
          </cell>
          <cell r="M43">
            <v>17.839506750000002</v>
          </cell>
          <cell r="N43">
            <v>18.220487329999997</v>
          </cell>
          <cell r="O43">
            <v>0.28000000000000003</v>
          </cell>
          <cell r="P43">
            <v>27.699000000000002</v>
          </cell>
          <cell r="Q43">
            <v>17.07358438</v>
          </cell>
          <cell r="R43">
            <v>570.18555895000009</v>
          </cell>
          <cell r="S43">
            <v>493.86643183000001</v>
          </cell>
          <cell r="T43">
            <v>0</v>
          </cell>
          <cell r="U43">
            <v>98.722773970000006</v>
          </cell>
          <cell r="V43">
            <v>105.79444271</v>
          </cell>
          <cell r="W43">
            <v>13.999357939999999</v>
          </cell>
          <cell r="X43">
            <v>180.30470253600001</v>
          </cell>
          <cell r="Y43">
            <v>23.407090850000003</v>
          </cell>
          <cell r="Z43">
            <v>242.8913325</v>
          </cell>
          <cell r="AA43">
            <v>751.06788112149991</v>
          </cell>
          <cell r="AB43">
            <v>15.6581865125</v>
          </cell>
          <cell r="AC43">
            <v>2.7171050499999998</v>
          </cell>
          <cell r="AD43">
            <v>1.8460000000000001</v>
          </cell>
          <cell r="AE43">
            <v>49.9</v>
          </cell>
          <cell r="AF43">
            <v>0.26255000000000001</v>
          </cell>
          <cell r="AH43">
            <v>0</v>
          </cell>
          <cell r="AK43">
            <v>1000</v>
          </cell>
          <cell r="AQ43">
            <v>0</v>
          </cell>
          <cell r="AW43">
            <v>9.9999999999999995E-8</v>
          </cell>
          <cell r="BF43">
            <v>3200</v>
          </cell>
          <cell r="BJ43">
            <v>0</v>
          </cell>
          <cell r="BT43">
            <v>0</v>
          </cell>
          <cell r="BZ43">
            <v>0</v>
          </cell>
          <cell r="CG43">
            <v>1600</v>
          </cell>
          <cell r="CJ43">
            <v>0</v>
          </cell>
          <cell r="CZ43">
            <v>0</v>
          </cell>
          <cell r="EC43">
            <v>0</v>
          </cell>
          <cell r="FF43">
            <v>3800</v>
          </cell>
          <cell r="FI43">
            <v>0</v>
          </cell>
          <cell r="FM43">
            <v>60</v>
          </cell>
          <cell r="FO43">
            <v>2600</v>
          </cell>
          <cell r="FZ43">
            <v>2426</v>
          </cell>
          <cell r="GB43">
            <v>0</v>
          </cell>
          <cell r="GE43">
            <v>0</v>
          </cell>
          <cell r="GL43">
            <v>5735.5820012590011</v>
          </cell>
          <cell r="GM43">
            <v>5.8000000000999998</v>
          </cell>
          <cell r="GN43">
            <v>8.8859999999999992</v>
          </cell>
          <cell r="GO43">
            <v>5750.2680012591018</v>
          </cell>
        </row>
        <row r="44">
          <cell r="A44">
            <v>40</v>
          </cell>
          <cell r="B44" t="str">
            <v>Other Product</v>
          </cell>
          <cell r="C44">
            <v>35721.60269</v>
          </cell>
          <cell r="D44">
            <v>8907.7299999999977</v>
          </cell>
          <cell r="E44">
            <v>3687.8609660399998</v>
          </cell>
          <cell r="F44">
            <v>1179.5618827125004</v>
          </cell>
          <cell r="G44">
            <v>1219.3944835815007</v>
          </cell>
          <cell r="H44">
            <v>1209.8987815139997</v>
          </cell>
          <cell r="I44">
            <v>5401.3093615799989</v>
          </cell>
          <cell r="J44">
            <v>1117.72</v>
          </cell>
          <cell r="K44">
            <v>5318.3490596499996</v>
          </cell>
          <cell r="L44">
            <v>568.70718012999953</v>
          </cell>
          <cell r="M44">
            <v>1906.3086721499999</v>
          </cell>
          <cell r="N44">
            <v>2652.36037394</v>
          </cell>
          <cell r="O44">
            <v>1151.7299688199998</v>
          </cell>
          <cell r="P44">
            <v>3509.9588821080001</v>
          </cell>
          <cell r="Q44">
            <v>411.47866150999994</v>
          </cell>
          <cell r="R44">
            <v>1409.9829765399998</v>
          </cell>
          <cell r="S44">
            <v>316.15353305000002</v>
          </cell>
          <cell r="T44">
            <v>221.81181100000001</v>
          </cell>
          <cell r="U44">
            <v>581.92096917999993</v>
          </cell>
          <cell r="V44">
            <v>2469.9641271000005</v>
          </cell>
          <cell r="W44">
            <v>5063.8954678800037</v>
          </cell>
          <cell r="X44">
            <v>601.67599340000015</v>
          </cell>
          <cell r="Y44">
            <v>1258.657255619999</v>
          </cell>
          <cell r="Z44">
            <v>676.79545679</v>
          </cell>
          <cell r="AA44">
            <v>2860.0388359899971</v>
          </cell>
          <cell r="AB44">
            <v>337.34661377999998</v>
          </cell>
          <cell r="AC44">
            <v>710.83247630170024</v>
          </cell>
          <cell r="AD44">
            <v>1041.6586230000003</v>
          </cell>
          <cell r="AE44">
            <v>117.11</v>
          </cell>
          <cell r="AF44">
            <v>664.05151767049995</v>
          </cell>
          <cell r="AG44">
            <v>1418.3742564199986</v>
          </cell>
          <cell r="AH44">
            <v>2119.0146451099999</v>
          </cell>
          <cell r="AI44">
            <v>16098.75189</v>
          </cell>
          <cell r="AJ44">
            <v>124068.31999999999</v>
          </cell>
          <cell r="AK44">
            <v>447192.31417000014</v>
          </cell>
          <cell r="AL44">
            <v>59085.311180000004</v>
          </cell>
          <cell r="AM44">
            <v>1122.57</v>
          </cell>
          <cell r="AN44">
            <v>12895</v>
          </cell>
          <cell r="AO44">
            <v>392182.44400000002</v>
          </cell>
          <cell r="AP44">
            <v>564573.44205000007</v>
          </cell>
          <cell r="AQ44">
            <v>8928.9709800000001</v>
          </cell>
          <cell r="AR44">
            <v>356512</v>
          </cell>
          <cell r="AS44">
            <v>560336.27</v>
          </cell>
          <cell r="AT44">
            <v>621730</v>
          </cell>
          <cell r="AU44">
            <v>732041.33</v>
          </cell>
          <cell r="AV44">
            <v>38542</v>
          </cell>
          <cell r="AW44">
            <v>34595</v>
          </cell>
          <cell r="AX44">
            <v>23605.1</v>
          </cell>
          <cell r="AY44">
            <v>116317.91225000001</v>
          </cell>
          <cell r="AZ44">
            <v>243487.42999999996</v>
          </cell>
          <cell r="BA44">
            <v>113705.34</v>
          </cell>
          <cell r="BB44">
            <v>321825.78000000003</v>
          </cell>
          <cell r="BC44">
            <v>415211</v>
          </cell>
          <cell r="BD44">
            <v>129316.11120000001</v>
          </cell>
          <cell r="BE44">
            <v>17396.509999999998</v>
          </cell>
          <cell r="BF44">
            <v>993825.80696000019</v>
          </cell>
          <cell r="BG44">
            <v>8800.4184999999998</v>
          </cell>
          <cell r="BH44">
            <v>710793.86739999999</v>
          </cell>
          <cell r="BI44">
            <v>20008.800510000001</v>
          </cell>
          <cell r="BJ44">
            <v>342525.31646</v>
          </cell>
          <cell r="BK44">
            <v>157382.05765999999</v>
          </cell>
          <cell r="BL44">
            <v>440272.73</v>
          </cell>
          <cell r="BM44">
            <v>515691.10881999996</v>
          </cell>
          <cell r="BN44">
            <v>159841.80703</v>
          </cell>
          <cell r="BO44">
            <v>1755</v>
          </cell>
          <cell r="BP44">
            <v>169213.29000000007</v>
          </cell>
          <cell r="BQ44">
            <v>44668.728999999999</v>
          </cell>
          <cell r="BR44">
            <v>773169.70774999971</v>
          </cell>
          <cell r="BS44">
            <v>15563.16265</v>
          </cell>
          <cell r="BT44">
            <v>99677.260000000009</v>
          </cell>
          <cell r="BU44">
            <v>5195.7699999999995</v>
          </cell>
          <cell r="BV44">
            <v>74825.999069999991</v>
          </cell>
          <cell r="BW44">
            <v>132946.04790999991</v>
          </cell>
          <cell r="BX44">
            <v>4414.47</v>
          </cell>
          <cell r="BY44">
            <v>69096</v>
          </cell>
          <cell r="BZ44">
            <v>13936.542539999999</v>
          </cell>
          <cell r="CA44">
            <v>218875</v>
          </cell>
          <cell r="CB44">
            <v>267807.41876999999</v>
          </cell>
          <cell r="CC44">
            <v>487162.83999999997</v>
          </cell>
          <cell r="CD44">
            <v>130891.155</v>
          </cell>
          <cell r="CE44">
            <v>86233.400000000009</v>
          </cell>
          <cell r="CF44">
            <v>129282.90872999998</v>
          </cell>
          <cell r="CG44">
            <v>121312.09570000001</v>
          </cell>
          <cell r="CH44">
            <v>358232.34080000001</v>
          </cell>
          <cell r="CI44">
            <v>222666.53099999999</v>
          </cell>
          <cell r="CJ44">
            <v>400970.84999999992</v>
          </cell>
          <cell r="CK44">
            <v>2280</v>
          </cell>
          <cell r="CL44">
            <v>128851.08827000001</v>
          </cell>
          <cell r="CM44">
            <v>11850</v>
          </cell>
          <cell r="CN44">
            <v>208804.58000000002</v>
          </cell>
          <cell r="CO44">
            <v>170111.7</v>
          </cell>
          <cell r="CP44">
            <v>24234.290240000002</v>
          </cell>
          <cell r="CQ44">
            <v>716693.99095999985</v>
          </cell>
          <cell r="CR44">
            <v>28067.276209999996</v>
          </cell>
          <cell r="CS44">
            <v>129016.08641000002</v>
          </cell>
          <cell r="CT44">
            <v>5589.4849000000004</v>
          </cell>
          <cell r="CU44">
            <v>14639.474600000001</v>
          </cell>
          <cell r="CV44">
            <v>116803.48</v>
          </cell>
          <cell r="CW44">
            <v>73875.954969999992</v>
          </cell>
          <cell r="CX44">
            <v>72924.039939999988</v>
          </cell>
          <cell r="CY44">
            <v>163875.34751999998</v>
          </cell>
          <cell r="CZ44">
            <v>72381.256860000009</v>
          </cell>
          <cell r="DA44">
            <v>19135</v>
          </cell>
          <cell r="DB44">
            <v>31042.081189999997</v>
          </cell>
          <cell r="DC44">
            <v>20522.145379999998</v>
          </cell>
          <cell r="DD44">
            <v>266310.2</v>
          </cell>
          <cell r="DE44">
            <v>166779.20700999995</v>
          </cell>
          <cell r="DF44">
            <v>2538</v>
          </cell>
          <cell r="DG44">
            <v>18712.932059999999</v>
          </cell>
          <cell r="DH44">
            <v>51478.569999999992</v>
          </cell>
          <cell r="DI44">
            <v>3569.6169600000003</v>
          </cell>
          <cell r="DJ44">
            <v>2208.15</v>
          </cell>
          <cell r="DK44">
            <v>224122.87</v>
          </cell>
          <cell r="DL44">
            <v>29944.960000000003</v>
          </cell>
          <cell r="DM44">
            <v>175830.04605999999</v>
          </cell>
          <cell r="DN44">
            <v>116942.51294</v>
          </cell>
          <cell r="DO44">
            <v>104795</v>
          </cell>
          <cell r="DP44">
            <v>4174.7642599999999</v>
          </cell>
          <cell r="DQ44">
            <v>393858</v>
          </cell>
          <cell r="DR44">
            <v>675</v>
          </cell>
          <cell r="DS44">
            <v>0</v>
          </cell>
          <cell r="DT44">
            <v>0</v>
          </cell>
          <cell r="DU44">
            <v>33900</v>
          </cell>
          <cell r="DV44">
            <v>152595.71732</v>
          </cell>
          <cell r="DW44">
            <v>55080.329999999994</v>
          </cell>
          <cell r="DX44">
            <v>1467441.2102399999</v>
          </cell>
          <cell r="DY44">
            <v>53522.538499999995</v>
          </cell>
          <cell r="DZ44">
            <v>8609</v>
          </cell>
          <cell r="EA44">
            <v>16234</v>
          </cell>
          <cell r="EC44">
            <v>67724.922599999991</v>
          </cell>
          <cell r="ED44">
            <v>146447.86397000001</v>
          </cell>
          <cell r="EE44">
            <v>427734.29000000004</v>
          </cell>
          <cell r="EF44">
            <v>83263.277999999991</v>
          </cell>
          <cell r="EG44">
            <v>154790.52300000002</v>
          </cell>
          <cell r="EH44">
            <v>133073.84</v>
          </cell>
          <cell r="EI44">
            <v>196223.66206000003</v>
          </cell>
          <cell r="EJ44">
            <v>69419</v>
          </cell>
          <cell r="EK44">
            <v>123167.39822</v>
          </cell>
          <cell r="EL44">
            <v>198024.49676999997</v>
          </cell>
          <cell r="EM44">
            <v>282833</v>
          </cell>
          <cell r="EN44">
            <v>507016.38760000002</v>
          </cell>
          <cell r="EO44">
            <v>451561</v>
          </cell>
          <cell r="EP44">
            <v>34342.629999999997</v>
          </cell>
          <cell r="EQ44">
            <v>0</v>
          </cell>
          <cell r="ER44">
            <v>194695.31621999998</v>
          </cell>
          <cell r="ES44">
            <v>363436.36</v>
          </cell>
          <cell r="ET44">
            <v>0</v>
          </cell>
          <cell r="EU44">
            <v>40995.443910000002</v>
          </cell>
          <cell r="EV44">
            <v>76176.871509999997</v>
          </cell>
          <cell r="EW44">
            <v>12889.33</v>
          </cell>
          <cell r="EX44">
            <v>167784</v>
          </cell>
          <cell r="EY44">
            <v>295659</v>
          </cell>
          <cell r="EZ44">
            <v>1303497.2271000003</v>
          </cell>
          <cell r="FA44">
            <v>127492.06</v>
          </cell>
          <cell r="FB44">
            <v>119735.32179999999</v>
          </cell>
          <cell r="FC44">
            <v>0</v>
          </cell>
          <cell r="FD44">
            <v>711700.66</v>
          </cell>
          <cell r="FE44">
            <v>164257.86000000002</v>
          </cell>
          <cell r="FF44">
            <v>80458.25</v>
          </cell>
          <cell r="FG44">
            <v>808227</v>
          </cell>
          <cell r="FH44">
            <v>54368.203999999998</v>
          </cell>
          <cell r="FI44">
            <v>33552.93</v>
          </cell>
          <cell r="FJ44">
            <v>120808.19327</v>
          </cell>
          <cell r="FK44">
            <v>350350.68000000005</v>
          </cell>
          <cell r="FL44">
            <v>49.63</v>
          </cell>
          <cell r="FM44">
            <v>846460.3802600007</v>
          </cell>
          <cell r="FN44">
            <v>22791.1</v>
          </cell>
          <cell r="FO44">
            <v>269246.10791000002</v>
          </cell>
          <cell r="FP44">
            <v>7577.29</v>
          </cell>
          <cell r="FQ44">
            <v>113699</v>
          </cell>
          <cell r="FR44">
            <v>14910.272999999999</v>
          </cell>
          <cell r="FS44">
            <v>3752.8430000000003</v>
          </cell>
          <cell r="FT44">
            <v>682474</v>
          </cell>
          <cell r="FU44">
            <v>111460.26000000001</v>
          </cell>
          <cell r="FV44">
            <v>46066.491999999998</v>
          </cell>
          <cell r="FW44">
            <v>469112.74000000005</v>
          </cell>
          <cell r="FX44">
            <v>304688.44929000002</v>
          </cell>
          <cell r="FY44">
            <v>62393.974539999996</v>
          </cell>
          <cell r="FZ44">
            <v>12422.22</v>
          </cell>
          <cell r="GA44">
            <v>189766.49000000005</v>
          </cell>
          <cell r="GB44">
            <v>154247.39131000004</v>
          </cell>
          <cell r="GC44">
            <v>361394.61515000003</v>
          </cell>
          <cell r="GD44">
            <v>117145.57</v>
          </cell>
          <cell r="GE44">
            <v>94770.019019999992</v>
          </cell>
          <cell r="GF44">
            <v>27464.98</v>
          </cell>
          <cell r="GL44">
            <v>95833.255522568186</v>
          </cell>
          <cell r="GM44">
            <v>16100.444446720001</v>
          </cell>
          <cell r="GN44">
            <v>13600.983621570005</v>
          </cell>
          <cell r="GO44">
            <v>125534.6835908582</v>
          </cell>
        </row>
        <row r="55">
          <cell r="B55" t="str">
            <v xml:space="preserve">  TOTAL Produwisec</v>
          </cell>
          <cell r="C55">
            <v>35721.60269</v>
          </cell>
          <cell r="D55">
            <v>43838.539999999986</v>
          </cell>
          <cell r="E55">
            <v>44906.70523821743</v>
          </cell>
          <cell r="F55">
            <v>47668.294815517496</v>
          </cell>
          <cell r="G55">
            <v>21228.473984588003</v>
          </cell>
          <cell r="H55">
            <v>40222.143382242029</v>
          </cell>
          <cell r="I55">
            <v>28642.780805087998</v>
          </cell>
          <cell r="J55">
            <v>12900.41</v>
          </cell>
          <cell r="K55">
            <v>41372.397537819998</v>
          </cell>
          <cell r="L55">
            <v>21761.909453482502</v>
          </cell>
          <cell r="M55">
            <v>15799.728178900003</v>
          </cell>
          <cell r="N55">
            <v>19382.032012629999</v>
          </cell>
          <cell r="O55">
            <v>9205.4548698099989</v>
          </cell>
          <cell r="P55">
            <v>19973.507968551701</v>
          </cell>
          <cell r="Q55">
            <v>19690.911856479997</v>
          </cell>
          <cell r="R55">
            <v>19181.096562080002</v>
          </cell>
          <cell r="S55">
            <v>22991.482880631003</v>
          </cell>
          <cell r="T55">
            <v>52272.141841204008</v>
          </cell>
          <cell r="U55">
            <v>24819.738075960002</v>
          </cell>
          <cell r="V55">
            <v>18240.516518180004</v>
          </cell>
          <cell r="W55">
            <v>21593.133017800003</v>
          </cell>
          <cell r="X55">
            <v>14015.497859875999</v>
          </cell>
          <cell r="Y55">
            <v>18097.686221779994</v>
          </cell>
          <cell r="Z55">
            <v>14056.577749724998</v>
          </cell>
          <cell r="AA55">
            <v>16550.584129311494</v>
          </cell>
          <cell r="AB55">
            <v>17025.3534729725</v>
          </cell>
          <cell r="AC55">
            <v>10948.639263863697</v>
          </cell>
          <cell r="AD55">
            <v>11656.013254279998</v>
          </cell>
          <cell r="AE55">
            <v>8652.0499999999993</v>
          </cell>
          <cell r="AF55">
            <v>11271.941338230499</v>
          </cell>
          <cell r="AG55">
            <v>8532.4235940799972</v>
          </cell>
          <cell r="AH55">
            <v>14750.003951230003</v>
          </cell>
          <cell r="AI55">
            <v>1981041.7007299999</v>
          </cell>
          <cell r="AJ55">
            <v>1644853.44</v>
          </cell>
          <cell r="AK55">
            <v>3708170.2099999995</v>
          </cell>
          <cell r="AL55">
            <v>62570.669569999955</v>
          </cell>
          <cell r="AM55">
            <v>3237944.2899999996</v>
          </cell>
          <cell r="AN55">
            <v>577594</v>
          </cell>
          <cell r="AO55">
            <v>2344592.068</v>
          </cell>
          <cell r="AP55">
            <v>1238571.2155299999</v>
          </cell>
          <cell r="AQ55">
            <v>1615103.0445200002</v>
          </cell>
          <cell r="AR55">
            <v>693702</v>
          </cell>
          <cell r="AS55">
            <v>2340039.2400000002</v>
          </cell>
          <cell r="AT55">
            <v>1916882</v>
          </cell>
          <cell r="AU55">
            <v>3114745.7</v>
          </cell>
          <cell r="AV55">
            <v>1039590</v>
          </cell>
          <cell r="AW55">
            <v>1609755.0004731</v>
          </cell>
          <cell r="AX55">
            <v>936710.51000000013</v>
          </cell>
          <cell r="AY55">
            <v>1808896.6944100002</v>
          </cell>
          <cell r="AZ55">
            <v>2024373</v>
          </cell>
          <cell r="BA55">
            <v>2281909.91</v>
          </cell>
          <cell r="BB55">
            <v>3387489.93</v>
          </cell>
          <cell r="BC55">
            <v>2397275</v>
          </cell>
          <cell r="BD55">
            <v>1426304.7914700001</v>
          </cell>
          <cell r="BE55">
            <v>598787.44999999995</v>
          </cell>
          <cell r="BF55">
            <v>5354490.0457600038</v>
          </cell>
          <cell r="BG55">
            <v>545998.01360000006</v>
          </cell>
          <cell r="BH55">
            <v>3400649.5895699998</v>
          </cell>
          <cell r="BI55">
            <v>6169397.0046399999</v>
          </cell>
          <cell r="BJ55">
            <v>818764.38584999996</v>
          </cell>
          <cell r="BK55">
            <v>1117611.8041700001</v>
          </cell>
          <cell r="BL55">
            <v>1010577.77</v>
          </cell>
          <cell r="BM55">
            <v>2889213.8526100004</v>
          </cell>
          <cell r="BN55">
            <v>1849163.3656089993</v>
          </cell>
          <cell r="BO55">
            <v>463800</v>
          </cell>
          <cell r="BP55">
            <v>750635.53</v>
          </cell>
          <cell r="BQ55">
            <v>276261.40000000002</v>
          </cell>
          <cell r="BR55">
            <v>4710625.9429799998</v>
          </cell>
          <cell r="BS55">
            <v>307722.27857999998</v>
          </cell>
          <cell r="BT55">
            <v>2551711.0999999996</v>
          </cell>
          <cell r="BU55">
            <v>458794.13000000006</v>
          </cell>
          <cell r="BV55">
            <v>500425.76821000001</v>
          </cell>
          <cell r="BW55">
            <v>1146191.2154799998</v>
          </cell>
          <cell r="BX55">
            <v>598414.8899999999</v>
          </cell>
          <cell r="BY55">
            <v>471329</v>
          </cell>
          <cell r="BZ55">
            <v>3566224.8790099998</v>
          </cell>
          <cell r="CA55">
            <v>2323943</v>
          </cell>
          <cell r="CB55">
            <v>2255021.0207999991</v>
          </cell>
          <cell r="CC55">
            <v>2630929.1599999997</v>
          </cell>
          <cell r="CD55">
            <v>237926.71094999998</v>
          </cell>
          <cell r="CE55">
            <v>230899.71999999997</v>
          </cell>
          <cell r="CF55">
            <v>1718049.7440584996</v>
          </cell>
          <cell r="CG55">
            <v>1074851.0088</v>
          </cell>
          <cell r="CH55">
            <v>923348.43030999997</v>
          </cell>
          <cell r="CI55">
            <v>830247.10312999994</v>
          </cell>
          <cell r="CJ55">
            <v>3236947.85</v>
          </cell>
          <cell r="CK55">
            <v>170047.97692999998</v>
          </cell>
          <cell r="CL55">
            <v>296025.30904000002</v>
          </cell>
          <cell r="CM55">
            <v>299822</v>
          </cell>
          <cell r="CN55">
            <v>3065965.49</v>
          </cell>
          <cell r="CO55">
            <v>493697.91000000003</v>
          </cell>
          <cell r="CP55">
            <v>190275.55366999999</v>
          </cell>
          <cell r="CQ55">
            <v>2356377.6477000001</v>
          </cell>
          <cell r="CR55">
            <v>336307.04430999997</v>
          </cell>
          <cell r="CS55">
            <v>653569.84309999994</v>
          </cell>
          <cell r="CT55">
            <v>195730.24973000007</v>
          </cell>
          <cell r="CU55">
            <v>377764.55934999994</v>
          </cell>
          <cell r="CV55">
            <v>769489.7</v>
          </cell>
          <cell r="CW55">
            <v>261493.76058</v>
          </cell>
          <cell r="CX55">
            <v>924456.84715000028</v>
          </cell>
          <cell r="CY55">
            <v>1688006.7567099999</v>
          </cell>
          <cell r="CZ55">
            <v>224785.54411999998</v>
          </cell>
          <cell r="DA55">
            <v>227846.48</v>
          </cell>
          <cell r="DB55">
            <v>610594.93335999991</v>
          </cell>
          <cell r="DC55">
            <v>130429.08744999998</v>
          </cell>
          <cell r="DD55">
            <v>2710015.27</v>
          </cell>
          <cell r="DE55">
            <v>668616.54452</v>
          </cell>
          <cell r="DF55">
            <v>102477.73</v>
          </cell>
          <cell r="DG55">
            <v>51016.309349999996</v>
          </cell>
          <cell r="DH55">
            <v>491050.33197000012</v>
          </cell>
          <cell r="DI55">
            <v>105168.84148999999</v>
          </cell>
          <cell r="DJ55">
            <v>550744.680161</v>
          </cell>
          <cell r="DK55">
            <v>398902.68999999994</v>
          </cell>
          <cell r="DL55">
            <v>123487.52</v>
          </cell>
          <cell r="DM55">
            <v>395695.21904999996</v>
          </cell>
          <cell r="DN55">
            <v>234036.55249</v>
          </cell>
          <cell r="DO55">
            <v>546439</v>
          </cell>
          <cell r="DP55">
            <v>97314.315399999978</v>
          </cell>
          <cell r="DQ55">
            <v>5300950</v>
          </cell>
          <cell r="DR55">
            <v>38022.450000000004</v>
          </cell>
          <cell r="DS55">
            <v>63386.167119999998</v>
          </cell>
          <cell r="DT55">
            <v>4598.3500000000004</v>
          </cell>
          <cell r="DU55">
            <v>395300</v>
          </cell>
          <cell r="DV55">
            <v>536428.50203999993</v>
          </cell>
          <cell r="DW55">
            <v>879421.79999999993</v>
          </cell>
          <cell r="DX55">
            <v>3500216.0027099997</v>
          </cell>
          <cell r="DY55">
            <v>3025405.8280599997</v>
          </cell>
          <cell r="DZ55">
            <v>391918</v>
          </cell>
          <cell r="EA55">
            <v>422149</v>
          </cell>
          <cell r="EC55">
            <v>822601.68937699986</v>
          </cell>
          <cell r="ED55">
            <v>1890319.7600069998</v>
          </cell>
          <cell r="EE55">
            <v>1395109.02</v>
          </cell>
          <cell r="EF55">
            <v>1820223.7064900002</v>
          </cell>
          <cell r="EG55">
            <v>1108789.41426</v>
          </cell>
          <cell r="EH55">
            <v>1300427.5</v>
          </cell>
          <cell r="EI55">
            <v>1478690.0661199989</v>
          </cell>
          <cell r="EJ55">
            <v>1449593</v>
          </cell>
          <cell r="EK55">
            <v>2508445.7597099999</v>
          </cell>
          <cell r="EL55">
            <v>2352345.4823699999</v>
          </cell>
          <cell r="EM55">
            <v>1403246</v>
          </cell>
          <cell r="EN55">
            <v>2438423.3436799999</v>
          </cell>
          <cell r="EO55">
            <v>573420</v>
          </cell>
          <cell r="EP55">
            <v>147361.81</v>
          </cell>
          <cell r="EQ55">
            <v>953744.41999999993</v>
          </cell>
          <cell r="ER55">
            <v>774679.02772999997</v>
          </cell>
          <cell r="ES55">
            <v>1569321.5099999998</v>
          </cell>
          <cell r="ET55">
            <v>1239285.6100000001</v>
          </cell>
          <cell r="EU55">
            <v>941865.69117000001</v>
          </cell>
          <cell r="EV55">
            <v>203542.68573999999</v>
          </cell>
          <cell r="EW55">
            <v>107329.23</v>
          </cell>
          <cell r="EX55">
            <v>2345966</v>
          </cell>
          <cell r="EY55">
            <v>483531</v>
          </cell>
          <cell r="EZ55">
            <v>3229893.9533400005</v>
          </cell>
          <cell r="FA55">
            <v>704830.77327000001</v>
          </cell>
          <cell r="FB55">
            <v>2311317.3535700003</v>
          </cell>
          <cell r="FC55">
            <v>667993.00000000012</v>
          </cell>
          <cell r="FD55">
            <v>2065466.8299999996</v>
          </cell>
          <cell r="FE55">
            <v>737011.77999999991</v>
          </cell>
          <cell r="FF55">
            <v>215006.72</v>
          </cell>
          <cell r="FG55">
            <v>2702686</v>
          </cell>
          <cell r="FH55">
            <v>465265.89706999995</v>
          </cell>
          <cell r="FI55">
            <v>889485.00215000019</v>
          </cell>
          <cell r="FJ55">
            <v>3022584.8814100004</v>
          </cell>
          <cell r="FK55">
            <v>1227524.54</v>
          </cell>
          <cell r="FL55">
            <v>532221.978</v>
          </cell>
          <cell r="FM55">
            <v>5101872.4434800008</v>
          </cell>
          <cell r="FN55">
            <v>595033.95959999994</v>
          </cell>
          <cell r="FO55">
            <v>666267.60481000005</v>
          </cell>
          <cell r="FP55">
            <v>646273.25999999989</v>
          </cell>
          <cell r="FQ55">
            <v>756440</v>
          </cell>
          <cell r="FR55">
            <v>143115.63099999999</v>
          </cell>
          <cell r="FS55">
            <v>313264.12124000001</v>
          </cell>
          <cell r="FT55">
            <v>1618210</v>
          </cell>
          <cell r="FU55">
            <v>1060652.7199999997</v>
          </cell>
          <cell r="FV55">
            <v>98722.204930000007</v>
          </cell>
          <cell r="FW55">
            <v>1489391.4</v>
          </cell>
          <cell r="FX55">
            <v>786839.55091999995</v>
          </cell>
          <cell r="FY55">
            <v>502868.15659999999</v>
          </cell>
          <cell r="FZ55">
            <v>936811.96</v>
          </cell>
          <cell r="GA55">
            <v>647368.53</v>
          </cell>
          <cell r="GB55">
            <v>508982.25721000013</v>
          </cell>
          <cell r="GC55">
            <v>791830.84262000001</v>
          </cell>
          <cell r="GD55">
            <v>330517.23000000004</v>
          </cell>
          <cell r="GE55">
            <v>169088.41756999999</v>
          </cell>
          <cell r="GF55">
            <v>228085.72</v>
          </cell>
          <cell r="GL55">
            <v>726969.77252453147</v>
          </cell>
          <cell r="GM55">
            <v>121561.67624357156</v>
          </cell>
          <cell r="GN55">
            <v>74622.025578253975</v>
          </cell>
          <cell r="GO55">
            <v>923153.47434635705</v>
          </cell>
        </row>
      </sheetData>
      <sheetData sheetId="22" refreshError="1"/>
      <sheetData sheetId="23">
        <row r="5">
          <cell r="A5">
            <v>1</v>
          </cell>
          <cell r="B5" t="str">
            <v>Gold and Silver</v>
          </cell>
          <cell r="C5">
            <v>8610.0169999999998</v>
          </cell>
          <cell r="D5">
            <v>7725.43</v>
          </cell>
          <cell r="E5">
            <v>16.841512898707006</v>
          </cell>
          <cell r="F5">
            <v>1089.7733245800002</v>
          </cell>
          <cell r="G5">
            <v>0</v>
          </cell>
          <cell r="H5">
            <v>0</v>
          </cell>
          <cell r="I5">
            <v>0</v>
          </cell>
          <cell r="J5">
            <v>264.67717629000003</v>
          </cell>
          <cell r="K5">
            <v>0</v>
          </cell>
          <cell r="L5">
            <v>9.8320415700000012</v>
          </cell>
          <cell r="M5">
            <v>695.29</v>
          </cell>
          <cell r="N5">
            <v>5.9150279900000005</v>
          </cell>
          <cell r="O5">
            <v>0</v>
          </cell>
          <cell r="P5">
            <v>18.761062000000003</v>
          </cell>
          <cell r="Q5">
            <v>0</v>
          </cell>
          <cell r="R5">
            <v>248.05735351999996</v>
          </cell>
          <cell r="S5">
            <v>0</v>
          </cell>
          <cell r="T5">
            <v>0</v>
          </cell>
          <cell r="U5">
            <v>0</v>
          </cell>
          <cell r="V5">
            <v>1303.3139997900009</v>
          </cell>
          <cell r="W5">
            <v>3270.9</v>
          </cell>
          <cell r="X5">
            <v>61.323807620000011</v>
          </cell>
          <cell r="Y5">
            <v>842.06664356999897</v>
          </cell>
          <cell r="Z5">
            <v>22.997748579999985</v>
          </cell>
          <cell r="AA5">
            <v>0</v>
          </cell>
          <cell r="AB5">
            <v>0</v>
          </cell>
          <cell r="AC5">
            <v>334.20510517999998</v>
          </cell>
          <cell r="AD5">
            <v>0.18471155</v>
          </cell>
          <cell r="AE5">
            <v>46.661000000000001</v>
          </cell>
          <cell r="AF5">
            <v>251.93653097000001</v>
          </cell>
          <cell r="AG5">
            <v>1403.2837442599978</v>
          </cell>
          <cell r="AH5">
            <v>53.761844999999994</v>
          </cell>
          <cell r="AI5">
            <v>0</v>
          </cell>
          <cell r="AJ5">
            <v>0</v>
          </cell>
          <cell r="AK5">
            <v>0</v>
          </cell>
          <cell r="AL5">
            <v>0</v>
          </cell>
          <cell r="AM5">
            <v>204927.24552999999</v>
          </cell>
          <cell r="AN5">
            <v>0</v>
          </cell>
          <cell r="AO5">
            <v>0</v>
          </cell>
          <cell r="AP5">
            <v>0</v>
          </cell>
          <cell r="AQ5">
            <v>0</v>
          </cell>
          <cell r="AR5">
            <v>0</v>
          </cell>
          <cell r="AS5">
            <v>0</v>
          </cell>
          <cell r="AT5">
            <v>0</v>
          </cell>
          <cell r="AU5">
            <v>13424.8</v>
          </cell>
          <cell r="AV5">
            <v>0</v>
          </cell>
          <cell r="AW5">
            <v>1931</v>
          </cell>
          <cell r="AX5">
            <v>0</v>
          </cell>
          <cell r="AY5">
            <v>0</v>
          </cell>
          <cell r="AZ5">
            <v>20568.98</v>
          </cell>
          <cell r="BA5">
            <v>51188</v>
          </cell>
          <cell r="BB5">
            <v>28374.95</v>
          </cell>
          <cell r="BC5">
            <v>193465</v>
          </cell>
          <cell r="BD5">
            <v>66240.3</v>
          </cell>
          <cell r="BE5">
            <v>0</v>
          </cell>
          <cell r="BF5">
            <v>8957.8292399999991</v>
          </cell>
          <cell r="BG5">
            <v>0</v>
          </cell>
          <cell r="BH5">
            <v>322092.26229000004</v>
          </cell>
          <cell r="BI5">
            <v>0</v>
          </cell>
          <cell r="BJ5">
            <v>64273.484230000009</v>
          </cell>
          <cell r="BK5">
            <v>10580.46</v>
          </cell>
          <cell r="BL5">
            <v>2023.5</v>
          </cell>
          <cell r="BM5">
            <v>13292.63413</v>
          </cell>
          <cell r="BN5">
            <v>0</v>
          </cell>
          <cell r="BO5">
            <v>0</v>
          </cell>
          <cell r="BP5">
            <v>0</v>
          </cell>
          <cell r="BQ5">
            <v>0</v>
          </cell>
          <cell r="BR5">
            <v>915.96121000000005</v>
          </cell>
          <cell r="BS5">
            <v>0</v>
          </cell>
          <cell r="BT5">
            <v>26667.900000000005</v>
          </cell>
          <cell r="BU5">
            <v>0</v>
          </cell>
          <cell r="BV5">
            <v>0</v>
          </cell>
          <cell r="BW5">
            <v>0</v>
          </cell>
          <cell r="BX5">
            <v>0</v>
          </cell>
          <cell r="BY5">
            <v>62493</v>
          </cell>
          <cell r="BZ5">
            <v>91986.209999999992</v>
          </cell>
          <cell r="CA5">
            <v>173786</v>
          </cell>
          <cell r="CB5">
            <v>67092.984799999991</v>
          </cell>
          <cell r="CC5">
            <v>318014.37</v>
          </cell>
          <cell r="CD5">
            <v>0</v>
          </cell>
          <cell r="CE5">
            <v>74656.44</v>
          </cell>
          <cell r="CF5">
            <v>88859.293219999992</v>
          </cell>
          <cell r="CG5">
            <v>0</v>
          </cell>
          <cell r="CH5">
            <v>174276.5</v>
          </cell>
          <cell r="CI5">
            <v>0</v>
          </cell>
          <cell r="CJ5">
            <v>122643.34000000001</v>
          </cell>
          <cell r="CK5">
            <v>0</v>
          </cell>
          <cell r="CL5">
            <v>8166.7619999999988</v>
          </cell>
          <cell r="CM5">
            <v>0</v>
          </cell>
          <cell r="CN5">
            <v>0</v>
          </cell>
          <cell r="CO5">
            <v>36653.009999999995</v>
          </cell>
          <cell r="CP5">
            <v>2925.3520000000003</v>
          </cell>
          <cell r="CQ5">
            <v>166791.71467999995</v>
          </cell>
          <cell r="CR5">
            <v>0</v>
          </cell>
          <cell r="CS5">
            <v>0</v>
          </cell>
          <cell r="CT5">
            <v>0</v>
          </cell>
          <cell r="CU5">
            <v>0</v>
          </cell>
          <cell r="CV5">
            <v>0</v>
          </cell>
          <cell r="CW5">
            <v>59434.399999999994</v>
          </cell>
          <cell r="CX5">
            <v>0</v>
          </cell>
          <cell r="CY5">
            <v>0</v>
          </cell>
          <cell r="CZ5">
            <v>17951.900139999998</v>
          </cell>
          <cell r="DA5">
            <v>0</v>
          </cell>
          <cell r="DB5">
            <v>92178.869000000006</v>
          </cell>
          <cell r="DC5">
            <v>14944.771980000001</v>
          </cell>
          <cell r="DD5">
            <v>250649.80000000002</v>
          </cell>
          <cell r="DE5">
            <v>0</v>
          </cell>
          <cell r="DF5">
            <v>0</v>
          </cell>
          <cell r="DG5">
            <v>31619.377980000001</v>
          </cell>
          <cell r="DH5">
            <v>46762.569999999992</v>
          </cell>
          <cell r="DI5">
            <v>0</v>
          </cell>
          <cell r="DJ5">
            <v>0</v>
          </cell>
          <cell r="DK5">
            <v>0</v>
          </cell>
          <cell r="DL5">
            <v>15930.59</v>
          </cell>
          <cell r="DM5">
            <v>115786.15567000001</v>
          </cell>
          <cell r="DN5">
            <v>0</v>
          </cell>
          <cell r="DO5">
            <v>26590</v>
          </cell>
          <cell r="DP5">
            <v>0</v>
          </cell>
          <cell r="DQ5">
            <v>50096</v>
          </cell>
          <cell r="DR5">
            <v>0</v>
          </cell>
          <cell r="DS5">
            <v>0</v>
          </cell>
          <cell r="DT5">
            <v>0</v>
          </cell>
          <cell r="DU5">
            <v>0</v>
          </cell>
          <cell r="DV5">
            <v>0</v>
          </cell>
          <cell r="DW5">
            <v>0</v>
          </cell>
          <cell r="DX5">
            <v>0</v>
          </cell>
          <cell r="DY5">
            <v>0</v>
          </cell>
          <cell r="DZ5">
            <v>0</v>
          </cell>
          <cell r="EA5">
            <v>0</v>
          </cell>
          <cell r="EC5">
            <v>0</v>
          </cell>
          <cell r="ED5">
            <v>15211.018</v>
          </cell>
          <cell r="EE5">
            <v>0</v>
          </cell>
          <cell r="EF5">
            <v>28552.128999999997</v>
          </cell>
          <cell r="EG5">
            <v>0</v>
          </cell>
          <cell r="EH5">
            <v>0</v>
          </cell>
          <cell r="EI5">
            <v>0</v>
          </cell>
          <cell r="EJ5">
            <v>26604</v>
          </cell>
          <cell r="EK5">
            <v>0</v>
          </cell>
          <cell r="EL5">
            <v>0</v>
          </cell>
          <cell r="EM5">
            <v>0</v>
          </cell>
          <cell r="EN5">
            <v>21477.447179999999</v>
          </cell>
          <cell r="EO5">
            <v>0</v>
          </cell>
          <cell r="EP5">
            <v>0</v>
          </cell>
          <cell r="EQ5">
            <v>0</v>
          </cell>
          <cell r="ER5">
            <v>0</v>
          </cell>
          <cell r="ES5">
            <v>0</v>
          </cell>
          <cell r="ET5">
            <v>0</v>
          </cell>
          <cell r="EU5">
            <v>0</v>
          </cell>
          <cell r="EV5">
            <v>0</v>
          </cell>
          <cell r="EW5">
            <v>0</v>
          </cell>
          <cell r="EX5">
            <v>0</v>
          </cell>
          <cell r="EY5">
            <v>0</v>
          </cell>
          <cell r="EZ5">
            <v>208182.81249000001</v>
          </cell>
          <cell r="FA5">
            <v>0</v>
          </cell>
          <cell r="FB5">
            <v>0</v>
          </cell>
          <cell r="FC5">
            <v>0</v>
          </cell>
          <cell r="FD5">
            <v>0</v>
          </cell>
          <cell r="FE5">
            <v>0</v>
          </cell>
          <cell r="FF5">
            <v>0</v>
          </cell>
          <cell r="FG5">
            <v>13104</v>
          </cell>
          <cell r="FH5">
            <v>0</v>
          </cell>
          <cell r="FI5">
            <v>0</v>
          </cell>
          <cell r="FJ5">
            <v>0</v>
          </cell>
          <cell r="FK5">
            <v>0</v>
          </cell>
          <cell r="FL5">
            <v>0</v>
          </cell>
          <cell r="FM5">
            <v>33190.191180000002</v>
          </cell>
          <cell r="FN5">
            <v>0</v>
          </cell>
          <cell r="FO5">
            <v>0</v>
          </cell>
          <cell r="FP5">
            <v>0</v>
          </cell>
          <cell r="FQ5">
            <v>98866</v>
          </cell>
          <cell r="FR5">
            <v>0</v>
          </cell>
          <cell r="FS5">
            <v>0</v>
          </cell>
          <cell r="FT5">
            <v>77959</v>
          </cell>
          <cell r="FU5">
            <v>38728.949999999997</v>
          </cell>
          <cell r="FV5">
            <v>0</v>
          </cell>
          <cell r="FW5">
            <v>0</v>
          </cell>
          <cell r="FX5">
            <v>0</v>
          </cell>
          <cell r="FY5">
            <v>0</v>
          </cell>
          <cell r="FZ5">
            <v>0</v>
          </cell>
          <cell r="GA5">
            <v>0</v>
          </cell>
          <cell r="GB5">
            <v>0</v>
          </cell>
          <cell r="GC5">
            <v>0</v>
          </cell>
          <cell r="GD5">
            <v>0</v>
          </cell>
          <cell r="GE5">
            <v>29.297810000000002</v>
          </cell>
          <cell r="GF5">
            <v>5294</v>
          </cell>
        </row>
        <row r="6">
          <cell r="A6">
            <v>2</v>
          </cell>
          <cell r="B6" t="str">
            <v>Government Securities</v>
          </cell>
          <cell r="C6">
            <v>820.04399999999998</v>
          </cell>
          <cell r="D6">
            <v>233.67000000000002</v>
          </cell>
          <cell r="E6">
            <v>667.74391332794187</v>
          </cell>
          <cell r="F6">
            <v>39.45169774</v>
          </cell>
          <cell r="G6">
            <v>214.40984131999997</v>
          </cell>
          <cell r="H6">
            <v>0.24</v>
          </cell>
          <cell r="I6">
            <v>841.14216811999995</v>
          </cell>
          <cell r="J6">
            <v>0</v>
          </cell>
          <cell r="K6">
            <v>101.49</v>
          </cell>
          <cell r="L6">
            <v>14.29166055</v>
          </cell>
          <cell r="M6">
            <v>0</v>
          </cell>
          <cell r="N6">
            <v>0</v>
          </cell>
          <cell r="O6">
            <v>57.294000000000004</v>
          </cell>
          <cell r="P6">
            <v>0</v>
          </cell>
          <cell r="Q6">
            <v>0</v>
          </cell>
          <cell r="R6">
            <v>0.79799187000000005</v>
          </cell>
          <cell r="S6">
            <v>0</v>
          </cell>
          <cell r="T6">
            <v>0</v>
          </cell>
          <cell r="U6">
            <v>0</v>
          </cell>
          <cell r="V6">
            <v>0</v>
          </cell>
          <cell r="W6">
            <v>0</v>
          </cell>
          <cell r="X6">
            <v>0</v>
          </cell>
          <cell r="Y6">
            <v>0</v>
          </cell>
          <cell r="Z6">
            <v>0</v>
          </cell>
          <cell r="AA6">
            <v>0</v>
          </cell>
          <cell r="AB6">
            <v>1</v>
          </cell>
          <cell r="AC6">
            <v>-2.5000000000000022E-3</v>
          </cell>
          <cell r="AD6">
            <v>0</v>
          </cell>
          <cell r="AE6">
            <v>0</v>
          </cell>
          <cell r="AF6">
            <v>0</v>
          </cell>
          <cell r="AG6">
            <v>0.63</v>
          </cell>
          <cell r="AH6">
            <v>2.7442019999999984E-2</v>
          </cell>
          <cell r="AI6">
            <v>0</v>
          </cell>
          <cell r="AJ6">
            <v>0</v>
          </cell>
          <cell r="AK6">
            <v>16000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65.054769999999991</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5400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C6">
            <v>0</v>
          </cell>
          <cell r="ED6">
            <v>7</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11785</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row>
        <row r="7">
          <cell r="A7">
            <v>3</v>
          </cell>
          <cell r="B7" t="str">
            <v>Non Governmental Securities</v>
          </cell>
          <cell r="C7">
            <v>297.80900000000003</v>
          </cell>
          <cell r="D7">
            <v>388.64000000000004</v>
          </cell>
          <cell r="E7">
            <v>0</v>
          </cell>
          <cell r="F7">
            <v>49.018292750000001</v>
          </cell>
          <cell r="G7">
            <v>0</v>
          </cell>
          <cell r="H7">
            <v>577.53079407999996</v>
          </cell>
          <cell r="I7">
            <v>0</v>
          </cell>
          <cell r="J7">
            <v>0</v>
          </cell>
          <cell r="K7">
            <v>463.91968691999995</v>
          </cell>
          <cell r="L7">
            <v>0</v>
          </cell>
          <cell r="M7">
            <v>207.39000000000004</v>
          </cell>
          <cell r="N7">
            <v>116.29948336</v>
          </cell>
          <cell r="O7">
            <v>259.83202447999992</v>
          </cell>
          <cell r="P7">
            <v>83.826321409999991</v>
          </cell>
          <cell r="Q7">
            <v>104.27834576000001</v>
          </cell>
          <cell r="R7">
            <v>0</v>
          </cell>
          <cell r="S7">
            <v>10.573</v>
          </cell>
          <cell r="T7">
            <v>0</v>
          </cell>
          <cell r="U7">
            <v>32.18442374</v>
          </cell>
          <cell r="V7">
            <v>79.406205269999987</v>
          </cell>
          <cell r="W7">
            <v>814.51000000000022</v>
          </cell>
          <cell r="X7">
            <v>135.19725581</v>
          </cell>
          <cell r="Y7">
            <v>0</v>
          </cell>
          <cell r="Z7">
            <v>0</v>
          </cell>
          <cell r="AA7">
            <v>333.36327673000005</v>
          </cell>
          <cell r="AB7">
            <v>247.63822351000002</v>
          </cell>
          <cell r="AC7">
            <v>247.30052867000001</v>
          </cell>
          <cell r="AD7">
            <v>36.163607810000002</v>
          </cell>
          <cell r="AE7">
            <v>15</v>
          </cell>
          <cell r="AF7">
            <v>156.87848672000001</v>
          </cell>
          <cell r="AG7">
            <v>5.82858257</v>
          </cell>
          <cell r="AH7">
            <v>0</v>
          </cell>
          <cell r="AI7">
            <v>0</v>
          </cell>
          <cell r="AJ7">
            <v>0</v>
          </cell>
          <cell r="AK7">
            <v>74786.212849999996</v>
          </cell>
          <cell r="AL7">
            <v>0</v>
          </cell>
          <cell r="AM7">
            <v>429646.46</v>
          </cell>
          <cell r="AN7">
            <v>44134</v>
          </cell>
          <cell r="AO7">
            <v>3150</v>
          </cell>
          <cell r="AP7">
            <v>0</v>
          </cell>
          <cell r="AQ7">
            <v>0</v>
          </cell>
          <cell r="AR7">
            <v>0</v>
          </cell>
          <cell r="AS7">
            <v>0</v>
          </cell>
          <cell r="AT7">
            <v>77171</v>
          </cell>
          <cell r="AU7">
            <v>0</v>
          </cell>
          <cell r="AV7">
            <v>45400</v>
          </cell>
          <cell r="AW7">
            <v>0</v>
          </cell>
          <cell r="AX7">
            <v>0</v>
          </cell>
          <cell r="AY7">
            <v>96755.084099999993</v>
          </cell>
          <cell r="AZ7">
            <v>0</v>
          </cell>
          <cell r="BA7">
            <v>0</v>
          </cell>
          <cell r="BB7">
            <v>60941.599999999999</v>
          </cell>
          <cell r="BC7">
            <v>0</v>
          </cell>
          <cell r="BD7">
            <v>0</v>
          </cell>
          <cell r="BE7">
            <v>0</v>
          </cell>
          <cell r="BF7">
            <v>77290.90413000001</v>
          </cell>
          <cell r="BG7">
            <v>33295.664169999996</v>
          </cell>
          <cell r="BH7">
            <v>227718.99088</v>
          </cell>
          <cell r="BI7">
            <v>203204.11263000002</v>
          </cell>
          <cell r="BJ7">
            <v>0</v>
          </cell>
          <cell r="BK7">
            <v>0</v>
          </cell>
          <cell r="BL7">
            <v>0</v>
          </cell>
          <cell r="BM7">
            <v>0</v>
          </cell>
          <cell r="BN7">
            <v>0</v>
          </cell>
          <cell r="BO7">
            <v>0</v>
          </cell>
          <cell r="BP7">
            <v>0</v>
          </cell>
          <cell r="BQ7">
            <v>0</v>
          </cell>
          <cell r="BR7">
            <v>29765.28601</v>
          </cell>
          <cell r="BS7">
            <v>0</v>
          </cell>
          <cell r="BT7">
            <v>1158.1999999999998</v>
          </cell>
          <cell r="BU7">
            <v>0</v>
          </cell>
          <cell r="BV7">
            <v>0</v>
          </cell>
          <cell r="BW7">
            <v>0</v>
          </cell>
          <cell r="BX7">
            <v>0</v>
          </cell>
          <cell r="BY7">
            <v>0</v>
          </cell>
          <cell r="BZ7">
            <v>0</v>
          </cell>
          <cell r="CA7">
            <v>0</v>
          </cell>
          <cell r="CB7">
            <v>18041.931750000003</v>
          </cell>
          <cell r="CC7">
            <v>0</v>
          </cell>
          <cell r="CD7">
            <v>0</v>
          </cell>
          <cell r="CE7">
            <v>0</v>
          </cell>
          <cell r="CF7">
            <v>0</v>
          </cell>
          <cell r="CG7">
            <v>0</v>
          </cell>
          <cell r="CH7">
            <v>0</v>
          </cell>
          <cell r="CI7">
            <v>0</v>
          </cell>
          <cell r="CJ7">
            <v>101948.12999999999</v>
          </cell>
          <cell r="CK7">
            <v>0</v>
          </cell>
          <cell r="CL7">
            <v>36139.047000000006</v>
          </cell>
          <cell r="CM7">
            <v>0</v>
          </cell>
          <cell r="CN7">
            <v>0</v>
          </cell>
          <cell r="CO7">
            <v>0</v>
          </cell>
          <cell r="CP7">
            <v>0</v>
          </cell>
          <cell r="CQ7">
            <v>111099.82218999999</v>
          </cell>
          <cell r="CR7">
            <v>0</v>
          </cell>
          <cell r="CS7">
            <v>0</v>
          </cell>
          <cell r="CT7">
            <v>0</v>
          </cell>
          <cell r="CU7">
            <v>0</v>
          </cell>
          <cell r="CV7">
            <v>0</v>
          </cell>
          <cell r="CW7">
            <v>0</v>
          </cell>
          <cell r="CX7">
            <v>1449.5</v>
          </cell>
          <cell r="CY7">
            <v>12577.783749999999</v>
          </cell>
          <cell r="CZ7">
            <v>64.606409999999983</v>
          </cell>
          <cell r="DA7">
            <v>0</v>
          </cell>
          <cell r="DB7">
            <v>21136</v>
          </cell>
          <cell r="DC7">
            <v>0</v>
          </cell>
          <cell r="DD7">
            <v>1370</v>
          </cell>
          <cell r="DE7">
            <v>0</v>
          </cell>
          <cell r="DF7">
            <v>0</v>
          </cell>
          <cell r="DG7">
            <v>0</v>
          </cell>
          <cell r="DH7">
            <v>0</v>
          </cell>
          <cell r="DI7">
            <v>0</v>
          </cell>
          <cell r="DJ7">
            <v>128394.64853000001</v>
          </cell>
          <cell r="DK7">
            <v>0</v>
          </cell>
          <cell r="DL7">
            <v>0</v>
          </cell>
          <cell r="DM7">
            <v>0</v>
          </cell>
          <cell r="DN7">
            <v>0</v>
          </cell>
          <cell r="DO7">
            <v>0</v>
          </cell>
          <cell r="DP7">
            <v>0</v>
          </cell>
          <cell r="DQ7">
            <v>15930</v>
          </cell>
          <cell r="DR7">
            <v>0</v>
          </cell>
          <cell r="DS7">
            <v>0</v>
          </cell>
          <cell r="DT7">
            <v>0</v>
          </cell>
          <cell r="DU7">
            <v>0</v>
          </cell>
          <cell r="DV7">
            <v>0</v>
          </cell>
          <cell r="DW7">
            <v>0</v>
          </cell>
          <cell r="DX7">
            <v>0</v>
          </cell>
          <cell r="DY7">
            <v>64127.308939999995</v>
          </cell>
          <cell r="DZ7">
            <v>5607</v>
          </cell>
          <cell r="EA7">
            <v>79220</v>
          </cell>
          <cell r="EC7">
            <v>117256.08880999999</v>
          </cell>
          <cell r="ED7">
            <v>0</v>
          </cell>
          <cell r="EE7">
            <v>0</v>
          </cell>
          <cell r="EF7">
            <v>0</v>
          </cell>
          <cell r="EG7">
            <v>0</v>
          </cell>
          <cell r="EH7">
            <v>100773.32999999999</v>
          </cell>
          <cell r="EI7">
            <v>0</v>
          </cell>
          <cell r="EJ7">
            <v>0</v>
          </cell>
          <cell r="EK7">
            <v>12367.34446</v>
          </cell>
          <cell r="EL7">
            <v>56384.138299999991</v>
          </cell>
          <cell r="EM7">
            <v>21603</v>
          </cell>
          <cell r="EN7">
            <v>0</v>
          </cell>
          <cell r="EO7">
            <v>10462</v>
          </cell>
          <cell r="EP7">
            <v>12586.27</v>
          </cell>
          <cell r="EQ7">
            <v>30871.920000000002</v>
          </cell>
          <cell r="ER7">
            <v>0</v>
          </cell>
          <cell r="ES7">
            <v>0</v>
          </cell>
          <cell r="ET7">
            <v>31191.590000000004</v>
          </cell>
          <cell r="EU7">
            <v>13237.99</v>
          </cell>
          <cell r="EV7">
            <v>0</v>
          </cell>
          <cell r="EW7">
            <v>0</v>
          </cell>
          <cell r="EX7">
            <v>0</v>
          </cell>
          <cell r="EY7">
            <v>0</v>
          </cell>
          <cell r="EZ7">
            <v>10081.320250000001</v>
          </cell>
          <cell r="FA7">
            <v>18592.82</v>
          </cell>
          <cell r="FB7">
            <v>0</v>
          </cell>
          <cell r="FC7">
            <v>0</v>
          </cell>
          <cell r="FD7">
            <v>47263.625539999994</v>
          </cell>
          <cell r="FE7">
            <v>0</v>
          </cell>
          <cell r="FF7">
            <v>47355.76</v>
          </cell>
          <cell r="FG7">
            <v>0</v>
          </cell>
          <cell r="FH7">
            <v>0</v>
          </cell>
          <cell r="FI7">
            <v>66250.57359</v>
          </cell>
          <cell r="FJ7">
            <v>0</v>
          </cell>
          <cell r="FK7">
            <v>166912.41000000003</v>
          </cell>
          <cell r="FL7">
            <v>0</v>
          </cell>
          <cell r="FM7">
            <v>0</v>
          </cell>
          <cell r="FN7">
            <v>0</v>
          </cell>
          <cell r="FO7">
            <v>3869.9500000000003</v>
          </cell>
          <cell r="FP7">
            <v>92792.6</v>
          </cell>
          <cell r="FQ7">
            <v>0</v>
          </cell>
          <cell r="FR7">
            <v>0</v>
          </cell>
          <cell r="FS7">
            <v>0</v>
          </cell>
          <cell r="FT7">
            <v>76690</v>
          </cell>
          <cell r="FU7">
            <v>0</v>
          </cell>
          <cell r="FV7">
            <v>0</v>
          </cell>
          <cell r="FW7">
            <v>0</v>
          </cell>
          <cell r="FX7">
            <v>65495.628100000002</v>
          </cell>
          <cell r="FY7">
            <v>28048.080869999998</v>
          </cell>
          <cell r="FZ7">
            <v>121968.28</v>
          </cell>
          <cell r="GA7">
            <v>0</v>
          </cell>
          <cell r="GB7">
            <v>0</v>
          </cell>
          <cell r="GC7">
            <v>0</v>
          </cell>
          <cell r="GD7">
            <v>0</v>
          </cell>
          <cell r="GE7">
            <v>2922.01019</v>
          </cell>
          <cell r="GF7">
            <v>0</v>
          </cell>
        </row>
        <row r="8">
          <cell r="A8">
            <v>4</v>
          </cell>
          <cell r="B8" t="str">
            <v>Fixed Deposit Receipts</v>
          </cell>
          <cell r="C8">
            <v>321.39799999999997</v>
          </cell>
          <cell r="D8">
            <v>307.89000000000004</v>
          </cell>
          <cell r="E8">
            <v>360.74353978432993</v>
          </cell>
          <cell r="F8">
            <v>127.42451688999998</v>
          </cell>
          <cell r="G8">
            <v>223.93876056000002</v>
          </cell>
          <cell r="H8">
            <v>404.40171222999908</v>
          </cell>
          <cell r="I8">
            <v>1025.8655794700001</v>
          </cell>
          <cell r="J8">
            <v>167.95496386999997</v>
          </cell>
          <cell r="K8">
            <v>746.73259125000004</v>
          </cell>
          <cell r="L8">
            <v>230.11130369999995</v>
          </cell>
          <cell r="M8">
            <v>223.56</v>
          </cell>
          <cell r="N8">
            <v>263.42483904000005</v>
          </cell>
          <cell r="O8">
            <v>47.908584119999979</v>
          </cell>
          <cell r="P8">
            <v>613.88960879000001</v>
          </cell>
          <cell r="Q8">
            <v>88.068775349999996</v>
          </cell>
          <cell r="R8">
            <v>43.516511379999997</v>
          </cell>
          <cell r="S8">
            <v>316.42</v>
          </cell>
          <cell r="T8">
            <v>276.65474846000001</v>
          </cell>
          <cell r="U8">
            <v>54.078023979999998</v>
          </cell>
          <cell r="V8">
            <v>104.16802714999999</v>
          </cell>
          <cell r="W8">
            <v>105.46000000000001</v>
          </cell>
          <cell r="X8">
            <v>135.08766110999994</v>
          </cell>
          <cell r="Y8">
            <v>40.022524730000022</v>
          </cell>
          <cell r="Z8">
            <v>12.520797499999999</v>
          </cell>
          <cell r="AA8">
            <v>80.067025799999982</v>
          </cell>
          <cell r="AB8">
            <v>178.68276123000001</v>
          </cell>
          <cell r="AC8">
            <v>190.41448629999974</v>
          </cell>
          <cell r="AD8">
            <v>19.963841900000002</v>
          </cell>
          <cell r="AE8">
            <v>52.655368590000002</v>
          </cell>
          <cell r="AF8">
            <v>76.427511590000009</v>
          </cell>
          <cell r="AG8">
            <v>17.755452159999997</v>
          </cell>
          <cell r="AH8">
            <v>86.157171829999996</v>
          </cell>
          <cell r="AI8">
            <v>860</v>
          </cell>
          <cell r="AJ8">
            <v>10246.880000000001</v>
          </cell>
          <cell r="AK8">
            <v>60549.297049999994</v>
          </cell>
          <cell r="AL8">
            <v>0</v>
          </cell>
          <cell r="AM8">
            <v>17746.660320000003</v>
          </cell>
          <cell r="AN8">
            <v>12895</v>
          </cell>
          <cell r="AO8">
            <v>11387.32</v>
          </cell>
          <cell r="AP8">
            <v>18018.269999999997</v>
          </cell>
          <cell r="AQ8">
            <v>5766.7693300000001</v>
          </cell>
          <cell r="AR8">
            <v>9884</v>
          </cell>
          <cell r="AS8">
            <v>37740.720000000001</v>
          </cell>
          <cell r="AT8">
            <v>10866</v>
          </cell>
          <cell r="AU8">
            <v>23650.9254</v>
          </cell>
          <cell r="AV8">
            <v>24977</v>
          </cell>
          <cell r="AW8">
            <v>22953</v>
          </cell>
          <cell r="AX8">
            <v>14861.57</v>
          </cell>
          <cell r="AY8">
            <v>4927</v>
          </cell>
          <cell r="AZ8">
            <v>15240.500000000004</v>
          </cell>
          <cell r="BA8">
            <v>17659.870000000003</v>
          </cell>
          <cell r="BB8">
            <v>21625.360000000001</v>
          </cell>
          <cell r="BC8">
            <v>56487</v>
          </cell>
          <cell r="BD8">
            <v>15384.459999999995</v>
          </cell>
          <cell r="BE8">
            <v>16307.169999999998</v>
          </cell>
          <cell r="BF8">
            <v>226516.09350999998</v>
          </cell>
          <cell r="BG8">
            <v>2796.18118</v>
          </cell>
          <cell r="BH8">
            <v>51922.79189</v>
          </cell>
          <cell r="BI8">
            <v>50791.398150000001</v>
          </cell>
          <cell r="BJ8">
            <v>10691.893170000001</v>
          </cell>
          <cell r="BK8">
            <v>8855.5</v>
          </cell>
          <cell r="BL8">
            <v>19008.919999999995</v>
          </cell>
          <cell r="BM8">
            <v>17723.695</v>
          </cell>
          <cell r="BN8">
            <v>14450.954779999995</v>
          </cell>
          <cell r="BO8">
            <v>250</v>
          </cell>
          <cell r="BP8">
            <v>7501.1200000000008</v>
          </cell>
          <cell r="BQ8">
            <v>3083.5349999999999</v>
          </cell>
          <cell r="BR8">
            <v>15158.379089999999</v>
          </cell>
          <cell r="BS8">
            <v>2436.1610000000001</v>
          </cell>
          <cell r="BT8">
            <v>19945.2</v>
          </cell>
          <cell r="BU8">
            <v>635.41000000000008</v>
          </cell>
          <cell r="BV8">
            <v>1831</v>
          </cell>
          <cell r="BW8">
            <v>11230.72695</v>
          </cell>
          <cell r="BX8">
            <v>4414.47</v>
          </cell>
          <cell r="BY8">
            <v>6603</v>
          </cell>
          <cell r="BZ8">
            <v>23178.5</v>
          </cell>
          <cell r="CA8">
            <v>39236</v>
          </cell>
          <cell r="CB8">
            <v>23663.86231</v>
          </cell>
          <cell r="CC8">
            <v>42363.48</v>
          </cell>
          <cell r="CD8">
            <v>1989</v>
          </cell>
          <cell r="CE8">
            <v>3107.2699999999995</v>
          </cell>
          <cell r="CF8">
            <v>21181.32877</v>
          </cell>
          <cell r="CG8">
            <v>11338.49402</v>
          </cell>
          <cell r="CH8">
            <v>3959.53</v>
          </cell>
          <cell r="CI8">
            <v>11483.5</v>
          </cell>
          <cell r="CJ8">
            <v>12451.84</v>
          </cell>
          <cell r="CK8">
            <v>2280</v>
          </cell>
          <cell r="CL8">
            <v>3799</v>
          </cell>
          <cell r="CM8">
            <v>1430</v>
          </cell>
          <cell r="CN8">
            <v>29409.170000000006</v>
          </cell>
          <cell r="CO8">
            <v>1173</v>
          </cell>
          <cell r="CP8">
            <v>462</v>
          </cell>
          <cell r="CQ8">
            <v>14802.665849999999</v>
          </cell>
          <cell r="CR8">
            <v>1780</v>
          </cell>
          <cell r="CS8">
            <v>3107.6100000000006</v>
          </cell>
          <cell r="CT8">
            <v>3806.2527100000002</v>
          </cell>
          <cell r="CU8">
            <v>4230.8799999999992</v>
          </cell>
          <cell r="CV8">
            <v>10027</v>
          </cell>
          <cell r="CW8">
            <v>1479.2</v>
          </cell>
          <cell r="CX8">
            <v>9585.0130300000019</v>
          </cell>
          <cell r="CY8">
            <v>89459.05564999998</v>
          </cell>
          <cell r="CZ8">
            <v>224.18982</v>
          </cell>
          <cell r="DA8">
            <v>5678</v>
          </cell>
          <cell r="DB8">
            <v>6747.2582999999986</v>
          </cell>
          <cell r="DC8">
            <v>715.5479600000001</v>
          </cell>
          <cell r="DD8">
            <v>14677</v>
          </cell>
          <cell r="DE8">
            <v>6544</v>
          </cell>
          <cell r="DF8">
            <v>2538</v>
          </cell>
          <cell r="DG8">
            <v>175</v>
          </cell>
          <cell r="DH8">
            <v>4516</v>
          </cell>
          <cell r="DI8">
            <v>1500</v>
          </cell>
          <cell r="DJ8">
            <v>2208.15</v>
          </cell>
          <cell r="DK8">
            <v>880</v>
          </cell>
          <cell r="DL8">
            <v>802.33999999999992</v>
          </cell>
          <cell r="DM8">
            <v>1536.5</v>
          </cell>
          <cell r="DN8">
            <v>1171.6666700000001</v>
          </cell>
          <cell r="DO8">
            <v>3287</v>
          </cell>
          <cell r="DP8">
            <v>1960</v>
          </cell>
          <cell r="DQ8">
            <v>40490</v>
          </cell>
          <cell r="DR8">
            <v>675</v>
          </cell>
          <cell r="DS8">
            <v>0</v>
          </cell>
          <cell r="DT8">
            <v>0</v>
          </cell>
          <cell r="DU8">
            <v>33900</v>
          </cell>
          <cell r="DV8">
            <v>36625.247050000005</v>
          </cell>
          <cell r="DW8">
            <v>49866.909999999996</v>
          </cell>
          <cell r="DX8">
            <v>54817.754290000026</v>
          </cell>
          <cell r="DY8">
            <v>12196.46601</v>
          </cell>
          <cell r="DZ8">
            <v>4843</v>
          </cell>
          <cell r="EA8">
            <v>13409</v>
          </cell>
          <cell r="EC8">
            <v>29357.802009999989</v>
          </cell>
          <cell r="ED8">
            <v>806.70699999999988</v>
          </cell>
          <cell r="EE8">
            <v>143092.43</v>
          </cell>
          <cell r="EF8">
            <v>100275.45006000002</v>
          </cell>
          <cell r="EG8">
            <v>24528.298439999999</v>
          </cell>
          <cell r="EH8">
            <v>29476.98</v>
          </cell>
          <cell r="EI8">
            <v>17542.767330000002</v>
          </cell>
          <cell r="EJ8">
            <v>42815</v>
          </cell>
          <cell r="EK8">
            <v>34426.333449999998</v>
          </cell>
          <cell r="EL8">
            <v>41170.141380000015</v>
          </cell>
          <cell r="EM8">
            <v>60815</v>
          </cell>
          <cell r="EN8">
            <v>67326.347710000002</v>
          </cell>
          <cell r="EO8">
            <v>20008</v>
          </cell>
          <cell r="EP8">
            <v>4665.0199999999995</v>
          </cell>
          <cell r="EQ8">
            <v>33212.400000000001</v>
          </cell>
          <cell r="ER8">
            <v>53236.948100000009</v>
          </cell>
          <cell r="ES8">
            <v>12452.599999999999</v>
          </cell>
          <cell r="ET8">
            <v>24451.519999999997</v>
          </cell>
          <cell r="EU8">
            <v>12881.57</v>
          </cell>
          <cell r="EV8">
            <v>2739.6401400000009</v>
          </cell>
          <cell r="EW8">
            <v>13693.15</v>
          </cell>
          <cell r="EX8">
            <v>72048</v>
          </cell>
          <cell r="EY8">
            <v>6199</v>
          </cell>
          <cell r="EZ8">
            <v>60392.29909</v>
          </cell>
          <cell r="FA8">
            <v>11368.00179</v>
          </cell>
          <cell r="FB8">
            <v>5737.0051099999755</v>
          </cell>
          <cell r="FC8">
            <v>6700</v>
          </cell>
          <cell r="FD8">
            <v>24274.008229999999</v>
          </cell>
          <cell r="FE8">
            <v>13837.970000000001</v>
          </cell>
          <cell r="FF8">
            <v>12473.02</v>
          </cell>
          <cell r="FG8">
            <v>24707</v>
          </cell>
          <cell r="FH8">
            <v>21588.173640000001</v>
          </cell>
          <cell r="FI8">
            <v>12845</v>
          </cell>
          <cell r="FJ8">
            <v>107383.56602000001</v>
          </cell>
          <cell r="FK8">
            <v>28885.059999999998</v>
          </cell>
          <cell r="FL8">
            <v>13365.34</v>
          </cell>
          <cell r="FM8">
            <v>28054.153519999993</v>
          </cell>
          <cell r="FN8">
            <v>22791.1</v>
          </cell>
          <cell r="FO8">
            <v>11146.5</v>
          </cell>
          <cell r="FP8">
            <v>2643</v>
          </cell>
          <cell r="FQ8">
            <v>13139</v>
          </cell>
          <cell r="FR8">
            <v>713.47</v>
          </cell>
          <cell r="FS8">
            <v>3494.5969999999998</v>
          </cell>
          <cell r="FT8">
            <v>15770</v>
          </cell>
          <cell r="FU8">
            <v>28150.690000000006</v>
          </cell>
          <cell r="FV8">
            <v>1150.9490000000001</v>
          </cell>
          <cell r="FW8">
            <v>19450.549999999996</v>
          </cell>
          <cell r="FX8">
            <v>12920</v>
          </cell>
          <cell r="FY8">
            <v>10442.251</v>
          </cell>
          <cell r="FZ8">
            <v>11398.220000000001</v>
          </cell>
          <cell r="GA8">
            <v>39447.729999999996</v>
          </cell>
          <cell r="GB8">
            <v>7848.2000000000007</v>
          </cell>
          <cell r="GC8">
            <v>23819.4</v>
          </cell>
          <cell r="GD8">
            <v>6095.87</v>
          </cell>
          <cell r="GE8">
            <v>3885</v>
          </cell>
          <cell r="GF8">
            <v>1209.1300000000001</v>
          </cell>
        </row>
        <row r="9">
          <cell r="A9">
            <v>5</v>
          </cell>
          <cell r="B9" t="str">
            <v xml:space="preserve"> Own</v>
          </cell>
          <cell r="C9">
            <v>321.02499999999998</v>
          </cell>
          <cell r="D9">
            <v>307.89000000000004</v>
          </cell>
          <cell r="E9">
            <v>328.3404387021605</v>
          </cell>
          <cell r="F9">
            <v>127.42451688999998</v>
          </cell>
          <cell r="G9">
            <v>52.860280880000005</v>
          </cell>
          <cell r="H9">
            <v>404.40171222999908</v>
          </cell>
          <cell r="I9">
            <v>1025.8655794700001</v>
          </cell>
          <cell r="J9">
            <v>167.95496386999997</v>
          </cell>
          <cell r="K9">
            <v>746.73259125000004</v>
          </cell>
          <cell r="L9">
            <v>230.11130369999995</v>
          </cell>
          <cell r="M9">
            <v>223.56</v>
          </cell>
          <cell r="N9">
            <v>263.42483904000005</v>
          </cell>
          <cell r="O9">
            <v>47.908584119999979</v>
          </cell>
          <cell r="P9">
            <v>552.89650315000006</v>
          </cell>
          <cell r="Q9">
            <v>88.068775349999996</v>
          </cell>
          <cell r="R9">
            <v>43.516511379999997</v>
          </cell>
          <cell r="S9">
            <v>310.99799999999999</v>
          </cell>
          <cell r="T9">
            <v>276.65474846000001</v>
          </cell>
          <cell r="U9">
            <v>54.078023979999998</v>
          </cell>
          <cell r="V9">
            <v>104.16802714999999</v>
          </cell>
          <cell r="W9">
            <v>105.46000000000001</v>
          </cell>
          <cell r="X9">
            <v>130.59845307999996</v>
          </cell>
          <cell r="Y9">
            <v>40.022524730000022</v>
          </cell>
          <cell r="Z9">
            <v>12.520797499999999</v>
          </cell>
          <cell r="AA9">
            <v>80.067025799999982</v>
          </cell>
          <cell r="AB9">
            <v>178.68276123000001</v>
          </cell>
          <cell r="AC9">
            <v>19.515833860000001</v>
          </cell>
          <cell r="AD9">
            <v>19.963841900000002</v>
          </cell>
          <cell r="AE9">
            <v>51.925368590000005</v>
          </cell>
          <cell r="AF9">
            <v>76.427511590000009</v>
          </cell>
          <cell r="AG9">
            <v>17.755452159999997</v>
          </cell>
          <cell r="AH9">
            <v>86.157171829999996</v>
          </cell>
          <cell r="AI9">
            <v>860</v>
          </cell>
          <cell r="AJ9">
            <v>10246.880000000001</v>
          </cell>
          <cell r="AK9">
            <v>60549.297049999994</v>
          </cell>
          <cell r="AL9">
            <v>0</v>
          </cell>
          <cell r="AM9">
            <v>17746.660320000003</v>
          </cell>
          <cell r="AN9">
            <v>12895</v>
          </cell>
          <cell r="AO9">
            <v>11387.32</v>
          </cell>
          <cell r="AP9">
            <v>18018.269999999997</v>
          </cell>
          <cell r="AQ9">
            <v>5766.7693300000001</v>
          </cell>
          <cell r="AR9">
            <v>9884</v>
          </cell>
          <cell r="AS9">
            <v>37740.720000000001</v>
          </cell>
          <cell r="AT9">
            <v>10866</v>
          </cell>
          <cell r="AU9">
            <v>23650.9254</v>
          </cell>
          <cell r="AV9">
            <v>24977</v>
          </cell>
          <cell r="AW9">
            <v>22953</v>
          </cell>
          <cell r="AX9">
            <v>14861.57</v>
          </cell>
          <cell r="AY9">
            <v>4927</v>
          </cell>
          <cell r="AZ9">
            <v>15240.500000000004</v>
          </cell>
          <cell r="BA9">
            <v>17659.870000000003</v>
          </cell>
          <cell r="BB9">
            <v>21625.360000000001</v>
          </cell>
          <cell r="BC9">
            <v>56487</v>
          </cell>
          <cell r="BD9">
            <v>15384.459999999995</v>
          </cell>
          <cell r="BE9">
            <v>16307.169999999998</v>
          </cell>
          <cell r="BF9">
            <v>226516.09350999998</v>
          </cell>
          <cell r="BG9">
            <v>2796.18118</v>
          </cell>
          <cell r="BH9">
            <v>51922.79189</v>
          </cell>
          <cell r="BI9">
            <v>50791.398150000001</v>
          </cell>
          <cell r="BJ9">
            <v>10691.893170000001</v>
          </cell>
          <cell r="BK9">
            <v>8855.5</v>
          </cell>
          <cell r="BL9">
            <v>19008.919999999995</v>
          </cell>
          <cell r="BM9">
            <v>17723.695</v>
          </cell>
          <cell r="BN9">
            <v>14450.954779999995</v>
          </cell>
          <cell r="BO9">
            <v>250</v>
          </cell>
          <cell r="BP9">
            <v>7501.1200000000008</v>
          </cell>
          <cell r="BQ9">
            <v>3083.5349999999999</v>
          </cell>
          <cell r="BR9">
            <v>15158.379089999999</v>
          </cell>
          <cell r="BS9">
            <v>2436.1610000000001</v>
          </cell>
          <cell r="BT9">
            <v>19945.2</v>
          </cell>
          <cell r="BU9">
            <v>635.41000000000008</v>
          </cell>
          <cell r="BV9">
            <v>1831</v>
          </cell>
          <cell r="BW9">
            <v>11230.72695</v>
          </cell>
          <cell r="BX9">
            <v>4414.47</v>
          </cell>
          <cell r="BY9">
            <v>6603</v>
          </cell>
          <cell r="BZ9">
            <v>23178.5</v>
          </cell>
          <cell r="CA9">
            <v>39236</v>
          </cell>
          <cell r="CB9">
            <v>23663.86231</v>
          </cell>
          <cell r="CC9">
            <v>42363.48</v>
          </cell>
          <cell r="CD9">
            <v>1989</v>
          </cell>
          <cell r="CE9">
            <v>3107.2699999999995</v>
          </cell>
          <cell r="CF9">
            <v>21181.32877</v>
          </cell>
          <cell r="CG9">
            <v>11338.49402</v>
          </cell>
          <cell r="CH9">
            <v>3959.53</v>
          </cell>
          <cell r="CI9">
            <v>11483.5</v>
          </cell>
          <cell r="CJ9">
            <v>12451.84</v>
          </cell>
          <cell r="CK9">
            <v>2280</v>
          </cell>
          <cell r="CL9">
            <v>3799</v>
          </cell>
          <cell r="CM9">
            <v>1430</v>
          </cell>
          <cell r="CN9">
            <v>29409.170000000006</v>
          </cell>
          <cell r="CO9">
            <v>1173</v>
          </cell>
          <cell r="CP9">
            <v>462</v>
          </cell>
          <cell r="CQ9">
            <v>14802.665849999999</v>
          </cell>
          <cell r="CR9">
            <v>1780</v>
          </cell>
          <cell r="CS9">
            <v>3107.6100000000006</v>
          </cell>
          <cell r="CT9">
            <v>3806.2527100000002</v>
          </cell>
          <cell r="CU9">
            <v>4230.8799999999992</v>
          </cell>
          <cell r="CV9">
            <v>10027</v>
          </cell>
          <cell r="CW9">
            <v>1479.2</v>
          </cell>
          <cell r="CX9">
            <v>9585.0130300000019</v>
          </cell>
          <cell r="CY9">
            <v>89459.05564999998</v>
          </cell>
          <cell r="CZ9">
            <v>224.18982</v>
          </cell>
          <cell r="DA9">
            <v>5678</v>
          </cell>
          <cell r="DB9">
            <v>6747.2582999999986</v>
          </cell>
          <cell r="DC9">
            <v>715.5479600000001</v>
          </cell>
          <cell r="DD9">
            <v>14677</v>
          </cell>
          <cell r="DE9">
            <v>6544</v>
          </cell>
          <cell r="DF9">
            <v>2538</v>
          </cell>
          <cell r="DG9">
            <v>175</v>
          </cell>
          <cell r="DH9">
            <v>4516</v>
          </cell>
          <cell r="DI9">
            <v>1500</v>
          </cell>
          <cell r="DJ9">
            <v>2208.15</v>
          </cell>
          <cell r="DK9">
            <v>880</v>
          </cell>
          <cell r="DL9">
            <v>802.33999999999992</v>
          </cell>
          <cell r="DM9">
            <v>1536.5</v>
          </cell>
          <cell r="DN9">
            <v>1171.6666700000001</v>
          </cell>
          <cell r="DO9">
            <v>3287</v>
          </cell>
          <cell r="DP9">
            <v>1960</v>
          </cell>
          <cell r="DQ9">
            <v>40490</v>
          </cell>
          <cell r="DR9">
            <v>675</v>
          </cell>
          <cell r="DS9">
            <v>0</v>
          </cell>
          <cell r="DT9">
            <v>0</v>
          </cell>
          <cell r="DU9">
            <v>33900</v>
          </cell>
          <cell r="DV9">
            <v>36625.247050000005</v>
          </cell>
          <cell r="DW9">
            <v>49866.909999999996</v>
          </cell>
          <cell r="DX9">
            <v>54817.754290000026</v>
          </cell>
          <cell r="DY9">
            <v>12196.46601</v>
          </cell>
          <cell r="DZ9">
            <v>4843</v>
          </cell>
          <cell r="EA9">
            <v>13409</v>
          </cell>
          <cell r="EC9">
            <v>29357.802009999989</v>
          </cell>
          <cell r="ED9">
            <v>806.70699999999988</v>
          </cell>
          <cell r="EE9">
            <v>143092.43</v>
          </cell>
          <cell r="EF9">
            <v>100275.45006000002</v>
          </cell>
          <cell r="EG9">
            <v>24528.298439999999</v>
          </cell>
          <cell r="EH9">
            <v>29476.98</v>
          </cell>
          <cell r="EI9">
            <v>17542.767330000002</v>
          </cell>
          <cell r="EJ9">
            <v>42815</v>
          </cell>
          <cell r="EK9">
            <v>34426.333449999998</v>
          </cell>
          <cell r="EL9">
            <v>41170.141380000015</v>
          </cell>
          <cell r="EM9">
            <v>60815</v>
          </cell>
          <cell r="EN9">
            <v>67326.347710000002</v>
          </cell>
          <cell r="EO9">
            <v>20008</v>
          </cell>
          <cell r="EP9">
            <v>4665.0199999999995</v>
          </cell>
          <cell r="EQ9">
            <v>33212.400000000001</v>
          </cell>
          <cell r="ER9">
            <v>53236.948100000009</v>
          </cell>
          <cell r="ES9">
            <v>12452.599999999999</v>
          </cell>
          <cell r="ET9">
            <v>24451.519999999997</v>
          </cell>
          <cell r="EU9">
            <v>12881.57</v>
          </cell>
          <cell r="EV9">
            <v>2739.6401400000009</v>
          </cell>
          <cell r="EW9">
            <v>13693.15</v>
          </cell>
          <cell r="EX9">
            <v>72048</v>
          </cell>
          <cell r="EY9">
            <v>6199</v>
          </cell>
          <cell r="EZ9">
            <v>60392.29909</v>
          </cell>
          <cell r="FA9">
            <v>11368.00179</v>
          </cell>
          <cell r="FB9">
            <v>5737.0051099999755</v>
          </cell>
          <cell r="FC9">
            <v>6700</v>
          </cell>
          <cell r="FD9">
            <v>24274.008229999999</v>
          </cell>
          <cell r="FE9">
            <v>13837.970000000001</v>
          </cell>
          <cell r="FF9">
            <v>12473.02</v>
          </cell>
          <cell r="FG9">
            <v>24707</v>
          </cell>
          <cell r="FH9">
            <v>21588.173640000001</v>
          </cell>
          <cell r="FI9">
            <v>12845</v>
          </cell>
          <cell r="FJ9">
            <v>107383.56602000001</v>
          </cell>
          <cell r="FK9">
            <v>28885.059999999998</v>
          </cell>
          <cell r="FL9">
            <v>13365.34</v>
          </cell>
          <cell r="FM9">
            <v>28054.153519999993</v>
          </cell>
          <cell r="FN9">
            <v>22791.1</v>
          </cell>
          <cell r="FO9">
            <v>11146.5</v>
          </cell>
          <cell r="FP9">
            <v>2643</v>
          </cell>
          <cell r="FQ9">
            <v>13139</v>
          </cell>
          <cell r="FR9">
            <v>713.47</v>
          </cell>
          <cell r="FS9">
            <v>3494.5969999999998</v>
          </cell>
          <cell r="FT9">
            <v>15770</v>
          </cell>
          <cell r="FU9">
            <v>28150.690000000006</v>
          </cell>
          <cell r="FV9">
            <v>1150.9490000000001</v>
          </cell>
          <cell r="FW9">
            <v>19450.549999999996</v>
          </cell>
          <cell r="FX9">
            <v>12920</v>
          </cell>
          <cell r="FY9">
            <v>10442.251</v>
          </cell>
          <cell r="FZ9">
            <v>11398.220000000001</v>
          </cell>
          <cell r="GA9">
            <v>39447.729999999996</v>
          </cell>
          <cell r="GB9">
            <v>7848.2000000000007</v>
          </cell>
          <cell r="GC9">
            <v>23819.4</v>
          </cell>
          <cell r="GD9">
            <v>6095.87</v>
          </cell>
          <cell r="GE9">
            <v>3885</v>
          </cell>
          <cell r="GF9">
            <v>1209.1300000000001</v>
          </cell>
        </row>
        <row r="10">
          <cell r="A10">
            <v>6</v>
          </cell>
          <cell r="B10" t="str">
            <v>Other Licences Institutions</v>
          </cell>
          <cell r="C10">
            <v>0.373</v>
          </cell>
          <cell r="D10">
            <v>0</v>
          </cell>
          <cell r="E10">
            <v>32.403101082169414</v>
          </cell>
          <cell r="F10">
            <v>0</v>
          </cell>
          <cell r="G10">
            <v>171.07847968000002</v>
          </cell>
          <cell r="H10">
            <v>0</v>
          </cell>
          <cell r="I10">
            <v>0</v>
          </cell>
          <cell r="J10">
            <v>0</v>
          </cell>
          <cell r="K10">
            <v>0</v>
          </cell>
          <cell r="L10">
            <v>0</v>
          </cell>
          <cell r="M10">
            <v>0</v>
          </cell>
          <cell r="N10">
            <v>0</v>
          </cell>
          <cell r="O10">
            <v>0</v>
          </cell>
          <cell r="P10">
            <v>60.99310564000001</v>
          </cell>
          <cell r="Q10">
            <v>0</v>
          </cell>
          <cell r="R10">
            <v>0</v>
          </cell>
          <cell r="S10">
            <v>5.4219999999999997</v>
          </cell>
          <cell r="T10">
            <v>0</v>
          </cell>
          <cell r="U10">
            <v>0</v>
          </cell>
          <cell r="V10">
            <v>0</v>
          </cell>
          <cell r="W10">
            <v>0</v>
          </cell>
          <cell r="X10">
            <v>4.4892080300000003</v>
          </cell>
          <cell r="Y10">
            <v>0</v>
          </cell>
          <cell r="Z10">
            <v>0</v>
          </cell>
          <cell r="AA10">
            <v>0</v>
          </cell>
          <cell r="AB10">
            <v>0</v>
          </cell>
          <cell r="AC10">
            <v>170.89865243999975</v>
          </cell>
          <cell r="AD10">
            <v>0</v>
          </cell>
          <cell r="AE10">
            <v>0.73</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row>
        <row r="11">
          <cell r="A11">
            <v>7</v>
          </cell>
          <cell r="B11" t="str">
            <v>Collateral of Properties</v>
          </cell>
          <cell r="C11">
            <v>20786.012999999999</v>
          </cell>
          <cell r="D11">
            <v>34098.099999999991</v>
          </cell>
          <cell r="E11">
            <v>38626.808000597899</v>
          </cell>
          <cell r="F11">
            <v>39674.663635444973</v>
          </cell>
          <cell r="G11">
            <v>18659.214375976502</v>
          </cell>
          <cell r="H11">
            <v>36847.285959518093</v>
          </cell>
          <cell r="I11">
            <v>24448.903777291987</v>
          </cell>
          <cell r="J11">
            <v>11286.68</v>
          </cell>
          <cell r="K11">
            <v>37220.05193917</v>
          </cell>
          <cell r="L11">
            <v>19240.55439075996</v>
          </cell>
          <cell r="M11">
            <v>13418.56</v>
          </cell>
          <cell r="N11">
            <v>18289.133431760001</v>
          </cell>
          <cell r="O11">
            <v>7778.0615623399999</v>
          </cell>
          <cell r="P11">
            <v>18554.750489440001</v>
          </cell>
          <cell r="Q11">
            <v>18257.154552859993</v>
          </cell>
          <cell r="R11">
            <v>18047.519605428013</v>
          </cell>
          <cell r="S11">
            <v>20889.349000000002</v>
          </cell>
          <cell r="T11">
            <v>51995.483315790014</v>
          </cell>
          <cell r="U11">
            <v>6456.9491135100016</v>
          </cell>
          <cell r="V11">
            <v>15049.384666009988</v>
          </cell>
          <cell r="W11">
            <v>15551.71111</v>
          </cell>
          <cell r="X11">
            <v>13606.707785475999</v>
          </cell>
          <cell r="Y11">
            <v>16440.458226039998</v>
          </cell>
          <cell r="Z11">
            <v>13061.823918932503</v>
          </cell>
          <cell r="AA11">
            <v>15763.240497826011</v>
          </cell>
          <cell r="AB11">
            <v>16121.914790320001</v>
          </cell>
          <cell r="AC11">
            <v>9540.7667022439873</v>
          </cell>
          <cell r="AD11">
            <v>10961.35349704</v>
          </cell>
          <cell r="AE11">
            <v>8090.3238639700012</v>
          </cell>
          <cell r="AF11">
            <v>10320.664921290501</v>
          </cell>
          <cell r="AG11">
            <v>6807.7222908011272</v>
          </cell>
          <cell r="AH11">
            <v>13590.594491649999</v>
          </cell>
          <cell r="AI11">
            <v>1930698.9793599998</v>
          </cell>
          <cell r="AJ11">
            <v>1604662.97</v>
          </cell>
          <cell r="AK11">
            <v>3498367.3329299996</v>
          </cell>
          <cell r="AL11">
            <v>34290.67435999999</v>
          </cell>
          <cell r="AM11">
            <v>2493469.9233100004</v>
          </cell>
          <cell r="AN11">
            <v>520565</v>
          </cell>
          <cell r="AO11">
            <v>2316135.5699999998</v>
          </cell>
          <cell r="AP11">
            <v>1218547.6499999997</v>
          </cell>
          <cell r="AQ11">
            <v>1604159.8329799986</v>
          </cell>
          <cell r="AR11">
            <v>683818</v>
          </cell>
          <cell r="AS11">
            <v>2178852.1745699998</v>
          </cell>
          <cell r="AT11">
            <v>1803095</v>
          </cell>
          <cell r="AU11">
            <v>3070193.1361999996</v>
          </cell>
          <cell r="AV11">
            <v>969213</v>
          </cell>
          <cell r="AW11">
            <v>1584871.0000531001</v>
          </cell>
          <cell r="AX11">
            <v>913473.70000000007</v>
          </cell>
          <cell r="AY11">
            <v>1707044.9403099997</v>
          </cell>
          <cell r="AZ11">
            <v>1988563.5199999998</v>
          </cell>
          <cell r="BA11">
            <v>2086908.02</v>
          </cell>
          <cell r="BB11">
            <v>3258995.31</v>
          </cell>
          <cell r="BC11">
            <v>2147323</v>
          </cell>
          <cell r="BD11">
            <v>1340329.79</v>
          </cell>
          <cell r="BE11">
            <v>582480.28</v>
          </cell>
          <cell r="BF11">
            <v>4924183.7853300124</v>
          </cell>
          <cell r="BG11">
            <v>509420.94598000014</v>
          </cell>
          <cell r="BH11">
            <v>2717180.5038599977</v>
          </cell>
          <cell r="BI11">
            <v>5551249.7166900402</v>
          </cell>
          <cell r="BJ11">
            <v>742299.00844999996</v>
          </cell>
          <cell r="BK11">
            <v>1096751.25</v>
          </cell>
          <cell r="BL11">
            <v>989545.34999999974</v>
          </cell>
          <cell r="BM11">
            <v>2249315.7114800001</v>
          </cell>
          <cell r="BN11">
            <v>1828073.6839990001</v>
          </cell>
          <cell r="BO11">
            <v>462036</v>
          </cell>
          <cell r="BP11">
            <v>739295.63</v>
          </cell>
          <cell r="BQ11">
            <v>273177.86656000005</v>
          </cell>
          <cell r="BR11">
            <v>4503463.1537200008</v>
          </cell>
          <cell r="BS11">
            <v>305286.11439</v>
          </cell>
          <cell r="BT11">
            <v>2431283.0415299996</v>
          </cell>
          <cell r="BU11">
            <v>458158.72</v>
          </cell>
          <cell r="BV11">
            <v>496554.76821000001</v>
          </cell>
          <cell r="BW11">
            <v>1123104.26422</v>
          </cell>
          <cell r="BX11">
            <v>569935.19999999995</v>
          </cell>
          <cell r="BY11">
            <v>402233</v>
          </cell>
          <cell r="BZ11">
            <v>3145941.7236100007</v>
          </cell>
          <cell r="CA11">
            <v>2021285</v>
          </cell>
          <cell r="CB11">
            <v>2014901.7128400088</v>
          </cell>
          <cell r="CC11">
            <v>2157361.9</v>
          </cell>
          <cell r="CD11">
            <v>235937.71095000001</v>
          </cell>
          <cell r="CE11">
            <v>153136.01</v>
          </cell>
          <cell r="CF11">
            <v>1591063.6340885023</v>
          </cell>
          <cell r="CG11">
            <v>1046940.6525699997</v>
          </cell>
          <cell r="CH11">
            <v>744579.22999999986</v>
          </cell>
          <cell r="CI11">
            <v>818763.59529999993</v>
          </cell>
          <cell r="CJ11">
            <v>2868813.71</v>
          </cell>
          <cell r="CK11">
            <v>167767.97599999997</v>
          </cell>
          <cell r="CL11">
            <v>247920.50003999996</v>
          </cell>
          <cell r="CM11">
            <v>298392</v>
          </cell>
          <cell r="CN11">
            <v>2988940.8000000003</v>
          </cell>
          <cell r="CO11">
            <v>455871.89999999997</v>
          </cell>
          <cell r="CP11">
            <v>183268.61766999998</v>
          </cell>
          <cell r="CQ11">
            <v>1977993.781180002</v>
          </cell>
          <cell r="CR11">
            <v>283319.84285000002</v>
          </cell>
          <cell r="CS11">
            <v>627364.70000000007</v>
          </cell>
          <cell r="CT11">
            <v>190322.36786000003</v>
          </cell>
          <cell r="CU11">
            <v>372533.68000000011</v>
          </cell>
          <cell r="CV11">
            <v>759462.7</v>
          </cell>
          <cell r="CW11">
            <v>200580.16476000001</v>
          </cell>
          <cell r="CX11">
            <v>913422.34076000028</v>
          </cell>
          <cell r="CY11">
            <v>1447076.4116799997</v>
          </cell>
          <cell r="CZ11">
            <v>204550.55044000008</v>
          </cell>
          <cell r="DA11">
            <v>219091.47999999998</v>
          </cell>
          <cell r="DB11">
            <v>484487.83923999994</v>
          </cell>
          <cell r="DC11">
            <v>112353.3302</v>
          </cell>
          <cell r="DD11">
            <v>2422181.8000000003</v>
          </cell>
          <cell r="DE11">
            <v>636720.33062000002</v>
          </cell>
          <cell r="DF11">
            <v>99939.73</v>
          </cell>
          <cell r="DG11">
            <v>18025.461199999998</v>
          </cell>
          <cell r="DH11">
            <v>439771.76197000017</v>
          </cell>
          <cell r="DI11">
            <v>103668.83948999998</v>
          </cell>
          <cell r="DJ11">
            <v>412152.70961000002</v>
          </cell>
          <cell r="DK11">
            <v>392239.89</v>
          </cell>
          <cell r="DL11">
            <v>92196.459999999992</v>
          </cell>
          <cell r="DM11">
            <v>278323.33338000003</v>
          </cell>
          <cell r="DN11">
            <v>228365.39871999997</v>
          </cell>
          <cell r="DO11">
            <v>516058</v>
          </cell>
          <cell r="DP11">
            <v>95354.315400000021</v>
          </cell>
          <cell r="DQ11">
            <v>5073474</v>
          </cell>
          <cell r="DR11">
            <v>37347.449999999997</v>
          </cell>
          <cell r="DS11">
            <v>63386.173610000005</v>
          </cell>
          <cell r="DT11">
            <v>4598.3500000000004</v>
          </cell>
          <cell r="DU11">
            <v>361400</v>
          </cell>
          <cell r="DV11">
            <v>443990.38575999998</v>
          </cell>
          <cell r="DW11">
            <v>760514.33</v>
          </cell>
          <cell r="DX11">
            <v>3372517.1333900001</v>
          </cell>
          <cell r="DY11">
            <v>1155602.5937900003</v>
          </cell>
          <cell r="DZ11">
            <v>381453</v>
          </cell>
          <cell r="EA11">
            <v>329520</v>
          </cell>
          <cell r="EC11">
            <v>609878.51099999994</v>
          </cell>
          <cell r="ED11">
            <v>1784286.6831200006</v>
          </cell>
          <cell r="EE11">
            <v>1180558.72</v>
          </cell>
          <cell r="EF11">
            <v>1538455.3823500003</v>
          </cell>
          <cell r="EG11">
            <v>1084261.1140799997</v>
          </cell>
          <cell r="EH11">
            <v>1169980.1899999995</v>
          </cell>
          <cell r="EI11">
            <v>1397916.9161899991</v>
          </cell>
          <cell r="EJ11">
            <v>1367170</v>
          </cell>
          <cell r="EK11">
            <v>2377631.0097400001</v>
          </cell>
          <cell r="EL11">
            <v>2210911.9671599995</v>
          </cell>
          <cell r="EM11">
            <v>1102184</v>
          </cell>
          <cell r="EN11">
            <v>1987041.9016900002</v>
          </cell>
          <cell r="EO11">
            <v>542950</v>
          </cell>
          <cell r="EP11">
            <v>120772.78</v>
          </cell>
          <cell r="EQ11">
            <v>807083.7</v>
          </cell>
          <cell r="ER11">
            <v>716145.83650999994</v>
          </cell>
          <cell r="ES11">
            <v>1556868.91</v>
          </cell>
          <cell r="ET11">
            <v>1183642.5</v>
          </cell>
          <cell r="EU11">
            <v>898920.28</v>
          </cell>
          <cell r="EV11">
            <v>147054.26133999997</v>
          </cell>
          <cell r="EW11">
            <v>93636.079999999987</v>
          </cell>
          <cell r="EX11">
            <v>1959509</v>
          </cell>
          <cell r="EY11">
            <v>7772</v>
          </cell>
          <cell r="EZ11">
            <v>2951237.5215100008</v>
          </cell>
          <cell r="FA11">
            <v>618505.84</v>
          </cell>
          <cell r="FB11">
            <v>2293580.3373899995</v>
          </cell>
          <cell r="FC11">
            <v>661066.13</v>
          </cell>
          <cell r="FD11">
            <v>1907786.2870300002</v>
          </cell>
          <cell r="FE11">
            <v>682296.41999999993</v>
          </cell>
          <cell r="FF11">
            <v>143318.5</v>
          </cell>
          <cell r="FG11">
            <v>2664875</v>
          </cell>
          <cell r="FH11">
            <v>443496.73936999997</v>
          </cell>
          <cell r="FI11">
            <v>776984.42419999989</v>
          </cell>
          <cell r="FJ11">
            <v>2549678.5057199998</v>
          </cell>
          <cell r="FK11">
            <v>1013466.7999999999</v>
          </cell>
          <cell r="FL11">
            <v>485791.41000000003</v>
          </cell>
          <cell r="FM11">
            <v>4411297.5656000003</v>
          </cell>
          <cell r="FN11">
            <v>497906.76</v>
          </cell>
          <cell r="FO11">
            <v>642609.99546000024</v>
          </cell>
          <cell r="FP11">
            <v>532537.66</v>
          </cell>
          <cell r="FQ11">
            <v>644435</v>
          </cell>
          <cell r="FR11">
            <v>142402.16400000002</v>
          </cell>
          <cell r="FS11">
            <v>283441.19723999995</v>
          </cell>
          <cell r="FT11">
            <v>923868</v>
          </cell>
          <cell r="FU11">
            <v>993773.08</v>
          </cell>
          <cell r="FV11">
            <v>97471.255929999985</v>
          </cell>
          <cell r="FW11">
            <v>1449003.2099999997</v>
          </cell>
          <cell r="FX11">
            <v>702602.56142000004</v>
          </cell>
          <cell r="FY11">
            <v>333188.38478000002</v>
          </cell>
          <cell r="FZ11">
            <v>749581.14999999991</v>
          </cell>
          <cell r="GA11">
            <v>536943.09</v>
          </cell>
          <cell r="GB11">
            <v>375251.55425999989</v>
          </cell>
          <cell r="GC11">
            <v>644319.75</v>
          </cell>
          <cell r="GD11">
            <v>294914.81</v>
          </cell>
          <cell r="GE11">
            <v>111859.86171</v>
          </cell>
          <cell r="GF11">
            <v>214782.59000000003</v>
          </cell>
        </row>
        <row r="12">
          <cell r="A12">
            <v>8</v>
          </cell>
          <cell r="B12" t="str">
            <v xml:space="preserve"> Fixed Assets</v>
          </cell>
          <cell r="C12">
            <v>17477.167000000001</v>
          </cell>
          <cell r="D12">
            <v>33921.94999999999</v>
          </cell>
          <cell r="E12">
            <v>22857.953046550494</v>
          </cell>
          <cell r="F12">
            <v>32076.698031079974</v>
          </cell>
          <cell r="G12">
            <v>14038.113109351803</v>
          </cell>
          <cell r="H12">
            <v>35689.611272948096</v>
          </cell>
          <cell r="I12">
            <v>21235.035373469993</v>
          </cell>
          <cell r="J12">
            <v>10441.23</v>
          </cell>
          <cell r="K12">
            <v>18200.219102989999</v>
          </cell>
          <cell r="L12">
            <v>15603.608433269961</v>
          </cell>
          <cell r="M12">
            <v>10542.98</v>
          </cell>
          <cell r="N12">
            <v>11955.46007019</v>
          </cell>
          <cell r="O12">
            <v>7503.3673585400002</v>
          </cell>
          <cell r="P12">
            <v>13994.962419750014</v>
          </cell>
          <cell r="Q12">
            <v>17907.917533939992</v>
          </cell>
          <cell r="R12">
            <v>12027.358845332008</v>
          </cell>
          <cell r="S12">
            <v>13426.927</v>
          </cell>
          <cell r="T12">
            <v>51995.483315790014</v>
          </cell>
          <cell r="U12">
            <v>5685.860044410002</v>
          </cell>
          <cell r="V12">
            <v>9394.1186023799874</v>
          </cell>
          <cell r="W12">
            <v>15162.55111</v>
          </cell>
          <cell r="X12">
            <v>8378.80729866</v>
          </cell>
          <cell r="Y12">
            <v>12071.750970260002</v>
          </cell>
          <cell r="Z12">
            <v>10317.486231512503</v>
          </cell>
          <cell r="AA12">
            <v>11069.046826960011</v>
          </cell>
          <cell r="AB12">
            <v>14746.65438315</v>
          </cell>
          <cell r="AC12">
            <v>6903.4719815915014</v>
          </cell>
          <cell r="AD12">
            <v>7264.1970363700002</v>
          </cell>
          <cell r="AE12">
            <v>2603.5832688400001</v>
          </cell>
          <cell r="AF12">
            <v>7012.5027226260008</v>
          </cell>
          <cell r="AG12">
            <v>2375.7359378200008</v>
          </cell>
          <cell r="AH12">
            <v>10947.436368229999</v>
          </cell>
          <cell r="AI12">
            <v>1930698.9793599998</v>
          </cell>
          <cell r="AJ12">
            <v>1604662.97</v>
          </cell>
          <cell r="AK12">
            <v>3498367.3329299996</v>
          </cell>
          <cell r="AL12">
            <v>34290.67435999999</v>
          </cell>
          <cell r="AM12">
            <v>2493469.9233100004</v>
          </cell>
          <cell r="AN12">
            <v>520565</v>
          </cell>
          <cell r="AO12">
            <v>2316135.5699999998</v>
          </cell>
          <cell r="AP12">
            <v>1218547.6499999997</v>
          </cell>
          <cell r="AQ12">
            <v>1604159.8329799986</v>
          </cell>
          <cell r="AR12">
            <v>683818</v>
          </cell>
          <cell r="AS12">
            <v>2178852.1745699998</v>
          </cell>
          <cell r="AT12">
            <v>1803095</v>
          </cell>
          <cell r="AU12">
            <v>3070193.1361999996</v>
          </cell>
          <cell r="AV12">
            <v>969213</v>
          </cell>
          <cell r="AW12">
            <v>1584871.0000531001</v>
          </cell>
          <cell r="AX12">
            <v>913473.70000000007</v>
          </cell>
          <cell r="AY12">
            <v>1707044.9403099997</v>
          </cell>
          <cell r="AZ12">
            <v>1988563.5199999998</v>
          </cell>
          <cell r="BA12">
            <v>2086908.02</v>
          </cell>
          <cell r="BB12">
            <v>3258995.31</v>
          </cell>
          <cell r="BC12">
            <v>2147323</v>
          </cell>
          <cell r="BD12">
            <v>1340329.79</v>
          </cell>
          <cell r="BE12">
            <v>582480.28</v>
          </cell>
          <cell r="BF12">
            <v>4924183.7853300124</v>
          </cell>
          <cell r="BG12">
            <v>509420.94598000014</v>
          </cell>
          <cell r="BH12">
            <v>2713660.0937099978</v>
          </cell>
          <cell r="BI12">
            <v>5187901.6165400399</v>
          </cell>
          <cell r="BJ12">
            <v>742299.00844999996</v>
          </cell>
          <cell r="BK12">
            <v>1096751.25</v>
          </cell>
          <cell r="BL12">
            <v>989545.34999999974</v>
          </cell>
          <cell r="BM12">
            <v>2249315.7114800001</v>
          </cell>
          <cell r="BN12">
            <v>1828073.6839990001</v>
          </cell>
          <cell r="BO12">
            <v>462036</v>
          </cell>
          <cell r="BP12">
            <v>739295.63</v>
          </cell>
          <cell r="BQ12">
            <v>273177.86656000005</v>
          </cell>
          <cell r="BR12">
            <v>4503463.1537200008</v>
          </cell>
          <cell r="BS12">
            <v>305286.11439</v>
          </cell>
          <cell r="BT12">
            <v>2431283.0415299996</v>
          </cell>
          <cell r="BU12">
            <v>458158.72</v>
          </cell>
          <cell r="BV12">
            <v>496554.76821000001</v>
          </cell>
          <cell r="BW12">
            <v>1123104.26422</v>
          </cell>
          <cell r="BX12">
            <v>569935.19999999995</v>
          </cell>
          <cell r="BY12">
            <v>402233</v>
          </cell>
          <cell r="BZ12">
            <v>3145941.7236100007</v>
          </cell>
          <cell r="CA12">
            <v>2021285</v>
          </cell>
          <cell r="CB12">
            <v>2014901.7128400088</v>
          </cell>
          <cell r="CC12">
            <v>2157361.9</v>
          </cell>
          <cell r="CD12">
            <v>235937.71095000001</v>
          </cell>
          <cell r="CE12">
            <v>153136.01</v>
          </cell>
          <cell r="CF12">
            <v>1591063.6340885023</v>
          </cell>
          <cell r="CG12">
            <v>1046940.6525699997</v>
          </cell>
          <cell r="CH12">
            <v>744579.22999999986</v>
          </cell>
          <cell r="CI12">
            <v>818763.59529999993</v>
          </cell>
          <cell r="CJ12">
            <v>2839528.76</v>
          </cell>
          <cell r="CK12">
            <v>167767.97599999997</v>
          </cell>
          <cell r="CL12">
            <v>247920.50003999996</v>
          </cell>
          <cell r="CM12">
            <v>298392</v>
          </cell>
          <cell r="CN12">
            <v>2988940.8000000003</v>
          </cell>
          <cell r="CO12">
            <v>455871.89999999997</v>
          </cell>
          <cell r="CP12">
            <v>183268.61766999998</v>
          </cell>
          <cell r="CQ12">
            <v>1977993.781180002</v>
          </cell>
          <cell r="CR12">
            <v>283319.84285000002</v>
          </cell>
          <cell r="CS12">
            <v>627364.70000000007</v>
          </cell>
          <cell r="CT12">
            <v>190322.36786000003</v>
          </cell>
          <cell r="CU12">
            <v>372533.68000000011</v>
          </cell>
          <cell r="CV12">
            <v>759462.7</v>
          </cell>
          <cell r="CW12">
            <v>200580.16476000001</v>
          </cell>
          <cell r="CX12">
            <v>913422.34076000028</v>
          </cell>
          <cell r="CY12">
            <v>1447076.4116799997</v>
          </cell>
          <cell r="CZ12">
            <v>204550.55044000008</v>
          </cell>
          <cell r="DA12">
            <v>219091.47999999998</v>
          </cell>
          <cell r="DB12">
            <v>484487.83923999994</v>
          </cell>
          <cell r="DC12">
            <v>112353.3302</v>
          </cell>
          <cell r="DD12">
            <v>2422181.8000000003</v>
          </cell>
          <cell r="DE12">
            <v>636720.33062000002</v>
          </cell>
          <cell r="DF12">
            <v>99939.73</v>
          </cell>
          <cell r="DG12">
            <v>18025.461199999998</v>
          </cell>
          <cell r="DH12">
            <v>439771.76197000017</v>
          </cell>
          <cell r="DI12">
            <v>103668.83948999998</v>
          </cell>
          <cell r="DJ12">
            <v>412152.70961000002</v>
          </cell>
          <cell r="DK12">
            <v>392239.89</v>
          </cell>
          <cell r="DL12">
            <v>92196.459999999992</v>
          </cell>
          <cell r="DM12">
            <v>278323.33338000003</v>
          </cell>
          <cell r="DN12">
            <v>228365.39871999997</v>
          </cell>
          <cell r="DO12">
            <v>516058</v>
          </cell>
          <cell r="DP12">
            <v>95354.315400000021</v>
          </cell>
          <cell r="DQ12">
            <v>5073474</v>
          </cell>
          <cell r="DR12">
            <v>37347.449999999997</v>
          </cell>
          <cell r="DS12">
            <v>63386.173610000005</v>
          </cell>
          <cell r="DT12">
            <v>4598.3500000000004</v>
          </cell>
          <cell r="DU12">
            <v>361400</v>
          </cell>
          <cell r="DV12">
            <v>443990.38575999998</v>
          </cell>
          <cell r="DW12">
            <v>760514.33</v>
          </cell>
          <cell r="DX12">
            <v>3372517.1333900001</v>
          </cell>
          <cell r="DY12">
            <v>1155602.5937900003</v>
          </cell>
          <cell r="DZ12">
            <v>381453</v>
          </cell>
          <cell r="EA12">
            <v>329520</v>
          </cell>
          <cell r="EC12">
            <v>609878.51099999994</v>
          </cell>
          <cell r="ED12">
            <v>1782206.7421200005</v>
          </cell>
          <cell r="EE12">
            <v>1180558.72</v>
          </cell>
          <cell r="EF12">
            <v>1538455.3823500003</v>
          </cell>
          <cell r="EG12">
            <v>1084261.1140799997</v>
          </cell>
          <cell r="EH12">
            <v>1169980.1899999995</v>
          </cell>
          <cell r="EI12">
            <v>1397916.9161899991</v>
          </cell>
          <cell r="EJ12">
            <v>1367170</v>
          </cell>
          <cell r="EK12">
            <v>2377631.0097400001</v>
          </cell>
          <cell r="EL12">
            <v>2210911.9671599995</v>
          </cell>
          <cell r="EM12">
            <v>721316</v>
          </cell>
          <cell r="EN12">
            <v>1987041.9016900002</v>
          </cell>
          <cell r="EO12">
            <v>542950</v>
          </cell>
          <cell r="EP12">
            <v>120772.78</v>
          </cell>
          <cell r="EQ12">
            <v>807083.7</v>
          </cell>
          <cell r="ER12">
            <v>716145.83650999994</v>
          </cell>
          <cell r="ES12">
            <v>1556868.91</v>
          </cell>
          <cell r="ET12">
            <v>1183642.5</v>
          </cell>
          <cell r="EU12">
            <v>898920.28</v>
          </cell>
          <cell r="EV12">
            <v>147054.26133999997</v>
          </cell>
          <cell r="EW12">
            <v>93636.079999999987</v>
          </cell>
          <cell r="EX12">
            <v>1959509</v>
          </cell>
          <cell r="EY12">
            <v>7772</v>
          </cell>
          <cell r="EZ12">
            <v>2951237.5215100008</v>
          </cell>
          <cell r="FA12">
            <v>618505.84</v>
          </cell>
          <cell r="FB12">
            <v>2293580.3373899995</v>
          </cell>
          <cell r="FC12">
            <v>661066.13</v>
          </cell>
          <cell r="FD12">
            <v>1907786.2870300002</v>
          </cell>
          <cell r="FE12">
            <v>682296.41999999993</v>
          </cell>
          <cell r="FF12">
            <v>143288.5</v>
          </cell>
          <cell r="FG12">
            <v>2664875</v>
          </cell>
          <cell r="FH12">
            <v>443496.73936999997</v>
          </cell>
          <cell r="FI12">
            <v>776984.42419999989</v>
          </cell>
          <cell r="FJ12">
            <v>2549678.5057199998</v>
          </cell>
          <cell r="FK12">
            <v>1013466.7999999999</v>
          </cell>
          <cell r="FL12">
            <v>485791.41000000003</v>
          </cell>
          <cell r="FM12">
            <v>4411297.5656000003</v>
          </cell>
          <cell r="FN12">
            <v>497906.76</v>
          </cell>
          <cell r="FO12">
            <v>642609.99546000024</v>
          </cell>
          <cell r="FP12">
            <v>532537.66</v>
          </cell>
          <cell r="FQ12">
            <v>644435</v>
          </cell>
          <cell r="FR12">
            <v>142402.16400000002</v>
          </cell>
          <cell r="FS12">
            <v>283441.19723999995</v>
          </cell>
          <cell r="FT12">
            <v>906107</v>
          </cell>
          <cell r="FU12">
            <v>993773.08</v>
          </cell>
          <cell r="FV12">
            <v>97471.255929999985</v>
          </cell>
          <cell r="FW12">
            <v>1449003.2099999997</v>
          </cell>
          <cell r="FX12">
            <v>702602.56142000004</v>
          </cell>
          <cell r="FY12">
            <v>333188.38478000002</v>
          </cell>
          <cell r="FZ12">
            <v>749581.14999999991</v>
          </cell>
          <cell r="GA12">
            <v>536943.09</v>
          </cell>
          <cell r="GB12">
            <v>375251.55425999989</v>
          </cell>
          <cell r="GC12">
            <v>644319.75</v>
          </cell>
          <cell r="GD12">
            <v>294914.81</v>
          </cell>
          <cell r="GE12">
            <v>111859.86171</v>
          </cell>
          <cell r="GF12">
            <v>214782.59000000003</v>
          </cell>
        </row>
        <row r="18">
          <cell r="A18">
            <v>14</v>
          </cell>
          <cell r="B18" t="str">
            <v xml:space="preserve">  Current Assets</v>
          </cell>
          <cell r="C18">
            <v>3308.8459999999995</v>
          </cell>
          <cell r="D18">
            <v>176.14999999999998</v>
          </cell>
          <cell r="E18">
            <v>15768.854954047407</v>
          </cell>
          <cell r="F18">
            <v>7597.9656043649975</v>
          </cell>
          <cell r="G18">
            <v>4621.1012666246988</v>
          </cell>
          <cell r="H18">
            <v>1157.6746865699997</v>
          </cell>
          <cell r="I18">
            <v>3213.8684038219949</v>
          </cell>
          <cell r="J18">
            <v>845.45</v>
          </cell>
          <cell r="K18">
            <v>19019.832836180001</v>
          </cell>
          <cell r="L18">
            <v>3636.9459574900002</v>
          </cell>
          <cell r="M18">
            <v>2875.5800000000004</v>
          </cell>
          <cell r="N18">
            <v>6333.6733615700005</v>
          </cell>
          <cell r="O18">
            <v>274.69420380000003</v>
          </cell>
          <cell r="P18">
            <v>4559.7880696899874</v>
          </cell>
          <cell r="Q18">
            <v>349.23701892000003</v>
          </cell>
          <cell r="R18">
            <v>6020.160760096006</v>
          </cell>
          <cell r="S18">
            <v>7462.4220000000005</v>
          </cell>
          <cell r="T18">
            <v>0</v>
          </cell>
          <cell r="U18">
            <v>771.08906909999962</v>
          </cell>
          <cell r="V18">
            <v>5655.2660636300016</v>
          </cell>
          <cell r="W18">
            <v>389.15999999999997</v>
          </cell>
          <cell r="X18">
            <v>5227.900486816</v>
          </cell>
          <cell r="Y18">
            <v>4368.7072557799984</v>
          </cell>
          <cell r="Z18">
            <v>2744.3376874200007</v>
          </cell>
          <cell r="AA18">
            <v>4694.1936708659996</v>
          </cell>
          <cell r="AB18">
            <v>1375.26040717</v>
          </cell>
          <cell r="AC18">
            <v>2637.2947206524864</v>
          </cell>
          <cell r="AD18">
            <v>3697.1564606699999</v>
          </cell>
          <cell r="AE18">
            <v>5486.7405951300007</v>
          </cell>
          <cell r="AF18">
            <v>3308.1621986645</v>
          </cell>
          <cell r="AG18">
            <v>4431.9863529811264</v>
          </cell>
          <cell r="AH18">
            <v>2643.1581234200003</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3520.4101500000002</v>
          </cell>
          <cell r="BI18">
            <v>363348.10014999995</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29284.95</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C18">
            <v>0</v>
          </cell>
          <cell r="ED18">
            <v>2079.9409999999998</v>
          </cell>
          <cell r="EE18">
            <v>0</v>
          </cell>
          <cell r="EF18">
            <v>0</v>
          </cell>
          <cell r="EG18">
            <v>0</v>
          </cell>
          <cell r="EH18">
            <v>0</v>
          </cell>
          <cell r="EI18">
            <v>0</v>
          </cell>
          <cell r="EJ18">
            <v>0</v>
          </cell>
          <cell r="EK18">
            <v>0</v>
          </cell>
          <cell r="EL18">
            <v>0</v>
          </cell>
          <cell r="EM18">
            <v>380868</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30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17761</v>
          </cell>
          <cell r="FU18">
            <v>0</v>
          </cell>
          <cell r="FV18">
            <v>0</v>
          </cell>
          <cell r="FW18">
            <v>0</v>
          </cell>
          <cell r="FX18">
            <v>0</v>
          </cell>
          <cell r="FY18">
            <v>0</v>
          </cell>
          <cell r="FZ18">
            <v>0</v>
          </cell>
          <cell r="GA18">
            <v>0</v>
          </cell>
          <cell r="GB18">
            <v>0</v>
          </cell>
          <cell r="GC18">
            <v>0</v>
          </cell>
          <cell r="GD18">
            <v>0</v>
          </cell>
          <cell r="GE18">
            <v>0</v>
          </cell>
          <cell r="GF18">
            <v>0</v>
          </cell>
        </row>
        <row r="19">
          <cell r="A19">
            <v>15</v>
          </cell>
          <cell r="B19" t="str">
            <v xml:space="preserve">     Agricultural Production</v>
          </cell>
          <cell r="C19">
            <v>247.98599999999999</v>
          </cell>
          <cell r="D19">
            <v>25.699999999999996</v>
          </cell>
          <cell r="E19">
            <v>2133.709694794552</v>
          </cell>
          <cell r="F19">
            <v>194.65969474000002</v>
          </cell>
          <cell r="G19">
            <v>0</v>
          </cell>
          <cell r="H19">
            <v>0</v>
          </cell>
          <cell r="I19">
            <v>2.609638369999999</v>
          </cell>
          <cell r="J19">
            <v>67</v>
          </cell>
          <cell r="K19">
            <v>4754.2213801300004</v>
          </cell>
          <cell r="L19">
            <v>0.33540602999999997</v>
          </cell>
          <cell r="M19">
            <v>497.36000000000007</v>
          </cell>
          <cell r="N19">
            <v>620.3260522999999</v>
          </cell>
          <cell r="O19">
            <v>0</v>
          </cell>
          <cell r="P19">
            <v>0</v>
          </cell>
          <cell r="Q19">
            <v>5.0830985900000005</v>
          </cell>
          <cell r="R19">
            <v>0</v>
          </cell>
          <cell r="S19">
            <v>930.59100000000012</v>
          </cell>
          <cell r="T19">
            <v>0</v>
          </cell>
          <cell r="U19">
            <v>23.786132729999999</v>
          </cell>
          <cell r="V19">
            <v>395.08283555000003</v>
          </cell>
          <cell r="W19">
            <v>0.70000000000000007</v>
          </cell>
          <cell r="X19">
            <v>0</v>
          </cell>
          <cell r="Y19">
            <v>0</v>
          </cell>
          <cell r="Z19">
            <v>0</v>
          </cell>
          <cell r="AA19">
            <v>174.20868852999999</v>
          </cell>
          <cell r="AB19">
            <v>3.6141988500000002</v>
          </cell>
          <cell r="AC19">
            <v>111.41527330900099</v>
          </cell>
          <cell r="AD19">
            <v>488.90877119000004</v>
          </cell>
          <cell r="AE19">
            <v>522.29508390000001</v>
          </cell>
          <cell r="AF19">
            <v>174.15</v>
          </cell>
          <cell r="AG19">
            <v>310.37395837856241</v>
          </cell>
          <cell r="AH19">
            <v>140.19132203999999</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36.880000000000003</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C19">
            <v>0</v>
          </cell>
          <cell r="ED19">
            <v>1580.1610000000001</v>
          </cell>
          <cell r="EE19">
            <v>0</v>
          </cell>
          <cell r="EF19">
            <v>0</v>
          </cell>
          <cell r="EG19">
            <v>0</v>
          </cell>
          <cell r="EH19">
            <v>0</v>
          </cell>
          <cell r="EI19">
            <v>0</v>
          </cell>
          <cell r="EJ19">
            <v>0</v>
          </cell>
          <cell r="EK19">
            <v>0</v>
          </cell>
          <cell r="EL19">
            <v>0</v>
          </cell>
          <cell r="EM19">
            <v>44135</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30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17761</v>
          </cell>
          <cell r="FU19">
            <v>0</v>
          </cell>
          <cell r="FV19">
            <v>0</v>
          </cell>
          <cell r="FW19">
            <v>0</v>
          </cell>
          <cell r="FX19">
            <v>0</v>
          </cell>
          <cell r="FY19">
            <v>0</v>
          </cell>
          <cell r="FZ19">
            <v>0</v>
          </cell>
          <cell r="GA19">
            <v>0</v>
          </cell>
          <cell r="GB19">
            <v>0</v>
          </cell>
          <cell r="GC19">
            <v>0</v>
          </cell>
          <cell r="GD19">
            <v>0</v>
          </cell>
          <cell r="GE19">
            <v>0</v>
          </cell>
          <cell r="GF19">
            <v>0</v>
          </cell>
        </row>
        <row r="23">
          <cell r="A23">
            <v>19</v>
          </cell>
          <cell r="B23" t="str">
            <v xml:space="preserve">     Other Non-agricultural Product</v>
          </cell>
          <cell r="C23">
            <v>3060.8599999999997</v>
          </cell>
          <cell r="D23">
            <v>150.44999999999999</v>
          </cell>
          <cell r="E23">
            <v>13635.145259252855</v>
          </cell>
          <cell r="F23">
            <v>7403.3059096249972</v>
          </cell>
          <cell r="G23">
            <v>4621.1012666246988</v>
          </cell>
          <cell r="H23">
            <v>1157.6746865699997</v>
          </cell>
          <cell r="I23">
            <v>3211.2587654519948</v>
          </cell>
          <cell r="J23">
            <v>778.45</v>
          </cell>
          <cell r="K23">
            <v>14265.611456049999</v>
          </cell>
          <cell r="L23">
            <v>3636.6105514600004</v>
          </cell>
          <cell r="M23">
            <v>2378.2200000000003</v>
          </cell>
          <cell r="N23">
            <v>5713.3473092700006</v>
          </cell>
          <cell r="O23">
            <v>274.69420380000003</v>
          </cell>
          <cell r="P23">
            <v>4559.7880696899874</v>
          </cell>
          <cell r="Q23">
            <v>344.15392033000001</v>
          </cell>
          <cell r="R23">
            <v>6020.160760096006</v>
          </cell>
          <cell r="S23">
            <v>6531.8310000000001</v>
          </cell>
          <cell r="T23">
            <v>0</v>
          </cell>
          <cell r="U23">
            <v>747.30293636999966</v>
          </cell>
          <cell r="V23">
            <v>5260.1832280800018</v>
          </cell>
          <cell r="W23">
            <v>388.46</v>
          </cell>
          <cell r="X23">
            <v>5227.900486816</v>
          </cell>
          <cell r="Y23">
            <v>4368.7072557799984</v>
          </cell>
          <cell r="Z23">
            <v>2744.3376874200007</v>
          </cell>
          <cell r="AA23">
            <v>4519.984982336</v>
          </cell>
          <cell r="AB23">
            <v>1371.6462083199999</v>
          </cell>
          <cell r="AC23">
            <v>2525.8794473434855</v>
          </cell>
          <cell r="AD23">
            <v>3208.2476894799997</v>
          </cell>
          <cell r="AE23">
            <v>4964.4455112300011</v>
          </cell>
          <cell r="AF23">
            <v>3134.0121986644999</v>
          </cell>
          <cell r="AG23">
            <v>4121.6123946025637</v>
          </cell>
          <cell r="AH23">
            <v>2502.9668013800001</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3520.4101500000002</v>
          </cell>
          <cell r="BI23">
            <v>363348.10014999995</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29248.07</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C23">
            <v>0</v>
          </cell>
          <cell r="ED23">
            <v>499.78</v>
          </cell>
          <cell r="EE23">
            <v>0</v>
          </cell>
          <cell r="EF23">
            <v>0</v>
          </cell>
          <cell r="EG23">
            <v>0</v>
          </cell>
          <cell r="EH23">
            <v>0</v>
          </cell>
          <cell r="EI23">
            <v>0</v>
          </cell>
          <cell r="EJ23">
            <v>0</v>
          </cell>
          <cell r="EK23">
            <v>0</v>
          </cell>
          <cell r="EL23">
            <v>0</v>
          </cell>
          <cell r="EM23">
            <v>336733</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row>
        <row r="30">
          <cell r="A30">
            <v>26</v>
          </cell>
          <cell r="B30" t="str">
            <v>Against security of Bill</v>
          </cell>
          <cell r="C30">
            <v>332.95</v>
          </cell>
          <cell r="D30">
            <v>108.79</v>
          </cell>
          <cell r="E30">
            <v>2155.1798138772374</v>
          </cell>
          <cell r="F30">
            <v>212.47719989000004</v>
          </cell>
          <cell r="G30">
            <v>0</v>
          </cell>
          <cell r="H30">
            <v>932.67036827999993</v>
          </cell>
          <cell r="I30">
            <v>295.92400000000004</v>
          </cell>
          <cell r="J30">
            <v>175.57000000000002</v>
          </cell>
          <cell r="K30">
            <v>137.63279364000002</v>
          </cell>
          <cell r="L30">
            <v>1276.9427738524994</v>
          </cell>
          <cell r="M30">
            <v>178.95</v>
          </cell>
          <cell r="N30">
            <v>19.376480000000001</v>
          </cell>
          <cell r="O30">
            <v>417.18640135999982</v>
          </cell>
          <cell r="P30">
            <v>13.510629440000001</v>
          </cell>
          <cell r="Q30">
            <v>0</v>
          </cell>
          <cell r="R30">
            <v>0</v>
          </cell>
          <cell r="S30">
            <v>128.77800000000002</v>
          </cell>
          <cell r="T30">
            <v>0</v>
          </cell>
          <cell r="U30">
            <v>17.5</v>
          </cell>
          <cell r="V30">
            <v>265.82434407</v>
          </cell>
          <cell r="W30">
            <v>0</v>
          </cell>
          <cell r="X30">
            <v>-5.4727899998852081E-4</v>
          </cell>
          <cell r="Y30">
            <v>0</v>
          </cell>
          <cell r="Z30">
            <v>259.68581159000001</v>
          </cell>
          <cell r="AA30">
            <v>40.784705000000002</v>
          </cell>
          <cell r="AB30">
            <v>14.280020799999996</v>
          </cell>
          <cell r="AC30">
            <v>92.893827000704334</v>
          </cell>
          <cell r="AD30">
            <v>237.65063857000001</v>
          </cell>
          <cell r="AE30">
            <v>0</v>
          </cell>
          <cell r="AF30">
            <v>0.26255000000000073</v>
          </cell>
          <cell r="AG30">
            <v>1.6</v>
          </cell>
          <cell r="AH30">
            <v>330.50900000000001</v>
          </cell>
          <cell r="AI30">
            <v>0</v>
          </cell>
          <cell r="AJ30">
            <v>0</v>
          </cell>
          <cell r="AK30">
            <v>1000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3200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6500</v>
          </cell>
          <cell r="CA30">
            <v>0</v>
          </cell>
          <cell r="CB30">
            <v>0</v>
          </cell>
          <cell r="CC30">
            <v>0</v>
          </cell>
          <cell r="CD30">
            <v>0</v>
          </cell>
          <cell r="CE30">
            <v>0</v>
          </cell>
          <cell r="CF30">
            <v>0</v>
          </cell>
          <cell r="CG30">
            <v>1600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550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14360.65</v>
          </cell>
          <cell r="GD30">
            <v>0</v>
          </cell>
          <cell r="GE30">
            <v>0</v>
          </cell>
          <cell r="GF30">
            <v>0</v>
          </cell>
        </row>
        <row r="31">
          <cell r="A31">
            <v>27</v>
          </cell>
          <cell r="B31" t="str">
            <v>Domestic Bills</v>
          </cell>
          <cell r="C31">
            <v>2.9000000000000001E-2</v>
          </cell>
          <cell r="D31">
            <v>19.469999999999995</v>
          </cell>
          <cell r="E31">
            <v>3.6934725474176</v>
          </cell>
          <cell r="F31">
            <v>181.42153921000005</v>
          </cell>
          <cell r="G31">
            <v>0</v>
          </cell>
          <cell r="H31">
            <v>46.807690539999996</v>
          </cell>
          <cell r="I31">
            <v>28.939999999999987</v>
          </cell>
          <cell r="J31">
            <v>91.330000000000041</v>
          </cell>
          <cell r="K31">
            <v>0.87</v>
          </cell>
          <cell r="L31">
            <v>4.713406</v>
          </cell>
          <cell r="M31">
            <v>0</v>
          </cell>
          <cell r="N31">
            <v>16.733000000000001</v>
          </cell>
          <cell r="O31">
            <v>0</v>
          </cell>
          <cell r="P31">
            <v>9.753629440000001</v>
          </cell>
          <cell r="Q31">
            <v>0</v>
          </cell>
          <cell r="R31">
            <v>0</v>
          </cell>
          <cell r="S31">
            <v>3.173</v>
          </cell>
          <cell r="T31">
            <v>0</v>
          </cell>
          <cell r="U31">
            <v>17.5</v>
          </cell>
          <cell r="V31">
            <v>73.001000000000005</v>
          </cell>
          <cell r="W31">
            <v>0</v>
          </cell>
          <cell r="X31">
            <v>0</v>
          </cell>
          <cell r="Y31">
            <v>0</v>
          </cell>
          <cell r="Z31">
            <v>236.32074302000001</v>
          </cell>
          <cell r="AA31">
            <v>0</v>
          </cell>
          <cell r="AB31">
            <v>14.280020799999996</v>
          </cell>
          <cell r="AC31">
            <v>13.312880809004348</v>
          </cell>
          <cell r="AD31">
            <v>0</v>
          </cell>
          <cell r="AE31">
            <v>0</v>
          </cell>
          <cell r="AF31">
            <v>0.17500000000000071</v>
          </cell>
          <cell r="AG31">
            <v>1.6</v>
          </cell>
          <cell r="AH31">
            <v>0</v>
          </cell>
          <cell r="AI31">
            <v>0</v>
          </cell>
          <cell r="AJ31">
            <v>0</v>
          </cell>
          <cell r="AK31">
            <v>1000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3200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1600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550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14360.65</v>
          </cell>
          <cell r="GD31">
            <v>0</v>
          </cell>
          <cell r="GE31">
            <v>0</v>
          </cell>
          <cell r="GF31">
            <v>0</v>
          </cell>
        </row>
        <row r="32">
          <cell r="A32">
            <v>28</v>
          </cell>
          <cell r="B32" t="str">
            <v>Foreign Bills</v>
          </cell>
          <cell r="C32">
            <v>332.92099999999999</v>
          </cell>
          <cell r="D32">
            <v>89.320000000000007</v>
          </cell>
          <cell r="E32">
            <v>2151.4863413298199</v>
          </cell>
          <cell r="F32">
            <v>31.055660679999999</v>
          </cell>
          <cell r="G32">
            <v>0</v>
          </cell>
          <cell r="H32">
            <v>885.86267773999998</v>
          </cell>
          <cell r="I32">
            <v>266.98400000000004</v>
          </cell>
          <cell r="J32">
            <v>84.239999999999981</v>
          </cell>
          <cell r="K32">
            <v>136.76279364000001</v>
          </cell>
          <cell r="L32">
            <v>1272.2293678524993</v>
          </cell>
          <cell r="M32">
            <v>178.95</v>
          </cell>
          <cell r="N32">
            <v>2.6434800000000003</v>
          </cell>
          <cell r="O32">
            <v>417.18640135999982</v>
          </cell>
          <cell r="P32">
            <v>3.7570000000000001</v>
          </cell>
          <cell r="Q32">
            <v>0</v>
          </cell>
          <cell r="R32">
            <v>0</v>
          </cell>
          <cell r="S32">
            <v>125.60500000000002</v>
          </cell>
          <cell r="T32">
            <v>0</v>
          </cell>
          <cell r="U32">
            <v>0</v>
          </cell>
          <cell r="V32">
            <v>192.82334406999999</v>
          </cell>
          <cell r="W32">
            <v>0</v>
          </cell>
          <cell r="X32">
            <v>-5.4727899998852081E-4</v>
          </cell>
          <cell r="Y32">
            <v>0</v>
          </cell>
          <cell r="Z32">
            <v>23.365068569999998</v>
          </cell>
          <cell r="AA32">
            <v>40.784705000000002</v>
          </cell>
          <cell r="AB32">
            <v>0</v>
          </cell>
          <cell r="AC32">
            <v>79.580946191699994</v>
          </cell>
          <cell r="AD32">
            <v>237.65063857000001</v>
          </cell>
          <cell r="AE32">
            <v>0</v>
          </cell>
          <cell r="AF32">
            <v>8.7550000000000003E-2</v>
          </cell>
          <cell r="AG32">
            <v>0</v>
          </cell>
          <cell r="AH32">
            <v>330.50900000000001</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6500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row>
        <row r="37">
          <cell r="A37">
            <v>33</v>
          </cell>
          <cell r="B37" t="str">
            <v>Against Guarantee</v>
          </cell>
          <cell r="C37">
            <v>429.02899999999988</v>
          </cell>
          <cell r="D37">
            <v>405.2999999999999</v>
          </cell>
          <cell r="E37">
            <v>1140.1954189923442</v>
          </cell>
          <cell r="F37">
            <v>1666.9474470499999</v>
          </cell>
          <cell r="G37">
            <v>386.62268764000009</v>
          </cell>
          <cell r="H37">
            <v>1401.73073746</v>
          </cell>
          <cell r="I37">
            <v>772.51575237999998</v>
          </cell>
          <cell r="J37">
            <v>800.94999999999993</v>
          </cell>
          <cell r="K37">
            <v>2374.4716521699997</v>
          </cell>
          <cell r="L37">
            <v>978.61172314999999</v>
          </cell>
          <cell r="M37">
            <v>618.88000000000022</v>
          </cell>
          <cell r="N37">
            <v>620.40670470000009</v>
          </cell>
          <cell r="O37">
            <v>168.15889207999999</v>
          </cell>
          <cell r="P37">
            <v>554.56137750999994</v>
          </cell>
          <cell r="Q37">
            <v>489.84530348999999</v>
          </cell>
          <cell r="R37">
            <v>134.97473912999999</v>
          </cell>
          <cell r="S37">
            <v>486.68599999999998</v>
          </cell>
          <cell r="T37">
            <v>0</v>
          </cell>
          <cell r="U37">
            <v>156.84899999999999</v>
          </cell>
          <cell r="V37">
            <v>9.3080632899999998</v>
          </cell>
          <cell r="W37">
            <v>1035.5768768599999</v>
          </cell>
          <cell r="X37">
            <v>77.186591480000004</v>
          </cell>
          <cell r="Y37">
            <v>0</v>
          </cell>
          <cell r="Z37">
            <v>79.615066490000004</v>
          </cell>
          <cell r="AA37">
            <v>242.75550328000003</v>
          </cell>
          <cell r="AB37">
            <v>456.21553180000001</v>
          </cell>
          <cell r="AC37">
            <v>0</v>
          </cell>
          <cell r="AD37">
            <v>230.09392514999951</v>
          </cell>
          <cell r="AE37">
            <v>268.75161775999999</v>
          </cell>
          <cell r="AF37">
            <v>462.77133766000003</v>
          </cell>
          <cell r="AG37">
            <v>295.60330049999993</v>
          </cell>
          <cell r="AH37">
            <v>5.0384046099999997</v>
          </cell>
          <cell r="AI37">
            <v>0</v>
          </cell>
          <cell r="AJ37">
            <v>1154.27</v>
          </cell>
          <cell r="AK37">
            <v>57467.367170000005</v>
          </cell>
          <cell r="AL37">
            <v>28280</v>
          </cell>
          <cell r="AM37">
            <v>92154</v>
          </cell>
          <cell r="AN37">
            <v>0</v>
          </cell>
          <cell r="AO37">
            <v>13919.17568</v>
          </cell>
          <cell r="AP37">
            <v>0</v>
          </cell>
          <cell r="AQ37">
            <v>4637.5720099999999</v>
          </cell>
          <cell r="AR37">
            <v>0</v>
          </cell>
          <cell r="AS37">
            <v>0</v>
          </cell>
          <cell r="AT37">
            <v>22000</v>
          </cell>
          <cell r="AU37">
            <v>0</v>
          </cell>
          <cell r="AV37">
            <v>0</v>
          </cell>
          <cell r="AW37">
            <v>0</v>
          </cell>
          <cell r="AX37">
            <v>7646.1900000000005</v>
          </cell>
          <cell r="AY37">
            <v>0</v>
          </cell>
          <cell r="AZ37">
            <v>0</v>
          </cell>
          <cell r="BA37">
            <v>58.45</v>
          </cell>
          <cell r="BB37">
            <v>2020.12</v>
          </cell>
          <cell r="BC37">
            <v>0</v>
          </cell>
          <cell r="BD37">
            <v>2847.6</v>
          </cell>
          <cell r="BE37">
            <v>0</v>
          </cell>
          <cell r="BF37">
            <v>114091.43355000002</v>
          </cell>
          <cell r="BG37">
            <v>83.534270000000006</v>
          </cell>
          <cell r="BH37">
            <v>7742.74395</v>
          </cell>
          <cell r="BI37">
            <v>60611.400849999998</v>
          </cell>
          <cell r="BJ37">
            <v>0</v>
          </cell>
          <cell r="BK37">
            <v>1424.5900000000024</v>
          </cell>
          <cell r="BL37">
            <v>0</v>
          </cell>
          <cell r="BM37">
            <v>608881.81200000015</v>
          </cell>
          <cell r="BN37">
            <v>6638.7268300000014</v>
          </cell>
          <cell r="BO37">
            <v>0</v>
          </cell>
          <cell r="BP37">
            <v>0</v>
          </cell>
          <cell r="BQ37">
            <v>0</v>
          </cell>
          <cell r="BR37">
            <v>161258.10818000001</v>
          </cell>
          <cell r="BS37">
            <v>0</v>
          </cell>
          <cell r="BT37">
            <v>72656.755210000003</v>
          </cell>
          <cell r="BU37">
            <v>0</v>
          </cell>
          <cell r="BV37">
            <v>2039.9999999999998</v>
          </cell>
          <cell r="BW37">
            <v>11856.23</v>
          </cell>
          <cell r="BX37">
            <v>24065.22</v>
          </cell>
          <cell r="BY37">
            <v>0</v>
          </cell>
          <cell r="BZ37">
            <v>203578.14091000002</v>
          </cell>
          <cell r="CA37">
            <v>89636</v>
          </cell>
          <cell r="CB37">
            <v>131320.53175999998</v>
          </cell>
          <cell r="CC37">
            <v>113189.41</v>
          </cell>
          <cell r="CD37">
            <v>0</v>
          </cell>
          <cell r="CE37">
            <v>0</v>
          </cell>
          <cell r="CF37">
            <v>5802.7586200000005</v>
          </cell>
          <cell r="CG37">
            <v>326.13425999999998</v>
          </cell>
          <cell r="CH37">
            <v>0</v>
          </cell>
          <cell r="CI37">
            <v>0</v>
          </cell>
          <cell r="CJ37">
            <v>83885.469999999987</v>
          </cell>
          <cell r="CK37">
            <v>0</v>
          </cell>
          <cell r="CL37">
            <v>0</v>
          </cell>
          <cell r="CM37">
            <v>0</v>
          </cell>
          <cell r="CN37">
            <v>39948.339999999997</v>
          </cell>
          <cell r="CO37">
            <v>0</v>
          </cell>
          <cell r="CP37">
            <v>3619.5840000000003</v>
          </cell>
          <cell r="CQ37">
            <v>80289.663800000009</v>
          </cell>
          <cell r="CR37">
            <v>51207.201460000011</v>
          </cell>
          <cell r="CS37">
            <v>0</v>
          </cell>
          <cell r="CT37">
            <v>1601.6291599999988</v>
          </cell>
          <cell r="CU37">
            <v>0</v>
          </cell>
          <cell r="CV37">
            <v>0</v>
          </cell>
          <cell r="CW37">
            <v>0</v>
          </cell>
          <cell r="CX37">
            <v>0</v>
          </cell>
          <cell r="CY37">
            <v>64446.555700000004</v>
          </cell>
          <cell r="CZ37">
            <v>1994.2973099999995</v>
          </cell>
          <cell r="DA37">
            <v>3077</v>
          </cell>
          <cell r="DB37">
            <v>6044.9658200000003</v>
          </cell>
          <cell r="DC37">
            <v>0</v>
          </cell>
          <cell r="DD37">
            <v>21136.670000000002</v>
          </cell>
          <cell r="DE37">
            <v>25352.21344</v>
          </cell>
          <cell r="DF37">
            <v>0</v>
          </cell>
          <cell r="DG37">
            <v>1196.4701700000001</v>
          </cell>
          <cell r="DH37">
            <v>0</v>
          </cell>
          <cell r="DI37">
            <v>0</v>
          </cell>
          <cell r="DJ37">
            <v>7989.17</v>
          </cell>
          <cell r="DK37">
            <v>5782.7999999999993</v>
          </cell>
          <cell r="DL37">
            <v>14558.13</v>
          </cell>
          <cell r="DM37">
            <v>49.23</v>
          </cell>
          <cell r="DN37">
            <v>0</v>
          </cell>
          <cell r="DO37">
            <v>0</v>
          </cell>
          <cell r="DP37">
            <v>0</v>
          </cell>
          <cell r="DQ37">
            <v>118984</v>
          </cell>
          <cell r="DR37">
            <v>0</v>
          </cell>
          <cell r="DS37">
            <v>0</v>
          </cell>
          <cell r="DT37">
            <v>0</v>
          </cell>
          <cell r="DU37">
            <v>0</v>
          </cell>
          <cell r="DV37">
            <v>0</v>
          </cell>
          <cell r="DW37">
            <v>0</v>
          </cell>
          <cell r="DX37">
            <v>0</v>
          </cell>
          <cell r="DY37">
            <v>70683.29019</v>
          </cell>
          <cell r="DZ37">
            <v>0</v>
          </cell>
          <cell r="EA37">
            <v>0</v>
          </cell>
          <cell r="EC37">
            <v>66109.287559999997</v>
          </cell>
          <cell r="ED37">
            <v>5204.6485899999998</v>
          </cell>
          <cell r="EE37">
            <v>0</v>
          </cell>
          <cell r="EF37">
            <v>100730.98707999995</v>
          </cell>
          <cell r="EG37">
            <v>0</v>
          </cell>
          <cell r="EH37">
            <v>197</v>
          </cell>
          <cell r="EI37">
            <v>29000</v>
          </cell>
          <cell r="EJ37">
            <v>0</v>
          </cell>
          <cell r="EK37">
            <v>70640.113550000009</v>
          </cell>
          <cell r="EL37">
            <v>40258.17121</v>
          </cell>
          <cell r="EM37">
            <v>0</v>
          </cell>
          <cell r="EN37">
            <v>12429.64726</v>
          </cell>
          <cell r="EO37">
            <v>0</v>
          </cell>
          <cell r="EP37">
            <v>9337.74</v>
          </cell>
          <cell r="EQ37">
            <v>0</v>
          </cell>
          <cell r="ER37">
            <v>0</v>
          </cell>
          <cell r="ES37">
            <v>0</v>
          </cell>
          <cell r="ET37">
            <v>0</v>
          </cell>
          <cell r="EU37">
            <v>16825.849999999999</v>
          </cell>
          <cell r="EV37">
            <v>0</v>
          </cell>
          <cell r="EW37">
            <v>0</v>
          </cell>
          <cell r="EX37">
            <v>4015</v>
          </cell>
          <cell r="EY37">
            <v>0</v>
          </cell>
          <cell r="EZ37">
            <v>0</v>
          </cell>
          <cell r="FA37">
            <v>45006.51</v>
          </cell>
          <cell r="FB37">
            <v>12000.004269999999</v>
          </cell>
          <cell r="FC37">
            <v>0</v>
          </cell>
          <cell r="FD37">
            <v>39817.245849999999</v>
          </cell>
          <cell r="FE37">
            <v>6215</v>
          </cell>
          <cell r="FF37">
            <v>7741.41</v>
          </cell>
          <cell r="FG37">
            <v>0</v>
          </cell>
          <cell r="FH37">
            <v>0</v>
          </cell>
          <cell r="FI37">
            <v>32855</v>
          </cell>
          <cell r="FJ37">
            <v>55523.695699999997</v>
          </cell>
          <cell r="FK37">
            <v>18260.27</v>
          </cell>
          <cell r="FL37">
            <v>3577.49</v>
          </cell>
          <cell r="FM37">
            <v>231035.75111000004</v>
          </cell>
          <cell r="FN37">
            <v>0</v>
          </cell>
          <cell r="FO37">
            <v>2815.0010000000002</v>
          </cell>
          <cell r="FP37">
            <v>0</v>
          </cell>
          <cell r="FQ37">
            <v>0</v>
          </cell>
          <cell r="FR37">
            <v>0</v>
          </cell>
          <cell r="FS37">
            <v>20749.327000000001</v>
          </cell>
          <cell r="FT37">
            <v>0</v>
          </cell>
          <cell r="FU37">
            <v>0</v>
          </cell>
          <cell r="FV37">
            <v>0</v>
          </cell>
          <cell r="FW37">
            <v>12737.64</v>
          </cell>
          <cell r="FX37">
            <v>5821.3579499999996</v>
          </cell>
          <cell r="FY37">
            <v>5850</v>
          </cell>
          <cell r="FZ37">
            <v>0</v>
          </cell>
          <cell r="GA37">
            <v>0</v>
          </cell>
          <cell r="GB37">
            <v>18191.46358</v>
          </cell>
          <cell r="GC37">
            <v>16364.89</v>
          </cell>
          <cell r="GD37">
            <v>25556.550000000003</v>
          </cell>
          <cell r="GE37">
            <v>0</v>
          </cell>
          <cell r="GF37">
            <v>4300</v>
          </cell>
        </row>
        <row r="38">
          <cell r="A38">
            <v>34</v>
          </cell>
          <cell r="B38" t="str">
            <v xml:space="preserve">  Government Guarantee</v>
          </cell>
          <cell r="C38">
            <v>175.36999999999998</v>
          </cell>
          <cell r="D38">
            <v>9.3999999999999986</v>
          </cell>
          <cell r="E38">
            <v>798.52798961296401</v>
          </cell>
          <cell r="F38">
            <v>368.27157409</v>
          </cell>
          <cell r="G38">
            <v>138.80703299999999</v>
          </cell>
          <cell r="H38">
            <v>0</v>
          </cell>
          <cell r="I38">
            <v>156.12100000000001</v>
          </cell>
          <cell r="J38">
            <v>91.7</v>
          </cell>
          <cell r="K38">
            <v>198.827</v>
          </cell>
          <cell r="L38">
            <v>2.1707226500000001</v>
          </cell>
          <cell r="M38">
            <v>71.84</v>
          </cell>
          <cell r="N38">
            <v>139.15850034000002</v>
          </cell>
          <cell r="O38">
            <v>0</v>
          </cell>
          <cell r="P38">
            <v>129.84459357</v>
          </cell>
          <cell r="Q38">
            <v>0</v>
          </cell>
          <cell r="R38">
            <v>134.63349018</v>
          </cell>
          <cell r="S38">
            <v>135.05000000000001</v>
          </cell>
          <cell r="T38">
            <v>0</v>
          </cell>
          <cell r="U38">
            <v>0.25800000000000001</v>
          </cell>
          <cell r="V38">
            <v>0</v>
          </cell>
          <cell r="W38">
            <v>117.8</v>
          </cell>
          <cell r="X38">
            <v>77.186591480000004</v>
          </cell>
          <cell r="Y38">
            <v>0</v>
          </cell>
          <cell r="Z38">
            <v>0</v>
          </cell>
          <cell r="AA38">
            <v>52.811087710000002</v>
          </cell>
          <cell r="AB38">
            <v>34.912873390000001</v>
          </cell>
          <cell r="AC38">
            <v>0</v>
          </cell>
          <cell r="AD38">
            <v>0</v>
          </cell>
          <cell r="AE38">
            <v>0</v>
          </cell>
          <cell r="AF38">
            <v>0</v>
          </cell>
          <cell r="AG38">
            <v>0</v>
          </cell>
          <cell r="AH38">
            <v>0</v>
          </cell>
          <cell r="AI38">
            <v>0</v>
          </cell>
          <cell r="AJ38">
            <v>0</v>
          </cell>
          <cell r="AK38">
            <v>0</v>
          </cell>
          <cell r="AL38">
            <v>0</v>
          </cell>
          <cell r="AM38">
            <v>0</v>
          </cell>
          <cell r="AN38">
            <v>0</v>
          </cell>
          <cell r="AO38">
            <v>10.54</v>
          </cell>
          <cell r="AP38">
            <v>0</v>
          </cell>
          <cell r="AQ38">
            <v>1900.425</v>
          </cell>
          <cell r="AR38">
            <v>0</v>
          </cell>
          <cell r="AS38">
            <v>0</v>
          </cell>
          <cell r="AT38">
            <v>0</v>
          </cell>
          <cell r="AU38">
            <v>0</v>
          </cell>
          <cell r="AV38">
            <v>0</v>
          </cell>
          <cell r="AW38">
            <v>0</v>
          </cell>
          <cell r="AX38">
            <v>0</v>
          </cell>
          <cell r="AY38">
            <v>0</v>
          </cell>
          <cell r="AZ38">
            <v>0</v>
          </cell>
          <cell r="BA38">
            <v>0</v>
          </cell>
          <cell r="BB38">
            <v>0</v>
          </cell>
          <cell r="BC38">
            <v>0</v>
          </cell>
          <cell r="BD38">
            <v>2847.6</v>
          </cell>
          <cell r="BE38">
            <v>0</v>
          </cell>
          <cell r="BF38">
            <v>12074.3889</v>
          </cell>
          <cell r="BG38">
            <v>0</v>
          </cell>
          <cell r="BH38">
            <v>0</v>
          </cell>
          <cell r="BI38">
            <v>0</v>
          </cell>
          <cell r="BJ38">
            <v>0</v>
          </cell>
          <cell r="BK38">
            <v>0</v>
          </cell>
          <cell r="BL38">
            <v>0</v>
          </cell>
          <cell r="BM38">
            <v>0</v>
          </cell>
          <cell r="BN38">
            <v>1373.2449999999999</v>
          </cell>
          <cell r="BO38">
            <v>0</v>
          </cell>
          <cell r="BP38">
            <v>0</v>
          </cell>
          <cell r="BQ38">
            <v>0</v>
          </cell>
          <cell r="BR38">
            <v>15158</v>
          </cell>
          <cell r="BS38">
            <v>0</v>
          </cell>
          <cell r="BT38">
            <v>0</v>
          </cell>
          <cell r="BU38">
            <v>0</v>
          </cell>
          <cell r="BV38">
            <v>2039.9999999999998</v>
          </cell>
          <cell r="BW38">
            <v>11856.23</v>
          </cell>
          <cell r="BX38">
            <v>1966</v>
          </cell>
          <cell r="BY38">
            <v>0</v>
          </cell>
          <cell r="BZ38">
            <v>0</v>
          </cell>
          <cell r="CA38">
            <v>0</v>
          </cell>
          <cell r="CB38">
            <v>4067.12</v>
          </cell>
          <cell r="CC38">
            <v>2686.87</v>
          </cell>
          <cell r="CD38">
            <v>0</v>
          </cell>
          <cell r="CE38">
            <v>0</v>
          </cell>
          <cell r="CF38">
            <v>0</v>
          </cell>
          <cell r="CG38">
            <v>0</v>
          </cell>
          <cell r="CH38">
            <v>0</v>
          </cell>
          <cell r="CI38">
            <v>0</v>
          </cell>
          <cell r="CJ38">
            <v>4600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5119</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13150</v>
          </cell>
          <cell r="DR38">
            <v>0</v>
          </cell>
          <cell r="DS38">
            <v>0</v>
          </cell>
          <cell r="DT38">
            <v>0</v>
          </cell>
          <cell r="DU38">
            <v>0</v>
          </cell>
          <cell r="DV38">
            <v>0</v>
          </cell>
          <cell r="DW38">
            <v>0</v>
          </cell>
          <cell r="DX38">
            <v>0</v>
          </cell>
          <cell r="DY38">
            <v>33183.29019</v>
          </cell>
          <cell r="DZ38">
            <v>0</v>
          </cell>
          <cell r="EA38">
            <v>0</v>
          </cell>
          <cell r="EC38">
            <v>3249.2875600000002</v>
          </cell>
          <cell r="ED38">
            <v>0</v>
          </cell>
          <cell r="EE38">
            <v>0</v>
          </cell>
          <cell r="EF38">
            <v>0</v>
          </cell>
          <cell r="EG38">
            <v>0</v>
          </cell>
          <cell r="EH38">
            <v>0</v>
          </cell>
          <cell r="EI38">
            <v>0</v>
          </cell>
          <cell r="EJ38">
            <v>0</v>
          </cell>
          <cell r="EK38">
            <v>15250</v>
          </cell>
          <cell r="EL38">
            <v>0</v>
          </cell>
          <cell r="EM38">
            <v>0</v>
          </cell>
          <cell r="EN38">
            <v>0</v>
          </cell>
          <cell r="EO38">
            <v>0</v>
          </cell>
          <cell r="EP38">
            <v>0</v>
          </cell>
          <cell r="EQ38">
            <v>0</v>
          </cell>
          <cell r="ER38">
            <v>0</v>
          </cell>
          <cell r="ES38">
            <v>0</v>
          </cell>
          <cell r="ET38">
            <v>0</v>
          </cell>
          <cell r="EU38">
            <v>2000</v>
          </cell>
          <cell r="EV38">
            <v>0</v>
          </cell>
          <cell r="EW38">
            <v>0</v>
          </cell>
          <cell r="EX38">
            <v>4015</v>
          </cell>
          <cell r="EY38">
            <v>0</v>
          </cell>
          <cell r="EZ38">
            <v>0</v>
          </cell>
          <cell r="FA38">
            <v>0</v>
          </cell>
          <cell r="FB38">
            <v>0</v>
          </cell>
          <cell r="FC38">
            <v>0</v>
          </cell>
          <cell r="FD38">
            <v>0</v>
          </cell>
          <cell r="FE38">
            <v>0</v>
          </cell>
          <cell r="FF38">
            <v>0</v>
          </cell>
          <cell r="FG38">
            <v>0</v>
          </cell>
          <cell r="FH38">
            <v>0</v>
          </cell>
          <cell r="FI38">
            <v>0</v>
          </cell>
          <cell r="FJ38">
            <v>0</v>
          </cell>
          <cell r="FK38">
            <v>4850</v>
          </cell>
          <cell r="FL38">
            <v>0</v>
          </cell>
          <cell r="FM38">
            <v>0</v>
          </cell>
          <cell r="FN38">
            <v>0</v>
          </cell>
          <cell r="FO38">
            <v>0</v>
          </cell>
          <cell r="FP38">
            <v>0</v>
          </cell>
          <cell r="FQ38">
            <v>0</v>
          </cell>
          <cell r="FR38">
            <v>0</v>
          </cell>
          <cell r="FS38">
            <v>0</v>
          </cell>
          <cell r="FT38">
            <v>0</v>
          </cell>
          <cell r="FU38">
            <v>0</v>
          </cell>
          <cell r="FV38">
            <v>0</v>
          </cell>
          <cell r="FW38">
            <v>1600</v>
          </cell>
          <cell r="FX38">
            <v>1492.1064200000001</v>
          </cell>
          <cell r="FY38">
            <v>0</v>
          </cell>
          <cell r="FZ38">
            <v>0</v>
          </cell>
          <cell r="GA38">
            <v>0</v>
          </cell>
          <cell r="GB38">
            <v>0</v>
          </cell>
          <cell r="GC38">
            <v>0</v>
          </cell>
          <cell r="GD38">
            <v>0</v>
          </cell>
          <cell r="GE38">
            <v>0</v>
          </cell>
          <cell r="GF38">
            <v>0</v>
          </cell>
        </row>
        <row r="39">
          <cell r="A39">
            <v>35</v>
          </cell>
          <cell r="B39" t="str">
            <v xml:space="preserve">  Institutional Guarantee</v>
          </cell>
          <cell r="C39">
            <v>170.983</v>
          </cell>
          <cell r="D39">
            <v>373.26</v>
          </cell>
          <cell r="E39">
            <v>274.85672915950636</v>
          </cell>
          <cell r="F39">
            <v>1220.22851068</v>
          </cell>
          <cell r="G39">
            <v>247.8156546400001</v>
          </cell>
          <cell r="H39">
            <v>0</v>
          </cell>
          <cell r="I39">
            <v>616.39475238</v>
          </cell>
          <cell r="J39">
            <v>295.92</v>
          </cell>
          <cell r="K39">
            <v>1665.6280047299999</v>
          </cell>
          <cell r="L39">
            <v>463.45441648999997</v>
          </cell>
          <cell r="M39">
            <v>519.0100000000001</v>
          </cell>
          <cell r="N39">
            <v>481.24820436000005</v>
          </cell>
          <cell r="O39">
            <v>89.261039019999998</v>
          </cell>
          <cell r="P39">
            <v>389.27455313999997</v>
          </cell>
          <cell r="Q39">
            <v>489.84530348999999</v>
          </cell>
          <cell r="R39">
            <v>0</v>
          </cell>
          <cell r="S39">
            <v>351.63599999999997</v>
          </cell>
          <cell r="T39">
            <v>0</v>
          </cell>
          <cell r="U39">
            <v>11</v>
          </cell>
          <cell r="V39">
            <v>0</v>
          </cell>
          <cell r="W39">
            <v>914.09999999999991</v>
          </cell>
          <cell r="X39">
            <v>0</v>
          </cell>
          <cell r="Y39">
            <v>0</v>
          </cell>
          <cell r="Z39">
            <v>69.990000000000009</v>
          </cell>
          <cell r="AA39">
            <v>143.24911458</v>
          </cell>
          <cell r="AB39">
            <v>401.94556642999999</v>
          </cell>
          <cell r="AC39">
            <v>0</v>
          </cell>
          <cell r="AD39">
            <v>0</v>
          </cell>
          <cell r="AE39">
            <v>268.75161775999999</v>
          </cell>
          <cell r="AF39">
            <v>462.77133766000003</v>
          </cell>
          <cell r="AG39">
            <v>295.60330049999993</v>
          </cell>
          <cell r="AH39">
            <v>0</v>
          </cell>
          <cell r="AI39">
            <v>0</v>
          </cell>
          <cell r="AJ39">
            <v>0</v>
          </cell>
          <cell r="AK39">
            <v>55767.680950000002</v>
          </cell>
          <cell r="AL39">
            <v>0</v>
          </cell>
          <cell r="AM39">
            <v>92154</v>
          </cell>
          <cell r="AN39">
            <v>0</v>
          </cell>
          <cell r="AO39">
            <v>0</v>
          </cell>
          <cell r="AP39">
            <v>0</v>
          </cell>
          <cell r="AQ39">
            <v>208.95723999999973</v>
          </cell>
          <cell r="AR39">
            <v>0</v>
          </cell>
          <cell r="AS39">
            <v>0</v>
          </cell>
          <cell r="AT39">
            <v>0</v>
          </cell>
          <cell r="AU39">
            <v>0</v>
          </cell>
          <cell r="AV39">
            <v>0</v>
          </cell>
          <cell r="AW39">
            <v>0</v>
          </cell>
          <cell r="AX39">
            <v>0</v>
          </cell>
          <cell r="AY39">
            <v>0</v>
          </cell>
          <cell r="AZ39">
            <v>0</v>
          </cell>
          <cell r="BA39">
            <v>58.45</v>
          </cell>
          <cell r="BB39">
            <v>0</v>
          </cell>
          <cell r="BC39">
            <v>0</v>
          </cell>
          <cell r="BD39">
            <v>0</v>
          </cell>
          <cell r="BE39">
            <v>0</v>
          </cell>
          <cell r="BF39">
            <v>95293.119960000011</v>
          </cell>
          <cell r="BG39">
            <v>0</v>
          </cell>
          <cell r="BH39">
            <v>0</v>
          </cell>
          <cell r="BI39">
            <v>60611.400849999998</v>
          </cell>
          <cell r="BJ39">
            <v>0</v>
          </cell>
          <cell r="BK39">
            <v>1424.5900000000024</v>
          </cell>
          <cell r="BL39">
            <v>0</v>
          </cell>
          <cell r="BM39">
            <v>0</v>
          </cell>
          <cell r="BN39">
            <v>0</v>
          </cell>
          <cell r="BO39">
            <v>0</v>
          </cell>
          <cell r="BP39">
            <v>0</v>
          </cell>
          <cell r="BQ39">
            <v>0</v>
          </cell>
          <cell r="BR39">
            <v>135302.9553</v>
          </cell>
          <cell r="BS39">
            <v>0</v>
          </cell>
          <cell r="BT39">
            <v>0</v>
          </cell>
          <cell r="BU39">
            <v>0</v>
          </cell>
          <cell r="BV39">
            <v>0</v>
          </cell>
          <cell r="BW39">
            <v>0</v>
          </cell>
          <cell r="BX39">
            <v>10000</v>
          </cell>
          <cell r="BY39">
            <v>0</v>
          </cell>
          <cell r="BZ39">
            <v>128832.53351000001</v>
          </cell>
          <cell r="CA39">
            <v>0</v>
          </cell>
          <cell r="CB39">
            <v>0</v>
          </cell>
          <cell r="CC39">
            <v>0</v>
          </cell>
          <cell r="CD39">
            <v>0</v>
          </cell>
          <cell r="CE39">
            <v>0</v>
          </cell>
          <cell r="CF39">
            <v>0</v>
          </cell>
          <cell r="CG39">
            <v>0</v>
          </cell>
          <cell r="CH39">
            <v>0</v>
          </cell>
          <cell r="CI39">
            <v>0</v>
          </cell>
          <cell r="CJ39">
            <v>49407.689999999995</v>
          </cell>
          <cell r="CK39">
            <v>0</v>
          </cell>
          <cell r="CL39">
            <v>0</v>
          </cell>
          <cell r="CM39">
            <v>0</v>
          </cell>
          <cell r="CN39">
            <v>39000</v>
          </cell>
          <cell r="CO39">
            <v>0</v>
          </cell>
          <cell r="CP39">
            <v>0</v>
          </cell>
          <cell r="CQ39">
            <v>80152.170370000007</v>
          </cell>
          <cell r="CR39">
            <v>0</v>
          </cell>
          <cell r="CS39">
            <v>0</v>
          </cell>
          <cell r="CT39">
            <v>0</v>
          </cell>
          <cell r="CU39">
            <v>0</v>
          </cell>
          <cell r="CV39">
            <v>0</v>
          </cell>
          <cell r="CW39">
            <v>0</v>
          </cell>
          <cell r="CX39">
            <v>0</v>
          </cell>
          <cell r="CY39">
            <v>59327.555700000004</v>
          </cell>
          <cell r="CZ39">
            <v>0</v>
          </cell>
          <cell r="DA39">
            <v>0</v>
          </cell>
          <cell r="DB39">
            <v>6000</v>
          </cell>
          <cell r="DC39">
            <v>0</v>
          </cell>
          <cell r="DD39">
            <v>15000</v>
          </cell>
          <cell r="DE39">
            <v>1425.66932</v>
          </cell>
          <cell r="DF39">
            <v>0</v>
          </cell>
          <cell r="DG39">
            <v>0</v>
          </cell>
          <cell r="DH39">
            <v>0</v>
          </cell>
          <cell r="DI39">
            <v>0</v>
          </cell>
          <cell r="DJ39">
            <v>7989.17</v>
          </cell>
          <cell r="DK39">
            <v>0</v>
          </cell>
          <cell r="DL39">
            <v>0</v>
          </cell>
          <cell r="DM39">
            <v>0</v>
          </cell>
          <cell r="DN39">
            <v>0</v>
          </cell>
          <cell r="DO39">
            <v>0</v>
          </cell>
          <cell r="DP39">
            <v>0</v>
          </cell>
          <cell r="DQ39">
            <v>80000</v>
          </cell>
          <cell r="DR39">
            <v>0</v>
          </cell>
          <cell r="DS39">
            <v>0</v>
          </cell>
          <cell r="DT39">
            <v>0</v>
          </cell>
          <cell r="DU39">
            <v>0</v>
          </cell>
          <cell r="DV39">
            <v>0</v>
          </cell>
          <cell r="DW39">
            <v>0</v>
          </cell>
          <cell r="DX39">
            <v>0</v>
          </cell>
          <cell r="DY39">
            <v>0</v>
          </cell>
          <cell r="DZ39">
            <v>0</v>
          </cell>
          <cell r="EA39">
            <v>0</v>
          </cell>
          <cell r="EC39">
            <v>22160</v>
          </cell>
          <cell r="ED39">
            <v>0</v>
          </cell>
          <cell r="EE39">
            <v>0</v>
          </cell>
          <cell r="EF39">
            <v>0</v>
          </cell>
          <cell r="EG39">
            <v>0</v>
          </cell>
          <cell r="EH39">
            <v>0</v>
          </cell>
          <cell r="EI39">
            <v>29000</v>
          </cell>
          <cell r="EJ39">
            <v>0</v>
          </cell>
          <cell r="EK39">
            <v>35000</v>
          </cell>
          <cell r="EL39">
            <v>40023.631999999998</v>
          </cell>
          <cell r="EM39">
            <v>0</v>
          </cell>
          <cell r="EN39">
            <v>12326.547259999999</v>
          </cell>
          <cell r="EO39">
            <v>0</v>
          </cell>
          <cell r="EP39">
            <v>1999.9999999999998</v>
          </cell>
          <cell r="EQ39">
            <v>0</v>
          </cell>
          <cell r="ER39">
            <v>0</v>
          </cell>
          <cell r="ES39">
            <v>0</v>
          </cell>
          <cell r="ET39">
            <v>0</v>
          </cell>
          <cell r="EU39">
            <v>14000</v>
          </cell>
          <cell r="EV39">
            <v>0</v>
          </cell>
          <cell r="EW39">
            <v>0</v>
          </cell>
          <cell r="EX39">
            <v>0</v>
          </cell>
          <cell r="EY39">
            <v>0</v>
          </cell>
          <cell r="EZ39">
            <v>0</v>
          </cell>
          <cell r="FA39">
            <v>34224.61</v>
          </cell>
          <cell r="FB39">
            <v>12000.004269999999</v>
          </cell>
          <cell r="FC39">
            <v>0</v>
          </cell>
          <cell r="FD39">
            <v>36698</v>
          </cell>
          <cell r="FE39">
            <v>5000</v>
          </cell>
          <cell r="FF39">
            <v>4505.76</v>
          </cell>
          <cell r="FG39">
            <v>0</v>
          </cell>
          <cell r="FH39">
            <v>0</v>
          </cell>
          <cell r="FI39">
            <v>32855</v>
          </cell>
          <cell r="FJ39">
            <v>13000</v>
          </cell>
          <cell r="FK39">
            <v>4199.25</v>
          </cell>
          <cell r="FL39">
            <v>0</v>
          </cell>
          <cell r="FM39">
            <v>1185</v>
          </cell>
          <cell r="FN39">
            <v>0</v>
          </cell>
          <cell r="FO39">
            <v>322.41999999999996</v>
          </cell>
          <cell r="FP39">
            <v>0</v>
          </cell>
          <cell r="FQ39">
            <v>0</v>
          </cell>
          <cell r="FR39">
            <v>0</v>
          </cell>
          <cell r="FS39">
            <v>15100</v>
          </cell>
          <cell r="FT39">
            <v>0</v>
          </cell>
          <cell r="FU39">
            <v>0</v>
          </cell>
          <cell r="FV39">
            <v>0</v>
          </cell>
          <cell r="FW39">
            <v>0</v>
          </cell>
          <cell r="FX39">
            <v>4329.2515299999995</v>
          </cell>
          <cell r="FY39">
            <v>0</v>
          </cell>
          <cell r="FZ39">
            <v>0</v>
          </cell>
          <cell r="GA39">
            <v>0</v>
          </cell>
          <cell r="GB39">
            <v>4000</v>
          </cell>
          <cell r="GC39">
            <v>13227.89</v>
          </cell>
          <cell r="GD39">
            <v>5300</v>
          </cell>
          <cell r="GE39">
            <v>0</v>
          </cell>
          <cell r="GF39">
            <v>2500</v>
          </cell>
        </row>
        <row r="40">
          <cell r="A40">
            <v>36</v>
          </cell>
          <cell r="B40" t="str">
            <v xml:space="preserve">  Personal Guarantee</v>
          </cell>
          <cell r="C40">
            <v>6.0000000000000019E-3</v>
          </cell>
          <cell r="D40">
            <v>17.399999999999999</v>
          </cell>
          <cell r="E40">
            <v>17.3080317009114</v>
          </cell>
          <cell r="F40">
            <v>77.742532199999999</v>
          </cell>
          <cell r="G40">
            <v>0</v>
          </cell>
          <cell r="H40">
            <v>0</v>
          </cell>
          <cell r="I40">
            <v>0</v>
          </cell>
          <cell r="J40">
            <v>371.40000000000003</v>
          </cell>
          <cell r="K40">
            <v>87.77269677999999</v>
          </cell>
          <cell r="L40">
            <v>0</v>
          </cell>
          <cell r="M40">
            <v>27.839999999999996</v>
          </cell>
          <cell r="N40">
            <v>0</v>
          </cell>
          <cell r="O40">
            <v>0</v>
          </cell>
          <cell r="P40">
            <v>35.44223079999999</v>
          </cell>
          <cell r="Q40">
            <v>0</v>
          </cell>
          <cell r="R40">
            <v>0.34124894999999994</v>
          </cell>
          <cell r="S40">
            <v>0</v>
          </cell>
          <cell r="T40">
            <v>0</v>
          </cell>
          <cell r="U40">
            <v>10</v>
          </cell>
          <cell r="V40">
            <v>9.3080632899999998</v>
          </cell>
          <cell r="W40">
            <v>3.5300000000000025</v>
          </cell>
          <cell r="X40">
            <v>0</v>
          </cell>
          <cell r="Y40">
            <v>0</v>
          </cell>
          <cell r="Z40">
            <v>9.62506649</v>
          </cell>
          <cell r="AA40">
            <v>33.697996600000003</v>
          </cell>
          <cell r="AB40">
            <v>18.344468010000003</v>
          </cell>
          <cell r="AC40">
            <v>0</v>
          </cell>
          <cell r="AD40">
            <v>0</v>
          </cell>
          <cell r="AE40">
            <v>0</v>
          </cell>
          <cell r="AF40">
            <v>0</v>
          </cell>
          <cell r="AG40">
            <v>0</v>
          </cell>
          <cell r="AH40">
            <v>5.0384046099999997</v>
          </cell>
          <cell r="AI40">
            <v>0</v>
          </cell>
          <cell r="AJ40">
            <v>0</v>
          </cell>
          <cell r="AK40">
            <v>1699.6862199999998</v>
          </cell>
          <cell r="AL40">
            <v>28280</v>
          </cell>
          <cell r="AM40">
            <v>0</v>
          </cell>
          <cell r="AN40">
            <v>0</v>
          </cell>
          <cell r="AO40">
            <v>11193.689999999999</v>
          </cell>
          <cell r="AP40">
            <v>0</v>
          </cell>
          <cell r="AQ40">
            <v>2383.1897699999995</v>
          </cell>
          <cell r="AR40">
            <v>0</v>
          </cell>
          <cell r="AS40">
            <v>0</v>
          </cell>
          <cell r="AT40">
            <v>0</v>
          </cell>
          <cell r="AU40">
            <v>0</v>
          </cell>
          <cell r="AV40">
            <v>0</v>
          </cell>
          <cell r="AW40">
            <v>0</v>
          </cell>
          <cell r="AX40">
            <v>8.7200000000000006</v>
          </cell>
          <cell r="AY40">
            <v>0</v>
          </cell>
          <cell r="AZ40">
            <v>0</v>
          </cell>
          <cell r="BA40">
            <v>0</v>
          </cell>
          <cell r="BB40">
            <v>2020.12</v>
          </cell>
          <cell r="BC40">
            <v>0</v>
          </cell>
          <cell r="BD40">
            <v>0</v>
          </cell>
          <cell r="BE40">
            <v>0</v>
          </cell>
          <cell r="BF40">
            <v>4742.05134</v>
          </cell>
          <cell r="BG40">
            <v>83.534270000000006</v>
          </cell>
          <cell r="BH40">
            <v>7742.74395</v>
          </cell>
          <cell r="BI40">
            <v>0</v>
          </cell>
          <cell r="BJ40">
            <v>0</v>
          </cell>
          <cell r="BK40">
            <v>0</v>
          </cell>
          <cell r="BL40">
            <v>0</v>
          </cell>
          <cell r="BM40">
            <v>0</v>
          </cell>
          <cell r="BN40">
            <v>0</v>
          </cell>
          <cell r="BO40">
            <v>0</v>
          </cell>
          <cell r="BP40">
            <v>0</v>
          </cell>
          <cell r="BQ40">
            <v>0</v>
          </cell>
          <cell r="BR40">
            <v>10797.152880000001</v>
          </cell>
          <cell r="BS40">
            <v>0</v>
          </cell>
          <cell r="BT40">
            <v>0</v>
          </cell>
          <cell r="BU40">
            <v>0</v>
          </cell>
          <cell r="BV40">
            <v>0</v>
          </cell>
          <cell r="BW40">
            <v>0</v>
          </cell>
          <cell r="BX40">
            <v>0</v>
          </cell>
          <cell r="BY40">
            <v>0</v>
          </cell>
          <cell r="BZ40">
            <v>74745.607399999994</v>
          </cell>
          <cell r="CA40">
            <v>0</v>
          </cell>
          <cell r="CB40">
            <v>31330.231760000006</v>
          </cell>
          <cell r="CC40">
            <v>0</v>
          </cell>
          <cell r="CD40">
            <v>0</v>
          </cell>
          <cell r="CE40">
            <v>0</v>
          </cell>
          <cell r="CF40">
            <v>5802.7586200000005</v>
          </cell>
          <cell r="CG40">
            <v>326.13425999999998</v>
          </cell>
          <cell r="CH40">
            <v>0</v>
          </cell>
          <cell r="CI40">
            <v>0</v>
          </cell>
          <cell r="CJ40">
            <v>16939.39</v>
          </cell>
          <cell r="CK40">
            <v>0</v>
          </cell>
          <cell r="CL40">
            <v>0</v>
          </cell>
          <cell r="CM40">
            <v>0</v>
          </cell>
          <cell r="CN40">
            <v>0</v>
          </cell>
          <cell r="CO40">
            <v>0</v>
          </cell>
          <cell r="CP40">
            <v>3619.5840000000003</v>
          </cell>
          <cell r="CQ40">
            <v>137.49343000000002</v>
          </cell>
          <cell r="CR40">
            <v>400.33168000000001</v>
          </cell>
          <cell r="CS40">
            <v>0</v>
          </cell>
          <cell r="CT40">
            <v>0</v>
          </cell>
          <cell r="CU40">
            <v>0</v>
          </cell>
          <cell r="CV40">
            <v>0</v>
          </cell>
          <cell r="CW40">
            <v>0</v>
          </cell>
          <cell r="CX40">
            <v>0</v>
          </cell>
          <cell r="CY40">
            <v>0</v>
          </cell>
          <cell r="CZ40">
            <v>0</v>
          </cell>
          <cell r="DA40">
            <v>3077</v>
          </cell>
          <cell r="DB40">
            <v>0</v>
          </cell>
          <cell r="DC40">
            <v>0</v>
          </cell>
          <cell r="DD40">
            <v>5493.6799999999994</v>
          </cell>
          <cell r="DE40">
            <v>0</v>
          </cell>
          <cell r="DF40">
            <v>0</v>
          </cell>
          <cell r="DG40">
            <v>0</v>
          </cell>
          <cell r="DH40">
            <v>0</v>
          </cell>
          <cell r="DI40">
            <v>0</v>
          </cell>
          <cell r="DJ40">
            <v>0</v>
          </cell>
          <cell r="DK40">
            <v>0</v>
          </cell>
          <cell r="DL40">
            <v>0</v>
          </cell>
          <cell r="DM40">
            <v>49.23</v>
          </cell>
          <cell r="DN40">
            <v>0</v>
          </cell>
          <cell r="DO40">
            <v>0</v>
          </cell>
          <cell r="DP40">
            <v>0</v>
          </cell>
          <cell r="DQ40">
            <v>25834</v>
          </cell>
          <cell r="DR40">
            <v>0</v>
          </cell>
          <cell r="DS40">
            <v>0</v>
          </cell>
          <cell r="DT40">
            <v>0</v>
          </cell>
          <cell r="DU40">
            <v>0</v>
          </cell>
          <cell r="DV40">
            <v>0</v>
          </cell>
          <cell r="DW40">
            <v>0</v>
          </cell>
          <cell r="DX40">
            <v>0</v>
          </cell>
          <cell r="DY40">
            <v>0</v>
          </cell>
          <cell r="DZ40">
            <v>0</v>
          </cell>
          <cell r="EA40">
            <v>0</v>
          </cell>
          <cell r="EC40">
            <v>40700</v>
          </cell>
          <cell r="ED40">
            <v>3616.1625899999999</v>
          </cell>
          <cell r="EE40">
            <v>0</v>
          </cell>
          <cell r="EF40">
            <v>0</v>
          </cell>
          <cell r="EG40">
            <v>0</v>
          </cell>
          <cell r="EH40">
            <v>197</v>
          </cell>
          <cell r="EI40">
            <v>0</v>
          </cell>
          <cell r="EJ40">
            <v>0</v>
          </cell>
          <cell r="EK40">
            <v>390.11354999999998</v>
          </cell>
          <cell r="EL40">
            <v>234.53921000000003</v>
          </cell>
          <cell r="EM40">
            <v>0</v>
          </cell>
          <cell r="EN40">
            <v>103.1</v>
          </cell>
          <cell r="EO40">
            <v>0</v>
          </cell>
          <cell r="EP40">
            <v>7337.74</v>
          </cell>
          <cell r="EQ40">
            <v>0</v>
          </cell>
          <cell r="ER40">
            <v>0</v>
          </cell>
          <cell r="ES40">
            <v>0</v>
          </cell>
          <cell r="ET40">
            <v>0</v>
          </cell>
          <cell r="EU40">
            <v>825.85</v>
          </cell>
          <cell r="EV40">
            <v>0</v>
          </cell>
          <cell r="EW40">
            <v>0</v>
          </cell>
          <cell r="EX40">
            <v>0</v>
          </cell>
          <cell r="EY40">
            <v>0</v>
          </cell>
          <cell r="EZ40">
            <v>0</v>
          </cell>
          <cell r="FA40">
            <v>10781.9</v>
          </cell>
          <cell r="FB40">
            <v>0</v>
          </cell>
          <cell r="FC40">
            <v>0</v>
          </cell>
          <cell r="FD40">
            <v>3119.2458500000002</v>
          </cell>
          <cell r="FE40">
            <v>1215</v>
          </cell>
          <cell r="FF40">
            <v>3235.65</v>
          </cell>
          <cell r="FG40">
            <v>0</v>
          </cell>
          <cell r="FH40">
            <v>0</v>
          </cell>
          <cell r="FI40">
            <v>0</v>
          </cell>
          <cell r="FJ40">
            <v>42523.695699999997</v>
          </cell>
          <cell r="FK40">
            <v>9211.02</v>
          </cell>
          <cell r="FL40">
            <v>3577.49</v>
          </cell>
          <cell r="FM40">
            <v>223818.65511000005</v>
          </cell>
          <cell r="FN40">
            <v>0</v>
          </cell>
          <cell r="FO40">
            <v>2492.5810000000001</v>
          </cell>
          <cell r="FP40">
            <v>0</v>
          </cell>
          <cell r="FQ40">
            <v>0</v>
          </cell>
          <cell r="FR40">
            <v>0</v>
          </cell>
          <cell r="FS40">
            <v>5649.3270000000002</v>
          </cell>
          <cell r="FT40">
            <v>0</v>
          </cell>
          <cell r="FU40">
            <v>0</v>
          </cell>
          <cell r="FV40">
            <v>0</v>
          </cell>
          <cell r="FW40">
            <v>0</v>
          </cell>
          <cell r="FX40">
            <v>0</v>
          </cell>
          <cell r="FY40">
            <v>0</v>
          </cell>
          <cell r="FZ40">
            <v>0</v>
          </cell>
          <cell r="GA40">
            <v>0</v>
          </cell>
          <cell r="GB40">
            <v>14035.640109999998</v>
          </cell>
          <cell r="GC40">
            <v>3137</v>
          </cell>
          <cell r="GD40">
            <v>9565.5</v>
          </cell>
          <cell r="GE40">
            <v>0</v>
          </cell>
          <cell r="GF40">
            <v>1800</v>
          </cell>
        </row>
        <row r="41">
          <cell r="A41">
            <v>37</v>
          </cell>
          <cell r="B41" t="str">
            <v xml:space="preserve">  Collective Guarantee</v>
          </cell>
          <cell r="C41">
            <v>0.78600000000000003</v>
          </cell>
          <cell r="D41">
            <v>1.2100000000000002</v>
          </cell>
          <cell r="E41">
            <v>0</v>
          </cell>
          <cell r="F41">
            <v>0</v>
          </cell>
          <cell r="G41">
            <v>0</v>
          </cell>
          <cell r="H41">
            <v>0</v>
          </cell>
          <cell r="I41">
            <v>0</v>
          </cell>
          <cell r="J41">
            <v>0</v>
          </cell>
          <cell r="K41">
            <v>0</v>
          </cell>
          <cell r="L41">
            <v>13.240200999999999</v>
          </cell>
          <cell r="M41">
            <v>0</v>
          </cell>
          <cell r="N41">
            <v>0</v>
          </cell>
          <cell r="O41">
            <v>0</v>
          </cell>
          <cell r="P41">
            <v>0</v>
          </cell>
          <cell r="Q41">
            <v>0</v>
          </cell>
          <cell r="R41">
            <v>0</v>
          </cell>
          <cell r="S41">
            <v>0</v>
          </cell>
          <cell r="T41">
            <v>0</v>
          </cell>
          <cell r="U41">
            <v>90</v>
          </cell>
          <cell r="V41">
            <v>0</v>
          </cell>
          <cell r="W41">
            <v>0</v>
          </cell>
          <cell r="X41">
            <v>0</v>
          </cell>
          <cell r="Y41">
            <v>0</v>
          </cell>
          <cell r="Z41">
            <v>0</v>
          </cell>
          <cell r="AA41">
            <v>12.997304390000002</v>
          </cell>
          <cell r="AB41">
            <v>1.0126239700000002</v>
          </cell>
          <cell r="AC41">
            <v>0</v>
          </cell>
          <cell r="AD41">
            <v>181.16609540999951</v>
          </cell>
          <cell r="AE41">
            <v>0</v>
          </cell>
          <cell r="AF41">
            <v>0</v>
          </cell>
          <cell r="AG41">
            <v>0</v>
          </cell>
          <cell r="AH41">
            <v>0</v>
          </cell>
          <cell r="AI41">
            <v>0</v>
          </cell>
          <cell r="AJ41">
            <v>1154.27</v>
          </cell>
          <cell r="AK41">
            <v>0</v>
          </cell>
          <cell r="AL41">
            <v>0</v>
          </cell>
          <cell r="AM41">
            <v>0</v>
          </cell>
          <cell r="AN41">
            <v>0</v>
          </cell>
          <cell r="AO41">
            <v>2714.95</v>
          </cell>
          <cell r="AP41">
            <v>0</v>
          </cell>
          <cell r="AQ41">
            <v>0</v>
          </cell>
          <cell r="AR41">
            <v>0</v>
          </cell>
          <cell r="AS41">
            <v>0</v>
          </cell>
          <cell r="AT41">
            <v>0</v>
          </cell>
          <cell r="AU41">
            <v>0</v>
          </cell>
          <cell r="AV41">
            <v>0</v>
          </cell>
          <cell r="AW41">
            <v>0</v>
          </cell>
          <cell r="AX41">
            <v>7637.47</v>
          </cell>
          <cell r="AY41">
            <v>0</v>
          </cell>
          <cell r="AZ41">
            <v>0</v>
          </cell>
          <cell r="BA41">
            <v>0</v>
          </cell>
          <cell r="BB41">
            <v>0</v>
          </cell>
          <cell r="BC41">
            <v>0</v>
          </cell>
          <cell r="BD41">
            <v>0</v>
          </cell>
          <cell r="BE41">
            <v>0</v>
          </cell>
          <cell r="BF41">
            <v>1981.8733499999996</v>
          </cell>
          <cell r="BG41">
            <v>0</v>
          </cell>
          <cell r="BH41">
            <v>0</v>
          </cell>
          <cell r="BI41">
            <v>0</v>
          </cell>
          <cell r="BJ41">
            <v>0</v>
          </cell>
          <cell r="BK41">
            <v>0</v>
          </cell>
          <cell r="BL41">
            <v>0</v>
          </cell>
          <cell r="BM41">
            <v>608881.81200000015</v>
          </cell>
          <cell r="BN41">
            <v>5265.4818300000015</v>
          </cell>
          <cell r="BO41">
            <v>0</v>
          </cell>
          <cell r="BP41">
            <v>0</v>
          </cell>
          <cell r="BQ41">
            <v>0</v>
          </cell>
          <cell r="BR41">
            <v>0</v>
          </cell>
          <cell r="BS41">
            <v>0</v>
          </cell>
          <cell r="BT41">
            <v>72656.755210000003</v>
          </cell>
          <cell r="BU41">
            <v>0</v>
          </cell>
          <cell r="BV41">
            <v>0</v>
          </cell>
          <cell r="BW41">
            <v>0</v>
          </cell>
          <cell r="BX41">
            <v>12099.22</v>
          </cell>
          <cell r="BY41">
            <v>0</v>
          </cell>
          <cell r="BZ41">
            <v>0</v>
          </cell>
          <cell r="CA41">
            <v>89636</v>
          </cell>
          <cell r="CB41">
            <v>95923.18</v>
          </cell>
          <cell r="CC41">
            <v>110502.54000000001</v>
          </cell>
          <cell r="CD41">
            <v>0</v>
          </cell>
          <cell r="CE41">
            <v>0</v>
          </cell>
          <cell r="CF41">
            <v>0</v>
          </cell>
          <cell r="CG41">
            <v>0</v>
          </cell>
          <cell r="CH41">
            <v>0</v>
          </cell>
          <cell r="CI41">
            <v>0</v>
          </cell>
          <cell r="CJ41">
            <v>12938.390000000001</v>
          </cell>
          <cell r="CK41">
            <v>0</v>
          </cell>
          <cell r="CL41">
            <v>0</v>
          </cell>
          <cell r="CM41">
            <v>0</v>
          </cell>
          <cell r="CN41">
            <v>948.3399999999998</v>
          </cell>
          <cell r="CO41">
            <v>0</v>
          </cell>
          <cell r="CP41">
            <v>0</v>
          </cell>
          <cell r="CQ41">
            <v>0</v>
          </cell>
          <cell r="CR41">
            <v>50806.869780000008</v>
          </cell>
          <cell r="CS41">
            <v>0</v>
          </cell>
          <cell r="CT41">
            <v>1601.6291599999988</v>
          </cell>
          <cell r="CU41">
            <v>0</v>
          </cell>
          <cell r="CV41">
            <v>0</v>
          </cell>
          <cell r="CW41">
            <v>0</v>
          </cell>
          <cell r="CX41">
            <v>0</v>
          </cell>
          <cell r="CY41">
            <v>0</v>
          </cell>
          <cell r="CZ41">
            <v>1994.2973099999995</v>
          </cell>
          <cell r="DA41">
            <v>0</v>
          </cell>
          <cell r="DB41">
            <v>44.965820000000001</v>
          </cell>
          <cell r="DC41">
            <v>0</v>
          </cell>
          <cell r="DD41">
            <v>642.99</v>
          </cell>
          <cell r="DE41">
            <v>23926.544119999999</v>
          </cell>
          <cell r="DF41">
            <v>0</v>
          </cell>
          <cell r="DG41">
            <v>0</v>
          </cell>
          <cell r="DH41">
            <v>0</v>
          </cell>
          <cell r="DI41">
            <v>0</v>
          </cell>
          <cell r="DJ41">
            <v>0</v>
          </cell>
          <cell r="DK41">
            <v>5782.7999999999993</v>
          </cell>
          <cell r="DL41">
            <v>14558.13</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C41">
            <v>0</v>
          </cell>
          <cell r="ED41">
            <v>588.48599999999999</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6032.0959999999977</v>
          </cell>
          <cell r="FN41">
            <v>0</v>
          </cell>
          <cell r="FO41">
            <v>0</v>
          </cell>
          <cell r="FP41">
            <v>0</v>
          </cell>
          <cell r="FQ41">
            <v>0</v>
          </cell>
          <cell r="FR41">
            <v>0</v>
          </cell>
          <cell r="FS41">
            <v>0</v>
          </cell>
          <cell r="FT41">
            <v>0</v>
          </cell>
          <cell r="FU41">
            <v>0</v>
          </cell>
          <cell r="FV41">
            <v>0</v>
          </cell>
          <cell r="FW41">
            <v>11137.64</v>
          </cell>
          <cell r="FX41">
            <v>0</v>
          </cell>
          <cell r="FY41">
            <v>0</v>
          </cell>
          <cell r="FZ41">
            <v>0</v>
          </cell>
          <cell r="GA41">
            <v>0</v>
          </cell>
          <cell r="GB41">
            <v>155.82346999999996</v>
          </cell>
          <cell r="GC41">
            <v>0</v>
          </cell>
          <cell r="GD41">
            <v>0</v>
          </cell>
          <cell r="GE41">
            <v>0</v>
          </cell>
          <cell r="GF41">
            <v>0</v>
          </cell>
        </row>
        <row r="42">
          <cell r="A42">
            <v>38</v>
          </cell>
          <cell r="B42" t="str">
            <v xml:space="preserve">  International Rated Foreign Bank's Guarantee</v>
          </cell>
          <cell r="C42">
            <v>0.03</v>
          </cell>
          <cell r="D42">
            <v>0</v>
          </cell>
          <cell r="E42">
            <v>49.502668518962203</v>
          </cell>
          <cell r="F42">
            <v>0</v>
          </cell>
          <cell r="G42">
            <v>0</v>
          </cell>
          <cell r="H42">
            <v>28.871640749999997</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-4.3200000000000001E-3</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row>
        <row r="43">
          <cell r="A43">
            <v>39</v>
          </cell>
          <cell r="B43" t="str">
            <v xml:space="preserve"> Other Guarantee</v>
          </cell>
          <cell r="C43">
            <v>81.853999999999999</v>
          </cell>
          <cell r="D43">
            <v>4.03</v>
          </cell>
          <cell r="E43">
            <v>0</v>
          </cell>
          <cell r="F43">
            <v>0.70483007999999991</v>
          </cell>
          <cell r="G43">
            <v>0</v>
          </cell>
          <cell r="H43">
            <v>1372.8590967099999</v>
          </cell>
          <cell r="I43">
            <v>0</v>
          </cell>
          <cell r="J43">
            <v>41.93</v>
          </cell>
          <cell r="K43">
            <v>422.24395065999994</v>
          </cell>
          <cell r="L43">
            <v>499.74638300999999</v>
          </cell>
          <cell r="M43">
            <v>0.19</v>
          </cell>
          <cell r="N43">
            <v>0</v>
          </cell>
          <cell r="O43">
            <v>78.897853060000003</v>
          </cell>
          <cell r="P43">
            <v>0</v>
          </cell>
          <cell r="Q43">
            <v>0</v>
          </cell>
          <cell r="R43">
            <v>0</v>
          </cell>
          <cell r="S43">
            <v>0</v>
          </cell>
          <cell r="T43">
            <v>0</v>
          </cell>
          <cell r="U43">
            <v>45.591000000000001</v>
          </cell>
          <cell r="V43">
            <v>0</v>
          </cell>
          <cell r="W43">
            <v>0.14687686</v>
          </cell>
          <cell r="X43">
            <v>0</v>
          </cell>
          <cell r="Y43">
            <v>0</v>
          </cell>
          <cell r="Z43">
            <v>0</v>
          </cell>
          <cell r="AA43">
            <v>0</v>
          </cell>
          <cell r="AB43">
            <v>0</v>
          </cell>
          <cell r="AC43">
            <v>0</v>
          </cell>
          <cell r="AD43">
            <v>48.92782974</v>
          </cell>
          <cell r="AE43">
            <v>0</v>
          </cell>
          <cell r="AF43">
            <v>0</v>
          </cell>
          <cell r="AG43">
            <v>0</v>
          </cell>
          <cell r="AH43">
            <v>0</v>
          </cell>
          <cell r="AI43">
            <v>0</v>
          </cell>
          <cell r="AJ43">
            <v>0</v>
          </cell>
          <cell r="AK43">
            <v>0</v>
          </cell>
          <cell r="AL43">
            <v>0</v>
          </cell>
          <cell r="AM43">
            <v>0</v>
          </cell>
          <cell r="AN43">
            <v>0</v>
          </cell>
          <cell r="AO43">
            <v>0</v>
          </cell>
          <cell r="AP43">
            <v>0</v>
          </cell>
          <cell r="AQ43">
            <v>145</v>
          </cell>
          <cell r="AR43">
            <v>0</v>
          </cell>
          <cell r="AS43">
            <v>0</v>
          </cell>
          <cell r="AT43">
            <v>22000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1196.4701700000001</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37500</v>
          </cell>
          <cell r="DZ43">
            <v>0</v>
          </cell>
          <cell r="EA43">
            <v>0</v>
          </cell>
          <cell r="EC43">
            <v>0</v>
          </cell>
          <cell r="ED43">
            <v>1000</v>
          </cell>
          <cell r="EE43">
            <v>0</v>
          </cell>
          <cell r="EF43">
            <v>100730.98707999995</v>
          </cell>
          <cell r="EG43">
            <v>0</v>
          </cell>
          <cell r="EH43">
            <v>0</v>
          </cell>
          <cell r="EI43">
            <v>0</v>
          </cell>
          <cell r="EJ43">
            <v>0</v>
          </cell>
          <cell r="EK43">
            <v>20000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5850</v>
          </cell>
          <cell r="FZ43">
            <v>0</v>
          </cell>
          <cell r="GA43">
            <v>0</v>
          </cell>
          <cell r="GB43">
            <v>0</v>
          </cell>
          <cell r="GC43">
            <v>0</v>
          </cell>
          <cell r="GD43">
            <v>10691.050000000001</v>
          </cell>
          <cell r="GE43">
            <v>0</v>
          </cell>
          <cell r="GF43">
            <v>0</v>
          </cell>
        </row>
        <row r="44">
          <cell r="A44">
            <v>40</v>
          </cell>
          <cell r="B44" t="str">
            <v>Credit Card</v>
          </cell>
          <cell r="C44">
            <v>0</v>
          </cell>
          <cell r="D44">
            <v>0</v>
          </cell>
          <cell r="E44">
            <v>183.89299184999996</v>
          </cell>
          <cell r="F44">
            <v>25.108084382500003</v>
          </cell>
          <cell r="G44">
            <v>115.9670004514999</v>
          </cell>
          <cell r="H44">
            <v>58.283810674000001</v>
          </cell>
          <cell r="I44">
            <v>0</v>
          </cell>
          <cell r="J44">
            <v>0</v>
          </cell>
          <cell r="K44">
            <v>0</v>
          </cell>
          <cell r="L44">
            <v>11.5655599</v>
          </cell>
          <cell r="M44">
            <v>0</v>
          </cell>
          <cell r="N44">
            <v>0</v>
          </cell>
          <cell r="O44">
            <v>0</v>
          </cell>
          <cell r="P44">
            <v>0</v>
          </cell>
          <cell r="Q44">
            <v>0</v>
          </cell>
          <cell r="R44">
            <v>14.62120842</v>
          </cell>
          <cell r="S44">
            <v>0</v>
          </cell>
          <cell r="T44">
            <v>0</v>
          </cell>
          <cell r="U44">
            <v>29.949999999999996</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row>
        <row r="45">
          <cell r="A45">
            <v>41</v>
          </cell>
          <cell r="B45" t="str">
            <v>Others Collateralwise</v>
          </cell>
          <cell r="C45">
            <v>4121.335</v>
          </cell>
          <cell r="D45">
            <v>570.72</v>
          </cell>
          <cell r="E45">
            <v>1755.3000445614812</v>
          </cell>
          <cell r="F45">
            <v>4783.4306167900004</v>
          </cell>
          <cell r="G45">
            <v>1628.3213186400017</v>
          </cell>
          <cell r="H45">
            <v>0</v>
          </cell>
          <cell r="I45">
            <v>1258.4295278180009</v>
          </cell>
          <cell r="J45">
            <v>204.58189132500019</v>
          </cell>
          <cell r="K45">
            <v>328.10578475999995</v>
          </cell>
          <cell r="L45">
            <v>0</v>
          </cell>
          <cell r="M45">
            <v>457.09817900999991</v>
          </cell>
          <cell r="N45">
            <v>67.476045780000021</v>
          </cell>
          <cell r="O45">
            <v>477.01139834999998</v>
          </cell>
          <cell r="P45">
            <v>134.20864662000423</v>
          </cell>
          <cell r="Q45">
            <v>751.56487902000003</v>
          </cell>
          <cell r="R45">
            <v>691.60915232999719</v>
          </cell>
          <cell r="S45">
            <v>1159.671</v>
          </cell>
          <cell r="T45">
            <v>0</v>
          </cell>
          <cell r="U45">
            <v>18072.228994763002</v>
          </cell>
          <cell r="V45">
            <v>1429.1120993199995</v>
          </cell>
          <cell r="W45">
            <v>814.97199999999998</v>
          </cell>
          <cell r="X45">
            <v>0</v>
          </cell>
          <cell r="Y45">
            <v>775.13882744000011</v>
          </cell>
          <cell r="Z45">
            <v>619.93440664000002</v>
          </cell>
          <cell r="AA45">
            <v>90.373120680000014</v>
          </cell>
          <cell r="AB45">
            <v>5.6221452799999998</v>
          </cell>
          <cell r="AC45">
            <v>543.06111446901355</v>
          </cell>
          <cell r="AD45">
            <v>170.60303225999996</v>
          </cell>
          <cell r="AE45">
            <v>178.65424945000001</v>
          </cell>
          <cell r="AF45">
            <v>3</v>
          </cell>
          <cell r="AG45">
            <v>0</v>
          </cell>
          <cell r="AH45">
            <v>683.91559612000003</v>
          </cell>
          <cell r="AI45">
            <v>49482.721370000007</v>
          </cell>
          <cell r="AJ45">
            <v>28789.32</v>
          </cell>
          <cell r="AK45">
            <v>0</v>
          </cell>
          <cell r="AL45">
            <v>0</v>
          </cell>
          <cell r="AM45">
            <v>0</v>
          </cell>
          <cell r="AN45">
            <v>0</v>
          </cell>
          <cell r="AO45">
            <v>0</v>
          </cell>
          <cell r="AP45">
            <v>2005.3</v>
          </cell>
          <cell r="AQ45">
            <v>538.87019999999995</v>
          </cell>
          <cell r="AR45">
            <v>0</v>
          </cell>
          <cell r="AS45">
            <v>123446.35000000002</v>
          </cell>
          <cell r="AT45">
            <v>3750</v>
          </cell>
          <cell r="AU45">
            <v>7476.8365999999996</v>
          </cell>
          <cell r="AV45">
            <v>0</v>
          </cell>
          <cell r="AW45">
            <v>0</v>
          </cell>
          <cell r="AX45">
            <v>729.05</v>
          </cell>
          <cell r="AY45">
            <v>169.67000000000007</v>
          </cell>
          <cell r="AZ45">
            <v>0</v>
          </cell>
          <cell r="BA45">
            <v>126095.56999999999</v>
          </cell>
          <cell r="BB45">
            <v>15532.59</v>
          </cell>
          <cell r="BC45">
            <v>0</v>
          </cell>
          <cell r="BD45">
            <v>1502.6399999999999</v>
          </cell>
          <cell r="BE45">
            <v>0</v>
          </cell>
          <cell r="BF45">
            <v>250</v>
          </cell>
          <cell r="BG45">
            <v>401.68799999999993</v>
          </cell>
          <cell r="BH45">
            <v>73992.3</v>
          </cell>
          <cell r="BI45">
            <v>303540.37631999986</v>
          </cell>
          <cell r="BJ45">
            <v>1500</v>
          </cell>
          <cell r="BK45">
            <v>0</v>
          </cell>
          <cell r="BL45">
            <v>0</v>
          </cell>
          <cell r="BM45">
            <v>0</v>
          </cell>
          <cell r="BN45">
            <v>0</v>
          </cell>
          <cell r="BO45">
            <v>1514</v>
          </cell>
          <cell r="BP45">
            <v>3838.7799999999997</v>
          </cell>
          <cell r="BQ45">
            <v>0</v>
          </cell>
          <cell r="BR45">
            <v>0</v>
          </cell>
          <cell r="BS45">
            <v>0</v>
          </cell>
          <cell r="BT45">
            <v>0</v>
          </cell>
          <cell r="BU45">
            <v>0</v>
          </cell>
          <cell r="BV45">
            <v>0</v>
          </cell>
          <cell r="BW45">
            <v>0</v>
          </cell>
          <cell r="BX45">
            <v>0</v>
          </cell>
          <cell r="BY45">
            <v>0</v>
          </cell>
          <cell r="BZ45">
            <v>95040.304490000024</v>
          </cell>
          <cell r="CA45">
            <v>0</v>
          </cell>
          <cell r="CB45">
            <v>0</v>
          </cell>
          <cell r="CC45">
            <v>0</v>
          </cell>
          <cell r="CD45">
            <v>0</v>
          </cell>
          <cell r="CE45">
            <v>0</v>
          </cell>
          <cell r="CF45">
            <v>11142.729359999999</v>
          </cell>
          <cell r="CG45">
            <v>14645.72795</v>
          </cell>
          <cell r="CH45">
            <v>533.16999999999996</v>
          </cell>
          <cell r="CI45">
            <v>0</v>
          </cell>
          <cell r="CJ45">
            <v>47205.36</v>
          </cell>
          <cell r="CK45">
            <v>0</v>
          </cell>
          <cell r="CL45">
            <v>0</v>
          </cell>
          <cell r="CM45">
            <v>0</v>
          </cell>
          <cell r="CN45">
            <v>7667.18</v>
          </cell>
          <cell r="CO45">
            <v>0</v>
          </cell>
          <cell r="CP45">
            <v>0</v>
          </cell>
          <cell r="CQ45">
            <v>0</v>
          </cell>
          <cell r="CR45">
            <v>0</v>
          </cell>
          <cell r="CS45">
            <v>23097.53</v>
          </cell>
          <cell r="CT45">
            <v>0</v>
          </cell>
          <cell r="CU45">
            <v>1000</v>
          </cell>
          <cell r="CV45">
            <v>0</v>
          </cell>
          <cell r="CW45">
            <v>0</v>
          </cell>
          <cell r="CX45">
            <v>0</v>
          </cell>
          <cell r="CY45">
            <v>74446.949929999988</v>
          </cell>
          <cell r="CZ45">
            <v>0</v>
          </cell>
          <cell r="DA45">
            <v>0</v>
          </cell>
          <cell r="DB45">
            <v>0</v>
          </cell>
          <cell r="DC45">
            <v>2415.4373100000003</v>
          </cell>
          <cell r="DD45">
            <v>0</v>
          </cell>
          <cell r="DE45">
            <v>0</v>
          </cell>
          <cell r="DF45">
            <v>0</v>
          </cell>
          <cell r="DG45">
            <v>0</v>
          </cell>
          <cell r="DH45">
            <v>0</v>
          </cell>
          <cell r="DI45">
            <v>0</v>
          </cell>
          <cell r="DJ45">
            <v>0</v>
          </cell>
          <cell r="DK45">
            <v>0</v>
          </cell>
          <cell r="DL45">
            <v>0</v>
          </cell>
          <cell r="DM45">
            <v>0</v>
          </cell>
          <cell r="DN45">
            <v>4499.4852200000005</v>
          </cell>
          <cell r="DO45">
            <v>504</v>
          </cell>
          <cell r="DP45">
            <v>0</v>
          </cell>
          <cell r="DQ45">
            <v>1976</v>
          </cell>
          <cell r="DR45">
            <v>0</v>
          </cell>
          <cell r="DS45">
            <v>0</v>
          </cell>
          <cell r="DT45">
            <v>0</v>
          </cell>
          <cell r="DU45">
            <v>0</v>
          </cell>
          <cell r="DV45">
            <v>55812.869230000004</v>
          </cell>
          <cell r="DW45">
            <v>69040.56</v>
          </cell>
          <cell r="DX45">
            <v>72881.115030000001</v>
          </cell>
          <cell r="DY45">
            <v>1722796.1691300001</v>
          </cell>
          <cell r="DZ45">
            <v>15</v>
          </cell>
          <cell r="EA45">
            <v>0</v>
          </cell>
          <cell r="EC45">
            <v>0</v>
          </cell>
          <cell r="ED45">
            <v>84803.705290000245</v>
          </cell>
          <cell r="EE45">
            <v>71457.87000000001</v>
          </cell>
          <cell r="EF45">
            <v>52209.758000000002</v>
          </cell>
          <cell r="EG45">
            <v>0</v>
          </cell>
          <cell r="EH45">
            <v>0</v>
          </cell>
          <cell r="EI45">
            <v>34230.382600000004</v>
          </cell>
          <cell r="EJ45">
            <v>13004</v>
          </cell>
          <cell r="EK45">
            <v>13380.95851</v>
          </cell>
          <cell r="EL45">
            <v>3621.06</v>
          </cell>
          <cell r="EM45">
            <v>218644</v>
          </cell>
          <cell r="EN45">
            <v>350147.99983999995</v>
          </cell>
          <cell r="EO45">
            <v>0</v>
          </cell>
          <cell r="EP45">
            <v>0</v>
          </cell>
          <cell r="EQ45">
            <v>82576.400000000009</v>
          </cell>
          <cell r="ER45">
            <v>5296.2420000000002</v>
          </cell>
          <cell r="ES45">
            <v>0</v>
          </cell>
          <cell r="ET45">
            <v>0</v>
          </cell>
          <cell r="EU45">
            <v>0</v>
          </cell>
          <cell r="EV45">
            <v>53748.784260000008</v>
          </cell>
          <cell r="EW45">
            <v>0</v>
          </cell>
          <cell r="EX45">
            <v>310394</v>
          </cell>
          <cell r="EY45">
            <v>469560</v>
          </cell>
          <cell r="EZ45">
            <v>0</v>
          </cell>
          <cell r="FA45">
            <v>11357.6</v>
          </cell>
          <cell r="FB45">
            <v>0</v>
          </cell>
          <cell r="FC45">
            <v>226.87</v>
          </cell>
          <cell r="FD45">
            <v>46325.664350000035</v>
          </cell>
          <cell r="FE45">
            <v>34662.39</v>
          </cell>
          <cell r="FF45">
            <v>4118.03</v>
          </cell>
          <cell r="FG45">
            <v>0</v>
          </cell>
          <cell r="FH45">
            <v>180.99019000000001</v>
          </cell>
          <cell r="FI45">
            <v>0</v>
          </cell>
          <cell r="FJ45">
            <v>298214.11397000001</v>
          </cell>
          <cell r="FK45">
            <v>0</v>
          </cell>
          <cell r="FL45">
            <v>29487.74</v>
          </cell>
          <cell r="FM45">
            <v>398294.78207000077</v>
          </cell>
          <cell r="FN45">
            <v>74336.099999999991</v>
          </cell>
          <cell r="FO45">
            <v>5826.15</v>
          </cell>
          <cell r="FP45">
            <v>18300</v>
          </cell>
          <cell r="FQ45">
            <v>0</v>
          </cell>
          <cell r="FR45">
            <v>0</v>
          </cell>
          <cell r="FS45">
            <v>5579</v>
          </cell>
          <cell r="FT45">
            <v>523923</v>
          </cell>
          <cell r="FU45">
            <v>0</v>
          </cell>
          <cell r="FV45">
            <v>100</v>
          </cell>
          <cell r="FW45">
            <v>8200</v>
          </cell>
          <cell r="FX45">
            <v>0</v>
          </cell>
          <cell r="FY45">
            <v>125339.43995</v>
          </cell>
          <cell r="FZ45">
            <v>53864.31</v>
          </cell>
          <cell r="GA45">
            <v>70977.710000000006</v>
          </cell>
          <cell r="GB45">
            <v>107691.03937</v>
          </cell>
          <cell r="GC45">
            <v>92966.15261999995</v>
          </cell>
          <cell r="GD45">
            <v>3950</v>
          </cell>
          <cell r="GE45">
            <v>50392.247190000002</v>
          </cell>
          <cell r="GF45">
            <v>2500</v>
          </cell>
        </row>
        <row r="46">
          <cell r="A46">
            <v>42</v>
          </cell>
          <cell r="B46" t="str">
            <v>Total Collateral wise</v>
          </cell>
          <cell r="C46">
            <v>35718.594999999994</v>
          </cell>
          <cell r="D46">
            <v>43838.539999999994</v>
          </cell>
          <cell r="E46">
            <v>44906.705235889938</v>
          </cell>
          <cell r="F46">
            <v>47668.294815517474</v>
          </cell>
          <cell r="G46">
            <v>21228.473984588003</v>
          </cell>
          <cell r="H46">
            <v>40222.143382242095</v>
          </cell>
          <cell r="I46">
            <v>28642.780805079987</v>
          </cell>
          <cell r="J46">
            <v>12900.414031485001</v>
          </cell>
          <cell r="K46">
            <v>41372.404447910005</v>
          </cell>
          <cell r="L46">
            <v>21761.909453482458</v>
          </cell>
          <cell r="M46">
            <v>15799.728179010001</v>
          </cell>
          <cell r="N46">
            <v>19382.032012629999</v>
          </cell>
          <cell r="O46">
            <v>9205.4528627300006</v>
          </cell>
          <cell r="P46">
            <v>19973.508135210006</v>
          </cell>
          <cell r="Q46">
            <v>19690.911856479994</v>
          </cell>
          <cell r="R46">
            <v>19181.096562078015</v>
          </cell>
          <cell r="S46">
            <v>22991.476999999999</v>
          </cell>
          <cell r="T46">
            <v>52272.138064250015</v>
          </cell>
          <cell r="U46">
            <v>24819.739555993001</v>
          </cell>
          <cell r="V46">
            <v>18240.517404899983</v>
          </cell>
          <cell r="W46">
            <v>21593.12998686</v>
          </cell>
          <cell r="X46">
            <v>14015.502554216999</v>
          </cell>
          <cell r="Y46">
            <v>18097.686221779997</v>
          </cell>
          <cell r="Z46">
            <v>14056.577749732503</v>
          </cell>
          <cell r="AA46">
            <v>16550.584129316012</v>
          </cell>
          <cell r="AB46">
            <v>17025.353472940002</v>
          </cell>
          <cell r="AC46">
            <v>10948.639263863704</v>
          </cell>
          <cell r="AD46">
            <v>11656.01325428</v>
          </cell>
          <cell r="AE46">
            <v>8652.0460997700011</v>
          </cell>
          <cell r="AF46">
            <v>11271.941338230501</v>
          </cell>
          <cell r="AG46">
            <v>8532.423370291126</v>
          </cell>
          <cell r="AH46">
            <v>14750.003951229999</v>
          </cell>
          <cell r="AI46">
            <v>1981041.7007299997</v>
          </cell>
          <cell r="AJ46">
            <v>1644853.44</v>
          </cell>
          <cell r="AK46">
            <v>3708170.2099999995</v>
          </cell>
          <cell r="AL46">
            <v>62570.67435999999</v>
          </cell>
          <cell r="AM46">
            <v>3237944.2891600006</v>
          </cell>
          <cell r="AN46">
            <v>577594</v>
          </cell>
          <cell r="AO46">
            <v>2344592.0656799995</v>
          </cell>
          <cell r="AP46">
            <v>1238571.2199999997</v>
          </cell>
          <cell r="AQ46">
            <v>1615103.0445199986</v>
          </cell>
          <cell r="AR46">
            <v>693702</v>
          </cell>
          <cell r="AS46">
            <v>2340039.2445700001</v>
          </cell>
          <cell r="AT46">
            <v>1916882</v>
          </cell>
          <cell r="AU46">
            <v>3114745.6981999995</v>
          </cell>
          <cell r="AV46">
            <v>1039590</v>
          </cell>
          <cell r="AW46">
            <v>1609755.0000531001</v>
          </cell>
          <cell r="AX46">
            <v>936710.51</v>
          </cell>
          <cell r="AY46">
            <v>1808896.6944099998</v>
          </cell>
          <cell r="AZ46">
            <v>2024372.9999999998</v>
          </cell>
          <cell r="BA46">
            <v>2281909.91</v>
          </cell>
          <cell r="BB46">
            <v>3387489.93</v>
          </cell>
          <cell r="BC46">
            <v>2397275</v>
          </cell>
          <cell r="BD46">
            <v>1426304.79</v>
          </cell>
          <cell r="BE46">
            <v>598787.45000000007</v>
          </cell>
          <cell r="BF46">
            <v>5354490.0457600122</v>
          </cell>
          <cell r="BG46">
            <v>545998.01360000006</v>
          </cell>
          <cell r="BH46">
            <v>3400649.5928699975</v>
          </cell>
          <cell r="BI46">
            <v>6169397.00464004</v>
          </cell>
          <cell r="BJ46">
            <v>818764.38584999996</v>
          </cell>
          <cell r="BK46">
            <v>1117611.8</v>
          </cell>
          <cell r="BL46">
            <v>1010577.7699999998</v>
          </cell>
          <cell r="BM46">
            <v>2889213.8526100004</v>
          </cell>
          <cell r="BN46">
            <v>1849163.3656090002</v>
          </cell>
          <cell r="BO46">
            <v>463800</v>
          </cell>
          <cell r="BP46">
            <v>750635.53</v>
          </cell>
          <cell r="BQ46">
            <v>276261.40156000003</v>
          </cell>
          <cell r="BR46">
            <v>4710625.9429800007</v>
          </cell>
          <cell r="BS46">
            <v>307722.27539000002</v>
          </cell>
          <cell r="BT46">
            <v>2551711.0967399995</v>
          </cell>
          <cell r="BU46">
            <v>458794.12999999995</v>
          </cell>
          <cell r="BV46">
            <v>500425.76821000001</v>
          </cell>
          <cell r="BW46">
            <v>1146191.22117</v>
          </cell>
          <cell r="BX46">
            <v>598414.8899999999</v>
          </cell>
          <cell r="BY46">
            <v>471329</v>
          </cell>
          <cell r="BZ46">
            <v>3566224.8790100007</v>
          </cell>
          <cell r="CA46">
            <v>2323943</v>
          </cell>
          <cell r="CB46">
            <v>2255021.0234600091</v>
          </cell>
          <cell r="CC46">
            <v>2630929.16</v>
          </cell>
          <cell r="CD46">
            <v>237926.71095000001</v>
          </cell>
          <cell r="CE46">
            <v>230899.72000000003</v>
          </cell>
          <cell r="CF46">
            <v>1718049.7440585021</v>
          </cell>
          <cell r="CG46">
            <v>1074851.0087999997</v>
          </cell>
          <cell r="CH46">
            <v>923348.42999999993</v>
          </cell>
          <cell r="CI46">
            <v>830247.09529999993</v>
          </cell>
          <cell r="CJ46">
            <v>3236947.85</v>
          </cell>
          <cell r="CK46">
            <v>170047.97599999997</v>
          </cell>
          <cell r="CL46">
            <v>296025.30903999996</v>
          </cell>
          <cell r="CM46">
            <v>299822</v>
          </cell>
          <cell r="CN46">
            <v>3065965.49</v>
          </cell>
          <cell r="CO46">
            <v>493697.91</v>
          </cell>
          <cell r="CP46">
            <v>190275.55366999999</v>
          </cell>
          <cell r="CQ46">
            <v>2356377.6477000024</v>
          </cell>
          <cell r="CR46">
            <v>336307.04431000003</v>
          </cell>
          <cell r="CS46">
            <v>653569.84000000008</v>
          </cell>
          <cell r="CT46">
            <v>195730.24973000004</v>
          </cell>
          <cell r="CU46">
            <v>377764.56000000011</v>
          </cell>
          <cell r="CV46">
            <v>769489.7</v>
          </cell>
          <cell r="CW46">
            <v>261493.76475999999</v>
          </cell>
          <cell r="CX46">
            <v>924456.85379000031</v>
          </cell>
          <cell r="CY46">
            <v>1688006.7567099994</v>
          </cell>
          <cell r="CZ46">
            <v>224785.54412000006</v>
          </cell>
          <cell r="DA46">
            <v>227846.47999999998</v>
          </cell>
          <cell r="DB46">
            <v>610594.93235999998</v>
          </cell>
          <cell r="DC46">
            <v>130429.08744999999</v>
          </cell>
          <cell r="DD46">
            <v>2710015.2700000005</v>
          </cell>
          <cell r="DE46">
            <v>668616.54405999999</v>
          </cell>
          <cell r="DF46">
            <v>102477.73</v>
          </cell>
          <cell r="DG46">
            <v>51016.309349999996</v>
          </cell>
          <cell r="DH46">
            <v>491050.33197000017</v>
          </cell>
          <cell r="DI46">
            <v>105168.83948999998</v>
          </cell>
          <cell r="DJ46">
            <v>550744.67814000009</v>
          </cell>
          <cell r="DK46">
            <v>398902.69</v>
          </cell>
          <cell r="DL46">
            <v>123487.51999999999</v>
          </cell>
          <cell r="DM46">
            <v>395695.21905000001</v>
          </cell>
          <cell r="DN46">
            <v>234036.55060999998</v>
          </cell>
          <cell r="DO46">
            <v>546439</v>
          </cell>
          <cell r="DP46">
            <v>97314.315400000021</v>
          </cell>
          <cell r="DQ46">
            <v>5300950</v>
          </cell>
          <cell r="DR46">
            <v>38022.449999999997</v>
          </cell>
          <cell r="DS46">
            <v>63386.173610000005</v>
          </cell>
          <cell r="DT46">
            <v>4598.3500000000004</v>
          </cell>
          <cell r="DU46">
            <v>395300</v>
          </cell>
          <cell r="DV46">
            <v>536428.50203999993</v>
          </cell>
          <cell r="DW46">
            <v>879421.8</v>
          </cell>
          <cell r="DX46">
            <v>3500216.0027100001</v>
          </cell>
          <cell r="DY46">
            <v>3025405.8280600002</v>
          </cell>
          <cell r="DZ46">
            <v>391918</v>
          </cell>
          <cell r="EA46">
            <v>422149</v>
          </cell>
          <cell r="EC46">
            <v>822601.68937999988</v>
          </cell>
          <cell r="ED46">
            <v>1890319.762000001</v>
          </cell>
          <cell r="EE46">
            <v>1395109.02</v>
          </cell>
          <cell r="EF46">
            <v>1820223.7064900002</v>
          </cell>
          <cell r="EG46">
            <v>1108789.4125199998</v>
          </cell>
          <cell r="EH46">
            <v>1300427.4999999995</v>
          </cell>
          <cell r="EI46">
            <v>1478690.0661199989</v>
          </cell>
          <cell r="EJ46">
            <v>1449593</v>
          </cell>
          <cell r="EK46">
            <v>2508445.7597099999</v>
          </cell>
          <cell r="EL46">
            <v>2352345.4780499996</v>
          </cell>
          <cell r="EM46">
            <v>1403246</v>
          </cell>
          <cell r="EN46">
            <v>2438423.3436799999</v>
          </cell>
          <cell r="EO46">
            <v>573420</v>
          </cell>
          <cell r="EP46">
            <v>147361.81</v>
          </cell>
          <cell r="EQ46">
            <v>953744.42</v>
          </cell>
          <cell r="ER46">
            <v>774679.02660999994</v>
          </cell>
          <cell r="ES46">
            <v>1569321.51</v>
          </cell>
          <cell r="ET46">
            <v>1239285.6100000001</v>
          </cell>
          <cell r="EU46">
            <v>941865.69000000006</v>
          </cell>
          <cell r="EV46">
            <v>203542.68573999999</v>
          </cell>
          <cell r="EW46">
            <v>107329.22999999998</v>
          </cell>
          <cell r="EX46">
            <v>2345966</v>
          </cell>
          <cell r="EY46">
            <v>483531</v>
          </cell>
          <cell r="EZ46">
            <v>3229893.9533400009</v>
          </cell>
          <cell r="FA46">
            <v>704830.77178999991</v>
          </cell>
          <cell r="FB46">
            <v>2311317.3467699992</v>
          </cell>
          <cell r="FC46">
            <v>667993</v>
          </cell>
          <cell r="FD46">
            <v>2065466.8310000002</v>
          </cell>
          <cell r="FE46">
            <v>737011.77999999991</v>
          </cell>
          <cell r="FF46">
            <v>215006.72</v>
          </cell>
          <cell r="FG46">
            <v>2702686</v>
          </cell>
          <cell r="FH46">
            <v>465265.90319999994</v>
          </cell>
          <cell r="FI46">
            <v>889484.99778999994</v>
          </cell>
          <cell r="FJ46">
            <v>3022584.8814099994</v>
          </cell>
          <cell r="FK46">
            <v>1227524.54</v>
          </cell>
          <cell r="FL46">
            <v>532221.9800000001</v>
          </cell>
          <cell r="FM46">
            <v>5101872.4434800008</v>
          </cell>
          <cell r="FN46">
            <v>595033.96</v>
          </cell>
          <cell r="FO46">
            <v>666267.59646000026</v>
          </cell>
          <cell r="FP46">
            <v>646273.26</v>
          </cell>
          <cell r="FQ46">
            <v>756440</v>
          </cell>
          <cell r="FR46">
            <v>143115.63400000002</v>
          </cell>
          <cell r="FS46">
            <v>313264.12123999995</v>
          </cell>
          <cell r="FT46">
            <v>1618210</v>
          </cell>
          <cell r="FU46">
            <v>1060652.72</v>
          </cell>
          <cell r="FV46">
            <v>98722.204929999978</v>
          </cell>
          <cell r="FW46">
            <v>1489391.3999999997</v>
          </cell>
          <cell r="FX46">
            <v>786839.54746999999</v>
          </cell>
          <cell r="FY46">
            <v>502868.15659999999</v>
          </cell>
          <cell r="FZ46">
            <v>936811.96</v>
          </cell>
          <cell r="GA46">
            <v>647368.52999999991</v>
          </cell>
          <cell r="GB46">
            <v>508982.25720999989</v>
          </cell>
          <cell r="GC46">
            <v>791830.84262000001</v>
          </cell>
          <cell r="GD46">
            <v>330517.23</v>
          </cell>
          <cell r="GE46">
            <v>169088.41690000001</v>
          </cell>
          <cell r="GF46">
            <v>228085.72000000003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MONREV98"/>
      <sheetName val="Border tax revenue 6.2"/>
      <sheetName val="Cuadro 1"/>
      <sheetName val="Summary table"/>
      <sheetName val="SUMTAB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ER"/>
      <sheetName val="WB"/>
      <sheetName val="NPV"/>
      <sheetName val="Q7"/>
      <sheetName val="Q5"/>
      <sheetName val="Q6"/>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OPPP"/>
      <sheetName val="UAE"/>
      <sheetName val="SAU"/>
      <sheetName val="QAT"/>
      <sheetName val="OMN"/>
      <sheetName val="KWT"/>
      <sheetName val="BHR"/>
      <sheetName val="Data"/>
      <sheetName val="Panel1"/>
      <sheetName val="Panel2"/>
      <sheetName val="Panel3"/>
    </sheetNames>
    <sheetDataSet>
      <sheetData sheetId="0" refreshError="1"/>
      <sheetData sheetId="1">
        <row r="221">
          <cell r="A221" t="str">
            <v>Gross domestic product</v>
          </cell>
          <cell r="B221">
            <v>125266</v>
          </cell>
          <cell r="C221">
            <v>128292.37740653241</v>
          </cell>
          <cell r="D221">
            <v>132760.58540607948</v>
          </cell>
          <cell r="E221">
            <v>135728</v>
          </cell>
          <cell r="F221">
            <v>146680</v>
          </cell>
          <cell r="G221">
            <v>156902</v>
          </cell>
          <cell r="H221">
            <v>166544.38800000001</v>
          </cell>
          <cell r="I221">
            <v>180322</v>
          </cell>
          <cell r="J221">
            <v>182913</v>
          </cell>
          <cell r="K221">
            <v>190884</v>
          </cell>
          <cell r="L221">
            <v>214327</v>
          </cell>
        </row>
        <row r="223">
          <cell r="A223" t="str">
            <v>Crude oil production (incl cond, gas)</v>
          </cell>
          <cell r="B223">
            <v>57632</v>
          </cell>
          <cell r="C223">
            <v>57632</v>
          </cell>
          <cell r="D223">
            <v>57632</v>
          </cell>
          <cell r="E223">
            <v>46659</v>
          </cell>
          <cell r="F223">
            <v>46846</v>
          </cell>
          <cell r="G223">
            <v>47949</v>
          </cell>
          <cell r="H223">
            <v>48524.387999999999</v>
          </cell>
          <cell r="I223">
            <v>51401</v>
          </cell>
          <cell r="J223">
            <v>47517</v>
          </cell>
          <cell r="K223">
            <v>45360</v>
          </cell>
          <cell r="L223">
            <v>51310</v>
          </cell>
        </row>
        <row r="224">
          <cell r="A224" t="str">
            <v>Other production</v>
          </cell>
          <cell r="B224">
            <v>67634</v>
          </cell>
          <cell r="C224">
            <v>70660.377406532411</v>
          </cell>
          <cell r="D224">
            <v>75128.585406079495</v>
          </cell>
          <cell r="E224">
            <v>89069</v>
          </cell>
          <cell r="F224">
            <v>99834</v>
          </cell>
          <cell r="G224">
            <v>108953</v>
          </cell>
          <cell r="H224">
            <v>118020</v>
          </cell>
          <cell r="I224">
            <v>128921</v>
          </cell>
          <cell r="J224">
            <v>135396</v>
          </cell>
          <cell r="K224">
            <v>145524</v>
          </cell>
          <cell r="L224">
            <v>163017</v>
          </cell>
        </row>
        <row r="225">
          <cell r="A225" t="str">
            <v xml:space="preserve">  Agriculture</v>
          </cell>
          <cell r="B225">
            <v>2056</v>
          </cell>
          <cell r="C225">
            <v>2256.5747126436781</v>
          </cell>
          <cell r="D225">
            <v>2476.7166506531607</v>
          </cell>
          <cell r="E225">
            <v>3185</v>
          </cell>
          <cell r="F225">
            <v>4190</v>
          </cell>
          <cell r="G225">
            <v>4501</v>
          </cell>
          <cell r="H225">
            <v>5032</v>
          </cell>
          <cell r="I225">
            <v>5982</v>
          </cell>
          <cell r="J225">
            <v>6231</v>
          </cell>
          <cell r="K225">
            <v>7346</v>
          </cell>
          <cell r="L225">
            <v>8733</v>
          </cell>
        </row>
        <row r="226">
          <cell r="A226" t="str">
            <v xml:space="preserve">  Industry</v>
          </cell>
          <cell r="B226">
            <v>22156</v>
          </cell>
          <cell r="C226">
            <v>23267.078218994538</v>
          </cell>
          <cell r="D226">
            <v>24477.730107562376</v>
          </cell>
          <cell r="E226">
            <v>28149</v>
          </cell>
          <cell r="F226">
            <v>31326</v>
          </cell>
          <cell r="G226">
            <v>33753</v>
          </cell>
          <cell r="H226">
            <v>36284</v>
          </cell>
          <cell r="I226">
            <v>41951</v>
          </cell>
          <cell r="J226">
            <v>43680</v>
          </cell>
          <cell r="K226">
            <v>46297</v>
          </cell>
          <cell r="L226">
            <v>54439</v>
          </cell>
        </row>
        <row r="227">
          <cell r="A227" t="str">
            <v xml:space="preserve">    Mining and quarrying</v>
          </cell>
          <cell r="B227">
            <v>307</v>
          </cell>
          <cell r="C227">
            <v>330.46153846153845</v>
          </cell>
          <cell r="D227">
            <v>355.71605342790508</v>
          </cell>
          <cell r="E227">
            <v>396</v>
          </cell>
          <cell r="F227">
            <v>427</v>
          </cell>
          <cell r="G227">
            <v>563</v>
          </cell>
          <cell r="H227">
            <v>575</v>
          </cell>
          <cell r="I227">
            <v>589</v>
          </cell>
          <cell r="J227">
            <v>612</v>
          </cell>
          <cell r="K227">
            <v>637</v>
          </cell>
          <cell r="L227">
            <v>662</v>
          </cell>
        </row>
        <row r="228">
          <cell r="A228" t="str">
            <v xml:space="preserve">    Manufacturing</v>
          </cell>
          <cell r="B228">
            <v>9701</v>
          </cell>
          <cell r="C228">
            <v>10242.541772151899</v>
          </cell>
          <cell r="D228">
            <v>10814.314189699675</v>
          </cell>
          <cell r="E228">
            <v>11568</v>
          </cell>
          <cell r="F228">
            <v>14605</v>
          </cell>
          <cell r="G228">
            <v>16345</v>
          </cell>
          <cell r="H228">
            <v>17890</v>
          </cell>
          <cell r="I228">
            <v>22229</v>
          </cell>
          <cell r="J228">
            <v>23311</v>
          </cell>
          <cell r="K228">
            <v>25390</v>
          </cell>
          <cell r="L228">
            <v>33120</v>
          </cell>
        </row>
        <row r="229">
          <cell r="A229" t="str">
            <v xml:space="preserve">    Electricity and water</v>
          </cell>
          <cell r="B229">
            <v>2461</v>
          </cell>
          <cell r="C229">
            <v>2281.1256713211596</v>
          </cell>
          <cell r="D229">
            <v>2114.3983455345028</v>
          </cell>
          <cell r="E229">
            <v>3672</v>
          </cell>
          <cell r="F229">
            <v>3707</v>
          </cell>
          <cell r="G229">
            <v>3231</v>
          </cell>
          <cell r="H229">
            <v>3428</v>
          </cell>
          <cell r="I229">
            <v>3887</v>
          </cell>
          <cell r="J229">
            <v>4011</v>
          </cell>
          <cell r="K229">
            <v>4244</v>
          </cell>
          <cell r="L229">
            <v>4487</v>
          </cell>
        </row>
        <row r="230">
          <cell r="A230" t="str">
            <v xml:space="preserve">    Construction</v>
          </cell>
          <cell r="B230">
            <v>9687</v>
          </cell>
          <cell r="C230">
            <v>10412.949237059938</v>
          </cell>
          <cell r="D230">
            <v>11193.301518900294</v>
          </cell>
          <cell r="E230">
            <v>12513</v>
          </cell>
          <cell r="F230">
            <v>12587</v>
          </cell>
          <cell r="G230">
            <v>13614</v>
          </cell>
          <cell r="H230">
            <v>14391</v>
          </cell>
          <cell r="I230">
            <v>15246</v>
          </cell>
          <cell r="J230">
            <v>15746</v>
          </cell>
          <cell r="K230">
            <v>16026</v>
          </cell>
          <cell r="L230">
            <v>16170</v>
          </cell>
        </row>
        <row r="231">
          <cell r="A231" t="str">
            <v xml:space="preserve">  Services</v>
          </cell>
          <cell r="B231">
            <v>43422</v>
          </cell>
          <cell r="C231">
            <v>45136.724474894203</v>
          </cell>
          <cell r="D231">
            <v>48174.138647863962</v>
          </cell>
          <cell r="E231">
            <v>57735</v>
          </cell>
          <cell r="F231">
            <v>64318</v>
          </cell>
          <cell r="G231">
            <v>70699</v>
          </cell>
          <cell r="H231">
            <v>76704</v>
          </cell>
          <cell r="I231">
            <v>80988</v>
          </cell>
          <cell r="J231">
            <v>85485</v>
          </cell>
          <cell r="K231">
            <v>91881</v>
          </cell>
          <cell r="L231">
            <v>99845</v>
          </cell>
        </row>
        <row r="232">
          <cell r="A232" t="str">
            <v xml:space="preserve">    Trade </v>
          </cell>
          <cell r="B232">
            <v>11237</v>
          </cell>
          <cell r="C232">
            <v>12034</v>
          </cell>
          <cell r="D232">
            <v>13126.232741617358</v>
          </cell>
          <cell r="E232">
            <v>16137</v>
          </cell>
          <cell r="F232">
            <v>17499</v>
          </cell>
          <cell r="G232">
            <v>18296</v>
          </cell>
          <cell r="H232">
            <v>20782</v>
          </cell>
          <cell r="I232">
            <v>22635</v>
          </cell>
          <cell r="J232">
            <v>23553</v>
          </cell>
          <cell r="K232">
            <v>24485</v>
          </cell>
          <cell r="L232">
            <v>25321</v>
          </cell>
        </row>
        <row r="233">
          <cell r="A233" t="str">
            <v xml:space="preserve">        Wholesale and retail trade </v>
          </cell>
          <cell r="B233">
            <v>9837</v>
          </cell>
          <cell r="C233">
            <v>10534</v>
          </cell>
          <cell r="D233">
            <v>11358.974358974359</v>
          </cell>
          <cell r="E233">
            <v>14130</v>
          </cell>
          <cell r="F233">
            <v>15373</v>
          </cell>
          <cell r="G233">
            <v>16088</v>
          </cell>
          <cell r="H233">
            <v>17934</v>
          </cell>
          <cell r="I233">
            <v>19207</v>
          </cell>
          <cell r="J233">
            <v>19732</v>
          </cell>
          <cell r="K233">
            <v>20032</v>
          </cell>
          <cell r="L233">
            <v>20676</v>
          </cell>
        </row>
        <row r="234">
          <cell r="A234" t="str">
            <v xml:space="preserve">        Restaraunts and hotels</v>
          </cell>
          <cell r="B234">
            <v>1400</v>
          </cell>
          <cell r="C234">
            <v>1500</v>
          </cell>
          <cell r="D234">
            <v>1767.258382642998</v>
          </cell>
          <cell r="E234">
            <v>2007</v>
          </cell>
          <cell r="F234">
            <v>2126</v>
          </cell>
          <cell r="G234">
            <v>2208</v>
          </cell>
          <cell r="H234">
            <v>2848</v>
          </cell>
          <cell r="I234">
            <v>3428</v>
          </cell>
          <cell r="J234">
            <v>3821</v>
          </cell>
          <cell r="K234">
            <v>4453</v>
          </cell>
          <cell r="L234">
            <v>4645</v>
          </cell>
        </row>
        <row r="235">
          <cell r="A235" t="str">
            <v xml:space="preserve">    Transportation, storage,</v>
          </cell>
        </row>
        <row r="236">
          <cell r="A236" t="str">
            <v xml:space="preserve">      and communication</v>
          </cell>
          <cell r="B236">
            <v>6211</v>
          </cell>
          <cell r="C236">
            <v>6452.2457083405579</v>
          </cell>
          <cell r="D236">
            <v>6963.8158487948667</v>
          </cell>
          <cell r="E236">
            <v>8288</v>
          </cell>
          <cell r="F236">
            <v>8793</v>
          </cell>
          <cell r="G236">
            <v>10537</v>
          </cell>
          <cell r="H236">
            <v>11073</v>
          </cell>
          <cell r="I236">
            <v>11726</v>
          </cell>
          <cell r="J236">
            <v>12896</v>
          </cell>
          <cell r="K236">
            <v>14177</v>
          </cell>
          <cell r="L236">
            <v>16211</v>
          </cell>
        </row>
        <row r="237">
          <cell r="A237" t="str">
            <v xml:space="preserve">    Finance and insurance</v>
          </cell>
          <cell r="B237">
            <v>5126</v>
          </cell>
          <cell r="C237">
            <v>5165.5611907386992</v>
          </cell>
          <cell r="D237">
            <v>5210.7739801543557</v>
          </cell>
          <cell r="E237">
            <v>6601</v>
          </cell>
          <cell r="F237">
            <v>7749</v>
          </cell>
          <cell r="G237">
            <v>8836</v>
          </cell>
          <cell r="H237">
            <v>9834</v>
          </cell>
          <cell r="I237">
            <v>10815</v>
          </cell>
          <cell r="J237">
            <v>12546</v>
          </cell>
          <cell r="K237">
            <v>13201</v>
          </cell>
          <cell r="L237">
            <v>14207</v>
          </cell>
        </row>
        <row r="238">
          <cell r="A238" t="str">
            <v xml:space="preserve">    Real estate</v>
          </cell>
          <cell r="B238">
            <v>6864</v>
          </cell>
          <cell r="C238">
            <v>7122.6104564315356</v>
          </cell>
          <cell r="D238">
            <v>7681.9837344398338</v>
          </cell>
          <cell r="E238">
            <v>10702</v>
          </cell>
          <cell r="F238">
            <v>13546</v>
          </cell>
          <cell r="G238">
            <v>15712</v>
          </cell>
          <cell r="H238">
            <v>17059</v>
          </cell>
          <cell r="I238">
            <v>17187</v>
          </cell>
          <cell r="J238">
            <v>17772</v>
          </cell>
          <cell r="K238">
            <v>18454</v>
          </cell>
          <cell r="L238">
            <v>18618</v>
          </cell>
        </row>
        <row r="239">
          <cell r="A239" t="str">
            <v xml:space="preserve">    Government</v>
          </cell>
          <cell r="B239">
            <v>12968</v>
          </cell>
          <cell r="C239">
            <v>13521.351204614863</v>
          </cell>
          <cell r="D239">
            <v>14090.103834407873</v>
          </cell>
          <cell r="E239">
            <v>15825</v>
          </cell>
          <cell r="F239">
            <v>16075</v>
          </cell>
          <cell r="G239">
            <v>16708</v>
          </cell>
          <cell r="H239">
            <v>17470</v>
          </cell>
          <cell r="I239">
            <v>18103</v>
          </cell>
          <cell r="J239">
            <v>19296</v>
          </cell>
          <cell r="K239">
            <v>21430</v>
          </cell>
          <cell r="L239">
            <v>24296</v>
          </cell>
        </row>
        <row r="240">
          <cell r="A240" t="str">
            <v xml:space="preserve">    Other services</v>
          </cell>
          <cell r="B240">
            <v>2966</v>
          </cell>
          <cell r="C240">
            <v>3159.9559147685527</v>
          </cell>
          <cell r="D240">
            <v>3394.2285084496693</v>
          </cell>
          <cell r="E240">
            <v>2587</v>
          </cell>
          <cell r="F240">
            <v>3551</v>
          </cell>
          <cell r="G240">
            <v>3754</v>
          </cell>
          <cell r="H240">
            <v>4109</v>
          </cell>
          <cell r="I240">
            <v>4432</v>
          </cell>
          <cell r="J240">
            <v>4617</v>
          </cell>
          <cell r="K240">
            <v>4892</v>
          </cell>
          <cell r="L240">
            <v>5242</v>
          </cell>
        </row>
        <row r="241">
          <cell r="A241" t="str">
            <v xml:space="preserve">        Social and personal services</v>
          </cell>
          <cell r="B241">
            <v>2467</v>
          </cell>
          <cell r="C241">
            <v>2566.5505093631473</v>
          </cell>
          <cell r="D241">
            <v>2807.5663462875073</v>
          </cell>
          <cell r="E241">
            <v>1676</v>
          </cell>
          <cell r="F241">
            <v>2411</v>
          </cell>
          <cell r="G241">
            <v>2531</v>
          </cell>
          <cell r="H241">
            <v>2832</v>
          </cell>
          <cell r="I241">
            <v>3088</v>
          </cell>
          <cell r="J241">
            <v>3194</v>
          </cell>
          <cell r="K241">
            <v>3376</v>
          </cell>
          <cell r="L241">
            <v>3643</v>
          </cell>
        </row>
        <row r="242">
          <cell r="A242" t="str">
            <v xml:space="preserve">       Domestic household services</v>
          </cell>
          <cell r="B242">
            <v>499</v>
          </cell>
          <cell r="C242">
            <v>593.40540540540542</v>
          </cell>
          <cell r="D242">
            <v>586.66216216216219</v>
          </cell>
          <cell r="E242">
            <v>911</v>
          </cell>
          <cell r="F242">
            <v>1140</v>
          </cell>
          <cell r="G242">
            <v>1223</v>
          </cell>
          <cell r="H242">
            <v>1277</v>
          </cell>
          <cell r="I242">
            <v>1344</v>
          </cell>
          <cell r="J242">
            <v>1423</v>
          </cell>
          <cell r="K242">
            <v>1516</v>
          </cell>
          <cell r="L242">
            <v>1599</v>
          </cell>
        </row>
        <row r="243">
          <cell r="A243" t="str">
            <v xml:space="preserve"> Less: imputed bank charges</v>
          </cell>
          <cell r="B243">
            <v>1950</v>
          </cell>
          <cell r="C243">
            <v>2319</v>
          </cell>
          <cell r="D243">
            <v>2293</v>
          </cell>
          <cell r="E243">
            <v>2405</v>
          </cell>
          <cell r="F243">
            <v>2895</v>
          </cell>
          <cell r="G243">
            <v>3144</v>
          </cell>
          <cell r="H243">
            <v>3623</v>
          </cell>
          <cell r="I243">
            <v>3910</v>
          </cell>
          <cell r="J243">
            <v>5195</v>
          </cell>
          <cell r="K243">
            <v>4758</v>
          </cell>
          <cell r="L243">
            <v>4050</v>
          </cell>
        </row>
      </sheetData>
      <sheetData sheetId="2">
        <row r="1">
          <cell r="A1" t="str">
            <v>GDP by Economic Activity in Constant 1999 Prices</v>
          </cell>
        </row>
        <row r="4">
          <cell r="B4">
            <v>1980</v>
          </cell>
          <cell r="C4">
            <v>1981</v>
          </cell>
          <cell r="D4">
            <v>1982</v>
          </cell>
          <cell r="E4">
            <v>1983</v>
          </cell>
          <cell r="F4">
            <v>1984</v>
          </cell>
          <cell r="G4">
            <v>1985</v>
          </cell>
          <cell r="H4">
            <v>1986</v>
          </cell>
          <cell r="I4">
            <v>1987</v>
          </cell>
          <cell r="J4">
            <v>1988</v>
          </cell>
          <cell r="K4">
            <v>1989</v>
          </cell>
          <cell r="L4">
            <v>1990</v>
          </cell>
          <cell r="M4">
            <v>1991</v>
          </cell>
          <cell r="N4">
            <v>1992</v>
          </cell>
          <cell r="O4">
            <v>1993</v>
          </cell>
          <cell r="P4">
            <v>1994</v>
          </cell>
          <cell r="Q4">
            <v>1995</v>
          </cell>
          <cell r="R4">
            <v>1996</v>
          </cell>
          <cell r="S4">
            <v>1997</v>
          </cell>
          <cell r="T4">
            <v>1998</v>
          </cell>
        </row>
        <row r="5">
          <cell r="A5"/>
          <cell r="J5"/>
          <cell r="K5"/>
          <cell r="L5"/>
          <cell r="N5"/>
        </row>
        <row r="7">
          <cell r="A7" t="str">
            <v>(In millions of Saudi Arabian riyals)</v>
          </cell>
        </row>
        <row r="9">
          <cell r="A9" t="str">
            <v>Agriculture,  forestry,  and fishing</v>
          </cell>
          <cell r="B9">
            <v>10386</v>
          </cell>
          <cell r="C9">
            <v>10888</v>
          </cell>
          <cell r="D9">
            <v>11716</v>
          </cell>
          <cell r="E9">
            <v>12734</v>
          </cell>
          <cell r="F9">
            <v>15146</v>
          </cell>
          <cell r="G9">
            <v>17865</v>
          </cell>
          <cell r="H9">
            <v>20551</v>
          </cell>
          <cell r="I9">
            <v>23919</v>
          </cell>
          <cell r="J9">
            <v>26498</v>
          </cell>
          <cell r="K9">
            <v>28356</v>
          </cell>
          <cell r="L9">
            <v>29150</v>
          </cell>
          <cell r="M9">
            <v>29991</v>
          </cell>
          <cell r="N9">
            <v>31796</v>
          </cell>
          <cell r="O9">
            <v>32912</v>
          </cell>
          <cell r="P9">
            <v>32157</v>
          </cell>
          <cell r="Q9">
            <v>32476</v>
          </cell>
          <cell r="R9">
            <v>32371</v>
          </cell>
          <cell r="S9">
            <v>33354</v>
          </cell>
          <cell r="T9">
            <v>33676</v>
          </cell>
        </row>
        <row r="10">
          <cell r="A10" t="str">
            <v>Mining and quarrying</v>
          </cell>
          <cell r="B10">
            <v>229157</v>
          </cell>
          <cell r="C10">
            <v>225964</v>
          </cell>
          <cell r="D10">
            <v>150078</v>
          </cell>
          <cell r="E10">
            <v>105632</v>
          </cell>
          <cell r="F10">
            <v>95315</v>
          </cell>
          <cell r="G10">
            <v>74306</v>
          </cell>
          <cell r="H10">
            <v>111086</v>
          </cell>
          <cell r="I10">
            <v>95953</v>
          </cell>
          <cell r="J10">
            <v>120089</v>
          </cell>
          <cell r="K10">
            <v>117536</v>
          </cell>
          <cell r="L10">
            <v>148381</v>
          </cell>
          <cell r="M10">
            <v>187485</v>
          </cell>
          <cell r="N10">
            <v>192896</v>
          </cell>
          <cell r="O10">
            <v>185957</v>
          </cell>
          <cell r="P10">
            <v>186132</v>
          </cell>
          <cell r="Q10">
            <v>185748</v>
          </cell>
          <cell r="R10">
            <v>188126</v>
          </cell>
          <cell r="S10">
            <v>185677</v>
          </cell>
          <cell r="T10">
            <v>191916</v>
          </cell>
        </row>
        <row r="11">
          <cell r="A11" t="str">
            <v xml:space="preserve">   Crude Petroleum and natural gas</v>
          </cell>
          <cell r="B11">
            <v>227752</v>
          </cell>
          <cell r="C11">
            <v>224435</v>
          </cell>
          <cell r="D11">
            <v>148358</v>
          </cell>
          <cell r="E11">
            <v>103875</v>
          </cell>
          <cell r="F11">
            <v>93595</v>
          </cell>
          <cell r="G11">
            <v>72649</v>
          </cell>
          <cell r="H11">
            <v>109475</v>
          </cell>
          <cell r="I11">
            <v>94378</v>
          </cell>
          <cell r="J11">
            <v>118496</v>
          </cell>
          <cell r="K11">
            <v>115888</v>
          </cell>
          <cell r="L11">
            <v>146733</v>
          </cell>
          <cell r="M11">
            <v>185760</v>
          </cell>
          <cell r="N11">
            <v>191176</v>
          </cell>
          <cell r="O11">
            <v>184155</v>
          </cell>
          <cell r="P11">
            <v>184186</v>
          </cell>
          <cell r="Q11">
            <v>183599</v>
          </cell>
          <cell r="R11">
            <v>185913</v>
          </cell>
          <cell r="S11">
            <v>183332</v>
          </cell>
          <cell r="T11">
            <v>189476</v>
          </cell>
        </row>
        <row r="12">
          <cell r="A12" t="str">
            <v xml:space="preserve">   Other</v>
          </cell>
          <cell r="B12">
            <v>1405</v>
          </cell>
          <cell r="C12">
            <v>1529</v>
          </cell>
          <cell r="D12">
            <v>1720</v>
          </cell>
          <cell r="E12">
            <v>1757</v>
          </cell>
          <cell r="F12">
            <v>1720</v>
          </cell>
          <cell r="G12">
            <v>1657</v>
          </cell>
          <cell r="H12">
            <v>1611</v>
          </cell>
          <cell r="I12">
            <v>1575</v>
          </cell>
          <cell r="J12">
            <v>1593</v>
          </cell>
          <cell r="K12">
            <v>1648</v>
          </cell>
          <cell r="L12">
            <v>1648</v>
          </cell>
          <cell r="M12">
            <v>1725</v>
          </cell>
          <cell r="N12">
            <v>1720</v>
          </cell>
          <cell r="O12">
            <v>1802</v>
          </cell>
          <cell r="P12">
            <v>1946</v>
          </cell>
          <cell r="Q12">
            <v>2149</v>
          </cell>
          <cell r="R12">
            <v>2213</v>
          </cell>
          <cell r="S12">
            <v>2345</v>
          </cell>
          <cell r="T12">
            <v>2440</v>
          </cell>
        </row>
        <row r="13">
          <cell r="A13" t="str">
            <v>Manufacturing</v>
          </cell>
          <cell r="B13">
            <v>22081</v>
          </cell>
          <cell r="C13">
            <v>24624</v>
          </cell>
          <cell r="D13">
            <v>26821</v>
          </cell>
          <cell r="E13">
            <v>28902</v>
          </cell>
          <cell r="F13">
            <v>32350</v>
          </cell>
          <cell r="G13">
            <v>35565</v>
          </cell>
          <cell r="H13">
            <v>37439</v>
          </cell>
          <cell r="I13">
            <v>37534</v>
          </cell>
          <cell r="J13">
            <v>38940</v>
          </cell>
          <cell r="K13">
            <v>38657</v>
          </cell>
          <cell r="L13">
            <v>40560</v>
          </cell>
          <cell r="M13">
            <v>40692</v>
          </cell>
          <cell r="N13">
            <v>42187</v>
          </cell>
          <cell r="O13">
            <v>43772</v>
          </cell>
          <cell r="P13">
            <v>46119</v>
          </cell>
          <cell r="Q13">
            <v>49312</v>
          </cell>
          <cell r="R13">
            <v>56268</v>
          </cell>
          <cell r="S13">
            <v>58839</v>
          </cell>
          <cell r="T13">
            <v>60191</v>
          </cell>
        </row>
        <row r="14">
          <cell r="A14" t="str">
            <v xml:space="preserve">   Petroleum refining</v>
          </cell>
          <cell r="B14">
            <v>9374</v>
          </cell>
          <cell r="C14">
            <v>9436</v>
          </cell>
          <cell r="D14">
            <v>9630</v>
          </cell>
          <cell r="E14">
            <v>10344</v>
          </cell>
          <cell r="F14">
            <v>10828</v>
          </cell>
          <cell r="G14">
            <v>12868</v>
          </cell>
          <cell r="H14">
            <v>15378</v>
          </cell>
          <cell r="I14">
            <v>15547</v>
          </cell>
          <cell r="J14">
            <v>16295</v>
          </cell>
          <cell r="K14">
            <v>15110</v>
          </cell>
          <cell r="L14">
            <v>17392</v>
          </cell>
          <cell r="M14">
            <v>16029</v>
          </cell>
          <cell r="N14">
            <v>16781</v>
          </cell>
          <cell r="O14">
            <v>17007</v>
          </cell>
          <cell r="P14">
            <v>17094</v>
          </cell>
          <cell r="Q14">
            <v>16400</v>
          </cell>
          <cell r="R14">
            <v>18612</v>
          </cell>
          <cell r="S14">
            <v>17921</v>
          </cell>
          <cell r="T14">
            <v>18101</v>
          </cell>
        </row>
        <row r="15">
          <cell r="A15" t="str">
            <v xml:space="preserve">   Other</v>
          </cell>
          <cell r="B15">
            <v>12707</v>
          </cell>
          <cell r="C15">
            <v>15188</v>
          </cell>
          <cell r="D15">
            <v>17191</v>
          </cell>
          <cell r="E15">
            <v>18558</v>
          </cell>
          <cell r="F15">
            <v>21522</v>
          </cell>
          <cell r="G15">
            <v>22697</v>
          </cell>
          <cell r="H15">
            <v>22061</v>
          </cell>
          <cell r="I15">
            <v>21987</v>
          </cell>
          <cell r="J15">
            <v>22645</v>
          </cell>
          <cell r="K15">
            <v>23547</v>
          </cell>
          <cell r="L15">
            <v>23168</v>
          </cell>
          <cell r="M15">
            <v>24663</v>
          </cell>
          <cell r="N15">
            <v>25406</v>
          </cell>
          <cell r="O15">
            <v>26765</v>
          </cell>
          <cell r="P15">
            <v>29025</v>
          </cell>
          <cell r="Q15">
            <v>32912</v>
          </cell>
          <cell r="R15">
            <v>37656</v>
          </cell>
          <cell r="S15">
            <v>40918</v>
          </cell>
          <cell r="T15">
            <v>42090</v>
          </cell>
        </row>
        <row r="16">
          <cell r="A16" t="str">
            <v>Electricity,  gas,  and water</v>
          </cell>
          <cell r="B16">
            <v>2552</v>
          </cell>
          <cell r="C16">
            <v>2635</v>
          </cell>
          <cell r="D16">
            <v>-892</v>
          </cell>
          <cell r="E16">
            <v>-2089</v>
          </cell>
          <cell r="F16">
            <v>-658</v>
          </cell>
          <cell r="G16">
            <v>3624</v>
          </cell>
          <cell r="H16">
            <v>3820</v>
          </cell>
          <cell r="I16">
            <v>4046</v>
          </cell>
          <cell r="J16">
            <v>4290</v>
          </cell>
          <cell r="K16">
            <v>4509</v>
          </cell>
          <cell r="L16">
            <v>4564</v>
          </cell>
          <cell r="M16">
            <v>4925</v>
          </cell>
          <cell r="N16">
            <v>5219</v>
          </cell>
          <cell r="O16">
            <v>5736</v>
          </cell>
          <cell r="P16">
            <v>6362</v>
          </cell>
          <cell r="Q16">
            <v>6649</v>
          </cell>
          <cell r="R16">
            <v>6938</v>
          </cell>
          <cell r="S16">
            <v>7138</v>
          </cell>
          <cell r="T16">
            <v>7511</v>
          </cell>
        </row>
        <row r="17">
          <cell r="A17" t="str">
            <v>Construction</v>
          </cell>
          <cell r="B17">
            <v>56008</v>
          </cell>
          <cell r="C17">
            <v>61593</v>
          </cell>
          <cell r="D17">
            <v>60323</v>
          </cell>
          <cell r="E17">
            <v>54992</v>
          </cell>
          <cell r="F17">
            <v>47528</v>
          </cell>
          <cell r="G17">
            <v>39489</v>
          </cell>
          <cell r="H17">
            <v>34612</v>
          </cell>
          <cell r="I17">
            <v>33629</v>
          </cell>
          <cell r="J17">
            <v>31951</v>
          </cell>
          <cell r="K17">
            <v>31784</v>
          </cell>
          <cell r="L17">
            <v>31483</v>
          </cell>
          <cell r="M17">
            <v>32255</v>
          </cell>
          <cell r="N17">
            <v>31706</v>
          </cell>
          <cell r="O17">
            <v>32477</v>
          </cell>
          <cell r="P17">
            <v>34140</v>
          </cell>
          <cell r="Q17">
            <v>37021</v>
          </cell>
          <cell r="R17">
            <v>39666</v>
          </cell>
          <cell r="S17">
            <v>39610</v>
          </cell>
          <cell r="T17">
            <v>40406</v>
          </cell>
        </row>
        <row r="18">
          <cell r="A18" t="str">
            <v>Wholesale and retail trade,</v>
          </cell>
        </row>
        <row r="19">
          <cell r="A19" t="str">
            <v xml:space="preserve">   restaurants,  and hotels</v>
          </cell>
          <cell r="B19">
            <v>25873</v>
          </cell>
          <cell r="C19">
            <v>31223</v>
          </cell>
          <cell r="D19">
            <v>35127</v>
          </cell>
          <cell r="E19">
            <v>35987</v>
          </cell>
          <cell r="F19">
            <v>33605</v>
          </cell>
          <cell r="G19">
            <v>33633</v>
          </cell>
          <cell r="H19">
            <v>32354</v>
          </cell>
          <cell r="I19">
            <v>31791</v>
          </cell>
          <cell r="J19">
            <v>31475</v>
          </cell>
          <cell r="K19">
            <v>31160</v>
          </cell>
          <cell r="L19">
            <v>31535</v>
          </cell>
          <cell r="M19">
            <v>33019</v>
          </cell>
          <cell r="N19">
            <v>34520</v>
          </cell>
          <cell r="O19">
            <v>35462</v>
          </cell>
          <cell r="P19">
            <v>35745</v>
          </cell>
          <cell r="Q19">
            <v>35157</v>
          </cell>
          <cell r="R19">
            <v>35505</v>
          </cell>
          <cell r="S19">
            <v>38073</v>
          </cell>
          <cell r="T19">
            <v>42394</v>
          </cell>
        </row>
        <row r="20">
          <cell r="A20" t="str">
            <v>Transport,  storage,  and</v>
          </cell>
        </row>
        <row r="21">
          <cell r="A21" t="str">
            <v xml:space="preserve">   communications</v>
          </cell>
          <cell r="B21">
            <v>16271</v>
          </cell>
          <cell r="C21">
            <v>18269</v>
          </cell>
          <cell r="D21">
            <v>19673</v>
          </cell>
          <cell r="E21">
            <v>20899</v>
          </cell>
          <cell r="F21">
            <v>21718</v>
          </cell>
          <cell r="G21">
            <v>21666</v>
          </cell>
          <cell r="H21">
            <v>21076</v>
          </cell>
          <cell r="I21">
            <v>20568</v>
          </cell>
          <cell r="J21">
            <v>20774</v>
          </cell>
          <cell r="K21">
            <v>20880</v>
          </cell>
          <cell r="L21">
            <v>21492</v>
          </cell>
          <cell r="M21">
            <v>22363</v>
          </cell>
          <cell r="N21">
            <v>26803</v>
          </cell>
          <cell r="O21">
            <v>28858</v>
          </cell>
          <cell r="P21">
            <v>29342</v>
          </cell>
          <cell r="Q21">
            <v>24472</v>
          </cell>
          <cell r="R21">
            <v>24840</v>
          </cell>
          <cell r="S21">
            <v>26152</v>
          </cell>
          <cell r="T21">
            <v>27186</v>
          </cell>
        </row>
        <row r="22">
          <cell r="A22" t="str">
            <v>Finance,  insurance,  real</v>
          </cell>
        </row>
        <row r="23">
          <cell r="A23" t="str">
            <v xml:space="preserve">   estate,  and business services</v>
          </cell>
          <cell r="B23">
            <v>81263</v>
          </cell>
          <cell r="C23">
            <v>88325</v>
          </cell>
          <cell r="D23">
            <v>94680</v>
          </cell>
          <cell r="E23">
            <v>96170</v>
          </cell>
          <cell r="F23">
            <v>89372</v>
          </cell>
          <cell r="G23">
            <v>81509</v>
          </cell>
          <cell r="H23">
            <v>68888</v>
          </cell>
          <cell r="I23">
            <v>67415</v>
          </cell>
          <cell r="J23">
            <v>68604</v>
          </cell>
          <cell r="K23">
            <v>69437</v>
          </cell>
          <cell r="L23">
            <v>68491</v>
          </cell>
          <cell r="M23">
            <v>67032</v>
          </cell>
          <cell r="N23">
            <v>69099</v>
          </cell>
          <cell r="O23">
            <v>67573</v>
          </cell>
          <cell r="P23">
            <v>66707</v>
          </cell>
          <cell r="Q23">
            <v>65261</v>
          </cell>
          <cell r="R23">
            <v>68093</v>
          </cell>
          <cell r="S23">
            <v>70354</v>
          </cell>
          <cell r="T23">
            <v>70018</v>
          </cell>
        </row>
        <row r="24">
          <cell r="A24" t="str">
            <v xml:space="preserve">      Ownership of dwellings</v>
          </cell>
          <cell r="B24">
            <v>57611</v>
          </cell>
          <cell r="C24">
            <v>59433</v>
          </cell>
          <cell r="D24">
            <v>62423</v>
          </cell>
          <cell r="E24">
            <v>64338</v>
          </cell>
          <cell r="F24">
            <v>60072</v>
          </cell>
          <cell r="G24">
            <v>53722</v>
          </cell>
          <cell r="H24">
            <v>44483</v>
          </cell>
          <cell r="I24">
            <v>42551</v>
          </cell>
          <cell r="J24">
            <v>42500</v>
          </cell>
          <cell r="K24">
            <v>42500</v>
          </cell>
          <cell r="L24">
            <v>41193</v>
          </cell>
          <cell r="M24">
            <v>41491</v>
          </cell>
          <cell r="N24">
            <v>41060</v>
          </cell>
          <cell r="O24">
            <v>39409</v>
          </cell>
          <cell r="P24">
            <v>38230</v>
          </cell>
          <cell r="Q24">
            <v>37871</v>
          </cell>
          <cell r="R24">
            <v>40795</v>
          </cell>
          <cell r="S24">
            <v>42092</v>
          </cell>
          <cell r="T24">
            <v>40680</v>
          </cell>
        </row>
        <row r="25">
          <cell r="A25" t="str">
            <v xml:space="preserve">      Other</v>
          </cell>
          <cell r="B25">
            <v>23652</v>
          </cell>
          <cell r="C25">
            <v>28892</v>
          </cell>
          <cell r="D25">
            <v>32257</v>
          </cell>
          <cell r="E25">
            <v>31832</v>
          </cell>
          <cell r="F25">
            <v>29300</v>
          </cell>
          <cell r="G25">
            <v>27787</v>
          </cell>
          <cell r="H25">
            <v>24405</v>
          </cell>
          <cell r="I25">
            <v>24864</v>
          </cell>
          <cell r="J25">
            <v>26104</v>
          </cell>
          <cell r="K25">
            <v>26937</v>
          </cell>
          <cell r="L25">
            <v>27298</v>
          </cell>
          <cell r="M25">
            <v>25541</v>
          </cell>
          <cell r="N25">
            <v>28039</v>
          </cell>
          <cell r="O25">
            <v>28164</v>
          </cell>
          <cell r="P25">
            <v>28477</v>
          </cell>
          <cell r="Q25">
            <v>27390</v>
          </cell>
          <cell r="R25">
            <v>27298</v>
          </cell>
          <cell r="S25">
            <v>28262</v>
          </cell>
          <cell r="T25">
            <v>29338</v>
          </cell>
        </row>
        <row r="26">
          <cell r="A26" t="str">
            <v>Community,  social,  and personal</v>
          </cell>
        </row>
        <row r="27">
          <cell r="A27" t="str">
            <v xml:space="preserve">   services</v>
          </cell>
          <cell r="B27">
            <v>12360</v>
          </cell>
          <cell r="C27">
            <v>14609</v>
          </cell>
          <cell r="D27">
            <v>15668</v>
          </cell>
          <cell r="E27">
            <v>15281</v>
          </cell>
          <cell r="F27">
            <v>15485</v>
          </cell>
          <cell r="G27">
            <v>17604</v>
          </cell>
          <cell r="H27">
            <v>16891</v>
          </cell>
          <cell r="I27">
            <v>16687</v>
          </cell>
          <cell r="J27">
            <v>17217</v>
          </cell>
          <cell r="K27">
            <v>17482</v>
          </cell>
          <cell r="L27">
            <v>17648</v>
          </cell>
          <cell r="M27">
            <v>17597</v>
          </cell>
          <cell r="N27">
            <v>17830</v>
          </cell>
          <cell r="O27">
            <v>18353</v>
          </cell>
          <cell r="P27">
            <v>18935</v>
          </cell>
          <cell r="Q27">
            <v>19100</v>
          </cell>
          <cell r="R27">
            <v>19511</v>
          </cell>
          <cell r="S27">
            <v>20218</v>
          </cell>
          <cell r="T27">
            <v>20620</v>
          </cell>
        </row>
        <row r="28">
          <cell r="A28" t="str">
            <v>Government services</v>
          </cell>
          <cell r="B28">
            <v>63339</v>
          </cell>
          <cell r="C28">
            <v>67364</v>
          </cell>
          <cell r="D28">
            <v>72300</v>
          </cell>
          <cell r="E28">
            <v>77119</v>
          </cell>
          <cell r="F28">
            <v>82089</v>
          </cell>
          <cell r="G28">
            <v>86757</v>
          </cell>
          <cell r="H28">
            <v>86991</v>
          </cell>
          <cell r="I28">
            <v>86590</v>
          </cell>
          <cell r="J28">
            <v>86857</v>
          </cell>
          <cell r="K28">
            <v>89166</v>
          </cell>
          <cell r="L28">
            <v>92575</v>
          </cell>
          <cell r="M28">
            <v>94973</v>
          </cell>
          <cell r="N28">
            <v>100464</v>
          </cell>
          <cell r="O28">
            <v>102028</v>
          </cell>
          <cell r="P28">
            <v>102818</v>
          </cell>
          <cell r="Q28">
            <v>105441</v>
          </cell>
          <cell r="R28">
            <v>106702</v>
          </cell>
          <cell r="S28">
            <v>113690</v>
          </cell>
          <cell r="T28">
            <v>115728</v>
          </cell>
        </row>
        <row r="29">
          <cell r="A29" t="str">
            <v>Less:   imputed bank service charges</v>
          </cell>
          <cell r="B29">
            <v>-6885</v>
          </cell>
          <cell r="C29">
            <v>-8447</v>
          </cell>
          <cell r="D29">
            <v>-8578</v>
          </cell>
          <cell r="E29">
            <v>-8604</v>
          </cell>
          <cell r="F29">
            <v>-8838</v>
          </cell>
          <cell r="G29">
            <v>-7332</v>
          </cell>
          <cell r="H29">
            <v>-8542</v>
          </cell>
          <cell r="I29">
            <v>-9379</v>
          </cell>
          <cell r="J29">
            <v>-9505</v>
          </cell>
          <cell r="K29">
            <v>-9728</v>
          </cell>
          <cell r="L29">
            <v>-9655</v>
          </cell>
          <cell r="M29">
            <v>-9333</v>
          </cell>
          <cell r="N29">
            <v>-9796</v>
          </cell>
          <cell r="O29">
            <v>-10199</v>
          </cell>
          <cell r="P29">
            <v>-10660</v>
          </cell>
          <cell r="Q29">
            <v>-10674</v>
          </cell>
          <cell r="R29">
            <v>-10470</v>
          </cell>
          <cell r="S29">
            <v>-10669</v>
          </cell>
          <cell r="T29">
            <v>-11493</v>
          </cell>
        </row>
        <row r="31">
          <cell r="A31" t="str">
            <v>Subtotal</v>
          </cell>
          <cell r="B31">
            <v>512405</v>
          </cell>
          <cell r="C31">
            <v>537047</v>
          </cell>
          <cell r="D31">
            <v>476916</v>
          </cell>
          <cell r="E31">
            <v>437023</v>
          </cell>
          <cell r="F31">
            <v>423112</v>
          </cell>
          <cell r="G31">
            <v>404686</v>
          </cell>
          <cell r="H31">
            <v>425166</v>
          </cell>
          <cell r="I31">
            <v>408753</v>
          </cell>
          <cell r="J31">
            <v>437190</v>
          </cell>
          <cell r="K31">
            <v>439239</v>
          </cell>
          <cell r="L31">
            <v>476224</v>
          </cell>
          <cell r="M31">
            <v>520999</v>
          </cell>
          <cell r="N31">
            <v>542724</v>
          </cell>
          <cell r="O31">
            <v>542929</v>
          </cell>
          <cell r="P31">
            <v>547797</v>
          </cell>
          <cell r="Q31">
            <v>549963</v>
          </cell>
          <cell r="R31">
            <v>567550</v>
          </cell>
          <cell r="S31">
            <v>582436</v>
          </cell>
          <cell r="T31">
            <v>598153</v>
          </cell>
        </row>
        <row r="33">
          <cell r="A33" t="str">
            <v>Import duties</v>
          </cell>
          <cell r="B33">
            <v>3934</v>
          </cell>
          <cell r="C33">
            <v>3510</v>
          </cell>
          <cell r="D33">
            <v>3650</v>
          </cell>
          <cell r="E33">
            <v>4057</v>
          </cell>
          <cell r="F33">
            <v>4347</v>
          </cell>
          <cell r="G33">
            <v>4289</v>
          </cell>
          <cell r="H33">
            <v>4627</v>
          </cell>
          <cell r="I33">
            <v>3917</v>
          </cell>
          <cell r="J33">
            <v>9415</v>
          </cell>
          <cell r="K33">
            <v>7648</v>
          </cell>
          <cell r="L33">
            <v>7881</v>
          </cell>
          <cell r="M33">
            <v>7179</v>
          </cell>
          <cell r="N33">
            <v>9899</v>
          </cell>
          <cell r="O33">
            <v>9842</v>
          </cell>
          <cell r="P33">
            <v>8649</v>
          </cell>
          <cell r="Q33">
            <v>7603</v>
          </cell>
          <cell r="R33">
            <v>8883</v>
          </cell>
          <cell r="S33">
            <v>8940</v>
          </cell>
          <cell r="T33">
            <v>9987</v>
          </cell>
        </row>
        <row r="34">
          <cell r="A34" t="str">
            <v xml:space="preserve">  Total Except Import Duties</v>
          </cell>
        </row>
        <row r="35">
          <cell r="A35" t="str">
            <v>GDP at constant market prices</v>
          </cell>
          <cell r="B35">
            <v>516339</v>
          </cell>
          <cell r="C35">
            <v>540557</v>
          </cell>
          <cell r="D35">
            <v>480566</v>
          </cell>
          <cell r="E35">
            <v>441080</v>
          </cell>
          <cell r="F35">
            <v>427459</v>
          </cell>
          <cell r="G35">
            <v>408975</v>
          </cell>
          <cell r="H35">
            <v>429793</v>
          </cell>
          <cell r="I35">
            <v>412670</v>
          </cell>
          <cell r="J35">
            <v>446605</v>
          </cell>
          <cell r="K35">
            <v>446887</v>
          </cell>
          <cell r="L35">
            <v>484105</v>
          </cell>
          <cell r="M35">
            <v>528178</v>
          </cell>
          <cell r="N35">
            <v>552623</v>
          </cell>
          <cell r="O35">
            <v>552771</v>
          </cell>
          <cell r="P35">
            <v>556446</v>
          </cell>
          <cell r="Q35">
            <v>557566</v>
          </cell>
          <cell r="R35">
            <v>576433</v>
          </cell>
          <cell r="S35">
            <v>591376</v>
          </cell>
          <cell r="T35">
            <v>608140</v>
          </cell>
        </row>
        <row r="36">
          <cell r="A36" t="str">
            <v xml:space="preserve">     (Percent change)</v>
          </cell>
          <cell r="B36">
            <v>6.5196313044626253</v>
          </cell>
          <cell r="C36">
            <v>4.6903294153647135</v>
          </cell>
          <cell r="D36">
            <v>-11.09799706598934</v>
          </cell>
          <cell r="E36">
            <v>-8.2165613047947677</v>
          </cell>
          <cell r="F36">
            <v>-3.0881019316223779</v>
          </cell>
          <cell r="G36">
            <v>-4.324157404569795</v>
          </cell>
          <cell r="H36">
            <v>5.0902866923406176</v>
          </cell>
          <cell r="I36">
            <v>-3.9840109075764407</v>
          </cell>
          <cell r="J36">
            <v>8.2232776795017735</v>
          </cell>
          <cell r="K36">
            <v>6.3143045868274683E-2</v>
          </cell>
          <cell r="L36">
            <v>8.3282798559814797</v>
          </cell>
          <cell r="M36">
            <v>9.1040166905939746</v>
          </cell>
          <cell r="N36">
            <v>4.6281745926562534</v>
          </cell>
          <cell r="O36">
            <v>2.6781368129813465E-2</v>
          </cell>
          <cell r="P36">
            <v>0.66483227231530773</v>
          </cell>
          <cell r="Q36">
            <v>0.20127739259514499</v>
          </cell>
          <cell r="R36">
            <v>3.3838146515390077</v>
          </cell>
          <cell r="S36">
            <v>2.5923220912057454</v>
          </cell>
          <cell r="T36">
            <v>2.8347447309326146</v>
          </cell>
        </row>
        <row r="37">
          <cell r="K37">
            <v>0</v>
          </cell>
          <cell r="L37">
            <v>0</v>
          </cell>
          <cell r="M37">
            <v>0</v>
          </cell>
          <cell r="N37">
            <v>0</v>
          </cell>
          <cell r="O37">
            <v>0</v>
          </cell>
          <cell r="P37">
            <v>0</v>
          </cell>
          <cell r="Q37">
            <v>0</v>
          </cell>
          <cell r="R37">
            <v>0</v>
          </cell>
          <cell r="S37">
            <v>0</v>
          </cell>
          <cell r="T37">
            <v>0</v>
          </cell>
        </row>
      </sheetData>
      <sheetData sheetId="3" refreshError="1"/>
      <sheetData sheetId="4">
        <row r="37">
          <cell r="C37">
            <v>3598.9</v>
          </cell>
          <cell r="D37">
            <v>3816.4</v>
          </cell>
          <cell r="E37">
            <v>4140.5</v>
          </cell>
          <cell r="F37">
            <v>4394.8999999999996</v>
          </cell>
          <cell r="G37">
            <v>4563.8999999999996</v>
          </cell>
          <cell r="H37">
            <v>4784.3999999999996</v>
          </cell>
          <cell r="I37">
            <v>4922.6000000000004</v>
          </cell>
          <cell r="J37">
            <v>5226.7</v>
          </cell>
          <cell r="K37">
            <v>5368.5</v>
          </cell>
          <cell r="L37">
            <v>5355.7</v>
          </cell>
          <cell r="M37">
            <v>5649.5264999999999</v>
          </cell>
          <cell r="N37">
            <v>6073.7429000000011</v>
          </cell>
          <cell r="O37">
            <v>6229.67</v>
          </cell>
          <cell r="P37">
            <v>6354.5999999999995</v>
          </cell>
          <cell r="Q37">
            <v>6694.8952293577986</v>
          </cell>
          <cell r="R37">
            <v>7080</v>
          </cell>
          <cell r="S37">
            <v>7497.0247338595836</v>
          </cell>
          <cell r="T37">
            <v>7944.1586871199861</v>
          </cell>
          <cell r="U37">
            <v>8442.7425236025028</v>
          </cell>
          <cell r="V37">
            <v>8921.1050931493755</v>
          </cell>
          <cell r="W37">
            <v>9437.2465740991865</v>
          </cell>
          <cell r="X37">
            <v>9994.531714177414</v>
          </cell>
          <cell r="Y37">
            <v>10596.647953808144</v>
          </cell>
        </row>
      </sheetData>
      <sheetData sheetId="5">
        <row r="1">
          <cell r="S1" t="str">
            <v xml:space="preserve">Table 3 .  Kuwait:  Sectoral Origins of Gross Domestic </v>
          </cell>
        </row>
        <row r="2">
          <cell r="S2" t="str">
            <v>Product in Constant (2000) Prices, 2000-2005</v>
          </cell>
        </row>
        <row r="4">
          <cell r="R4" t="str">
            <v xml:space="preserve"> </v>
          </cell>
          <cell r="S4" t="str">
            <v xml:space="preserve"> </v>
          </cell>
        </row>
        <row r="5">
          <cell r="B5" t="str">
            <v>1980</v>
          </cell>
          <cell r="C5" t="str">
            <v>1981</v>
          </cell>
          <cell r="D5" t="str">
            <v>1982</v>
          </cell>
          <cell r="E5" t="str">
            <v>1983</v>
          </cell>
          <cell r="F5" t="str">
            <v>1984</v>
          </cell>
          <cell r="G5" t="str">
            <v>1985</v>
          </cell>
          <cell r="H5" t="str">
            <v>1986</v>
          </cell>
          <cell r="I5" t="str">
            <v>1987</v>
          </cell>
          <cell r="J5" t="str">
            <v>1988</v>
          </cell>
          <cell r="K5" t="str">
            <v>1989</v>
          </cell>
          <cell r="L5" t="str">
            <v>1990</v>
          </cell>
          <cell r="M5" t="str">
            <v>1991</v>
          </cell>
          <cell r="N5" t="str">
            <v>1992</v>
          </cell>
          <cell r="O5" t="str">
            <v>1993</v>
          </cell>
          <cell r="P5" t="str">
            <v>1994</v>
          </cell>
          <cell r="Q5" t="str">
            <v>1995</v>
          </cell>
          <cell r="R5" t="str">
            <v>1996</v>
          </cell>
          <cell r="S5" t="str">
            <v>1997</v>
          </cell>
        </row>
        <row r="6">
          <cell r="P6" t="str">
            <v xml:space="preserve"> </v>
          </cell>
        </row>
        <row r="8">
          <cell r="R8" t="str">
            <v xml:space="preserve"> </v>
          </cell>
          <cell r="S8" t="str">
            <v>(In millions of Kuwaiti dinars)</v>
          </cell>
        </row>
        <row r="9">
          <cell r="E9" t="str">
            <v xml:space="preserve">If oil sector is re-based, </v>
          </cell>
        </row>
        <row r="10">
          <cell r="A10" t="str">
            <v>Oil sector (incl crude oil, gas and refining) from 1995</v>
          </cell>
          <cell r="E10">
            <v>3112.9119999999998</v>
          </cell>
          <cell r="F10">
            <v>3396.9</v>
          </cell>
          <cell r="G10">
            <v>3098.9</v>
          </cell>
          <cell r="H10">
            <v>3763.2</v>
          </cell>
          <cell r="I10">
            <v>4251.7</v>
          </cell>
          <cell r="J10">
            <v>3390.9</v>
          </cell>
          <cell r="K10">
            <v>5083.6000000000004</v>
          </cell>
          <cell r="L10">
            <v>3355.1759999999999</v>
          </cell>
          <cell r="M10">
            <v>536.82816000000014</v>
          </cell>
          <cell r="N10">
            <v>3173.8119999999999</v>
          </cell>
          <cell r="O10">
            <v>5317.6559999999999</v>
          </cell>
          <cell r="P10">
            <v>5859.1369999999997</v>
          </cell>
          <cell r="Q10">
            <v>3717.4</v>
          </cell>
          <cell r="R10">
            <v>3693</v>
          </cell>
          <cell r="S10">
            <v>3751.7</v>
          </cell>
        </row>
        <row r="11">
          <cell r="A11" t="str">
            <v>Non-oil sector (excluding refining), from 1995</v>
          </cell>
          <cell r="F11">
            <v>3057.6000000000004</v>
          </cell>
          <cell r="G11">
            <v>3082.9</v>
          </cell>
          <cell r="H11">
            <v>2950.4</v>
          </cell>
          <cell r="I11">
            <v>3005.1</v>
          </cell>
          <cell r="J11">
            <v>3167.4999999999995</v>
          </cell>
          <cell r="K11">
            <v>3159.2289999999998</v>
          </cell>
          <cell r="L11">
            <v>2841.5117014944321</v>
          </cell>
          <cell r="M11">
            <v>3118.7348318147992</v>
          </cell>
          <cell r="N11">
            <v>3214.4859999999999</v>
          </cell>
          <cell r="O11">
            <v>3193.0889999999999</v>
          </cell>
          <cell r="P11">
            <v>3616.1019999999999</v>
          </cell>
          <cell r="Q11">
            <v>4493.34</v>
          </cell>
          <cell r="R11">
            <v>4564.5782193958657</v>
          </cell>
          <cell r="S11">
            <v>4763.7945945945939</v>
          </cell>
        </row>
        <row r="12">
          <cell r="A12" t="str">
            <v xml:space="preserve">  Agriculture and fisheries</v>
          </cell>
          <cell r="F12">
            <v>27.599999999999998</v>
          </cell>
          <cell r="G12">
            <v>40.6</v>
          </cell>
          <cell r="H12">
            <v>41.8</v>
          </cell>
          <cell r="I12">
            <v>41</v>
          </cell>
          <cell r="J12">
            <v>38.200000000000003</v>
          </cell>
          <cell r="K12">
            <v>55.1</v>
          </cell>
          <cell r="L12" t="str">
            <v>...</v>
          </cell>
          <cell r="M12" t="str">
            <v>...</v>
          </cell>
          <cell r="N12">
            <v>12.539</v>
          </cell>
          <cell r="O12">
            <v>21.739000000000001</v>
          </cell>
          <cell r="P12">
            <v>35.347000000000001</v>
          </cell>
          <cell r="Q12">
            <v>34</v>
          </cell>
          <cell r="R12">
            <v>35.6</v>
          </cell>
          <cell r="S12">
            <v>34.5</v>
          </cell>
        </row>
        <row r="13">
          <cell r="A13" t="str">
            <v xml:space="preserve">    Agriculture and livestock</v>
          </cell>
          <cell r="F13">
            <v>22.4</v>
          </cell>
          <cell r="G13">
            <v>35.200000000000003</v>
          </cell>
          <cell r="H13" t="str">
            <v>...</v>
          </cell>
          <cell r="I13" t="str">
            <v>...</v>
          </cell>
          <cell r="J13" t="str">
            <v>...</v>
          </cell>
          <cell r="K13" t="str">
            <v>...</v>
          </cell>
          <cell r="L13" t="str">
            <v>...</v>
          </cell>
          <cell r="M13" t="str">
            <v>...</v>
          </cell>
          <cell r="N13">
            <v>6.4269999999999996</v>
          </cell>
          <cell r="O13">
            <v>14.93</v>
          </cell>
          <cell r="P13">
            <v>29.181000000000001</v>
          </cell>
          <cell r="Q13">
            <v>26.5</v>
          </cell>
          <cell r="R13">
            <v>27.2</v>
          </cell>
          <cell r="S13">
            <v>27</v>
          </cell>
        </row>
        <row r="14">
          <cell r="A14" t="str">
            <v xml:space="preserve">    Fisheries</v>
          </cell>
          <cell r="F14">
            <v>5.2</v>
          </cell>
          <cell r="G14">
            <v>5.4</v>
          </cell>
          <cell r="H14" t="str">
            <v>...</v>
          </cell>
          <cell r="I14" t="str">
            <v>...</v>
          </cell>
          <cell r="J14" t="str">
            <v>...</v>
          </cell>
          <cell r="K14" t="str">
            <v>...</v>
          </cell>
          <cell r="L14" t="str">
            <v>...</v>
          </cell>
          <cell r="M14" t="str">
            <v>...</v>
          </cell>
          <cell r="N14">
            <v>6.1120000000000001</v>
          </cell>
          <cell r="O14">
            <v>6.8090000000000002</v>
          </cell>
          <cell r="P14">
            <v>6.1660000000000004</v>
          </cell>
          <cell r="Q14">
            <v>7.5</v>
          </cell>
          <cell r="R14">
            <v>8.4</v>
          </cell>
          <cell r="S14">
            <v>7.5</v>
          </cell>
        </row>
        <row r="15">
          <cell r="A15" t="str">
            <v xml:space="preserve">  Mining (non-oil) and quarrying</v>
          </cell>
          <cell r="F15">
            <v>0.6</v>
          </cell>
          <cell r="G15">
            <v>0.1</v>
          </cell>
          <cell r="H15">
            <v>0.1</v>
          </cell>
          <cell r="I15">
            <v>1</v>
          </cell>
          <cell r="J15">
            <v>2.7</v>
          </cell>
          <cell r="K15">
            <v>1.4</v>
          </cell>
          <cell r="L15" t="str">
            <v>...</v>
          </cell>
          <cell r="M15" t="str">
            <v>...</v>
          </cell>
          <cell r="N15">
            <v>0.65300000000000002</v>
          </cell>
          <cell r="O15">
            <v>0.58799999999999997</v>
          </cell>
          <cell r="P15">
            <v>0.628</v>
          </cell>
          <cell r="Q15">
            <v>0.6</v>
          </cell>
          <cell r="R15">
            <v>0.67821939586645452</v>
          </cell>
          <cell r="S15">
            <v>0.79459459459459447</v>
          </cell>
        </row>
        <row r="16">
          <cell r="A16" t="str">
            <v xml:space="preserve">  Manufacturing (excl. refining starting in 1995~)</v>
          </cell>
          <cell r="F16">
            <v>309.2</v>
          </cell>
          <cell r="G16">
            <v>309.89999999999992</v>
          </cell>
          <cell r="H16">
            <v>313.40000000000003</v>
          </cell>
          <cell r="I16">
            <v>347.09999999999997</v>
          </cell>
          <cell r="J16">
            <v>370.4</v>
          </cell>
          <cell r="K16">
            <v>336.39999999999992</v>
          </cell>
          <cell r="L16" t="str">
            <v>...</v>
          </cell>
          <cell r="M16" t="str">
            <v>...</v>
          </cell>
          <cell r="N16">
            <v>224.91600000000003</v>
          </cell>
          <cell r="O16">
            <v>284.15499999999997</v>
          </cell>
          <cell r="P16">
            <v>333.02699999999999</v>
          </cell>
          <cell r="Q16">
            <v>308</v>
          </cell>
          <cell r="R16">
            <v>300.7</v>
          </cell>
          <cell r="S16">
            <v>314.89999999999998</v>
          </cell>
        </row>
        <row r="17">
          <cell r="A17" t="str">
            <v xml:space="preserve">    Petroleum and refining</v>
          </cell>
          <cell r="E17">
            <v>78.271000000000001</v>
          </cell>
          <cell r="F17">
            <v>79.900000000000006</v>
          </cell>
          <cell r="G17">
            <v>93.6</v>
          </cell>
          <cell r="H17">
            <v>97.2</v>
          </cell>
          <cell r="I17">
            <v>106.9</v>
          </cell>
          <cell r="J17">
            <v>113.8</v>
          </cell>
          <cell r="K17">
            <v>130</v>
          </cell>
          <cell r="L17" t="str">
            <v>...</v>
          </cell>
          <cell r="M17" t="str">
            <v>...</v>
          </cell>
          <cell r="N17">
            <v>50.457999999999998</v>
          </cell>
          <cell r="O17">
            <v>92.83</v>
          </cell>
          <cell r="P17">
            <v>123.241</v>
          </cell>
          <cell r="Q17">
            <v>580.6</v>
          </cell>
          <cell r="R17">
            <v>549.9</v>
          </cell>
          <cell r="S17">
            <v>614.9</v>
          </cell>
        </row>
        <row r="18">
          <cell r="A18" t="str">
            <v xml:space="preserve">    Food, beverages, and tobacco</v>
          </cell>
          <cell r="F18">
            <v>39.4</v>
          </cell>
          <cell r="G18">
            <v>39.799999999999997</v>
          </cell>
          <cell r="H18">
            <v>41.4</v>
          </cell>
          <cell r="I18">
            <v>43.4</v>
          </cell>
          <cell r="J18">
            <v>44.4</v>
          </cell>
          <cell r="K18">
            <v>43.2</v>
          </cell>
          <cell r="L18" t="str">
            <v>...</v>
          </cell>
          <cell r="M18" t="str">
            <v>...</v>
          </cell>
          <cell r="N18">
            <v>31.675999999999998</v>
          </cell>
          <cell r="O18">
            <v>33.564999999999998</v>
          </cell>
          <cell r="P18">
            <v>32.597000000000001</v>
          </cell>
          <cell r="Q18">
            <v>47.1</v>
          </cell>
          <cell r="R18">
            <v>47.3</v>
          </cell>
          <cell r="S18">
            <v>52.4</v>
          </cell>
        </row>
        <row r="19">
          <cell r="A19" t="str">
            <v xml:space="preserve">    Textile, clothing and leather products</v>
          </cell>
          <cell r="F19">
            <v>24.9</v>
          </cell>
          <cell r="G19">
            <v>24.8</v>
          </cell>
          <cell r="H19">
            <v>26.1</v>
          </cell>
          <cell r="I19">
            <v>32.700000000000003</v>
          </cell>
          <cell r="J19">
            <v>26.5</v>
          </cell>
          <cell r="K19">
            <v>22.4</v>
          </cell>
          <cell r="L19" t="str">
            <v>...</v>
          </cell>
          <cell r="M19" t="str">
            <v>...</v>
          </cell>
          <cell r="N19">
            <v>18.148</v>
          </cell>
          <cell r="O19">
            <v>17.600999999999999</v>
          </cell>
          <cell r="P19">
            <v>17.863</v>
          </cell>
          <cell r="Q19">
            <v>35.799999999999997</v>
          </cell>
          <cell r="R19">
            <v>35.9</v>
          </cell>
          <cell r="S19">
            <v>38.9</v>
          </cell>
        </row>
        <row r="20">
          <cell r="A20" t="str">
            <v xml:space="preserve">    Wood and wood products</v>
          </cell>
          <cell r="F20">
            <v>15.4</v>
          </cell>
          <cell r="G20">
            <v>14</v>
          </cell>
          <cell r="H20">
            <v>11.9</v>
          </cell>
          <cell r="I20">
            <v>13.9</v>
          </cell>
          <cell r="J20">
            <v>13</v>
          </cell>
          <cell r="K20">
            <v>12.5</v>
          </cell>
          <cell r="L20" t="str">
            <v>...</v>
          </cell>
          <cell r="M20" t="str">
            <v>...</v>
          </cell>
          <cell r="N20">
            <v>14.407999999999999</v>
          </cell>
          <cell r="O20">
            <v>12.334</v>
          </cell>
          <cell r="P20">
            <v>11.804</v>
          </cell>
          <cell r="Q20">
            <v>17.8</v>
          </cell>
          <cell r="R20">
            <v>12</v>
          </cell>
          <cell r="S20">
            <v>12.2</v>
          </cell>
        </row>
        <row r="21">
          <cell r="A21" t="str">
            <v xml:space="preserve">    Paper, printing and publishing</v>
          </cell>
          <cell r="F21">
            <v>17.5</v>
          </cell>
          <cell r="G21">
            <v>20</v>
          </cell>
          <cell r="H21">
            <v>18.899999999999999</v>
          </cell>
          <cell r="I21">
            <v>21.9</v>
          </cell>
          <cell r="J21">
            <v>24.3</v>
          </cell>
          <cell r="K21">
            <v>20.3</v>
          </cell>
          <cell r="L21" t="str">
            <v>...</v>
          </cell>
          <cell r="M21" t="str">
            <v>...</v>
          </cell>
          <cell r="N21">
            <v>13.989000000000001</v>
          </cell>
          <cell r="O21">
            <v>14.749000000000001</v>
          </cell>
          <cell r="P21">
            <v>15.512</v>
          </cell>
          <cell r="Q21">
            <v>27</v>
          </cell>
          <cell r="R21">
            <v>28.9</v>
          </cell>
          <cell r="S21">
            <v>31.2</v>
          </cell>
        </row>
        <row r="22">
          <cell r="A22" t="str">
            <v xml:space="preserve">    Chemicals, fertilizers and plastics</v>
          </cell>
          <cell r="F22">
            <v>45.1</v>
          </cell>
          <cell r="G22">
            <v>31.2</v>
          </cell>
          <cell r="H22">
            <v>31.8</v>
          </cell>
          <cell r="I22">
            <v>38.700000000000003</v>
          </cell>
          <cell r="J22">
            <v>53.4</v>
          </cell>
          <cell r="K22">
            <v>29.5</v>
          </cell>
          <cell r="L22" t="str">
            <v>...</v>
          </cell>
          <cell r="M22" t="str">
            <v>...</v>
          </cell>
          <cell r="N22">
            <v>20.193000000000001</v>
          </cell>
          <cell r="O22">
            <v>33.677999999999997</v>
          </cell>
          <cell r="P22">
            <v>47.506999999999998</v>
          </cell>
          <cell r="Q22">
            <v>62.5</v>
          </cell>
          <cell r="R22">
            <v>64.099999999999994</v>
          </cell>
          <cell r="S22">
            <v>56</v>
          </cell>
        </row>
        <row r="23">
          <cell r="A23" t="str">
            <v xml:space="preserve">    Nonmetallic minerals</v>
          </cell>
          <cell r="F23">
            <v>40.4</v>
          </cell>
          <cell r="G23">
            <v>34.9</v>
          </cell>
          <cell r="H23">
            <v>32.299999999999997</v>
          </cell>
          <cell r="I23">
            <v>34.5</v>
          </cell>
          <cell r="J23">
            <v>41.6</v>
          </cell>
          <cell r="K23">
            <v>37.799999999999997</v>
          </cell>
          <cell r="L23" t="str">
            <v>...</v>
          </cell>
          <cell r="M23" t="str">
            <v>...</v>
          </cell>
          <cell r="N23">
            <v>23.905999999999999</v>
          </cell>
          <cell r="O23">
            <v>27.506</v>
          </cell>
          <cell r="P23">
            <v>39.895000000000003</v>
          </cell>
          <cell r="Q23">
            <v>46.8</v>
          </cell>
          <cell r="R23">
            <v>39.200000000000003</v>
          </cell>
          <cell r="S23">
            <v>43.8</v>
          </cell>
        </row>
        <row r="24">
          <cell r="A24" t="str">
            <v xml:space="preserve">    Basic metals</v>
          </cell>
          <cell r="F24">
            <v>3.9</v>
          </cell>
          <cell r="G24">
            <v>3.4</v>
          </cell>
          <cell r="H24">
            <v>3.1</v>
          </cell>
          <cell r="I24">
            <v>3.7</v>
          </cell>
          <cell r="J24">
            <v>3.9</v>
          </cell>
          <cell r="K24">
            <v>3.9</v>
          </cell>
          <cell r="L24" t="str">
            <v>...</v>
          </cell>
          <cell r="M24" t="str">
            <v>...</v>
          </cell>
          <cell r="N24">
            <v>2.524</v>
          </cell>
          <cell r="O24">
            <v>3.399</v>
          </cell>
          <cell r="P24">
            <v>3.3809999999999998</v>
          </cell>
          <cell r="Q24">
            <v>6.2</v>
          </cell>
          <cell r="R24">
            <v>5.0999999999999996</v>
          </cell>
          <cell r="S24">
            <v>5.8</v>
          </cell>
        </row>
        <row r="25">
          <cell r="A25" t="str">
            <v xml:space="preserve">    Fabricated metal products</v>
          </cell>
          <cell r="F25">
            <v>41.5</v>
          </cell>
          <cell r="G25">
            <v>46.8</v>
          </cell>
          <cell r="H25">
            <v>49.7</v>
          </cell>
          <cell r="I25">
            <v>48.5</v>
          </cell>
          <cell r="J25">
            <v>46.4</v>
          </cell>
          <cell r="K25">
            <v>34.9</v>
          </cell>
          <cell r="L25" t="str">
            <v>...</v>
          </cell>
          <cell r="M25" t="str">
            <v>...</v>
          </cell>
          <cell r="N25">
            <v>45.389000000000003</v>
          </cell>
          <cell r="O25">
            <v>44.924999999999997</v>
          </cell>
          <cell r="P25">
            <v>38.155999999999999</v>
          </cell>
          <cell r="Q25">
            <v>59.5</v>
          </cell>
          <cell r="R25">
            <v>62.9</v>
          </cell>
          <cell r="S25">
            <v>69.2</v>
          </cell>
        </row>
        <row r="26">
          <cell r="A26" t="str">
            <v xml:space="preserve">    Other manufacturing</v>
          </cell>
          <cell r="F26">
            <v>1.2</v>
          </cell>
          <cell r="G26">
            <v>1.4</v>
          </cell>
          <cell r="H26">
            <v>1</v>
          </cell>
          <cell r="I26">
            <v>2.9</v>
          </cell>
          <cell r="J26">
            <v>3.1</v>
          </cell>
          <cell r="K26">
            <v>1.9</v>
          </cell>
          <cell r="L26" t="str">
            <v>...</v>
          </cell>
          <cell r="M26" t="str">
            <v>...</v>
          </cell>
          <cell r="N26">
            <v>4.2249999999999996</v>
          </cell>
          <cell r="O26">
            <v>3.5680000000000001</v>
          </cell>
          <cell r="P26">
            <v>3.0710000000000002</v>
          </cell>
          <cell r="Q26">
            <v>5.3</v>
          </cell>
          <cell r="R26">
            <v>5.3</v>
          </cell>
          <cell r="S26">
            <v>5.4</v>
          </cell>
        </row>
        <row r="27">
          <cell r="A27" t="str">
            <v xml:space="preserve">  Electricity, gas, and water</v>
          </cell>
          <cell r="F27">
            <v>-179.70000000000002</v>
          </cell>
          <cell r="G27">
            <v>-197.9</v>
          </cell>
          <cell r="H27">
            <v>-216.3</v>
          </cell>
          <cell r="I27">
            <v>-233.60000000000002</v>
          </cell>
          <cell r="J27">
            <v>-250.70000000000002</v>
          </cell>
          <cell r="K27">
            <v>-266.3</v>
          </cell>
          <cell r="L27" t="str">
            <v>...</v>
          </cell>
          <cell r="M27" t="str">
            <v>...</v>
          </cell>
          <cell r="N27">
            <v>-166.31100000000001</v>
          </cell>
          <cell r="O27">
            <v>-197.72200000000001</v>
          </cell>
          <cell r="P27">
            <v>20.22</v>
          </cell>
          <cell r="Q27">
            <v>156.9</v>
          </cell>
          <cell r="R27">
            <v>120.5</v>
          </cell>
          <cell r="S27">
            <v>147.10000000000002</v>
          </cell>
        </row>
        <row r="28">
          <cell r="A28" t="str">
            <v xml:space="preserve">    Electricity and gas</v>
          </cell>
          <cell r="F28">
            <v>-156.9</v>
          </cell>
          <cell r="G28">
            <v>-174.1</v>
          </cell>
          <cell r="H28">
            <v>-191.3</v>
          </cell>
          <cell r="I28">
            <v>-204.3</v>
          </cell>
          <cell r="J28">
            <v>-221.4</v>
          </cell>
          <cell r="K28">
            <v>-238.1</v>
          </cell>
          <cell r="L28" t="str">
            <v>...</v>
          </cell>
          <cell r="M28" t="str">
            <v>...</v>
          </cell>
          <cell r="N28">
            <v>-190.733</v>
          </cell>
          <cell r="O28">
            <v>-227.928</v>
          </cell>
          <cell r="P28">
            <v>-10.617000000000001</v>
          </cell>
          <cell r="Q28">
            <v>99.2</v>
          </cell>
          <cell r="R28">
            <v>70.3</v>
          </cell>
          <cell r="S28">
            <v>88.9</v>
          </cell>
        </row>
        <row r="29">
          <cell r="A29" t="str">
            <v xml:space="preserve">    Water production and distribution</v>
          </cell>
          <cell r="F29">
            <v>-22.8</v>
          </cell>
          <cell r="G29">
            <v>-23.8</v>
          </cell>
          <cell r="H29">
            <v>-25</v>
          </cell>
          <cell r="I29">
            <v>-29.3</v>
          </cell>
          <cell r="J29">
            <v>-29.3</v>
          </cell>
          <cell r="K29">
            <v>-28.2</v>
          </cell>
          <cell r="L29" t="str">
            <v>...</v>
          </cell>
          <cell r="M29" t="str">
            <v>...</v>
          </cell>
          <cell r="N29">
            <v>24.422000000000001</v>
          </cell>
          <cell r="O29">
            <v>30.206</v>
          </cell>
          <cell r="P29">
            <v>30.837</v>
          </cell>
          <cell r="Q29">
            <v>57.7</v>
          </cell>
          <cell r="R29">
            <v>50.2</v>
          </cell>
          <cell r="S29">
            <v>58.2</v>
          </cell>
        </row>
        <row r="30">
          <cell r="A30" t="str">
            <v xml:space="preserve">  Construction</v>
          </cell>
          <cell r="F30">
            <v>270.8</v>
          </cell>
          <cell r="G30">
            <v>255.6</v>
          </cell>
          <cell r="H30">
            <v>177</v>
          </cell>
          <cell r="I30">
            <v>151.9</v>
          </cell>
          <cell r="J30">
            <v>132.4</v>
          </cell>
          <cell r="K30">
            <v>124.1</v>
          </cell>
          <cell r="L30" t="str">
            <v>...</v>
          </cell>
          <cell r="M30" t="str">
            <v>...</v>
          </cell>
          <cell r="N30">
            <v>163.01900000000001</v>
          </cell>
          <cell r="O30">
            <v>168.244</v>
          </cell>
          <cell r="P30">
            <v>179.34700000000001</v>
          </cell>
          <cell r="Q30">
            <v>243.5</v>
          </cell>
          <cell r="R30">
            <v>235.6</v>
          </cell>
          <cell r="S30">
            <v>228</v>
          </cell>
        </row>
        <row r="31">
          <cell r="A31" t="str">
            <v xml:space="preserve">  Trade, hotels, and restaurants</v>
          </cell>
          <cell r="F31">
            <v>564.5</v>
          </cell>
          <cell r="G31">
            <v>565.29999999999995</v>
          </cell>
          <cell r="H31">
            <v>553</v>
          </cell>
          <cell r="I31">
            <v>574.29999999999995</v>
          </cell>
          <cell r="J31">
            <v>623.19999999999993</v>
          </cell>
          <cell r="K31">
            <v>587.19999999999993</v>
          </cell>
          <cell r="L31" t="str">
            <v>...</v>
          </cell>
          <cell r="M31" t="str">
            <v>...</v>
          </cell>
          <cell r="N31">
            <v>464.54399999999998</v>
          </cell>
          <cell r="O31">
            <v>452.226</v>
          </cell>
          <cell r="P31">
            <v>426.03000000000003</v>
          </cell>
          <cell r="Q31">
            <v>618.94000000000005</v>
          </cell>
          <cell r="R31">
            <v>601.19999999999993</v>
          </cell>
          <cell r="S31">
            <v>602.09999999999991</v>
          </cell>
        </row>
        <row r="32">
          <cell r="A32" t="str">
            <v xml:space="preserve">    Wholesale and retail trade</v>
          </cell>
          <cell r="F32">
            <v>515.5</v>
          </cell>
          <cell r="G32">
            <v>511.5</v>
          </cell>
          <cell r="H32">
            <v>502.7</v>
          </cell>
          <cell r="I32">
            <v>519</v>
          </cell>
          <cell r="J32">
            <v>575.29999999999995</v>
          </cell>
          <cell r="K32">
            <v>536.9</v>
          </cell>
          <cell r="L32" t="str">
            <v>...</v>
          </cell>
          <cell r="M32" t="str">
            <v>...</v>
          </cell>
          <cell r="N32">
            <v>416.97300000000001</v>
          </cell>
          <cell r="O32">
            <v>402.315</v>
          </cell>
          <cell r="P32">
            <v>371.92500000000001</v>
          </cell>
          <cell r="Q32">
            <v>549.44000000000005</v>
          </cell>
          <cell r="R32">
            <v>532.29999999999995</v>
          </cell>
          <cell r="S32">
            <v>535.79999999999995</v>
          </cell>
        </row>
        <row r="33">
          <cell r="A33" t="str">
            <v xml:space="preserve">    Hotels and restaurants</v>
          </cell>
          <cell r="F33">
            <v>49</v>
          </cell>
          <cell r="G33">
            <v>53.8</v>
          </cell>
          <cell r="H33">
            <v>50.3</v>
          </cell>
          <cell r="I33">
            <v>55.3</v>
          </cell>
          <cell r="J33">
            <v>47.9</v>
          </cell>
          <cell r="K33">
            <v>50.3</v>
          </cell>
          <cell r="L33" t="str">
            <v>...</v>
          </cell>
          <cell r="M33" t="str">
            <v>...</v>
          </cell>
          <cell r="N33">
            <v>47.570999999999998</v>
          </cell>
          <cell r="O33">
            <v>49.911000000000001</v>
          </cell>
          <cell r="P33">
            <v>54.104999999999997</v>
          </cell>
          <cell r="Q33">
            <v>69.5</v>
          </cell>
          <cell r="R33">
            <v>68.900000000000006</v>
          </cell>
          <cell r="S33">
            <v>66.3</v>
          </cell>
        </row>
        <row r="34">
          <cell r="A34" t="str">
            <v xml:space="preserve">  Transport, storage, and communications</v>
          </cell>
          <cell r="F34">
            <v>266.8</v>
          </cell>
          <cell r="G34">
            <v>267.2</v>
          </cell>
          <cell r="H34">
            <v>244.3</v>
          </cell>
          <cell r="I34">
            <v>217.8</v>
          </cell>
          <cell r="J34">
            <v>236.29999999999998</v>
          </cell>
          <cell r="K34">
            <v>240.5</v>
          </cell>
          <cell r="L34" t="str">
            <v>...</v>
          </cell>
          <cell r="M34" t="str">
            <v>...</v>
          </cell>
          <cell r="N34">
            <v>180.005</v>
          </cell>
          <cell r="O34">
            <v>221.56</v>
          </cell>
          <cell r="P34">
            <v>247.16000000000003</v>
          </cell>
          <cell r="Q34">
            <v>362.3</v>
          </cell>
          <cell r="R34">
            <v>395.6</v>
          </cell>
          <cell r="S34">
            <v>432.2</v>
          </cell>
        </row>
        <row r="35">
          <cell r="A35" t="str">
            <v xml:space="preserve">    Transport and storage</v>
          </cell>
          <cell r="F35">
            <v>209</v>
          </cell>
          <cell r="G35">
            <v>211.3</v>
          </cell>
          <cell r="H35">
            <v>185.8</v>
          </cell>
          <cell r="I35">
            <v>156.30000000000001</v>
          </cell>
          <cell r="J35">
            <v>173.2</v>
          </cell>
          <cell r="K35">
            <v>171.6</v>
          </cell>
          <cell r="L35" t="str">
            <v>...</v>
          </cell>
          <cell r="M35" t="str">
            <v>...</v>
          </cell>
          <cell r="N35">
            <v>123.697</v>
          </cell>
          <cell r="O35">
            <v>130.02699999999999</v>
          </cell>
          <cell r="P35">
            <v>148.09800000000001</v>
          </cell>
          <cell r="Q35">
            <v>244.3</v>
          </cell>
          <cell r="R35">
            <v>245.6</v>
          </cell>
          <cell r="S35">
            <v>263.89999999999998</v>
          </cell>
        </row>
        <row r="36">
          <cell r="A36" t="str">
            <v xml:space="preserve">    Communications</v>
          </cell>
          <cell r="F36">
            <v>57.8</v>
          </cell>
          <cell r="G36">
            <v>55.9</v>
          </cell>
          <cell r="H36">
            <v>58.5</v>
          </cell>
          <cell r="I36">
            <v>61.5</v>
          </cell>
          <cell r="J36">
            <v>63.1</v>
          </cell>
          <cell r="K36">
            <v>68.900000000000006</v>
          </cell>
          <cell r="L36" t="str">
            <v>...</v>
          </cell>
          <cell r="M36" t="str">
            <v>...</v>
          </cell>
          <cell r="N36">
            <v>56.308</v>
          </cell>
          <cell r="O36">
            <v>91.533000000000001</v>
          </cell>
          <cell r="P36">
            <v>99.061999999999998</v>
          </cell>
          <cell r="Q36">
            <v>118</v>
          </cell>
          <cell r="R36">
            <v>150</v>
          </cell>
          <cell r="S36">
            <v>168.3</v>
          </cell>
        </row>
        <row r="37">
          <cell r="A37" t="str">
            <v xml:space="preserve">  Financial institutions and insurance</v>
          </cell>
          <cell r="F37">
            <v>150</v>
          </cell>
          <cell r="G37">
            <v>142.19999999999999</v>
          </cell>
          <cell r="H37">
            <v>139.19999999999999</v>
          </cell>
          <cell r="I37">
            <v>141.1</v>
          </cell>
          <cell r="J37">
            <v>139.1</v>
          </cell>
          <cell r="K37">
            <v>140.6</v>
          </cell>
          <cell r="L37" t="str">
            <v>...</v>
          </cell>
          <cell r="M37" t="str">
            <v>...</v>
          </cell>
          <cell r="N37">
            <v>109.96000000000001</v>
          </cell>
          <cell r="O37">
            <v>119.57499999999999</v>
          </cell>
          <cell r="P37">
            <v>126.148</v>
          </cell>
          <cell r="Q37">
            <v>245.70000000000002</v>
          </cell>
          <cell r="R37">
            <v>261.2</v>
          </cell>
          <cell r="S37">
            <v>308.59999999999997</v>
          </cell>
        </row>
        <row r="38">
          <cell r="A38" t="str">
            <v xml:space="preserve">    Financial institutions</v>
          </cell>
          <cell r="Q38">
            <v>229.3</v>
          </cell>
          <cell r="R38">
            <v>244.6</v>
          </cell>
          <cell r="S38">
            <v>291.7</v>
          </cell>
        </row>
        <row r="39">
          <cell r="A39" t="str">
            <v xml:space="preserve">    Insurance</v>
          </cell>
          <cell r="Q39">
            <v>16.399999999999999</v>
          </cell>
          <cell r="R39">
            <v>16.600000000000001</v>
          </cell>
          <cell r="S39">
            <v>16.899999999999999</v>
          </cell>
        </row>
        <row r="40">
          <cell r="A40" t="str">
            <v xml:space="preserve">  Real estate and business services</v>
          </cell>
          <cell r="F40">
            <v>579.1</v>
          </cell>
          <cell r="G40">
            <v>606.9</v>
          </cell>
          <cell r="H40">
            <v>609.5</v>
          </cell>
          <cell r="I40">
            <v>620</v>
          </cell>
          <cell r="J40">
            <v>633.9</v>
          </cell>
          <cell r="K40">
            <v>627.12900000000002</v>
          </cell>
          <cell r="L40" t="str">
            <v>...</v>
          </cell>
          <cell r="M40" t="str">
            <v>...</v>
          </cell>
          <cell r="N40">
            <v>616.59699999999998</v>
          </cell>
          <cell r="O40">
            <v>634.54200000000003</v>
          </cell>
          <cell r="P40">
            <v>638.68399999999997</v>
          </cell>
          <cell r="Q40">
            <v>655.19999999999993</v>
          </cell>
          <cell r="R40">
            <v>643.30000000000007</v>
          </cell>
          <cell r="S40">
            <v>663.7</v>
          </cell>
        </row>
        <row r="41">
          <cell r="A41" t="str">
            <v xml:space="preserve">    Real estate</v>
          </cell>
          <cell r="K41">
            <v>591.14400000000001</v>
          </cell>
          <cell r="N41">
            <v>600.04700000000003</v>
          </cell>
          <cell r="O41">
            <v>603.01499999999999</v>
          </cell>
          <cell r="P41">
            <v>606.14499999999998</v>
          </cell>
          <cell r="Q41">
            <v>616.4</v>
          </cell>
          <cell r="R41">
            <v>602.20000000000005</v>
          </cell>
          <cell r="S41">
            <v>623.6</v>
          </cell>
        </row>
        <row r="42">
          <cell r="A42" t="str">
            <v xml:space="preserve">    Business services</v>
          </cell>
          <cell r="K42">
            <v>35.984999999999999</v>
          </cell>
          <cell r="N42">
            <v>16.55</v>
          </cell>
          <cell r="O42">
            <v>31.527000000000001</v>
          </cell>
          <cell r="P42">
            <v>32.539000000000001</v>
          </cell>
          <cell r="Q42">
            <v>38.799999999999997</v>
          </cell>
          <cell r="R42">
            <v>41.1</v>
          </cell>
          <cell r="S42">
            <v>40.1</v>
          </cell>
        </row>
        <row r="43">
          <cell r="A43" t="str">
            <v xml:space="preserve">  Community, social, and personal services</v>
          </cell>
          <cell r="F43">
            <v>1068.7</v>
          </cell>
          <cell r="G43">
            <v>1093</v>
          </cell>
          <cell r="H43">
            <v>1088.4000000000001</v>
          </cell>
          <cell r="I43">
            <v>1144.5</v>
          </cell>
          <cell r="J43">
            <v>1242</v>
          </cell>
          <cell r="K43">
            <v>1313.1</v>
          </cell>
          <cell r="L43" t="str">
            <v>...</v>
          </cell>
          <cell r="M43" t="str">
            <v>...</v>
          </cell>
          <cell r="N43">
            <v>1608.5640000000001</v>
          </cell>
          <cell r="O43">
            <v>1488.182</v>
          </cell>
          <cell r="P43">
            <v>1609.5110000000002</v>
          </cell>
          <cell r="Q43">
            <v>1868.2</v>
          </cell>
          <cell r="R43">
            <v>1970.1999999999998</v>
          </cell>
          <cell r="S43">
            <v>2031.9</v>
          </cell>
        </row>
        <row r="44">
          <cell r="A44" t="str">
            <v xml:space="preserve">    Public administration and defense (a)</v>
          </cell>
          <cell r="F44">
            <v>416.7</v>
          </cell>
          <cell r="G44">
            <v>415.3</v>
          </cell>
          <cell r="H44">
            <v>407.3</v>
          </cell>
          <cell r="I44">
            <v>425.6</v>
          </cell>
          <cell r="J44">
            <v>477.3</v>
          </cell>
          <cell r="K44">
            <v>575.20000000000005</v>
          </cell>
          <cell r="L44" t="str">
            <v>...</v>
          </cell>
          <cell r="M44" t="str">
            <v>...</v>
          </cell>
          <cell r="N44">
            <v>963.90099999999995</v>
          </cell>
          <cell r="O44">
            <v>844.70399999999995</v>
          </cell>
          <cell r="P44">
            <v>914.35299999999995</v>
          </cell>
          <cell r="Q44">
            <v>876.2</v>
          </cell>
          <cell r="R44">
            <v>932.8</v>
          </cell>
          <cell r="S44">
            <v>973.8</v>
          </cell>
        </row>
        <row r="45">
          <cell r="A45" t="str">
            <v xml:space="preserve">    Education (b)</v>
          </cell>
          <cell r="F45">
            <v>296.19999999999993</v>
          </cell>
          <cell r="G45">
            <v>308.80000000000007</v>
          </cell>
          <cell r="H45">
            <v>313.20000000000022</v>
          </cell>
          <cell r="I45">
            <v>329.79999999999984</v>
          </cell>
          <cell r="J45">
            <v>342.9</v>
          </cell>
          <cell r="K45" t="str">
            <v>...</v>
          </cell>
          <cell r="L45" t="str">
            <v>...</v>
          </cell>
          <cell r="M45" t="str">
            <v>...</v>
          </cell>
          <cell r="N45">
            <v>294.54300000000001</v>
          </cell>
          <cell r="O45">
            <v>284.22800000000001</v>
          </cell>
          <cell r="P45">
            <v>293.50100000000003</v>
          </cell>
          <cell r="Q45">
            <v>425.4</v>
          </cell>
          <cell r="R45">
            <v>445.4</v>
          </cell>
          <cell r="S45">
            <v>464</v>
          </cell>
        </row>
        <row r="46">
          <cell r="A46" t="str">
            <v xml:space="preserve">    Health (c)</v>
          </cell>
          <cell r="F46">
            <v>140.5</v>
          </cell>
          <cell r="G46">
            <v>138.80000000000001</v>
          </cell>
          <cell r="H46">
            <v>142.80000000000001</v>
          </cell>
          <cell r="I46">
            <v>137.80000000000001</v>
          </cell>
          <cell r="J46">
            <v>136.9</v>
          </cell>
          <cell r="K46" t="str">
            <v>...</v>
          </cell>
          <cell r="L46" t="str">
            <v>...</v>
          </cell>
          <cell r="M46" t="str">
            <v>...</v>
          </cell>
          <cell r="N46">
            <v>72.867999999999995</v>
          </cell>
          <cell r="O46">
            <v>107.834</v>
          </cell>
          <cell r="P46">
            <v>116.256</v>
          </cell>
          <cell r="Q46">
            <v>190.2</v>
          </cell>
          <cell r="R46">
            <v>194.5</v>
          </cell>
          <cell r="S46">
            <v>198.5</v>
          </cell>
        </row>
        <row r="47">
          <cell r="A47" t="str">
            <v xml:space="preserve">    Sanitary and similar services (d)</v>
          </cell>
          <cell r="F47">
            <v>38.1</v>
          </cell>
          <cell r="G47">
            <v>41.8</v>
          </cell>
          <cell r="H47">
            <v>38.9</v>
          </cell>
          <cell r="I47">
            <v>47.6</v>
          </cell>
          <cell r="J47">
            <v>47.2</v>
          </cell>
          <cell r="K47">
            <v>39.1</v>
          </cell>
          <cell r="L47" t="str">
            <v>...</v>
          </cell>
          <cell r="M47" t="str">
            <v>...</v>
          </cell>
          <cell r="N47">
            <v>26.240000000000002</v>
          </cell>
          <cell r="O47">
            <v>24.076000000000001</v>
          </cell>
          <cell r="P47">
            <v>26.664999999999999</v>
          </cell>
          <cell r="Q47">
            <v>54.8</v>
          </cell>
          <cell r="R47">
            <v>55.9</v>
          </cell>
          <cell r="S47">
            <v>56.5</v>
          </cell>
        </row>
        <row r="48">
          <cell r="A48" t="str">
            <v xml:space="preserve">    Social security and welfare (e)</v>
          </cell>
          <cell r="F48">
            <v>27.6</v>
          </cell>
          <cell r="G48">
            <v>29.5</v>
          </cell>
          <cell r="H48">
            <v>30.5</v>
          </cell>
          <cell r="I48">
            <v>32.1</v>
          </cell>
          <cell r="J48">
            <v>34</v>
          </cell>
          <cell r="K48" t="str">
            <v>...</v>
          </cell>
          <cell r="L48" t="str">
            <v>...</v>
          </cell>
          <cell r="M48" t="str">
            <v>...</v>
          </cell>
          <cell r="N48">
            <v>58.131999999999998</v>
          </cell>
          <cell r="O48">
            <v>61.963999999999999</v>
          </cell>
          <cell r="P48">
            <v>64.198999999999998</v>
          </cell>
          <cell r="Q48">
            <v>67.3</v>
          </cell>
          <cell r="R48">
            <v>72.099999999999994</v>
          </cell>
          <cell r="S48">
            <v>80.599999999999994</v>
          </cell>
        </row>
        <row r="49">
          <cell r="A49" t="str">
            <v xml:space="preserve">    Recreation and cultural services (f)</v>
          </cell>
          <cell r="F49">
            <v>46.7</v>
          </cell>
          <cell r="G49">
            <v>46.3</v>
          </cell>
          <cell r="H49">
            <v>46.4</v>
          </cell>
          <cell r="I49">
            <v>49.5</v>
          </cell>
          <cell r="J49">
            <v>65.599999999999994</v>
          </cell>
          <cell r="K49">
            <v>57</v>
          </cell>
          <cell r="L49" t="str">
            <v>...</v>
          </cell>
          <cell r="M49" t="str">
            <v>...</v>
          </cell>
          <cell r="N49">
            <v>53.399000000000001</v>
          </cell>
          <cell r="O49">
            <v>48.341000000000001</v>
          </cell>
          <cell r="P49">
            <v>49.721000000000004</v>
          </cell>
          <cell r="Q49">
            <v>69.8</v>
          </cell>
          <cell r="R49">
            <v>74.3</v>
          </cell>
          <cell r="S49">
            <v>79.099999999999994</v>
          </cell>
        </row>
        <row r="50">
          <cell r="A50" t="str">
            <v xml:space="preserve">    Personal and household services (g)</v>
          </cell>
          <cell r="F50">
            <v>102.9</v>
          </cell>
          <cell r="G50">
            <v>112.5</v>
          </cell>
          <cell r="H50">
            <v>109.3</v>
          </cell>
          <cell r="I50">
            <v>122.1</v>
          </cell>
          <cell r="J50">
            <v>138.1</v>
          </cell>
          <cell r="K50">
            <v>140.6</v>
          </cell>
          <cell r="L50" t="str">
            <v>...</v>
          </cell>
          <cell r="M50" t="str">
            <v>...</v>
          </cell>
          <cell r="N50">
            <v>139.48099999999999</v>
          </cell>
          <cell r="O50">
            <v>117.035</v>
          </cell>
          <cell r="P50">
            <v>144.81599999999997</v>
          </cell>
          <cell r="Q50">
            <v>184.5</v>
          </cell>
          <cell r="R50">
            <v>195.1</v>
          </cell>
          <cell r="S50">
            <v>179.4</v>
          </cell>
        </row>
        <row r="51">
          <cell r="A51" t="str">
            <v xml:space="preserve"> Other (b)-(f)</v>
          </cell>
          <cell r="Q51">
            <v>807.5</v>
          </cell>
          <cell r="R51">
            <v>842.3</v>
          </cell>
          <cell r="S51">
            <v>878.7</v>
          </cell>
        </row>
        <row r="52">
          <cell r="A52" t="str">
            <v>Imputed bank service charges</v>
          </cell>
          <cell r="F52">
            <v>-94.5</v>
          </cell>
          <cell r="G52">
            <v>-91.3</v>
          </cell>
          <cell r="H52">
            <v>-90.1</v>
          </cell>
          <cell r="I52">
            <v>-86.9</v>
          </cell>
          <cell r="J52">
            <v>-114.8</v>
          </cell>
          <cell r="K52">
            <v>-118.1</v>
          </cell>
          <cell r="L52" t="str">
            <v>...</v>
          </cell>
          <cell r="M52" t="str">
            <v>...</v>
          </cell>
          <cell r="N52">
            <v>-71.424999999999997</v>
          </cell>
          <cell r="O52">
            <v>-69.852999999999994</v>
          </cell>
          <cell r="P52">
            <v>-72.834999999999994</v>
          </cell>
          <cell r="Q52">
            <v>-165</v>
          </cell>
          <cell r="R52">
            <v>-167.8</v>
          </cell>
          <cell r="S52">
            <v>-230.2</v>
          </cell>
        </row>
        <row r="53">
          <cell r="Q53" t="str">
            <v xml:space="preserve"> </v>
          </cell>
          <cell r="R53">
            <v>4469.8782193958659</v>
          </cell>
          <cell r="S53">
            <v>4613.1945945945945</v>
          </cell>
        </row>
        <row r="54">
          <cell r="A54" t="str">
            <v>GDP at factor cost</v>
          </cell>
          <cell r="F54">
            <v>6360</v>
          </cell>
          <cell r="G54">
            <v>6090.5</v>
          </cell>
          <cell r="H54">
            <v>6623.5</v>
          </cell>
          <cell r="I54">
            <v>7169.9</v>
          </cell>
          <cell r="J54">
            <v>6443.5999999999995</v>
          </cell>
          <cell r="K54">
            <v>8124.7289999999994</v>
          </cell>
          <cell r="L54" t="str">
            <v>...</v>
          </cell>
          <cell r="M54" t="str">
            <v>...</v>
          </cell>
          <cell r="N54">
            <v>6316.8729999999996</v>
          </cell>
          <cell r="O54">
            <v>8440.8919999999998</v>
          </cell>
          <cell r="P54">
            <v>9402.4040000000005</v>
          </cell>
          <cell r="Q54">
            <v>8045.74</v>
          </cell>
          <cell r="R54">
            <v>8089.7782193958656</v>
          </cell>
          <cell r="S54">
            <v>8285.2945945945939</v>
          </cell>
        </row>
        <row r="55">
          <cell r="A55" t="str">
            <v>Import duties</v>
          </cell>
          <cell r="F55">
            <v>64.400000000000006</v>
          </cell>
          <cell r="G55">
            <v>60.5</v>
          </cell>
          <cell r="H55">
            <v>54.3</v>
          </cell>
          <cell r="I55">
            <v>51.3</v>
          </cell>
          <cell r="J55">
            <v>52.3</v>
          </cell>
          <cell r="K55">
            <v>53.2</v>
          </cell>
          <cell r="L55" t="str">
            <v>...</v>
          </cell>
          <cell r="M55" t="str">
            <v>...</v>
          </cell>
          <cell r="N55">
            <v>24.055</v>
          </cell>
          <cell r="O55">
            <v>49.182000000000002</v>
          </cell>
          <cell r="P55">
            <v>50.823</v>
          </cell>
          <cell r="Q55">
            <v>68.2</v>
          </cell>
          <cell r="R55">
            <v>73.099999999999994</v>
          </cell>
          <cell r="S55">
            <v>79.599999999999994</v>
          </cell>
        </row>
        <row r="56">
          <cell r="A56" t="str">
            <v>GDP at constant prices</v>
          </cell>
          <cell r="B56">
            <v>8119.2350880600197</v>
          </cell>
          <cell r="C56">
            <v>6582.9611984508319</v>
          </cell>
          <cell r="D56">
            <v>5957.3379053601202</v>
          </cell>
          <cell r="E56">
            <v>6270.3032699203586</v>
          </cell>
          <cell r="F56">
            <v>6598.8460620350206</v>
          </cell>
          <cell r="G56">
            <v>6317.8879787455799</v>
          </cell>
          <cell r="H56">
            <v>6859.0305152089804</v>
          </cell>
          <cell r="I56">
            <v>7417.5171069569315</v>
          </cell>
          <cell r="J56">
            <v>6672.0853053173196</v>
          </cell>
          <cell r="K56">
            <v>8399.8843571888483</v>
          </cell>
          <cell r="L56">
            <v>6196.6877014944321</v>
          </cell>
          <cell r="M56">
            <v>3655.5629918147993</v>
          </cell>
          <cell r="N56">
            <v>5508.5092231252511</v>
          </cell>
          <cell r="O56">
            <v>7368.0838930293176</v>
          </cell>
          <cell r="P56">
            <v>8003.7177456314848</v>
          </cell>
          <cell r="Q56">
            <v>8113.94</v>
          </cell>
          <cell r="R56">
            <v>8162.8782193958659</v>
          </cell>
          <cell r="S56">
            <v>8364.8945945945943</v>
          </cell>
        </row>
        <row r="57">
          <cell r="N57" t="str">
            <v>Sectoral doesn't add up to expenditure.</v>
          </cell>
        </row>
        <row r="59">
          <cell r="A59" t="str">
            <v xml:space="preserve">Non-oil GDP excl. community etc. </v>
          </cell>
          <cell r="Q59">
            <v>2625.1400000000003</v>
          </cell>
          <cell r="R59">
            <v>2594.3782193958659</v>
          </cell>
          <cell r="S59">
            <v>2731.8945945945939</v>
          </cell>
        </row>
        <row r="60">
          <cell r="R60">
            <v>-1.1718148595554645</v>
          </cell>
          <cell r="S60">
            <v>5.3005523316006942</v>
          </cell>
        </row>
        <row r="61">
          <cell r="A61" t="str">
            <v>Real nonhydrocarbon GDP for REO</v>
          </cell>
          <cell r="S61">
            <v>3.2062702419239253</v>
          </cell>
        </row>
        <row r="62">
          <cell r="A62" t="str">
            <v xml:space="preserve">  Sources:  Ministry of Planning, Central Statistical Office; and staff estimates.</v>
          </cell>
        </row>
        <row r="63">
          <cell r="A63" t="str">
            <v xml:space="preserve">  1/ Net of adjustments for subsidies and utility prices.</v>
          </cell>
        </row>
        <row r="65">
          <cell r="A65" t="str">
            <v>Real growth  at factor cost (percent)</v>
          </cell>
          <cell r="N65" t="e">
            <v>#DIV/0!</v>
          </cell>
          <cell r="O65">
            <v>33.6245322646189</v>
          </cell>
          <cell r="P65">
            <v>11.391118379431941</v>
          </cell>
          <cell r="Q65">
            <v>-14.428905628815791</v>
          </cell>
          <cell r="R65">
            <v>0.54734827866504965</v>
          </cell>
          <cell r="S65">
            <v>2.4168323271206882</v>
          </cell>
        </row>
        <row r="66">
          <cell r="A66" t="str">
            <v>Oil GDP</v>
          </cell>
          <cell r="F66">
            <v>9.1229048556464178</v>
          </cell>
          <cell r="G66">
            <v>-8.7727045247137152</v>
          </cell>
          <cell r="H66">
            <v>21.436638807318719</v>
          </cell>
          <cell r="I66">
            <v>12.980973639455783</v>
          </cell>
          <cell r="J66">
            <v>-20.246019239363079</v>
          </cell>
          <cell r="K66">
            <v>49.918900586864858</v>
          </cell>
          <cell r="L66">
            <v>-34.000000000000007</v>
          </cell>
          <cell r="M66">
            <v>-84</v>
          </cell>
          <cell r="N66">
            <v>491.21563220528503</v>
          </cell>
          <cell r="O66">
            <v>67.547920292695338</v>
          </cell>
          <cell r="P66">
            <v>10.182700798998656</v>
          </cell>
          <cell r="Q66">
            <v>-36.553796233131251</v>
          </cell>
          <cell r="R66">
            <v>-0.65637273363103876</v>
          </cell>
          <cell r="S66">
            <v>1.5894936366098067</v>
          </cell>
        </row>
        <row r="67">
          <cell r="A67" t="str">
            <v>Non-oil sector GDP</v>
          </cell>
          <cell r="G67">
            <v>0.82744636316063325</v>
          </cell>
          <cell r="H67">
            <v>-4.2979013266729371</v>
          </cell>
          <cell r="I67">
            <v>1.8539859002169035</v>
          </cell>
          <cell r="J67">
            <v>5.4041462846494248</v>
          </cell>
          <cell r="K67">
            <v>-0.26112075769533227</v>
          </cell>
          <cell r="L67">
            <v>-10.056798620978968</v>
          </cell>
          <cell r="M67">
            <v>9.7561847158527559</v>
          </cell>
          <cell r="N67">
            <v>3.0701926694255866</v>
          </cell>
          <cell r="O67">
            <v>-0.66564296749153096</v>
          </cell>
          <cell r="P67">
            <v>13.247767287413525</v>
          </cell>
          <cell r="Q67">
            <v>24.259216139367766</v>
          </cell>
          <cell r="R67">
            <v>1.5854179607122099</v>
          </cell>
          <cell r="S67">
            <v>4.3643983216722138</v>
          </cell>
        </row>
        <row r="68">
          <cell r="A68" t="str">
            <v>Real GDP at market prices</v>
          </cell>
          <cell r="G68">
            <v>-4.2576850656642851</v>
          </cell>
          <cell r="H68">
            <v>8.5652442443407306</v>
          </cell>
          <cell r="I68">
            <v>8.1423546740254658</v>
          </cell>
          <cell r="J68">
            <v>-10.049613514749666</v>
          </cell>
          <cell r="K68">
            <v>25.895937668760904</v>
          </cell>
          <cell r="L68">
            <v>-26.228892708610463</v>
          </cell>
          <cell r="M68">
            <v>-41.007790485662184</v>
          </cell>
          <cell r="N68">
            <v>50.688395616746277</v>
          </cell>
          <cell r="O68">
            <v>33.758220138715458</v>
          </cell>
          <cell r="P68">
            <v>8.6268541703701018</v>
          </cell>
          <cell r="Q68">
            <v>1.3771381984162945</v>
          </cell>
          <cell r="R68">
            <v>0.60313755580971851</v>
          </cell>
          <cell r="S68">
            <v>2.4748179474087362</v>
          </cell>
        </row>
      </sheetData>
      <sheetData sheetId="6"/>
      <sheetData sheetId="7"/>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 v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Contents"/>
      <sheetName val="NFA-input"/>
      <sheetName val="CBK-input"/>
      <sheetName val="Surv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Resumo D"/>
      <sheetName val="Resumo B"/>
      <sheetName val="Quadro Macro"/>
      <sheetName val="Anexos_Orientações"/>
      <sheetName val="Sheet1"/>
      <sheetName val="PARPA_TOTAL"/>
      <sheetName val="PARPA_Corrente"/>
      <sheetName val="PARPA_Investimento"/>
      <sheetName val="PARPA_Inv. Interno"/>
      <sheetName val="PARPA_Externo"/>
      <sheetName val="Eleições"/>
      <sheetName val="Pensões"/>
      <sheetName val="Resumo A"/>
      <sheetName val="Resumo_Âmbito"/>
      <sheetName val="PrioritarisEconomico"/>
      <sheetName val="Pressupostos"/>
      <sheetName val="Economico 2003"/>
      <sheetName val="Outros Encargos Gerais"/>
      <sheetName val="Organismos Internacionais"/>
      <sheetName val="Encargos Gerais"/>
      <sheetName val="CENTRAL"/>
      <sheetName val="PROVINCIAL"/>
      <sheetName val="Resumo C"/>
    </sheetNames>
    <sheetDataSet>
      <sheetData sheetId="0" refreshError="1"/>
      <sheetData sheetId="1" refreshError="1"/>
      <sheetData sheetId="2" refreshError="1"/>
      <sheetData sheetId="3" refreshError="1">
        <row r="3">
          <cell r="D3">
            <v>120242984.963919</v>
          </cell>
          <cell r="F3">
            <v>159365593.86950809</v>
          </cell>
          <cell r="H3">
            <v>212691668.92385197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mon"/>
    </sheetNames>
    <definedNames>
      <definedName name="_prt1"/>
      <definedName name="_prt2"/>
      <definedName name="_prt3"/>
      <definedName name="_prt4"/>
      <definedName name="_prt5"/>
      <definedName name="_prt6"/>
      <definedName name="_prt7"/>
      <definedName name="_prt8"/>
    </definedNames>
    <sheetDataSet>
      <sheetData sheetId="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 val="Projection"/>
      <sheetName val="Differences"/>
      <sheetName val="Scatters"/>
      <sheetName val="AE scatter"/>
      <sheetName val="EM scatter"/>
      <sheetName val="LIC scatter"/>
      <sheetName val="EMDE scatter"/>
    </sheetNames>
    <sheetDataSet>
      <sheetData sheetId="0" refreshError="1"/>
      <sheetData sheetId="1">
        <row r="2">
          <cell r="E2">
            <v>-7.1243977030476802E-3</v>
          </cell>
        </row>
        <row r="3">
          <cell r="E3">
            <v>0.13841975605189299</v>
          </cell>
        </row>
        <row r="4">
          <cell r="E4">
            <v>-0.15785956351831401</v>
          </cell>
        </row>
        <row r="5">
          <cell r="E5">
            <v>1.5662406141980299E-2</v>
          </cell>
        </row>
        <row r="6">
          <cell r="E6">
            <v>1.81074540389245E-3</v>
          </cell>
        </row>
        <row r="7">
          <cell r="E7">
            <v>0.89229882423093698</v>
          </cell>
        </row>
        <row r="8">
          <cell r="E8">
            <v>-0.188090041500861</v>
          </cell>
        </row>
        <row r="9">
          <cell r="E9">
            <v>-2.5420770221437801E-2</v>
          </cell>
        </row>
        <row r="10">
          <cell r="E10">
            <v>-7.2435917833732696E-2</v>
          </cell>
        </row>
        <row r="11">
          <cell r="E11">
            <v>-3.3341385208274201E-15</v>
          </cell>
        </row>
        <row r="12">
          <cell r="E12">
            <v>-0.17927423301768999</v>
          </cell>
        </row>
        <row r="13">
          <cell r="E13">
            <v>0.159469708019329</v>
          </cell>
        </row>
        <row r="14">
          <cell r="E14">
            <v>2.98761410212749E-2</v>
          </cell>
        </row>
        <row r="15">
          <cell r="E15">
            <v>-2.26554664697164E-2</v>
          </cell>
        </row>
        <row r="16">
          <cell r="E16">
            <v>9.7000378950747895E-2</v>
          </cell>
        </row>
        <row r="17">
          <cell r="E17">
            <v>-3.0429401274880301E-2</v>
          </cell>
        </row>
        <row r="18">
          <cell r="E18">
            <v>-2.8483171483131502E-2</v>
          </cell>
        </row>
        <row r="19">
          <cell r="E19">
            <v>5.3506902875873298E-3</v>
          </cell>
        </row>
        <row r="20">
          <cell r="E20">
            <v>3.4293650817540003E-2</v>
          </cell>
        </row>
        <row r="21">
          <cell r="E21">
            <v>1.3867456264361E-2</v>
          </cell>
        </row>
        <row r="22">
          <cell r="E22">
            <v>-2.7161703875649998E-15</v>
          </cell>
        </row>
        <row r="23">
          <cell r="E23">
            <v>-1.5145029993834E-2</v>
          </cell>
        </row>
        <row r="24">
          <cell r="E24">
            <v>1.9085689414840699E-2</v>
          </cell>
        </row>
        <row r="25">
          <cell r="E25">
            <v>-2.95325090534523E-2</v>
          </cell>
        </row>
        <row r="26">
          <cell r="E26">
            <v>3.5115927050352998E-2</v>
          </cell>
        </row>
        <row r="27">
          <cell r="E27">
            <v>1.9220942130136798E-2</v>
          </cell>
        </row>
        <row r="28">
          <cell r="E28">
            <v>-1.6526060963005001E-2</v>
          </cell>
        </row>
        <row r="29">
          <cell r="E29">
            <v>-2.8000000000000299E-2</v>
          </cell>
        </row>
        <row r="30">
          <cell r="E30">
            <v>-2.6315755130568199E-15</v>
          </cell>
        </row>
        <row r="31">
          <cell r="E31">
            <v>-9.4068737336572103E-2</v>
          </cell>
        </row>
        <row r="32">
          <cell r="E32">
            <v>-2.88072517229399E-15</v>
          </cell>
        </row>
        <row r="33">
          <cell r="E33">
            <v>1.2356212825313399E-2</v>
          </cell>
        </row>
        <row r="34">
          <cell r="E34">
            <v>3.9980877580572803E-2</v>
          </cell>
        </row>
        <row r="35">
          <cell r="E35">
            <v>0.251864828717422</v>
          </cell>
        </row>
        <row r="36">
          <cell r="E36">
            <v>-7.3967072186143595E-2</v>
          </cell>
        </row>
        <row r="37">
          <cell r="E37">
            <v>4.6621918656473998E-2</v>
          </cell>
        </row>
        <row r="38">
          <cell r="E38">
            <v>-1.57686363966292E-15</v>
          </cell>
        </row>
        <row r="39">
          <cell r="E39">
            <v>6.7899862467457994E-2</v>
          </cell>
        </row>
        <row r="40">
          <cell r="E40">
            <v>-3.2680214150675501E-3</v>
          </cell>
        </row>
        <row r="41">
          <cell r="E41">
            <v>6.1580151537632903E-2</v>
          </cell>
        </row>
        <row r="42">
          <cell r="E42">
            <v>3.8854047263032101E-3</v>
          </cell>
        </row>
        <row r="43">
          <cell r="E43">
            <v>-1.7185123916955598E-2</v>
          </cell>
        </row>
        <row r="44">
          <cell r="E44">
            <v>-0.76029957013770599</v>
          </cell>
        </row>
        <row r="45">
          <cell r="E45">
            <v>-9.4248717080913105E-2</v>
          </cell>
        </row>
        <row r="46">
          <cell r="E46">
            <v>2.42033127871411E-2</v>
          </cell>
        </row>
        <row r="47">
          <cell r="E47">
            <v>-3.4890654817446298E-2</v>
          </cell>
        </row>
        <row r="48">
          <cell r="E48">
            <v>-1.1192098120768899E-2</v>
          </cell>
        </row>
        <row r="49">
          <cell r="E49">
            <v>5.1041855094578203E-2</v>
          </cell>
        </row>
        <row r="50">
          <cell r="E50">
            <v>2.3955865395673501E-2</v>
          </cell>
        </row>
        <row r="51">
          <cell r="E51">
            <v>2.29347234519004E-2</v>
          </cell>
        </row>
        <row r="52">
          <cell r="E52">
            <v>1.65981095371638E-3</v>
          </cell>
        </row>
        <row r="53">
          <cell r="E53">
            <v>-0.67202115127592799</v>
          </cell>
        </row>
        <row r="54">
          <cell r="E54">
            <v>-5.8404579072552303E-2</v>
          </cell>
        </row>
        <row r="55">
          <cell r="E55">
            <v>-1.3877787807814501E-16</v>
          </cell>
        </row>
        <row r="56">
          <cell r="E56">
            <v>7.9204786471909101E-3</v>
          </cell>
        </row>
        <row r="57">
          <cell r="E57">
            <v>-0.22667532794810499</v>
          </cell>
        </row>
        <row r="58">
          <cell r="E58">
            <v>7.4405680013542499E-3</v>
          </cell>
        </row>
        <row r="59">
          <cell r="E59">
            <v>-2.8129619680641399E-2</v>
          </cell>
        </row>
        <row r="60">
          <cell r="E60">
            <v>0.193961040978187</v>
          </cell>
        </row>
        <row r="61">
          <cell r="E61">
            <v>1.4997444768733299</v>
          </cell>
        </row>
        <row r="62">
          <cell r="E62">
            <v>3.9831309172168997E-2</v>
          </cell>
        </row>
        <row r="63">
          <cell r="E63">
            <v>0.16068297037214899</v>
          </cell>
        </row>
        <row r="64">
          <cell r="E64">
            <v>0.16790842552723501</v>
          </cell>
        </row>
        <row r="65">
          <cell r="E65">
            <v>-0.17880063959874501</v>
          </cell>
        </row>
        <row r="66">
          <cell r="E66">
            <v>-6.09083396148346E-3</v>
          </cell>
        </row>
        <row r="67">
          <cell r="E67">
            <v>-1.4149882745586199E-2</v>
          </cell>
        </row>
        <row r="68">
          <cell r="E68">
            <v>-0.100392883897229</v>
          </cell>
        </row>
        <row r="69">
          <cell r="E69">
            <v>4.0084056236606699E-2</v>
          </cell>
        </row>
        <row r="70">
          <cell r="E70">
            <v>-1.88962056505441E-2</v>
          </cell>
        </row>
        <row r="71">
          <cell r="E71">
            <v>-1.6761765586625901E-16</v>
          </cell>
        </row>
        <row r="72">
          <cell r="E72">
            <v>0.27305451796080799</v>
          </cell>
        </row>
        <row r="73">
          <cell r="E73">
            <v>1.8372062673467401E-3</v>
          </cell>
        </row>
        <row r="74">
          <cell r="E74">
            <v>-1.4003662985820399E-2</v>
          </cell>
        </row>
        <row r="75">
          <cell r="E75">
            <v>-2.1681078234367799E-2</v>
          </cell>
        </row>
        <row r="76">
          <cell r="E76">
            <v>0.104084281497314</v>
          </cell>
        </row>
        <row r="77">
          <cell r="E77">
            <v>-4.6677629886737397E-2</v>
          </cell>
        </row>
        <row r="78">
          <cell r="E78">
            <v>-2.4121025759080198E-3</v>
          </cell>
        </row>
        <row r="79">
          <cell r="E79">
            <v>-0.18693893567839401</v>
          </cell>
        </row>
        <row r="80">
          <cell r="E80">
            <v>2.1632832807892698E-2</v>
          </cell>
        </row>
        <row r="81">
          <cell r="E81">
            <v>-1.36175792864179E-15</v>
          </cell>
        </row>
        <row r="82">
          <cell r="E82">
            <v>-1.48423763406878E-2</v>
          </cell>
        </row>
        <row r="83">
          <cell r="E83">
            <v>5.9948196894781001E-2</v>
          </cell>
        </row>
        <row r="84">
          <cell r="E84">
            <v>0.85481339159799896</v>
          </cell>
        </row>
        <row r="85">
          <cell r="E85">
            <v>0.22609307433204401</v>
          </cell>
        </row>
        <row r="86">
          <cell r="E86">
            <v>0.13622105219874101</v>
          </cell>
        </row>
        <row r="87">
          <cell r="E87">
            <v>0.12915280871439999</v>
          </cell>
        </row>
        <row r="88">
          <cell r="E88">
            <v>3.1408095256012597E-2</v>
          </cell>
        </row>
        <row r="89">
          <cell r="E89">
            <v>1.61204947029924E-2</v>
          </cell>
        </row>
        <row r="90">
          <cell r="E90">
            <v>2.5183848062493301E-15</v>
          </cell>
        </row>
        <row r="91">
          <cell r="E91">
            <v>0.67253337130058799</v>
          </cell>
        </row>
        <row r="92">
          <cell r="E92">
            <v>1.59784295170051E-15</v>
          </cell>
        </row>
        <row r="93">
          <cell r="E93">
            <v>-1.54395543752058E-2</v>
          </cell>
        </row>
        <row r="94">
          <cell r="E94">
            <v>9.3442333870331698E-3</v>
          </cell>
        </row>
        <row r="95">
          <cell r="E95">
            <v>0.63923061393445801</v>
          </cell>
        </row>
        <row r="96">
          <cell r="E96">
            <v>-1.71539408201715E-2</v>
          </cell>
        </row>
        <row r="97">
          <cell r="E97">
            <v>4.2228066999812602E-2</v>
          </cell>
        </row>
        <row r="98">
          <cell r="E98">
            <v>-0.64542377994636901</v>
          </cell>
        </row>
        <row r="99">
          <cell r="E99">
            <v>-1.11721612863769E-15</v>
          </cell>
        </row>
        <row r="100">
          <cell r="E100">
            <v>-5.65554783845816E-3</v>
          </cell>
        </row>
        <row r="101">
          <cell r="E101">
            <v>3.1928169475110603E-2</v>
          </cell>
        </row>
        <row r="103">
          <cell r="E103">
            <v>0.209157916456231</v>
          </cell>
        </row>
        <row r="104">
          <cell r="E104">
            <v>7.5153857003288305E-2</v>
          </cell>
        </row>
        <row r="105">
          <cell r="E105">
            <v>-9.27938623491531E-2</v>
          </cell>
        </row>
        <row r="106">
          <cell r="E106">
            <v>3.5908775952719902E-16</v>
          </cell>
        </row>
        <row r="107">
          <cell r="E107">
            <v>2.4216692246903902E-2</v>
          </cell>
        </row>
        <row r="108">
          <cell r="E108">
            <v>-0.33956462093846801</v>
          </cell>
        </row>
        <row r="109">
          <cell r="E109">
            <v>2.4480697363453902E-2</v>
          </cell>
        </row>
        <row r="110">
          <cell r="E110">
            <v>-0.563294243973395</v>
          </cell>
        </row>
        <row r="111">
          <cell r="E111">
            <v>-7.0446895949336702E-2</v>
          </cell>
        </row>
        <row r="112">
          <cell r="E112">
            <v>-2.3926429179321499E-3</v>
          </cell>
        </row>
        <row r="113">
          <cell r="E113">
            <v>-3.19778096229504E-3</v>
          </cell>
        </row>
        <row r="115">
          <cell r="E115">
            <v>3.8203093957911098E-2</v>
          </cell>
        </row>
        <row r="116">
          <cell r="E116">
            <v>0.71786600107772502</v>
          </cell>
        </row>
        <row r="117">
          <cell r="E117">
            <v>1.93951080157534E-2</v>
          </cell>
        </row>
        <row r="118">
          <cell r="E118">
            <v>5.3755836321776301E-2</v>
          </cell>
        </row>
        <row r="119">
          <cell r="E119">
            <v>3.04455289248757E-2</v>
          </cell>
        </row>
        <row r="120">
          <cell r="E120">
            <v>0.23995250684684499</v>
          </cell>
        </row>
        <row r="121">
          <cell r="E121">
            <v>0.189144570341405</v>
          </cell>
        </row>
        <row r="122">
          <cell r="E122">
            <v>4.7479959264501902E-2</v>
          </cell>
        </row>
      </sheetData>
      <sheetData sheetId="2" refreshError="1"/>
      <sheetData sheetId="3">
        <row r="5">
          <cell r="S5">
            <v>2.16069495933773</v>
          </cell>
        </row>
      </sheetData>
      <sheetData sheetId="4">
        <row r="2">
          <cell r="B2">
            <v>7.2843160055127601E-2</v>
          </cell>
          <cell r="G2">
            <v>2.1606949593377299E-2</v>
          </cell>
        </row>
        <row r="3">
          <cell r="G3">
            <v>1.7620370369958199E-2</v>
          </cell>
        </row>
        <row r="4">
          <cell r="G4">
            <v>3.1033506799651601E-2</v>
          </cell>
        </row>
        <row r="5">
          <cell r="G5">
            <v>0.136158588920962</v>
          </cell>
        </row>
        <row r="6">
          <cell r="G6">
            <v>0.28759587513328599</v>
          </cell>
        </row>
        <row r="7">
          <cell r="G7">
            <v>1.0524734163357001E-2</v>
          </cell>
        </row>
        <row r="8">
          <cell r="G8">
            <v>1.661248416727E-2</v>
          </cell>
        </row>
        <row r="9">
          <cell r="G9">
            <v>6.5627517162170301E-2</v>
          </cell>
        </row>
        <row r="10">
          <cell r="G10">
            <v>8.4453358844630996E-2</v>
          </cell>
        </row>
        <row r="11">
          <cell r="G11">
            <v>-4.1888271638056897E-2</v>
          </cell>
        </row>
        <row r="12">
          <cell r="G12">
            <v>5.6352691814324098E-2</v>
          </cell>
        </row>
        <row r="13">
          <cell r="G13">
            <v>0.18949641792997901</v>
          </cell>
        </row>
        <row r="14">
          <cell r="G14">
            <v>-3.6287698289707203E-2</v>
          </cell>
        </row>
        <row r="15">
          <cell r="G15">
            <v>-5.0599007820523102E-2</v>
          </cell>
        </row>
        <row r="16">
          <cell r="G16">
            <v>5.0333418200162898E-2</v>
          </cell>
        </row>
        <row r="17">
          <cell r="G17">
            <v>3.2501871051984099E-2</v>
          </cell>
        </row>
        <row r="18">
          <cell r="G18">
            <v>2.4339293450738E-2</v>
          </cell>
        </row>
        <row r="19">
          <cell r="G19">
            <v>0.25615687064151299</v>
          </cell>
        </row>
        <row r="20">
          <cell r="G20">
            <v>4.5840390003433797E-2</v>
          </cell>
        </row>
        <row r="21">
          <cell r="G21">
            <v>-2.09642021431539E-2</v>
          </cell>
        </row>
        <row r="22">
          <cell r="G22">
            <v>4.0473534594918897E-2</v>
          </cell>
        </row>
        <row r="23">
          <cell r="G23">
            <v>-0.31730108076422497</v>
          </cell>
        </row>
        <row r="24">
          <cell r="G24">
            <v>5.8422220475011298E-2</v>
          </cell>
        </row>
        <row r="25">
          <cell r="G25">
            <v>2.2067020624772098E-2</v>
          </cell>
        </row>
        <row r="26">
          <cell r="G26">
            <v>0.12307840809171799</v>
          </cell>
        </row>
        <row r="27">
          <cell r="G27">
            <v>6.7594550988681099E-2</v>
          </cell>
        </row>
        <row r="28">
          <cell r="G28">
            <v>6.7836361977443901E-2</v>
          </cell>
        </row>
        <row r="29">
          <cell r="G29">
            <v>1.2832052935408299E-2</v>
          </cell>
        </row>
        <row r="30">
          <cell r="G30">
            <v>-3.9353949209818004E-3</v>
          </cell>
        </row>
        <row r="31">
          <cell r="G31">
            <v>-6.2912686451376196E-2</v>
          </cell>
        </row>
      </sheetData>
      <sheetData sheetId="5">
        <row r="2">
          <cell r="B2">
            <v>-2.9385961169566001E-3</v>
          </cell>
          <cell r="G2">
            <v>3.7125883386281797E-2</v>
          </cell>
        </row>
        <row r="3">
          <cell r="G3">
            <v>-0.50284479659980097</v>
          </cell>
        </row>
        <row r="4">
          <cell r="G4">
            <v>0.22967581965456199</v>
          </cell>
        </row>
        <row r="5">
          <cell r="G5">
            <v>8.6675671496848003E-2</v>
          </cell>
        </row>
        <row r="6">
          <cell r="G6">
            <v>0.18496445785288901</v>
          </cell>
        </row>
        <row r="7">
          <cell r="G7">
            <v>0.18597935981493499</v>
          </cell>
        </row>
        <row r="8">
          <cell r="G8">
            <v>3.2725010536181001E-2</v>
          </cell>
        </row>
        <row r="9">
          <cell r="G9">
            <v>2.00150044963151E-2</v>
          </cell>
        </row>
        <row r="10">
          <cell r="G10">
            <v>5.3094348281208001E-2</v>
          </cell>
        </row>
        <row r="11">
          <cell r="G11">
            <v>0.12542364278930701</v>
          </cell>
        </row>
        <row r="12">
          <cell r="G12">
            <v>0.142399664478117</v>
          </cell>
        </row>
        <row r="13">
          <cell r="G13">
            <v>0.21080014243690701</v>
          </cell>
        </row>
        <row r="14">
          <cell r="G14">
            <v>0.173805926791641</v>
          </cell>
        </row>
        <row r="15">
          <cell r="G15">
            <v>-3.7588693632773E-2</v>
          </cell>
        </row>
        <row r="16">
          <cell r="G16">
            <v>3.7906468968447703E-2</v>
          </cell>
        </row>
        <row r="17">
          <cell r="G17">
            <v>0.14022236617613501</v>
          </cell>
        </row>
        <row r="18">
          <cell r="G18">
            <v>0.103580657545793</v>
          </cell>
        </row>
        <row r="19">
          <cell r="G19">
            <v>-6.1336273814520802E-2</v>
          </cell>
        </row>
        <row r="20">
          <cell r="G20">
            <v>0.105630103086504</v>
          </cell>
        </row>
        <row r="21">
          <cell r="G21">
            <v>3.7257585693353801E-2</v>
          </cell>
        </row>
        <row r="22">
          <cell r="G22">
            <v>4.5452774885511797E-2</v>
          </cell>
        </row>
        <row r="23">
          <cell r="G23">
            <v>-6.7392818809706998E-3</v>
          </cell>
        </row>
        <row r="24">
          <cell r="G24">
            <v>-3.3976766189436701E-2</v>
          </cell>
        </row>
        <row r="25">
          <cell r="G25">
            <v>1.07761152449781E-2</v>
          </cell>
        </row>
        <row r="26">
          <cell r="G26">
            <v>5.3103541176284901E-2</v>
          </cell>
        </row>
        <row r="27">
          <cell r="G27">
            <v>0.44583153746885201</v>
          </cell>
        </row>
        <row r="28">
          <cell r="G28">
            <v>0.51552718504905404</v>
          </cell>
        </row>
        <row r="29">
          <cell r="G29">
            <v>-5.4628558811829202E-2</v>
          </cell>
        </row>
        <row r="30">
          <cell r="G30">
            <v>0.12452187974467301</v>
          </cell>
        </row>
        <row r="31">
          <cell r="G31">
            <v>-2.7298584888869801E-2</v>
          </cell>
        </row>
        <row r="32">
          <cell r="G32">
            <v>0.153293083887802</v>
          </cell>
        </row>
        <row r="33">
          <cell r="G33">
            <v>0.101589845751684</v>
          </cell>
        </row>
        <row r="34">
          <cell r="G34">
            <v>4.5101131081414399E-2</v>
          </cell>
        </row>
        <row r="35">
          <cell r="G35">
            <v>2.44340865599968E-2</v>
          </cell>
        </row>
        <row r="36">
          <cell r="G36">
            <v>0.267577127946729</v>
          </cell>
        </row>
        <row r="37">
          <cell r="G37">
            <v>8.8717700261794097E-2</v>
          </cell>
        </row>
        <row r="38">
          <cell r="G38">
            <v>1.3392080602764899E-3</v>
          </cell>
        </row>
        <row r="39">
          <cell r="G39">
            <v>-4.0767077335734099E-2</v>
          </cell>
        </row>
        <row r="40">
          <cell r="G40">
            <v>1.3718208057151999E-2</v>
          </cell>
        </row>
        <row r="41">
          <cell r="G41">
            <v>-6.5079111435905002E-2</v>
          </cell>
        </row>
        <row r="42">
          <cell r="G42">
            <v>-6.3565117917687E-2</v>
          </cell>
        </row>
        <row r="43">
          <cell r="G43">
            <v>4.4055289432957799E-2</v>
          </cell>
        </row>
        <row r="44">
          <cell r="G44">
            <v>-0.12904463272844499</v>
          </cell>
        </row>
        <row r="45">
          <cell r="G45">
            <v>8.2282993784071001E-2</v>
          </cell>
        </row>
        <row r="46">
          <cell r="G46">
            <v>8.7383819359361806E-2</v>
          </cell>
        </row>
        <row r="47">
          <cell r="G47">
            <v>9.4252914422223305E-2</v>
          </cell>
        </row>
        <row r="48">
          <cell r="G48">
            <v>-0.41410374301992497</v>
          </cell>
        </row>
        <row r="49">
          <cell r="G49">
            <v>0.17962076363627</v>
          </cell>
        </row>
        <row r="50">
          <cell r="G50">
            <v>0.72207386422977204</v>
          </cell>
        </row>
        <row r="51">
          <cell r="G51">
            <v>6.5417094739304196E-2</v>
          </cell>
        </row>
        <row r="52">
          <cell r="G52">
            <v>-0.119147815603266</v>
          </cell>
        </row>
        <row r="53">
          <cell r="G53">
            <v>0.207855793932647</v>
          </cell>
        </row>
        <row r="54">
          <cell r="G54">
            <v>8.2234098707665806E-2</v>
          </cell>
        </row>
        <row r="55">
          <cell r="G55">
            <v>5.0350479795020497E-2</v>
          </cell>
        </row>
        <row r="56">
          <cell r="G56">
            <v>1.10411716887386E-2</v>
          </cell>
        </row>
        <row r="57">
          <cell r="G57">
            <v>0.287750844278642</v>
          </cell>
        </row>
        <row r="58">
          <cell r="G58">
            <v>-0.44793723141837899</v>
          </cell>
        </row>
        <row r="59">
          <cell r="G59">
            <v>0.21460171291539301</v>
          </cell>
        </row>
      </sheetData>
      <sheetData sheetId="6">
        <row r="2">
          <cell r="B2">
            <v>0.249425067742406</v>
          </cell>
          <cell r="G2">
            <v>0.63185951679219698</v>
          </cell>
        </row>
        <row r="3">
          <cell r="G3">
            <v>1.7153052256898E-3</v>
          </cell>
        </row>
        <row r="4">
          <cell r="G4">
            <v>-2.35455773377189E-2</v>
          </cell>
        </row>
        <row r="5">
          <cell r="G5">
            <v>0.214883025469985</v>
          </cell>
        </row>
        <row r="6">
          <cell r="G6">
            <v>0.19895609354848701</v>
          </cell>
        </row>
        <row r="7">
          <cell r="G7">
            <v>2.6982555319197001E-2</v>
          </cell>
        </row>
        <row r="8">
          <cell r="G8">
            <v>3.6018081637577498E-2</v>
          </cell>
        </row>
        <row r="9">
          <cell r="G9">
            <v>2.2726580096376101E-2</v>
          </cell>
        </row>
        <row r="10">
          <cell r="G10">
            <v>3.1889162969209003E-2</v>
          </cell>
        </row>
        <row r="11">
          <cell r="G11">
            <v>1.8362019814488199E-2</v>
          </cell>
        </row>
        <row r="12">
          <cell r="G12">
            <v>3.4914035286198998E-2</v>
          </cell>
        </row>
        <row r="13">
          <cell r="G13">
            <v>-9.8986977783807995E-2</v>
          </cell>
        </row>
        <row r="14">
          <cell r="G14">
            <v>0.165244009179985</v>
          </cell>
        </row>
        <row r="15">
          <cell r="G15">
            <v>0.40088459503976698</v>
          </cell>
        </row>
        <row r="16">
          <cell r="G16">
            <v>7.6448370189830001E-2</v>
          </cell>
        </row>
        <row r="17">
          <cell r="G17">
            <v>0.10353843880706801</v>
          </cell>
        </row>
        <row r="18">
          <cell r="G18">
            <v>8.2457468591546294E-3</v>
          </cell>
        </row>
        <row r="19">
          <cell r="G19">
            <v>8.4537417039560095E-2</v>
          </cell>
        </row>
        <row r="20">
          <cell r="G20">
            <v>0.36935364215267003</v>
          </cell>
        </row>
        <row r="21">
          <cell r="G21">
            <v>2.73046960468077E-2</v>
          </cell>
        </row>
        <row r="22">
          <cell r="G22">
            <v>4.8052351522269998E-3</v>
          </cell>
        </row>
        <row r="23">
          <cell r="G23">
            <v>-5.0121500608615997E-2</v>
          </cell>
        </row>
      </sheetData>
      <sheetData sheetId="7">
        <row r="1">
          <cell r="D1" t="str">
            <v>r</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Imp"/>
      <sheetName val="DSA output"/>
      <sheetName val="in-o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sheetData>
      <sheetData sheetId="35" refreshError="1"/>
      <sheetData sheetId="36" refreshError="1"/>
      <sheetData sheetId="3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TAB51"/>
      <sheetName val="TAB52"/>
      <sheetName val="Assump"/>
      <sheetName val="Last"/>
      <sheetName val="Sum1"/>
      <sheetName val="Projections"/>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Access Sum"/>
      <sheetName val="data"/>
      <sheetName val="Table 2b"/>
      <sheetName val="23-Table b"/>
      <sheetName val="Q2"/>
      <sheetName val="11 rev 94 "/>
      <sheetName val="PROYECCIONES-PM 2000mod"/>
      <sheetName val="PROYECCIONES-PM 2000mod (2)"/>
      <sheetName val="Oil Consumption – barrels"/>
      <sheetName val="Debt"/>
      <sheetName val="PDVSA"/>
      <sheetName val="31"/>
      <sheetName val="Q6"/>
      <sheetName val="RGDP_SA"/>
    </sheetNames>
    <sheetDataSet>
      <sheetData sheetId="0"/>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NFA Banking System"/>
      <sheetName val="Fiscal and Real Input"/>
      <sheetName val="GEEandGAS"/>
      <sheetName val="Historic export"/>
      <sheetName val="Historic services"/>
      <sheetName val="IMF Credit"/>
      <sheetName val="Stock of Debt"/>
      <sheetName val="Cam_Relief"/>
      <sheetName val="Med"/>
      <sheetName val="Gin"/>
      <sheetName val="Oin"/>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E EM"/>
      <sheetName val="broad EM"/>
      <sheetName val="PSI"/>
      <sheetName val="smp"/>
      <sheetName val="EDE"/>
      <sheetName val="HIPC"/>
      <sheetName val="Oil-prooducers"/>
      <sheetName val="PRGF-LIC"/>
      <sheetName val="Export"/>
      <sheetName val="countries &amp; codes"/>
      <sheetName val="Links"/>
      <sheetName val="ParisClub"/>
      <sheetName val="non-LIC w PC aggr"/>
      <sheetName val="T_Comm"/>
      <sheetName val="WEO groups"/>
      <sheetName val="DP Review countries"/>
      <sheetName val="MONA-program"/>
      <sheetName val="EM"/>
      <sheetName val="programs"/>
      <sheetName val="aggregate groups"/>
      <sheetName val="Contro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ow r="5">
          <cell r="C5">
            <v>512</v>
          </cell>
          <cell r="D5" t="str">
            <v>AFGHANIST</v>
          </cell>
          <cell r="E5" t="str">
            <v>AFGHANISTAN, I.R. OF</v>
          </cell>
          <cell r="F5" t="str">
            <v>Afghanistan</v>
          </cell>
          <cell r="G5">
            <v>512</v>
          </cell>
          <cell r="H5" t="str">
            <v>AFG</v>
          </cell>
        </row>
        <row r="6">
          <cell r="C6">
            <v>914</v>
          </cell>
          <cell r="D6" t="str">
            <v>ALBANIA</v>
          </cell>
          <cell r="E6" t="str">
            <v>ALBANIA</v>
          </cell>
          <cell r="F6" t="str">
            <v>Albania</v>
          </cell>
          <cell r="G6">
            <v>914</v>
          </cell>
          <cell r="H6" t="str">
            <v>ALB</v>
          </cell>
        </row>
        <row r="7">
          <cell r="C7">
            <v>612</v>
          </cell>
          <cell r="D7" t="str">
            <v>ALGERIA</v>
          </cell>
          <cell r="E7" t="str">
            <v>ALGERIA</v>
          </cell>
          <cell r="F7" t="str">
            <v>Algeria</v>
          </cell>
          <cell r="G7">
            <v>612</v>
          </cell>
          <cell r="H7" t="str">
            <v>DZA</v>
          </cell>
        </row>
        <row r="8">
          <cell r="C8">
            <v>859</v>
          </cell>
          <cell r="D8" t="str">
            <v xml:space="preserve">AMERICAN </v>
          </cell>
          <cell r="E8" t="str">
            <v>AMERICAN SAMOA</v>
          </cell>
          <cell r="F8" t="str">
            <v>American Samoa</v>
          </cell>
          <cell r="G8">
            <v>859</v>
          </cell>
          <cell r="H8" t="str">
            <v>ASM</v>
          </cell>
        </row>
        <row r="9">
          <cell r="C9">
            <v>614</v>
          </cell>
          <cell r="D9" t="str">
            <v>ANGOLA</v>
          </cell>
          <cell r="E9" t="str">
            <v>ANGOLA</v>
          </cell>
          <cell r="F9" t="str">
            <v>Angola</v>
          </cell>
          <cell r="G9">
            <v>614</v>
          </cell>
          <cell r="H9" t="str">
            <v>AGO</v>
          </cell>
        </row>
        <row r="10">
          <cell r="C10">
            <v>312</v>
          </cell>
          <cell r="D10" t="str">
            <v>ANGUILLA</v>
          </cell>
          <cell r="E10" t="str">
            <v>ANGUILLA</v>
          </cell>
          <cell r="F10" t="str">
            <v>Anguilla</v>
          </cell>
          <cell r="G10">
            <v>312</v>
          </cell>
          <cell r="H10" t="str">
            <v>AIA</v>
          </cell>
        </row>
        <row r="11">
          <cell r="C11">
            <v>311</v>
          </cell>
          <cell r="D11" t="str">
            <v>ANTIGUA A</v>
          </cell>
          <cell r="E11" t="str">
            <v>ANTIGUA AND BARBUDA</v>
          </cell>
          <cell r="F11" t="str">
            <v>Antigua and Barbuda</v>
          </cell>
          <cell r="G11">
            <v>311</v>
          </cell>
          <cell r="H11" t="str">
            <v>ATG</v>
          </cell>
        </row>
        <row r="12">
          <cell r="C12">
            <v>213</v>
          </cell>
          <cell r="D12" t="str">
            <v>ARGENTINA</v>
          </cell>
          <cell r="E12" t="str">
            <v>ARGENTINA</v>
          </cell>
          <cell r="F12" t="str">
            <v>Argentina</v>
          </cell>
          <cell r="G12">
            <v>213</v>
          </cell>
          <cell r="H12" t="str">
            <v>ARG</v>
          </cell>
        </row>
        <row r="13">
          <cell r="C13">
            <v>911</v>
          </cell>
          <cell r="D13" t="str">
            <v>ARMENIA</v>
          </cell>
          <cell r="E13" t="str">
            <v>ARMENIA</v>
          </cell>
          <cell r="F13" t="str">
            <v>Armenia</v>
          </cell>
          <cell r="G13">
            <v>911</v>
          </cell>
          <cell r="H13" t="str">
            <v>ARM</v>
          </cell>
        </row>
        <row r="14">
          <cell r="C14">
            <v>314</v>
          </cell>
          <cell r="D14" t="str">
            <v>ARUBA</v>
          </cell>
          <cell r="E14" t="str">
            <v>ARUBA</v>
          </cell>
          <cell r="F14" t="str">
            <v>Aruba</v>
          </cell>
          <cell r="G14">
            <v>314</v>
          </cell>
          <cell r="H14" t="str">
            <v>ABW</v>
          </cell>
        </row>
        <row r="15">
          <cell r="C15">
            <v>193</v>
          </cell>
          <cell r="D15" t="str">
            <v>AUSTRALIA</v>
          </cell>
          <cell r="E15" t="str">
            <v>AUSTRALIA</v>
          </cell>
          <cell r="F15" t="str">
            <v>Australia</v>
          </cell>
          <cell r="G15">
            <v>193</v>
          </cell>
          <cell r="H15" t="str">
            <v>AUS</v>
          </cell>
        </row>
        <row r="16">
          <cell r="C16">
            <v>122</v>
          </cell>
          <cell r="D16" t="str">
            <v>AUSTRIA</v>
          </cell>
          <cell r="E16" t="str">
            <v>AUSTRIA</v>
          </cell>
          <cell r="F16" t="str">
            <v>Austria</v>
          </cell>
          <cell r="G16">
            <v>122</v>
          </cell>
          <cell r="H16" t="str">
            <v>AUT</v>
          </cell>
        </row>
        <row r="17">
          <cell r="C17">
            <v>912</v>
          </cell>
          <cell r="D17" t="str">
            <v>AZERBAIJA</v>
          </cell>
          <cell r="E17" t="str">
            <v>AZERBAIJAN, REP. OF</v>
          </cell>
          <cell r="F17" t="str">
            <v>Azerbaijan</v>
          </cell>
          <cell r="G17">
            <v>912</v>
          </cell>
          <cell r="H17" t="str">
            <v>AZE</v>
          </cell>
        </row>
        <row r="18">
          <cell r="C18">
            <v>313</v>
          </cell>
          <cell r="D18" t="str">
            <v xml:space="preserve">BAHAMAS, </v>
          </cell>
          <cell r="E18" t="str">
            <v>BAHAMAS, THE</v>
          </cell>
          <cell r="F18" t="str">
            <v>Bahamas, The</v>
          </cell>
          <cell r="G18">
            <v>313</v>
          </cell>
          <cell r="H18" t="str">
            <v>BHS</v>
          </cell>
        </row>
        <row r="19">
          <cell r="C19">
            <v>419</v>
          </cell>
          <cell r="D19" t="str">
            <v xml:space="preserve">BAHRAIN, </v>
          </cell>
          <cell r="E19" t="str">
            <v>BAHRAIN, KINGDOM OF</v>
          </cell>
          <cell r="F19" t="str">
            <v>Bahrain</v>
          </cell>
          <cell r="G19">
            <v>419</v>
          </cell>
          <cell r="H19" t="str">
            <v>BHR</v>
          </cell>
        </row>
        <row r="20">
          <cell r="C20">
            <v>513</v>
          </cell>
          <cell r="D20" t="str">
            <v>BANGLADES</v>
          </cell>
          <cell r="E20" t="str">
            <v>BANGLADESH</v>
          </cell>
          <cell r="F20" t="str">
            <v>Bangladesh</v>
          </cell>
          <cell r="G20">
            <v>513</v>
          </cell>
          <cell r="H20" t="str">
            <v>BGD</v>
          </cell>
        </row>
        <row r="21">
          <cell r="C21">
            <v>316</v>
          </cell>
          <cell r="D21" t="str">
            <v>BARBADOS</v>
          </cell>
          <cell r="E21" t="str">
            <v>BARBADOS</v>
          </cell>
          <cell r="F21" t="str">
            <v>Barbados</v>
          </cell>
          <cell r="G21">
            <v>316</v>
          </cell>
          <cell r="H21" t="str">
            <v>BRB</v>
          </cell>
        </row>
        <row r="22">
          <cell r="C22">
            <v>913</v>
          </cell>
          <cell r="D22" t="str">
            <v>BELARUS</v>
          </cell>
          <cell r="E22" t="str">
            <v>BELARUS</v>
          </cell>
          <cell r="F22" t="str">
            <v>Belarus</v>
          </cell>
          <cell r="G22">
            <v>913</v>
          </cell>
          <cell r="H22" t="str">
            <v>BLR</v>
          </cell>
        </row>
        <row r="23">
          <cell r="C23">
            <v>124</v>
          </cell>
          <cell r="D23" t="str">
            <v>BELGIUM</v>
          </cell>
          <cell r="E23" t="str">
            <v>BELGIUM</v>
          </cell>
          <cell r="F23" t="str">
            <v>Belgium</v>
          </cell>
          <cell r="G23">
            <v>124</v>
          </cell>
          <cell r="H23" t="str">
            <v>BEL</v>
          </cell>
        </row>
        <row r="24">
          <cell r="C24">
            <v>339</v>
          </cell>
          <cell r="D24" t="str">
            <v>BELIZE</v>
          </cell>
          <cell r="E24" t="str">
            <v>BELIZE</v>
          </cell>
          <cell r="F24" t="str">
            <v>Belize</v>
          </cell>
          <cell r="G24">
            <v>339</v>
          </cell>
          <cell r="H24" t="str">
            <v>BLZ</v>
          </cell>
        </row>
        <row r="25">
          <cell r="C25">
            <v>638</v>
          </cell>
          <cell r="D25" t="str">
            <v>BENIN</v>
          </cell>
          <cell r="E25" t="str">
            <v>BENIN</v>
          </cell>
          <cell r="F25" t="str">
            <v>Benin</v>
          </cell>
          <cell r="G25">
            <v>638</v>
          </cell>
          <cell r="H25" t="str">
            <v>BEN</v>
          </cell>
        </row>
        <row r="26">
          <cell r="C26">
            <v>514</v>
          </cell>
          <cell r="D26" t="str">
            <v>BHUTAN</v>
          </cell>
          <cell r="E26" t="str">
            <v>BHUTAN</v>
          </cell>
          <cell r="F26" t="str">
            <v>Bhutan</v>
          </cell>
          <cell r="G26">
            <v>514</v>
          </cell>
          <cell r="H26" t="str">
            <v>BTN</v>
          </cell>
        </row>
        <row r="27">
          <cell r="C27">
            <v>218</v>
          </cell>
          <cell r="D27" t="str">
            <v>BOLIVIA</v>
          </cell>
          <cell r="E27" t="str">
            <v>BOLIVIA</v>
          </cell>
          <cell r="F27" t="str">
            <v>Bolivia</v>
          </cell>
          <cell r="G27">
            <v>218</v>
          </cell>
          <cell r="H27" t="str">
            <v>BOL</v>
          </cell>
        </row>
        <row r="28">
          <cell r="C28">
            <v>963</v>
          </cell>
          <cell r="D28" t="str">
            <v>BOSNIA &amp;</v>
          </cell>
          <cell r="E28" t="str">
            <v>BOSNIA &amp; HERZEGOVINA</v>
          </cell>
          <cell r="F28" t="str">
            <v>Bosnia and Herzegovina</v>
          </cell>
          <cell r="G28">
            <v>963</v>
          </cell>
          <cell r="H28" t="str">
            <v>BIH</v>
          </cell>
        </row>
        <row r="29">
          <cell r="C29">
            <v>616</v>
          </cell>
          <cell r="D29" t="str">
            <v>BOTSWANA</v>
          </cell>
          <cell r="E29" t="str">
            <v>BOTSWANA</v>
          </cell>
          <cell r="F29" t="str">
            <v>Botswana</v>
          </cell>
          <cell r="G29">
            <v>616</v>
          </cell>
          <cell r="H29" t="str">
            <v>BWA</v>
          </cell>
        </row>
        <row r="30">
          <cell r="C30">
            <v>223</v>
          </cell>
          <cell r="D30" t="str">
            <v>BRAZIL</v>
          </cell>
          <cell r="E30" t="str">
            <v>BRAZIL</v>
          </cell>
          <cell r="F30" t="str">
            <v>Brazil</v>
          </cell>
          <cell r="G30">
            <v>223</v>
          </cell>
          <cell r="H30" t="str">
            <v>BRA</v>
          </cell>
        </row>
        <row r="31">
          <cell r="C31">
            <v>516</v>
          </cell>
          <cell r="D31" t="str">
            <v>BRUNEI DA</v>
          </cell>
          <cell r="E31" t="str">
            <v>BRUNEI DARUSSALAM</v>
          </cell>
          <cell r="F31" t="str">
            <v>Brunei</v>
          </cell>
          <cell r="G31">
            <v>516</v>
          </cell>
          <cell r="H31" t="str">
            <v>BRN</v>
          </cell>
        </row>
        <row r="32">
          <cell r="C32">
            <v>918</v>
          </cell>
          <cell r="D32" t="str">
            <v>BULGARIA</v>
          </cell>
          <cell r="E32" t="str">
            <v>BULGARIA</v>
          </cell>
          <cell r="F32" t="str">
            <v>Bulgaria</v>
          </cell>
          <cell r="G32">
            <v>918</v>
          </cell>
          <cell r="H32" t="str">
            <v>BGR</v>
          </cell>
        </row>
        <row r="33">
          <cell r="C33">
            <v>748</v>
          </cell>
          <cell r="D33" t="str">
            <v>BURKINA F</v>
          </cell>
          <cell r="E33" t="str">
            <v>BURKINA FASO</v>
          </cell>
          <cell r="F33" t="str">
            <v>Burkina Faso</v>
          </cell>
          <cell r="G33">
            <v>748</v>
          </cell>
          <cell r="H33" t="str">
            <v>BFA</v>
          </cell>
        </row>
        <row r="34">
          <cell r="C34">
            <v>618</v>
          </cell>
          <cell r="D34" t="str">
            <v>BURUNDI</v>
          </cell>
          <cell r="E34" t="str">
            <v>BURUNDI</v>
          </cell>
          <cell r="F34" t="str">
            <v>Burundi</v>
          </cell>
          <cell r="G34">
            <v>618</v>
          </cell>
          <cell r="H34" t="str">
            <v>BDI</v>
          </cell>
        </row>
        <row r="35">
          <cell r="C35">
            <v>522</v>
          </cell>
          <cell r="D35" t="str">
            <v>CAMBODIA</v>
          </cell>
          <cell r="E35" t="str">
            <v>CAMBODIA</v>
          </cell>
          <cell r="F35" t="str">
            <v>Cambodia</v>
          </cell>
          <cell r="G35">
            <v>522</v>
          </cell>
          <cell r="H35" t="str">
            <v>KHM</v>
          </cell>
        </row>
        <row r="36">
          <cell r="C36">
            <v>622</v>
          </cell>
          <cell r="D36" t="str">
            <v>CAMEROON</v>
          </cell>
          <cell r="E36" t="str">
            <v>CAMEROON</v>
          </cell>
          <cell r="F36" t="str">
            <v>Cameroon</v>
          </cell>
          <cell r="G36">
            <v>622</v>
          </cell>
          <cell r="H36" t="str">
            <v>CMR</v>
          </cell>
        </row>
        <row r="37">
          <cell r="C37">
            <v>156</v>
          </cell>
          <cell r="D37" t="str">
            <v>CANADA</v>
          </cell>
          <cell r="E37" t="str">
            <v>CANADA</v>
          </cell>
          <cell r="F37" t="str">
            <v>Canada</v>
          </cell>
          <cell r="G37">
            <v>156</v>
          </cell>
          <cell r="H37" t="str">
            <v>CAN</v>
          </cell>
        </row>
        <row r="38">
          <cell r="C38">
            <v>624</v>
          </cell>
          <cell r="D38" t="str">
            <v>CAPE VERD</v>
          </cell>
          <cell r="E38" t="str">
            <v>CAPE VERDE</v>
          </cell>
          <cell r="F38" t="str">
            <v>Cape Verde</v>
          </cell>
          <cell r="G38">
            <v>624</v>
          </cell>
          <cell r="H38" t="str">
            <v>CPV</v>
          </cell>
        </row>
        <row r="39">
          <cell r="C39">
            <v>626</v>
          </cell>
          <cell r="D39" t="str">
            <v>CENTRAL A</v>
          </cell>
          <cell r="E39" t="str">
            <v>CENTRAL AFRICAN REP.</v>
          </cell>
          <cell r="F39" t="str">
            <v>Central African Rep.</v>
          </cell>
          <cell r="G39">
            <v>626</v>
          </cell>
          <cell r="H39" t="str">
            <v>CAF</v>
          </cell>
        </row>
        <row r="40">
          <cell r="C40">
            <v>628</v>
          </cell>
          <cell r="D40" t="str">
            <v>Chad</v>
          </cell>
          <cell r="E40" t="str">
            <v>Chad</v>
          </cell>
          <cell r="F40" t="str">
            <v>Chad</v>
          </cell>
          <cell r="G40">
            <v>628</v>
          </cell>
          <cell r="H40" t="str">
            <v>TCD</v>
          </cell>
        </row>
        <row r="41">
          <cell r="C41">
            <v>228</v>
          </cell>
          <cell r="D41" t="str">
            <v>CHILE</v>
          </cell>
          <cell r="E41" t="str">
            <v>CHILE</v>
          </cell>
          <cell r="F41" t="str">
            <v>Chile</v>
          </cell>
          <cell r="G41">
            <v>228</v>
          </cell>
          <cell r="H41" t="str">
            <v>CHL</v>
          </cell>
        </row>
        <row r="42">
          <cell r="C42">
            <v>924</v>
          </cell>
          <cell r="D42" t="str">
            <v>CHINA,P.R</v>
          </cell>
          <cell r="E42" t="str">
            <v>CHINA,P.R.: MAINLAND</v>
          </cell>
          <cell r="F42" t="str">
            <v>China</v>
          </cell>
          <cell r="G42">
            <v>924</v>
          </cell>
          <cell r="H42" t="str">
            <v>CHN</v>
          </cell>
        </row>
        <row r="43">
          <cell r="C43">
            <v>532</v>
          </cell>
          <cell r="D43" t="str">
            <v>CHINA,P.R</v>
          </cell>
          <cell r="E43" t="str">
            <v>CHINA,P.R.:HONG KONG</v>
          </cell>
          <cell r="F43" t="str">
            <v>Hong Kong, China</v>
          </cell>
          <cell r="G43">
            <v>532</v>
          </cell>
          <cell r="H43" t="str">
            <v>HKG</v>
          </cell>
        </row>
        <row r="44">
          <cell r="C44">
            <v>546</v>
          </cell>
          <cell r="D44" t="str">
            <v>CHINA,P.R</v>
          </cell>
          <cell r="E44" t="str">
            <v>CHINA,P.R.:MACAO</v>
          </cell>
          <cell r="F44" t="str">
            <v>Macao</v>
          </cell>
          <cell r="G44">
            <v>546</v>
          </cell>
          <cell r="H44" t="str">
            <v>MAC</v>
          </cell>
        </row>
        <row r="45">
          <cell r="C45">
            <v>233</v>
          </cell>
          <cell r="D45" t="str">
            <v>COLOMBIA</v>
          </cell>
          <cell r="E45" t="str">
            <v>COLOMBIA</v>
          </cell>
          <cell r="F45" t="str">
            <v>Colombia</v>
          </cell>
          <cell r="G45">
            <v>233</v>
          </cell>
          <cell r="H45" t="str">
            <v>COL</v>
          </cell>
        </row>
        <row r="46">
          <cell r="C46">
            <v>632</v>
          </cell>
          <cell r="D46" t="str">
            <v>COMOROS</v>
          </cell>
          <cell r="E46" t="str">
            <v>COMOROS</v>
          </cell>
          <cell r="F46" t="str">
            <v>Comoros</v>
          </cell>
          <cell r="G46">
            <v>632</v>
          </cell>
          <cell r="H46" t="str">
            <v>COM</v>
          </cell>
        </row>
        <row r="47">
          <cell r="C47">
            <v>636</v>
          </cell>
          <cell r="D47" t="str">
            <v>CONGO, DE</v>
          </cell>
          <cell r="E47" t="str">
            <v>CONGO, DEM. REP. OF</v>
          </cell>
          <cell r="F47" t="str">
            <v>Congo, Dem. Rep.</v>
          </cell>
          <cell r="G47">
            <v>636</v>
          </cell>
          <cell r="H47" t="str">
            <v>ZAR</v>
          </cell>
        </row>
        <row r="48">
          <cell r="C48">
            <v>634</v>
          </cell>
          <cell r="D48" t="str">
            <v>CONGO, RE</v>
          </cell>
          <cell r="E48" t="str">
            <v>CONGO, REPUBLIC OF</v>
          </cell>
          <cell r="F48" t="str">
            <v>Congo, Rep.</v>
          </cell>
          <cell r="G48">
            <v>634</v>
          </cell>
          <cell r="H48" t="str">
            <v>COG</v>
          </cell>
        </row>
        <row r="49">
          <cell r="C49">
            <v>238</v>
          </cell>
          <cell r="D49" t="str">
            <v>COSTA RIC</v>
          </cell>
          <cell r="E49" t="str">
            <v>COSTA RICA</v>
          </cell>
          <cell r="F49" t="str">
            <v>Costa Rica</v>
          </cell>
          <cell r="G49">
            <v>238</v>
          </cell>
          <cell r="H49" t="str">
            <v>CRI</v>
          </cell>
        </row>
        <row r="50">
          <cell r="C50">
            <v>662</v>
          </cell>
          <cell r="D50" t="str">
            <v>COTE D IV</v>
          </cell>
          <cell r="E50" t="str">
            <v>COTE D IVOIRE</v>
          </cell>
          <cell r="F50" t="str">
            <v>Côte d'Ivoire</v>
          </cell>
          <cell r="G50">
            <v>662</v>
          </cell>
          <cell r="H50" t="str">
            <v>CIV</v>
          </cell>
        </row>
        <row r="51">
          <cell r="C51">
            <v>960</v>
          </cell>
          <cell r="D51" t="str">
            <v>CROATIA</v>
          </cell>
          <cell r="E51" t="str">
            <v>CROATIA</v>
          </cell>
          <cell r="F51" t="str">
            <v>Croatia</v>
          </cell>
          <cell r="G51">
            <v>960</v>
          </cell>
          <cell r="H51" t="str">
            <v>HRV</v>
          </cell>
        </row>
        <row r="52">
          <cell r="C52">
            <v>928</v>
          </cell>
          <cell r="D52" t="str">
            <v>CUBA</v>
          </cell>
          <cell r="E52" t="str">
            <v>CUBA</v>
          </cell>
          <cell r="F52" t="str">
            <v>Cuba</v>
          </cell>
          <cell r="G52">
            <v>928</v>
          </cell>
          <cell r="H52" t="str">
            <v>CUB</v>
          </cell>
        </row>
        <row r="53">
          <cell r="C53">
            <v>423</v>
          </cell>
          <cell r="D53" t="str">
            <v>CYPRUS</v>
          </cell>
          <cell r="E53" t="str">
            <v>CYPRUS</v>
          </cell>
          <cell r="F53" t="str">
            <v>Cyprus</v>
          </cell>
          <cell r="G53">
            <v>423</v>
          </cell>
          <cell r="H53" t="str">
            <v>CYP</v>
          </cell>
        </row>
        <row r="54">
          <cell r="C54">
            <v>935</v>
          </cell>
          <cell r="D54" t="str">
            <v>CZECH REP</v>
          </cell>
          <cell r="E54" t="str">
            <v>CZECH REPUBLIC</v>
          </cell>
          <cell r="F54" t="str">
            <v>Czech Republic</v>
          </cell>
          <cell r="G54">
            <v>935</v>
          </cell>
          <cell r="H54" t="str">
            <v>CZE</v>
          </cell>
        </row>
        <row r="55">
          <cell r="C55">
            <v>128</v>
          </cell>
          <cell r="D55" t="str">
            <v>DENMARK</v>
          </cell>
          <cell r="E55" t="str">
            <v>DENMARK</v>
          </cell>
          <cell r="F55" t="str">
            <v>Denmark</v>
          </cell>
          <cell r="G55">
            <v>128</v>
          </cell>
          <cell r="H55" t="str">
            <v>DNK</v>
          </cell>
        </row>
        <row r="56">
          <cell r="C56">
            <v>611</v>
          </cell>
          <cell r="D56" t="str">
            <v>DJIBOUTI</v>
          </cell>
          <cell r="E56" t="str">
            <v>DJIBOUTI</v>
          </cell>
          <cell r="F56" t="str">
            <v>Djibouti</v>
          </cell>
          <cell r="G56">
            <v>611</v>
          </cell>
          <cell r="H56" t="str">
            <v>DJI</v>
          </cell>
        </row>
        <row r="57">
          <cell r="C57">
            <v>321</v>
          </cell>
          <cell r="D57" t="str">
            <v>DOMINICA</v>
          </cell>
          <cell r="E57" t="str">
            <v>DOMINICA</v>
          </cell>
          <cell r="F57" t="str">
            <v>Dominica</v>
          </cell>
          <cell r="G57">
            <v>321</v>
          </cell>
          <cell r="H57" t="str">
            <v>DMA</v>
          </cell>
        </row>
        <row r="58">
          <cell r="C58">
            <v>243</v>
          </cell>
          <cell r="D58" t="str">
            <v>DOMINICAN</v>
          </cell>
          <cell r="E58" t="str">
            <v>DOMINICAN REPUBLIC</v>
          </cell>
          <cell r="F58" t="str">
            <v>Dominican Rep.</v>
          </cell>
          <cell r="G58">
            <v>243</v>
          </cell>
          <cell r="H58" t="str">
            <v>DOM</v>
          </cell>
        </row>
        <row r="59">
          <cell r="C59">
            <v>248</v>
          </cell>
          <cell r="D59" t="str">
            <v>ECUADOR</v>
          </cell>
          <cell r="E59" t="str">
            <v>ECUADOR</v>
          </cell>
          <cell r="F59" t="str">
            <v>Ecuador</v>
          </cell>
          <cell r="G59">
            <v>248</v>
          </cell>
          <cell r="H59" t="str">
            <v>ECU</v>
          </cell>
        </row>
        <row r="60">
          <cell r="C60">
            <v>469</v>
          </cell>
          <cell r="D60" t="str">
            <v>EGYPT</v>
          </cell>
          <cell r="E60" t="str">
            <v>EGYPT</v>
          </cell>
          <cell r="F60" t="str">
            <v>Egypt</v>
          </cell>
          <cell r="G60">
            <v>469</v>
          </cell>
          <cell r="H60" t="str">
            <v>EGY</v>
          </cell>
        </row>
        <row r="61">
          <cell r="C61">
            <v>253</v>
          </cell>
          <cell r="D61" t="str">
            <v>EL SALVAD</v>
          </cell>
          <cell r="E61" t="str">
            <v>EL SALVADOR</v>
          </cell>
          <cell r="F61" t="str">
            <v>El Salvador</v>
          </cell>
          <cell r="G61">
            <v>253</v>
          </cell>
          <cell r="H61" t="str">
            <v>SLV</v>
          </cell>
        </row>
        <row r="62">
          <cell r="C62">
            <v>642</v>
          </cell>
          <cell r="D62" t="str">
            <v>EQUATORIA</v>
          </cell>
          <cell r="E62" t="str">
            <v>EQUATORIAL GUINEA</v>
          </cell>
          <cell r="F62" t="str">
            <v>Equatorial Guinea</v>
          </cell>
          <cell r="G62">
            <v>642</v>
          </cell>
          <cell r="H62" t="str">
            <v>GNQ</v>
          </cell>
        </row>
        <row r="63">
          <cell r="C63">
            <v>643</v>
          </cell>
          <cell r="D63" t="str">
            <v>ERITREA</v>
          </cell>
          <cell r="E63" t="str">
            <v>ERITREA</v>
          </cell>
          <cell r="F63" t="str">
            <v>Eritrea</v>
          </cell>
          <cell r="G63">
            <v>643</v>
          </cell>
          <cell r="H63" t="str">
            <v>ERI</v>
          </cell>
        </row>
        <row r="64">
          <cell r="C64">
            <v>939</v>
          </cell>
          <cell r="D64" t="str">
            <v>ESTONIA</v>
          </cell>
          <cell r="E64" t="str">
            <v>ESTONIA</v>
          </cell>
          <cell r="F64" t="str">
            <v>Estonia</v>
          </cell>
          <cell r="G64">
            <v>939</v>
          </cell>
          <cell r="H64" t="str">
            <v>EST</v>
          </cell>
        </row>
        <row r="65">
          <cell r="C65">
            <v>644</v>
          </cell>
          <cell r="D65" t="str">
            <v>ETHIOPIA</v>
          </cell>
          <cell r="E65" t="str">
            <v>ETHIOPIA</v>
          </cell>
          <cell r="F65" t="str">
            <v>Ethiopia</v>
          </cell>
          <cell r="G65">
            <v>644</v>
          </cell>
          <cell r="H65" t="str">
            <v>ETH</v>
          </cell>
        </row>
        <row r="66">
          <cell r="C66">
            <v>819</v>
          </cell>
          <cell r="D66" t="str">
            <v>FIJI</v>
          </cell>
          <cell r="E66" t="str">
            <v>FIJI</v>
          </cell>
          <cell r="F66" t="str">
            <v>Fiji</v>
          </cell>
          <cell r="G66">
            <v>819</v>
          </cell>
          <cell r="H66" t="str">
            <v>FJI</v>
          </cell>
        </row>
        <row r="67">
          <cell r="C67">
            <v>172</v>
          </cell>
          <cell r="D67" t="str">
            <v>FINLAND</v>
          </cell>
          <cell r="E67" t="str">
            <v>FINLAND</v>
          </cell>
          <cell r="F67" t="str">
            <v>Finland</v>
          </cell>
          <cell r="G67">
            <v>172</v>
          </cell>
          <cell r="H67" t="str">
            <v>FIN</v>
          </cell>
        </row>
        <row r="68">
          <cell r="C68">
            <v>132</v>
          </cell>
          <cell r="D68" t="str">
            <v>FRANCE</v>
          </cell>
          <cell r="E68" t="str">
            <v>FRANCE</v>
          </cell>
          <cell r="F68" t="str">
            <v>France</v>
          </cell>
          <cell r="G68">
            <v>132</v>
          </cell>
          <cell r="H68" t="str">
            <v>FRA</v>
          </cell>
        </row>
        <row r="69">
          <cell r="C69">
            <v>887</v>
          </cell>
          <cell r="D69" t="str">
            <v>FRENCH PO</v>
          </cell>
          <cell r="E69" t="str">
            <v>FRENCH POLYNESIA</v>
          </cell>
          <cell r="F69" t="str">
            <v>French Polynesia</v>
          </cell>
          <cell r="G69">
            <v>887</v>
          </cell>
          <cell r="H69" t="str">
            <v>PYF</v>
          </cell>
        </row>
        <row r="70">
          <cell r="C70">
            <v>646</v>
          </cell>
          <cell r="D70" t="str">
            <v>GABON</v>
          </cell>
          <cell r="E70" t="str">
            <v>GABON</v>
          </cell>
          <cell r="F70" t="str">
            <v>Gabon</v>
          </cell>
          <cell r="G70">
            <v>646</v>
          </cell>
          <cell r="H70" t="str">
            <v>GAB</v>
          </cell>
        </row>
        <row r="71">
          <cell r="C71">
            <v>648</v>
          </cell>
          <cell r="D71" t="str">
            <v>GAMBIA</v>
          </cell>
          <cell r="E71" t="str">
            <v>GAMBIA</v>
          </cell>
          <cell r="F71" t="str">
            <v>Gambia, The</v>
          </cell>
          <cell r="G71">
            <v>648</v>
          </cell>
          <cell r="H71" t="str">
            <v>GMB</v>
          </cell>
        </row>
        <row r="72">
          <cell r="C72">
            <v>915</v>
          </cell>
          <cell r="D72" t="str">
            <v>GEORGIA</v>
          </cell>
          <cell r="E72" t="str">
            <v>GEORGIA</v>
          </cell>
          <cell r="F72" t="str">
            <v>Georgia</v>
          </cell>
          <cell r="G72">
            <v>915</v>
          </cell>
          <cell r="H72" t="str">
            <v>GEO</v>
          </cell>
        </row>
        <row r="73">
          <cell r="C73">
            <v>134</v>
          </cell>
          <cell r="D73" t="str">
            <v>GERMANY</v>
          </cell>
          <cell r="E73" t="str">
            <v>GERMANY</v>
          </cell>
          <cell r="F73" t="str">
            <v>Germany</v>
          </cell>
          <cell r="G73">
            <v>134</v>
          </cell>
          <cell r="H73" t="str">
            <v>DEU</v>
          </cell>
        </row>
        <row r="74">
          <cell r="C74">
            <v>652</v>
          </cell>
          <cell r="D74" t="str">
            <v>GHANA</v>
          </cell>
          <cell r="E74" t="str">
            <v>GHANA</v>
          </cell>
          <cell r="F74" t="str">
            <v>Ghana</v>
          </cell>
          <cell r="G74">
            <v>652</v>
          </cell>
          <cell r="H74" t="str">
            <v>GHA</v>
          </cell>
        </row>
        <row r="75">
          <cell r="C75">
            <v>823</v>
          </cell>
          <cell r="D75" t="str">
            <v>GIBRALTAR</v>
          </cell>
          <cell r="E75" t="str">
            <v>GIBRALTAR</v>
          </cell>
          <cell r="F75" t="str">
            <v>Gibraltar</v>
          </cell>
          <cell r="G75">
            <v>823</v>
          </cell>
          <cell r="H75" t="str">
            <v>GIB</v>
          </cell>
        </row>
        <row r="76">
          <cell r="C76">
            <v>174</v>
          </cell>
          <cell r="D76" t="str">
            <v>GREECE</v>
          </cell>
          <cell r="E76" t="str">
            <v>GREECE</v>
          </cell>
          <cell r="F76" t="str">
            <v>Greece</v>
          </cell>
          <cell r="G76">
            <v>174</v>
          </cell>
          <cell r="H76" t="str">
            <v>GRC</v>
          </cell>
        </row>
        <row r="77">
          <cell r="C77">
            <v>328</v>
          </cell>
          <cell r="D77" t="str">
            <v>GRENADA</v>
          </cell>
          <cell r="E77" t="str">
            <v>GRENADA</v>
          </cell>
          <cell r="F77" t="str">
            <v>Grenada</v>
          </cell>
          <cell r="G77">
            <v>328</v>
          </cell>
          <cell r="H77" t="str">
            <v>GRD</v>
          </cell>
        </row>
        <row r="78">
          <cell r="C78">
            <v>258</v>
          </cell>
          <cell r="D78" t="str">
            <v>GUATEMALA</v>
          </cell>
          <cell r="E78" t="str">
            <v>GUATEMALA</v>
          </cell>
          <cell r="F78" t="str">
            <v>Guatemala</v>
          </cell>
          <cell r="G78">
            <v>258</v>
          </cell>
          <cell r="H78" t="str">
            <v>GTM</v>
          </cell>
        </row>
        <row r="79">
          <cell r="C79">
            <v>656</v>
          </cell>
          <cell r="D79" t="str">
            <v>GUINEA</v>
          </cell>
          <cell r="E79" t="str">
            <v>GUINEA</v>
          </cell>
          <cell r="F79" t="str">
            <v>Guinea</v>
          </cell>
          <cell r="G79">
            <v>656</v>
          </cell>
          <cell r="H79" t="str">
            <v>GIN</v>
          </cell>
        </row>
        <row r="80">
          <cell r="C80">
            <v>654</v>
          </cell>
          <cell r="D80" t="str">
            <v>GUINEA-BI</v>
          </cell>
          <cell r="E80" t="str">
            <v>GUINEA-BISAU</v>
          </cell>
          <cell r="F80" t="str">
            <v>Guinea-Bissau</v>
          </cell>
          <cell r="G80">
            <v>654</v>
          </cell>
          <cell r="H80" t="str">
            <v>GNB</v>
          </cell>
        </row>
        <row r="81">
          <cell r="C81">
            <v>336</v>
          </cell>
          <cell r="D81" t="str">
            <v>GUYANA</v>
          </cell>
          <cell r="E81" t="str">
            <v>GUYANA</v>
          </cell>
          <cell r="F81" t="str">
            <v>Guyana</v>
          </cell>
          <cell r="G81">
            <v>336</v>
          </cell>
          <cell r="H81" t="str">
            <v>GUY</v>
          </cell>
        </row>
        <row r="82">
          <cell r="C82">
            <v>263</v>
          </cell>
          <cell r="D82" t="str">
            <v>HAITI</v>
          </cell>
          <cell r="E82" t="str">
            <v>HAITI</v>
          </cell>
          <cell r="F82" t="str">
            <v>Haiti</v>
          </cell>
          <cell r="G82">
            <v>263</v>
          </cell>
          <cell r="H82" t="str">
            <v>HTI</v>
          </cell>
        </row>
        <row r="83">
          <cell r="C83">
            <v>268</v>
          </cell>
          <cell r="D83" t="str">
            <v>HONDURAS</v>
          </cell>
          <cell r="E83" t="str">
            <v>HONDURAS</v>
          </cell>
          <cell r="F83" t="str">
            <v>Honduras</v>
          </cell>
          <cell r="G83">
            <v>268</v>
          </cell>
          <cell r="H83" t="str">
            <v>HND</v>
          </cell>
        </row>
        <row r="84">
          <cell r="C84">
            <v>944</v>
          </cell>
          <cell r="D84" t="str">
            <v>HUNGARY</v>
          </cell>
          <cell r="E84" t="str">
            <v>HUNGARY</v>
          </cell>
          <cell r="F84" t="str">
            <v>Hungary</v>
          </cell>
          <cell r="G84">
            <v>944</v>
          </cell>
          <cell r="H84" t="str">
            <v>HUN</v>
          </cell>
        </row>
        <row r="85">
          <cell r="C85">
            <v>176</v>
          </cell>
          <cell r="D85" t="str">
            <v>ICELAND</v>
          </cell>
          <cell r="E85" t="str">
            <v>ICELAND</v>
          </cell>
          <cell r="F85" t="str">
            <v>Iceland</v>
          </cell>
          <cell r="G85">
            <v>176</v>
          </cell>
          <cell r="H85" t="str">
            <v>ISL</v>
          </cell>
        </row>
        <row r="86">
          <cell r="C86">
            <v>534</v>
          </cell>
          <cell r="D86" t="str">
            <v>INDIA</v>
          </cell>
          <cell r="E86" t="str">
            <v>INDIA</v>
          </cell>
          <cell r="F86" t="str">
            <v>India</v>
          </cell>
          <cell r="G86">
            <v>534</v>
          </cell>
          <cell r="H86" t="str">
            <v>IND</v>
          </cell>
        </row>
        <row r="87">
          <cell r="C87">
            <v>536</v>
          </cell>
          <cell r="D87" t="str">
            <v>INDONESIA</v>
          </cell>
          <cell r="E87" t="str">
            <v>INDONESIA</v>
          </cell>
          <cell r="F87" t="str">
            <v>Indonesia</v>
          </cell>
          <cell r="G87">
            <v>536</v>
          </cell>
          <cell r="H87" t="str">
            <v>IDN</v>
          </cell>
        </row>
        <row r="88">
          <cell r="C88">
            <v>429</v>
          </cell>
          <cell r="D88" t="str">
            <v>IRAN, I.R</v>
          </cell>
          <cell r="E88" t="str">
            <v>IRAN, I.R. OF</v>
          </cell>
          <cell r="F88" t="str">
            <v>Iran</v>
          </cell>
          <cell r="G88">
            <v>429</v>
          </cell>
          <cell r="H88" t="str">
            <v>IRN</v>
          </cell>
        </row>
        <row r="89">
          <cell r="C89">
            <v>433</v>
          </cell>
          <cell r="D89" t="str">
            <v>IRAQ</v>
          </cell>
          <cell r="E89" t="str">
            <v>IRAQ</v>
          </cell>
          <cell r="F89" t="str">
            <v>Iraq</v>
          </cell>
          <cell r="G89">
            <v>433</v>
          </cell>
          <cell r="H89" t="str">
            <v>IRQ</v>
          </cell>
        </row>
        <row r="90">
          <cell r="C90">
            <v>178</v>
          </cell>
          <cell r="D90" t="str">
            <v>IRELAND</v>
          </cell>
          <cell r="E90" t="str">
            <v>IRELAND</v>
          </cell>
          <cell r="F90" t="str">
            <v>Ireland</v>
          </cell>
          <cell r="G90">
            <v>178</v>
          </cell>
          <cell r="H90" t="str">
            <v>IRL</v>
          </cell>
        </row>
        <row r="91">
          <cell r="C91">
            <v>436</v>
          </cell>
          <cell r="D91" t="str">
            <v>ISRAEL</v>
          </cell>
          <cell r="E91" t="str">
            <v>ISRAEL</v>
          </cell>
          <cell r="F91" t="str">
            <v>Israel</v>
          </cell>
          <cell r="G91">
            <v>436</v>
          </cell>
          <cell r="H91" t="str">
            <v>ISR</v>
          </cell>
        </row>
        <row r="92">
          <cell r="C92">
            <v>136</v>
          </cell>
          <cell r="D92" t="str">
            <v>ITALY</v>
          </cell>
          <cell r="E92" t="str">
            <v>ITALY</v>
          </cell>
          <cell r="F92" t="str">
            <v>Italy</v>
          </cell>
          <cell r="G92">
            <v>136</v>
          </cell>
          <cell r="H92" t="str">
            <v>ITA</v>
          </cell>
        </row>
        <row r="93">
          <cell r="C93">
            <v>343</v>
          </cell>
          <cell r="D93" t="str">
            <v>JAMAICA</v>
          </cell>
          <cell r="E93" t="str">
            <v>JAMAICA</v>
          </cell>
          <cell r="F93" t="str">
            <v>Jamaica</v>
          </cell>
          <cell r="G93">
            <v>343</v>
          </cell>
          <cell r="H93" t="str">
            <v>JAM</v>
          </cell>
        </row>
        <row r="94">
          <cell r="C94">
            <v>158</v>
          </cell>
          <cell r="D94" t="str">
            <v>JAPAN</v>
          </cell>
          <cell r="E94" t="str">
            <v>JAPAN</v>
          </cell>
          <cell r="F94" t="str">
            <v>Japan</v>
          </cell>
          <cell r="G94">
            <v>158</v>
          </cell>
          <cell r="H94" t="str">
            <v>JPN</v>
          </cell>
        </row>
        <row r="95">
          <cell r="C95">
            <v>439</v>
          </cell>
          <cell r="D95" t="str">
            <v>JORDAN</v>
          </cell>
          <cell r="E95" t="str">
            <v>JORDAN</v>
          </cell>
          <cell r="F95" t="str">
            <v>Jordan</v>
          </cell>
          <cell r="G95">
            <v>439</v>
          </cell>
          <cell r="H95" t="str">
            <v>JOR</v>
          </cell>
        </row>
        <row r="96">
          <cell r="C96">
            <v>916</v>
          </cell>
          <cell r="D96" t="str">
            <v>KAZAKHSTA</v>
          </cell>
          <cell r="E96" t="str">
            <v>KAZAKHSTAN</v>
          </cell>
          <cell r="F96" t="str">
            <v>Kazakhstan</v>
          </cell>
          <cell r="G96">
            <v>916</v>
          </cell>
          <cell r="H96" t="str">
            <v>KAZ</v>
          </cell>
        </row>
        <row r="97">
          <cell r="C97">
            <v>664</v>
          </cell>
          <cell r="D97" t="str">
            <v>KENYA</v>
          </cell>
          <cell r="E97" t="str">
            <v>KENYA</v>
          </cell>
          <cell r="F97" t="str">
            <v>Kenya</v>
          </cell>
          <cell r="G97">
            <v>664</v>
          </cell>
          <cell r="H97" t="str">
            <v>KEN</v>
          </cell>
        </row>
        <row r="98">
          <cell r="C98">
            <v>826</v>
          </cell>
          <cell r="D98" t="str">
            <v>KIRIBATI</v>
          </cell>
          <cell r="E98" t="str">
            <v>KIRIBATI</v>
          </cell>
          <cell r="F98" t="str">
            <v>Kiribati</v>
          </cell>
          <cell r="G98">
            <v>826</v>
          </cell>
          <cell r="H98" t="str">
            <v>KIR</v>
          </cell>
        </row>
        <row r="99">
          <cell r="C99">
            <v>542</v>
          </cell>
          <cell r="D99" t="str">
            <v>KOREA</v>
          </cell>
          <cell r="E99" t="str">
            <v>KOREA</v>
          </cell>
          <cell r="F99" t="str">
            <v>Korea</v>
          </cell>
          <cell r="G99">
            <v>542</v>
          </cell>
          <cell r="H99" t="str">
            <v>KOR</v>
          </cell>
        </row>
        <row r="100">
          <cell r="C100">
            <v>967</v>
          </cell>
          <cell r="D100" t="str">
            <v>Kosovo, R</v>
          </cell>
          <cell r="E100" t="str">
            <v>Kosovo, Republic of</v>
          </cell>
          <cell r="F100" t="str">
            <v>Kosovo</v>
          </cell>
          <cell r="G100">
            <v>967</v>
          </cell>
          <cell r="H100" t="str">
            <v>UVK</v>
          </cell>
        </row>
        <row r="101">
          <cell r="C101">
            <v>443</v>
          </cell>
          <cell r="D101" t="str">
            <v>KUWAIT</v>
          </cell>
          <cell r="E101" t="str">
            <v>KUWAIT</v>
          </cell>
          <cell r="F101" t="str">
            <v>Kuwait</v>
          </cell>
          <cell r="G101">
            <v>443</v>
          </cell>
          <cell r="H101" t="str">
            <v>KWT</v>
          </cell>
        </row>
        <row r="102">
          <cell r="C102">
            <v>917</v>
          </cell>
          <cell r="D102" t="str">
            <v>KYRGYZ RE</v>
          </cell>
          <cell r="E102" t="str">
            <v>KYRGYZ REPUBLIC</v>
          </cell>
          <cell r="F102" t="str">
            <v>Kyrgyz</v>
          </cell>
          <cell r="G102">
            <v>917</v>
          </cell>
          <cell r="H102" t="str">
            <v>KGZ</v>
          </cell>
        </row>
        <row r="103">
          <cell r="C103">
            <v>544</v>
          </cell>
          <cell r="D103" t="str">
            <v>LAO PEOPL</v>
          </cell>
          <cell r="E103" t="str">
            <v>LAO PEOPLE S DEM.REP</v>
          </cell>
          <cell r="F103" t="str">
            <v>Lao PDR</v>
          </cell>
          <cell r="G103">
            <v>544</v>
          </cell>
          <cell r="H103" t="str">
            <v>LAO</v>
          </cell>
        </row>
        <row r="104">
          <cell r="C104">
            <v>941</v>
          </cell>
          <cell r="D104" t="str">
            <v>LATVIA</v>
          </cell>
          <cell r="E104" t="str">
            <v>LATVIA</v>
          </cell>
          <cell r="F104" t="str">
            <v>Latvia</v>
          </cell>
          <cell r="G104">
            <v>941</v>
          </cell>
          <cell r="H104" t="str">
            <v>LVA</v>
          </cell>
        </row>
        <row r="105">
          <cell r="C105">
            <v>446</v>
          </cell>
          <cell r="D105" t="str">
            <v>LEBANON</v>
          </cell>
          <cell r="E105" t="str">
            <v>LEBANON</v>
          </cell>
          <cell r="F105" t="str">
            <v>Lebanon</v>
          </cell>
          <cell r="G105">
            <v>446</v>
          </cell>
          <cell r="H105" t="str">
            <v>LBN</v>
          </cell>
        </row>
        <row r="106">
          <cell r="C106">
            <v>666</v>
          </cell>
          <cell r="D106" t="str">
            <v>LESOTHO</v>
          </cell>
          <cell r="E106" t="str">
            <v>LESOTHO</v>
          </cell>
          <cell r="F106" t="str">
            <v>Lesotho</v>
          </cell>
          <cell r="G106">
            <v>666</v>
          </cell>
          <cell r="H106" t="str">
            <v>LSO</v>
          </cell>
        </row>
        <row r="107">
          <cell r="C107">
            <v>668</v>
          </cell>
          <cell r="D107" t="str">
            <v>LIBERIA</v>
          </cell>
          <cell r="E107" t="str">
            <v>LIBERIA</v>
          </cell>
          <cell r="F107" t="str">
            <v>Liberia</v>
          </cell>
          <cell r="G107">
            <v>668</v>
          </cell>
          <cell r="H107" t="str">
            <v>LBR</v>
          </cell>
        </row>
        <row r="108">
          <cell r="C108">
            <v>672</v>
          </cell>
          <cell r="D108" t="str">
            <v>LIBYA</v>
          </cell>
          <cell r="E108" t="str">
            <v>LIBYA</v>
          </cell>
          <cell r="F108" t="str">
            <v>Libya</v>
          </cell>
          <cell r="G108">
            <v>672</v>
          </cell>
          <cell r="H108" t="str">
            <v>LBY</v>
          </cell>
        </row>
        <row r="109">
          <cell r="C109">
            <v>946</v>
          </cell>
          <cell r="D109" t="str">
            <v>LITHUANIA</v>
          </cell>
          <cell r="E109" t="str">
            <v>LITHUANIA</v>
          </cell>
          <cell r="F109" t="str">
            <v>Lithuania</v>
          </cell>
          <cell r="G109">
            <v>946</v>
          </cell>
          <cell r="H109" t="str">
            <v>LTU</v>
          </cell>
        </row>
        <row r="110">
          <cell r="C110">
            <v>137</v>
          </cell>
          <cell r="D110" t="str">
            <v>LUXEMBOUR</v>
          </cell>
          <cell r="E110" t="str">
            <v>LUXEMBOURG</v>
          </cell>
          <cell r="F110" t="str">
            <v>Luxembourg</v>
          </cell>
          <cell r="G110">
            <v>137</v>
          </cell>
          <cell r="H110" t="str">
            <v>LUX</v>
          </cell>
        </row>
        <row r="111">
          <cell r="C111">
            <v>962</v>
          </cell>
          <cell r="D111" t="str">
            <v>MACEDONIA</v>
          </cell>
          <cell r="E111" t="str">
            <v>MACEDONIA, FYR</v>
          </cell>
          <cell r="F111" t="str">
            <v>Macedonia</v>
          </cell>
          <cell r="G111">
            <v>962</v>
          </cell>
          <cell r="H111" t="str">
            <v>MKD</v>
          </cell>
        </row>
        <row r="112">
          <cell r="C112">
            <v>674</v>
          </cell>
          <cell r="D112" t="str">
            <v>MADAGASCA</v>
          </cell>
          <cell r="E112" t="str">
            <v>MADAGASCAR</v>
          </cell>
          <cell r="F112" t="str">
            <v>Madagascar</v>
          </cell>
          <cell r="G112">
            <v>674</v>
          </cell>
          <cell r="H112" t="str">
            <v>MDG</v>
          </cell>
        </row>
        <row r="113">
          <cell r="C113">
            <v>676</v>
          </cell>
          <cell r="D113" t="str">
            <v>MALAWI</v>
          </cell>
          <cell r="E113" t="str">
            <v>MALAWI</v>
          </cell>
          <cell r="F113" t="str">
            <v>Malawi</v>
          </cell>
          <cell r="G113">
            <v>676</v>
          </cell>
          <cell r="H113" t="str">
            <v>MWI</v>
          </cell>
        </row>
        <row r="114">
          <cell r="C114">
            <v>548</v>
          </cell>
          <cell r="D114" t="str">
            <v>MALAYSIA</v>
          </cell>
          <cell r="E114" t="str">
            <v>MALAYSIA</v>
          </cell>
          <cell r="F114" t="str">
            <v>Malaysia</v>
          </cell>
          <cell r="G114">
            <v>548</v>
          </cell>
          <cell r="H114" t="str">
            <v>MYS</v>
          </cell>
        </row>
        <row r="115">
          <cell r="C115">
            <v>556</v>
          </cell>
          <cell r="D115" t="str">
            <v>MALDIVES</v>
          </cell>
          <cell r="E115" t="str">
            <v>MALDIVES</v>
          </cell>
          <cell r="F115" t="str">
            <v>Maldives</v>
          </cell>
          <cell r="G115">
            <v>556</v>
          </cell>
          <cell r="H115" t="str">
            <v>MDV</v>
          </cell>
        </row>
        <row r="116">
          <cell r="C116">
            <v>678</v>
          </cell>
          <cell r="D116" t="str">
            <v>MALI</v>
          </cell>
          <cell r="E116" t="str">
            <v>MALI</v>
          </cell>
          <cell r="F116" t="str">
            <v>Mali</v>
          </cell>
          <cell r="G116">
            <v>678</v>
          </cell>
          <cell r="H116" t="str">
            <v>MLI</v>
          </cell>
        </row>
        <row r="117">
          <cell r="C117">
            <v>181</v>
          </cell>
          <cell r="D117" t="str">
            <v>MALTA</v>
          </cell>
          <cell r="E117" t="str">
            <v>MALTA</v>
          </cell>
          <cell r="F117" t="str">
            <v>Malta</v>
          </cell>
          <cell r="G117">
            <v>181</v>
          </cell>
          <cell r="H117" t="str">
            <v>MLT</v>
          </cell>
        </row>
        <row r="118">
          <cell r="C118">
            <v>0</v>
          </cell>
          <cell r="D118" t="str">
            <v xml:space="preserve">Marshall </v>
          </cell>
          <cell r="E118" t="str">
            <v>Marshall Islands</v>
          </cell>
          <cell r="F118" t="str">
            <v>Marshall Islands</v>
          </cell>
          <cell r="H118" t="str">
            <v>MHL</v>
          </cell>
        </row>
        <row r="119">
          <cell r="C119">
            <v>682</v>
          </cell>
          <cell r="D119" t="str">
            <v>MAURITANI</v>
          </cell>
          <cell r="E119" t="str">
            <v>MAURITANIA</v>
          </cell>
          <cell r="F119" t="str">
            <v>Mauritania</v>
          </cell>
          <cell r="G119">
            <v>682</v>
          </cell>
          <cell r="H119" t="str">
            <v>MRT</v>
          </cell>
        </row>
        <row r="120">
          <cell r="C120">
            <v>684</v>
          </cell>
          <cell r="D120" t="str">
            <v>MAURITIUS</v>
          </cell>
          <cell r="E120" t="str">
            <v>MAURITIUS</v>
          </cell>
          <cell r="F120" t="str">
            <v>Mauritius</v>
          </cell>
          <cell r="G120">
            <v>684</v>
          </cell>
          <cell r="H120" t="str">
            <v>MUS</v>
          </cell>
        </row>
        <row r="121">
          <cell r="C121">
            <v>273</v>
          </cell>
          <cell r="D121" t="str">
            <v>MEXICO</v>
          </cell>
          <cell r="E121" t="str">
            <v>MEXICO</v>
          </cell>
          <cell r="F121" t="str">
            <v>Mexico</v>
          </cell>
          <cell r="G121">
            <v>273</v>
          </cell>
          <cell r="H121" t="str">
            <v>MEX</v>
          </cell>
        </row>
        <row r="122">
          <cell r="C122">
            <v>868</v>
          </cell>
          <cell r="D122" t="str">
            <v>MICRONESI</v>
          </cell>
          <cell r="E122" t="str">
            <v>MICRONESIA, FED.STS.</v>
          </cell>
          <cell r="F122" t="str">
            <v>Micronesia</v>
          </cell>
          <cell r="G122">
            <v>868</v>
          </cell>
          <cell r="H122" t="str">
            <v>FSM</v>
          </cell>
        </row>
        <row r="123">
          <cell r="C123">
            <v>921</v>
          </cell>
          <cell r="D123" t="str">
            <v>MOLDOVA</v>
          </cell>
          <cell r="E123" t="str">
            <v>MOLDOVA</v>
          </cell>
          <cell r="F123" t="str">
            <v>Moldova</v>
          </cell>
          <cell r="G123">
            <v>921</v>
          </cell>
          <cell r="H123" t="str">
            <v>MDA</v>
          </cell>
        </row>
        <row r="124">
          <cell r="C124">
            <v>948</v>
          </cell>
          <cell r="D124" t="str">
            <v>MONGOLIA</v>
          </cell>
          <cell r="E124" t="str">
            <v>MONGOLIA</v>
          </cell>
          <cell r="F124" t="str">
            <v>Mongolia</v>
          </cell>
          <cell r="G124">
            <v>948</v>
          </cell>
          <cell r="H124" t="str">
            <v>MNG</v>
          </cell>
        </row>
        <row r="125">
          <cell r="C125">
            <v>943</v>
          </cell>
          <cell r="D125" t="str">
            <v>Montenegr</v>
          </cell>
          <cell r="E125" t="str">
            <v>Montenegro</v>
          </cell>
          <cell r="F125" t="str">
            <v>Montenegro</v>
          </cell>
          <cell r="G125">
            <v>943</v>
          </cell>
          <cell r="H125" t="str">
            <v>MNE</v>
          </cell>
        </row>
        <row r="126">
          <cell r="C126">
            <v>686</v>
          </cell>
          <cell r="D126" t="str">
            <v>MOROCCO</v>
          </cell>
          <cell r="E126" t="str">
            <v>MOROCCO</v>
          </cell>
          <cell r="F126" t="str">
            <v>Morocco</v>
          </cell>
          <cell r="G126">
            <v>686</v>
          </cell>
          <cell r="H126" t="str">
            <v>MAR</v>
          </cell>
        </row>
        <row r="127">
          <cell r="C127">
            <v>688</v>
          </cell>
          <cell r="D127" t="str">
            <v>MOZAMBIQU</v>
          </cell>
          <cell r="E127" t="str">
            <v>MOZAMBIQUE</v>
          </cell>
          <cell r="F127" t="str">
            <v>Mozambique</v>
          </cell>
          <cell r="G127">
            <v>688</v>
          </cell>
          <cell r="H127" t="str">
            <v>MOZ</v>
          </cell>
        </row>
        <row r="128">
          <cell r="C128">
            <v>518</v>
          </cell>
          <cell r="D128" t="str">
            <v>MYANMAR</v>
          </cell>
          <cell r="E128" t="str">
            <v>MYANMAR</v>
          </cell>
          <cell r="F128" t="str">
            <v>Myanmar</v>
          </cell>
          <cell r="G128">
            <v>518</v>
          </cell>
          <cell r="H128" t="str">
            <v>MMR</v>
          </cell>
        </row>
        <row r="129">
          <cell r="C129">
            <v>728</v>
          </cell>
          <cell r="D129" t="str">
            <v>NAMIBIA</v>
          </cell>
          <cell r="E129" t="str">
            <v>NAMIBIA</v>
          </cell>
          <cell r="F129" t="str">
            <v>Namibia</v>
          </cell>
          <cell r="G129">
            <v>728</v>
          </cell>
          <cell r="H129" t="str">
            <v>NAM</v>
          </cell>
        </row>
        <row r="130">
          <cell r="C130">
            <v>836</v>
          </cell>
          <cell r="D130" t="str">
            <v>NAURU</v>
          </cell>
          <cell r="E130" t="str">
            <v>NAURU</v>
          </cell>
          <cell r="F130" t="str">
            <v>Nauru</v>
          </cell>
          <cell r="G130">
            <v>836</v>
          </cell>
          <cell r="H130" t="str">
            <v>NRU</v>
          </cell>
        </row>
        <row r="131">
          <cell r="C131">
            <v>558</v>
          </cell>
          <cell r="D131" t="str">
            <v>NEPAL</v>
          </cell>
          <cell r="E131" t="str">
            <v>NEPAL</v>
          </cell>
          <cell r="F131" t="str">
            <v>Nepal</v>
          </cell>
          <cell r="G131">
            <v>558</v>
          </cell>
          <cell r="H131" t="str">
            <v>NPL</v>
          </cell>
        </row>
        <row r="132">
          <cell r="C132">
            <v>138</v>
          </cell>
          <cell r="D132" t="str">
            <v>NETHERLAN</v>
          </cell>
          <cell r="E132" t="str">
            <v>NETHERLANDS</v>
          </cell>
          <cell r="F132" t="str">
            <v>Netherlands</v>
          </cell>
          <cell r="G132">
            <v>138</v>
          </cell>
          <cell r="H132" t="str">
            <v>NLD</v>
          </cell>
        </row>
        <row r="133">
          <cell r="C133">
            <v>353</v>
          </cell>
          <cell r="D133" t="str">
            <v>NETHERLAN</v>
          </cell>
          <cell r="E133" t="str">
            <v>NETHERLANDS ANTILLES</v>
          </cell>
          <cell r="F133" t="str">
            <v>Netherlands Antilles</v>
          </cell>
          <cell r="G133">
            <v>353</v>
          </cell>
          <cell r="H133" t="str">
            <v>ANT</v>
          </cell>
        </row>
        <row r="134">
          <cell r="C134">
            <v>839</v>
          </cell>
          <cell r="D134" t="str">
            <v>NEW CALED</v>
          </cell>
          <cell r="E134" t="str">
            <v>NEW CALEDONIA</v>
          </cell>
          <cell r="F134" t="str">
            <v>New Caledonia</v>
          </cell>
          <cell r="G134">
            <v>839</v>
          </cell>
          <cell r="H134" t="str">
            <v>NCL</v>
          </cell>
        </row>
        <row r="135">
          <cell r="C135">
            <v>196</v>
          </cell>
          <cell r="D135" t="str">
            <v>NEW ZEALA</v>
          </cell>
          <cell r="E135" t="str">
            <v>NEW ZEALAND</v>
          </cell>
          <cell r="F135" t="str">
            <v>New Zealand</v>
          </cell>
          <cell r="G135">
            <v>196</v>
          </cell>
          <cell r="H135" t="str">
            <v>NZL</v>
          </cell>
        </row>
        <row r="136">
          <cell r="C136">
            <v>278</v>
          </cell>
          <cell r="D136" t="str">
            <v>Nicaragua</v>
          </cell>
          <cell r="E136" t="str">
            <v>Nicaragua</v>
          </cell>
          <cell r="F136" t="str">
            <v>Nicaragua</v>
          </cell>
          <cell r="G136">
            <v>278</v>
          </cell>
          <cell r="H136" t="str">
            <v>NIC</v>
          </cell>
        </row>
        <row r="137">
          <cell r="C137">
            <v>692</v>
          </cell>
          <cell r="D137" t="str">
            <v>NIGER</v>
          </cell>
          <cell r="E137" t="str">
            <v>NIGER</v>
          </cell>
          <cell r="F137" t="str">
            <v>Niger</v>
          </cell>
          <cell r="G137">
            <v>692</v>
          </cell>
          <cell r="H137" t="str">
            <v>NER</v>
          </cell>
        </row>
        <row r="138">
          <cell r="C138">
            <v>694</v>
          </cell>
          <cell r="D138" t="str">
            <v>NIGERIA</v>
          </cell>
          <cell r="E138" t="str">
            <v>NIGERIA</v>
          </cell>
          <cell r="F138" t="str">
            <v>Nigeria</v>
          </cell>
          <cell r="G138">
            <v>694</v>
          </cell>
          <cell r="H138" t="str">
            <v>NGA</v>
          </cell>
        </row>
        <row r="139">
          <cell r="C139">
            <v>954</v>
          </cell>
          <cell r="D139" t="str">
            <v>NORTH KOR</v>
          </cell>
          <cell r="E139" t="str">
            <v>NORTH KOREA</v>
          </cell>
          <cell r="F139" t="str">
            <v>Koria, PR</v>
          </cell>
          <cell r="G139">
            <v>954</v>
          </cell>
          <cell r="H139" t="str">
            <v>PRK</v>
          </cell>
        </row>
        <row r="140">
          <cell r="C140">
            <v>142</v>
          </cell>
          <cell r="D140" t="str">
            <v>NORWAY</v>
          </cell>
          <cell r="E140" t="str">
            <v>NORWAY</v>
          </cell>
          <cell r="F140" t="str">
            <v>Norway</v>
          </cell>
          <cell r="G140">
            <v>142</v>
          </cell>
          <cell r="H140" t="str">
            <v>NOR</v>
          </cell>
        </row>
        <row r="141">
          <cell r="C141">
            <v>892</v>
          </cell>
          <cell r="D141" t="str">
            <v>OCEANIA N</v>
          </cell>
          <cell r="E141" t="str">
            <v>OCEANIA N.S.</v>
          </cell>
          <cell r="F141" t="str">
            <v>Oceania</v>
          </cell>
          <cell r="G141">
            <v>892</v>
          </cell>
          <cell r="H141" t="e">
            <v>#N/A</v>
          </cell>
        </row>
        <row r="142">
          <cell r="C142">
            <v>449</v>
          </cell>
          <cell r="D142" t="str">
            <v>OMAN</v>
          </cell>
          <cell r="E142" t="str">
            <v>OMAN</v>
          </cell>
          <cell r="F142" t="str">
            <v>Oman</v>
          </cell>
          <cell r="G142">
            <v>449</v>
          </cell>
          <cell r="H142" t="str">
            <v>OMN</v>
          </cell>
        </row>
        <row r="143">
          <cell r="C143">
            <v>564</v>
          </cell>
          <cell r="D143" t="str">
            <v>PAKISTAN</v>
          </cell>
          <cell r="E143" t="str">
            <v>PAKISTAN</v>
          </cell>
          <cell r="F143" t="str">
            <v>Pakistan</v>
          </cell>
          <cell r="G143">
            <v>564</v>
          </cell>
          <cell r="H143" t="str">
            <v>PAK</v>
          </cell>
        </row>
        <row r="144">
          <cell r="C144">
            <v>283</v>
          </cell>
          <cell r="D144" t="str">
            <v>PANAMA</v>
          </cell>
          <cell r="E144" t="str">
            <v>PANAMA</v>
          </cell>
          <cell r="F144" t="str">
            <v>Panama</v>
          </cell>
          <cell r="G144">
            <v>283</v>
          </cell>
          <cell r="H144" t="str">
            <v>PAN</v>
          </cell>
        </row>
        <row r="145">
          <cell r="C145">
            <v>853</v>
          </cell>
          <cell r="D145" t="str">
            <v>PAPUA NEW</v>
          </cell>
          <cell r="E145" t="str">
            <v>PAPUA NEW GUINEA</v>
          </cell>
          <cell r="F145" t="str">
            <v>Papua New Guinea</v>
          </cell>
          <cell r="G145">
            <v>853</v>
          </cell>
          <cell r="H145" t="str">
            <v>PNG</v>
          </cell>
        </row>
        <row r="146">
          <cell r="C146">
            <v>288</v>
          </cell>
          <cell r="D146" t="str">
            <v>PARAGUAY</v>
          </cell>
          <cell r="E146" t="str">
            <v>PARAGUAY</v>
          </cell>
          <cell r="F146" t="str">
            <v>Paraguay</v>
          </cell>
          <cell r="G146">
            <v>288</v>
          </cell>
          <cell r="H146" t="str">
            <v>PRY</v>
          </cell>
        </row>
        <row r="147">
          <cell r="C147">
            <v>293</v>
          </cell>
          <cell r="D147" t="str">
            <v>PERU</v>
          </cell>
          <cell r="E147" t="str">
            <v>PERU</v>
          </cell>
          <cell r="F147" t="str">
            <v>Peru</v>
          </cell>
          <cell r="G147">
            <v>293</v>
          </cell>
          <cell r="H147" t="str">
            <v>PER</v>
          </cell>
        </row>
        <row r="148">
          <cell r="C148">
            <v>566</v>
          </cell>
          <cell r="D148" t="str">
            <v>PHILIPPIN</v>
          </cell>
          <cell r="E148" t="str">
            <v>PHILIPPINES</v>
          </cell>
          <cell r="F148" t="str">
            <v>Philippines</v>
          </cell>
          <cell r="G148">
            <v>566</v>
          </cell>
          <cell r="H148" t="str">
            <v>PHL</v>
          </cell>
        </row>
        <row r="149">
          <cell r="C149">
            <v>964</v>
          </cell>
          <cell r="D149" t="str">
            <v>POLAND</v>
          </cell>
          <cell r="E149" t="str">
            <v>POLAND</v>
          </cell>
          <cell r="F149" t="str">
            <v>Poland</v>
          </cell>
          <cell r="G149">
            <v>964</v>
          </cell>
          <cell r="H149" t="str">
            <v>POL</v>
          </cell>
        </row>
        <row r="150">
          <cell r="C150">
            <v>182</v>
          </cell>
          <cell r="D150" t="str">
            <v>PORTUGAL</v>
          </cell>
          <cell r="E150" t="str">
            <v>PORTUGAL</v>
          </cell>
          <cell r="F150" t="str">
            <v>Portugal</v>
          </cell>
          <cell r="G150">
            <v>182</v>
          </cell>
          <cell r="H150" t="str">
            <v>PRT</v>
          </cell>
        </row>
        <row r="151">
          <cell r="C151">
            <v>453</v>
          </cell>
          <cell r="D151" t="str">
            <v>QATAR</v>
          </cell>
          <cell r="E151" t="str">
            <v>QATAR</v>
          </cell>
          <cell r="F151" t="str">
            <v>Qatar</v>
          </cell>
          <cell r="G151">
            <v>453</v>
          </cell>
          <cell r="H151" t="str">
            <v>QAT</v>
          </cell>
        </row>
        <row r="152">
          <cell r="C152">
            <v>968</v>
          </cell>
          <cell r="D152" t="str">
            <v>ROMANIA</v>
          </cell>
          <cell r="E152" t="str">
            <v>ROMANIA</v>
          </cell>
          <cell r="F152" t="str">
            <v>Romania</v>
          </cell>
          <cell r="G152">
            <v>968</v>
          </cell>
          <cell r="H152" t="str">
            <v>ROM</v>
          </cell>
        </row>
        <row r="153">
          <cell r="C153">
            <v>922</v>
          </cell>
          <cell r="D153" t="str">
            <v>RUSSIA</v>
          </cell>
          <cell r="E153" t="str">
            <v>RUSSIA</v>
          </cell>
          <cell r="F153" t="str">
            <v>Russian Federation</v>
          </cell>
          <cell r="G153">
            <v>922</v>
          </cell>
          <cell r="H153" t="str">
            <v>RUS</v>
          </cell>
        </row>
        <row r="154">
          <cell r="C154">
            <v>714</v>
          </cell>
          <cell r="D154" t="str">
            <v>RWANDA</v>
          </cell>
          <cell r="E154" t="str">
            <v>RWANDA</v>
          </cell>
          <cell r="F154" t="str">
            <v>Rwanda</v>
          </cell>
          <cell r="G154">
            <v>714</v>
          </cell>
          <cell r="H154" t="str">
            <v>RWA</v>
          </cell>
        </row>
        <row r="155">
          <cell r="C155">
            <v>862</v>
          </cell>
          <cell r="D155" t="str">
            <v>SAMOA</v>
          </cell>
          <cell r="E155" t="str">
            <v>SAMOA</v>
          </cell>
          <cell r="F155" t="str">
            <v>Samoa</v>
          </cell>
          <cell r="G155">
            <v>862</v>
          </cell>
          <cell r="H155" t="str">
            <v>WSM</v>
          </cell>
        </row>
        <row r="156">
          <cell r="C156">
            <v>716</v>
          </cell>
          <cell r="D156" t="str">
            <v xml:space="preserve">SAO TOME </v>
          </cell>
          <cell r="E156" t="str">
            <v>SAO TOME &amp; PRINCIPE</v>
          </cell>
          <cell r="F156" t="str">
            <v>São Tomé and Principe</v>
          </cell>
          <cell r="G156">
            <v>716</v>
          </cell>
          <cell r="H156" t="str">
            <v>STP</v>
          </cell>
        </row>
        <row r="157">
          <cell r="C157">
            <v>456</v>
          </cell>
          <cell r="D157" t="str">
            <v>SAUDI ARA</v>
          </cell>
          <cell r="E157" t="str">
            <v>SAUDI ARABIA</v>
          </cell>
          <cell r="F157" t="str">
            <v>Saudi Arabia</v>
          </cell>
          <cell r="G157">
            <v>456</v>
          </cell>
          <cell r="H157" t="str">
            <v>SAU</v>
          </cell>
        </row>
        <row r="158">
          <cell r="C158">
            <v>722</v>
          </cell>
          <cell r="D158" t="str">
            <v>SENEGAL</v>
          </cell>
          <cell r="E158" t="str">
            <v>SENEGAL</v>
          </cell>
          <cell r="F158" t="str">
            <v>Senegal</v>
          </cell>
          <cell r="G158">
            <v>722</v>
          </cell>
          <cell r="H158" t="str">
            <v>SEN</v>
          </cell>
        </row>
        <row r="159">
          <cell r="C159">
            <v>942</v>
          </cell>
          <cell r="D159" t="str">
            <v>Serbia</v>
          </cell>
          <cell r="E159" t="str">
            <v>Serbia</v>
          </cell>
          <cell r="F159" t="str">
            <v>Serbia</v>
          </cell>
          <cell r="G159">
            <v>942</v>
          </cell>
          <cell r="H159" t="str">
            <v>SRB</v>
          </cell>
        </row>
        <row r="160">
          <cell r="C160">
            <v>718</v>
          </cell>
          <cell r="D160" t="str">
            <v>SEYSHELLE</v>
          </cell>
          <cell r="E160" t="str">
            <v>SEYSHELLES</v>
          </cell>
          <cell r="F160" t="str">
            <v>Seychelles</v>
          </cell>
          <cell r="G160">
            <v>718</v>
          </cell>
          <cell r="H160" t="str">
            <v>SYC</v>
          </cell>
        </row>
        <row r="161">
          <cell r="C161">
            <v>724</v>
          </cell>
          <cell r="D161" t="str">
            <v>SIERRA LE</v>
          </cell>
          <cell r="E161" t="str">
            <v>SIERRA LEONE</v>
          </cell>
          <cell r="F161" t="str">
            <v>Sierra Leone</v>
          </cell>
          <cell r="G161">
            <v>724</v>
          </cell>
          <cell r="H161" t="str">
            <v>SLE</v>
          </cell>
        </row>
        <row r="162">
          <cell r="C162">
            <v>576</v>
          </cell>
          <cell r="D162" t="str">
            <v>SINGAPORE</v>
          </cell>
          <cell r="E162" t="str">
            <v>SINGAPORE</v>
          </cell>
          <cell r="F162" t="str">
            <v>Singapore</v>
          </cell>
          <cell r="G162">
            <v>576</v>
          </cell>
          <cell r="H162" t="str">
            <v>SGP</v>
          </cell>
        </row>
        <row r="163">
          <cell r="C163">
            <v>936</v>
          </cell>
          <cell r="D163" t="str">
            <v>SLOVAK RE</v>
          </cell>
          <cell r="E163" t="str">
            <v>SLOVAK REPUBLIC</v>
          </cell>
          <cell r="F163" t="str">
            <v>Slovak Republic</v>
          </cell>
          <cell r="G163">
            <v>936</v>
          </cell>
          <cell r="H163" t="str">
            <v>SVK</v>
          </cell>
        </row>
        <row r="164">
          <cell r="C164">
            <v>961</v>
          </cell>
          <cell r="D164" t="str">
            <v>SLOVENIA</v>
          </cell>
          <cell r="E164" t="str">
            <v>SLOVENIA</v>
          </cell>
          <cell r="F164" t="str">
            <v>Slovenia</v>
          </cell>
          <cell r="G164">
            <v>961</v>
          </cell>
          <cell r="H164" t="str">
            <v>SVN</v>
          </cell>
        </row>
        <row r="165">
          <cell r="C165">
            <v>813</v>
          </cell>
          <cell r="D165" t="str">
            <v>SOLOMON I</v>
          </cell>
          <cell r="E165" t="str">
            <v>SOLOMON ISLANDS</v>
          </cell>
          <cell r="F165" t="str">
            <v>Solomon Islands</v>
          </cell>
          <cell r="G165">
            <v>813</v>
          </cell>
          <cell r="H165" t="str">
            <v>SLB</v>
          </cell>
        </row>
        <row r="166">
          <cell r="C166">
            <v>726</v>
          </cell>
          <cell r="D166" t="str">
            <v>SOMALIA</v>
          </cell>
          <cell r="E166" t="str">
            <v>SOMALIA</v>
          </cell>
          <cell r="F166" t="str">
            <v>Somalia</v>
          </cell>
          <cell r="G166">
            <v>726</v>
          </cell>
          <cell r="H166" t="str">
            <v>SOM</v>
          </cell>
        </row>
        <row r="167">
          <cell r="C167">
            <v>199</v>
          </cell>
          <cell r="D167" t="str">
            <v>SOUTH AFR</v>
          </cell>
          <cell r="E167" t="str">
            <v>SOUTH AFRICA</v>
          </cell>
          <cell r="F167" t="str">
            <v>South Africa</v>
          </cell>
          <cell r="G167">
            <v>199</v>
          </cell>
          <cell r="H167" t="str">
            <v>ZAF</v>
          </cell>
        </row>
        <row r="168">
          <cell r="C168">
            <v>184</v>
          </cell>
          <cell r="D168" t="str">
            <v>SPAIN</v>
          </cell>
          <cell r="E168" t="str">
            <v>SPAIN</v>
          </cell>
          <cell r="F168" t="str">
            <v>Spain</v>
          </cell>
          <cell r="G168">
            <v>184</v>
          </cell>
          <cell r="H168" t="str">
            <v>ESP</v>
          </cell>
        </row>
        <row r="169">
          <cell r="C169">
            <v>524</v>
          </cell>
          <cell r="D169" t="str">
            <v>SRI LANKA</v>
          </cell>
          <cell r="E169" t="str">
            <v>SRI LANKA</v>
          </cell>
          <cell r="F169" t="str">
            <v>Sri Lanka</v>
          </cell>
          <cell r="G169">
            <v>524</v>
          </cell>
          <cell r="H169" t="str">
            <v>LKA</v>
          </cell>
        </row>
        <row r="170">
          <cell r="C170">
            <v>361</v>
          </cell>
          <cell r="D170" t="str">
            <v>ST. KITTS</v>
          </cell>
          <cell r="E170" t="str">
            <v>ST. KITTS AND NEVIS</v>
          </cell>
          <cell r="F170" t="str">
            <v>St. Kitts and Nevis</v>
          </cell>
          <cell r="G170">
            <v>361</v>
          </cell>
          <cell r="H170" t="str">
            <v>KNA</v>
          </cell>
        </row>
        <row r="171">
          <cell r="C171">
            <v>362</v>
          </cell>
          <cell r="D171" t="str">
            <v>ST. LUCIA</v>
          </cell>
          <cell r="E171" t="str">
            <v>ST. LUCIA</v>
          </cell>
          <cell r="F171" t="str">
            <v>St. Lucia</v>
          </cell>
          <cell r="G171">
            <v>362</v>
          </cell>
          <cell r="H171" t="str">
            <v>LCA</v>
          </cell>
        </row>
        <row r="172">
          <cell r="C172">
            <v>363</v>
          </cell>
          <cell r="D172" t="str">
            <v>ST. PIERR</v>
          </cell>
          <cell r="E172" t="str">
            <v>ST. PIERRE-MIQUELON</v>
          </cell>
          <cell r="F172" t="str">
            <v>St. Pierre-Miquelon</v>
          </cell>
          <cell r="G172">
            <v>363</v>
          </cell>
          <cell r="H172" t="str">
            <v>SPM</v>
          </cell>
        </row>
        <row r="173">
          <cell r="C173">
            <v>364</v>
          </cell>
          <cell r="D173" t="str">
            <v>ST. VINCE</v>
          </cell>
          <cell r="E173" t="str">
            <v>ST. VINCENT &amp; GRENS.</v>
          </cell>
          <cell r="F173" t="str">
            <v>St. Vincent and the Grenadines</v>
          </cell>
          <cell r="G173">
            <v>364</v>
          </cell>
          <cell r="H173" t="str">
            <v>VCT</v>
          </cell>
        </row>
        <row r="174">
          <cell r="C174">
            <v>732</v>
          </cell>
          <cell r="D174" t="str">
            <v>SUDAN</v>
          </cell>
          <cell r="E174" t="str">
            <v>SUDAN</v>
          </cell>
          <cell r="F174" t="str">
            <v>Sudan</v>
          </cell>
          <cell r="G174">
            <v>732</v>
          </cell>
          <cell r="H174" t="str">
            <v>SDN</v>
          </cell>
        </row>
        <row r="175">
          <cell r="C175">
            <v>366</v>
          </cell>
          <cell r="D175" t="str">
            <v>SURINAME</v>
          </cell>
          <cell r="E175" t="str">
            <v>SURINAME</v>
          </cell>
          <cell r="F175" t="str">
            <v>Suriname</v>
          </cell>
          <cell r="G175">
            <v>366</v>
          </cell>
          <cell r="H175" t="str">
            <v>SUR</v>
          </cell>
        </row>
        <row r="176">
          <cell r="C176">
            <v>734</v>
          </cell>
          <cell r="D176" t="str">
            <v>SWAZILAND</v>
          </cell>
          <cell r="E176" t="str">
            <v>SWAZILAND</v>
          </cell>
          <cell r="F176" t="str">
            <v>Swaziland</v>
          </cell>
          <cell r="G176">
            <v>734</v>
          </cell>
          <cell r="H176" t="str">
            <v>SWZ</v>
          </cell>
        </row>
        <row r="177">
          <cell r="C177">
            <v>144</v>
          </cell>
          <cell r="D177" t="str">
            <v>SWEDEN</v>
          </cell>
          <cell r="E177" t="str">
            <v>SWEDEN</v>
          </cell>
          <cell r="F177" t="str">
            <v>Sweden</v>
          </cell>
          <cell r="G177">
            <v>144</v>
          </cell>
          <cell r="H177" t="str">
            <v>SWE</v>
          </cell>
        </row>
        <row r="178">
          <cell r="C178">
            <v>146</v>
          </cell>
          <cell r="D178" t="str">
            <v>SWITZERLA</v>
          </cell>
          <cell r="E178" t="str">
            <v>SWITZERLAND</v>
          </cell>
          <cell r="F178" t="str">
            <v>Switzerland</v>
          </cell>
          <cell r="G178">
            <v>146</v>
          </cell>
          <cell r="H178" t="str">
            <v>CHE</v>
          </cell>
        </row>
        <row r="179">
          <cell r="C179">
            <v>463</v>
          </cell>
          <cell r="D179" t="str">
            <v>SYRIAN AR</v>
          </cell>
          <cell r="E179" t="str">
            <v>SYRIAN ARAB REPUBLIC</v>
          </cell>
          <cell r="F179" t="str">
            <v>Syrian Arab Republic</v>
          </cell>
          <cell r="G179">
            <v>463</v>
          </cell>
          <cell r="H179" t="str">
            <v>SYR</v>
          </cell>
        </row>
        <row r="180">
          <cell r="C180">
            <v>538</v>
          </cell>
          <cell r="D180" t="str">
            <v>Taiwan Pr</v>
          </cell>
          <cell r="E180" t="str">
            <v>Taiwan Prov.of China</v>
          </cell>
          <cell r="F180" t="str">
            <v>Taiwan</v>
          </cell>
          <cell r="G180">
            <v>538</v>
          </cell>
          <cell r="H180" t="str">
            <v>TWN</v>
          </cell>
        </row>
        <row r="181">
          <cell r="C181">
            <v>923</v>
          </cell>
          <cell r="D181" t="str">
            <v>TAJIKISTA</v>
          </cell>
          <cell r="E181" t="str">
            <v>TAJIKISTAN</v>
          </cell>
          <cell r="F181" t="str">
            <v>Tajikistan</v>
          </cell>
          <cell r="G181">
            <v>923</v>
          </cell>
          <cell r="H181" t="str">
            <v>TJK</v>
          </cell>
        </row>
        <row r="182">
          <cell r="C182">
            <v>738</v>
          </cell>
          <cell r="D182" t="str">
            <v>TANZANIA</v>
          </cell>
          <cell r="E182" t="str">
            <v>TANZANIA</v>
          </cell>
          <cell r="F182" t="str">
            <v>Tanzania</v>
          </cell>
          <cell r="G182">
            <v>738</v>
          </cell>
          <cell r="H182" t="str">
            <v>TZA</v>
          </cell>
        </row>
        <row r="183">
          <cell r="C183">
            <v>578</v>
          </cell>
          <cell r="D183" t="str">
            <v>THAILAND</v>
          </cell>
          <cell r="E183" t="str">
            <v>THAILAND</v>
          </cell>
          <cell r="F183" t="str">
            <v>Thailand</v>
          </cell>
          <cell r="G183">
            <v>578</v>
          </cell>
          <cell r="H183" t="str">
            <v>THA</v>
          </cell>
        </row>
        <row r="184">
          <cell r="C184">
            <v>537</v>
          </cell>
          <cell r="D184" t="str">
            <v>Timor-Les</v>
          </cell>
          <cell r="E184" t="str">
            <v>Timor-Leste</v>
          </cell>
          <cell r="F184" t="str">
            <v>Timor-Leste</v>
          </cell>
          <cell r="G184">
            <v>537</v>
          </cell>
          <cell r="H184" t="str">
            <v>TLS</v>
          </cell>
        </row>
        <row r="185">
          <cell r="C185">
            <v>742</v>
          </cell>
          <cell r="D185" t="str">
            <v>TOGO</v>
          </cell>
          <cell r="E185" t="str">
            <v>TOGO</v>
          </cell>
          <cell r="F185" t="str">
            <v>Togo</v>
          </cell>
          <cell r="G185">
            <v>742</v>
          </cell>
          <cell r="H185" t="str">
            <v>TGO</v>
          </cell>
        </row>
        <row r="186">
          <cell r="C186">
            <v>866</v>
          </cell>
          <cell r="D186" t="str">
            <v>TONGA</v>
          </cell>
          <cell r="E186" t="str">
            <v>TONGA</v>
          </cell>
          <cell r="F186" t="str">
            <v>Tonga</v>
          </cell>
          <cell r="G186">
            <v>866</v>
          </cell>
          <cell r="H186" t="str">
            <v>TON</v>
          </cell>
        </row>
        <row r="187">
          <cell r="C187">
            <v>369</v>
          </cell>
          <cell r="D187" t="str">
            <v xml:space="preserve">TRINIDAD </v>
          </cell>
          <cell r="E187" t="str">
            <v>TRINIDAD AND TOBAGO</v>
          </cell>
          <cell r="F187" t="str">
            <v>Trinidad and Tobago</v>
          </cell>
          <cell r="G187">
            <v>369</v>
          </cell>
          <cell r="H187" t="str">
            <v>TTO</v>
          </cell>
        </row>
        <row r="188">
          <cell r="C188">
            <v>744</v>
          </cell>
          <cell r="D188" t="str">
            <v>TUNISIA</v>
          </cell>
          <cell r="E188" t="str">
            <v>TUNISIA</v>
          </cell>
          <cell r="F188" t="str">
            <v>Tunisia</v>
          </cell>
          <cell r="G188">
            <v>744</v>
          </cell>
          <cell r="H188" t="str">
            <v>TUN</v>
          </cell>
        </row>
        <row r="189">
          <cell r="C189">
            <v>186</v>
          </cell>
          <cell r="D189" t="str">
            <v>TURKEY</v>
          </cell>
          <cell r="E189" t="str">
            <v>TURKEY</v>
          </cell>
          <cell r="F189" t="str">
            <v>Turkey</v>
          </cell>
          <cell r="G189">
            <v>186</v>
          </cell>
          <cell r="H189" t="str">
            <v>TUR</v>
          </cell>
        </row>
        <row r="190">
          <cell r="C190">
            <v>925</v>
          </cell>
          <cell r="D190" t="str">
            <v>TURKMENIS</v>
          </cell>
          <cell r="E190" t="str">
            <v>TURKMENISTAN</v>
          </cell>
          <cell r="F190" t="str">
            <v>Turkmenistan</v>
          </cell>
          <cell r="G190">
            <v>925</v>
          </cell>
          <cell r="H190" t="str">
            <v>TKM</v>
          </cell>
        </row>
        <row r="191">
          <cell r="C191">
            <v>869</v>
          </cell>
          <cell r="D191" t="str">
            <v>TUVALU</v>
          </cell>
          <cell r="E191" t="str">
            <v>TUVALU</v>
          </cell>
          <cell r="F191" t="str">
            <v>Tuvalu</v>
          </cell>
          <cell r="G191">
            <v>869</v>
          </cell>
          <cell r="H191" t="str">
            <v>TUV</v>
          </cell>
        </row>
        <row r="192">
          <cell r="C192">
            <v>746</v>
          </cell>
          <cell r="D192" t="str">
            <v>UGANDA</v>
          </cell>
          <cell r="E192" t="str">
            <v>UGANDA</v>
          </cell>
          <cell r="F192" t="str">
            <v>Uganda</v>
          </cell>
          <cell r="G192">
            <v>746</v>
          </cell>
          <cell r="H192" t="str">
            <v>UGA</v>
          </cell>
        </row>
        <row r="193">
          <cell r="C193">
            <v>926</v>
          </cell>
          <cell r="D193" t="str">
            <v>UKRAINE</v>
          </cell>
          <cell r="E193" t="str">
            <v>UKRAINE</v>
          </cell>
          <cell r="F193" t="str">
            <v>Ukraine</v>
          </cell>
          <cell r="G193">
            <v>926</v>
          </cell>
          <cell r="H193" t="str">
            <v>UKR</v>
          </cell>
        </row>
        <row r="194">
          <cell r="C194">
            <v>466</v>
          </cell>
          <cell r="D194" t="str">
            <v>UNITED AR</v>
          </cell>
          <cell r="E194" t="str">
            <v>UNITED ARAB EMIRATES</v>
          </cell>
          <cell r="F194" t="str">
            <v>United Arab Emirates</v>
          </cell>
          <cell r="G194">
            <v>466</v>
          </cell>
          <cell r="H194" t="str">
            <v>ARE</v>
          </cell>
        </row>
        <row r="195">
          <cell r="C195">
            <v>112</v>
          </cell>
          <cell r="D195" t="str">
            <v>UNITED KI</v>
          </cell>
          <cell r="E195" t="str">
            <v>UNITED KINGDOM</v>
          </cell>
          <cell r="F195" t="str">
            <v>United Kingdom</v>
          </cell>
          <cell r="G195">
            <v>112</v>
          </cell>
          <cell r="H195" t="str">
            <v>GBR</v>
          </cell>
        </row>
        <row r="196">
          <cell r="C196">
            <v>111</v>
          </cell>
          <cell r="D196" t="str">
            <v>UNITED ST</v>
          </cell>
          <cell r="E196" t="str">
            <v>UNITED STATES</v>
          </cell>
          <cell r="F196" t="str">
            <v>United States</v>
          </cell>
          <cell r="G196">
            <v>111</v>
          </cell>
          <cell r="H196" t="str">
            <v>USA</v>
          </cell>
        </row>
        <row r="197">
          <cell r="C197">
            <v>298</v>
          </cell>
          <cell r="D197" t="str">
            <v>URUGUAY</v>
          </cell>
          <cell r="E197" t="str">
            <v>URUGUAY</v>
          </cell>
          <cell r="F197" t="str">
            <v>Uruguay</v>
          </cell>
          <cell r="G197">
            <v>298</v>
          </cell>
          <cell r="H197" t="str">
            <v>URY</v>
          </cell>
        </row>
        <row r="198">
          <cell r="C198">
            <v>927</v>
          </cell>
          <cell r="D198" t="str">
            <v>UZBEKISTA</v>
          </cell>
          <cell r="E198" t="str">
            <v>UZBEKISTAN</v>
          </cell>
          <cell r="F198" t="str">
            <v>Uzbekistan</v>
          </cell>
          <cell r="G198">
            <v>927</v>
          </cell>
          <cell r="H198" t="str">
            <v>UZB</v>
          </cell>
        </row>
        <row r="199">
          <cell r="C199">
            <v>846</v>
          </cell>
          <cell r="D199" t="str">
            <v>VANUATU</v>
          </cell>
          <cell r="E199" t="str">
            <v>VANUATU</v>
          </cell>
          <cell r="F199" t="str">
            <v>Vanuatu</v>
          </cell>
          <cell r="G199">
            <v>846</v>
          </cell>
          <cell r="H199" t="str">
            <v>VUT</v>
          </cell>
        </row>
        <row r="200">
          <cell r="C200">
            <v>299</v>
          </cell>
          <cell r="D200" t="str">
            <v>VENEZUELA</v>
          </cell>
          <cell r="E200" t="str">
            <v>VENEZUELA, REP. BOL.</v>
          </cell>
          <cell r="F200" t="str">
            <v>Venezuela, RB</v>
          </cell>
          <cell r="G200">
            <v>299</v>
          </cell>
          <cell r="H200" t="str">
            <v>VEN</v>
          </cell>
        </row>
        <row r="201">
          <cell r="C201">
            <v>582</v>
          </cell>
          <cell r="D201" t="str">
            <v>VIETNAM</v>
          </cell>
          <cell r="E201" t="str">
            <v>VIETNAM</v>
          </cell>
          <cell r="F201" t="str">
            <v>Vietnam</v>
          </cell>
          <cell r="G201">
            <v>582</v>
          </cell>
          <cell r="H201" t="str">
            <v>VNM</v>
          </cell>
        </row>
        <row r="202">
          <cell r="C202">
            <v>474</v>
          </cell>
          <cell r="D202" t="str">
            <v>YEMEN, RE</v>
          </cell>
          <cell r="E202" t="str">
            <v>YEMEN, REPUBLIC OF</v>
          </cell>
          <cell r="F202" t="str">
            <v>Yemen</v>
          </cell>
          <cell r="G202">
            <v>474</v>
          </cell>
          <cell r="H202" t="str">
            <v>YEM</v>
          </cell>
        </row>
        <row r="203">
          <cell r="C203">
            <v>188</v>
          </cell>
          <cell r="D203" t="str">
            <v>YUGOSLAVI</v>
          </cell>
          <cell r="E203" t="str">
            <v>YUGOSLAVIA, SFR</v>
          </cell>
          <cell r="F203" t="str">
            <v>Yugoslavia, SFR</v>
          </cell>
          <cell r="G203">
            <v>188</v>
          </cell>
        </row>
        <row r="204">
          <cell r="C204">
            <v>754</v>
          </cell>
          <cell r="D204" t="str">
            <v>ZAMBIA</v>
          </cell>
          <cell r="E204" t="str">
            <v>ZAMBIA</v>
          </cell>
          <cell r="F204" t="str">
            <v>Zambia</v>
          </cell>
          <cell r="G204">
            <v>754</v>
          </cell>
          <cell r="H204" t="str">
            <v>ZMB</v>
          </cell>
        </row>
        <row r="205">
          <cell r="C205">
            <v>698</v>
          </cell>
          <cell r="D205" t="str">
            <v>ZIMBABWE</v>
          </cell>
          <cell r="E205" t="str">
            <v>ZIMBABWE</v>
          </cell>
          <cell r="F205" t="str">
            <v>Zimbabwe</v>
          </cell>
          <cell r="G205">
            <v>698</v>
          </cell>
          <cell r="H205" t="str">
            <v>ZWE</v>
          </cell>
        </row>
        <row r="206">
          <cell r="C206">
            <v>963</v>
          </cell>
          <cell r="D206" t="str">
            <v>BOSNIA AN</v>
          </cell>
          <cell r="E206" t="str">
            <v xml:space="preserve">BOSNIA AND HERZEGOVINA </v>
          </cell>
          <cell r="F206" t="str">
            <v>Bosnia and Herzegovina</v>
          </cell>
          <cell r="G206">
            <v>963</v>
          </cell>
          <cell r="H206" t="str">
            <v>BIH</v>
          </cell>
        </row>
        <row r="207">
          <cell r="C207">
            <v>636</v>
          </cell>
          <cell r="D207" t="str">
            <v>CONGO,DEM</v>
          </cell>
          <cell r="E207" t="str">
            <v>CONGO,DEMOCRATIC REPUBLIC OF</v>
          </cell>
          <cell r="G207">
            <v>636</v>
          </cell>
          <cell r="H207" t="str">
            <v>DRC</v>
          </cell>
        </row>
        <row r="208">
          <cell r="C208">
            <v>662</v>
          </cell>
          <cell r="D208" t="str">
            <v>COTE D'IV</v>
          </cell>
          <cell r="E208" t="str">
            <v>COTE D'IVOIRE</v>
          </cell>
          <cell r="G208">
            <v>662</v>
          </cell>
          <cell r="H208" t="str">
            <v>CIV</v>
          </cell>
        </row>
        <row r="209">
          <cell r="C209">
            <v>942</v>
          </cell>
          <cell r="D209" t="str">
            <v>SERBIA,RE</v>
          </cell>
          <cell r="E209" t="str">
            <v>SERBIA,REPUBLIC OF</v>
          </cell>
          <cell r="F209" t="str">
            <v>Serbia</v>
          </cell>
          <cell r="G209">
            <v>942</v>
          </cell>
          <cell r="H209" t="str">
            <v>SRB</v>
          </cell>
        </row>
        <row r="210">
          <cell r="C210">
            <v>965</v>
          </cell>
          <cell r="D210" t="str">
            <v>Serbia &amp;</v>
          </cell>
          <cell r="E210" t="str">
            <v>Serbia &amp; Montenegro</v>
          </cell>
          <cell r="F210" t="str">
            <v>Serbia &amp; Montenegro</v>
          </cell>
          <cell r="G210">
            <v>965</v>
          </cell>
        </row>
        <row r="211">
          <cell r="C211">
            <v>718</v>
          </cell>
          <cell r="D211" t="str">
            <v>YEMEN,REP</v>
          </cell>
          <cell r="E211" t="str">
            <v>YEMEN,REPUBLIC OF</v>
          </cell>
          <cell r="F211" t="str">
            <v>Yemen</v>
          </cell>
          <cell r="G211">
            <v>718</v>
          </cell>
          <cell r="H211" t="str">
            <v>SYC</v>
          </cell>
        </row>
        <row r="212">
          <cell r="C212">
            <v>718</v>
          </cell>
          <cell r="D212" t="str">
            <v>SEYCHELLE</v>
          </cell>
          <cell r="E212" t="str">
            <v>SEYCHELLES</v>
          </cell>
          <cell r="F212" t="str">
            <v>Seychelles</v>
          </cell>
          <cell r="G212">
            <v>718</v>
          </cell>
          <cell r="H212" t="str">
            <v>SYC</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Tes"/>
      <sheetName val="PlanoTes «Central como CidMap»"/>
      <sheetName val="PlanoTes «Central»"/>
      <sheetName val="PlanoTes «Prov»"/>
      <sheetName val="Mapa Fiscal FinExt Dez"/>
      <sheetName val="Mapa Fiscal Trimest (Dez)"/>
      <sheetName val="Mapa Fiscal Trimest (orig Set)"/>
      <sheetName val="NOTAS"/>
      <sheetName val="DespCoefs"/>
      <sheetName val="Desp2001"/>
      <sheetName val="Desp2002"/>
      <sheetName val="Desp2003"/>
      <sheetName val="Rec Coefs"/>
      <sheetName val="Receitas - Notas"/>
      <sheetName val="Rec2001"/>
      <sheetName val="Rec2002"/>
      <sheetName val="Rec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C7">
            <v>7.9875804779280551E-2</v>
          </cell>
          <cell r="D7">
            <v>6.2328385811309943E-2</v>
          </cell>
          <cell r="E7">
            <v>6.2677287854355279E-2</v>
          </cell>
          <cell r="G7">
            <v>8.7869434199535759E-2</v>
          </cell>
          <cell r="H7">
            <v>5.1193288287186473E-2</v>
          </cell>
          <cell r="I7">
            <v>8.0528785311309525E-2</v>
          </cell>
          <cell r="K7">
            <v>0.12589960865079863</v>
          </cell>
          <cell r="L7">
            <v>0.10147638196945202</v>
          </cell>
          <cell r="M7">
            <v>8.2232542037379758E-2</v>
          </cell>
          <cell r="O7">
            <v>0.10426115402306374</v>
          </cell>
          <cell r="P7">
            <v>7.8748409447814138E-2</v>
          </cell>
          <cell r="Q7">
            <v>8.2908917628514156E-2</v>
          </cell>
        </row>
        <row r="15">
          <cell r="C15">
            <v>0.10798568436841068</v>
          </cell>
          <cell r="D15">
            <v>0.11662412615736552</v>
          </cell>
          <cell r="E15">
            <v>0.11041548635714533</v>
          </cell>
          <cell r="G15">
            <v>6.0402104695953439E-2</v>
          </cell>
          <cell r="H15">
            <v>6.6409111448890959E-2</v>
          </cell>
          <cell r="I15">
            <v>7.1032441173807803E-2</v>
          </cell>
          <cell r="K15">
            <v>9.0131222427498048E-2</v>
          </cell>
          <cell r="L15">
            <v>0.10187457626674412</v>
          </cell>
          <cell r="M15">
            <v>7.3245279864064705E-2</v>
          </cell>
          <cell r="O15">
            <v>8.1742653680669797E-2</v>
          </cell>
          <cell r="P15">
            <v>5.7863744168338817E-2</v>
          </cell>
          <cell r="Q15">
            <v>6.2273569391110867E-2</v>
          </cell>
        </row>
        <row r="26">
          <cell r="C26">
            <v>0.12744770703749589</v>
          </cell>
          <cell r="D26">
            <v>1.7595720720720718E-2</v>
          </cell>
          <cell r="E26">
            <v>5.92438172617775E-2</v>
          </cell>
          <cell r="G26">
            <v>0.14257228567392868</v>
          </cell>
          <cell r="H26">
            <v>7.8546882670594009E-3</v>
          </cell>
          <cell r="I26">
            <v>2.4340746996996993E-3</v>
          </cell>
          <cell r="K26">
            <v>0.12350811463323487</v>
          </cell>
          <cell r="L26">
            <v>0.12037112698801067</v>
          </cell>
          <cell r="M26">
            <v>0</v>
          </cell>
          <cell r="O26">
            <v>0.28126339098751063</v>
          </cell>
          <cell r="P26">
            <v>8.2957525307138444E-2</v>
          </cell>
          <cell r="Q26">
            <v>3.4751548423423415E-2</v>
          </cell>
        </row>
        <row r="42">
          <cell r="C42">
            <v>1.1172463969702449E-2</v>
          </cell>
          <cell r="D42">
            <v>2.7422057689273204E-2</v>
          </cell>
          <cell r="E42">
            <v>3.285815387726216E-2</v>
          </cell>
          <cell r="G42">
            <v>2.6470985529618424E-2</v>
          </cell>
          <cell r="H42">
            <v>4.4461300543447685E-2</v>
          </cell>
          <cell r="I42">
            <v>0.116037244882658</v>
          </cell>
          <cell r="K42">
            <v>0.27771227879766119</v>
          </cell>
          <cell r="L42">
            <v>0.15531165214208564</v>
          </cell>
          <cell r="M42">
            <v>6.6694656967452956E-2</v>
          </cell>
          <cell r="O42">
            <v>8.5391639584264226E-2</v>
          </cell>
          <cell r="P42">
            <v>5.3969546793625735E-2</v>
          </cell>
          <cell r="Q42">
            <v>0.10249801922294834</v>
          </cell>
        </row>
        <row r="54">
          <cell r="B54" t="str">
            <v>Media - Amortização da dívida (externa) (trim)</v>
          </cell>
          <cell r="C54">
            <v>0.14783583231110592</v>
          </cell>
          <cell r="D54">
            <v>0.56881167635937369</v>
          </cell>
          <cell r="E54">
            <v>0.28335249132952051</v>
          </cell>
          <cell r="G54">
            <v>0.19721593501339324</v>
          </cell>
          <cell r="H54">
            <v>0.36520055644388794</v>
          </cell>
          <cell r="I54">
            <v>0.43758350854271894</v>
          </cell>
          <cell r="K54">
            <v>0.14119370338597775</v>
          </cell>
          <cell r="L54">
            <v>0.43969981686798104</v>
          </cell>
          <cell r="M54">
            <v>0.41910647974604115</v>
          </cell>
          <cell r="O54">
            <v>0.55451512028600791</v>
          </cell>
          <cell r="P54">
            <v>0.19884378953612328</v>
          </cell>
          <cell r="Q54">
            <v>0.24664109017786887</v>
          </cell>
          <cell r="S54">
            <v>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PC"/>
      <sheetName val="MegaProj"/>
      <sheetName val="BOP"/>
      <sheetName val="RECEITA"/>
      <sheetName val="CalcRec"/>
      <sheetName val="IRPS"/>
      <sheetName val="IRPC"/>
      <sheetName val="IRPSDiv"/>
      <sheetName val="IVA"/>
      <sheetName val="Importações"/>
      <sheetName val="RECURSOS"/>
      <sheetName val="FinExt"/>
      <sheetName val="TrimOrç2001"/>
      <sheetName val="ExcOE2001"/>
      <sheetName val="ExcOE2002"/>
      <sheetName val="OE2003"/>
      <sheetName val="DESPESA"/>
      <sheetName val="Salários"/>
      <sheetName val="Salários 2"/>
      <sheetName val="Calc. Desp."/>
      <sheetName val="Desp. sect."/>
      <sheetName val="RestructBanc"/>
      <sheetName val="PARPA"/>
      <sheetName val="Monetário"/>
      <sheetName val="Obrig. Tes."/>
      <sheetName val="Indic. Selecc."/>
      <sheetName val="ResPressup"/>
      <sheetName val="ResReceita"/>
      <sheetName val="ResFinExt"/>
      <sheetName val="ResRecursos"/>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row r="5">
          <cell r="B5" t="str">
            <v>Voltar ao Índice</v>
          </cell>
          <cell r="D5">
            <v>1999</v>
          </cell>
          <cell r="E5">
            <v>2000</v>
          </cell>
          <cell r="F5">
            <v>2001</v>
          </cell>
          <cell r="G5">
            <v>2002</v>
          </cell>
          <cell r="H5">
            <v>2003</v>
          </cell>
          <cell r="I5">
            <v>2004</v>
          </cell>
          <cell r="J5">
            <v>2005</v>
          </cell>
          <cell r="K5">
            <v>2006</v>
          </cell>
          <cell r="L5">
            <v>2007</v>
          </cell>
          <cell r="M5">
            <v>2008</v>
          </cell>
          <cell r="N5">
            <v>2009</v>
          </cell>
          <cell r="O5">
            <v>2010</v>
          </cell>
        </row>
        <row r="10">
          <cell r="B10" t="str">
            <v>PIB, pm (Nominal; Biliões de Meticais)</v>
          </cell>
          <cell r="D10">
            <v>51913.228999999999</v>
          </cell>
          <cell r="E10">
            <v>56917.351584052092</v>
          </cell>
          <cell r="F10">
            <v>71134.810828789516</v>
          </cell>
          <cell r="G10">
            <v>82747.006304684852</v>
          </cell>
          <cell r="H10">
            <v>100599.80346743879</v>
          </cell>
          <cell r="I10">
            <v>116698.88777776853</v>
          </cell>
          <cell r="J10">
            <v>134928.31614072056</v>
          </cell>
          <cell r="K10">
            <v>154817.86686743001</v>
          </cell>
          <cell r="L10">
            <v>177116.88666545248</v>
          </cell>
          <cell r="M10">
            <v>206713.2127529796</v>
          </cell>
          <cell r="N10">
            <v>233584.72050539975</v>
          </cell>
          <cell r="O10">
            <v>266047.94091454224</v>
          </cell>
          <cell r="P10">
            <v>0.16673310787711482</v>
          </cell>
        </row>
        <row r="12">
          <cell r="B12" t="str">
            <v>Deflator (%)</v>
          </cell>
          <cell r="D12">
            <v>2.9</v>
          </cell>
          <cell r="E12">
            <v>8.0191110000000005</v>
          </cell>
          <cell r="F12">
            <v>10.601000000000001</v>
          </cell>
          <cell r="G12">
            <v>7.4092422898183639</v>
          </cell>
          <cell r="H12">
            <v>13.621642778599451</v>
          </cell>
          <cell r="I12">
            <v>6.7705306350232641</v>
          </cell>
          <cell r="J12">
            <v>6.955618754256232</v>
          </cell>
          <cell r="K12">
            <v>6.9923403626901859</v>
          </cell>
          <cell r="L12">
            <v>6.9923403626901415</v>
          </cell>
          <cell r="M12">
            <v>6.9923403626901415</v>
          </cell>
          <cell r="N12">
            <v>6.9923403626901637</v>
          </cell>
          <cell r="O12">
            <v>6.9923403626901637</v>
          </cell>
        </row>
        <row r="161">
          <cell r="B161" t="str">
            <v>Taxa de câmbio média anual (MT/USD)</v>
          </cell>
          <cell r="D161">
            <v>12691</v>
          </cell>
          <cell r="E161">
            <v>15226.083333333334</v>
          </cell>
          <cell r="F161">
            <v>20707.035</v>
          </cell>
          <cell r="G161">
            <v>23666</v>
          </cell>
          <cell r="H161">
            <v>24179</v>
          </cell>
          <cell r="I161">
            <v>25893.494742048999</v>
          </cell>
          <cell r="J161">
            <v>27777.631161014684</v>
          </cell>
          <cell r="K161">
            <v>29809.097489514974</v>
          </cell>
          <cell r="L161">
            <v>31989.131398163063</v>
          </cell>
          <cell r="M161">
            <v>34328.598105624573</v>
          </cell>
          <cell r="N161">
            <v>36839.157438490576</v>
          </cell>
          <cell r="O161">
            <v>39533.321943477131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B7" t="str">
            <v>Receita total</v>
          </cell>
          <cell r="D7">
            <v>5176.3689999999997</v>
          </cell>
          <cell r="E7">
            <v>7462.7834999999995</v>
          </cell>
          <cell r="F7">
            <v>9616.7704768219974</v>
          </cell>
          <cell r="G7">
            <v>12056.222396742967</v>
          </cell>
          <cell r="H7">
            <v>14704.555736728862</v>
          </cell>
          <cell r="I7">
            <v>16942.290594186292</v>
          </cell>
          <cell r="J7">
            <v>20115.272344750516</v>
          </cell>
          <cell r="K7">
            <v>23041.158708969855</v>
          </cell>
          <cell r="L7">
            <v>26766.941494513761</v>
          </cell>
          <cell r="M7">
            <v>31535.196759126615</v>
          </cell>
          <cell r="N7">
            <v>36585.99051597793</v>
          </cell>
          <cell r="O7">
            <v>42744.241363231136</v>
          </cell>
        </row>
        <row r="20">
          <cell r="B20" t="str">
            <v>Despesa corrente</v>
          </cell>
          <cell r="D20">
            <v>6291.9055550952553</v>
          </cell>
          <cell r="E20">
            <v>7836.1159999999991</v>
          </cell>
          <cell r="F20">
            <v>10231.287230436999</v>
          </cell>
          <cell r="G20">
            <v>13468.861999999999</v>
          </cell>
          <cell r="H20">
            <v>16392.453307652846</v>
          </cell>
          <cell r="I20">
            <v>18301.492520414209</v>
          </cell>
          <cell r="J20">
            <v>19120.612023471956</v>
          </cell>
          <cell r="K20">
            <v>20994.124008921044</v>
          </cell>
          <cell r="L20">
            <v>23813.799113437446</v>
          </cell>
          <cell r="M20">
            <v>27247.150177753356</v>
          </cell>
          <cell r="N20">
            <v>31009.958622757065</v>
          </cell>
          <cell r="O20">
            <v>35418.832519737924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
      <sheetName val="START"/>
      <sheetName val="Input-INSTRUCTIONS"/>
      <sheetName val="DMX IN"/>
      <sheetName val="DMX OUT"/>
      <sheetName val="Output - Submit"/>
      <sheetName val="Data-Input"/>
      <sheetName val="Inp_Out_Debt"/>
      <sheetName val="SDR"/>
      <sheetName val="PV Targets"/>
      <sheetName val="Customized Scenario-fiscal"/>
      <sheetName val="Customized Scenario-External"/>
      <sheetName val="Output-INSTRUCTIONS"/>
      <sheetName val="Out-Table baseline-External"/>
      <sheetName val="Out-Panel chart-External"/>
      <sheetName val="Out-Panel chart-Fiscal"/>
      <sheetName val="Out-Stress tests-External"/>
      <sheetName val="Out-Table baseline-Fiscal"/>
      <sheetName val="Out-Stress tests-Fiscal"/>
      <sheetName val="Out-Panel Chart-Remit"/>
      <sheetName val="Out-Stress tests-Remit"/>
      <sheetName val="Out-Panel Chart-prob"/>
      <sheetName val="Out-Panel Chart-prob-Remit"/>
      <sheetName val="Past DSAs"/>
      <sheetName val="BACKGROUND tables"/>
      <sheetName val="Chart Data"/>
      <sheetName val="Chart Data - Remit"/>
      <sheetName val="Prob"/>
      <sheetName val="Prob - Remit"/>
      <sheetName val="GE Calculation"/>
      <sheetName val="baseline-fiscal"/>
      <sheetName val="A1_historical-fiscal"/>
      <sheetName val="A2_PB unchanged-fiscal"/>
      <sheetName val="A3_LR growth-fiscal"/>
      <sheetName val="B1_GDP-fiscal"/>
      <sheetName val="B2_PB-fiscal"/>
      <sheetName val="B5_other flows-fiscal"/>
      <sheetName val="B3_combo-fiscal"/>
      <sheetName val="B4_depreciation-fiscal"/>
      <sheetName val="PV_ResFin-fiscal"/>
      <sheetName val="Baseline"/>
      <sheetName val="A1_historical"/>
      <sheetName val="A2_financing"/>
      <sheetName val="B1_GDP"/>
      <sheetName val="B2_exports"/>
      <sheetName val="B3_deflator"/>
      <sheetName val="B4_non-debt flows"/>
      <sheetName val="Comb shock PNSR comparison"/>
      <sheetName val="B5_Combo"/>
      <sheetName val="B6_30%depr"/>
      <sheetName val="PV_Base"/>
      <sheetName val="PV Stress"/>
      <sheetName val="PV Stress_A2"/>
      <sheetName val="Output Database"/>
      <sheetName val="lookup"/>
      <sheetName val="CPIA"/>
      <sheetName val="Debt service"/>
      <sheetName val="Old Debt Service"/>
      <sheetName val="EEREDNA"/>
      <sheetName val="Projection-52"/>
      <sheetName val="T-49"/>
      <sheetName val="Summary ExtDebt 2015"/>
      <sheetName val="Outstanding  (T-50) "/>
      <sheetName val="T-54"/>
      <sheetName val="EDSS1"/>
      <sheetName val="Projection-52 (usd)"/>
      <sheetName val="NAVIGATOR"/>
      <sheetName val="countries &amp; codes"/>
    </sheetNames>
    <sheetDataSet>
      <sheetData sheetId="0" refreshError="1"/>
      <sheetData sheetId="1" refreshError="1"/>
      <sheetData sheetId="2" refreshError="1"/>
      <sheetData sheetId="3" refreshError="1"/>
      <sheetData sheetId="4" refreshError="1"/>
      <sheetData sheetId="5">
        <row r="5">
          <cell r="C5" t="str">
            <v>Myanmar</v>
          </cell>
        </row>
        <row r="6">
          <cell r="C6">
            <v>518</v>
          </cell>
        </row>
        <row r="8">
          <cell r="C8" t="str">
            <v>nonhipc</v>
          </cell>
        </row>
        <row r="9">
          <cell r="C9">
            <v>2016</v>
          </cell>
        </row>
        <row r="10">
          <cell r="C10">
            <v>3.0249999999999999</v>
          </cell>
        </row>
        <row r="11">
          <cell r="C11" t="str">
            <v>No</v>
          </cell>
        </row>
        <row r="12">
          <cell r="C12" t="str">
            <v>No</v>
          </cell>
        </row>
        <row r="13">
          <cell r="C13" t="str">
            <v>No</v>
          </cell>
        </row>
        <row r="14">
          <cell r="C14" t="str">
            <v>No</v>
          </cell>
        </row>
        <row r="15">
          <cell r="C15" t="str">
            <v>No</v>
          </cell>
        </row>
      </sheetData>
      <sheetData sheetId="6">
        <row r="4">
          <cell r="C4" t="str">
            <v>Myanmar</v>
          </cell>
        </row>
        <row r="5">
          <cell r="C5">
            <v>518</v>
          </cell>
          <cell r="E5">
            <v>3.0249999999999999</v>
          </cell>
          <cell r="G5" t="str">
            <v>No</v>
          </cell>
        </row>
        <row r="7">
          <cell r="C7" t="str">
            <v>nonhipc</v>
          </cell>
        </row>
        <row r="14">
          <cell r="C14">
            <v>0.05</v>
          </cell>
        </row>
        <row r="22">
          <cell r="U22">
            <v>2016</v>
          </cell>
        </row>
      </sheetData>
      <sheetData sheetId="7" refreshError="1"/>
      <sheetData sheetId="8" refreshError="1"/>
      <sheetData sheetId="9" refreshError="1"/>
      <sheetData sheetId="10" refreshError="1"/>
      <sheetData sheetId="11" refreshError="1"/>
      <sheetData sheetId="12">
        <row r="10">
          <cell r="J10" t="str">
            <v>No</v>
          </cell>
        </row>
        <row r="47">
          <cell r="J47" t="str">
            <v>No</v>
          </cell>
        </row>
        <row r="48">
          <cell r="J48" t="str">
            <v>No</v>
          </cell>
        </row>
        <row r="50">
          <cell r="J50" t="str">
            <v>No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2">
          <cell r="B22">
            <v>10</v>
          </cell>
        </row>
        <row r="23">
          <cell r="B23">
            <v>40</v>
          </cell>
        </row>
        <row r="25">
          <cell r="B25">
            <v>0.05</v>
          </cell>
        </row>
      </sheetData>
      <sheetData sheetId="51" refreshError="1"/>
      <sheetData sheetId="52" refreshError="1"/>
      <sheetData sheetId="53" refreshError="1"/>
      <sheetData sheetId="54">
        <row r="2">
          <cell r="H2" t="str">
            <v>MMR</v>
          </cell>
        </row>
        <row r="4">
          <cell r="C4" t="str">
            <v>Afghanistan</v>
          </cell>
          <cell r="L4" t="str">
            <v>Low</v>
          </cell>
          <cell r="N4" t="str">
            <v>Yes</v>
          </cell>
          <cell r="Z4" t="str">
            <v>Yes</v>
          </cell>
        </row>
        <row r="5">
          <cell r="C5" t="str">
            <v>Albania</v>
          </cell>
          <cell r="L5" t="str">
            <v>Moderate</v>
          </cell>
          <cell r="N5" t="str">
            <v>No</v>
          </cell>
          <cell r="Z5" t="str">
            <v>No</v>
          </cell>
        </row>
        <row r="6">
          <cell r="C6" t="str">
            <v>Angola</v>
          </cell>
          <cell r="L6" t="str">
            <v>High</v>
          </cell>
          <cell r="N6" t="str">
            <v>No consent</v>
          </cell>
        </row>
        <row r="7">
          <cell r="C7" t="str">
            <v>Armenia</v>
          </cell>
          <cell r="L7" t="str">
            <v>In debt distress</v>
          </cell>
          <cell r="N7" t="str">
            <v>(pick)</v>
          </cell>
        </row>
        <row r="8">
          <cell r="C8" t="str">
            <v>Bangladesh</v>
          </cell>
          <cell r="L8" t="str">
            <v>n.a.</v>
          </cell>
        </row>
        <row r="9">
          <cell r="C9" t="str">
            <v>Benin</v>
          </cell>
          <cell r="L9" t="str">
            <v>(pick)</v>
          </cell>
        </row>
        <row r="10">
          <cell r="C10" t="str">
            <v>Bhutan</v>
          </cell>
        </row>
        <row r="11">
          <cell r="C11" t="str">
            <v>Bolivia</v>
          </cell>
        </row>
        <row r="12">
          <cell r="C12" t="str">
            <v>Burkina Faso</v>
          </cell>
          <cell r="J12" t="str">
            <v>Billions</v>
          </cell>
        </row>
        <row r="13">
          <cell r="C13" t="str">
            <v>Burundi</v>
          </cell>
          <cell r="J13" t="str">
            <v>Millions</v>
          </cell>
        </row>
        <row r="14">
          <cell r="C14" t="str">
            <v>Cambodia</v>
          </cell>
        </row>
        <row r="15">
          <cell r="C15" t="str">
            <v>Cameroon</v>
          </cell>
        </row>
        <row r="16">
          <cell r="C16" t="str">
            <v>Cape Verde</v>
          </cell>
        </row>
        <row r="17">
          <cell r="C17" t="str">
            <v>Central African Republic</v>
          </cell>
        </row>
        <row r="18">
          <cell r="C18" t="str">
            <v>Chad</v>
          </cell>
        </row>
        <row r="19">
          <cell r="C19" t="str">
            <v>Comoros</v>
          </cell>
        </row>
        <row r="20">
          <cell r="C20" t="str">
            <v>Congo, DR</v>
          </cell>
        </row>
        <row r="21">
          <cell r="C21" t="str">
            <v>Congo, Republic of</v>
          </cell>
        </row>
        <row r="22">
          <cell r="C22" t="str">
            <v>Cote d'Ivoire</v>
          </cell>
        </row>
        <row r="23">
          <cell r="C23" t="str">
            <v>Djibouti</v>
          </cell>
        </row>
        <row r="24">
          <cell r="C24" t="str">
            <v>Dominica</v>
          </cell>
        </row>
        <row r="25">
          <cell r="C25" t="str">
            <v>Eritrea</v>
          </cell>
        </row>
        <row r="26">
          <cell r="C26" t="str">
            <v>Ethiopia</v>
          </cell>
        </row>
        <row r="27">
          <cell r="C27" t="str">
            <v>Gambia, The</v>
          </cell>
        </row>
        <row r="28">
          <cell r="C28" t="str">
            <v>Georgia</v>
          </cell>
        </row>
        <row r="29">
          <cell r="C29" t="str">
            <v>Ghana</v>
          </cell>
        </row>
        <row r="30">
          <cell r="C30" t="str">
            <v>Grenada</v>
          </cell>
        </row>
        <row r="31">
          <cell r="C31" t="str">
            <v>Guinea</v>
          </cell>
        </row>
        <row r="32">
          <cell r="C32" t="str">
            <v>Guinea-Bissau</v>
          </cell>
        </row>
        <row r="33">
          <cell r="C33" t="str">
            <v>Guyana</v>
          </cell>
        </row>
        <row r="34">
          <cell r="C34" t="str">
            <v>Haiti</v>
          </cell>
        </row>
        <row r="35">
          <cell r="C35" t="str">
            <v>Honduras</v>
          </cell>
        </row>
        <row r="36">
          <cell r="C36" t="str">
            <v>Kenya</v>
          </cell>
        </row>
        <row r="37">
          <cell r="C37" t="str">
            <v>Kiribati</v>
          </cell>
        </row>
        <row r="38">
          <cell r="C38" t="str">
            <v>Kyrgyz Republic</v>
          </cell>
        </row>
        <row r="39">
          <cell r="C39" t="str">
            <v>Lao PDR</v>
          </cell>
        </row>
        <row r="40">
          <cell r="C40" t="str">
            <v>Lesotho</v>
          </cell>
        </row>
        <row r="41">
          <cell r="C41" t="str">
            <v>Liberia</v>
          </cell>
        </row>
        <row r="42">
          <cell r="C42" t="str">
            <v>Madagascar</v>
          </cell>
        </row>
        <row r="43">
          <cell r="C43" t="str">
            <v>Malawi</v>
          </cell>
        </row>
        <row r="44">
          <cell r="C44" t="str">
            <v>Maldives</v>
          </cell>
        </row>
        <row r="45">
          <cell r="C45" t="str">
            <v>Mali</v>
          </cell>
        </row>
        <row r="46">
          <cell r="C46" t="str">
            <v>Marshall Islands</v>
          </cell>
        </row>
        <row r="47">
          <cell r="C47" t="str">
            <v>Mauritania</v>
          </cell>
        </row>
        <row r="48">
          <cell r="C48" t="str">
            <v>Micronesia</v>
          </cell>
        </row>
        <row r="49">
          <cell r="C49" t="str">
            <v>Moldova</v>
          </cell>
        </row>
        <row r="50">
          <cell r="C50" t="str">
            <v>Mongolia</v>
          </cell>
        </row>
        <row r="51">
          <cell r="C51" t="str">
            <v>Mozambique</v>
          </cell>
        </row>
        <row r="52">
          <cell r="C52" t="str">
            <v>Myanmar</v>
          </cell>
        </row>
        <row r="53">
          <cell r="C53" t="str">
            <v>Nepal</v>
          </cell>
        </row>
        <row r="54">
          <cell r="C54" t="str">
            <v>Nicaragua</v>
          </cell>
        </row>
        <row r="55">
          <cell r="C55" t="str">
            <v>Niger</v>
          </cell>
        </row>
        <row r="56">
          <cell r="C56" t="str">
            <v>Nigeria</v>
          </cell>
        </row>
        <row r="57">
          <cell r="C57" t="str">
            <v>Papua New Guinea</v>
          </cell>
        </row>
        <row r="58">
          <cell r="C58" t="str">
            <v>Rwanda</v>
          </cell>
        </row>
        <row r="59">
          <cell r="C59" t="str">
            <v>Samoa</v>
          </cell>
        </row>
        <row r="60">
          <cell r="C60" t="str">
            <v>Sao Tome &amp; Principe</v>
          </cell>
        </row>
        <row r="61">
          <cell r="C61" t="str">
            <v>Senegal</v>
          </cell>
        </row>
        <row r="62">
          <cell r="C62" t="str">
            <v>Sierra Leone</v>
          </cell>
        </row>
        <row r="63">
          <cell r="C63" t="str">
            <v>Solomon Islands</v>
          </cell>
        </row>
        <row r="64">
          <cell r="C64" t="str">
            <v>Somalia</v>
          </cell>
        </row>
        <row r="65">
          <cell r="C65" t="str">
            <v>South Sudan</v>
          </cell>
        </row>
        <row r="66">
          <cell r="C66" t="str">
            <v>Sri Lanka</v>
          </cell>
        </row>
        <row r="67">
          <cell r="C67" t="str">
            <v>St. Lucia</v>
          </cell>
        </row>
        <row r="68">
          <cell r="C68" t="str">
            <v>St. Vincent &amp; the Grenadines</v>
          </cell>
        </row>
        <row r="69">
          <cell r="C69" t="str">
            <v>Sudan</v>
          </cell>
        </row>
        <row r="70">
          <cell r="C70" t="str">
            <v>Tajikistan</v>
          </cell>
        </row>
        <row r="71">
          <cell r="C71" t="str">
            <v>Tanzania</v>
          </cell>
        </row>
        <row r="72">
          <cell r="C72" t="str">
            <v>Timor-Leste</v>
          </cell>
        </row>
        <row r="73">
          <cell r="C73" t="str">
            <v>Togo</v>
          </cell>
        </row>
        <row r="74">
          <cell r="C74" t="str">
            <v>Tonga</v>
          </cell>
        </row>
        <row r="75">
          <cell r="C75" t="str">
            <v>Tuvalu</v>
          </cell>
        </row>
        <row r="76">
          <cell r="C76" t="str">
            <v>Uganda</v>
          </cell>
        </row>
        <row r="77">
          <cell r="C77" t="str">
            <v>Uzbekistan</v>
          </cell>
        </row>
        <row r="78">
          <cell r="C78" t="str">
            <v>Vanuatu</v>
          </cell>
        </row>
        <row r="79">
          <cell r="C79" t="str">
            <v>Vietnam</v>
          </cell>
        </row>
        <row r="80">
          <cell r="C80" t="str">
            <v>Yemen, Republic of</v>
          </cell>
        </row>
        <row r="81">
          <cell r="C81" t="str">
            <v>Zambia</v>
          </cell>
        </row>
        <row r="82">
          <cell r="C82" t="str">
            <v>Zimbabwe</v>
          </cell>
        </row>
      </sheetData>
      <sheetData sheetId="55" refreshError="1"/>
      <sheetData sheetId="56" refreshError="1"/>
      <sheetData sheetId="57" refreshError="1"/>
      <sheetData sheetId="58">
        <row r="141">
          <cell r="AA141">
            <v>1.40882</v>
          </cell>
        </row>
      </sheetData>
      <sheetData sheetId="59" refreshError="1"/>
      <sheetData sheetId="60" refreshError="1"/>
      <sheetData sheetId="61" refreshError="1"/>
      <sheetData sheetId="62" refreshError="1"/>
      <sheetData sheetId="63">
        <row r="70">
          <cell r="N70">
            <v>79.778733010684519</v>
          </cell>
        </row>
      </sheetData>
      <sheetData sheetId="64">
        <row r="11">
          <cell r="EJ11">
            <v>0.7656999999999986</v>
          </cell>
        </row>
      </sheetData>
      <sheetData sheetId="65" refreshError="1"/>
      <sheetData sheetId="66" refreshError="1"/>
      <sheetData sheetId="6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ESSUP"/>
      <sheetName val="DESPESA"/>
      <sheetName val="extfintrim"/>
      <sheetName val="tofe"/>
      <sheetName val="revagt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umm"/>
      <sheetName val="GDP-curr"/>
      <sheetName val="GDP-real"/>
      <sheetName val="Contribution"/>
      <sheetName val="Sheet3"/>
      <sheetName val="Sectoral nonoil"/>
      <sheetName val="Sectoral shares"/>
      <sheetName val="GDE-real"/>
      <sheetName val="GDPprj"/>
      <sheetName val="GDE-cur"/>
      <sheetName val="Invest SFYPD (3)"/>
      <sheetName val="Invest SFYPD (2)"/>
      <sheetName val="Invest SFYPD"/>
      <sheetName val="GDI"/>
      <sheetName val="Inv-Pv"/>
      <sheetName val="Inv-Pub"/>
      <sheetName val="CPI"/>
      <sheetName val="EMPL1"/>
      <sheetName val="Chart2"/>
      <sheetName val="PROJs"/>
      <sheetName val="EMPL2"/>
      <sheetName val="Demo"/>
      <sheetName val=" WAGES1"/>
      <sheetName val="WAGES2"/>
      <sheetName val="Touris"/>
      <sheetName val="AgPr  "/>
      <sheetName val="Indutry "/>
      <sheetName val="Elect"/>
      <sheetName val="MT-SCENA"/>
      <sheetName val="Sheet1"/>
    </sheetNames>
    <sheetDataSet>
      <sheetData sheetId="0">
        <row r="1">
          <cell r="A1" t="str">
            <v xml:space="preserve"> </v>
          </cell>
        </row>
        <row r="2">
          <cell r="D2" t="str">
            <v xml:space="preserve">  Table of Contents</v>
          </cell>
        </row>
        <row r="5">
          <cell r="A5" t="str">
            <v>Filename:</v>
          </cell>
          <cell r="B5" t="str">
            <v>Q:\DATA\OMN\[OMREAL.XLS]</v>
          </cell>
        </row>
        <row r="7">
          <cell r="A7" t="str">
            <v>File Description:</v>
          </cell>
          <cell r="C7" t="str">
            <v>Real non-oil sector tables</v>
          </cell>
        </row>
        <row r="8">
          <cell r="A8" t="str">
            <v>Present data manager:</v>
          </cell>
          <cell r="C8" t="str">
            <v>VCThai</v>
          </cell>
        </row>
        <row r="9">
          <cell r="A9" t="str">
            <v>Author:</v>
          </cell>
          <cell r="C9" t="str">
            <v>Mehdi</v>
          </cell>
        </row>
        <row r="10">
          <cell r="A10" t="str">
            <v>Dates of last upadates:</v>
          </cell>
          <cell r="B10">
            <v>37408</v>
          </cell>
          <cell r="C10" t="str">
            <v>Guerami, 2002 consultation</v>
          </cell>
        </row>
        <row r="12">
          <cell r="A12" t="str">
            <v>Report Outputs/External Transfer Worksheet</v>
          </cell>
        </row>
        <row r="13">
          <cell r="A13" t="str">
            <v>Warning: Should all be in memory for Speed of (1) Recalculation and (2) Copying</v>
          </cell>
        </row>
        <row r="15">
          <cell r="A15" t="str">
            <v>Receives data from:</v>
          </cell>
          <cell r="E15" t="str">
            <v>Supplies data to:</v>
          </cell>
        </row>
        <row r="16">
          <cell r="A16" t="str">
            <v xml:space="preserve">Direct:         </v>
          </cell>
          <cell r="C16" t="str">
            <v>Indirect:</v>
          </cell>
          <cell r="E16" t="str">
            <v xml:space="preserve">Direct:         </v>
          </cell>
          <cell r="G16" t="str">
            <v>Indirect:</v>
          </cell>
        </row>
        <row r="19">
          <cell r="A19" t="str">
            <v>Location</v>
          </cell>
          <cell r="B19" t="str">
            <v>EDSS Registry</v>
          </cell>
          <cell r="C19" t="str">
            <v>Range name</v>
          </cell>
          <cell r="D19" t="str">
            <v>Description</v>
          </cell>
        </row>
        <row r="21">
          <cell r="A21" t="str">
            <v>SMINUSI</v>
          </cell>
          <cell r="B21" t="str">
            <v>L:A1..L:L52</v>
          </cell>
          <cell r="C21" t="str">
            <v>CHECKING FOR THE EQUALITY BETWEEN SAVING AND INVESTMENT</v>
          </cell>
        </row>
        <row r="22">
          <cell r="A22" t="str">
            <v>TABLE1</v>
          </cell>
          <cell r="B22" t="str">
            <v>D:A1..D:I81</v>
          </cell>
          <cell r="C22" t="str">
            <v>GROSS DOMESTIC PRODUCT BY SECTORAL ORIGIN</v>
          </cell>
        </row>
        <row r="23">
          <cell r="A23" t="str">
            <v>TABLE11</v>
          </cell>
          <cell r="B23" t="str">
            <v>G:A1..G:I54</v>
          </cell>
          <cell r="C23" t="str">
            <v>GROSS DOMESTIC PRODUCT BY SECTORAL ORIGIN</v>
          </cell>
        </row>
        <row r="24">
          <cell r="A24" t="str">
            <v>TABLE19</v>
          </cell>
          <cell r="B24" t="str">
            <v>H:A1..H:G41</v>
          </cell>
          <cell r="C24" t="str">
            <v>MUSCAT AREA CONSUMER PRICE INDEX</v>
          </cell>
        </row>
        <row r="25">
          <cell r="A25" t="str">
            <v>TABLE2</v>
          </cell>
          <cell r="B25" t="str">
            <v>E:A1..E:I53</v>
          </cell>
          <cell r="C25" t="str">
            <v>USES OF GROSS NATIONAL PRODUCT</v>
          </cell>
        </row>
        <row r="26">
          <cell r="A26" t="str">
            <v>TABLE20</v>
          </cell>
          <cell r="B26" t="str">
            <v>I:A1..I:G81</v>
          </cell>
          <cell r="C26" t="str">
            <v>PUBLIC SECTOR INVESTMENT UNDER THE FIVE-YEA PLAN</v>
          </cell>
        </row>
        <row r="27">
          <cell r="A27" t="str">
            <v>TABLE21</v>
          </cell>
          <cell r="B27" t="str">
            <v>J:A1..J:I31</v>
          </cell>
          <cell r="C27" t="str">
            <v>SECTORAL DISTRIBUTION OF PRIVATE SECTOR INVESTMENT</v>
          </cell>
        </row>
        <row r="28">
          <cell r="A28" t="str">
            <v>TABLE5</v>
          </cell>
          <cell r="B28" t="str">
            <v>F:A1..F:F61</v>
          </cell>
          <cell r="C28" t="str">
            <v>SECTORAL DISTRIBUTION OF PUBLIC SECTOR INVESTMENTS UNDER THE FIVE-YEA PLAN</v>
          </cell>
        </row>
      </sheetData>
      <sheetData sheetId="1">
        <row r="1">
          <cell r="A1" t="str">
            <v>External Input Worksheet</v>
          </cell>
        </row>
        <row r="2">
          <cell r="A2" t="str">
            <v>Adjustment = 0; Baseline scenario =1</v>
          </cell>
          <cell r="B2">
            <v>1</v>
          </cell>
        </row>
        <row r="4">
          <cell r="A4" t="str">
            <v>Hot Link</v>
          </cell>
          <cell r="B4" t="str">
            <v>Unit</v>
          </cell>
          <cell r="C4">
            <v>1990</v>
          </cell>
          <cell r="D4">
            <v>1991</v>
          </cell>
          <cell r="E4">
            <v>1992</v>
          </cell>
          <cell r="F4">
            <v>1993</v>
          </cell>
          <cell r="G4">
            <v>1994</v>
          </cell>
          <cell r="H4">
            <v>1995</v>
          </cell>
          <cell r="I4">
            <v>1996</v>
          </cell>
          <cell r="J4">
            <v>1997</v>
          </cell>
          <cell r="K4">
            <v>1998</v>
          </cell>
          <cell r="L4">
            <v>1999</v>
          </cell>
          <cell r="M4">
            <v>2000</v>
          </cell>
          <cell r="N4">
            <v>2001</v>
          </cell>
        </row>
        <row r="7">
          <cell r="A7" t="str">
            <v>FROM FISCAL</v>
          </cell>
        </row>
        <row r="9">
          <cell r="A9" t="str">
            <v>Government saving: Total Revenue- Current expenditure</v>
          </cell>
          <cell r="C9">
            <v>529.51600000000008</v>
          </cell>
          <cell r="D9">
            <v>361.91100000000006</v>
          </cell>
          <cell r="E9">
            <v>160.90900000000033</v>
          </cell>
          <cell r="F9">
            <v>51.330999999999904</v>
          </cell>
          <cell r="G9">
            <v>41.636999999999944</v>
          </cell>
          <cell r="H9">
            <v>180.13300000000027</v>
          </cell>
          <cell r="I9">
            <v>589.23699999999985</v>
          </cell>
          <cell r="J9">
            <v>680.64000000000033</v>
          </cell>
          <cell r="K9">
            <v>114.90000000000009</v>
          </cell>
          <cell r="L9">
            <v>501.47199999999998</v>
          </cell>
          <cell r="M9">
            <v>1257.1299999999997</v>
          </cell>
          <cell r="N9">
            <v>946.32805290679789</v>
          </cell>
        </row>
        <row r="10">
          <cell r="A10" t="str">
            <v xml:space="preserve"> Government investment</v>
          </cell>
          <cell r="C10">
            <v>265.7000000000001</v>
          </cell>
          <cell r="D10">
            <v>372.3</v>
          </cell>
          <cell r="E10">
            <v>441.4</v>
          </cell>
          <cell r="F10">
            <v>452.7</v>
          </cell>
          <cell r="G10">
            <v>442.90000000000015</v>
          </cell>
          <cell r="H10">
            <v>438.29999999999995</v>
          </cell>
          <cell r="I10">
            <v>391.6</v>
          </cell>
          <cell r="J10">
            <v>366.79999999999995</v>
          </cell>
          <cell r="K10">
            <v>429.4</v>
          </cell>
          <cell r="L10">
            <v>412.3</v>
          </cell>
          <cell r="M10">
            <v>476</v>
          </cell>
          <cell r="N10">
            <v>532.4</v>
          </cell>
        </row>
        <row r="11">
          <cell r="A11" t="str">
            <v xml:space="preserve"> Government consumption</v>
          </cell>
          <cell r="C11">
            <v>1229.9099999999996</v>
          </cell>
          <cell r="D11">
            <v>1167.31</v>
          </cell>
          <cell r="E11">
            <v>1370.8600000000001</v>
          </cell>
          <cell r="F11">
            <v>1379.3400000000001</v>
          </cell>
          <cell r="G11">
            <v>1410.21</v>
          </cell>
          <cell r="H11">
            <v>1476.37</v>
          </cell>
          <cell r="I11">
            <v>1438.06</v>
          </cell>
          <cell r="J11">
            <v>1461.28</v>
          </cell>
          <cell r="K11">
            <v>1422.16</v>
          </cell>
          <cell r="L11">
            <v>1450.0400000000002</v>
          </cell>
          <cell r="M11">
            <v>1686.12</v>
          </cell>
          <cell r="N11">
            <v>1744.9</v>
          </cell>
        </row>
        <row r="12">
          <cell r="A12" t="str">
            <v>Total revenue</v>
          </cell>
          <cell r="C12">
            <v>2119.7159999999999</v>
          </cell>
          <cell r="D12">
            <v>1853.4110000000001</v>
          </cell>
          <cell r="E12">
            <v>1935.9090000000003</v>
          </cell>
          <cell r="F12">
            <v>1810.0309999999999</v>
          </cell>
          <cell r="G12">
            <v>1841.4369999999999</v>
          </cell>
          <cell r="H12">
            <v>2066.5330000000004</v>
          </cell>
          <cell r="I12">
            <v>2445.1369999999997</v>
          </cell>
          <cell r="J12">
            <v>2535.34</v>
          </cell>
          <cell r="K12">
            <v>1904</v>
          </cell>
          <cell r="L12">
            <v>2332.4720000000002</v>
          </cell>
          <cell r="M12">
            <v>3376.7299999999996</v>
          </cell>
          <cell r="N12">
            <v>3148.3280529067979</v>
          </cell>
        </row>
        <row r="13">
          <cell r="A13" t="str">
            <v>Hydrocarbon revenue</v>
          </cell>
          <cell r="C13">
            <v>1712.2159999999999</v>
          </cell>
          <cell r="D13">
            <v>1434.711</v>
          </cell>
          <cell r="E13">
            <v>1472.4090000000003</v>
          </cell>
          <cell r="F13">
            <v>1332.231</v>
          </cell>
          <cell r="G13">
            <v>1362.2369999999999</v>
          </cell>
          <cell r="H13">
            <v>1549.6330000000003</v>
          </cell>
          <cell r="I13">
            <v>1904.1369999999999</v>
          </cell>
          <cell r="J13">
            <v>1998.04</v>
          </cell>
          <cell r="K13">
            <v>1267.5999999999999</v>
          </cell>
          <cell r="L13">
            <v>1708.2720000000002</v>
          </cell>
          <cell r="M13">
            <v>2792.43</v>
          </cell>
          <cell r="N13">
            <v>2445.1</v>
          </cell>
        </row>
        <row r="14">
          <cell r="A14" t="str">
            <v xml:space="preserve">Non-oil revenue </v>
          </cell>
          <cell r="C14">
            <v>407.5</v>
          </cell>
          <cell r="D14">
            <v>418.7</v>
          </cell>
          <cell r="E14">
            <v>463.5</v>
          </cell>
          <cell r="F14">
            <v>477.79999999999995</v>
          </cell>
          <cell r="G14">
            <v>479.2</v>
          </cell>
          <cell r="H14">
            <v>516.9</v>
          </cell>
          <cell r="I14">
            <v>541</v>
          </cell>
          <cell r="J14">
            <v>537.29999999999995</v>
          </cell>
          <cell r="K14">
            <v>636.40000000000009</v>
          </cell>
          <cell r="L14">
            <v>624.20000000000005</v>
          </cell>
          <cell r="M14">
            <v>584.29999999999995</v>
          </cell>
          <cell r="N14">
            <v>644.40000000000009</v>
          </cell>
        </row>
        <row r="15">
          <cell r="A15" t="str">
            <v>Non-oil revenue as % of GDP</v>
          </cell>
          <cell r="C15">
            <v>9.0694620640537718</v>
          </cell>
          <cell r="D15">
            <v>9.6014492753623184</v>
          </cell>
          <cell r="E15">
            <v>9.6806533135612725</v>
          </cell>
          <cell r="F15">
            <v>9.9462925184229132</v>
          </cell>
          <cell r="G15">
            <v>9.6472861974553066</v>
          </cell>
          <cell r="H15">
            <v>9.7397825554445916</v>
          </cell>
          <cell r="I15">
            <v>9.2099215198924078</v>
          </cell>
          <cell r="J15">
            <v>8.8226600985221655</v>
          </cell>
          <cell r="K15">
            <v>11.751237166703596</v>
          </cell>
          <cell r="L15">
            <v>10.333239525220586</v>
          </cell>
          <cell r="M15">
            <v>7.6650618531005241</v>
          </cell>
          <cell r="N15">
            <v>8.4021122628593776</v>
          </cell>
        </row>
        <row r="16">
          <cell r="A16" t="str">
            <v>Current expenditures, net lending, &amp; timing diffs</v>
          </cell>
          <cell r="C16">
            <v>0</v>
          </cell>
          <cell r="D16">
            <v>0</v>
          </cell>
          <cell r="E16">
            <v>0</v>
          </cell>
          <cell r="F16">
            <v>0</v>
          </cell>
          <cell r="G16">
            <v>0</v>
          </cell>
          <cell r="H16">
            <v>0</v>
          </cell>
          <cell r="I16">
            <v>0</v>
          </cell>
          <cell r="J16">
            <v>0</v>
          </cell>
          <cell r="K16">
            <v>0</v>
          </cell>
          <cell r="L16">
            <v>0</v>
          </cell>
          <cell r="M16">
            <v>0</v>
          </cell>
          <cell r="N16">
            <v>0</v>
          </cell>
        </row>
        <row r="17">
          <cell r="A17" t="str">
            <v>Fiscal surplus/deficit as % of GDP</v>
          </cell>
          <cell r="C17">
            <v>5.0792548574480918</v>
          </cell>
          <cell r="D17">
            <v>3.0063291139241846E-2</v>
          </cell>
          <cell r="E17">
            <v>-6.4682010902483311</v>
          </cell>
          <cell r="F17">
            <v>-8.5467546525667188</v>
          </cell>
          <cell r="G17">
            <v>-8.0158439362216107</v>
          </cell>
          <cell r="H17">
            <v>-4.6139511220817253</v>
          </cell>
          <cell r="I17">
            <v>3.5330859195451194</v>
          </cell>
          <cell r="J17">
            <v>4.2009852216748813</v>
          </cell>
          <cell r="K17">
            <v>-5.6928133540143273</v>
          </cell>
          <cell r="L17">
            <v>1.0904696475574056</v>
          </cell>
          <cell r="M17">
            <v>9.9191908591218496</v>
          </cell>
          <cell r="N17">
            <v>3.9523835048803422</v>
          </cell>
        </row>
        <row r="20">
          <cell r="A20" t="str">
            <v>FROM OIL</v>
          </cell>
        </row>
        <row r="21">
          <cell r="A21" t="str">
            <v xml:space="preserve">   Value crude oil production (million RO)</v>
          </cell>
          <cell r="C21">
            <v>2060.0814328926672</v>
          </cell>
          <cell r="D21">
            <v>1735.4365752165404</v>
          </cell>
          <cell r="E21">
            <v>1874.4151443261385</v>
          </cell>
          <cell r="F21">
            <v>1698.4273255660132</v>
          </cell>
          <cell r="G21">
            <v>1733.6023484313937</v>
          </cell>
          <cell r="H21">
            <v>1967.0618581597028</v>
          </cell>
          <cell r="I21">
            <v>2429.9513010176479</v>
          </cell>
          <cell r="J21">
            <v>2360.1005853483111</v>
          </cell>
          <cell r="K21">
            <v>1503.3034560831072</v>
          </cell>
          <cell r="L21">
            <v>2214.0239723468908</v>
          </cell>
          <cell r="M21">
            <v>3590.1013277965762</v>
          </cell>
          <cell r="N21">
            <v>3084.2540756690246</v>
          </cell>
        </row>
        <row r="22">
          <cell r="A22" t="str">
            <v xml:space="preserve">   Value of gas production (million RO)</v>
          </cell>
          <cell r="C22">
            <v>74.883374551420076</v>
          </cell>
          <cell r="D22">
            <v>63.677146647185481</v>
          </cell>
          <cell r="E22">
            <v>74.42465079975392</v>
          </cell>
          <cell r="F22">
            <v>75.85741754460166</v>
          </cell>
          <cell r="G22">
            <v>73.268809981544138</v>
          </cell>
          <cell r="H22">
            <v>43.347425715164562</v>
          </cell>
          <cell r="I22">
            <v>55.120125057674564</v>
          </cell>
          <cell r="J22">
            <v>55.524703068286691</v>
          </cell>
          <cell r="K22">
            <v>38.949313603506624</v>
          </cell>
          <cell r="L22">
            <v>56.027831405721315</v>
          </cell>
          <cell r="M22">
            <v>162.95375038449708</v>
          </cell>
          <cell r="N22">
            <v>225.46047754537065</v>
          </cell>
        </row>
        <row r="23">
          <cell r="A23" t="str">
            <v xml:space="preserve">   crude oil output</v>
          </cell>
          <cell r="C23">
            <v>250</v>
          </cell>
          <cell r="D23">
            <v>258.5</v>
          </cell>
          <cell r="E23">
            <v>270.8</v>
          </cell>
          <cell r="F23">
            <v>284.59999999999997</v>
          </cell>
          <cell r="G23">
            <v>296.79999999999995</v>
          </cell>
          <cell r="H23">
            <v>313</v>
          </cell>
          <cell r="I23">
            <v>324.59999999999997</v>
          </cell>
          <cell r="J23">
            <v>329.6</v>
          </cell>
          <cell r="K23">
            <v>328.29999999999995</v>
          </cell>
          <cell r="L23">
            <v>330.20000000000005</v>
          </cell>
          <cell r="M23">
            <v>349.52000000000004</v>
          </cell>
          <cell r="N23">
            <v>348.79999999999995</v>
          </cell>
        </row>
        <row r="24">
          <cell r="A24" t="str">
            <v>Natural gas output</v>
          </cell>
          <cell r="B24" t="str">
            <v>MCF</v>
          </cell>
          <cell r="C24">
            <v>0</v>
          </cell>
          <cell r="D24">
            <v>0</v>
          </cell>
          <cell r="E24">
            <v>0</v>
          </cell>
          <cell r="F24">
            <v>0</v>
          </cell>
          <cell r="G24">
            <v>0</v>
          </cell>
          <cell r="H24">
            <v>243094.00000000003</v>
          </cell>
          <cell r="I24">
            <v>259006.00000000003</v>
          </cell>
          <cell r="J24">
            <v>278231</v>
          </cell>
          <cell r="K24">
            <v>274887</v>
          </cell>
        </row>
        <row r="25">
          <cell r="A25" t="str">
            <v>LNG output</v>
          </cell>
          <cell r="C25">
            <v>0</v>
          </cell>
          <cell r="D25">
            <v>0</v>
          </cell>
          <cell r="E25">
            <v>0</v>
          </cell>
          <cell r="F25">
            <v>0</v>
          </cell>
          <cell r="G25">
            <v>0</v>
          </cell>
          <cell r="H25">
            <v>0</v>
          </cell>
          <cell r="I25">
            <v>0</v>
          </cell>
          <cell r="J25">
            <v>0</v>
          </cell>
          <cell r="K25">
            <v>0</v>
          </cell>
        </row>
        <row r="26">
          <cell r="A26" t="str">
            <v>LNG VA</v>
          </cell>
          <cell r="B26" t="str">
            <v>million RO</v>
          </cell>
          <cell r="C26">
            <v>0</v>
          </cell>
          <cell r="D26">
            <v>0</v>
          </cell>
          <cell r="E26">
            <v>0</v>
          </cell>
          <cell r="F26">
            <v>0</v>
          </cell>
          <cell r="G26">
            <v>0</v>
          </cell>
          <cell r="H26">
            <v>0</v>
          </cell>
          <cell r="I26">
            <v>0</v>
          </cell>
          <cell r="J26">
            <v>0</v>
          </cell>
          <cell r="K26">
            <v>0</v>
          </cell>
        </row>
        <row r="27">
          <cell r="A27" t="str">
            <v>Refinery output</v>
          </cell>
          <cell r="C27">
            <v>22.58</v>
          </cell>
          <cell r="D27">
            <v>23.74</v>
          </cell>
          <cell r="E27">
            <v>20.78</v>
          </cell>
          <cell r="F27">
            <v>17.04</v>
          </cell>
          <cell r="G27">
            <v>25.86</v>
          </cell>
          <cell r="H27">
            <v>26.019499999999997</v>
          </cell>
          <cell r="I27">
            <v>26.155943999999998</v>
          </cell>
          <cell r="J27">
            <v>23.252980000000001</v>
          </cell>
          <cell r="K27">
            <v>28.095939999999999</v>
          </cell>
        </row>
        <row r="29">
          <cell r="A29" t="str">
            <v>Export prices  ($)</v>
          </cell>
        </row>
        <row r="30">
          <cell r="A30" t="str">
            <v>Omani crude oil</v>
          </cell>
          <cell r="C30">
            <v>21.268333333333334</v>
          </cell>
          <cell r="D30">
            <v>21.268333333333334</v>
          </cell>
          <cell r="E30">
            <v>18.000833333333329</v>
          </cell>
          <cell r="F30">
            <v>15.594166666666668</v>
          </cell>
          <cell r="G30">
            <v>15.17</v>
          </cell>
          <cell r="H30">
            <v>16.387499999999999</v>
          </cell>
          <cell r="I30">
            <v>19.414999999999999</v>
          </cell>
          <cell r="J30">
            <v>18.615833333333335</v>
          </cell>
          <cell r="K30">
            <v>11.917499999999999</v>
          </cell>
        </row>
        <row r="31">
          <cell r="A31" t="str">
            <v>Natural Gas</v>
          </cell>
          <cell r="C31">
            <v>0</v>
          </cell>
          <cell r="D31">
            <v>0</v>
          </cell>
          <cell r="E31">
            <v>0</v>
          </cell>
          <cell r="F31">
            <v>0</v>
          </cell>
          <cell r="G31">
            <v>0</v>
          </cell>
          <cell r="H31">
            <v>0</v>
          </cell>
        </row>
        <row r="32">
          <cell r="A32" t="str">
            <v xml:space="preserve">LNG   </v>
          </cell>
          <cell r="C32">
            <v>0</v>
          </cell>
          <cell r="D32">
            <v>0</v>
          </cell>
          <cell r="E32">
            <v>0</v>
          </cell>
          <cell r="F32">
            <v>179.20764284330815</v>
          </cell>
          <cell r="G32">
            <v>171.87490606236685</v>
          </cell>
          <cell r="H32">
            <v>190.76225837691268</v>
          </cell>
          <cell r="I32">
            <v>226.31492155723419</v>
          </cell>
          <cell r="J32">
            <v>214.09369358899863</v>
          </cell>
          <cell r="K32">
            <v>0</v>
          </cell>
        </row>
        <row r="33">
          <cell r="A33" t="str">
            <v>Refinery</v>
          </cell>
          <cell r="C33">
            <v>0</v>
          </cell>
          <cell r="D33">
            <v>0</v>
          </cell>
          <cell r="E33">
            <v>18</v>
          </cell>
          <cell r="F33">
            <v>15.593444747928341</v>
          </cell>
          <cell r="G33">
            <v>15.169297717698258</v>
          </cell>
          <cell r="H33">
            <v>16.386741354566922</v>
          </cell>
          <cell r="I33">
            <v>16.170000000000002</v>
          </cell>
          <cell r="J33">
            <v>15.5</v>
          </cell>
          <cell r="K33">
            <v>10.38</v>
          </cell>
        </row>
        <row r="34">
          <cell r="A34" t="str">
            <v>Percent price change</v>
          </cell>
        </row>
        <row r="35">
          <cell r="A35" t="str">
            <v>Omani crude oil</v>
          </cell>
          <cell r="C35">
            <v>0</v>
          </cell>
          <cell r="D35">
            <v>-17.292655348208854</v>
          </cell>
          <cell r="E35">
            <v>-15.363216048899009</v>
          </cell>
          <cell r="F35">
            <v>-13.3697514003981</v>
          </cell>
          <cell r="G35">
            <v>-2.7200342008229628</v>
          </cell>
          <cell r="H35">
            <v>8.0257086354647242</v>
          </cell>
          <cell r="I35">
            <v>18.474446987032799</v>
          </cell>
          <cell r="J35">
            <v>-4.1162331530603335</v>
          </cell>
          <cell r="K35">
            <v>-35.981915036483294</v>
          </cell>
        </row>
        <row r="36">
          <cell r="A36" t="str">
            <v>Natural Gas</v>
          </cell>
          <cell r="C36">
            <v>0</v>
          </cell>
          <cell r="D36">
            <v>0</v>
          </cell>
          <cell r="E36">
            <v>0</v>
          </cell>
          <cell r="F36">
            <v>0</v>
          </cell>
          <cell r="G36">
            <v>0</v>
          </cell>
          <cell r="H36">
            <v>0</v>
          </cell>
          <cell r="I36">
            <v>0</v>
          </cell>
          <cell r="J36">
            <v>0</v>
          </cell>
          <cell r="K36">
            <v>0</v>
          </cell>
        </row>
        <row r="37">
          <cell r="A37" t="str">
            <v xml:space="preserve">LNG   </v>
          </cell>
          <cell r="G37">
            <v>-4.0917544947303153</v>
          </cell>
          <cell r="H37">
            <v>10.989010989011017</v>
          </cell>
          <cell r="I37">
            <v>18.637157833430386</v>
          </cell>
          <cell r="J37">
            <v>-5.4000981836033528</v>
          </cell>
          <cell r="K37">
            <v>-100</v>
          </cell>
        </row>
        <row r="38">
          <cell r="A38" t="str">
            <v>Refinery</v>
          </cell>
          <cell r="C38">
            <v>0</v>
          </cell>
          <cell r="D38">
            <v>0</v>
          </cell>
          <cell r="E38">
            <v>0</v>
          </cell>
          <cell r="F38">
            <v>-13.3697514003981</v>
          </cell>
          <cell r="G38">
            <v>-2.7200342008229628</v>
          </cell>
          <cell r="H38">
            <v>8.0257086354647242</v>
          </cell>
          <cell r="I38">
            <v>-1.3226629375370891</v>
          </cell>
          <cell r="J38">
            <v>-4.1434755720470058</v>
          </cell>
          <cell r="K38">
            <v>-33.032258064516128</v>
          </cell>
        </row>
        <row r="40">
          <cell r="A40" t="str">
            <v>FROM BOP ($ mill)</v>
          </cell>
        </row>
        <row r="41">
          <cell r="A41" t="str">
            <v>Current account balance</v>
          </cell>
          <cell r="B41" t="str">
            <v>$US M.</v>
          </cell>
          <cell r="C41">
            <v>1224.2534541941955</v>
          </cell>
          <cell r="D41">
            <v>22.86221584263285</v>
          </cell>
          <cell r="E41">
            <v>-378.75959060053594</v>
          </cell>
          <cell r="F41">
            <v>-1033.0916532273684</v>
          </cell>
          <cell r="G41">
            <v>-607.05537374991991</v>
          </cell>
          <cell r="H41">
            <v>-594.98641716285636</v>
          </cell>
          <cell r="I41">
            <v>348.37811360000046</v>
          </cell>
          <cell r="J41">
            <v>-11.310560000000123</v>
          </cell>
          <cell r="K41">
            <v>-2919.6523199999992</v>
          </cell>
        </row>
        <row r="42">
          <cell r="A42" t="str">
            <v xml:space="preserve">   Net exports of goods and  NF services</v>
          </cell>
          <cell r="B42" t="str">
            <v>$US M.</v>
          </cell>
          <cell r="C42">
            <v>2430.6765400359045</v>
          </cell>
          <cell r="D42">
            <v>1119.0277207999991</v>
          </cell>
          <cell r="E42">
            <v>1268.7468648000008</v>
          </cell>
          <cell r="F42">
            <v>749.55056000000059</v>
          </cell>
          <cell r="G42">
            <v>1180.7232000000004</v>
          </cell>
          <cell r="H42">
            <v>1311.6905599999996</v>
          </cell>
          <cell r="I42">
            <v>2146.0504736000007</v>
          </cell>
          <cell r="J42">
            <v>1848.7815999999998</v>
          </cell>
          <cell r="K42">
            <v>-973.12343999999939</v>
          </cell>
        </row>
        <row r="43">
          <cell r="A43" t="str">
            <v xml:space="preserve">   Net income and transfers from abroad</v>
          </cell>
          <cell r="B43" t="str">
            <v>$US M.</v>
          </cell>
          <cell r="C43">
            <v>-1206.4230858417093</v>
          </cell>
          <cell r="D43">
            <v>-1096.1655049573662</v>
          </cell>
          <cell r="E43">
            <v>-1647.5064554005367</v>
          </cell>
          <cell r="F43">
            <v>-1782.642213227369</v>
          </cell>
          <cell r="G43">
            <v>-1787.7785737499203</v>
          </cell>
          <cell r="H43">
            <v>-1906.676977162856</v>
          </cell>
          <cell r="I43">
            <v>-1797.6723600000003</v>
          </cell>
          <cell r="J43">
            <v>-1860.0921599999999</v>
          </cell>
          <cell r="K43">
            <v>-1946.5288799999998</v>
          </cell>
        </row>
        <row r="44">
          <cell r="A44" t="str">
            <v>Net factor income ($ mill)</v>
          </cell>
          <cell r="B44" t="str">
            <v>$US M.</v>
          </cell>
          <cell r="C44">
            <v>-333.0924344309575</v>
          </cell>
          <cell r="D44">
            <v>-227.66501374059811</v>
          </cell>
          <cell r="E44">
            <v>-451.50677591106478</v>
          </cell>
          <cell r="F44">
            <v>-419.23587633343305</v>
          </cell>
          <cell r="G44">
            <v>-443.69647999999995</v>
          </cell>
          <cell r="H44">
            <v>-437.29201</v>
          </cell>
          <cell r="I44">
            <v>-475.94639999999998</v>
          </cell>
          <cell r="J44">
            <v>-429.13200000000001</v>
          </cell>
          <cell r="K44">
            <v>-514.52840000000003</v>
          </cell>
        </row>
        <row r="45">
          <cell r="A45" t="str">
            <v>Official</v>
          </cell>
          <cell r="B45" t="str">
            <v>$US M.</v>
          </cell>
          <cell r="C45">
            <v>79.584479999999957</v>
          </cell>
          <cell r="D45">
            <v>152.50447999999997</v>
          </cell>
          <cell r="E45">
            <v>74.81904000000003</v>
          </cell>
          <cell r="F45">
            <v>84.78607999999997</v>
          </cell>
          <cell r="G45">
            <v>41.612800000000021</v>
          </cell>
          <cell r="H45">
            <v>23.407199999999989</v>
          </cell>
          <cell r="I45">
            <v>-5.2015999999999849</v>
          </cell>
          <cell r="J45">
            <v>18.205600000000004</v>
          </cell>
          <cell r="K45">
            <v>20.806399999999996</v>
          </cell>
        </row>
        <row r="46">
          <cell r="A46" t="str">
            <v>Private</v>
          </cell>
          <cell r="B46" t="str">
            <v>$US M.</v>
          </cell>
          <cell r="C46">
            <v>-412.67691443095748</v>
          </cell>
          <cell r="D46">
            <v>-380.16949374059811</v>
          </cell>
          <cell r="E46">
            <v>-526.32581591106486</v>
          </cell>
          <cell r="F46">
            <v>-504.02195633343302</v>
          </cell>
          <cell r="G46">
            <v>-485.30927999999994</v>
          </cell>
          <cell r="H46">
            <v>-460.69920999999999</v>
          </cell>
          <cell r="I46">
            <v>-470.7448</v>
          </cell>
          <cell r="J46">
            <v>-447.33760000000001</v>
          </cell>
          <cell r="K46">
            <v>-535.33480000000009</v>
          </cell>
        </row>
        <row r="47">
          <cell r="A47" t="str">
            <v>Net transfers</v>
          </cell>
          <cell r="B47" t="str">
            <v>$US M.</v>
          </cell>
          <cell r="C47">
            <v>-873.33065141075178</v>
          </cell>
          <cell r="D47">
            <v>-868.50049121676807</v>
          </cell>
          <cell r="E47">
            <v>-1195.9996794894719</v>
          </cell>
          <cell r="F47">
            <v>-1363.406336893936</v>
          </cell>
          <cell r="G47">
            <v>-1344.0820937499202</v>
          </cell>
          <cell r="H47">
            <v>-1469.3849671628561</v>
          </cell>
          <cell r="I47">
            <v>-1321.7259600000002</v>
          </cell>
          <cell r="J47">
            <v>-1430.9601599999999</v>
          </cell>
          <cell r="K47">
            <v>-1432.0004799999999</v>
          </cell>
        </row>
        <row r="48">
          <cell r="A48" t="str">
            <v>Official</v>
          </cell>
          <cell r="B48" t="str">
            <v>$US M.</v>
          </cell>
          <cell r="C48">
            <v>-56.437360000000012</v>
          </cell>
          <cell r="D48">
            <v>3.3810400000000058</v>
          </cell>
          <cell r="E48">
            <v>-15.604800000000001</v>
          </cell>
          <cell r="F48">
            <v>19.245919999999995</v>
          </cell>
          <cell r="G48">
            <v>-18.465680000000006</v>
          </cell>
          <cell r="H48">
            <v>29.389039999999998</v>
          </cell>
          <cell r="I48">
            <v>9.8830400000000012</v>
          </cell>
          <cell r="J48">
            <v>30.689439999999998</v>
          </cell>
          <cell r="K48">
            <v>-4.1612799999999979</v>
          </cell>
        </row>
        <row r="49">
          <cell r="A49" t="str">
            <v>Private</v>
          </cell>
          <cell r="B49" t="str">
            <v>$US M.</v>
          </cell>
          <cell r="C49">
            <v>-816.89329141075177</v>
          </cell>
          <cell r="D49">
            <v>-871.88153121676805</v>
          </cell>
          <cell r="E49">
            <v>-1180.3948794894718</v>
          </cell>
          <cell r="F49">
            <v>-1382.6522568939361</v>
          </cell>
          <cell r="G49">
            <v>-1325.6164137499202</v>
          </cell>
          <cell r="H49">
            <v>-1498.7740071628562</v>
          </cell>
          <cell r="I49">
            <v>-1331.6090000000002</v>
          </cell>
          <cell r="J49">
            <v>-1461.6496</v>
          </cell>
          <cell r="K49">
            <v>-1427.8391999999999</v>
          </cell>
        </row>
        <row r="50">
          <cell r="A50" t="str">
            <v>Overall balance / GDP</v>
          </cell>
          <cell r="B50" t="str">
            <v>$US M.</v>
          </cell>
          <cell r="C50">
            <v>0</v>
          </cell>
          <cell r="D50">
            <v>1.2790253541289536</v>
          </cell>
          <cell r="E50">
            <v>-0.63120512786034733</v>
          </cell>
          <cell r="F50">
            <v>-1.5900772373280185</v>
          </cell>
          <cell r="G50">
            <v>-0.46879001297609652</v>
          </cell>
          <cell r="H50">
            <v>0.51372096132163747</v>
          </cell>
          <cell r="I50">
            <v>0.32983046148132905</v>
          </cell>
          <cell r="J50">
            <v>0.26267750535615042</v>
          </cell>
          <cell r="K50">
            <v>-0.36009504561017458</v>
          </cell>
        </row>
        <row r="51">
          <cell r="A51" t="str">
            <v>Official exchange rate</v>
          </cell>
          <cell r="B51" t="str">
            <v>$US M.</v>
          </cell>
          <cell r="C51">
            <v>2.6008</v>
          </cell>
          <cell r="D51">
            <v>2.6008</v>
          </cell>
          <cell r="E51">
            <v>2.6008</v>
          </cell>
          <cell r="F51">
            <v>2.6008</v>
          </cell>
          <cell r="G51">
            <v>2.6008</v>
          </cell>
          <cell r="H51">
            <v>2.6008</v>
          </cell>
          <cell r="I51">
            <v>2.6008</v>
          </cell>
          <cell r="J51">
            <v>2.6008</v>
          </cell>
          <cell r="K51">
            <v>2.6008</v>
          </cell>
        </row>
        <row r="53">
          <cell r="A53" t="str">
            <v>Non-oil export unit value of partners (% change)</v>
          </cell>
          <cell r="B53" t="str">
            <v>$US M.</v>
          </cell>
          <cell r="C53">
            <v>7.9</v>
          </cell>
          <cell r="D53">
            <v>1.5</v>
          </cell>
          <cell r="E53">
            <v>3.5</v>
          </cell>
          <cell r="F53">
            <v>-1.7</v>
          </cell>
          <cell r="G53">
            <v>4.5999999999999996</v>
          </cell>
          <cell r="H53">
            <v>9.1999999999999993</v>
          </cell>
          <cell r="I53">
            <v>-4</v>
          </cell>
          <cell r="J53">
            <v>-6.1</v>
          </cell>
          <cell r="K53">
            <v>-3.6</v>
          </cell>
        </row>
        <row r="55">
          <cell r="A55" t="str">
            <v>In MILLIONS OF RO</v>
          </cell>
          <cell r="B55" t="str">
            <v>RO  M.</v>
          </cell>
        </row>
        <row r="56">
          <cell r="A56" t="str">
            <v xml:space="preserve">  Trade balance</v>
          </cell>
          <cell r="B56" t="str">
            <v>RO  M.</v>
          </cell>
          <cell r="C56">
            <v>1042.6788418948017</v>
          </cell>
          <cell r="D56">
            <v>593.5128886496459</v>
          </cell>
          <cell r="E56">
            <v>636.36100000000033</v>
          </cell>
          <cell r="F56">
            <v>411.70000000000027</v>
          </cell>
          <cell r="G56">
            <v>589.58462011688721</v>
          </cell>
          <cell r="H56">
            <v>648.04118732697623</v>
          </cell>
          <cell r="I56">
            <v>1017.150135958167</v>
          </cell>
          <cell r="J56">
            <v>947.85112273146717</v>
          </cell>
          <cell r="K56">
            <v>-117.16311904029504</v>
          </cell>
        </row>
        <row r="57">
          <cell r="A57" t="str">
            <v xml:space="preserve">   Exports (f.o.b.)</v>
          </cell>
          <cell r="B57" t="str">
            <v>RO  M.</v>
          </cell>
          <cell r="C57">
            <v>2118.5790000000002</v>
          </cell>
          <cell r="D57">
            <v>1872.7339999999999</v>
          </cell>
          <cell r="E57">
            <v>2136.5320000000002</v>
          </cell>
          <cell r="F57">
            <v>2063.5</v>
          </cell>
          <cell r="G57">
            <v>2132.584620116887</v>
          </cell>
          <cell r="H57">
            <v>2332.0411873269763</v>
          </cell>
          <cell r="I57">
            <v>2835.1501359581666</v>
          </cell>
          <cell r="J57">
            <v>2943.8511227314675</v>
          </cell>
          <cell r="K57">
            <v>2122.8368809597046</v>
          </cell>
        </row>
        <row r="58">
          <cell r="A58" t="str">
            <v xml:space="preserve">      Of which: oil and products</v>
          </cell>
          <cell r="C58">
            <v>1942.3</v>
          </cell>
          <cell r="D58">
            <v>1628.6</v>
          </cell>
          <cell r="E58">
            <v>1786.3</v>
          </cell>
          <cell r="F58">
            <v>1621.1999999999998</v>
          </cell>
          <cell r="G58">
            <v>1628.6846201168871</v>
          </cell>
          <cell r="H58">
            <v>1828.1411873269765</v>
          </cell>
          <cell r="I58">
            <v>2275.0581359581665</v>
          </cell>
          <cell r="J58">
            <v>2233.8511227314675</v>
          </cell>
          <cell r="K58">
            <v>1430.1368809597047</v>
          </cell>
        </row>
        <row r="59">
          <cell r="A59" t="str">
            <v xml:space="preserve">      Of which: re-exports</v>
          </cell>
          <cell r="B59" t="str">
            <v>RO  M.</v>
          </cell>
          <cell r="C59">
            <v>107.4</v>
          </cell>
          <cell r="D59">
            <v>165.1</v>
          </cell>
          <cell r="E59">
            <v>253.50000000000003</v>
          </cell>
          <cell r="F59">
            <v>320.3</v>
          </cell>
          <cell r="G59">
            <v>358.5</v>
          </cell>
          <cell r="H59">
            <v>321.90000000000003</v>
          </cell>
          <cell r="I59">
            <v>386.8</v>
          </cell>
          <cell r="J59">
            <v>506.8</v>
          </cell>
          <cell r="K59">
            <v>493.4</v>
          </cell>
        </row>
        <row r="60">
          <cell r="A60" t="str">
            <v xml:space="preserve">   Imports (f.o.b.)</v>
          </cell>
          <cell r="B60" t="str">
            <v>RO  M.</v>
          </cell>
          <cell r="C60">
            <v>-1075.9001581051984</v>
          </cell>
          <cell r="D60">
            <v>-1279.221111350354</v>
          </cell>
          <cell r="E60">
            <v>-1500.1709999999998</v>
          </cell>
          <cell r="F60">
            <v>-1651.7999999999997</v>
          </cell>
          <cell r="G60">
            <v>-1543</v>
          </cell>
          <cell r="H60">
            <v>-1684</v>
          </cell>
          <cell r="I60">
            <v>-1818</v>
          </cell>
          <cell r="J60">
            <v>-1996.0000000000002</v>
          </cell>
          <cell r="K60">
            <v>-2240</v>
          </cell>
        </row>
        <row r="61">
          <cell r="A61" t="str">
            <v>Exports of goods and services</v>
          </cell>
          <cell r="B61" t="str">
            <v>RO  M.</v>
          </cell>
          <cell r="C61">
            <v>2122.5790000000002</v>
          </cell>
          <cell r="D61">
            <v>1877.7339999999999</v>
          </cell>
          <cell r="E61">
            <v>2141.530462011689</v>
          </cell>
          <cell r="F61">
            <v>2068.5</v>
          </cell>
          <cell r="G61">
            <v>2137.584620116887</v>
          </cell>
          <cell r="H61">
            <v>2337.0411873269759</v>
          </cell>
          <cell r="I61">
            <v>2842.1501359581671</v>
          </cell>
          <cell r="J61">
            <v>2950.8511227314675</v>
          </cell>
          <cell r="K61">
            <v>2147.836880959705</v>
          </cell>
        </row>
        <row r="62">
          <cell r="A62" t="str">
            <v xml:space="preserve">  Services (net)</v>
          </cell>
          <cell r="B62" t="str">
            <v>RO  M.</v>
          </cell>
          <cell r="C62">
            <v>-236.16388280338873</v>
          </cell>
          <cell r="D62">
            <v>-250.78653250561297</v>
          </cell>
          <cell r="E62">
            <v>-322.13457394304243</v>
          </cell>
          <cell r="F62">
            <v>-284.69496936843785</v>
          </cell>
          <cell r="G62">
            <v>-306.19999999999993</v>
          </cell>
          <cell r="H62">
            <v>-311.83749999999998</v>
          </cell>
          <cell r="I62">
            <v>-375</v>
          </cell>
          <cell r="J62">
            <v>-402</v>
          </cell>
          <cell r="K62">
            <v>-454.83466625653654</v>
          </cell>
        </row>
        <row r="63">
          <cell r="A63" t="str">
            <v xml:space="preserve">    Nonfactor services (net)</v>
          </cell>
          <cell r="B63" t="str">
            <v>RO  M.</v>
          </cell>
          <cell r="C63">
            <v>-108.09081512</v>
          </cell>
          <cell r="D63">
            <v>-163.25</v>
          </cell>
          <cell r="E63">
            <v>-148.5315379883113</v>
          </cell>
          <cell r="F63">
            <v>-123.5</v>
          </cell>
          <cell r="G63">
            <v>-135.6</v>
          </cell>
          <cell r="H63">
            <v>-143.69999999999999</v>
          </cell>
          <cell r="I63">
            <v>-192</v>
          </cell>
          <cell r="J63">
            <v>-237</v>
          </cell>
          <cell r="K63">
            <v>-257</v>
          </cell>
        </row>
        <row r="64">
          <cell r="A64" t="str">
            <v xml:space="preserve">        Credit</v>
          </cell>
          <cell r="B64" t="str">
            <v>RO  M.</v>
          </cell>
        </row>
        <row r="65">
          <cell r="A65" t="str">
            <v xml:space="preserve">        Debit</v>
          </cell>
          <cell r="B65" t="str">
            <v>RO  M.</v>
          </cell>
        </row>
        <row r="66">
          <cell r="A66" t="str">
            <v>Income (net)</v>
          </cell>
          <cell r="B66" t="str">
            <v>RO  M.</v>
          </cell>
          <cell r="C66">
            <v>-128.07306768338873</v>
          </cell>
          <cell r="D66">
            <v>-87.536532505612954</v>
          </cell>
          <cell r="E66">
            <v>-173.60303595473115</v>
          </cell>
          <cell r="F66">
            <v>-161.19496936843782</v>
          </cell>
          <cell r="G66">
            <v>-170.59999999999997</v>
          </cell>
          <cell r="H66">
            <v>-168.13749999999999</v>
          </cell>
          <cell r="I66">
            <v>-183</v>
          </cell>
          <cell r="J66">
            <v>-165.00000000000003</v>
          </cell>
          <cell r="K66">
            <v>-197.83466625653651</v>
          </cell>
        </row>
        <row r="67">
          <cell r="A67" t="str">
            <v xml:space="preserve">        Credit</v>
          </cell>
          <cell r="B67" t="str">
            <v>RO  M.</v>
          </cell>
        </row>
        <row r="68">
          <cell r="A68" t="str">
            <v xml:space="preserve">        Debit</v>
          </cell>
          <cell r="B68" t="str">
            <v>RO  M.</v>
          </cell>
        </row>
        <row r="69">
          <cell r="A69" t="str">
            <v>Imports of G&amp;S</v>
          </cell>
          <cell r="C69">
            <v>-1187.9909732251986</v>
          </cell>
          <cell r="D69">
            <v>-1447.471111350354</v>
          </cell>
          <cell r="E69">
            <v>-1653.7009999999998</v>
          </cell>
          <cell r="F69">
            <v>-1780.2999999999997</v>
          </cell>
          <cell r="G69">
            <v>-1683.6</v>
          </cell>
          <cell r="H69">
            <v>-1832.7</v>
          </cell>
          <cell r="I69">
            <v>-2017</v>
          </cell>
          <cell r="J69">
            <v>-2240</v>
          </cell>
          <cell r="K69">
            <v>-2522</v>
          </cell>
        </row>
        <row r="70">
          <cell r="A70" t="str">
            <v>Private Transfers (net)</v>
          </cell>
          <cell r="C70">
            <v>-314.09308343999993</v>
          </cell>
          <cell r="D70">
            <v>-335.23590096000004</v>
          </cell>
          <cell r="E70">
            <v>-453.85838183999994</v>
          </cell>
          <cell r="F70">
            <v>-531.62575242000003</v>
          </cell>
          <cell r="G70">
            <v>-509.69563740000007</v>
          </cell>
          <cell r="H70">
            <v>-576.27422607000005</v>
          </cell>
          <cell r="I70">
            <v>-511.99976930175336</v>
          </cell>
          <cell r="J70">
            <v>-562</v>
          </cell>
          <cell r="K70">
            <v>-549</v>
          </cell>
        </row>
        <row r="72">
          <cell r="A72" t="str">
            <v xml:space="preserve">Current account </v>
          </cell>
          <cell r="C72">
            <v>470.7218756514132</v>
          </cell>
          <cell r="D72">
            <v>8.7904551840329326</v>
          </cell>
          <cell r="E72">
            <v>-145.63195578304212</v>
          </cell>
          <cell r="F72">
            <v>-397.22072178843757</v>
          </cell>
          <cell r="G72">
            <v>-233.41101728311284</v>
          </cell>
          <cell r="H72">
            <v>-228.77053874302382</v>
          </cell>
          <cell r="I72">
            <v>133.95036665641359</v>
          </cell>
          <cell r="J72">
            <v>-4.3488772685328065</v>
          </cell>
          <cell r="K72">
            <v>-1122.5977852968315</v>
          </cell>
        </row>
      </sheetData>
      <sheetData sheetId="2">
        <row r="1">
          <cell r="A1" t="str">
            <v xml:space="preserve">    EXTERNAL  OUTPUT  SHEET    -</v>
          </cell>
        </row>
        <row r="4">
          <cell r="A4" t="str">
            <v>Hot Link</v>
          </cell>
          <cell r="B4" t="str">
            <v>Unit</v>
          </cell>
          <cell r="C4">
            <v>1990</v>
          </cell>
          <cell r="D4">
            <v>1991</v>
          </cell>
          <cell r="E4">
            <v>1992</v>
          </cell>
          <cell r="F4">
            <v>1993</v>
          </cell>
          <cell r="G4">
            <v>1994</v>
          </cell>
          <cell r="H4">
            <v>1995</v>
          </cell>
          <cell r="I4">
            <v>1996</v>
          </cell>
          <cell r="J4">
            <v>1997</v>
          </cell>
          <cell r="K4">
            <v>1998</v>
          </cell>
          <cell r="L4">
            <v>1999</v>
          </cell>
          <cell r="M4">
            <v>2000</v>
          </cell>
          <cell r="N4">
            <v>2001</v>
          </cell>
        </row>
        <row r="5">
          <cell r="A5" t="str">
            <v>Link to be reetablished if cell is blue</v>
          </cell>
        </row>
        <row r="10">
          <cell r="A10" t="str">
            <v xml:space="preserve">   GDP at market price</v>
          </cell>
          <cell r="C10">
            <v>4493.1000000000004</v>
          </cell>
          <cell r="D10">
            <v>4360.8</v>
          </cell>
          <cell r="E10">
            <v>4787.8999999999987</v>
          </cell>
          <cell r="F10">
            <v>4803.8</v>
          </cell>
          <cell r="G10">
            <v>4967.2</v>
          </cell>
          <cell r="H10">
            <v>5307.1</v>
          </cell>
          <cell r="I10">
            <v>5874.1</v>
          </cell>
          <cell r="J10">
            <v>6090.0000000000009</v>
          </cell>
          <cell r="K10">
            <v>5415.6</v>
          </cell>
          <cell r="L10">
            <v>6040.7000000000007</v>
          </cell>
          <cell r="M10">
            <v>7622.9000000000005</v>
          </cell>
          <cell r="N10">
            <v>7669.5000000000018</v>
          </cell>
        </row>
        <row r="11">
          <cell r="A11" t="str">
            <v xml:space="preserve">   Non-oil, products, gas &amp; LNG  GDP </v>
          </cell>
          <cell r="C11">
            <v>2333.9000000000005</v>
          </cell>
          <cell r="D11">
            <v>2521.5</v>
          </cell>
          <cell r="E11">
            <v>2814.6999999999989</v>
          </cell>
          <cell r="F11">
            <v>2982.5</v>
          </cell>
          <cell r="G11">
            <v>3113.7999999999997</v>
          </cell>
          <cell r="H11">
            <v>3232.2000000000003</v>
          </cell>
          <cell r="I11">
            <v>3369.8</v>
          </cell>
          <cell r="J11">
            <v>3612.7000000000007</v>
          </cell>
          <cell r="K11">
            <v>3706.6000000000004</v>
          </cell>
          <cell r="L11">
            <v>3643.400000000001</v>
          </cell>
          <cell r="M11">
            <v>3736.8000000000006</v>
          </cell>
          <cell r="N11">
            <v>4016.5000000000018</v>
          </cell>
        </row>
        <row r="12">
          <cell r="A12" t="str">
            <v xml:space="preserve">   non-oil GDP deflator (%change)</v>
          </cell>
          <cell r="D12">
            <v>-0.50668310437389508</v>
          </cell>
          <cell r="E12">
            <v>0.76410685481087537</v>
          </cell>
          <cell r="F12">
            <v>-2.0638986354848399E-2</v>
          </cell>
          <cell r="G12">
            <v>-0.22929435662056852</v>
          </cell>
          <cell r="H12">
            <v>-0.11857305206290913</v>
          </cell>
          <cell r="I12">
            <v>1.8467495128994038</v>
          </cell>
          <cell r="J12">
            <v>-0.97620315703133009</v>
          </cell>
          <cell r="K12">
            <v>-1.6801258707616507</v>
          </cell>
          <cell r="L12">
            <v>-1.568502430491503</v>
          </cell>
          <cell r="M12">
            <v>-6.5775623373465208E-2</v>
          </cell>
          <cell r="N12">
            <v>-4.6386495024752783E-3</v>
          </cell>
        </row>
        <row r="17">
          <cell r="A17" t="str">
            <v>Gross national saving/GDP</v>
          </cell>
          <cell r="C17">
            <v>21.658406197872534</v>
          </cell>
          <cell r="D17">
            <v>13.679314954466781</v>
          </cell>
          <cell r="E17">
            <v>12.29220706792683</v>
          </cell>
          <cell r="F17">
            <v>8.261777722044247</v>
          </cell>
          <cell r="G17">
            <v>10.118464378321793</v>
          </cell>
          <cell r="H17">
            <v>9.6453481926099016</v>
          </cell>
          <cell r="I17">
            <v>15.973514763082788</v>
          </cell>
          <cell r="J17">
            <v>17.377668308702791</v>
          </cell>
          <cell r="K17">
            <v>2.7026614547504142</v>
          </cell>
        </row>
        <row r="18">
          <cell r="A18" t="str">
            <v>Real non-oil GDP growth (in percent)</v>
          </cell>
          <cell r="C18">
            <v>0</v>
          </cell>
          <cell r="D18">
            <v>8.5882461994808867</v>
          </cell>
          <cell r="E18">
            <v>10.78151009432753</v>
          </cell>
          <cell r="F18">
            <v>5.9834328645732793</v>
          </cell>
          <cell r="G18">
            <v>4.6422858804711531</v>
          </cell>
          <cell r="H18">
            <v>3.9256557234670586</v>
          </cell>
          <cell r="I18">
            <v>2.3667056660538366</v>
          </cell>
          <cell r="J18">
            <v>8.2650295529503879</v>
          </cell>
          <cell r="K18">
            <v>4.3524159980696142</v>
          </cell>
        </row>
        <row r="19">
          <cell r="A19" t="str">
            <v>Real GDP growth (in percent)</v>
          </cell>
          <cell r="C19">
            <v>0</v>
          </cell>
          <cell r="D19">
            <v>6.0435132957292526</v>
          </cell>
          <cell r="E19">
            <v>8.492296404988986</v>
          </cell>
          <cell r="F19">
            <v>6.1441854848448108</v>
          </cell>
          <cell r="G19">
            <v>3.8453662199367411</v>
          </cell>
          <cell r="H19">
            <v>4.8313942023269663</v>
          </cell>
          <cell r="I19">
            <v>2.8885544686899189</v>
          </cell>
          <cell r="J19">
            <v>6.1776297078779407</v>
          </cell>
          <cell r="K19">
            <v>2.7129929018309795</v>
          </cell>
        </row>
        <row r="20">
          <cell r="A20" t="str">
            <v xml:space="preserve">  Private investment (RO millions)</v>
          </cell>
          <cell r="C20">
            <v>226.4</v>
          </cell>
          <cell r="D20">
            <v>224.9</v>
          </cell>
          <cell r="E20">
            <v>236</v>
          </cell>
          <cell r="F20">
            <v>322.39999999999998</v>
          </cell>
          <cell r="G20">
            <v>284.7</v>
          </cell>
          <cell r="H20">
            <v>276.39999999999998</v>
          </cell>
          <cell r="I20">
            <v>332.29999999999995</v>
          </cell>
          <cell r="J20">
            <v>381.20000000000005</v>
          </cell>
          <cell r="K20">
            <v>532.5</v>
          </cell>
        </row>
        <row r="21">
          <cell r="A21" t="str">
            <v xml:space="preserve">  Public investment (RO millions)</v>
          </cell>
          <cell r="C21">
            <v>328.4</v>
          </cell>
          <cell r="D21">
            <v>430.09999999999997</v>
          </cell>
          <cell r="E21">
            <v>547</v>
          </cell>
          <cell r="F21">
            <v>519.9</v>
          </cell>
          <cell r="G21">
            <v>497.3</v>
          </cell>
          <cell r="H21">
            <v>518.59999999999991</v>
          </cell>
          <cell r="I21">
            <v>472.2</v>
          </cell>
          <cell r="J21">
            <v>693.3</v>
          </cell>
          <cell r="K21">
            <v>766.3</v>
          </cell>
        </row>
        <row r="22">
          <cell r="A22" t="str">
            <v xml:space="preserve">  Public investment/GDP</v>
          </cell>
          <cell r="C22">
            <v>7.3089848879392836</v>
          </cell>
          <cell r="D22">
            <v>9.8628691983122359</v>
          </cell>
          <cell r="E22">
            <v>11.424632928841458</v>
          </cell>
          <cell r="F22">
            <v>10.822682043382322</v>
          </cell>
          <cell r="G22">
            <v>10.011676598486069</v>
          </cell>
          <cell r="H22">
            <v>9.7718151155998552</v>
          </cell>
          <cell r="I22">
            <v>8.0386782656066451</v>
          </cell>
          <cell r="J22">
            <v>11.384236453201968</v>
          </cell>
          <cell r="K22">
            <v>14.149863357707362</v>
          </cell>
        </row>
        <row r="23">
          <cell r="A23" t="str">
            <v>Gross national saving</v>
          </cell>
          <cell r="C23">
            <v>973.13384887661095</v>
          </cell>
          <cell r="D23">
            <v>596.52756653438746</v>
          </cell>
          <cell r="E23">
            <v>588.53858220526854</v>
          </cell>
          <cell r="F23">
            <v>396.87927821156154</v>
          </cell>
          <cell r="G23">
            <v>502.60436260000006</v>
          </cell>
          <cell r="H23">
            <v>511.8882739300002</v>
          </cell>
          <cell r="I23">
            <v>938.3002306982462</v>
          </cell>
          <cell r="J23">
            <v>1058.3000000000002</v>
          </cell>
          <cell r="K23">
            <v>146.36533374346345</v>
          </cell>
        </row>
        <row r="24">
          <cell r="A24" t="str">
            <v>Nom Domestic  Demand =C+I (RO millions)</v>
          </cell>
          <cell r="C24">
            <v>3610.9000000000005</v>
          </cell>
          <cell r="D24">
            <v>3997.7999999999997</v>
          </cell>
          <cell r="E24">
            <v>4348.8999999999996</v>
          </cell>
          <cell r="F24">
            <v>4563.6000000000004</v>
          </cell>
          <cell r="G24">
            <v>4559.3</v>
          </cell>
          <cell r="H24">
            <v>4857.0999999999995</v>
          </cell>
          <cell r="I24">
            <v>5049.3</v>
          </cell>
          <cell r="J24">
            <v>5390.5</v>
          </cell>
          <cell r="K24">
            <v>5819.9000000000005</v>
          </cell>
        </row>
        <row r="25">
          <cell r="A25" t="str">
            <v>Real Dom. Demand =C+I (RO millions)</v>
          </cell>
          <cell r="C25">
            <v>3361.4999999995816</v>
          </cell>
          <cell r="D25">
            <v>3727.6000000000004</v>
          </cell>
          <cell r="E25">
            <v>4035.8</v>
          </cell>
          <cell r="F25">
            <v>4309.3999999999996</v>
          </cell>
          <cell r="G25">
            <v>4217.8</v>
          </cell>
          <cell r="H25">
            <v>4487.2</v>
          </cell>
          <cell r="I25">
            <v>4612.2</v>
          </cell>
          <cell r="J25">
            <v>4965.5</v>
          </cell>
          <cell r="K25">
            <v>5381.8000000000011</v>
          </cell>
        </row>
      </sheetData>
      <sheetData sheetId="3"/>
      <sheetData sheetId="4">
        <row r="1">
          <cell r="A1" t="str">
            <v>Table . Oman: Gross Domestic Product by Sectoral Origin at Current Prices</v>
          </cell>
        </row>
        <row r="2">
          <cell r="A2" t="str">
            <v>1996-20007</v>
          </cell>
        </row>
        <row r="3">
          <cell r="A3" t="str">
            <v>(In millions of rials Omani)</v>
          </cell>
        </row>
        <row r="6">
          <cell r="B6" t="str">
            <v>%share private</v>
          </cell>
          <cell r="C6">
            <v>1990</v>
          </cell>
          <cell r="D6" t="str">
            <v>1991</v>
          </cell>
          <cell r="E6" t="str">
            <v>1992</v>
          </cell>
          <cell r="F6" t="str">
            <v>1993</v>
          </cell>
          <cell r="G6">
            <v>1994</v>
          </cell>
          <cell r="H6">
            <v>1995</v>
          </cell>
          <cell r="I6">
            <v>1996</v>
          </cell>
          <cell r="J6">
            <v>1997</v>
          </cell>
        </row>
        <row r="9">
          <cell r="A9" t="str">
            <v>Crude oil</v>
          </cell>
          <cell r="B9">
            <v>5</v>
          </cell>
          <cell r="C9">
            <v>2095.6999999999998</v>
          </cell>
          <cell r="D9">
            <v>1774.5</v>
          </cell>
          <cell r="E9">
            <v>1896.6</v>
          </cell>
          <cell r="F9">
            <v>1720.5</v>
          </cell>
          <cell r="G9">
            <v>1749.4</v>
          </cell>
          <cell r="H9">
            <v>1973.2</v>
          </cell>
          <cell r="I9">
            <v>2416.5</v>
          </cell>
          <cell r="J9">
            <v>2387.3000000000002</v>
          </cell>
        </row>
        <row r="10">
          <cell r="A10" t="str">
            <v>Natural gas</v>
          </cell>
          <cell r="B10">
            <v>0</v>
          </cell>
          <cell r="C10">
            <v>48.7</v>
          </cell>
          <cell r="D10">
            <v>50.5</v>
          </cell>
          <cell r="E10">
            <v>55.4</v>
          </cell>
          <cell r="F10">
            <v>61.8</v>
          </cell>
          <cell r="G10">
            <v>65.400000000000006</v>
          </cell>
          <cell r="H10">
            <v>46.9</v>
          </cell>
          <cell r="I10">
            <v>48.4</v>
          </cell>
          <cell r="J10">
            <v>56.4</v>
          </cell>
        </row>
        <row r="11">
          <cell r="A11" t="str">
            <v>Agriculture</v>
          </cell>
          <cell r="B11">
            <v>100</v>
          </cell>
          <cell r="C11">
            <v>88.1</v>
          </cell>
          <cell r="D11">
            <v>92.7</v>
          </cell>
          <cell r="E11">
            <v>85.1</v>
          </cell>
          <cell r="F11">
            <v>88.2</v>
          </cell>
          <cell r="G11">
            <v>94.9</v>
          </cell>
          <cell r="H11">
            <v>95.1</v>
          </cell>
          <cell r="I11">
            <v>100.7</v>
          </cell>
          <cell r="J11">
            <v>106.7</v>
          </cell>
        </row>
        <row r="12">
          <cell r="A12" t="str">
            <v>Fishing</v>
          </cell>
          <cell r="B12">
            <v>100</v>
          </cell>
          <cell r="C12">
            <v>28.1</v>
          </cell>
          <cell r="D12">
            <v>22.1</v>
          </cell>
          <cell r="E12">
            <v>26.7</v>
          </cell>
          <cell r="F12">
            <v>26.9</v>
          </cell>
          <cell r="G12">
            <v>30.9</v>
          </cell>
          <cell r="H12">
            <v>52.2</v>
          </cell>
          <cell r="I12">
            <v>46.4</v>
          </cell>
          <cell r="J12">
            <v>52.8</v>
          </cell>
        </row>
        <row r="13">
          <cell r="A13" t="str">
            <v>Mining and quarrying</v>
          </cell>
          <cell r="B13" t="str">
            <v>43 &amp; 100</v>
          </cell>
          <cell r="C13">
            <v>12</v>
          </cell>
          <cell r="D13">
            <v>11.4</v>
          </cell>
          <cell r="E13">
            <v>12.4</v>
          </cell>
          <cell r="F13">
            <v>10.5</v>
          </cell>
          <cell r="G13">
            <v>11.3</v>
          </cell>
          <cell r="H13">
            <v>13.2</v>
          </cell>
          <cell r="I13">
            <v>14.6</v>
          </cell>
          <cell r="J13">
            <v>16.3</v>
          </cell>
        </row>
        <row r="14">
          <cell r="A14" t="str">
            <v>Manufacturing</v>
          </cell>
          <cell r="C14">
            <v>131.70000000000002</v>
          </cell>
          <cell r="D14">
            <v>150.30000000000001</v>
          </cell>
          <cell r="E14">
            <v>175.7</v>
          </cell>
          <cell r="F14">
            <v>202</v>
          </cell>
          <cell r="G14">
            <v>215.7</v>
          </cell>
          <cell r="H14">
            <v>247.39999999999998</v>
          </cell>
          <cell r="I14">
            <v>237.3</v>
          </cell>
          <cell r="J14">
            <v>240.6</v>
          </cell>
        </row>
        <row r="15">
          <cell r="A15" t="str">
            <v>Hydrocarbon manufacturing</v>
          </cell>
          <cell r="C15">
            <v>14.8</v>
          </cell>
          <cell r="D15">
            <v>14.3</v>
          </cell>
          <cell r="E15">
            <v>21.2</v>
          </cell>
          <cell r="F15">
            <v>39</v>
          </cell>
          <cell r="G15">
            <v>38.6</v>
          </cell>
          <cell r="H15">
            <v>54.8</v>
          </cell>
          <cell r="I15">
            <v>39.4</v>
          </cell>
          <cell r="J15">
            <v>33.6</v>
          </cell>
        </row>
        <row r="16">
          <cell r="A16" t="str">
            <v>LNG</v>
          </cell>
          <cell r="B16">
            <v>49</v>
          </cell>
          <cell r="C16">
            <v>0</v>
          </cell>
          <cell r="D16">
            <v>0</v>
          </cell>
          <cell r="E16">
            <v>0</v>
          </cell>
          <cell r="F16">
            <v>0</v>
          </cell>
          <cell r="G16">
            <v>0</v>
          </cell>
          <cell r="H16">
            <v>0</v>
          </cell>
          <cell r="I16">
            <v>0</v>
          </cell>
          <cell r="J16">
            <v>0</v>
          </cell>
        </row>
        <row r="17">
          <cell r="A17" t="str">
            <v xml:space="preserve">   Oil refining</v>
          </cell>
          <cell r="B17">
            <v>0</v>
          </cell>
          <cell r="C17">
            <v>14.8</v>
          </cell>
          <cell r="D17">
            <v>14.3</v>
          </cell>
          <cell r="E17">
            <v>21.2</v>
          </cell>
          <cell r="F17">
            <v>39</v>
          </cell>
          <cell r="G17">
            <v>38.6</v>
          </cell>
          <cell r="H17">
            <v>54.8</v>
          </cell>
          <cell r="I17">
            <v>39.4</v>
          </cell>
          <cell r="J17">
            <v>33.6</v>
          </cell>
        </row>
        <row r="18">
          <cell r="A18" t="str">
            <v xml:space="preserve">   Other manufacturing</v>
          </cell>
          <cell r="B18">
            <v>80</v>
          </cell>
          <cell r="C18">
            <v>116.9</v>
          </cell>
          <cell r="D18">
            <v>136</v>
          </cell>
          <cell r="E18">
            <v>154.5</v>
          </cell>
          <cell r="F18">
            <v>163</v>
          </cell>
          <cell r="G18">
            <v>177.1</v>
          </cell>
          <cell r="H18">
            <v>192.6</v>
          </cell>
          <cell r="I18">
            <v>197.9</v>
          </cell>
          <cell r="J18">
            <v>207</v>
          </cell>
        </row>
        <row r="19">
          <cell r="A19" t="str">
            <v>Electricity and water</v>
          </cell>
          <cell r="B19">
            <v>23</v>
          </cell>
          <cell r="C19">
            <v>39.299999999999997</v>
          </cell>
          <cell r="D19">
            <v>39.799999999999997</v>
          </cell>
          <cell r="E19">
            <v>42.9</v>
          </cell>
          <cell r="F19">
            <v>42.5</v>
          </cell>
          <cell r="G19">
            <v>49.1</v>
          </cell>
          <cell r="H19">
            <v>48.6</v>
          </cell>
          <cell r="I19">
            <v>53.2</v>
          </cell>
          <cell r="J19">
            <v>66.599999999999994</v>
          </cell>
        </row>
        <row r="20">
          <cell r="A20" t="str">
            <v>Construction</v>
          </cell>
          <cell r="B20">
            <v>100</v>
          </cell>
          <cell r="C20">
            <v>103.1</v>
          </cell>
          <cell r="D20">
            <v>127.9</v>
          </cell>
          <cell r="E20">
            <v>152.9</v>
          </cell>
          <cell r="F20">
            <v>158.19999999999999</v>
          </cell>
          <cell r="G20">
            <v>149.69999999999999</v>
          </cell>
          <cell r="H20">
            <v>137.69999999999999</v>
          </cell>
          <cell r="I20">
            <v>129.9</v>
          </cell>
          <cell r="J20">
            <v>193.8</v>
          </cell>
        </row>
        <row r="21">
          <cell r="A21" t="str">
            <v>Services</v>
          </cell>
          <cell r="C21">
            <v>2004.8000000000002</v>
          </cell>
          <cell r="D21">
            <v>2144.8000000000002</v>
          </cell>
          <cell r="E21">
            <v>2384.9999999999995</v>
          </cell>
          <cell r="F21">
            <v>2542.8000000000002</v>
          </cell>
          <cell r="G21">
            <v>2668.2999999999997</v>
          </cell>
          <cell r="H21">
            <v>2774.2000000000003</v>
          </cell>
          <cell r="I21">
            <v>2915.6</v>
          </cell>
          <cell r="J21">
            <v>3082.4</v>
          </cell>
        </row>
        <row r="22">
          <cell r="A22" t="str">
            <v xml:space="preserve">Wholesale and retail trade </v>
          </cell>
          <cell r="B22">
            <v>99.7</v>
          </cell>
          <cell r="C22">
            <v>457.9</v>
          </cell>
          <cell r="D22">
            <v>515.4</v>
          </cell>
          <cell r="E22">
            <v>583.4</v>
          </cell>
          <cell r="F22">
            <v>619.4</v>
          </cell>
          <cell r="G22">
            <v>621</v>
          </cell>
          <cell r="H22">
            <v>681.1</v>
          </cell>
          <cell r="I22">
            <v>721.7</v>
          </cell>
          <cell r="J22">
            <v>772.5</v>
          </cell>
        </row>
        <row r="23">
          <cell r="A23" t="str">
            <v xml:space="preserve">Restaurants and Hotels </v>
          </cell>
          <cell r="B23">
            <v>83</v>
          </cell>
          <cell r="C23">
            <v>35.6</v>
          </cell>
          <cell r="D23">
            <v>35.6</v>
          </cell>
          <cell r="E23">
            <v>37.799999999999997</v>
          </cell>
          <cell r="F23">
            <v>41.9</v>
          </cell>
          <cell r="G23">
            <v>43.6</v>
          </cell>
          <cell r="H23">
            <v>46.9</v>
          </cell>
          <cell r="I23">
            <v>54.1</v>
          </cell>
          <cell r="J23">
            <v>53.1</v>
          </cell>
        </row>
        <row r="24">
          <cell r="A24" t="str">
            <v>Transport and communications</v>
          </cell>
          <cell r="B24">
            <v>38</v>
          </cell>
          <cell r="C24">
            <v>203.9</v>
          </cell>
          <cell r="D24">
            <v>243.4</v>
          </cell>
          <cell r="E24">
            <v>267.7</v>
          </cell>
          <cell r="F24">
            <v>287</v>
          </cell>
          <cell r="G24">
            <v>311.60000000000002</v>
          </cell>
          <cell r="H24">
            <v>332.9</v>
          </cell>
          <cell r="I24">
            <v>363.9</v>
          </cell>
          <cell r="J24">
            <v>417.9</v>
          </cell>
        </row>
        <row r="25">
          <cell r="A25" t="str">
            <v>Financial and business services</v>
          </cell>
          <cell r="B25">
            <v>79</v>
          </cell>
          <cell r="C25">
            <v>106.7</v>
          </cell>
          <cell r="D25">
            <v>109.4</v>
          </cell>
          <cell r="E25">
            <v>120.4</v>
          </cell>
          <cell r="F25">
            <v>129.69999999999999</v>
          </cell>
          <cell r="G25">
            <v>141.19999999999999</v>
          </cell>
          <cell r="H25">
            <v>162.5</v>
          </cell>
          <cell r="I25">
            <v>183</v>
          </cell>
          <cell r="J25">
            <v>275</v>
          </cell>
        </row>
        <row r="26">
          <cell r="A26" t="str">
            <v>Real estate services</v>
          </cell>
          <cell r="B26">
            <v>100</v>
          </cell>
          <cell r="C26">
            <v>320.60000000000002</v>
          </cell>
          <cell r="D26">
            <v>364.1</v>
          </cell>
          <cell r="E26">
            <v>409</v>
          </cell>
          <cell r="F26">
            <v>444.5</v>
          </cell>
          <cell r="G26">
            <v>451.3</v>
          </cell>
          <cell r="H26">
            <v>417.2</v>
          </cell>
          <cell r="I26">
            <v>416</v>
          </cell>
          <cell r="J26">
            <v>420</v>
          </cell>
        </row>
        <row r="27">
          <cell r="A27" t="str">
            <v>Public administration and defence</v>
          </cell>
          <cell r="B27">
            <v>0</v>
          </cell>
          <cell r="C27">
            <v>576</v>
          </cell>
          <cell r="D27">
            <v>555.1</v>
          </cell>
          <cell r="E27">
            <v>615.29999999999995</v>
          </cell>
          <cell r="F27">
            <v>630.29999999999995</v>
          </cell>
          <cell r="G27">
            <v>689.4</v>
          </cell>
          <cell r="H27">
            <v>705</v>
          </cell>
          <cell r="I27">
            <v>709.2</v>
          </cell>
          <cell r="J27">
            <v>679.1</v>
          </cell>
        </row>
        <row r="28">
          <cell r="A28" t="str">
            <v>Other Services</v>
          </cell>
          <cell r="C28">
            <v>304.10000000000002</v>
          </cell>
          <cell r="D28">
            <v>321.8</v>
          </cell>
          <cell r="E28">
            <v>351.4</v>
          </cell>
          <cell r="F28">
            <v>390</v>
          </cell>
          <cell r="G28">
            <v>410.2</v>
          </cell>
          <cell r="H28">
            <v>428.59999999999997</v>
          </cell>
          <cell r="I28">
            <v>467.7</v>
          </cell>
          <cell r="J28">
            <v>464.80000000000007</v>
          </cell>
        </row>
        <row r="29">
          <cell r="A29" t="str">
            <v>Education</v>
          </cell>
          <cell r="B29">
            <v>11</v>
          </cell>
          <cell r="C29">
            <v>149.4</v>
          </cell>
          <cell r="D29">
            <v>157.1</v>
          </cell>
          <cell r="E29">
            <v>174.8</v>
          </cell>
          <cell r="F29">
            <v>195.5</v>
          </cell>
          <cell r="G29">
            <v>209.4</v>
          </cell>
          <cell r="H29">
            <v>221.3</v>
          </cell>
          <cell r="I29">
            <v>253.1</v>
          </cell>
          <cell r="J29">
            <v>253.1</v>
          </cell>
        </row>
        <row r="30">
          <cell r="A30" t="str">
            <v>Health</v>
          </cell>
          <cell r="B30">
            <v>8</v>
          </cell>
          <cell r="C30">
            <v>66.2</v>
          </cell>
          <cell r="D30">
            <v>70</v>
          </cell>
          <cell r="E30">
            <v>78.400000000000006</v>
          </cell>
          <cell r="F30">
            <v>88.3</v>
          </cell>
          <cell r="G30">
            <v>89.9</v>
          </cell>
          <cell r="H30">
            <v>92.1</v>
          </cell>
          <cell r="I30">
            <v>104.4</v>
          </cell>
          <cell r="J30">
            <v>106.2</v>
          </cell>
        </row>
        <row r="31">
          <cell r="A31" t="str">
            <v>Other social &amp; personal services</v>
          </cell>
          <cell r="B31">
            <v>11</v>
          </cell>
          <cell r="C31">
            <v>77.8</v>
          </cell>
          <cell r="D31">
            <v>79.5</v>
          </cell>
          <cell r="E31">
            <v>84.3</v>
          </cell>
          <cell r="F31">
            <v>91.8</v>
          </cell>
          <cell r="G31">
            <v>97.5</v>
          </cell>
          <cell r="H31">
            <v>99.7</v>
          </cell>
          <cell r="I31">
            <v>95.5</v>
          </cell>
          <cell r="J31">
            <v>90.4</v>
          </cell>
        </row>
        <row r="32">
          <cell r="A32" t="str">
            <v>DomesticServices</v>
          </cell>
          <cell r="B32">
            <v>100</v>
          </cell>
          <cell r="C32">
            <v>10.7</v>
          </cell>
          <cell r="D32">
            <v>15.2</v>
          </cell>
          <cell r="E32">
            <v>13.9</v>
          </cell>
          <cell r="F32">
            <v>14.4</v>
          </cell>
          <cell r="G32">
            <v>13.4</v>
          </cell>
          <cell r="H32">
            <v>15.5</v>
          </cell>
          <cell r="I32">
            <v>14.7</v>
          </cell>
          <cell r="J32">
            <v>15.1</v>
          </cell>
        </row>
        <row r="33">
          <cell r="A33" t="str">
            <v xml:space="preserve"> Less:   Imputed bank service charges</v>
          </cell>
          <cell r="C33">
            <v>91</v>
          </cell>
          <cell r="D33">
            <v>92.7</v>
          </cell>
          <cell r="E33">
            <v>92.6</v>
          </cell>
          <cell r="F33">
            <v>93.2</v>
          </cell>
          <cell r="G33">
            <v>109</v>
          </cell>
          <cell r="H33">
            <v>126.7</v>
          </cell>
          <cell r="I33">
            <v>136.1</v>
          </cell>
          <cell r="J33">
            <v>156.69999999999999</v>
          </cell>
        </row>
        <row r="35">
          <cell r="A35" t="str">
            <v>Import duties</v>
          </cell>
          <cell r="C35">
            <v>32.6</v>
          </cell>
          <cell r="D35">
            <v>39.5</v>
          </cell>
          <cell r="E35">
            <v>47.8</v>
          </cell>
          <cell r="F35">
            <v>43.6</v>
          </cell>
          <cell r="G35">
            <v>41.5</v>
          </cell>
          <cell r="H35">
            <v>45.3</v>
          </cell>
          <cell r="I35">
            <v>47.6</v>
          </cell>
          <cell r="J35">
            <v>43.8</v>
          </cell>
        </row>
        <row r="37">
          <cell r="A37" t="str">
            <v>GDP at factor cost  1/</v>
          </cell>
          <cell r="C37">
            <v>4460.5</v>
          </cell>
          <cell r="D37">
            <v>4321.3</v>
          </cell>
          <cell r="E37">
            <v>4740.0999999999985</v>
          </cell>
          <cell r="F37">
            <v>4760.2</v>
          </cell>
          <cell r="G37">
            <v>4925.7</v>
          </cell>
          <cell r="H37">
            <v>5261.8</v>
          </cell>
          <cell r="I37">
            <v>5826.5</v>
          </cell>
          <cell r="J37">
            <v>6046.2000000000007</v>
          </cell>
        </row>
        <row r="38">
          <cell r="A38" t="str">
            <v>GDP at market prices</v>
          </cell>
          <cell r="B38">
            <v>39.9</v>
          </cell>
          <cell r="C38">
            <v>4493.1000000000004</v>
          </cell>
          <cell r="D38">
            <v>4360.8</v>
          </cell>
          <cell r="E38">
            <v>4787.8999999999987</v>
          </cell>
          <cell r="F38">
            <v>4803.8</v>
          </cell>
          <cell r="G38">
            <v>4967.2</v>
          </cell>
          <cell r="H38">
            <v>5307.1</v>
          </cell>
          <cell r="I38">
            <v>5874.1</v>
          </cell>
          <cell r="J38">
            <v>6090.0000000000009</v>
          </cell>
        </row>
        <row r="40">
          <cell r="J40" t="str">
            <v xml:space="preserve">(In percent of GDP) </v>
          </cell>
        </row>
        <row r="41">
          <cell r="E41" t="str">
            <v>1992</v>
          </cell>
          <cell r="F41" t="str">
            <v>1993</v>
          </cell>
          <cell r="G41">
            <v>1994</v>
          </cell>
          <cell r="H41">
            <v>1995</v>
          </cell>
          <cell r="I41">
            <v>1996</v>
          </cell>
          <cell r="J41">
            <v>1997</v>
          </cell>
        </row>
        <row r="42">
          <cell r="A42" t="str">
            <v xml:space="preserve">   Crude oil</v>
          </cell>
          <cell r="C42">
            <v>46.642629810153338</v>
          </cell>
          <cell r="D42">
            <v>40.692074848651622</v>
          </cell>
          <cell r="E42">
            <v>39.612356147789228</v>
          </cell>
          <cell r="F42">
            <v>36.143439351287768</v>
          </cell>
          <cell r="G42">
            <v>35.219036881945563</v>
          </cell>
          <cell r="H42">
            <v>37.180380999039016</v>
          </cell>
          <cell r="I42">
            <v>41.138216918336425</v>
          </cell>
          <cell r="J42">
            <v>39.200328407224951</v>
          </cell>
        </row>
        <row r="43">
          <cell r="A43" t="str">
            <v xml:space="preserve">   Natural gas</v>
          </cell>
          <cell r="C43">
            <v>1.0838841779617636</v>
          </cell>
          <cell r="D43">
            <v>1.1580443955237572</v>
          </cell>
          <cell r="E43">
            <v>1.1570834812757163</v>
          </cell>
          <cell r="F43">
            <v>1.298264778790807</v>
          </cell>
          <cell r="G43">
            <v>1.3166371396360124</v>
          </cell>
          <cell r="H43">
            <v>0.88372180663639277</v>
          </cell>
          <cell r="I43">
            <v>0.82395601028242615</v>
          </cell>
          <cell r="J43">
            <v>0.92610837438423621</v>
          </cell>
        </row>
        <row r="44">
          <cell r="A44" t="str">
            <v xml:space="preserve">   Mining and quarrying</v>
          </cell>
          <cell r="B44" t="str">
            <v xml:space="preserve">   Mining and quarrying</v>
          </cell>
          <cell r="C44">
            <v>0.26707618348133799</v>
          </cell>
          <cell r="D44">
            <v>0.26141992294991745</v>
          </cell>
          <cell r="E44">
            <v>0.25898619436496173</v>
          </cell>
          <cell r="F44">
            <v>0.22057896727028276</v>
          </cell>
          <cell r="G44">
            <v>0.227492349814785</v>
          </cell>
          <cell r="H44">
            <v>0.24872340826440051</v>
          </cell>
          <cell r="I44">
            <v>0.24854871384552527</v>
          </cell>
          <cell r="J44">
            <v>0.26765188834154346</v>
          </cell>
        </row>
        <row r="45">
          <cell r="A45" t="str">
            <v xml:space="preserve">   Agriculture</v>
          </cell>
          <cell r="B45" t="str">
            <v xml:space="preserve">   Agriculture</v>
          </cell>
          <cell r="C45">
            <v>1.9607843137254899</v>
          </cell>
          <cell r="D45">
            <v>2.1257567418822236</v>
          </cell>
          <cell r="E45">
            <v>1.7773971887466327</v>
          </cell>
          <cell r="F45">
            <v>1.8528633250703752</v>
          </cell>
          <cell r="G45">
            <v>1.9105330971170884</v>
          </cell>
          <cell r="H45">
            <v>1.7919391004503398</v>
          </cell>
          <cell r="I45">
            <v>1.7143051701537255</v>
          </cell>
          <cell r="J45">
            <v>1.7520525451559934</v>
          </cell>
        </row>
        <row r="46">
          <cell r="A46" t="str">
            <v xml:space="preserve">   Fishing</v>
          </cell>
          <cell r="B46" t="str">
            <v xml:space="preserve">   Fishing</v>
          </cell>
          <cell r="C46">
            <v>0.62540339631879993</v>
          </cell>
          <cell r="D46">
            <v>0.50678774536782245</v>
          </cell>
          <cell r="E46">
            <v>0.55765575722132887</v>
          </cell>
          <cell r="F46">
            <v>0.5651023066257721</v>
          </cell>
          <cell r="G46">
            <v>0.62208085037848282</v>
          </cell>
          <cell r="H46">
            <v>0.98358802359103836</v>
          </cell>
          <cell r="I46">
            <v>0.78990824126249115</v>
          </cell>
          <cell r="J46">
            <v>0.86699507389162533</v>
          </cell>
        </row>
        <row r="47">
          <cell r="A47" t="str">
            <v xml:space="preserve">   Manufacturing</v>
          </cell>
          <cell r="B47" t="str">
            <v xml:space="preserve">   Manufacturing</v>
          </cell>
          <cell r="C47">
            <v>2.931161113707685</v>
          </cell>
          <cell r="D47">
            <v>3.446615299944964</v>
          </cell>
          <cell r="E47">
            <v>3.6696672862841755</v>
          </cell>
          <cell r="F47">
            <v>4.243519179866392</v>
          </cell>
          <cell r="G47">
            <v>4.3424867128362052</v>
          </cell>
          <cell r="H47">
            <v>4.6616796367130817</v>
          </cell>
          <cell r="I47">
            <v>4.0397677942152841</v>
          </cell>
          <cell r="J47">
            <v>3.950738916256157</v>
          </cell>
        </row>
        <row r="48">
          <cell r="A48" t="str">
            <v>LNG</v>
          </cell>
          <cell r="C48">
            <v>0</v>
          </cell>
          <cell r="D48">
            <v>0</v>
          </cell>
          <cell r="E48">
            <v>0</v>
          </cell>
          <cell r="F48">
            <v>0</v>
          </cell>
          <cell r="G48">
            <v>0</v>
          </cell>
          <cell r="H48">
            <v>0</v>
          </cell>
          <cell r="I48">
            <v>0</v>
          </cell>
          <cell r="J48">
            <v>0</v>
          </cell>
        </row>
        <row r="49">
          <cell r="A49" t="str">
            <v xml:space="preserve">   Oil refining</v>
          </cell>
          <cell r="C49">
            <v>0</v>
          </cell>
          <cell r="D49">
            <v>0</v>
          </cell>
          <cell r="E49">
            <v>0</v>
          </cell>
          <cell r="F49">
            <v>0</v>
          </cell>
          <cell r="G49">
            <v>0</v>
          </cell>
          <cell r="H49">
            <v>0</v>
          </cell>
          <cell r="I49">
            <v>0</v>
          </cell>
          <cell r="J49">
            <v>0</v>
          </cell>
        </row>
        <row r="50">
          <cell r="A50" t="str">
            <v xml:space="preserve">   Other manufacturing</v>
          </cell>
          <cell r="C50">
            <v>2.6017671540807012</v>
          </cell>
          <cell r="D50">
            <v>3.118693817648138</v>
          </cell>
          <cell r="E50">
            <v>3.2268844378537573</v>
          </cell>
          <cell r="F50">
            <v>3.4242258728624844</v>
          </cell>
          <cell r="G50">
            <v>3.5653889515219839</v>
          </cell>
          <cell r="H50">
            <v>3.6291006387669342</v>
          </cell>
          <cell r="I50">
            <v>3.3690267445225652</v>
          </cell>
          <cell r="J50">
            <v>3.3990147783251228</v>
          </cell>
        </row>
        <row r="51">
          <cell r="A51" t="str">
            <v xml:space="preserve">   Electricity and water</v>
          </cell>
          <cell r="C51">
            <v>0.87467450090138199</v>
          </cell>
          <cell r="D51">
            <v>0.91267657310585193</v>
          </cell>
          <cell r="E51">
            <v>0.89600868856910143</v>
          </cell>
          <cell r="F51">
            <v>0.89281962942733495</v>
          </cell>
          <cell r="G51">
            <v>0.9884844580447737</v>
          </cell>
          <cell r="H51">
            <v>0.91575436679165645</v>
          </cell>
          <cell r="I51">
            <v>0.90567065593027007</v>
          </cell>
          <cell r="J51">
            <v>1.0935960591133003</v>
          </cell>
        </row>
        <row r="52">
          <cell r="A52" t="str">
            <v xml:space="preserve">   Construction</v>
          </cell>
          <cell r="C52">
            <v>2.2946295430771624</v>
          </cell>
          <cell r="D52">
            <v>2.9329480829205652</v>
          </cell>
          <cell r="E52">
            <v>3.1934668643873105</v>
          </cell>
          <cell r="F52">
            <v>3.3233897735389268</v>
          </cell>
          <cell r="G52">
            <v>3.0137703333870185</v>
          </cell>
          <cell r="H52">
            <v>2.5946373725763596</v>
          </cell>
          <cell r="I52">
            <v>2.2114025978447764</v>
          </cell>
          <cell r="J52">
            <v>3.1822660098522166</v>
          </cell>
        </row>
        <row r="53">
          <cell r="A53" t="str">
            <v xml:space="preserve">   Services</v>
          </cell>
          <cell r="C53">
            <v>44.619527720282207</v>
          </cell>
          <cell r="D53">
            <v>49.183636030086227</v>
          </cell>
          <cell r="E53">
            <v>49.813070448422067</v>
          </cell>
          <cell r="F53">
            <v>53.417923616654775</v>
          </cell>
          <cell r="G53">
            <v>53.718392655822186</v>
          </cell>
          <cell r="H53">
            <v>52.273369636901514</v>
          </cell>
          <cell r="I53">
            <v>49.634837677261196</v>
          </cell>
          <cell r="J53">
            <v>50.614121510673229</v>
          </cell>
        </row>
        <row r="54">
          <cell r="A54" t="str">
            <v xml:space="preserve">      Wholesale and retail trade </v>
          </cell>
          <cell r="C54">
            <v>10.191182034675391</v>
          </cell>
          <cell r="D54">
            <v>11.818932305998899</v>
          </cell>
          <cell r="E54">
            <v>12.184882725203119</v>
          </cell>
          <cell r="F54">
            <v>13.012058316877443</v>
          </cell>
          <cell r="G54">
            <v>12.502013206635528</v>
          </cell>
          <cell r="H54">
            <v>12.833751012794181</v>
          </cell>
          <cell r="I54">
            <v>12.286137450843533</v>
          </cell>
          <cell r="J54">
            <v>12.684729064039407</v>
          </cell>
        </row>
        <row r="55">
          <cell r="A55" t="str">
            <v xml:space="preserve">      Restaurants and Hotels </v>
          </cell>
          <cell r="C55">
            <v>4.5380694843204017</v>
          </cell>
          <cell r="D55">
            <v>5.5815446707026233</v>
          </cell>
          <cell r="E55">
            <v>5.5911777606048592</v>
          </cell>
          <cell r="F55">
            <v>6.0291584387210628</v>
          </cell>
          <cell r="G55">
            <v>6.2731518763085843</v>
          </cell>
          <cell r="H55">
            <v>6.2727289856984028</v>
          </cell>
          <cell r="I55">
            <v>6.1949915731771661</v>
          </cell>
          <cell r="J55">
            <v>0.87192118226600979</v>
          </cell>
        </row>
        <row r="56">
          <cell r="A56" t="str">
            <v xml:space="preserve">      Transport and communications</v>
          </cell>
          <cell r="C56">
            <v>0.79232601099463629</v>
          </cell>
          <cell r="D56">
            <v>0.81636396991377724</v>
          </cell>
          <cell r="E56">
            <v>0.78949017314480263</v>
          </cell>
          <cell r="F56">
            <v>0.88021511701189026</v>
          </cell>
          <cell r="G56">
            <v>0.87775809309067498</v>
          </cell>
          <cell r="H56">
            <v>0.88372180663639277</v>
          </cell>
          <cell r="I56">
            <v>0.92099215198924078</v>
          </cell>
          <cell r="J56">
            <v>6.8620689655172402</v>
          </cell>
        </row>
        <row r="57">
          <cell r="A57" t="str">
            <v xml:space="preserve">      Financial and business services</v>
          </cell>
          <cell r="C57">
            <v>2.3747523981215641</v>
          </cell>
          <cell r="D57">
            <v>2.5087139974316641</v>
          </cell>
          <cell r="E57">
            <v>2.5146724033501124</v>
          </cell>
          <cell r="F57">
            <v>2.7246754338053023</v>
          </cell>
          <cell r="G57">
            <v>2.8426477693670478</v>
          </cell>
          <cell r="H57">
            <v>3.0619358971943242</v>
          </cell>
          <cell r="I57">
            <v>3.1153708653240497</v>
          </cell>
          <cell r="J57">
            <v>4.5155993431855492</v>
          </cell>
        </row>
        <row r="58">
          <cell r="A58" t="str">
            <v xml:space="preserve">      Ownership of dwellings</v>
          </cell>
          <cell r="C58">
            <v>7.135385368676415</v>
          </cell>
          <cell r="D58">
            <v>8.3493854338653453</v>
          </cell>
          <cell r="E58">
            <v>8.5423672173604324</v>
          </cell>
          <cell r="F58">
            <v>9.3378429477753038</v>
          </cell>
          <cell r="G58">
            <v>9.085601546142696</v>
          </cell>
          <cell r="H58">
            <v>7.8611671157505976</v>
          </cell>
          <cell r="I58">
            <v>7.0819359561464736</v>
          </cell>
          <cell r="J58">
            <v>6.8965517241379297</v>
          </cell>
        </row>
        <row r="59">
          <cell r="A59" t="str">
            <v xml:space="preserve">      Public administration and defence</v>
          </cell>
          <cell r="C59">
            <v>12.819656807104227</v>
          </cell>
          <cell r="D59">
            <v>12.729315721885893</v>
          </cell>
          <cell r="E59">
            <v>12.851145596190399</v>
          </cell>
          <cell r="F59">
            <v>13.241040292424689</v>
          </cell>
          <cell r="G59">
            <v>13.879046545337415</v>
          </cell>
          <cell r="H59">
            <v>13.284091123212299</v>
          </cell>
          <cell r="I59">
            <v>12.073338894468939</v>
          </cell>
          <cell r="J59">
            <v>11.151067323481115</v>
          </cell>
        </row>
        <row r="60">
          <cell r="A60" t="str">
            <v xml:space="preserve">   Other Services</v>
          </cell>
          <cell r="C60">
            <v>6.7681556163895751</v>
          </cell>
          <cell r="D60">
            <v>7.3793799302880201</v>
          </cell>
          <cell r="E60">
            <v>7.339334572568351</v>
          </cell>
          <cell r="F60">
            <v>8.1929330700390732</v>
          </cell>
          <cell r="G60">
            <v>8.2581736189402477</v>
          </cell>
          <cell r="H60">
            <v>8.075973695615307</v>
          </cell>
          <cell r="I60">
            <v>7.9620707853117922</v>
          </cell>
          <cell r="J60">
            <v>7.6321839080459766</v>
          </cell>
        </row>
        <row r="61">
          <cell r="A61" t="str">
            <v xml:space="preserve">      Education </v>
          </cell>
          <cell r="C61">
            <v>3.3250984843426581</v>
          </cell>
          <cell r="D61">
            <v>3.602549990827371</v>
          </cell>
          <cell r="E61">
            <v>3.6508699012092998</v>
          </cell>
          <cell r="F61">
            <v>4.1069702953657412</v>
          </cell>
          <cell r="G61">
            <v>4.2156546947978741</v>
          </cell>
          <cell r="H61">
            <v>4.1698856249175629</v>
          </cell>
          <cell r="I61">
            <v>4.3087451694727701</v>
          </cell>
          <cell r="J61">
            <v>4.1559934318555003</v>
          </cell>
        </row>
        <row r="62">
          <cell r="A62" t="str">
            <v xml:space="preserve">      Health </v>
          </cell>
          <cell r="C62">
            <v>1.4733702788720482</v>
          </cell>
          <cell r="D62">
            <v>1.6052100532012474</v>
          </cell>
          <cell r="E62">
            <v>1.6374610998558872</v>
          </cell>
          <cell r="F62">
            <v>1.8549640771396161</v>
          </cell>
          <cell r="G62">
            <v>1.8098727653406348</v>
          </cell>
          <cell r="H62">
            <v>1.7354110531175218</v>
          </cell>
          <cell r="I62">
            <v>1.7772935428406054</v>
          </cell>
          <cell r="J62">
            <v>1.7438423645320196</v>
          </cell>
        </row>
        <row r="63">
          <cell r="A63" t="str">
            <v xml:space="preserve">      Other services</v>
          </cell>
          <cell r="C63">
            <v>1.7315439229040082</v>
          </cell>
          <cell r="D63">
            <v>1.8230599889928454</v>
          </cell>
          <cell r="E63">
            <v>1.7606884020134093</v>
          </cell>
          <cell r="F63">
            <v>1.9284903995630436</v>
          </cell>
          <cell r="G63">
            <v>1.9628764696408441</v>
          </cell>
          <cell r="H63">
            <v>1.8786154396939949</v>
          </cell>
          <cell r="I63">
            <v>1.6257809707018944</v>
          </cell>
          <cell r="J63">
            <v>1.4844006568144499</v>
          </cell>
        </row>
        <row r="64">
          <cell r="A64" t="str">
            <v xml:space="preserve">      Domestic Services </v>
          </cell>
          <cell r="C64">
            <v>0.23814293027085973</v>
          </cell>
          <cell r="D64">
            <v>0.34855989726655656</v>
          </cell>
          <cell r="E64">
            <v>0.2903151694897555</v>
          </cell>
          <cell r="F64">
            <v>0.30250829797067352</v>
          </cell>
          <cell r="G64">
            <v>0.2697696891608955</v>
          </cell>
          <cell r="H64">
            <v>0.29206157788622789</v>
          </cell>
          <cell r="I64">
            <v>0.25025110229652198</v>
          </cell>
          <cell r="J64">
            <v>0.24794745484400652</v>
          </cell>
        </row>
        <row r="65">
          <cell r="A65" t="str">
            <v xml:space="preserve">   Less:   Imputed bank service charges</v>
          </cell>
          <cell r="C65">
            <v>2.0253277247334802</v>
          </cell>
          <cell r="D65">
            <v>2.1257567418822236</v>
          </cell>
          <cell r="E65">
            <v>1.9340420643706013</v>
          </cell>
          <cell r="F65">
            <v>1.9579009285324147</v>
          </cell>
          <cell r="G65">
            <v>2.1943952327266874</v>
          </cell>
          <cell r="H65">
            <v>2.3873678656893595</v>
          </cell>
          <cell r="I65">
            <v>2.3169506818065742</v>
          </cell>
          <cell r="J65">
            <v>2.5730706075533654</v>
          </cell>
        </row>
        <row r="67">
          <cell r="A67" t="str">
            <v>Import duties</v>
          </cell>
          <cell r="C67">
            <v>0.72555696512430168</v>
          </cell>
          <cell r="D67">
            <v>0.90579710144927539</v>
          </cell>
          <cell r="E67">
            <v>0.99835000731009449</v>
          </cell>
          <cell r="F67">
            <v>0.91592790218898368</v>
          </cell>
          <cell r="G67">
            <v>0.83548075374456443</v>
          </cell>
          <cell r="H67">
            <v>0.85357351472555631</v>
          </cell>
          <cell r="I67">
            <v>0.81033690267445224</v>
          </cell>
          <cell r="J67">
            <v>0.71921182266009831</v>
          </cell>
        </row>
        <row r="69">
          <cell r="A69" t="str">
            <v>GDP at factor cost  1/</v>
          </cell>
          <cell r="I69">
            <v>99.189663097325536</v>
          </cell>
          <cell r="J69">
            <v>99.280788177339886</v>
          </cell>
        </row>
        <row r="70">
          <cell r="A70" t="str">
            <v>GDP at market prices</v>
          </cell>
          <cell r="I70">
            <v>99.999999999999986</v>
          </cell>
          <cell r="J70">
            <v>99.999999999999986</v>
          </cell>
        </row>
        <row r="73">
          <cell r="A73" t="str">
            <v>Crude oil</v>
          </cell>
        </row>
        <row r="74">
          <cell r="A74" t="str">
            <v>Natural gas</v>
          </cell>
        </row>
      </sheetData>
      <sheetData sheetId="5">
        <row r="1">
          <cell r="A1" t="str">
            <v>Table .  Oman:  Gross Domestic Product by Sector of Origin at Constant Prices</v>
          </cell>
        </row>
        <row r="2">
          <cell r="A2" t="str">
            <v>1996-2000</v>
          </cell>
        </row>
        <row r="3">
          <cell r="G3" t="str">
            <v xml:space="preserve"> </v>
          </cell>
        </row>
        <row r="6">
          <cell r="C6">
            <v>1990</v>
          </cell>
          <cell r="D6" t="str">
            <v>1991</v>
          </cell>
          <cell r="E6" t="str">
            <v>1992</v>
          </cell>
          <cell r="F6" t="str">
            <v>1993</v>
          </cell>
          <cell r="G6" t="str">
            <v>1994</v>
          </cell>
          <cell r="H6">
            <v>1995</v>
          </cell>
          <cell r="I6">
            <v>1996</v>
          </cell>
          <cell r="J6">
            <v>1997</v>
          </cell>
          <cell r="K6">
            <v>1998</v>
          </cell>
          <cell r="L6">
            <v>1999</v>
          </cell>
          <cell r="M6">
            <v>2000</v>
          </cell>
        </row>
        <row r="7">
          <cell r="A7" t="str">
            <v>nonoil</v>
          </cell>
          <cell r="B7">
            <v>2208.7000000000003</v>
          </cell>
        </row>
        <row r="9">
          <cell r="A9" t="str">
            <v>Crude oil</v>
          </cell>
          <cell r="C9">
            <v>1358.8</v>
          </cell>
          <cell r="D9">
            <v>1391.1</v>
          </cell>
          <cell r="E9">
            <v>1452.7</v>
          </cell>
          <cell r="F9">
            <v>1526</v>
          </cell>
          <cell r="G9">
            <v>1578.8</v>
          </cell>
          <cell r="H9">
            <v>1658.9</v>
          </cell>
          <cell r="I9">
            <v>1735.6</v>
          </cell>
          <cell r="J9">
            <v>1779.8</v>
          </cell>
          <cell r="K9">
            <v>1777.9</v>
          </cell>
          <cell r="L9">
            <v>1780.6</v>
          </cell>
          <cell r="M9">
            <v>1870.2</v>
          </cell>
        </row>
        <row r="10">
          <cell r="A10" t="str">
            <v>Natural gas</v>
          </cell>
          <cell r="B10">
            <v>1441.3</v>
          </cell>
          <cell r="C10">
            <v>48.8</v>
          </cell>
          <cell r="D10">
            <v>50.7</v>
          </cell>
          <cell r="E10">
            <v>55.5</v>
          </cell>
          <cell r="F10">
            <v>62.1</v>
          </cell>
          <cell r="G10">
            <v>65.599999999999994</v>
          </cell>
          <cell r="H10">
            <v>65.7</v>
          </cell>
          <cell r="I10">
            <v>67.900000000000006</v>
          </cell>
          <cell r="J10">
            <v>78.8</v>
          </cell>
          <cell r="K10">
            <v>88.1</v>
          </cell>
          <cell r="L10">
            <v>93.2</v>
          </cell>
          <cell r="M10">
            <v>111.6</v>
          </cell>
        </row>
        <row r="11">
          <cell r="A11" t="str">
            <v>Agriculture</v>
          </cell>
          <cell r="C11">
            <v>90.6</v>
          </cell>
          <cell r="D11">
            <v>99</v>
          </cell>
          <cell r="E11">
            <v>103.9</v>
          </cell>
          <cell r="F11">
            <v>104.6</v>
          </cell>
          <cell r="G11">
            <v>112.2</v>
          </cell>
          <cell r="H11">
            <v>114.4</v>
          </cell>
          <cell r="I11">
            <v>122.8</v>
          </cell>
          <cell r="J11">
            <v>129</v>
          </cell>
          <cell r="K11">
            <v>128.69999999999999</v>
          </cell>
          <cell r="L11">
            <v>142.1</v>
          </cell>
          <cell r="M11">
            <v>137.19999999999999</v>
          </cell>
        </row>
        <row r="12">
          <cell r="A12" t="str">
            <v>Fishing</v>
          </cell>
          <cell r="C12">
            <v>30.1</v>
          </cell>
          <cell r="D12">
            <v>21.6</v>
          </cell>
          <cell r="E12">
            <v>25.3</v>
          </cell>
          <cell r="F12">
            <v>27</v>
          </cell>
          <cell r="G12">
            <v>31.1</v>
          </cell>
          <cell r="H12">
            <v>48.8</v>
          </cell>
          <cell r="I12">
            <v>39.200000000000003</v>
          </cell>
          <cell r="J12">
            <v>47.8</v>
          </cell>
          <cell r="K12">
            <v>47.4</v>
          </cell>
          <cell r="L12">
            <v>45.8</v>
          </cell>
          <cell r="M12">
            <v>40.700000000000003</v>
          </cell>
        </row>
        <row r="13">
          <cell r="A13" t="str">
            <v>Mining and quarrying</v>
          </cell>
          <cell r="C13">
            <v>11.7</v>
          </cell>
          <cell r="D13">
            <v>12.4</v>
          </cell>
          <cell r="E13">
            <v>13</v>
          </cell>
          <cell r="F13">
            <v>12.2</v>
          </cell>
          <cell r="G13">
            <v>14.3</v>
          </cell>
          <cell r="H13">
            <v>12.6</v>
          </cell>
          <cell r="I13">
            <v>14.1</v>
          </cell>
          <cell r="J13">
            <v>14.1</v>
          </cell>
          <cell r="K13">
            <v>14.8</v>
          </cell>
          <cell r="L13">
            <v>17.2</v>
          </cell>
          <cell r="M13">
            <v>18.5</v>
          </cell>
        </row>
        <row r="14">
          <cell r="A14" t="str">
            <v>Manufacturing</v>
          </cell>
          <cell r="B14">
            <v>115.2</v>
          </cell>
          <cell r="C14">
            <v>148.9</v>
          </cell>
          <cell r="D14">
            <v>158.79999999999998</v>
          </cell>
          <cell r="E14">
            <v>177.39999999999998</v>
          </cell>
          <cell r="F14">
            <v>203.5</v>
          </cell>
          <cell r="G14">
            <v>202.2</v>
          </cell>
          <cell r="H14">
            <v>240</v>
          </cell>
          <cell r="I14">
            <v>226.5</v>
          </cell>
          <cell r="J14">
            <v>230.5</v>
          </cell>
          <cell r="K14">
            <v>226.89999999999998</v>
          </cell>
          <cell r="L14">
            <v>229.3</v>
          </cell>
          <cell r="M14">
            <v>318</v>
          </cell>
        </row>
        <row r="15">
          <cell r="A15" t="str">
            <v>Hydrocarbon manufacturing</v>
          </cell>
          <cell r="C15">
            <v>33.700000000000003</v>
          </cell>
          <cell r="D15">
            <v>31.7</v>
          </cell>
          <cell r="E15">
            <v>36.799999999999997</v>
          </cell>
          <cell r="F15">
            <v>56</v>
          </cell>
          <cell r="G15">
            <v>41</v>
          </cell>
          <cell r="H15">
            <v>68.3</v>
          </cell>
          <cell r="I15">
            <v>56.8</v>
          </cell>
          <cell r="J15">
            <v>52.7</v>
          </cell>
          <cell r="K15">
            <v>42.8</v>
          </cell>
          <cell r="L15">
            <v>27</v>
          </cell>
          <cell r="M15">
            <v>101</v>
          </cell>
        </row>
        <row r="16">
          <cell r="A16" t="str">
            <v>LNG</v>
          </cell>
          <cell r="C16">
            <v>0</v>
          </cell>
          <cell r="D16">
            <v>0</v>
          </cell>
          <cell r="E16">
            <v>0</v>
          </cell>
          <cell r="F16">
            <v>0</v>
          </cell>
          <cell r="G16">
            <v>0</v>
          </cell>
          <cell r="H16">
            <v>0</v>
          </cell>
          <cell r="I16">
            <v>0</v>
          </cell>
          <cell r="J16">
            <v>0</v>
          </cell>
          <cell r="K16">
            <v>0</v>
          </cell>
          <cell r="L16">
            <v>0</v>
          </cell>
          <cell r="M16">
            <v>66.2</v>
          </cell>
        </row>
        <row r="17">
          <cell r="A17" t="str">
            <v xml:space="preserve">   Oil refining</v>
          </cell>
          <cell r="C17">
            <v>33.700000000000003</v>
          </cell>
          <cell r="D17">
            <v>31.7</v>
          </cell>
          <cell r="E17">
            <v>36.799999999999997</v>
          </cell>
          <cell r="F17">
            <v>56</v>
          </cell>
          <cell r="G17">
            <v>41</v>
          </cell>
          <cell r="H17">
            <v>68.3</v>
          </cell>
          <cell r="I17">
            <v>56.8</v>
          </cell>
          <cell r="J17">
            <v>52.7</v>
          </cell>
          <cell r="K17">
            <v>42.8</v>
          </cell>
          <cell r="L17">
            <v>27</v>
          </cell>
          <cell r="M17">
            <v>34.799999999999997</v>
          </cell>
        </row>
        <row r="18">
          <cell r="A18" t="str">
            <v xml:space="preserve">   Nonhydrocarbon manufacturing</v>
          </cell>
          <cell r="C18">
            <v>115.2</v>
          </cell>
          <cell r="D18">
            <v>127.1</v>
          </cell>
          <cell r="E18">
            <v>140.6</v>
          </cell>
          <cell r="F18">
            <v>147.5</v>
          </cell>
          <cell r="G18">
            <v>161.19999999999999</v>
          </cell>
          <cell r="H18">
            <v>171.7</v>
          </cell>
          <cell r="I18">
            <v>169.7</v>
          </cell>
          <cell r="J18">
            <v>177.8</v>
          </cell>
          <cell r="K18">
            <v>184.1</v>
          </cell>
          <cell r="L18">
            <v>202.3</v>
          </cell>
          <cell r="M18">
            <v>217</v>
          </cell>
        </row>
        <row r="19">
          <cell r="A19" t="str">
            <v>Electricity and water</v>
          </cell>
          <cell r="C19">
            <v>41.4</v>
          </cell>
          <cell r="D19">
            <v>42.9</v>
          </cell>
          <cell r="E19">
            <v>47.9</v>
          </cell>
          <cell r="F19">
            <v>52.4</v>
          </cell>
          <cell r="G19">
            <v>59.1</v>
          </cell>
          <cell r="H19">
            <v>61.1</v>
          </cell>
          <cell r="I19">
            <v>66.7</v>
          </cell>
          <cell r="J19">
            <v>75.599999999999994</v>
          </cell>
          <cell r="K19">
            <v>81.900000000000006</v>
          </cell>
          <cell r="L19">
            <v>84</v>
          </cell>
          <cell r="M19">
            <v>93.8</v>
          </cell>
        </row>
        <row r="20">
          <cell r="A20" t="str">
            <v>Construction</v>
          </cell>
          <cell r="C20">
            <v>105.2</v>
          </cell>
          <cell r="D20">
            <v>125.8</v>
          </cell>
          <cell r="E20">
            <v>154.1</v>
          </cell>
          <cell r="F20">
            <v>158.30000000000001</v>
          </cell>
          <cell r="G20">
            <v>150.30000000000001</v>
          </cell>
          <cell r="H20">
            <v>141.80000000000001</v>
          </cell>
          <cell r="I20">
            <v>129.30000000000001</v>
          </cell>
          <cell r="J20">
            <v>190.6</v>
          </cell>
          <cell r="K20">
            <v>198.6</v>
          </cell>
          <cell r="L20">
            <v>143.19999999999999</v>
          </cell>
          <cell r="M20">
            <v>148.9</v>
          </cell>
        </row>
        <row r="21">
          <cell r="A21" t="str">
            <v>Services</v>
          </cell>
          <cell r="C21">
            <v>1814.5</v>
          </cell>
          <cell r="D21">
            <v>1955.0000000000002</v>
          </cell>
          <cell r="E21">
            <v>2142.2000000000003</v>
          </cell>
          <cell r="F21">
            <v>2281.2000000000003</v>
          </cell>
          <cell r="G21">
            <v>2400.6</v>
          </cell>
          <cell r="H21">
            <v>2508.8999999999996</v>
          </cell>
          <cell r="I21">
            <v>2595</v>
          </cell>
          <cell r="J21">
            <v>2775</v>
          </cell>
          <cell r="K21">
            <v>2900.8</v>
          </cell>
          <cell r="L21">
            <v>2913.2</v>
          </cell>
          <cell r="M21">
            <v>3029.3999999999996</v>
          </cell>
        </row>
        <row r="22">
          <cell r="A22" t="str">
            <v xml:space="preserve">Wholesale and retail trade </v>
          </cell>
          <cell r="C22">
            <v>434</v>
          </cell>
          <cell r="D22">
            <v>481.6</v>
          </cell>
          <cell r="E22">
            <v>540</v>
          </cell>
          <cell r="F22">
            <v>589.1</v>
          </cell>
          <cell r="G22">
            <v>572.70000000000005</v>
          </cell>
          <cell r="H22">
            <v>614.79999999999995</v>
          </cell>
          <cell r="I22">
            <v>643.6</v>
          </cell>
          <cell r="J22">
            <v>689.8</v>
          </cell>
          <cell r="K22">
            <v>758.7</v>
          </cell>
          <cell r="L22">
            <v>698</v>
          </cell>
          <cell r="M22">
            <v>716.7</v>
          </cell>
        </row>
        <row r="23">
          <cell r="A23" t="str">
            <v xml:space="preserve">Restaurants and Hotels </v>
          </cell>
          <cell r="C23">
            <v>36.1</v>
          </cell>
          <cell r="D23">
            <v>33.700000000000003</v>
          </cell>
          <cell r="E23">
            <v>36.799999999999997</v>
          </cell>
          <cell r="F23">
            <v>38.700000000000003</v>
          </cell>
          <cell r="G23">
            <v>41.4</v>
          </cell>
          <cell r="H23">
            <v>49.4</v>
          </cell>
          <cell r="I23">
            <v>55.7</v>
          </cell>
          <cell r="J23">
            <v>54.8</v>
          </cell>
          <cell r="K23">
            <v>60.5</v>
          </cell>
          <cell r="L23">
            <v>55.9</v>
          </cell>
          <cell r="M23">
            <v>60.7</v>
          </cell>
        </row>
        <row r="24">
          <cell r="A24" t="str">
            <v>Transport and communications</v>
          </cell>
          <cell r="C24">
            <v>189.8</v>
          </cell>
          <cell r="D24">
            <v>217.8</v>
          </cell>
          <cell r="E24">
            <v>255.1</v>
          </cell>
          <cell r="F24">
            <v>282.60000000000002</v>
          </cell>
          <cell r="G24">
            <v>294</v>
          </cell>
          <cell r="H24">
            <v>312.60000000000002</v>
          </cell>
          <cell r="I24">
            <v>335.3</v>
          </cell>
          <cell r="J24">
            <v>380.1</v>
          </cell>
          <cell r="K24">
            <v>441</v>
          </cell>
          <cell r="L24">
            <v>461.3</v>
          </cell>
          <cell r="M24">
            <v>476</v>
          </cell>
        </row>
        <row r="25">
          <cell r="A25" t="str">
            <v>Financial and business services</v>
          </cell>
          <cell r="C25">
            <v>97.2</v>
          </cell>
          <cell r="D25">
            <v>93.7</v>
          </cell>
          <cell r="E25">
            <v>100.5</v>
          </cell>
          <cell r="F25">
            <v>106.1</v>
          </cell>
          <cell r="G25">
            <v>117.4</v>
          </cell>
          <cell r="H25">
            <v>140.30000000000001</v>
          </cell>
          <cell r="I25">
            <v>157.5</v>
          </cell>
          <cell r="J25">
            <v>234.9</v>
          </cell>
          <cell r="K25">
            <v>218.2</v>
          </cell>
          <cell r="L25">
            <v>218.1</v>
          </cell>
          <cell r="M25">
            <v>232</v>
          </cell>
        </row>
        <row r="26">
          <cell r="A26" t="str">
            <v>Real estate services</v>
          </cell>
          <cell r="C26">
            <v>269.3</v>
          </cell>
          <cell r="D26">
            <v>284.39999999999998</v>
          </cell>
          <cell r="E26">
            <v>302</v>
          </cell>
          <cell r="F26">
            <v>314.8</v>
          </cell>
          <cell r="G26">
            <v>329.5</v>
          </cell>
          <cell r="H26">
            <v>338.2</v>
          </cell>
          <cell r="I26">
            <v>345.5</v>
          </cell>
          <cell r="J26">
            <v>346.7</v>
          </cell>
          <cell r="K26">
            <v>353.5</v>
          </cell>
          <cell r="L26">
            <v>357.3</v>
          </cell>
          <cell r="M26">
            <v>358.5</v>
          </cell>
        </row>
        <row r="27">
          <cell r="A27" t="str">
            <v>Public administration and defence</v>
          </cell>
          <cell r="C27">
            <v>513.79999999999995</v>
          </cell>
          <cell r="D27">
            <v>533.29999999999995</v>
          </cell>
          <cell r="E27">
            <v>576.70000000000005</v>
          </cell>
          <cell r="F27">
            <v>586.29999999999995</v>
          </cell>
          <cell r="G27">
            <v>654.20000000000005</v>
          </cell>
          <cell r="H27">
            <v>653.9</v>
          </cell>
          <cell r="I27">
            <v>637.20000000000005</v>
          </cell>
          <cell r="J27">
            <v>635.29999999999995</v>
          </cell>
          <cell r="K27">
            <v>624.20000000000005</v>
          </cell>
          <cell r="L27">
            <v>644.4</v>
          </cell>
          <cell r="M27">
            <v>665.3</v>
          </cell>
        </row>
        <row r="28">
          <cell r="A28" t="str">
            <v>Other Services</v>
          </cell>
          <cell r="C28">
            <v>274.29999999999995</v>
          </cell>
          <cell r="D28">
            <v>310.5</v>
          </cell>
          <cell r="E28">
            <v>331.09999999999997</v>
          </cell>
          <cell r="F28">
            <v>363.59999999999997</v>
          </cell>
          <cell r="G28">
            <v>391.4</v>
          </cell>
          <cell r="H28">
            <v>399.70000000000005</v>
          </cell>
          <cell r="I28">
            <v>420.20000000000005</v>
          </cell>
          <cell r="J28">
            <v>433.4</v>
          </cell>
          <cell r="K28">
            <v>444.7</v>
          </cell>
          <cell r="L28">
            <v>478.20000000000005</v>
          </cell>
          <cell r="M28">
            <v>520.19999999999993</v>
          </cell>
        </row>
        <row r="29">
          <cell r="A29" t="str">
            <v>Education</v>
          </cell>
          <cell r="C29">
            <v>134.19999999999999</v>
          </cell>
          <cell r="D29">
            <v>151.4</v>
          </cell>
          <cell r="E29">
            <v>164.7</v>
          </cell>
          <cell r="F29">
            <v>182.3</v>
          </cell>
          <cell r="G29">
            <v>197.4</v>
          </cell>
          <cell r="H29">
            <v>202.5</v>
          </cell>
          <cell r="I29">
            <v>221.8</v>
          </cell>
          <cell r="J29">
            <v>233.5</v>
          </cell>
          <cell r="K29">
            <v>238.4</v>
          </cell>
          <cell r="L29">
            <v>263.5</v>
          </cell>
          <cell r="M29">
            <v>292.39999999999998</v>
          </cell>
        </row>
        <row r="30">
          <cell r="A30" t="str">
            <v>Health</v>
          </cell>
          <cell r="C30">
            <v>59</v>
          </cell>
          <cell r="D30">
            <v>66.8</v>
          </cell>
          <cell r="E30">
            <v>73</v>
          </cell>
          <cell r="F30">
            <v>81.599999999999994</v>
          </cell>
          <cell r="G30">
            <v>84.6</v>
          </cell>
          <cell r="H30">
            <v>84.6</v>
          </cell>
          <cell r="I30">
            <v>92.9</v>
          </cell>
          <cell r="J30">
            <v>97.9</v>
          </cell>
          <cell r="K30">
            <v>101</v>
          </cell>
          <cell r="L30">
            <v>106.1</v>
          </cell>
          <cell r="M30">
            <v>112.2</v>
          </cell>
        </row>
        <row r="31">
          <cell r="A31" t="str">
            <v>Other social &amp; personal services</v>
          </cell>
          <cell r="C31">
            <v>69.7</v>
          </cell>
          <cell r="D31">
            <v>76.400000000000006</v>
          </cell>
          <cell r="E31">
            <v>79.099999999999994</v>
          </cell>
          <cell r="F31">
            <v>84.9</v>
          </cell>
          <cell r="G31">
            <v>91.5</v>
          </cell>
          <cell r="H31">
            <v>91.5</v>
          </cell>
          <cell r="I31">
            <v>85.5</v>
          </cell>
          <cell r="J31">
            <v>81.5</v>
          </cell>
          <cell r="K31">
            <v>83.6</v>
          </cell>
          <cell r="L31">
            <v>86.5</v>
          </cell>
          <cell r="M31">
            <v>93.2</v>
          </cell>
        </row>
        <row r="32">
          <cell r="A32" t="str">
            <v>DomesticServices</v>
          </cell>
          <cell r="C32">
            <v>11.4</v>
          </cell>
          <cell r="D32">
            <v>15.9</v>
          </cell>
          <cell r="E32">
            <v>14.3</v>
          </cell>
          <cell r="F32">
            <v>14.8</v>
          </cell>
          <cell r="G32">
            <v>17.899999999999999</v>
          </cell>
          <cell r="H32">
            <v>21.1</v>
          </cell>
          <cell r="I32">
            <v>20</v>
          </cell>
          <cell r="J32">
            <v>20.5</v>
          </cell>
          <cell r="K32">
            <v>21.7</v>
          </cell>
          <cell r="L32">
            <v>22.1</v>
          </cell>
          <cell r="M32">
            <v>22.4</v>
          </cell>
        </row>
        <row r="33">
          <cell r="A33" t="str">
            <v>Less:   Imputed bank service charges</v>
          </cell>
          <cell r="C33">
            <v>81.599999999999994</v>
          </cell>
          <cell r="D33">
            <v>77.599999999999994</v>
          </cell>
          <cell r="E33">
            <v>75.3</v>
          </cell>
          <cell r="F33">
            <v>73.8</v>
          </cell>
          <cell r="G33">
            <v>88</v>
          </cell>
          <cell r="H33">
            <v>107.5</v>
          </cell>
          <cell r="I33">
            <v>115.8</v>
          </cell>
          <cell r="J33">
            <v>132.69999999999999</v>
          </cell>
          <cell r="K33">
            <v>151</v>
          </cell>
          <cell r="L33">
            <v>165.3</v>
          </cell>
          <cell r="M33">
            <v>181.9</v>
          </cell>
        </row>
        <row r="35">
          <cell r="A35" t="str">
            <v>Import duties</v>
          </cell>
          <cell r="C35">
            <v>30.5</v>
          </cell>
          <cell r="D35">
            <v>36.700000000000003</v>
          </cell>
          <cell r="E35">
            <v>43.8</v>
          </cell>
          <cell r="F35">
            <v>41.4</v>
          </cell>
          <cell r="G35">
            <v>37.700000000000003</v>
          </cell>
          <cell r="H35">
            <v>39.700000000000003</v>
          </cell>
          <cell r="I35">
            <v>41.3</v>
          </cell>
          <cell r="J35">
            <v>38.200000000000003</v>
          </cell>
          <cell r="K35">
            <v>54.4</v>
          </cell>
          <cell r="L35">
            <v>72.400000000000006</v>
          </cell>
          <cell r="M35">
            <v>42.2</v>
          </cell>
        </row>
        <row r="37">
          <cell r="A37" t="str">
            <v>GDP at factor cost  1/</v>
          </cell>
          <cell r="C37">
            <v>3568.4</v>
          </cell>
          <cell r="D37">
            <v>3779.7000000000003</v>
          </cell>
          <cell r="E37">
            <v>4096.7</v>
          </cell>
          <cell r="F37">
            <v>4353.5</v>
          </cell>
          <cell r="G37">
            <v>4526.2</v>
          </cell>
          <cell r="H37">
            <v>4744.7</v>
          </cell>
          <cell r="I37">
            <v>4881.3</v>
          </cell>
          <cell r="J37">
            <v>5188.5</v>
          </cell>
          <cell r="K37">
            <v>5314.1</v>
          </cell>
          <cell r="L37">
            <v>5283.3</v>
          </cell>
          <cell r="M37">
            <v>5586.4</v>
          </cell>
        </row>
        <row r="39">
          <cell r="A39" t="str">
            <v>GDP at market prices</v>
          </cell>
          <cell r="C39">
            <v>3598.9</v>
          </cell>
          <cell r="D39">
            <v>3816.4</v>
          </cell>
          <cell r="E39">
            <v>4140.5</v>
          </cell>
          <cell r="F39">
            <v>4394.8999999999996</v>
          </cell>
          <cell r="G39">
            <v>4563.8999999999996</v>
          </cell>
          <cell r="H39">
            <v>4784.3999999999996</v>
          </cell>
          <cell r="I39">
            <v>4922.6000000000004</v>
          </cell>
          <cell r="J39">
            <v>5226.7</v>
          </cell>
          <cell r="K39">
            <v>5368.5</v>
          </cell>
          <cell r="L39">
            <v>5355.7</v>
          </cell>
          <cell r="M39">
            <v>5628.5999999999995</v>
          </cell>
        </row>
        <row r="41">
          <cell r="C41" t="str">
            <v>(In percent of GDP)</v>
          </cell>
          <cell r="K41" t="str">
            <v>% GDP</v>
          </cell>
        </row>
        <row r="42">
          <cell r="A42" t="str">
            <v xml:space="preserve">   Crude oil</v>
          </cell>
          <cell r="C42">
            <v>37.755980994192669</v>
          </cell>
          <cell r="D42">
            <v>36.450581700031442</v>
          </cell>
          <cell r="E42">
            <v>35.085134645574207</v>
          </cell>
          <cell r="F42">
            <v>34.722064210789782</v>
          </cell>
          <cell r="G42">
            <v>34.593220710357372</v>
          </cell>
          <cell r="H42">
            <v>34.673104255497037</v>
          </cell>
          <cell r="I42">
            <v>35.257790598464226</v>
          </cell>
          <cell r="J42">
            <v>34.052078749497774</v>
          </cell>
          <cell r="K42">
            <v>33.117258079538047</v>
          </cell>
          <cell r="L42">
            <v>33.246821143828072</v>
          </cell>
          <cell r="M42">
            <v>33.226734889670617</v>
          </cell>
        </row>
        <row r="43">
          <cell r="A43" t="str">
            <v xml:space="preserve">   Natural gas</v>
          </cell>
          <cell r="C43">
            <v>1.3559698796854593</v>
          </cell>
          <cell r="D43">
            <v>1.3284770988365999</v>
          </cell>
          <cell r="E43">
            <v>1.3404178239343074</v>
          </cell>
          <cell r="F43">
            <v>1.4130014334797152</v>
          </cell>
          <cell r="G43">
            <v>1.4373671640482919</v>
          </cell>
          <cell r="H43">
            <v>1.3732129420617005</v>
          </cell>
          <cell r="I43">
            <v>1.379352374761305</v>
          </cell>
          <cell r="J43">
            <v>1.5076434461514914</v>
          </cell>
          <cell r="K43">
            <v>1.6410542982211045</v>
          </cell>
          <cell r="L43">
            <v>1.7402020277461396</v>
          </cell>
          <cell r="M43">
            <v>1.9827310521266392</v>
          </cell>
        </row>
        <row r="44">
          <cell r="A44" t="str">
            <v xml:space="preserve">   Mining and quarrying</v>
          </cell>
          <cell r="C44">
            <v>0.32509933590819418</v>
          </cell>
          <cell r="D44">
            <v>0.32491353107640708</v>
          </cell>
          <cell r="E44">
            <v>0.31397174254317112</v>
          </cell>
          <cell r="F44">
            <v>0.27759448451614371</v>
          </cell>
          <cell r="G44">
            <v>0.31332851289467345</v>
          </cell>
          <cell r="H44">
            <v>0.26335590669676451</v>
          </cell>
          <cell r="I44">
            <v>0.28643399829358468</v>
          </cell>
          <cell r="J44">
            <v>0.26976868769969581</v>
          </cell>
          <cell r="K44">
            <v>0.27568222035950452</v>
          </cell>
          <cell r="L44">
            <v>0.32115316391881549</v>
          </cell>
          <cell r="M44">
            <v>0.3286785346267278</v>
          </cell>
        </row>
        <row r="45">
          <cell r="A45" t="str">
            <v xml:space="preserve">   Agriculture</v>
          </cell>
          <cell r="C45">
            <v>2.5174358831865291</v>
          </cell>
          <cell r="D45">
            <v>2.5940677077874437</v>
          </cell>
          <cell r="E45">
            <v>2.5093587730950366</v>
          </cell>
          <cell r="F45">
            <v>2.3800314000318554</v>
          </cell>
          <cell r="G45">
            <v>2.4584237165582068</v>
          </cell>
          <cell r="H45">
            <v>2.3911044227071319</v>
          </cell>
          <cell r="I45">
            <v>2.4946166659895175</v>
          </cell>
          <cell r="J45">
            <v>2.4680965044865788</v>
          </cell>
          <cell r="K45">
            <v>2.3973176865046097</v>
          </cell>
          <cell r="L45">
            <v>2.6532479414455628</v>
          </cell>
          <cell r="M45">
            <v>2.4375510784209218</v>
          </cell>
        </row>
        <row r="46">
          <cell r="A46" t="str">
            <v xml:space="preserve">   Fishing</v>
          </cell>
          <cell r="C46">
            <v>0.83636666759287559</v>
          </cell>
          <cell r="D46">
            <v>0.56597840897180585</v>
          </cell>
          <cell r="E46">
            <v>0.61103731433401764</v>
          </cell>
          <cell r="F46">
            <v>0.61434844933900667</v>
          </cell>
          <cell r="G46">
            <v>0.68143473783387021</v>
          </cell>
          <cell r="H46">
            <v>1.0199816068890561</v>
          </cell>
          <cell r="I46">
            <v>0.79632714419209361</v>
          </cell>
          <cell r="J46">
            <v>0.91453498383301135</v>
          </cell>
          <cell r="K46">
            <v>0.88292819223246721</v>
          </cell>
          <cell r="L46">
            <v>0.85516365741172962</v>
          </cell>
          <cell r="M46">
            <v>0.7230927761788013</v>
          </cell>
        </row>
        <row r="47">
          <cell r="A47" t="str">
            <v xml:space="preserve">   Manufacturing</v>
          </cell>
          <cell r="C47">
            <v>4.1373753091222314</v>
          </cell>
          <cell r="D47">
            <v>4.1609894141075356</v>
          </cell>
          <cell r="E47">
            <v>4.2845067020891188</v>
          </cell>
          <cell r="F47">
            <v>4.6303670163143646</v>
          </cell>
          <cell r="G47">
            <v>4.4304213501610468</v>
          </cell>
          <cell r="H47">
            <v>5.0163029847002765</v>
          </cell>
          <cell r="I47">
            <v>4.6012269938650308</v>
          </cell>
          <cell r="J47">
            <v>4.410048405303538</v>
          </cell>
          <cell r="K47">
            <v>4.2265064729440249</v>
          </cell>
          <cell r="L47">
            <v>4.2814197957316509</v>
          </cell>
          <cell r="M47">
            <v>5.6497175141242941</v>
          </cell>
        </row>
        <row r="48">
          <cell r="A48" t="str">
            <v>Hydrocarbon manufacturing</v>
          </cell>
          <cell r="C48">
            <v>0.93639723248770468</v>
          </cell>
          <cell r="D48">
            <v>0.83062572057436324</v>
          </cell>
          <cell r="E48">
            <v>0.88878154812220733</v>
          </cell>
          <cell r="F48">
            <v>1.2742041912216433</v>
          </cell>
          <cell r="G48">
            <v>0.8983544775301826</v>
          </cell>
          <cell r="H48">
            <v>1.4275562243959536</v>
          </cell>
          <cell r="I48">
            <v>1.1538617803599722</v>
          </cell>
          <cell r="J48">
            <v>1.0082843859414161</v>
          </cell>
          <cell r="K48">
            <v>0.79724317779640497</v>
          </cell>
          <cell r="L48">
            <v>0.50413578057023356</v>
          </cell>
          <cell r="M48">
            <v>1.7944071349891626</v>
          </cell>
        </row>
        <row r="49">
          <cell r="A49" t="str">
            <v xml:space="preserve"> LNG VA</v>
          </cell>
          <cell r="C49">
            <v>0</v>
          </cell>
          <cell r="D49">
            <v>0</v>
          </cell>
          <cell r="E49">
            <v>0</v>
          </cell>
          <cell r="F49">
            <v>0</v>
          </cell>
          <cell r="G49">
            <v>0</v>
          </cell>
          <cell r="H49">
            <v>0</v>
          </cell>
          <cell r="I49">
            <v>0</v>
          </cell>
          <cell r="J49">
            <v>0</v>
          </cell>
          <cell r="K49">
            <v>0</v>
          </cell>
          <cell r="L49">
            <v>0</v>
          </cell>
          <cell r="M49">
            <v>1.1761361617453721</v>
          </cell>
        </row>
        <row r="50">
          <cell r="A50" t="str">
            <v xml:space="preserve">   Oil refining</v>
          </cell>
          <cell r="C50">
            <v>0.93639723248770468</v>
          </cell>
          <cell r="D50">
            <v>0.83062572057436324</v>
          </cell>
          <cell r="E50">
            <v>0.88878154812220733</v>
          </cell>
          <cell r="F50">
            <v>1.2742041912216433</v>
          </cell>
          <cell r="G50">
            <v>0.8983544775301826</v>
          </cell>
          <cell r="H50">
            <v>1.4275562243959536</v>
          </cell>
          <cell r="I50">
            <v>1.1538617803599722</v>
          </cell>
          <cell r="J50">
            <v>1.0082843859414161</v>
          </cell>
          <cell r="K50">
            <v>0.79724317779640497</v>
          </cell>
          <cell r="L50">
            <v>0.50413578057023356</v>
          </cell>
          <cell r="M50">
            <v>0.61827097324379066</v>
          </cell>
        </row>
        <row r="51">
          <cell r="A51" t="str">
            <v xml:space="preserve">   Other manufacturing</v>
          </cell>
          <cell r="C51">
            <v>3.2009780766345273</v>
          </cell>
          <cell r="D51">
            <v>3.3303636935331724</v>
          </cell>
          <cell r="E51">
            <v>3.3957251539669122</v>
          </cell>
          <cell r="F51">
            <v>3.3561628250927216</v>
          </cell>
          <cell r="G51">
            <v>3.5320668726308639</v>
          </cell>
          <cell r="H51">
            <v>3.5887467603043226</v>
          </cell>
          <cell r="I51">
            <v>3.4473652135050581</v>
          </cell>
          <cell r="J51">
            <v>3.4017640193621217</v>
          </cell>
          <cell r="K51">
            <v>3.4292632951476203</v>
          </cell>
          <cell r="L51">
            <v>3.7772840151614169</v>
          </cell>
          <cell r="M51">
            <v>3.8553103791351315</v>
          </cell>
        </row>
        <row r="52">
          <cell r="A52" t="str">
            <v xml:space="preserve">   Electricity and water</v>
          </cell>
          <cell r="C52">
            <v>1.1503514962905332</v>
          </cell>
          <cell r="D52">
            <v>1.1240960067078922</v>
          </cell>
          <cell r="E52">
            <v>1.156865112909069</v>
          </cell>
          <cell r="F52">
            <v>1.1922910646431091</v>
          </cell>
          <cell r="G52">
            <v>1.2949451127325315</v>
          </cell>
          <cell r="H52">
            <v>1.2770671348549454</v>
          </cell>
          <cell r="I52">
            <v>1.3549750132044041</v>
          </cell>
          <cell r="J52">
            <v>1.4464193468153901</v>
          </cell>
          <cell r="K52">
            <v>1.525565800502934</v>
          </cell>
          <cell r="L52">
            <v>1.5684224284407267</v>
          </cell>
          <cell r="M52">
            <v>1.6664890025938957</v>
          </cell>
        </row>
        <row r="53">
          <cell r="A53" t="str">
            <v xml:space="preserve">   Construction</v>
          </cell>
          <cell r="C53">
            <v>2.9231153963711134</v>
          </cell>
          <cell r="D53">
            <v>3.2963001781783881</v>
          </cell>
          <cell r="E53">
            <v>3.7217727327617438</v>
          </cell>
          <cell r="F53">
            <v>3.6019022048283245</v>
          </cell>
          <cell r="G53">
            <v>3.2932360481167429</v>
          </cell>
          <cell r="H53">
            <v>2.9637990134604135</v>
          </cell>
          <cell r="I53">
            <v>2.6266607077560642</v>
          </cell>
          <cell r="J53">
            <v>3.6466604167065264</v>
          </cell>
          <cell r="K53">
            <v>3.6993573623917295</v>
          </cell>
          <cell r="L53">
            <v>2.6737868065799053</v>
          </cell>
          <cell r="M53">
            <v>2.6454180435632311</v>
          </cell>
        </row>
        <row r="54">
          <cell r="A54" t="str">
            <v xml:space="preserve">   Services</v>
          </cell>
          <cell r="C54">
            <v>50.418183333796435</v>
          </cell>
          <cell r="D54">
            <v>51.226286552772251</v>
          </cell>
          <cell r="E54">
            <v>51.737712836613944</v>
          </cell>
          <cell r="F54">
            <v>51.905617875264525</v>
          </cell>
          <cell r="G54">
            <v>52.599750213633079</v>
          </cell>
          <cell r="H54">
            <v>52.439177326310507</v>
          </cell>
          <cell r="I54">
            <v>52.71604436679803</v>
          </cell>
          <cell r="J54">
            <v>53.092773643025239</v>
          </cell>
          <cell r="K54">
            <v>54.033715190462885</v>
          </cell>
          <cell r="L54">
            <v>54.394383553970535</v>
          </cell>
          <cell r="M54">
            <v>53.821554205308594</v>
          </cell>
        </row>
        <row r="55">
          <cell r="A55" t="str">
            <v xml:space="preserve">      Wholesale and retail trade </v>
          </cell>
          <cell r="C55">
            <v>12.05924032343216</v>
          </cell>
          <cell r="D55">
            <v>12.619222303741745</v>
          </cell>
          <cell r="E55">
            <v>13.041903151793262</v>
          </cell>
          <cell r="F55">
            <v>13.404173018726253</v>
          </cell>
          <cell r="G55">
            <v>12.548478275159406</v>
          </cell>
          <cell r="H55">
            <v>12.850096145807207</v>
          </cell>
          <cell r="I55">
            <v>13.074391581684475</v>
          </cell>
          <cell r="J55">
            <v>13.197619913138309</v>
          </cell>
          <cell r="K55">
            <v>14.132439228834871</v>
          </cell>
          <cell r="L55">
            <v>13.032843512519372</v>
          </cell>
          <cell r="M55">
            <v>12.733184095512208</v>
          </cell>
        </row>
        <row r="56">
          <cell r="A56" t="str">
            <v xml:space="preserve">      Restaurants and Hotels </v>
          </cell>
          <cell r="C56">
            <v>1.003084275750924</v>
          </cell>
          <cell r="D56">
            <v>0.88303112881249357</v>
          </cell>
          <cell r="E56">
            <v>0.88878154812220733</v>
          </cell>
          <cell r="F56">
            <v>0.88056611071924296</v>
          </cell>
          <cell r="G56">
            <v>0.90711891145730628</v>
          </cell>
          <cell r="H56">
            <v>1.0325223643508068</v>
          </cell>
          <cell r="I56">
            <v>1.1315158655994799</v>
          </cell>
          <cell r="J56">
            <v>1.0484627011307326</v>
          </cell>
          <cell r="K56">
            <v>1.1269442116047312</v>
          </cell>
          <cell r="L56">
            <v>1.0437477827361503</v>
          </cell>
          <cell r="M56">
            <v>1.0784209217212097</v>
          </cell>
        </row>
        <row r="57">
          <cell r="A57" t="str">
            <v xml:space="preserve">      Transport and communications</v>
          </cell>
          <cell r="C57">
            <v>5.2738336713995944</v>
          </cell>
          <cell r="D57">
            <v>5.7069489571323757</v>
          </cell>
          <cell r="E57">
            <v>6.1610916555971498</v>
          </cell>
          <cell r="F57">
            <v>6.4301804364149371</v>
          </cell>
          <cell r="G57">
            <v>6.4418589364359438</v>
          </cell>
          <cell r="H57">
            <v>6.5337346375721106</v>
          </cell>
          <cell r="I57">
            <v>6.8114411083573714</v>
          </cell>
          <cell r="J57">
            <v>7.272275049266268</v>
          </cell>
          <cell r="K57">
            <v>8.2145850796311812</v>
          </cell>
          <cell r="L57">
            <v>8.6132531695203252</v>
          </cell>
          <cell r="M57">
            <v>8.4568098639093208</v>
          </cell>
        </row>
        <row r="58">
          <cell r="A58" t="str">
            <v xml:space="preserve">      Financial and business services</v>
          </cell>
          <cell r="C58">
            <v>2.7008252521603824</v>
          </cell>
          <cell r="D58">
            <v>2.4551933759563989</v>
          </cell>
          <cell r="E58">
            <v>2.4272430865837458</v>
          </cell>
          <cell r="F58">
            <v>2.4141618694395781</v>
          </cell>
          <cell r="G58">
            <v>2.5723613576108155</v>
          </cell>
          <cell r="H58">
            <v>2.9324471198060369</v>
          </cell>
          <cell r="I58">
            <v>3.199528704343233</v>
          </cell>
          <cell r="J58">
            <v>4.4942315418906773</v>
          </cell>
          <cell r="K58">
            <v>4.0644500325975601</v>
          </cell>
          <cell r="L58">
            <v>4.0722968052728872</v>
          </cell>
          <cell r="M58">
            <v>4.1218064882919379</v>
          </cell>
        </row>
        <row r="59">
          <cell r="A59" t="str">
            <v xml:space="preserve">      Ownership of dwellings</v>
          </cell>
          <cell r="C59">
            <v>7.4828419794937338</v>
          </cell>
          <cell r="D59">
            <v>7.4520490514621098</v>
          </cell>
          <cell r="E59">
            <v>7.2938050960028979</v>
          </cell>
          <cell r="F59">
            <v>7.1628478463673808</v>
          </cell>
          <cell r="G59">
            <v>7.2197024474681744</v>
          </cell>
          <cell r="H59">
            <v>7.068806955940139</v>
          </cell>
          <cell r="I59">
            <v>7.0186486815910287</v>
          </cell>
          <cell r="J59">
            <v>6.6332485124457117</v>
          </cell>
          <cell r="K59">
            <v>6.5847070876408678</v>
          </cell>
          <cell r="L59">
            <v>6.671396829546091</v>
          </cell>
          <cell r="M59">
            <v>6.3692570088476712</v>
          </cell>
        </row>
        <row r="60">
          <cell r="A60" t="str">
            <v xml:space="preserve">      Public administration and defence</v>
          </cell>
          <cell r="C60">
            <v>14.2765845119342</v>
          </cell>
          <cell r="D60">
            <v>13.973902106697409</v>
          </cell>
          <cell r="E60">
            <v>13.928269532665139</v>
          </cell>
          <cell r="F60">
            <v>13.340462809165167</v>
          </cell>
          <cell r="G60">
            <v>14.334231687810867</v>
          </cell>
          <cell r="H60">
            <v>13.667335507064628</v>
          </cell>
          <cell r="I60">
            <v>12.944378986714339</v>
          </cell>
          <cell r="J60">
            <v>12.154896971320335</v>
          </cell>
          <cell r="K60">
            <v>11.627083915432618</v>
          </cell>
          <cell r="L60">
            <v>12.032040629609575</v>
          </cell>
          <cell r="M60">
            <v>11.819990761468217</v>
          </cell>
        </row>
        <row r="61">
          <cell r="A61" t="str">
            <v xml:space="preserve">   Other Services</v>
          </cell>
          <cell r="C61">
            <v>7.62177331962544</v>
          </cell>
          <cell r="D61">
            <v>8.1359396289697088</v>
          </cell>
          <cell r="E61">
            <v>7.9966187658495347</v>
          </cell>
          <cell r="F61">
            <v>8.2732257844319559</v>
          </cell>
          <cell r="G61">
            <v>8.5759985976905728</v>
          </cell>
          <cell r="H61">
            <v>8.3542345957695865</v>
          </cell>
          <cell r="I61">
            <v>8.5361394385081066</v>
          </cell>
          <cell r="J61">
            <v>8.2920389538332024</v>
          </cell>
          <cell r="K61">
            <v>8.2835056347210578</v>
          </cell>
          <cell r="L61">
            <v>8.9288048247661393</v>
          </cell>
          <cell r="M61">
            <v>9.242085065558042</v>
          </cell>
        </row>
        <row r="62">
          <cell r="A62" t="str">
            <v>Education</v>
          </cell>
          <cell r="C62">
            <v>3.7289171691350127</v>
          </cell>
          <cell r="D62">
            <v>3.9670894036264541</v>
          </cell>
          <cell r="E62">
            <v>3.9777804612969447</v>
          </cell>
          <cell r="F62">
            <v>4.1479897153518852</v>
          </cell>
          <cell r="G62">
            <v>4.3252481430355623</v>
          </cell>
          <cell r="H62">
            <v>4.2325056433408585</v>
          </cell>
          <cell r="I62">
            <v>4.5057489944338354</v>
          </cell>
          <cell r="J62">
            <v>4.467445998431133</v>
          </cell>
          <cell r="K62">
            <v>4.440719009034181</v>
          </cell>
          <cell r="L62">
            <v>4.9199917844539467</v>
          </cell>
          <cell r="M62">
            <v>5.1948974878300112</v>
          </cell>
        </row>
        <row r="63">
          <cell r="A63" t="str">
            <v>Health</v>
          </cell>
          <cell r="C63">
            <v>1.6393898135541416</v>
          </cell>
          <cell r="D63">
            <v>1.7503406351535478</v>
          </cell>
          <cell r="E63">
            <v>1.7630720927424224</v>
          </cell>
          <cell r="F63">
            <v>1.8566975357801088</v>
          </cell>
          <cell r="G63">
            <v>1.8536777755866694</v>
          </cell>
          <cell r="H63">
            <v>1.7682468021068474</v>
          </cell>
          <cell r="I63">
            <v>1.8872140738634053</v>
          </cell>
          <cell r="J63">
            <v>1.8730747890638453</v>
          </cell>
          <cell r="K63">
            <v>1.8813448821831051</v>
          </cell>
          <cell r="L63">
            <v>1.9810669006852513</v>
          </cell>
          <cell r="M63">
            <v>1.9933908964929115</v>
          </cell>
        </row>
        <row r="64">
          <cell r="A64" t="str">
            <v>Otherservices</v>
          </cell>
          <cell r="C64">
            <v>1.9367028814359943</v>
          </cell>
          <cell r="D64">
            <v>2.0018865946965727</v>
          </cell>
          <cell r="E64">
            <v>1.9103972950126793</v>
          </cell>
          <cell r="F64">
            <v>1.9317845684770987</v>
          </cell>
          <cell r="G64">
            <v>2.0048642608295539</v>
          </cell>
          <cell r="H64">
            <v>1.9124655129169803</v>
          </cell>
          <cell r="I64">
            <v>1.7368870109291836</v>
          </cell>
          <cell r="J64">
            <v>1.5593012799663268</v>
          </cell>
          <cell r="K64">
            <v>1.5572320014901742</v>
          </cell>
          <cell r="L64">
            <v>1.615101667382415</v>
          </cell>
          <cell r="M64">
            <v>1.6558291582276234</v>
          </cell>
        </row>
        <row r="65">
          <cell r="A65" t="str">
            <v>DomesticServices</v>
          </cell>
          <cell r="C65">
            <v>0.31676345550029172</v>
          </cell>
          <cell r="D65">
            <v>0.41662299549313486</v>
          </cell>
          <cell r="E65">
            <v>0.34536891679748821</v>
          </cell>
          <cell r="F65">
            <v>0.33675396482286291</v>
          </cell>
          <cell r="G65">
            <v>0.39220841823878699</v>
          </cell>
          <cell r="H65">
            <v>0.44101663740489927</v>
          </cell>
          <cell r="I65">
            <v>0.40628935928168036</v>
          </cell>
          <cell r="J65">
            <v>0.39221688637189817</v>
          </cell>
          <cell r="K65">
            <v>0.40420974201359783</v>
          </cell>
          <cell r="L65">
            <v>0.41264447224452455</v>
          </cell>
          <cell r="M65">
            <v>0.39796752300749744</v>
          </cell>
        </row>
        <row r="66">
          <cell r="A66" t="str">
            <v xml:space="preserve">   Less:   Imputed bank service charges</v>
          </cell>
          <cell r="B66" t="e">
            <v>#DIV/0!</v>
          </cell>
          <cell r="C66">
            <v>2.2673594709494567</v>
          </cell>
          <cell r="D66">
            <v>2.0333298396394506</v>
          </cell>
          <cell r="E66">
            <v>1.8186209395000603</v>
          </cell>
          <cell r="F66">
            <v>1.6792190948599515</v>
          </cell>
          <cell r="G66">
            <v>1.9281754639672213</v>
          </cell>
          <cell r="H66">
            <v>2.2468857118969989</v>
          </cell>
          <cell r="I66">
            <v>2.3524153902409295</v>
          </cell>
          <cell r="J66">
            <v>2.538886869343945</v>
          </cell>
          <cell r="K66">
            <v>2.8127037347489989</v>
          </cell>
          <cell r="L66">
            <v>3.0864312788244304</v>
          </cell>
          <cell r="M66">
            <v>3.231709483708205</v>
          </cell>
        </row>
        <row r="68">
          <cell r="A68" t="str">
            <v>Import duties</v>
          </cell>
          <cell r="C68">
            <v>0.84748117480341212</v>
          </cell>
          <cell r="D68">
            <v>0.9616392411696888</v>
          </cell>
          <cell r="E68">
            <v>1.0578432556454533</v>
          </cell>
          <cell r="F68">
            <v>0.94200095565314346</v>
          </cell>
          <cell r="G68">
            <v>0.82604789763141184</v>
          </cell>
          <cell r="H68">
            <v>0.82978011871917079</v>
          </cell>
          <cell r="I68">
            <v>0.83898752691667</v>
          </cell>
          <cell r="J68">
            <v>0.73086268582470781</v>
          </cell>
          <cell r="K68">
            <v>1.0133184315916923</v>
          </cell>
          <cell r="L68">
            <v>1.3518307597512933</v>
          </cell>
          <cell r="M68">
            <v>0.74974238709448182</v>
          </cell>
        </row>
        <row r="70">
          <cell r="A70" t="str">
            <v>GDP at factor cost  1/</v>
          </cell>
        </row>
        <row r="71">
          <cell r="A71" t="str">
            <v>GDP at market prices</v>
          </cell>
          <cell r="C71">
            <v>99.999999999999986</v>
          </cell>
          <cell r="D71">
            <v>100.00000000000001</v>
          </cell>
          <cell r="E71">
            <v>100.00000000000001</v>
          </cell>
          <cell r="F71">
            <v>100.00000000000001</v>
          </cell>
          <cell r="G71">
            <v>100.00000000000001</v>
          </cell>
          <cell r="H71">
            <v>100.00000000000001</v>
          </cell>
          <cell r="I71">
            <v>99.999999999999986</v>
          </cell>
          <cell r="J71">
            <v>100</v>
          </cell>
          <cell r="K71">
            <v>100.00000000000001</v>
          </cell>
          <cell r="L71">
            <v>99.999999999999986</v>
          </cell>
          <cell r="M71">
            <v>100</v>
          </cell>
        </row>
        <row r="73">
          <cell r="C73" t="str">
            <v>(Growth rate)</v>
          </cell>
          <cell r="K73" t="str">
            <v>Percent Change</v>
          </cell>
        </row>
        <row r="74">
          <cell r="A74" t="str">
            <v xml:space="preserve">   Crude oil</v>
          </cell>
          <cell r="D74">
            <v>2.3770974389166879</v>
          </cell>
          <cell r="E74">
            <v>4.4281503845877461</v>
          </cell>
          <cell r="F74">
            <v>5.0457768293522376</v>
          </cell>
          <cell r="G74">
            <v>3.4600262123197876</v>
          </cell>
          <cell r="H74">
            <v>5.0734735241956006</v>
          </cell>
          <cell r="I74">
            <v>4.6235457230694932</v>
          </cell>
          <cell r="J74">
            <v>2.5466697395713327</v>
          </cell>
          <cell r="K74">
            <v>-0.10675356781660096</v>
          </cell>
          <cell r="L74">
            <v>0.15186455931153708</v>
          </cell>
          <cell r="M74">
            <v>5.032011681455697</v>
          </cell>
        </row>
        <row r="75">
          <cell r="A75" t="str">
            <v xml:space="preserve">   Natural gas</v>
          </cell>
          <cell r="D75">
            <v>3.8934426229508317</v>
          </cell>
          <cell r="E75">
            <v>9.4674556213017702</v>
          </cell>
          <cell r="F75">
            <v>11.891891891891895</v>
          </cell>
          <cell r="G75">
            <v>5.6360708534621464</v>
          </cell>
          <cell r="H75">
            <v>0.15243902439025692</v>
          </cell>
          <cell r="I75">
            <v>3.3485540334855441</v>
          </cell>
          <cell r="J75">
            <v>16.053019145802637</v>
          </cell>
          <cell r="K75">
            <v>11.802030456852789</v>
          </cell>
          <cell r="L75">
            <v>5.7888762769580122</v>
          </cell>
          <cell r="M75">
            <v>19.742489270386258</v>
          </cell>
        </row>
        <row r="76">
          <cell r="A76" t="str">
            <v xml:space="preserve">   Mining and quarrying</v>
          </cell>
          <cell r="D76">
            <v>5.9829059829059918</v>
          </cell>
          <cell r="E76">
            <v>4.8387096774193523</v>
          </cell>
          <cell r="F76">
            <v>-6.1538461538461586</v>
          </cell>
          <cell r="G76">
            <v>17.213114754098374</v>
          </cell>
          <cell r="H76">
            <v>-11.888111888111895</v>
          </cell>
          <cell r="I76">
            <v>11.904761904761905</v>
          </cell>
          <cell r="J76">
            <v>0</v>
          </cell>
          <cell r="K76">
            <v>4.9645390070922062</v>
          </cell>
          <cell r="L76">
            <v>16.216216216216207</v>
          </cell>
          <cell r="M76">
            <v>7.5581395348837264</v>
          </cell>
        </row>
        <row r="77">
          <cell r="A77" t="str">
            <v xml:space="preserve">   Agriculture</v>
          </cell>
          <cell r="D77">
            <v>9.2715231788079535</v>
          </cell>
          <cell r="E77">
            <v>4.9494949494949552</v>
          </cell>
          <cell r="F77">
            <v>0.67372473532241439</v>
          </cell>
          <cell r="G77">
            <v>7.2657743785850952</v>
          </cell>
          <cell r="H77">
            <v>1.9607843137254926</v>
          </cell>
          <cell r="I77">
            <v>7.3426573426573354</v>
          </cell>
          <cell r="J77">
            <v>5.0488599348534224</v>
          </cell>
          <cell r="K77">
            <v>-0.23255813953489252</v>
          </cell>
          <cell r="L77">
            <v>10.411810411810416</v>
          </cell>
          <cell r="M77">
            <v>-3.4482758620689697</v>
          </cell>
        </row>
        <row r="78">
          <cell r="A78" t="str">
            <v xml:space="preserve">   Fishing</v>
          </cell>
          <cell r="D78">
            <v>-28.239202657807304</v>
          </cell>
          <cell r="E78">
            <v>17.129629629629626</v>
          </cell>
          <cell r="F78">
            <v>6.7193675889328039</v>
          </cell>
          <cell r="G78">
            <v>15.18518518518519</v>
          </cell>
          <cell r="H78">
            <v>56.913183279742753</v>
          </cell>
          <cell r="I78">
            <v>-19.672131147540973</v>
          </cell>
          <cell r="J78">
            <v>21.938775510204064</v>
          </cell>
          <cell r="K78">
            <v>-0.83682008368200556</v>
          </cell>
          <cell r="L78">
            <v>-3.3755274261603407</v>
          </cell>
          <cell r="M78">
            <v>-11.135371179039289</v>
          </cell>
        </row>
        <row r="79">
          <cell r="A79" t="str">
            <v xml:space="preserve">   Manufacturing</v>
          </cell>
          <cell r="D79">
            <v>6.6487575554062968</v>
          </cell>
          <cell r="E79">
            <v>11.71284634760705</v>
          </cell>
          <cell r="F79">
            <v>14.712514092446463</v>
          </cell>
          <cell r="G79">
            <v>-0.63882063882064444</v>
          </cell>
          <cell r="H79">
            <v>18.69436201780416</v>
          </cell>
          <cell r="I79">
            <v>-5.625</v>
          </cell>
          <cell r="J79">
            <v>1.7660044150110374</v>
          </cell>
          <cell r="K79">
            <v>-1.5618221258134588</v>
          </cell>
          <cell r="L79">
            <v>1.0577346848832236</v>
          </cell>
          <cell r="M79">
            <v>38.682948102921927</v>
          </cell>
        </row>
        <row r="80">
          <cell r="A80" t="str">
            <v xml:space="preserve">   Oil refining</v>
          </cell>
          <cell r="D80">
            <v>-5.9347181008902172</v>
          </cell>
          <cell r="E80">
            <v>16.088328075709775</v>
          </cell>
          <cell r="F80">
            <v>52.173913043478272</v>
          </cell>
          <cell r="G80">
            <v>-26.785714285714285</v>
          </cell>
          <cell r="H80">
            <v>66.58536585365853</v>
          </cell>
          <cell r="I80">
            <v>-16.83748169838946</v>
          </cell>
          <cell r="J80">
            <v>-7.2183098591549202</v>
          </cell>
          <cell r="K80">
            <v>-18.785578747628094</v>
          </cell>
          <cell r="L80">
            <v>-36.915887850467286</v>
          </cell>
          <cell r="M80">
            <v>28.888888888888882</v>
          </cell>
        </row>
        <row r="81">
          <cell r="A81" t="str">
            <v>LNG</v>
          </cell>
        </row>
        <row r="82">
          <cell r="A82" t="str">
            <v xml:space="preserve">   Other manufacturing</v>
          </cell>
          <cell r="D82">
            <v>10.329861111111104</v>
          </cell>
          <cell r="E82">
            <v>10.62155782848151</v>
          </cell>
          <cell r="F82">
            <v>4.9075391180654382</v>
          </cell>
          <cell r="G82">
            <v>9.288135593220332</v>
          </cell>
          <cell r="H82">
            <v>6.513647642679901</v>
          </cell>
          <cell r="I82">
            <v>-1.1648223645894002</v>
          </cell>
          <cell r="J82">
            <v>4.773129051266956</v>
          </cell>
          <cell r="K82">
            <v>3.5433070866141634</v>
          </cell>
          <cell r="L82">
            <v>9.8859315589353702</v>
          </cell>
          <cell r="M82">
            <v>7.2664359861591628</v>
          </cell>
        </row>
        <row r="83">
          <cell r="A83" t="str">
            <v xml:space="preserve">   Electricity and water</v>
          </cell>
          <cell r="D83">
            <v>3.6231884057971016</v>
          </cell>
          <cell r="E83">
            <v>11.655011655011656</v>
          </cell>
          <cell r="F83">
            <v>9.3945720250521916</v>
          </cell>
          <cell r="G83">
            <v>12.786259541984737</v>
          </cell>
          <cell r="H83">
            <v>3.3840947546531304</v>
          </cell>
          <cell r="I83">
            <v>9.165302782324062</v>
          </cell>
          <cell r="J83">
            <v>13.343328335832069</v>
          </cell>
          <cell r="K83">
            <v>8.3333333333333499</v>
          </cell>
          <cell r="L83">
            <v>2.5641025641025572</v>
          </cell>
          <cell r="M83">
            <v>11.666666666666663</v>
          </cell>
        </row>
        <row r="84">
          <cell r="A84" t="str">
            <v xml:space="preserve">   Construction</v>
          </cell>
          <cell r="D84">
            <v>19.581749049429654</v>
          </cell>
          <cell r="E84">
            <v>22.496025437201904</v>
          </cell>
          <cell r="F84">
            <v>2.7255029201817114</v>
          </cell>
          <cell r="G84">
            <v>-5.0536955148452298</v>
          </cell>
          <cell r="H84">
            <v>-5.6553559547571517</v>
          </cell>
          <cell r="I84">
            <v>-8.8152327221438629</v>
          </cell>
          <cell r="J84">
            <v>47.409126063418391</v>
          </cell>
          <cell r="K84">
            <v>4.1972717733473246</v>
          </cell>
          <cell r="L84">
            <v>-27.89526686807654</v>
          </cell>
          <cell r="M84">
            <v>3.9804469273743139</v>
          </cell>
        </row>
        <row r="85">
          <cell r="A85" t="str">
            <v xml:space="preserve">   Services</v>
          </cell>
          <cell r="D85">
            <v>7.7431799393772511</v>
          </cell>
          <cell r="E85">
            <v>9.5754475703324822</v>
          </cell>
          <cell r="F85">
            <v>6.4886565213332084</v>
          </cell>
          <cell r="G85">
            <v>5.2340873224618463</v>
          </cell>
          <cell r="H85">
            <v>4.511372156960749</v>
          </cell>
          <cell r="I85">
            <v>3.4317828530431811</v>
          </cell>
          <cell r="J85">
            <v>6.9364161849710975</v>
          </cell>
          <cell r="K85">
            <v>4.5333333333333403</v>
          </cell>
          <cell r="L85">
            <v>0.42746828461112923</v>
          </cell>
          <cell r="M85">
            <v>3.988740903473837</v>
          </cell>
        </row>
        <row r="86">
          <cell r="A86" t="str">
            <v xml:space="preserve">      Wholesale and retail trade </v>
          </cell>
          <cell r="D86">
            <v>10.967741935483877</v>
          </cell>
          <cell r="E86">
            <v>12.126245847176074</v>
          </cell>
          <cell r="F86">
            <v>9.092592592592597</v>
          </cell>
          <cell r="G86">
            <v>-2.7839076557460491</v>
          </cell>
          <cell r="H86">
            <v>7.3511437052557884</v>
          </cell>
          <cell r="I86">
            <v>4.6844502277163418</v>
          </cell>
          <cell r="J86">
            <v>7.1783716594157747</v>
          </cell>
          <cell r="K86">
            <v>9.9884024354885614</v>
          </cell>
          <cell r="L86">
            <v>-8.0005272176090738</v>
          </cell>
          <cell r="M86">
            <v>2.6790830945558803</v>
          </cell>
        </row>
        <row r="87">
          <cell r="A87" t="str">
            <v xml:space="preserve">      Restaurants and Hotels </v>
          </cell>
          <cell r="D87">
            <v>-6.6481994459833755</v>
          </cell>
          <cell r="E87">
            <v>9.1988130563798034</v>
          </cell>
          <cell r="F87">
            <v>5.1630434782608852</v>
          </cell>
          <cell r="G87">
            <v>6.9767441860465</v>
          </cell>
          <cell r="H87">
            <v>19.323671497584542</v>
          </cell>
          <cell r="I87">
            <v>12.753036437246973</v>
          </cell>
          <cell r="J87">
            <v>-1.6157989228007283</v>
          </cell>
          <cell r="K87">
            <v>10.401459854014604</v>
          </cell>
          <cell r="L87">
            <v>-7.6033057851239692</v>
          </cell>
          <cell r="M87">
            <v>8.5867620751341764</v>
          </cell>
        </row>
        <row r="88">
          <cell r="A88" t="str">
            <v xml:space="preserve">      Transport and communications</v>
          </cell>
          <cell r="D88">
            <v>14.752370916754479</v>
          </cell>
          <cell r="E88">
            <v>17.125803489439846</v>
          </cell>
          <cell r="F88">
            <v>10.780086240689938</v>
          </cell>
          <cell r="G88">
            <v>4.0339702760084837</v>
          </cell>
          <cell r="H88">
            <v>6.3265306122449054</v>
          </cell>
          <cell r="I88">
            <v>7.2616762635956453</v>
          </cell>
          <cell r="J88">
            <v>13.361169102296454</v>
          </cell>
          <cell r="K88">
            <v>16.022099447513803</v>
          </cell>
          <cell r="L88">
            <v>4.6031746031746055</v>
          </cell>
          <cell r="M88">
            <v>3.1866464339908926</v>
          </cell>
        </row>
        <row r="89">
          <cell r="A89" t="str">
            <v xml:space="preserve">      Financial and business services</v>
          </cell>
          <cell r="D89">
            <v>-3.6008230452674894</v>
          </cell>
          <cell r="E89">
            <v>7.2572038420490896</v>
          </cell>
          <cell r="F89">
            <v>5.5721393034825812</v>
          </cell>
          <cell r="G89">
            <v>10.650329877474093</v>
          </cell>
          <cell r="H89">
            <v>19.505962521294723</v>
          </cell>
          <cell r="I89">
            <v>12.259444048467561</v>
          </cell>
          <cell r="J89">
            <v>49.142857142857146</v>
          </cell>
          <cell r="K89">
            <v>-7.1094082588335539</v>
          </cell>
          <cell r="L89">
            <v>-4.5829514207146801E-2</v>
          </cell>
          <cell r="M89">
            <v>6.3732232920678618</v>
          </cell>
        </row>
        <row r="90">
          <cell r="A90" t="str">
            <v xml:space="preserve">      Ownership of dwellings</v>
          </cell>
          <cell r="D90">
            <v>5.6071295952469233</v>
          </cell>
          <cell r="E90">
            <v>6.1884669479606274</v>
          </cell>
          <cell r="F90">
            <v>4.2384105960264939</v>
          </cell>
          <cell r="G90">
            <v>4.6696315120711525</v>
          </cell>
          <cell r="H90">
            <v>2.6403641881638813</v>
          </cell>
          <cell r="I90">
            <v>2.1584861028976969</v>
          </cell>
          <cell r="J90">
            <v>0.34732272069464215</v>
          </cell>
          <cell r="K90">
            <v>1.9613498702047913</v>
          </cell>
          <cell r="L90">
            <v>1.0749646393210781</v>
          </cell>
          <cell r="M90">
            <v>0.3358522250209876</v>
          </cell>
        </row>
        <row r="91">
          <cell r="A91" t="str">
            <v xml:space="preserve">      Public administration and defence</v>
          </cell>
          <cell r="D91">
            <v>3.7952510704554308</v>
          </cell>
          <cell r="E91">
            <v>8.1380086255391149</v>
          </cell>
          <cell r="F91">
            <v>1.664643662216041</v>
          </cell>
          <cell r="G91">
            <v>11.58110182500428</v>
          </cell>
          <cell r="H91">
            <v>-4.5857535921746892E-2</v>
          </cell>
          <cell r="I91">
            <v>-2.5539073252790843</v>
          </cell>
          <cell r="J91">
            <v>-0.29817953546768533</v>
          </cell>
          <cell r="K91">
            <v>-1.7472060443884638</v>
          </cell>
          <cell r="L91">
            <v>3.2361422620954712</v>
          </cell>
          <cell r="M91">
            <v>3.2433271260086869</v>
          </cell>
        </row>
        <row r="92">
          <cell r="A92" t="str">
            <v xml:space="preserve">   Other Services</v>
          </cell>
          <cell r="D92">
            <v>13.197229310973405</v>
          </cell>
          <cell r="E92">
            <v>6.6344605475040144</v>
          </cell>
          <cell r="F92">
            <v>9.8157656297191185</v>
          </cell>
          <cell r="G92">
            <v>7.6457645764576494</v>
          </cell>
          <cell r="H92">
            <v>2.1205927439959296</v>
          </cell>
          <cell r="I92">
            <v>5.1288466349762318</v>
          </cell>
          <cell r="J92">
            <v>3.1413612565444859</v>
          </cell>
          <cell r="K92">
            <v>2.6072911859713921</v>
          </cell>
          <cell r="L92">
            <v>7.5331684281538251</v>
          </cell>
          <cell r="M92">
            <v>8.7829360100376164</v>
          </cell>
        </row>
        <row r="93">
          <cell r="A93" t="str">
            <v xml:space="preserve">      Education </v>
          </cell>
          <cell r="D93">
            <v>12.816691505216109</v>
          </cell>
          <cell r="E93">
            <v>8.7846763540290507</v>
          </cell>
          <cell r="F93">
            <v>10.686095931997585</v>
          </cell>
          <cell r="G93">
            <v>8.2830499177180439</v>
          </cell>
          <cell r="H93">
            <v>2.5835866261398146</v>
          </cell>
          <cell r="I93">
            <v>9.5308641975308692</v>
          </cell>
          <cell r="J93">
            <v>5.2750225428313744</v>
          </cell>
          <cell r="K93">
            <v>2.0985010706638141</v>
          </cell>
          <cell r="L93">
            <v>10.528523489932883</v>
          </cell>
          <cell r="M93">
            <v>10.967741935483863</v>
          </cell>
        </row>
        <row r="94">
          <cell r="A94" t="str">
            <v xml:space="preserve">      Health </v>
          </cell>
          <cell r="D94">
            <v>13.220338983050842</v>
          </cell>
          <cell r="E94">
            <v>9.2814371257485089</v>
          </cell>
          <cell r="F94">
            <v>11.780821917808211</v>
          </cell>
          <cell r="G94">
            <v>3.6764705882352944</v>
          </cell>
          <cell r="H94">
            <v>0</v>
          </cell>
          <cell r="I94">
            <v>9.8108747044917397</v>
          </cell>
          <cell r="J94">
            <v>5.3821313240043054</v>
          </cell>
          <cell r="K94">
            <v>3.1664964249233853</v>
          </cell>
          <cell r="L94">
            <v>5.0495049504950433</v>
          </cell>
          <cell r="M94">
            <v>5.7492931196984056</v>
          </cell>
        </row>
        <row r="95">
          <cell r="A95" t="str">
            <v xml:space="preserve">      Other services</v>
          </cell>
          <cell r="D95">
            <v>9.6126255380200885</v>
          </cell>
          <cell r="E95">
            <v>3.5340314136125506</v>
          </cell>
          <cell r="F95">
            <v>7.3324905183312419</v>
          </cell>
          <cell r="G95">
            <v>7.7738515901060001</v>
          </cell>
          <cell r="H95">
            <v>0</v>
          </cell>
          <cell r="I95">
            <v>-6.557377049180328</v>
          </cell>
          <cell r="J95">
            <v>-4.6783625730994149</v>
          </cell>
          <cell r="K95">
            <v>2.5766871165644103</v>
          </cell>
          <cell r="L95">
            <v>3.4688995215311076</v>
          </cell>
          <cell r="M95">
            <v>7.7456647398843961</v>
          </cell>
        </row>
        <row r="96">
          <cell r="A96" t="str">
            <v xml:space="preserve">      Domestic Services </v>
          </cell>
          <cell r="D96">
            <v>39.473684210526315</v>
          </cell>
          <cell r="E96">
            <v>-10.062893081761004</v>
          </cell>
          <cell r="F96">
            <v>3.4965034965034962</v>
          </cell>
          <cell r="G96">
            <v>20.945945945945933</v>
          </cell>
          <cell r="H96">
            <v>17.877094972067056</v>
          </cell>
          <cell r="I96">
            <v>-5.2132701421801011</v>
          </cell>
          <cell r="J96">
            <v>2.5</v>
          </cell>
          <cell r="K96">
            <v>5.8536585365853631</v>
          </cell>
          <cell r="L96">
            <v>1.8433179723502402</v>
          </cell>
          <cell r="M96">
            <v>1.3574660633484033</v>
          </cell>
        </row>
        <row r="98">
          <cell r="A98" t="str">
            <v>GDP at factor cost  1/</v>
          </cell>
          <cell r="D98">
            <v>5.9214213653177943</v>
          </cell>
          <cell r="E98">
            <v>8.3869090139428941</v>
          </cell>
          <cell r="F98">
            <v>6.268459979983894</v>
          </cell>
          <cell r="G98">
            <v>3.9669231652693191</v>
          </cell>
          <cell r="H98">
            <v>4.8274490742786451</v>
          </cell>
          <cell r="I98">
            <v>2.8790018336248946</v>
          </cell>
          <cell r="J98">
            <v>6.2934054452707233</v>
          </cell>
          <cell r="K98">
            <v>2.4207381709550035</v>
          </cell>
          <cell r="L98">
            <v>-0.57959014696750499</v>
          </cell>
          <cell r="M98">
            <v>5.7369447125849273</v>
          </cell>
        </row>
        <row r="99">
          <cell r="A99" t="str">
            <v>GDP at market prices</v>
          </cell>
          <cell r="D99">
            <v>6.0435132957292508</v>
          </cell>
          <cell r="E99">
            <v>8.4922964049889931</v>
          </cell>
          <cell r="F99">
            <v>6.144185484844817</v>
          </cell>
          <cell r="G99">
            <v>3.8453662199367451</v>
          </cell>
          <cell r="H99">
            <v>4.8313942023269583</v>
          </cell>
          <cell r="I99">
            <v>2.8885544686899243</v>
          </cell>
          <cell r="J99">
            <v>6.177629707877939</v>
          </cell>
          <cell r="K99">
            <v>2.7129929018309866</v>
          </cell>
          <cell r="L99">
            <v>-0.23842786625687218</v>
          </cell>
          <cell r="M99">
            <v>5.0955057228746874</v>
          </cell>
        </row>
        <row r="102">
          <cell r="A102" t="str">
            <v xml:space="preserve">   Sources: Ministry of National Economy, and Fund staff estimates.</v>
          </cell>
        </row>
        <row r="103">
          <cell r="A103" t="str">
            <v xml:space="preserve">   1/  Includes indirect taxes except for import duties.</v>
          </cell>
        </row>
        <row r="104">
          <cell r="A104" t="str">
            <v xml:space="preserve">   2/ Excludes oil refining</v>
          </cell>
        </row>
        <row r="105">
          <cell r="A105" t="str">
            <v xml:space="preserve">   3/ Includes oil refining</v>
          </cell>
        </row>
      </sheetData>
      <sheetData sheetId="6"/>
      <sheetData sheetId="7"/>
      <sheetData sheetId="8" refreshError="1"/>
      <sheetData sheetId="9" refreshError="1"/>
      <sheetData sheetId="10"/>
      <sheetData sheetId="11">
        <row r="1">
          <cell r="A1" t="str">
            <v xml:space="preserve"> Estimation of growth rate of  GDP and GDP levels</v>
          </cell>
        </row>
        <row r="3">
          <cell r="A3" t="str">
            <v>BASELINE  SCENARIO</v>
          </cell>
        </row>
        <row r="6">
          <cell r="C6">
            <v>1990</v>
          </cell>
          <cell r="D6">
            <v>1991</v>
          </cell>
          <cell r="E6">
            <v>1992</v>
          </cell>
          <cell r="F6">
            <v>1993</v>
          </cell>
          <cell r="G6">
            <v>1994</v>
          </cell>
          <cell r="H6">
            <v>1995</v>
          </cell>
          <cell r="I6">
            <v>1996</v>
          </cell>
          <cell r="J6">
            <v>1997</v>
          </cell>
          <cell r="K6">
            <v>1998</v>
          </cell>
          <cell r="L6">
            <v>1999</v>
          </cell>
          <cell r="M6">
            <v>2000</v>
          </cell>
          <cell r="N6">
            <v>2001</v>
          </cell>
          <cell r="O6">
            <v>2002</v>
          </cell>
          <cell r="P6">
            <v>2003</v>
          </cell>
          <cell r="Q6">
            <v>2004</v>
          </cell>
          <cell r="R6">
            <v>2005</v>
          </cell>
          <cell r="S6">
            <v>2006</v>
          </cell>
          <cell r="T6">
            <v>2007</v>
          </cell>
          <cell r="X6">
            <v>1990</v>
          </cell>
        </row>
        <row r="8">
          <cell r="L8" t="str">
            <v>(In percent)</v>
          </cell>
          <cell r="O8" t="str">
            <v>Non oil avg 4.1</v>
          </cell>
          <cell r="P8" t="str">
            <v>avg 4.5</v>
          </cell>
        </row>
        <row r="9">
          <cell r="A9" t="str">
            <v>Real GDP growth rates</v>
          </cell>
        </row>
        <row r="10">
          <cell r="A10" t="str">
            <v xml:space="preserve">Oil  </v>
          </cell>
          <cell r="D10">
            <v>2.2340942204953862</v>
          </cell>
          <cell r="E10">
            <v>4.8523922633186389</v>
          </cell>
          <cell r="F10">
            <v>6.4142394822006343</v>
          </cell>
          <cell r="G10">
            <v>2.5120126512985896</v>
          </cell>
          <cell r="H10">
            <v>6.3783078201020693</v>
          </cell>
          <cell r="I10">
            <v>3.7592726867086812</v>
          </cell>
          <cell r="J10">
            <v>2.7414933075310399</v>
          </cell>
          <cell r="K10">
            <v>-0.13080102548004291</v>
          </cell>
          <cell r="L10">
            <v>-0.419111483654655</v>
          </cell>
          <cell r="M10">
            <v>9.5749158249158306</v>
          </cell>
          <cell r="N10">
            <v>7.085192695819539</v>
          </cell>
          <cell r="O10">
            <v>0.48269440817109138</v>
          </cell>
          <cell r="P10">
            <v>3.308213522249857</v>
          </cell>
          <cell r="Q10">
            <v>1.6584192704297063</v>
          </cell>
          <cell r="R10">
            <v>3.1092165028406087</v>
          </cell>
          <cell r="S10">
            <v>3.8335955866718838</v>
          </cell>
          <cell r="T10">
            <v>0.11056438552548842</v>
          </cell>
          <cell r="V10" t="str">
            <v>weighted average of the real value of components</v>
          </cell>
        </row>
        <row r="11">
          <cell r="A11" t="str">
            <v xml:space="preserve">   Crude oil</v>
          </cell>
          <cell r="D11">
            <v>2.3770974389166977</v>
          </cell>
          <cell r="E11">
            <v>4.4281503845877479</v>
          </cell>
          <cell r="F11">
            <v>5.0457768293522332</v>
          </cell>
          <cell r="G11">
            <v>3.4600262123197778</v>
          </cell>
          <cell r="H11">
            <v>5.0734735241956042</v>
          </cell>
          <cell r="I11">
            <v>4.6235457230694887</v>
          </cell>
          <cell r="J11">
            <v>2.5466697395713389</v>
          </cell>
          <cell r="K11">
            <v>-0.10675356781659762</v>
          </cell>
          <cell r="L11">
            <v>0.15186455931153198</v>
          </cell>
          <cell r="M11">
            <v>5.0320116814557059</v>
          </cell>
          <cell r="N11">
            <v>-0.20599679560542317</v>
          </cell>
          <cell r="O11">
            <v>-9.6043577981541617E-3</v>
          </cell>
          <cell r="P11">
            <v>0</v>
          </cell>
          <cell r="Q11">
            <v>0</v>
          </cell>
          <cell r="R11">
            <v>0</v>
          </cell>
          <cell r="S11">
            <v>0</v>
          </cell>
          <cell r="T11">
            <v>0</v>
          </cell>
          <cell r="V11" t="str">
            <v>rate of change of crude output</v>
          </cell>
        </row>
        <row r="12">
          <cell r="A12" t="str">
            <v xml:space="preserve">   Natural gas</v>
          </cell>
          <cell r="D12">
            <v>3.8934426229508379</v>
          </cell>
          <cell r="E12">
            <v>9.4674556213017791</v>
          </cell>
          <cell r="F12">
            <v>11.891891891891904</v>
          </cell>
          <cell r="G12">
            <v>5.6360708534621384</v>
          </cell>
          <cell r="H12">
            <v>0.15243902439026069</v>
          </cell>
          <cell r="I12">
            <v>3.3485540334855513</v>
          </cell>
          <cell r="J12">
            <v>16.053019145802637</v>
          </cell>
          <cell r="K12">
            <v>11.802030456852798</v>
          </cell>
          <cell r="L12">
            <v>5.7888762769580104</v>
          </cell>
          <cell r="M12">
            <v>19.742489270386265</v>
          </cell>
          <cell r="N12">
            <v>43.410852713178286</v>
          </cell>
          <cell r="O12">
            <v>1.198321609280506</v>
          </cell>
          <cell r="P12">
            <v>30.941590143209673</v>
          </cell>
          <cell r="Q12">
            <v>9.0794100985395652</v>
          </cell>
          <cell r="R12">
            <v>14.342957769048304</v>
          </cell>
          <cell r="S12">
            <v>12.21176876479011</v>
          </cell>
          <cell r="T12">
            <v>0.93866226681611487</v>
          </cell>
          <cell r="V12" t="str">
            <v>rate of change of GAS output</v>
          </cell>
        </row>
        <row r="13">
          <cell r="A13" t="str">
            <v>LNG</v>
          </cell>
          <cell r="D13">
            <v>0</v>
          </cell>
          <cell r="E13">
            <v>0</v>
          </cell>
          <cell r="F13">
            <v>0</v>
          </cell>
          <cell r="G13">
            <v>0</v>
          </cell>
          <cell r="H13">
            <v>0</v>
          </cell>
          <cell r="I13">
            <v>0</v>
          </cell>
          <cell r="J13">
            <v>0</v>
          </cell>
          <cell r="K13">
            <v>0</v>
          </cell>
          <cell r="L13">
            <v>1</v>
          </cell>
          <cell r="M13">
            <v>1</v>
          </cell>
          <cell r="N13">
            <v>163.76146788990829</v>
          </cell>
          <cell r="O13">
            <v>2.6086956521739202</v>
          </cell>
          <cell r="P13">
            <v>12.000000000000011</v>
          </cell>
          <cell r="Q13">
            <v>9.0000000000000071</v>
          </cell>
          <cell r="R13">
            <v>18.048737143745686</v>
          </cell>
          <cell r="S13">
            <v>23.521884761582168</v>
          </cell>
          <cell r="T13">
            <v>0</v>
          </cell>
          <cell r="V13" t="str">
            <v>rate of change of LNG output</v>
          </cell>
        </row>
        <row r="14">
          <cell r="A14" t="str">
            <v>Refining</v>
          </cell>
          <cell r="D14">
            <v>-5.9347181008902128</v>
          </cell>
          <cell r="E14">
            <v>16.088328075709768</v>
          </cell>
          <cell r="F14">
            <v>52.173913043478272</v>
          </cell>
          <cell r="G14">
            <v>-26.785714285714292</v>
          </cell>
          <cell r="H14">
            <v>66.58536585365853</v>
          </cell>
          <cell r="I14">
            <v>-16.837481698389457</v>
          </cell>
          <cell r="J14">
            <v>-7.218309859154914</v>
          </cell>
          <cell r="K14">
            <v>-18.785578747628094</v>
          </cell>
          <cell r="L14">
            <v>-36.915887850467286</v>
          </cell>
          <cell r="M14">
            <v>28.888888888888875</v>
          </cell>
          <cell r="N14">
            <v>-15.613959284724899</v>
          </cell>
          <cell r="O14">
            <v>15.229019761505324</v>
          </cell>
          <cell r="P14">
            <v>7.4689988326787082</v>
          </cell>
          <cell r="Q14">
            <v>2.9744019952989253</v>
          </cell>
          <cell r="R14">
            <v>1.398248380814171</v>
          </cell>
          <cell r="S14">
            <v>0</v>
          </cell>
          <cell r="T14">
            <v>0</v>
          </cell>
          <cell r="V14" t="str">
            <v>rate of change of RefP output</v>
          </cell>
        </row>
        <row r="15">
          <cell r="A15" t="str">
            <v>Non-oil (ex. Oil)=&gt;for proj</v>
          </cell>
          <cell r="D15">
            <v>8.5882461994808867</v>
          </cell>
          <cell r="E15">
            <v>10.78151009432753</v>
          </cell>
          <cell r="F15">
            <v>5.9834328645732793</v>
          </cell>
          <cell r="G15">
            <v>4.6422858804711531</v>
          </cell>
          <cell r="H15">
            <v>3.9256557234670586</v>
          </cell>
          <cell r="I15">
            <v>2.3667056660538366</v>
          </cell>
          <cell r="J15">
            <v>8.2650295529503879</v>
          </cell>
          <cell r="K15">
            <v>4.3524159980696142</v>
          </cell>
          <cell r="L15">
            <v>-0.13874035320982081</v>
          </cell>
          <cell r="M15">
            <v>2.6310457610929205</v>
          </cell>
          <cell r="N15">
            <v>7.49</v>
          </cell>
          <cell r="O15">
            <v>5</v>
          </cell>
          <cell r="P15">
            <v>4</v>
          </cell>
          <cell r="Q15">
            <v>4</v>
          </cell>
          <cell r="R15">
            <v>4</v>
          </cell>
          <cell r="S15">
            <v>4</v>
          </cell>
          <cell r="T15">
            <v>4</v>
          </cell>
          <cell r="V15" t="str">
            <v>Given as a function of last year oil GDP and an average of about 4 percent growth</v>
          </cell>
        </row>
        <row r="16">
          <cell r="A16" t="str">
            <v>Total   GDP</v>
          </cell>
          <cell r="D16">
            <v>6.0435132957292526</v>
          </cell>
          <cell r="E16">
            <v>8.492296404988986</v>
          </cell>
          <cell r="F16">
            <v>6.1441854848448108</v>
          </cell>
          <cell r="G16">
            <v>3.8453662199367411</v>
          </cell>
          <cell r="H16">
            <v>4.8313942023269663</v>
          </cell>
          <cell r="I16">
            <v>2.8885544686899189</v>
          </cell>
          <cell r="J16">
            <v>6.1776297078779407</v>
          </cell>
          <cell r="K16">
            <v>2.7129929018309795</v>
          </cell>
          <cell r="L16">
            <v>-0.23842786625687395</v>
          </cell>
          <cell r="M16">
            <v>5.0955057228746936</v>
          </cell>
          <cell r="N16">
            <v>7.3402056189554976</v>
          </cell>
          <cell r="O16">
            <v>3.3323932149262436</v>
          </cell>
          <cell r="P16">
            <v>3.7516632260615301</v>
          </cell>
          <cell r="Q16">
            <v>3.1630145937604937</v>
          </cell>
          <cell r="R16">
            <v>3.6862380749753676</v>
          </cell>
          <cell r="S16">
            <v>3.9417133241698155</v>
          </cell>
          <cell r="T16">
            <v>2.6390597587198306</v>
          </cell>
          <cell r="V16" t="str">
            <v>Residual - from the sum of oil and non-oil</v>
          </cell>
          <cell r="W16" t="e">
            <v>#DIV/0!</v>
          </cell>
          <cell r="X16">
            <v>0</v>
          </cell>
        </row>
        <row r="19">
          <cell r="A19" t="str">
            <v>GDP deflator rate of change</v>
          </cell>
        </row>
        <row r="20">
          <cell r="A20" t="str">
            <v xml:space="preserve">crude oil based on actual export price </v>
          </cell>
          <cell r="D20">
            <v>0</v>
          </cell>
          <cell r="E20">
            <v>-15.363216048899009</v>
          </cell>
          <cell r="F20">
            <v>-13.3697514003981</v>
          </cell>
          <cell r="G20">
            <v>-2.7200342008229628</v>
          </cell>
          <cell r="H20">
            <v>8.0257086354647242</v>
          </cell>
          <cell r="I20">
            <v>18.474446987032799</v>
          </cell>
          <cell r="J20">
            <v>-4.1162331530603335</v>
          </cell>
          <cell r="K20">
            <v>-35.981915036483294</v>
          </cell>
          <cell r="L20">
            <v>45.549262289350438</v>
          </cell>
          <cell r="M20">
            <v>54.009128032668755</v>
          </cell>
          <cell r="N20">
            <v>-13.912717971113963</v>
          </cell>
          <cell r="O20">
            <v>-5.957169257527994</v>
          </cell>
          <cell r="P20">
            <v>-0.819672131147553</v>
          </cell>
          <cell r="Q20">
            <v>-7.4380165289256279</v>
          </cell>
          <cell r="R20">
            <v>-1.7857142857142794</v>
          </cell>
          <cell r="S20">
            <v>-4.5454545454545521</v>
          </cell>
          <cell r="T20">
            <v>0</v>
          </cell>
          <cell r="V20" t="str">
            <v>discrepancey in the pre projection period due to different valuation of natural gas</v>
          </cell>
        </row>
        <row r="21">
          <cell r="A21" t="str">
            <v>Oil</v>
          </cell>
          <cell r="D21">
            <v>-16.677182716568716</v>
          </cell>
          <cell r="E21">
            <v>2.3152082093986337</v>
          </cell>
          <cell r="F21">
            <v>-13.261754095722644</v>
          </cell>
          <cell r="G21">
            <v>-0.73116826074396402</v>
          </cell>
          <cell r="H21">
            <v>5.2385690754118475</v>
          </cell>
          <cell r="I21">
            <v>16.322108016456571</v>
          </cell>
          <cell r="J21">
            <v>-3.7177179094368684</v>
          </cell>
          <cell r="K21">
            <v>-30.923250423146442</v>
          </cell>
          <cell r="L21">
            <v>40.865397686638147</v>
          </cell>
          <cell r="M21">
            <v>47.938237700051303</v>
          </cell>
          <cell r="N21">
            <v>-12.217837037618562</v>
          </cell>
          <cell r="O21">
            <v>-6.2111191460507804</v>
          </cell>
          <cell r="P21">
            <v>-1.4378629109125685</v>
          </cell>
          <cell r="Q21">
            <v>-7.0529099149338137</v>
          </cell>
          <cell r="R21">
            <v>-1.8764758596693132</v>
          </cell>
          <cell r="S21">
            <v>-4.2381428556551137</v>
          </cell>
          <cell r="T21">
            <v>-2.7571006358617645E-2</v>
          </cell>
          <cell r="V21" t="str">
            <v>In -change in oil prices</v>
          </cell>
        </row>
        <row r="22">
          <cell r="A22" t="str">
            <v xml:space="preserve">   Crude oil</v>
          </cell>
          <cell r="D22">
            <v>-17.292655348208854</v>
          </cell>
          <cell r="E22">
            <v>2.3486589608029185</v>
          </cell>
          <cell r="F22">
            <v>-13.642445839136297</v>
          </cell>
          <cell r="G22">
            <v>-1.7207437665605174</v>
          </cell>
          <cell r="H22">
            <v>7.3467487105436602</v>
          </cell>
          <cell r="I22">
            <v>17.053999801535081</v>
          </cell>
          <cell r="J22">
            <v>-3.6617756054815431</v>
          </cell>
          <cell r="K22">
            <v>-32.5003037486739</v>
          </cell>
          <cell r="L22">
            <v>42.617483047829687</v>
          </cell>
          <cell r="M22">
            <v>49.832538591766394</v>
          </cell>
          <cell r="N22">
            <v>-13.726599267180806</v>
          </cell>
          <cell r="O22">
            <v>-5.957169257527994</v>
          </cell>
          <cell r="P22">
            <v>-0.819672131147553</v>
          </cell>
          <cell r="Q22">
            <v>-7.4380165289256279</v>
          </cell>
          <cell r="R22">
            <v>-1.7857142857142794</v>
          </cell>
          <cell r="S22">
            <v>-4.5454545454545521</v>
          </cell>
          <cell r="T22">
            <v>0</v>
          </cell>
        </row>
        <row r="23">
          <cell r="A23" t="str">
            <v xml:space="preserve">   Natural gas</v>
          </cell>
          <cell r="D23">
            <v>-0.18994852354513592</v>
          </cell>
          <cell r="E23">
            <v>0.21514583890822614</v>
          </cell>
          <cell r="F23">
            <v>-0.30345837911370799</v>
          </cell>
          <cell r="G23">
            <v>0.17907885389536471</v>
          </cell>
          <cell r="H23">
            <v>-28.396613277849948</v>
          </cell>
          <cell r="I23">
            <v>-0.14539128468744611</v>
          </cell>
          <cell r="J23">
            <v>0.41007677140580956</v>
          </cell>
          <cell r="K23">
            <v>-0.24794519445181518</v>
          </cell>
          <cell r="L23">
            <v>8.8361524867441865E-2</v>
          </cell>
          <cell r="M23">
            <v>27.400518798368267</v>
          </cell>
          <cell r="N23">
            <v>8.9870185145775938</v>
          </cell>
          <cell r="O23">
            <v>0</v>
          </cell>
          <cell r="P23">
            <v>0</v>
          </cell>
          <cell r="Q23">
            <v>0</v>
          </cell>
          <cell r="R23">
            <v>0</v>
          </cell>
          <cell r="S23">
            <v>0</v>
          </cell>
          <cell r="T23">
            <v>0</v>
          </cell>
        </row>
        <row r="24">
          <cell r="A24" t="str">
            <v>LNG</v>
          </cell>
          <cell r="D24" t="e">
            <v>#DIV/0!</v>
          </cell>
          <cell r="E24">
            <v>0</v>
          </cell>
          <cell r="F24">
            <v>0</v>
          </cell>
          <cell r="G24">
            <v>0</v>
          </cell>
          <cell r="H24">
            <v>0</v>
          </cell>
          <cell r="I24">
            <v>0</v>
          </cell>
          <cell r="J24">
            <v>0</v>
          </cell>
          <cell r="K24">
            <v>0</v>
          </cell>
          <cell r="L24">
            <v>1</v>
          </cell>
          <cell r="M24">
            <v>1</v>
          </cell>
          <cell r="N24">
            <v>2.7906976744185963</v>
          </cell>
          <cell r="O24">
            <v>-12.217194570135748</v>
          </cell>
          <cell r="P24">
            <v>-0.819672131147553</v>
          </cell>
          <cell r="Q24">
            <v>-7.4380165289256279</v>
          </cell>
          <cell r="R24">
            <v>-1.7857142857142905</v>
          </cell>
          <cell r="S24">
            <v>-4.5454545454545521</v>
          </cell>
          <cell r="T24">
            <v>0</v>
          </cell>
        </row>
        <row r="25">
          <cell r="A25" t="str">
            <v>Refining</v>
          </cell>
          <cell r="E25">
            <v>27.705989662511389</v>
          </cell>
          <cell r="F25">
            <v>20.889487870619927</v>
          </cell>
          <cell r="G25">
            <v>35.184490306441532</v>
          </cell>
          <cell r="H25">
            <v>-14.777080693981915</v>
          </cell>
          <cell r="I25">
            <v>-13.545414824714708</v>
          </cell>
          <cell r="J25">
            <v>-8.0861884626128209</v>
          </cell>
          <cell r="K25">
            <v>33.391744548286617</v>
          </cell>
          <cell r="L25">
            <v>37.179487179487161</v>
          </cell>
          <cell r="M25">
            <v>-12.561576354679794</v>
          </cell>
          <cell r="N25">
            <v>-3.9966832504145944</v>
          </cell>
          <cell r="O25">
            <v>-1.1914338515055989</v>
          </cell>
          <cell r="P25">
            <v>-0.1639344262295106</v>
          </cell>
          <cell r="Q25">
            <v>-1.4876033057851257</v>
          </cell>
          <cell r="R25">
            <v>-0.35714285714285809</v>
          </cell>
          <cell r="S25">
            <v>-0.9090909090909105</v>
          </cell>
          <cell r="T25">
            <v>0</v>
          </cell>
          <cell r="V25" t="str">
            <v>80% of the products sold domestically</v>
          </cell>
        </row>
        <row r="26">
          <cell r="A26" t="str">
            <v>Non-oil</v>
          </cell>
          <cell r="D26">
            <v>-0.50668310437389508</v>
          </cell>
          <cell r="E26">
            <v>0.76410685481087537</v>
          </cell>
          <cell r="F26">
            <v>-2.0638986354848399E-2</v>
          </cell>
          <cell r="G26">
            <v>-0.22929435662056852</v>
          </cell>
          <cell r="H26">
            <v>-0.11857305206290913</v>
          </cell>
          <cell r="I26">
            <v>1.8467495128994038</v>
          </cell>
          <cell r="J26">
            <v>-0.97620315703133009</v>
          </cell>
          <cell r="K26">
            <v>-1.6801258707616507</v>
          </cell>
          <cell r="L26">
            <v>-1.568502430491503</v>
          </cell>
          <cell r="M26">
            <v>-6.5775623373465208E-2</v>
          </cell>
          <cell r="N26">
            <v>-4.6386495024752783E-3</v>
          </cell>
          <cell r="O26">
            <v>1</v>
          </cell>
          <cell r="P26">
            <v>1.4999999999999902</v>
          </cell>
          <cell r="Q26">
            <v>1.1000000000000001</v>
          </cell>
          <cell r="R26">
            <v>1.1000000000000001</v>
          </cell>
          <cell r="S26">
            <v>1.0585908787331011</v>
          </cell>
          <cell r="T26">
            <v>1.03191391696702</v>
          </cell>
          <cell r="V26" t="str">
            <v>Exog. -base on prices of services (CPI)  and ??</v>
          </cell>
        </row>
        <row r="27">
          <cell r="A27" t="str">
            <v>Total</v>
          </cell>
          <cell r="D27">
            <v>-8.47579256785429</v>
          </cell>
          <cell r="E27">
            <v>1.1998806550264529</v>
          </cell>
          <cell r="F27">
            <v>-5.4756634308073533</v>
          </cell>
          <cell r="G27">
            <v>-0.42745517000850608</v>
          </cell>
          <cell r="H27">
            <v>1.9187908041689683</v>
          </cell>
          <cell r="I27">
            <v>7.576398091572889</v>
          </cell>
          <cell r="J27">
            <v>-2.3565915429267781</v>
          </cell>
          <cell r="K27">
            <v>-13.42272689943298</v>
          </cell>
          <cell r="L27">
            <v>11.809164898961576</v>
          </cell>
          <cell r="M27">
            <v>20.073953529832544</v>
          </cell>
          <cell r="N27">
            <v>-6.2687505364447116</v>
          </cell>
          <cell r="O27">
            <v>-2.8130221816184964</v>
          </cell>
          <cell r="P27">
            <v>0.13291742390100225</v>
          </cell>
          <cell r="Q27">
            <v>-2.6045772516460342</v>
          </cell>
          <cell r="R27">
            <v>-0.17129864429941133</v>
          </cell>
          <cell r="S27">
            <v>-1.0805802248389229</v>
          </cell>
          <cell r="T27">
            <v>0.47819348182400745</v>
          </cell>
          <cell r="V27" t="str">
            <v xml:space="preserve">Residual; Current to constant ratio </v>
          </cell>
        </row>
        <row r="29">
          <cell r="A29" t="str">
            <v>GDP Deflators (1988=100)</v>
          </cell>
        </row>
        <row r="30">
          <cell r="A30" t="str">
            <v>Oil</v>
          </cell>
          <cell r="C30">
            <v>149.80920002775269</v>
          </cell>
          <cell r="D30">
            <v>124.82524601289447</v>
          </cell>
          <cell r="E30">
            <v>127.71521035598705</v>
          </cell>
          <cell r="F30">
            <v>110.77793321574114</v>
          </cell>
          <cell r="G30">
            <v>109.9679601281595</v>
          </cell>
          <cell r="H30">
            <v>115.72870768029449</v>
          </cell>
          <cell r="I30">
            <v>134.61807235392143</v>
          </cell>
          <cell r="J30">
            <v>129.61335216868102</v>
          </cell>
          <cell r="K30">
            <v>89.53269069572508</v>
          </cell>
          <cell r="L30">
            <v>126.1205808080808</v>
          </cell>
          <cell r="M30">
            <v>186.58056462454385</v>
          </cell>
          <cell r="N30">
            <v>163.7844552948485</v>
          </cell>
          <cell r="O30">
            <v>153.61160763377518</v>
          </cell>
          <cell r="P30">
            <v>151.40288330075259</v>
          </cell>
          <cell r="Q30">
            <v>140.72457433293815</v>
          </cell>
          <cell r="R30">
            <v>138.08391166695816</v>
          </cell>
          <cell r="S30">
            <v>132.23171822983585</v>
          </cell>
          <cell r="T30">
            <v>132.19526061439458</v>
          </cell>
          <cell r="V30" t="str">
            <v>SUM projection is based on actual values</v>
          </cell>
        </row>
        <row r="31">
          <cell r="A31" t="str">
            <v xml:space="preserve">   Crude oil</v>
          </cell>
          <cell r="C31">
            <v>154.23167500735943</v>
          </cell>
          <cell r="D31">
            <v>127.56092301056719</v>
          </cell>
          <cell r="E31">
            <v>130.55689405933779</v>
          </cell>
          <cell r="F31">
            <v>112.74574049803408</v>
          </cell>
          <cell r="G31">
            <v>110.80567519635166</v>
          </cell>
          <cell r="H31">
            <v>118.94628971004882</v>
          </cell>
          <cell r="I31">
            <v>139.23138972113389</v>
          </cell>
          <cell r="J31">
            <v>134.13304865715247</v>
          </cell>
          <cell r="K31">
            <v>90.539400416221369</v>
          </cell>
          <cell r="L31">
            <v>129.12501404021114</v>
          </cell>
          <cell r="M31">
            <v>193.47128649342312</v>
          </cell>
          <cell r="N31">
            <v>166.91425829941161</v>
          </cell>
          <cell r="O31">
            <v>156.97089341756819</v>
          </cell>
          <cell r="P31">
            <v>155.68424675021106</v>
          </cell>
          <cell r="Q31">
            <v>144.10442674399701</v>
          </cell>
          <cell r="R31">
            <v>141.53113340928277</v>
          </cell>
          <cell r="S31">
            <v>135.0979000724972</v>
          </cell>
          <cell r="T31">
            <v>135.0979000724972</v>
          </cell>
        </row>
        <row r="32">
          <cell r="A32" t="str">
            <v xml:space="preserve">   Natural gas</v>
          </cell>
          <cell r="C32">
            <v>99.795081967213122</v>
          </cell>
          <cell r="D32">
            <v>99.605522682445738</v>
          </cell>
          <cell r="E32">
            <v>99.819819819819813</v>
          </cell>
          <cell r="F32">
            <v>99.516908212560367</v>
          </cell>
          <cell r="G32">
            <v>99.695121951219519</v>
          </cell>
          <cell r="H32">
            <v>71.385083713850818</v>
          </cell>
          <cell r="I32">
            <v>71.281296023564039</v>
          </cell>
          <cell r="J32">
            <v>71.573604060913695</v>
          </cell>
          <cell r="K32">
            <v>71.396140749148685</v>
          </cell>
          <cell r="L32">
            <v>71.459227467811132</v>
          </cell>
          <cell r="M32">
            <v>91.039426523297465</v>
          </cell>
          <cell r="N32">
            <v>99.221156640511467</v>
          </cell>
          <cell r="O32">
            <v>99.221156640511467</v>
          </cell>
          <cell r="P32">
            <v>99.221156640511467</v>
          </cell>
          <cell r="Q32">
            <v>99.221156640511467</v>
          </cell>
          <cell r="R32">
            <v>99.221156640511467</v>
          </cell>
          <cell r="S32">
            <v>99.221156640511467</v>
          </cell>
          <cell r="T32">
            <v>99.221156640511467</v>
          </cell>
        </row>
        <row r="33">
          <cell r="A33" t="str">
            <v>LNG</v>
          </cell>
          <cell r="C33">
            <v>-1</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A34" t="str">
            <v>Refining</v>
          </cell>
          <cell r="C34">
            <v>43.916913946587535</v>
          </cell>
          <cell r="D34">
            <v>45.110410094637224</v>
          </cell>
          <cell r="E34">
            <v>57.608695652173907</v>
          </cell>
          <cell r="F34">
            <v>69.642857142857125</v>
          </cell>
          <cell r="G34">
            <v>94.146341463414615</v>
          </cell>
          <cell r="H34">
            <v>80.234260614934087</v>
          </cell>
          <cell r="I34">
            <v>69.366197183098578</v>
          </cell>
          <cell r="J34">
            <v>63.757115749525603</v>
          </cell>
          <cell r="K34">
            <v>85.046728971962608</v>
          </cell>
          <cell r="L34">
            <v>116.66666666666664</v>
          </cell>
          <cell r="M34">
            <v>102.01149425287355</v>
          </cell>
          <cell r="N34">
            <v>97.934417948571308</v>
          </cell>
          <cell r="O34">
            <v>96.767594140857057</v>
          </cell>
          <cell r="P34">
            <v>96.60895874062615</v>
          </cell>
          <cell r="Q34">
            <v>95.171800676716003</v>
          </cell>
          <cell r="R34">
            <v>94.831901388584882</v>
          </cell>
          <cell r="S34">
            <v>93.969793194143193</v>
          </cell>
          <cell r="T34">
            <v>93.969793194143193</v>
          </cell>
        </row>
        <row r="35">
          <cell r="A35" t="str">
            <v>Non-oil</v>
          </cell>
          <cell r="C35">
            <v>108.1711160548758</v>
          </cell>
          <cell r="D35">
            <v>107.62303128601306</v>
          </cell>
          <cell r="E35">
            <v>108.44538624542474</v>
          </cell>
          <cell r="F35">
            <v>108.42300421695509</v>
          </cell>
          <cell r="G35">
            <v>108.17439638700714</v>
          </cell>
          <cell r="H35">
            <v>108.04613070366044</v>
          </cell>
          <cell r="I35">
            <v>110.04147209613694</v>
          </cell>
          <cell r="J35">
            <v>108.9672437714907</v>
          </cell>
          <cell r="K35">
            <v>107.13645691822997</v>
          </cell>
          <cell r="L35">
            <v>105.45601898752504</v>
          </cell>
          <cell r="M35">
            <v>105.38665463365116</v>
          </cell>
          <cell r="N35">
            <v>105.38176611612032</v>
          </cell>
          <cell r="O35">
            <v>106.43558377728152</v>
          </cell>
          <cell r="P35">
            <v>108.03211753394073</v>
          </cell>
          <cell r="Q35">
            <v>109.22047082681406</v>
          </cell>
          <cell r="R35">
            <v>110.42189600590901</v>
          </cell>
          <cell r="S35">
            <v>111.59081212515171</v>
          </cell>
          <cell r="T35">
            <v>112.74233324552767</v>
          </cell>
        </row>
        <row r="36">
          <cell r="A36" t="str">
            <v>Total</v>
          </cell>
          <cell r="C36">
            <v>124.84648086915446</v>
          </cell>
          <cell r="D36">
            <v>114.26475212241904</v>
          </cell>
          <cell r="E36">
            <v>115.63579277864989</v>
          </cell>
          <cell r="F36">
            <v>109.30396596054518</v>
          </cell>
          <cell r="G36">
            <v>108.8367405070225</v>
          </cell>
          <cell r="H36">
            <v>110.92508987542848</v>
          </cell>
          <cell r="I36">
            <v>119.32921626782596</v>
          </cell>
          <cell r="J36">
            <v>116.51711404901756</v>
          </cell>
          <cell r="K36">
            <v>100.87734003911709</v>
          </cell>
          <cell r="L36">
            <v>112.79011147002261</v>
          </cell>
          <cell r="M36">
            <v>135.43154603276128</v>
          </cell>
          <cell r="N36">
            <v>126.94168026431718</v>
          </cell>
          <cell r="O36">
            <v>123.37078264076271</v>
          </cell>
          <cell r="P36">
            <v>123.53476390689531</v>
          </cell>
          <cell r="Q36">
            <v>120.31720554830167</v>
          </cell>
          <cell r="R36">
            <v>120.11110380633849</v>
          </cell>
          <cell r="S36">
            <v>118.81320697077145</v>
          </cell>
          <cell r="T36">
            <v>119.38136398205175</v>
          </cell>
          <cell r="V36" t="str">
            <v>taken as a residual from GDP Cu/Ct</v>
          </cell>
        </row>
        <row r="38">
          <cell r="A38" t="str">
            <v>Nominal GDP growth rates</v>
          </cell>
          <cell r="P38" t="str">
            <v>nonoil avg 5.3</v>
          </cell>
        </row>
        <row r="39">
          <cell r="A39" t="str">
            <v>Oil</v>
          </cell>
          <cell r="D39">
            <v>-14.815672471285657</v>
          </cell>
          <cell r="E39">
            <v>7.2799434567498489</v>
          </cell>
          <cell r="F39">
            <v>-7.6981552807622204</v>
          </cell>
          <cell r="G39">
            <v>1.7624773513424508</v>
          </cell>
          <cell r="H39">
            <v>11.951008956512354</v>
          </cell>
          <cell r="I39">
            <v>20.694973251722981</v>
          </cell>
          <cell r="J39">
            <v>-1.0781455895859104</v>
          </cell>
          <cell r="K39">
            <v>-31.01360351996124</v>
          </cell>
          <cell r="L39">
            <v>40.275014628437653</v>
          </cell>
          <cell r="M39">
            <v>62.103199432695135</v>
          </cell>
          <cell r="N39">
            <v>-5.9983016391755184</v>
          </cell>
          <cell r="O39">
            <v>-5.7584054626825143</v>
          </cell>
          <cell r="P39">
            <v>1.8227830360870501</v>
          </cell>
          <cell r="Q39">
            <v>-5.5114574616594076</v>
          </cell>
          <cell r="R39">
            <v>1.1743969460706438</v>
          </cell>
          <cell r="S39">
            <v>-0.56702052645449807</v>
          </cell>
          <cell r="T39">
            <v>8.2962895453109198E-2</v>
          </cell>
          <cell r="V39" t="str">
            <v>growth of oil GDP defl times crude output</v>
          </cell>
        </row>
        <row r="40">
          <cell r="A40" t="str">
            <v xml:space="preserve">   Crude oil</v>
          </cell>
          <cell r="D40">
            <v>-15.326621176695133</v>
          </cell>
          <cell r="E40">
            <v>6.8808114961961042</v>
          </cell>
          <cell r="F40">
            <v>-9.2850363808921195</v>
          </cell>
          <cell r="G40">
            <v>1.6797442603894375</v>
          </cell>
          <cell r="H40">
            <v>12.792957585457865</v>
          </cell>
          <cell r="I40">
            <v>22.466045003040747</v>
          </cell>
          <cell r="J40">
            <v>-1.2083591971860042</v>
          </cell>
          <cell r="K40">
            <v>-32.572362082687555</v>
          </cell>
          <cell r="L40">
            <v>42.834068459961472</v>
          </cell>
          <cell r="M40">
            <v>57.3721294363257</v>
          </cell>
          <cell r="N40">
            <v>-13.904319708150247</v>
          </cell>
          <cell r="O40">
            <v>-5.9662014674760178</v>
          </cell>
          <cell r="P40">
            <v>-0.819672131147553</v>
          </cell>
          <cell r="Q40">
            <v>-7.4380165289256279</v>
          </cell>
          <cell r="R40">
            <v>-1.7857142857142794</v>
          </cell>
          <cell r="S40">
            <v>-4.5454545454545521</v>
          </cell>
          <cell r="T40">
            <v>0</v>
          </cell>
          <cell r="V40" t="str">
            <v>output times quantity</v>
          </cell>
        </row>
        <row r="41">
          <cell r="A41" t="str">
            <v xml:space="preserve">   Natural gas</v>
          </cell>
          <cell r="D41">
            <v>3.696098562628336</v>
          </cell>
          <cell r="E41">
            <v>9.7029702970296903</v>
          </cell>
          <cell r="F41">
            <v>11.55234657039712</v>
          </cell>
          <cell r="G41">
            <v>5.8252427184466216</v>
          </cell>
          <cell r="H41">
            <v>-28.287461773700318</v>
          </cell>
          <cell r="I41">
            <v>3.1982942430703654</v>
          </cell>
          <cell r="J41">
            <v>16.528925619834723</v>
          </cell>
          <cell r="K41">
            <v>11.524822695035454</v>
          </cell>
          <cell r="L41">
            <v>5.8823529411764719</v>
          </cell>
          <cell r="M41">
            <v>52.552552552552555</v>
          </cell>
          <cell r="N41">
            <v>56.299212598425207</v>
          </cell>
          <cell r="O41">
            <v>1.198321609280506</v>
          </cell>
          <cell r="P41">
            <v>30.941590143209673</v>
          </cell>
          <cell r="Q41">
            <v>9.0794100985395652</v>
          </cell>
          <cell r="R41">
            <v>14.342957769048304</v>
          </cell>
          <cell r="S41">
            <v>12.21176876479011</v>
          </cell>
          <cell r="T41">
            <v>0.93866226681611487</v>
          </cell>
          <cell r="V41" t="str">
            <v>output times quantity</v>
          </cell>
        </row>
        <row r="42">
          <cell r="A42" t="str">
            <v>LNG</v>
          </cell>
          <cell r="D42">
            <v>0</v>
          </cell>
          <cell r="E42">
            <v>0</v>
          </cell>
          <cell r="F42">
            <v>0</v>
          </cell>
          <cell r="G42">
            <v>0</v>
          </cell>
          <cell r="H42">
            <v>0</v>
          </cell>
          <cell r="I42">
            <v>0</v>
          </cell>
          <cell r="J42">
            <v>0</v>
          </cell>
          <cell r="K42">
            <v>0</v>
          </cell>
          <cell r="L42">
            <v>1</v>
          </cell>
          <cell r="M42">
            <v>1</v>
          </cell>
          <cell r="N42">
            <v>153.86381025248664</v>
          </cell>
          <cell r="O42">
            <v>-9.9272083415305907</v>
          </cell>
          <cell r="P42">
            <v>11.081967213114741</v>
          </cell>
          <cell r="Q42">
            <v>0.89256198347107407</v>
          </cell>
          <cell r="R42">
            <v>15.940723980464512</v>
          </cell>
          <cell r="S42">
            <v>17.9072536360557</v>
          </cell>
          <cell r="T42">
            <v>0</v>
          </cell>
          <cell r="V42" t="str">
            <v>output times quantity</v>
          </cell>
        </row>
        <row r="43">
          <cell r="A43" t="str">
            <v>Refining</v>
          </cell>
          <cell r="E43">
            <v>48.251748251748253</v>
          </cell>
          <cell r="F43">
            <v>83.962264150943412</v>
          </cell>
          <cell r="G43">
            <v>-1.025641025641022</v>
          </cell>
          <cell r="H43">
            <v>41.968911917098438</v>
          </cell>
          <cell r="I43">
            <v>-28.102189781021892</v>
          </cell>
          <cell r="J43">
            <v>-14.720812182741106</v>
          </cell>
          <cell r="K43">
            <v>8.333333333333325</v>
          </cell>
          <cell r="L43">
            <v>-13.461538461538458</v>
          </cell>
          <cell r="M43">
            <v>12.698412698412698</v>
          </cell>
          <cell r="N43">
            <v>32.95774647887324</v>
          </cell>
          <cell r="O43">
            <v>13.856142213308686</v>
          </cell>
          <cell r="P43">
            <v>7.2928201460677577</v>
          </cell>
          <cell r="Q43">
            <v>1.4425513871044071</v>
          </cell>
          <cell r="R43">
            <v>1.0361117794541297</v>
          </cell>
          <cell r="S43">
            <v>-0.90909090909091494</v>
          </cell>
          <cell r="T43">
            <v>0</v>
          </cell>
          <cell r="V43" t="str">
            <v>output times quantity</v>
          </cell>
        </row>
        <row r="44">
          <cell r="A44" t="str">
            <v>Non-oil</v>
          </cell>
          <cell r="D44">
            <v>8.03804790265219</v>
          </cell>
          <cell r="E44">
            <v>11.627999206821293</v>
          </cell>
          <cell r="F44">
            <v>5.9615589583259743</v>
          </cell>
          <cell r="G44">
            <v>4.4023470243084617</v>
          </cell>
          <cell r="H44">
            <v>3.8024279015993478</v>
          </cell>
          <cell r="I44">
            <v>4.2571623043128559</v>
          </cell>
          <cell r="J44">
            <v>7.2081429164935873</v>
          </cell>
          <cell r="K44">
            <v>2.5991640601212174</v>
          </cell>
          <cell r="L44">
            <v>-1.7050666378891521</v>
          </cell>
          <cell r="M44">
            <v>2.563539550968863</v>
          </cell>
          <cell r="N44">
            <v>7.4850139156497741</v>
          </cell>
          <cell r="O44">
            <v>6.05</v>
          </cell>
          <cell r="P44">
            <v>5.5599999999999872</v>
          </cell>
          <cell r="Q44">
            <v>5.143999999999993</v>
          </cell>
          <cell r="R44">
            <v>5.143999999999993</v>
          </cell>
          <cell r="S44">
            <v>5.1009345138824269</v>
          </cell>
          <cell r="T44">
            <v>5.0731904736456945</v>
          </cell>
          <cell r="V44" t="str">
            <v>output times quantity</v>
          </cell>
        </row>
        <row r="45">
          <cell r="A45" t="str">
            <v xml:space="preserve">Total  </v>
          </cell>
          <cell r="D45">
            <v>-2.944514922881758</v>
          </cell>
          <cell r="E45">
            <v>9.7940744817464278</v>
          </cell>
          <cell r="F45">
            <v>0.33208713632284503</v>
          </cell>
          <cell r="G45">
            <v>3.4014738332153627</v>
          </cell>
          <cell r="H45">
            <v>6.8428893541633284</v>
          </cell>
          <cell r="I45">
            <v>10.683800945902666</v>
          </cell>
          <cell r="J45">
            <v>3.6754566657019927</v>
          </cell>
          <cell r="K45">
            <v>-11.073891625615772</v>
          </cell>
          <cell r="L45">
            <v>11.542580692813353</v>
          </cell>
          <cell r="M45">
            <v>26.192328703627066</v>
          </cell>
          <cell r="N45">
            <v>0.61131590339635888</v>
          </cell>
          <cell r="O45">
            <v>0.42563007299312172</v>
          </cell>
          <cell r="P45">
            <v>3.8895672640760326</v>
          </cell>
          <cell r="Q45">
            <v>0.47605418353913187</v>
          </cell>
          <cell r="R45">
            <v>3.5086249548278658</v>
          </cell>
          <cell r="S45">
            <v>2.8185397246300647</v>
          </cell>
          <cell r="T45">
            <v>3.1298730522914875</v>
          </cell>
          <cell r="V45" t="str">
            <v>output -  components</v>
          </cell>
          <cell r="X45" t="e">
            <v>#REF!</v>
          </cell>
        </row>
        <row r="49">
          <cell r="A49" t="str">
            <v>CPI Inflation</v>
          </cell>
          <cell r="H49">
            <v>-1.1310084825636113</v>
          </cell>
          <cell r="I49">
            <v>0.4957102001906577</v>
          </cell>
          <cell r="J49">
            <v>-0.49326503509770703</v>
          </cell>
          <cell r="K49">
            <v>-0.50000000000000044</v>
          </cell>
          <cell r="L49">
            <v>0.50251256281406143</v>
          </cell>
          <cell r="M49">
            <v>-1.1605576055760514</v>
          </cell>
          <cell r="N49">
            <v>-1.0879783692286482</v>
          </cell>
          <cell r="O49">
            <v>2.4000000000000021</v>
          </cell>
          <cell r="P49">
            <v>4.2999999999999927</v>
          </cell>
          <cell r="Q49">
            <v>1.8000000000000016</v>
          </cell>
          <cell r="R49">
            <v>1.6999999999999904</v>
          </cell>
          <cell r="S49">
            <v>1.0585908787331011</v>
          </cell>
          <cell r="T49">
            <v>1.03191391696702</v>
          </cell>
        </row>
        <row r="50">
          <cell r="A50" t="str">
            <v>Deflator</v>
          </cell>
          <cell r="H50">
            <v>-0.11857305206290913</v>
          </cell>
          <cell r="I50">
            <v>1.8467495128994038</v>
          </cell>
          <cell r="J50">
            <v>-0.97620315703133009</v>
          </cell>
          <cell r="K50">
            <v>-1.6801258707616507</v>
          </cell>
          <cell r="L50">
            <v>-1.568502430491503</v>
          </cell>
          <cell r="M50">
            <v>-6.5775623373465208E-2</v>
          </cell>
          <cell r="N50">
            <v>-4.6386495024752783E-3</v>
          </cell>
          <cell r="O50">
            <v>1</v>
          </cell>
          <cell r="P50">
            <v>1.4999999999999902</v>
          </cell>
          <cell r="Q50">
            <v>1.1000000000000001</v>
          </cell>
          <cell r="R50">
            <v>1.1000000000000001</v>
          </cell>
          <cell r="S50">
            <v>1.0585908787331011</v>
          </cell>
          <cell r="T50">
            <v>1.03191391696702</v>
          </cell>
        </row>
        <row r="94">
          <cell r="A94" t="str">
            <v>check  -oil sector grwoth</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t="str">
            <v>check  -non-oil</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t="str">
            <v>check  gdp mkt price growth</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9">
          <cell r="A99">
            <v>1</v>
          </cell>
          <cell r="C99">
            <v>1990</v>
          </cell>
          <cell r="D99">
            <v>1991</v>
          </cell>
          <cell r="E99">
            <v>1992</v>
          </cell>
          <cell r="F99">
            <v>1993</v>
          </cell>
          <cell r="G99">
            <v>1994</v>
          </cell>
          <cell r="H99">
            <v>1995</v>
          </cell>
          <cell r="I99">
            <v>1996</v>
          </cell>
          <cell r="J99">
            <v>1997</v>
          </cell>
          <cell r="K99">
            <v>1998</v>
          </cell>
          <cell r="L99">
            <v>1999</v>
          </cell>
          <cell r="M99">
            <v>2000</v>
          </cell>
          <cell r="N99">
            <v>2001</v>
          </cell>
          <cell r="O99">
            <v>2002</v>
          </cell>
          <cell r="P99">
            <v>2003</v>
          </cell>
          <cell r="Q99">
            <v>2004</v>
          </cell>
          <cell r="R99">
            <v>2005</v>
          </cell>
          <cell r="S99">
            <v>2006</v>
          </cell>
          <cell r="X99">
            <v>1990</v>
          </cell>
        </row>
        <row r="100">
          <cell r="A100" t="str">
            <v>GDP at current market prices</v>
          </cell>
          <cell r="C100">
            <v>4493.1000000000004</v>
          </cell>
          <cell r="D100">
            <v>4360.8</v>
          </cell>
          <cell r="E100">
            <v>4787.8999999999987</v>
          </cell>
          <cell r="F100">
            <v>4760.2</v>
          </cell>
          <cell r="G100">
            <v>4967.2</v>
          </cell>
          <cell r="H100">
            <v>5307.1</v>
          </cell>
          <cell r="I100">
            <v>5874.1</v>
          </cell>
          <cell r="J100">
            <v>6090.0000000000009</v>
          </cell>
          <cell r="K100">
            <v>5415.6</v>
          </cell>
          <cell r="L100">
            <v>6040.7000000000007</v>
          </cell>
          <cell r="M100">
            <v>7622.9000000000005</v>
          </cell>
          <cell r="N100">
            <v>7669.5000000000018</v>
          </cell>
          <cell r="O100">
            <v>7702.1436984482089</v>
          </cell>
          <cell r="P100">
            <v>8001.7237583751466</v>
          </cell>
          <cell r="Q100">
            <v>8039.8162990821356</v>
          </cell>
          <cell r="R100">
            <v>8321.903300074051</v>
          </cell>
          <cell r="S100">
            <v>8556.4594504319375</v>
          </cell>
          <cell r="X100">
            <v>0</v>
          </cell>
        </row>
        <row r="101">
          <cell r="A101" t="str">
            <v>Oil sector</v>
          </cell>
          <cell r="C101">
            <v>2159.1999999999998</v>
          </cell>
          <cell r="D101">
            <v>1839.3</v>
          </cell>
          <cell r="E101">
            <v>1973.2</v>
          </cell>
          <cell r="F101">
            <v>1821.3</v>
          </cell>
          <cell r="G101">
            <v>1853.4</v>
          </cell>
          <cell r="H101">
            <v>2074.9</v>
          </cell>
          <cell r="I101">
            <v>2504.3000000000002</v>
          </cell>
          <cell r="J101">
            <v>2477.3000000000002</v>
          </cell>
          <cell r="K101">
            <v>1709.0000000000002</v>
          </cell>
          <cell r="L101">
            <v>2397.2999999999997</v>
          </cell>
          <cell r="M101">
            <v>3886.1</v>
          </cell>
          <cell r="N101">
            <v>3653</v>
          </cell>
          <cell r="O101">
            <v>3442.6454484482078</v>
          </cell>
          <cell r="P101">
            <v>3505.3974056751449</v>
          </cell>
          <cell r="Q101">
            <v>3312.1989187992467</v>
          </cell>
          <cell r="R101">
            <v>3351.0972817494098</v>
          </cell>
          <cell r="S101">
            <v>3332.0958723004319</v>
          </cell>
        </row>
        <row r="102">
          <cell r="A102" t="str">
            <v>Non-oil</v>
          </cell>
          <cell r="C102">
            <v>2333.9000000000005</v>
          </cell>
          <cell r="D102">
            <v>2521.5</v>
          </cell>
          <cell r="E102">
            <v>2814.6999999999989</v>
          </cell>
          <cell r="F102">
            <v>2982.5</v>
          </cell>
          <cell r="G102">
            <v>3113.7999999999997</v>
          </cell>
          <cell r="H102">
            <v>3232.2000000000003</v>
          </cell>
          <cell r="I102">
            <v>3369.8</v>
          </cell>
          <cell r="J102">
            <v>3612.7000000000007</v>
          </cell>
          <cell r="K102">
            <v>3706.6000000000004</v>
          </cell>
          <cell r="L102">
            <v>3643.400000000001</v>
          </cell>
          <cell r="M102">
            <v>3736.8000000000006</v>
          </cell>
          <cell r="N102">
            <v>4016.5000000000018</v>
          </cell>
          <cell r="O102">
            <v>4259.4982500000024</v>
          </cell>
          <cell r="P102">
            <v>4496.3263527000017</v>
          </cell>
          <cell r="Q102">
            <v>4727.6173802828898</v>
          </cell>
          <cell r="R102">
            <v>4970.8060183246416</v>
          </cell>
          <cell r="S102">
            <v>5224.3635781315079</v>
          </cell>
        </row>
        <row r="103">
          <cell r="A103" t="str">
            <v>check sum</v>
          </cell>
          <cell r="I103">
            <v>0</v>
          </cell>
          <cell r="J103">
            <v>0</v>
          </cell>
          <cell r="K103">
            <v>0</v>
          </cell>
          <cell r="L103">
            <v>0</v>
          </cell>
          <cell r="M103">
            <v>0</v>
          </cell>
          <cell r="N103">
            <v>0</v>
          </cell>
          <cell r="O103">
            <v>0</v>
          </cell>
          <cell r="P103">
            <v>0</v>
          </cell>
          <cell r="Q103">
            <v>0</v>
          </cell>
          <cell r="R103">
            <v>0</v>
          </cell>
          <cell r="S103">
            <v>0</v>
          </cell>
        </row>
        <row r="104">
          <cell r="A104" t="str">
            <v>GDP at constant market prices</v>
          </cell>
          <cell r="C104">
            <v>3598.9</v>
          </cell>
          <cell r="D104">
            <v>3816.4</v>
          </cell>
          <cell r="E104">
            <v>4140.5</v>
          </cell>
          <cell r="F104">
            <v>4394.8999999999996</v>
          </cell>
          <cell r="G104">
            <v>4563.8999999999996</v>
          </cell>
          <cell r="H104">
            <v>4784.3999999999996</v>
          </cell>
          <cell r="I104">
            <v>4922.6000000000004</v>
          </cell>
          <cell r="J104">
            <v>5226.7</v>
          </cell>
          <cell r="K104">
            <v>5368.5</v>
          </cell>
          <cell r="L104">
            <v>5355.7</v>
          </cell>
          <cell r="M104">
            <v>5628.5999999999995</v>
          </cell>
          <cell r="N104">
            <v>6041.7508134685286</v>
          </cell>
          <cell r="O104">
            <v>6243.0857076393049</v>
          </cell>
          <cell r="P104">
            <v>6477.3052583043118</v>
          </cell>
          <cell r="Q104">
            <v>6682.1833689068944</v>
          </cell>
          <cell r="R104">
            <v>6928.5045564912125</v>
          </cell>
          <cell r="S104">
            <v>7201.6063437601388</v>
          </cell>
        </row>
        <row r="105">
          <cell r="A105" t="str">
            <v>Oil sector</v>
          </cell>
          <cell r="C105">
            <v>1441.3</v>
          </cell>
          <cell r="D105">
            <v>1473.5</v>
          </cell>
          <cell r="E105">
            <v>1545</v>
          </cell>
          <cell r="F105">
            <v>1644.1</v>
          </cell>
          <cell r="G105">
            <v>1685.3999999999999</v>
          </cell>
          <cell r="H105">
            <v>1792.9</v>
          </cell>
          <cell r="I105">
            <v>1860.3</v>
          </cell>
          <cell r="J105">
            <v>1911.3</v>
          </cell>
          <cell r="K105">
            <v>1908.8</v>
          </cell>
          <cell r="L105">
            <v>1900.8</v>
          </cell>
          <cell r="M105">
            <v>2082.8000000000002</v>
          </cell>
          <cell r="N105">
            <v>2230.3703934685295</v>
          </cell>
          <cell r="O105">
            <v>2241.1362666393056</v>
          </cell>
          <cell r="P105">
            <v>2315.2778396643125</v>
          </cell>
          <cell r="Q105">
            <v>2353.6748535212942</v>
          </cell>
          <cell r="R105">
            <v>2426.8557004901877</v>
          </cell>
          <cell r="S105">
            <v>2519.8915335190745</v>
          </cell>
        </row>
        <row r="106">
          <cell r="A106" t="str">
            <v>Non-oil</v>
          </cell>
          <cell r="C106">
            <v>2157.6000000000004</v>
          </cell>
          <cell r="D106">
            <v>2342.9</v>
          </cell>
          <cell r="E106">
            <v>2595.5</v>
          </cell>
          <cell r="F106">
            <v>2750.7999999999997</v>
          </cell>
          <cell r="G106">
            <v>2878.5</v>
          </cell>
          <cell r="H106">
            <v>2991.4999999999995</v>
          </cell>
          <cell r="I106">
            <v>3062.3</v>
          </cell>
          <cell r="J106">
            <v>3315.3999999999996</v>
          </cell>
          <cell r="K106">
            <v>3459.7</v>
          </cell>
          <cell r="L106">
            <v>3454.8999999999996</v>
          </cell>
          <cell r="M106">
            <v>3545.7999999999993</v>
          </cell>
          <cell r="N106">
            <v>3811.380419999999</v>
          </cell>
          <cell r="O106">
            <v>4001.9494409999993</v>
          </cell>
          <cell r="P106">
            <v>4162.0274186399993</v>
          </cell>
          <cell r="Q106">
            <v>4328.5085153855998</v>
          </cell>
          <cell r="R106">
            <v>4501.6488560010239</v>
          </cell>
          <cell r="S106">
            <v>4681.7148102410647</v>
          </cell>
        </row>
        <row r="107">
          <cell r="A107" t="str">
            <v>check sum</v>
          </cell>
          <cell r="I107">
            <v>0</v>
          </cell>
          <cell r="J107">
            <v>0</v>
          </cell>
          <cell r="K107">
            <v>0</v>
          </cell>
          <cell r="L107">
            <v>0</v>
          </cell>
          <cell r="M107">
            <v>0</v>
          </cell>
          <cell r="N107">
            <v>0</v>
          </cell>
          <cell r="O107">
            <v>0</v>
          </cell>
          <cell r="P107">
            <v>0</v>
          </cell>
          <cell r="Q107">
            <v>0</v>
          </cell>
          <cell r="R107">
            <v>0</v>
          </cell>
          <cell r="S107">
            <v>0</v>
          </cell>
        </row>
        <row r="109">
          <cell r="V109">
            <v>6000</v>
          </cell>
          <cell r="W109">
            <v>7742.3392821406414</v>
          </cell>
          <cell r="Y109">
            <v>0.29038988035677349</v>
          </cell>
        </row>
      </sheetData>
      <sheetData sheetId="12">
        <row r="1">
          <cell r="J1" t="str">
            <v xml:space="preserve">  Table . Oman: Uses of Gross National Product, 1996-2007</v>
          </cell>
        </row>
        <row r="2">
          <cell r="K2" t="str">
            <v>(In millions of Rials Omani at current prices)</v>
          </cell>
        </row>
        <row r="4">
          <cell r="F4" t="str">
            <v xml:space="preserve"> </v>
          </cell>
        </row>
        <row r="5">
          <cell r="C5">
            <v>1990</v>
          </cell>
          <cell r="D5" t="str">
            <v>1991</v>
          </cell>
          <cell r="E5" t="str">
            <v>1992</v>
          </cell>
          <cell r="F5" t="str">
            <v>1993</v>
          </cell>
          <cell r="G5" t="str">
            <v>1994</v>
          </cell>
          <cell r="H5">
            <v>1995</v>
          </cell>
          <cell r="I5">
            <v>1996</v>
          </cell>
          <cell r="J5">
            <v>1997</v>
          </cell>
          <cell r="K5">
            <v>1998</v>
          </cell>
        </row>
        <row r="8">
          <cell r="G8" t="str">
            <v>(In millions of rials Omani at current prices)</v>
          </cell>
        </row>
        <row r="11">
          <cell r="G11" t="str">
            <v>(In millions of rials Omani)</v>
          </cell>
        </row>
        <row r="12">
          <cell r="A12" t="str">
            <v>Consumption 1/</v>
          </cell>
          <cell r="C12">
            <v>3056.1000000000004</v>
          </cell>
          <cell r="D12">
            <v>3342.7999999999997</v>
          </cell>
          <cell r="E12">
            <v>3565.8999999999996</v>
          </cell>
          <cell r="F12">
            <v>3721.3</v>
          </cell>
          <cell r="G12">
            <v>3777.3</v>
          </cell>
          <cell r="H12">
            <v>4062.1</v>
          </cell>
          <cell r="I12">
            <v>4244.8</v>
          </cell>
          <cell r="J12">
            <v>4316</v>
          </cell>
          <cell r="K12">
            <v>4521.1000000000004</v>
          </cell>
        </row>
        <row r="13">
          <cell r="A13" t="str">
            <v xml:space="preserve">       Private</v>
          </cell>
          <cell r="C13">
            <v>1860.9</v>
          </cell>
          <cell r="D13">
            <v>2192.6999999999998</v>
          </cell>
          <cell r="E13">
            <v>2263.1</v>
          </cell>
          <cell r="F13">
            <v>2388.6</v>
          </cell>
          <cell r="G13">
            <v>2348.6</v>
          </cell>
          <cell r="H13">
            <v>2599.6999999999998</v>
          </cell>
          <cell r="I13">
            <v>2798.5</v>
          </cell>
          <cell r="J13">
            <v>2901</v>
          </cell>
          <cell r="K13">
            <v>3119.5</v>
          </cell>
        </row>
        <row r="14">
          <cell r="A14" t="str">
            <v xml:space="preserve">       Public</v>
          </cell>
          <cell r="C14">
            <v>1195.2</v>
          </cell>
          <cell r="D14">
            <v>1150.0999999999999</v>
          </cell>
          <cell r="E14">
            <v>1302.8</v>
          </cell>
          <cell r="F14">
            <v>1332.7</v>
          </cell>
          <cell r="G14">
            <v>1428.7</v>
          </cell>
          <cell r="H14">
            <v>1462.4</v>
          </cell>
          <cell r="I14">
            <v>1446.3</v>
          </cell>
          <cell r="J14">
            <v>1415</v>
          </cell>
          <cell r="K14">
            <v>1401.6</v>
          </cell>
        </row>
        <row r="15">
          <cell r="A15" t="str">
            <v>Gross Domestic Investment</v>
          </cell>
          <cell r="C15">
            <v>554.79999999999995</v>
          </cell>
          <cell r="D15">
            <v>655</v>
          </cell>
          <cell r="E15">
            <v>783</v>
          </cell>
          <cell r="F15">
            <v>842.3</v>
          </cell>
          <cell r="G15">
            <v>782</v>
          </cell>
          <cell r="H15">
            <v>794.99999999999989</v>
          </cell>
          <cell r="I15">
            <v>804.5</v>
          </cell>
          <cell r="J15">
            <v>1074.5</v>
          </cell>
          <cell r="K15">
            <v>1298.8</v>
          </cell>
        </row>
        <row r="16">
          <cell r="A16" t="str">
            <v xml:space="preserve">Private </v>
          </cell>
          <cell r="C16">
            <v>226.4</v>
          </cell>
          <cell r="D16">
            <v>224.9</v>
          </cell>
          <cell r="E16">
            <v>236</v>
          </cell>
          <cell r="F16">
            <v>322.39999999999998</v>
          </cell>
          <cell r="G16">
            <v>284.7</v>
          </cell>
          <cell r="H16">
            <v>276.39999999999998</v>
          </cell>
          <cell r="I16">
            <v>332.29999999999995</v>
          </cell>
          <cell r="J16">
            <v>381.20000000000005</v>
          </cell>
          <cell r="K16">
            <v>532.5</v>
          </cell>
        </row>
        <row r="17">
          <cell r="A17" t="str">
            <v>Oil and gas</v>
          </cell>
          <cell r="C17">
            <v>117.5</v>
          </cell>
          <cell r="D17">
            <v>118.5</v>
          </cell>
          <cell r="E17">
            <v>121.4</v>
          </cell>
          <cell r="F17">
            <v>147.1</v>
          </cell>
          <cell r="G17">
            <v>121.3</v>
          </cell>
          <cell r="H17">
            <v>118.8</v>
          </cell>
          <cell r="I17">
            <v>146.1</v>
          </cell>
          <cell r="J17">
            <v>203.3</v>
          </cell>
          <cell r="K17">
            <v>278.2</v>
          </cell>
        </row>
        <row r="18">
          <cell r="A18" t="str">
            <v xml:space="preserve">Natural gas </v>
          </cell>
          <cell r="C18">
            <v>0</v>
          </cell>
          <cell r="D18">
            <v>0</v>
          </cell>
          <cell r="E18">
            <v>0</v>
          </cell>
          <cell r="F18">
            <v>0</v>
          </cell>
          <cell r="G18">
            <v>0</v>
          </cell>
          <cell r="H18">
            <v>8.4</v>
          </cell>
          <cell r="I18">
            <v>23</v>
          </cell>
          <cell r="J18">
            <v>86</v>
          </cell>
          <cell r="K18">
            <v>133.5</v>
          </cell>
        </row>
        <row r="19">
          <cell r="A19" t="str">
            <v>Other</v>
          </cell>
          <cell r="C19">
            <v>108.9</v>
          </cell>
          <cell r="D19">
            <v>106.4</v>
          </cell>
          <cell r="E19">
            <v>114.6</v>
          </cell>
          <cell r="F19">
            <v>175.3</v>
          </cell>
          <cell r="G19">
            <v>163.4</v>
          </cell>
          <cell r="H19">
            <v>157.6</v>
          </cell>
          <cell r="I19">
            <v>186.2</v>
          </cell>
          <cell r="J19">
            <v>177.9</v>
          </cell>
          <cell r="K19">
            <v>254.3</v>
          </cell>
        </row>
        <row r="20">
          <cell r="A20" t="str">
            <v xml:space="preserve">Public  </v>
          </cell>
          <cell r="C20">
            <v>328.4</v>
          </cell>
          <cell r="D20">
            <v>430.09999999999997</v>
          </cell>
          <cell r="E20">
            <v>547</v>
          </cell>
          <cell r="F20">
            <v>519.9</v>
          </cell>
          <cell r="G20">
            <v>497.3</v>
          </cell>
          <cell r="H20">
            <v>518.59999999999991</v>
          </cell>
          <cell r="I20">
            <v>472.2</v>
          </cell>
          <cell r="J20">
            <v>693.3</v>
          </cell>
          <cell r="K20">
            <v>766.3</v>
          </cell>
        </row>
        <row r="21">
          <cell r="A21" t="str">
            <v>Oil and gas</v>
          </cell>
          <cell r="C21">
            <v>124.5</v>
          </cell>
          <cell r="D21">
            <v>165.2</v>
          </cell>
          <cell r="E21">
            <v>171</v>
          </cell>
          <cell r="F21">
            <v>181.9</v>
          </cell>
          <cell r="G21">
            <v>181.5</v>
          </cell>
          <cell r="H21">
            <v>190.2</v>
          </cell>
          <cell r="I21">
            <v>232.2</v>
          </cell>
          <cell r="J21">
            <v>445.8</v>
          </cell>
          <cell r="K21">
            <v>506</v>
          </cell>
        </row>
        <row r="22">
          <cell r="A22" t="str">
            <v xml:space="preserve">Natural gas </v>
          </cell>
          <cell r="C22">
            <v>8.8000000000000007</v>
          </cell>
          <cell r="D22">
            <v>22.9</v>
          </cell>
          <cell r="E22">
            <v>28.7</v>
          </cell>
          <cell r="F22">
            <v>25.4</v>
          </cell>
          <cell r="G22">
            <v>29.6</v>
          </cell>
          <cell r="H22">
            <v>44.4</v>
          </cell>
          <cell r="I22">
            <v>69.5</v>
          </cell>
          <cell r="J22">
            <v>305.3</v>
          </cell>
          <cell r="K22">
            <v>326.59999999999997</v>
          </cell>
        </row>
        <row r="23">
          <cell r="A23" t="str">
            <v xml:space="preserve">         Other</v>
          </cell>
          <cell r="C23">
            <v>203.9</v>
          </cell>
          <cell r="D23">
            <v>264.89999999999998</v>
          </cell>
          <cell r="E23">
            <v>376</v>
          </cell>
          <cell r="F23">
            <v>338</v>
          </cell>
          <cell r="G23">
            <v>315.8</v>
          </cell>
          <cell r="H23">
            <v>328.4</v>
          </cell>
          <cell r="I23">
            <v>240</v>
          </cell>
          <cell r="J23">
            <v>247.5</v>
          </cell>
          <cell r="K23">
            <v>260.3</v>
          </cell>
        </row>
        <row r="24">
          <cell r="A24" t="str">
            <v xml:space="preserve">    Government</v>
          </cell>
          <cell r="C24">
            <v>312.5</v>
          </cell>
          <cell r="D24">
            <v>413.4</v>
          </cell>
          <cell r="E24">
            <v>501.7</v>
          </cell>
          <cell r="F24">
            <v>500.29999999999995</v>
          </cell>
          <cell r="G24">
            <v>484.2</v>
          </cell>
          <cell r="H24">
            <v>490.4</v>
          </cell>
          <cell r="I24">
            <v>391.6</v>
          </cell>
          <cell r="J24">
            <v>366.79999999999995</v>
          </cell>
          <cell r="K24">
            <v>429.4</v>
          </cell>
        </row>
        <row r="25">
          <cell r="A25" t="str">
            <v>Oil and gas</v>
          </cell>
          <cell r="C25">
            <v>124.5</v>
          </cell>
          <cell r="D25">
            <v>165.2</v>
          </cell>
          <cell r="E25">
            <v>171</v>
          </cell>
          <cell r="F25">
            <v>181.9</v>
          </cell>
          <cell r="G25">
            <v>181.5</v>
          </cell>
          <cell r="H25">
            <v>190.2</v>
          </cell>
          <cell r="I25">
            <v>205.6</v>
          </cell>
          <cell r="J25">
            <v>160.19999999999999</v>
          </cell>
          <cell r="K25">
            <v>195.6</v>
          </cell>
        </row>
        <row r="26">
          <cell r="A26" t="str">
            <v xml:space="preserve">Natural gas </v>
          </cell>
          <cell r="C26">
            <v>8.8000000000000007</v>
          </cell>
          <cell r="D26">
            <v>22.9</v>
          </cell>
          <cell r="E26">
            <v>28.7</v>
          </cell>
          <cell r="F26">
            <v>25.4</v>
          </cell>
          <cell r="G26">
            <v>29.6</v>
          </cell>
          <cell r="H26">
            <v>44.4</v>
          </cell>
          <cell r="I26">
            <v>42.9</v>
          </cell>
          <cell r="J26">
            <v>19.7</v>
          </cell>
          <cell r="K26">
            <v>16.2</v>
          </cell>
        </row>
        <row r="27">
          <cell r="A27" t="str">
            <v xml:space="preserve">         Other</v>
          </cell>
          <cell r="C27">
            <v>188</v>
          </cell>
          <cell r="D27">
            <v>248.2</v>
          </cell>
          <cell r="E27">
            <v>330.7</v>
          </cell>
          <cell r="F27">
            <v>318.39999999999998</v>
          </cell>
          <cell r="G27">
            <v>302.7</v>
          </cell>
          <cell r="H27">
            <v>300.2</v>
          </cell>
          <cell r="I27">
            <v>215.5</v>
          </cell>
          <cell r="J27">
            <v>218.9</v>
          </cell>
          <cell r="K27">
            <v>226.6</v>
          </cell>
        </row>
        <row r="28">
          <cell r="A28" t="str">
            <v xml:space="preserve">    Government Enterprises</v>
          </cell>
          <cell r="C28">
            <v>15.9</v>
          </cell>
          <cell r="D28">
            <v>16.7</v>
          </cell>
          <cell r="E28">
            <v>45.3</v>
          </cell>
          <cell r="F28">
            <v>19.600000000000001</v>
          </cell>
          <cell r="G28">
            <v>13.1</v>
          </cell>
          <cell r="H28">
            <v>28.2</v>
          </cell>
          <cell r="I28">
            <v>51.1</v>
          </cell>
          <cell r="J28">
            <v>314.20000000000005</v>
          </cell>
          <cell r="K28">
            <v>344.09999999999997</v>
          </cell>
        </row>
        <row r="29">
          <cell r="A29" t="str">
            <v>Oil and gas</v>
          </cell>
          <cell r="C29">
            <v>0</v>
          </cell>
          <cell r="D29">
            <v>0</v>
          </cell>
          <cell r="E29">
            <v>0</v>
          </cell>
          <cell r="F29">
            <v>0</v>
          </cell>
          <cell r="G29">
            <v>0</v>
          </cell>
          <cell r="H29">
            <v>0</v>
          </cell>
          <cell r="I29">
            <v>26.6</v>
          </cell>
          <cell r="J29">
            <v>285.60000000000002</v>
          </cell>
          <cell r="K29">
            <v>310.39999999999998</v>
          </cell>
        </row>
        <row r="30">
          <cell r="A30" t="str">
            <v xml:space="preserve">Natural gas </v>
          </cell>
          <cell r="C30">
            <v>0</v>
          </cell>
          <cell r="D30">
            <v>0</v>
          </cell>
          <cell r="E30">
            <v>0</v>
          </cell>
          <cell r="F30">
            <v>0</v>
          </cell>
          <cell r="G30">
            <v>0</v>
          </cell>
          <cell r="H30">
            <v>0</v>
          </cell>
          <cell r="I30">
            <v>26.6</v>
          </cell>
          <cell r="J30">
            <v>285.60000000000002</v>
          </cell>
          <cell r="K30">
            <v>310.39999999999998</v>
          </cell>
        </row>
        <row r="31">
          <cell r="A31" t="str">
            <v xml:space="preserve">         Other</v>
          </cell>
          <cell r="C31">
            <v>15.9</v>
          </cell>
          <cell r="D31">
            <v>16.7</v>
          </cell>
          <cell r="E31">
            <v>45.3</v>
          </cell>
          <cell r="F31">
            <v>19.600000000000001</v>
          </cell>
          <cell r="G31">
            <v>13.1</v>
          </cell>
          <cell r="H31">
            <v>28.2</v>
          </cell>
          <cell r="I31">
            <v>24.5</v>
          </cell>
          <cell r="J31">
            <v>28.6</v>
          </cell>
          <cell r="K31">
            <v>33.700000000000003</v>
          </cell>
        </row>
        <row r="32">
          <cell r="A32" t="str">
            <v>Net exports of goods and services</v>
          </cell>
          <cell r="C32">
            <v>882</v>
          </cell>
          <cell r="D32">
            <v>363</v>
          </cell>
          <cell r="E32">
            <v>439</v>
          </cell>
          <cell r="F32">
            <v>240</v>
          </cell>
          <cell r="G32">
            <v>408</v>
          </cell>
          <cell r="H32">
            <v>450</v>
          </cell>
          <cell r="I32">
            <v>825</v>
          </cell>
          <cell r="J32">
            <v>699</v>
          </cell>
          <cell r="K32">
            <v>-404</v>
          </cell>
        </row>
        <row r="33">
          <cell r="A33" t="str">
            <v>Exports</v>
          </cell>
          <cell r="C33">
            <v>2122</v>
          </cell>
          <cell r="D33">
            <v>1878</v>
          </cell>
          <cell r="E33">
            <v>2141</v>
          </cell>
          <cell r="F33">
            <v>2068</v>
          </cell>
          <cell r="G33">
            <v>2136</v>
          </cell>
          <cell r="H33">
            <v>2337</v>
          </cell>
          <cell r="I33">
            <v>2926</v>
          </cell>
          <cell r="J33">
            <v>3047</v>
          </cell>
          <cell r="K33">
            <v>2229</v>
          </cell>
        </row>
        <row r="34">
          <cell r="A34" t="str">
            <v>Imports</v>
          </cell>
          <cell r="C34">
            <v>1240</v>
          </cell>
          <cell r="D34">
            <v>1515</v>
          </cell>
          <cell r="E34">
            <v>1702</v>
          </cell>
          <cell r="F34">
            <v>1828</v>
          </cell>
          <cell r="G34">
            <v>1728</v>
          </cell>
          <cell r="H34">
            <v>1887</v>
          </cell>
          <cell r="I34">
            <v>2101</v>
          </cell>
          <cell r="J34">
            <v>2348</v>
          </cell>
          <cell r="K34">
            <v>2633</v>
          </cell>
        </row>
        <row r="35">
          <cell r="A35" t="str">
            <v>GDP at market prices</v>
          </cell>
          <cell r="C35">
            <v>4492.9000000000005</v>
          </cell>
          <cell r="D35">
            <v>4360.7999999999993</v>
          </cell>
          <cell r="E35">
            <v>4787.8999999999996</v>
          </cell>
          <cell r="F35">
            <v>4803.6000000000004</v>
          </cell>
          <cell r="G35">
            <v>4967.3</v>
          </cell>
          <cell r="H35">
            <v>5307.1</v>
          </cell>
          <cell r="I35">
            <v>5874.3</v>
          </cell>
          <cell r="J35">
            <v>6089.5</v>
          </cell>
          <cell r="K35">
            <v>5415.9000000000005</v>
          </cell>
        </row>
        <row r="36">
          <cell r="A36" t="str">
            <v xml:space="preserve">Gross domestic saving </v>
          </cell>
          <cell r="C36">
            <v>1437</v>
          </cell>
          <cell r="D36">
            <v>1018.0000000000005</v>
          </cell>
          <cell r="E36">
            <v>1221.9999999999991</v>
          </cell>
          <cell r="F36">
            <v>1082.5</v>
          </cell>
          <cell r="G36">
            <v>1189.8999999999996</v>
          </cell>
          <cell r="H36">
            <v>1245.0000000000005</v>
          </cell>
          <cell r="I36">
            <v>1629.3000000000002</v>
          </cell>
          <cell r="J36">
            <v>1774.0000000000009</v>
          </cell>
          <cell r="K36">
            <v>894.5</v>
          </cell>
        </row>
        <row r="37">
          <cell r="A37" t="str">
            <v xml:space="preserve">Non-government </v>
          </cell>
          <cell r="C37">
            <v>907.48399999999992</v>
          </cell>
          <cell r="D37">
            <v>656.0890000000004</v>
          </cell>
          <cell r="E37">
            <v>1061.0909999999988</v>
          </cell>
          <cell r="F37">
            <v>1031.1690000000001</v>
          </cell>
          <cell r="G37">
            <v>1148.2629999999997</v>
          </cell>
          <cell r="H37">
            <v>1064.8670000000002</v>
          </cell>
          <cell r="I37">
            <v>1040.0630000000003</v>
          </cell>
          <cell r="J37">
            <v>1093.3600000000006</v>
          </cell>
          <cell r="K37">
            <v>779.59999999999991</v>
          </cell>
        </row>
        <row r="38">
          <cell r="A38" t="str">
            <v xml:space="preserve">Government  </v>
          </cell>
          <cell r="C38">
            <v>529.51600000000008</v>
          </cell>
          <cell r="D38">
            <v>361.91100000000006</v>
          </cell>
          <cell r="E38">
            <v>160.90900000000033</v>
          </cell>
          <cell r="F38">
            <v>51.330999999999904</v>
          </cell>
          <cell r="G38">
            <v>41.636999999999944</v>
          </cell>
          <cell r="H38">
            <v>180.13300000000027</v>
          </cell>
          <cell r="I38">
            <v>589.23699999999985</v>
          </cell>
          <cell r="J38">
            <v>680.64000000000033</v>
          </cell>
          <cell r="K38">
            <v>114.90000000000009</v>
          </cell>
        </row>
        <row r="39">
          <cell r="A39" t="str">
            <v>Gross national savings</v>
          </cell>
          <cell r="C39">
            <v>973.13384887661095</v>
          </cell>
          <cell r="D39">
            <v>596.52756653438746</v>
          </cell>
          <cell r="E39">
            <v>588.53858220526854</v>
          </cell>
          <cell r="F39">
            <v>396.87927821156154</v>
          </cell>
          <cell r="G39">
            <v>502.60436260000006</v>
          </cell>
          <cell r="H39">
            <v>511.8882739300002</v>
          </cell>
          <cell r="I39">
            <v>938.3002306982462</v>
          </cell>
          <cell r="J39">
            <v>1058.3000000000002</v>
          </cell>
          <cell r="K39">
            <v>146.36533374346345</v>
          </cell>
        </row>
        <row r="40">
          <cell r="A40" t="str">
            <v>Net national savings</v>
          </cell>
          <cell r="C40">
            <v>0</v>
          </cell>
          <cell r="D40">
            <v>0</v>
          </cell>
          <cell r="E40">
            <v>0</v>
          </cell>
          <cell r="F40">
            <v>0</v>
          </cell>
          <cell r="G40">
            <v>0</v>
          </cell>
          <cell r="H40">
            <v>-228.77053874302382</v>
          </cell>
          <cell r="I40">
            <v>133.95036665641359</v>
          </cell>
          <cell r="J40">
            <v>-4.3488772685328065</v>
          </cell>
          <cell r="K40">
            <v>-1122.5977852968315</v>
          </cell>
        </row>
        <row r="41">
          <cell r="A41" t="str">
            <v xml:space="preserve">   Nongovernment</v>
          </cell>
          <cell r="C41">
            <v>0</v>
          </cell>
          <cell r="D41">
            <v>0</v>
          </cell>
          <cell r="E41">
            <v>0</v>
          </cell>
          <cell r="F41">
            <v>0</v>
          </cell>
          <cell r="G41">
            <v>0</v>
          </cell>
          <cell r="H41">
            <v>61.19646125697588</v>
          </cell>
          <cell r="I41">
            <v>-65.486633343586192</v>
          </cell>
          <cell r="J41">
            <v>-336.98887726853314</v>
          </cell>
          <cell r="K41">
            <v>-814.49778529683158</v>
          </cell>
        </row>
        <row r="42">
          <cell r="A42" t="str">
            <v xml:space="preserve">   Government</v>
          </cell>
          <cell r="C42">
            <v>0</v>
          </cell>
          <cell r="D42">
            <v>0</v>
          </cell>
          <cell r="E42">
            <v>0</v>
          </cell>
          <cell r="F42">
            <v>0</v>
          </cell>
          <cell r="G42">
            <v>0</v>
          </cell>
          <cell r="H42">
            <v>-289.9669999999997</v>
          </cell>
          <cell r="I42">
            <v>199.43699999999978</v>
          </cell>
          <cell r="J42">
            <v>332.64000000000033</v>
          </cell>
          <cell r="K42">
            <v>-308.09999999999991</v>
          </cell>
        </row>
        <row r="44">
          <cell r="A44" t="str">
            <v>Memorandum items:</v>
          </cell>
        </row>
        <row r="45">
          <cell r="A45" t="str">
            <v>Domestic demand</v>
          </cell>
          <cell r="B45" t="str">
            <v>c+I</v>
          </cell>
          <cell r="C45">
            <v>3610.9000000000005</v>
          </cell>
          <cell r="D45">
            <v>3997.7999999999997</v>
          </cell>
          <cell r="E45">
            <v>4348.8999999999996</v>
          </cell>
          <cell r="F45">
            <v>4563.6000000000004</v>
          </cell>
          <cell r="G45">
            <v>4559.3</v>
          </cell>
          <cell r="H45">
            <v>4857.0999999999995</v>
          </cell>
          <cell r="I45">
            <v>5049.3</v>
          </cell>
          <cell r="J45">
            <v>5390.5</v>
          </cell>
          <cell r="K45">
            <v>5819.9000000000005</v>
          </cell>
        </row>
        <row r="47">
          <cell r="A47" t="str">
            <v xml:space="preserve">GDP (Mkt prices) -Sectoral </v>
          </cell>
          <cell r="C47">
            <v>4493.1000000000004</v>
          </cell>
          <cell r="D47">
            <v>4360.8</v>
          </cell>
          <cell r="E47">
            <v>4787.8999999999987</v>
          </cell>
          <cell r="F47">
            <v>4803.8</v>
          </cell>
          <cell r="G47">
            <v>4967.2</v>
          </cell>
          <cell r="H47">
            <v>5307.1</v>
          </cell>
          <cell r="I47">
            <v>5874.1</v>
          </cell>
          <cell r="J47">
            <v>6090.0000000000009</v>
          </cell>
          <cell r="K47">
            <v>5415.6</v>
          </cell>
        </row>
        <row r="48">
          <cell r="A48" t="str">
            <v xml:space="preserve"> Conumption sum -check</v>
          </cell>
          <cell r="C48">
            <v>0</v>
          </cell>
          <cell r="D48">
            <v>0</v>
          </cell>
          <cell r="E48">
            <v>0</v>
          </cell>
          <cell r="F48">
            <v>0</v>
          </cell>
          <cell r="G48">
            <v>0</v>
          </cell>
          <cell r="H48">
            <v>0</v>
          </cell>
          <cell r="I48">
            <v>0</v>
          </cell>
          <cell r="J48">
            <v>0</v>
          </cell>
          <cell r="K48">
            <v>0</v>
          </cell>
        </row>
        <row r="49">
          <cell r="A49" t="str">
            <v xml:space="preserve"> Investment  sum -check</v>
          </cell>
          <cell r="C49">
            <v>0</v>
          </cell>
          <cell r="D49">
            <v>0</v>
          </cell>
          <cell r="E49">
            <v>0</v>
          </cell>
          <cell r="F49">
            <v>0</v>
          </cell>
          <cell r="G49">
            <v>0</v>
          </cell>
          <cell r="H49">
            <v>0</v>
          </cell>
          <cell r="I49">
            <v>0</v>
          </cell>
          <cell r="J49">
            <v>0</v>
          </cell>
          <cell r="K49">
            <v>0</v>
          </cell>
        </row>
        <row r="50">
          <cell r="A50" t="str">
            <v>Pub. C. / govt C. -check</v>
          </cell>
          <cell r="C50">
            <v>0.97177842281142557</v>
          </cell>
          <cell r="D50">
            <v>0.9852567013047091</v>
          </cell>
          <cell r="E50">
            <v>0.95035233357162641</v>
          </cell>
          <cell r="F50">
            <v>0.96618672698536978</v>
          </cell>
          <cell r="G50">
            <v>1.0131115223973735</v>
          </cell>
          <cell r="H50">
            <v>0.99053760236255151</v>
          </cell>
          <cell r="I50">
            <v>1.0057299417270489</v>
          </cell>
          <cell r="J50">
            <v>0.96832913609985771</v>
          </cell>
          <cell r="K50">
            <v>0.98554311751139101</v>
          </cell>
        </row>
        <row r="51">
          <cell r="A51" t="str">
            <v>Pub.Inv/ govt inv -check</v>
          </cell>
          <cell r="C51">
            <v>1.2359804290553249</v>
          </cell>
          <cell r="D51">
            <v>1.1552511415525113</v>
          </cell>
          <cell r="E51">
            <v>1.2392387856819211</v>
          </cell>
          <cell r="F51">
            <v>1.1484426772697149</v>
          </cell>
          <cell r="G51">
            <v>1.1228268232106566</v>
          </cell>
          <cell r="H51">
            <v>1.1832078485055897</v>
          </cell>
          <cell r="I51">
            <v>1.2058222676200203</v>
          </cell>
          <cell r="J51">
            <v>1.8901308615049075</v>
          </cell>
          <cell r="K51">
            <v>1.7845831392640894</v>
          </cell>
        </row>
        <row r="52">
          <cell r="A52" t="str">
            <v>Net X less Net X (BOP)- check</v>
          </cell>
          <cell r="C52">
            <v>52.588026774801847</v>
          </cell>
          <cell r="D52">
            <v>67.262888649645902</v>
          </cell>
          <cell r="E52">
            <v>48.829462011689031</v>
          </cell>
          <cell r="F52">
            <v>48.200000000000216</v>
          </cell>
          <cell r="G52">
            <v>45.984620116887243</v>
          </cell>
          <cell r="H52">
            <v>54.341187326976126</v>
          </cell>
          <cell r="I52">
            <v>0.15013595816697034</v>
          </cell>
          <cell r="J52">
            <v>11.851122731467171</v>
          </cell>
          <cell r="K52">
            <v>29.836880959704956</v>
          </cell>
        </row>
        <row r="53">
          <cell r="A53" t="str">
            <v>GDP less Sect GDP check</v>
          </cell>
          <cell r="C53">
            <v>0.1999999999998181</v>
          </cell>
          <cell r="D53">
            <v>0</v>
          </cell>
          <cell r="E53">
            <v>0</v>
          </cell>
          <cell r="F53">
            <v>0.1999999999998181</v>
          </cell>
          <cell r="G53">
            <v>-0.1000000000003638</v>
          </cell>
          <cell r="H53">
            <v>0</v>
          </cell>
          <cell r="I53">
            <v>-0.1999999999998181</v>
          </cell>
          <cell r="J53">
            <v>0.50000000000090949</v>
          </cell>
          <cell r="K53">
            <v>-0.3000000000001819</v>
          </cell>
        </row>
        <row r="59">
          <cell r="A59" t="str">
            <v>Percentage of GDP (Curt.)</v>
          </cell>
          <cell r="C59">
            <v>1990</v>
          </cell>
          <cell r="D59">
            <v>1991</v>
          </cell>
          <cell r="E59">
            <v>1992</v>
          </cell>
          <cell r="F59">
            <v>1993</v>
          </cell>
          <cell r="G59">
            <v>1994</v>
          </cell>
          <cell r="H59">
            <v>1995</v>
          </cell>
          <cell r="I59">
            <v>1996</v>
          </cell>
          <cell r="J59">
            <v>1997</v>
          </cell>
          <cell r="K59">
            <v>1998</v>
          </cell>
        </row>
        <row r="60">
          <cell r="A60" t="str">
            <v>Consumption</v>
          </cell>
          <cell r="C60">
            <v>68.017627028109771</v>
          </cell>
          <cell r="D60">
            <v>76.655659512016143</v>
          </cell>
          <cell r="E60">
            <v>74.477328265001375</v>
          </cell>
          <cell r="F60">
            <v>77.465756276281283</v>
          </cell>
          <cell r="G60">
            <v>76.044854243839595</v>
          </cell>
          <cell r="H60">
            <v>76.540860356880401</v>
          </cell>
          <cell r="I60">
            <v>72.262984967909972</v>
          </cell>
          <cell r="J60">
            <v>70.8702791461412</v>
          </cell>
          <cell r="K60">
            <v>83.48290124824581</v>
          </cell>
        </row>
        <row r="61">
          <cell r="A61" t="str">
            <v xml:space="preserve">       Private </v>
          </cell>
          <cell r="C61">
            <v>41.416839153368493</v>
          </cell>
          <cell r="D61">
            <v>50.282058337919644</v>
          </cell>
          <cell r="E61">
            <v>47.267069069947169</v>
          </cell>
          <cell r="F61">
            <v>49.723135850784793</v>
          </cell>
          <cell r="G61">
            <v>47.282171042035756</v>
          </cell>
          <cell r="H61">
            <v>48.985321550375907</v>
          </cell>
          <cell r="I61">
            <v>47.641340801143997</v>
          </cell>
          <cell r="J61">
            <v>47.635467980295559</v>
          </cell>
          <cell r="K61">
            <v>57.602112415983456</v>
          </cell>
        </row>
        <row r="62">
          <cell r="A62" t="str">
            <v xml:space="preserve">       Public</v>
          </cell>
          <cell r="C62">
            <v>26.600787874741265</v>
          </cell>
          <cell r="D62">
            <v>26.373601174096496</v>
          </cell>
          <cell r="E62">
            <v>27.210259195054203</v>
          </cell>
          <cell r="F62">
            <v>27.742620425496483</v>
          </cell>
          <cell r="G62">
            <v>28.762683201803835</v>
          </cell>
          <cell r="H62">
            <v>27.555538806504494</v>
          </cell>
          <cell r="I62">
            <v>24.621644166765972</v>
          </cell>
          <cell r="J62">
            <v>23.234811165845645</v>
          </cell>
          <cell r="K62">
            <v>25.880788832262354</v>
          </cell>
        </row>
        <row r="63">
          <cell r="A63" t="str">
            <v>Gross Investment</v>
          </cell>
          <cell r="C63">
            <v>12.347822216287193</v>
          </cell>
          <cell r="D63">
            <v>15.020179783525958</v>
          </cell>
          <cell r="E63">
            <v>16.353725015142341</v>
          </cell>
          <cell r="F63">
            <v>17.534035555185476</v>
          </cell>
          <cell r="G63">
            <v>15.743275889837333</v>
          </cell>
          <cell r="H63">
            <v>14.979932543196847</v>
          </cell>
          <cell r="I63">
            <v>13.695715088268839</v>
          </cell>
          <cell r="J63">
            <v>17.643678160919539</v>
          </cell>
          <cell r="K63">
            <v>23.982568875101556</v>
          </cell>
        </row>
        <row r="64">
          <cell r="A64" t="str">
            <v xml:space="preserve">      Private</v>
          </cell>
          <cell r="C64">
            <v>5.0388373283479106</v>
          </cell>
          <cell r="D64">
            <v>5.1573105852137227</v>
          </cell>
          <cell r="E64">
            <v>4.9290920863008845</v>
          </cell>
          <cell r="F64">
            <v>6.7113535118031544</v>
          </cell>
          <cell r="G64">
            <v>5.7315992913512641</v>
          </cell>
          <cell r="H64">
            <v>5.2081174275969921</v>
          </cell>
          <cell r="I64">
            <v>5.6570368226621941</v>
          </cell>
          <cell r="J64">
            <v>6.2594417077175697</v>
          </cell>
          <cell r="K64">
            <v>9.832705517394194</v>
          </cell>
        </row>
        <row r="65">
          <cell r="A65" t="str">
            <v xml:space="preserve">      Public</v>
          </cell>
          <cell r="C65">
            <v>7.3089848879392836</v>
          </cell>
          <cell r="D65">
            <v>9.8628691983122359</v>
          </cell>
          <cell r="E65">
            <v>11.424632928841458</v>
          </cell>
          <cell r="F65">
            <v>10.822682043382322</v>
          </cell>
          <cell r="G65">
            <v>10.011676598486069</v>
          </cell>
          <cell r="H65">
            <v>9.7718151155998552</v>
          </cell>
          <cell r="I65">
            <v>8.0386782656066451</v>
          </cell>
          <cell r="J65">
            <v>11.384236453201968</v>
          </cell>
          <cell r="K65">
            <v>14.149863357707362</v>
          </cell>
        </row>
        <row r="66">
          <cell r="A66" t="str">
            <v>Net exports of goods and</v>
          </cell>
          <cell r="C66">
            <v>19.630099485878343</v>
          </cell>
          <cell r="D66">
            <v>8.3241607044578974</v>
          </cell>
          <cell r="E66">
            <v>9.1689467198563062</v>
          </cell>
          <cell r="F66">
            <v>4.996044797868354</v>
          </cell>
          <cell r="G66">
            <v>8.213883072958609</v>
          </cell>
          <cell r="H66">
            <v>8.4792070999227445</v>
          </cell>
          <cell r="I66">
            <v>14.044704720723175</v>
          </cell>
          <cell r="J66">
            <v>11.47783251231527</v>
          </cell>
          <cell r="K66">
            <v>-7.4599305709432002</v>
          </cell>
        </row>
        <row r="67">
          <cell r="A67" t="str">
            <v>GDP at market prices</v>
          </cell>
          <cell r="C67">
            <v>100</v>
          </cell>
          <cell r="D67">
            <v>100</v>
          </cell>
          <cell r="E67">
            <v>100</v>
          </cell>
          <cell r="F67">
            <v>100</v>
          </cell>
          <cell r="G67">
            <v>100</v>
          </cell>
          <cell r="H67">
            <v>100</v>
          </cell>
          <cell r="I67">
            <v>100</v>
          </cell>
          <cell r="J67">
            <v>100</v>
          </cell>
          <cell r="K67">
            <v>100</v>
          </cell>
        </row>
        <row r="68">
          <cell r="A68" t="str">
            <v>Gross Domestic Saving</v>
          </cell>
          <cell r="C68">
            <v>31.982372971890229</v>
          </cell>
          <cell r="D68">
            <v>23.344340487983867</v>
          </cell>
          <cell r="E68">
            <v>25.522671734998632</v>
          </cell>
          <cell r="F68">
            <v>22.534243723718721</v>
          </cell>
          <cell r="G68">
            <v>23.955145756160405</v>
          </cell>
          <cell r="H68">
            <v>23.459139643119599</v>
          </cell>
          <cell r="I68">
            <v>27.737015032090024</v>
          </cell>
          <cell r="J68">
            <v>29.1297208538588</v>
          </cell>
          <cell r="K68">
            <v>16.51709875175419</v>
          </cell>
        </row>
        <row r="69">
          <cell r="A69" t="str">
            <v xml:space="preserve">Non-government </v>
          </cell>
          <cell r="C69">
            <v>20.197280274198214</v>
          </cell>
          <cell r="D69">
            <v>15.045152265639341</v>
          </cell>
          <cell r="E69">
            <v>22.161929029428332</v>
          </cell>
          <cell r="F69">
            <v>21.465693825721306</v>
          </cell>
          <cell r="G69">
            <v>23.11690690932517</v>
          </cell>
          <cell r="H69">
            <v>20.064950726385412</v>
          </cell>
          <cell r="I69">
            <v>17.705912395090316</v>
          </cell>
          <cell r="J69">
            <v>17.953366174055834</v>
          </cell>
          <cell r="K69">
            <v>14.39545018095871</v>
          </cell>
        </row>
        <row r="70">
          <cell r="A70" t="str">
            <v xml:space="preserve">Government  </v>
          </cell>
          <cell r="C70">
            <v>11.785092697692019</v>
          </cell>
          <cell r="D70">
            <v>8.2991882223445259</v>
          </cell>
          <cell r="E70">
            <v>3.3607427055702992</v>
          </cell>
          <cell r="F70">
            <v>1.0685498979974166</v>
          </cell>
          <cell r="G70">
            <v>0.83823884683523808</v>
          </cell>
          <cell r="H70">
            <v>3.3941889167341905</v>
          </cell>
          <cell r="I70">
            <v>10.031102636999707</v>
          </cell>
          <cell r="J70">
            <v>11.176354679802959</v>
          </cell>
          <cell r="K70">
            <v>2.1216485707954815</v>
          </cell>
        </row>
        <row r="71">
          <cell r="A71" t="str">
            <v>Gross national saving</v>
          </cell>
          <cell r="C71">
            <v>21.658406197872534</v>
          </cell>
          <cell r="D71">
            <v>13.679314954466781</v>
          </cell>
          <cell r="E71">
            <v>12.29220706792683</v>
          </cell>
          <cell r="F71">
            <v>8.261777722044247</v>
          </cell>
          <cell r="G71">
            <v>10.118464378321793</v>
          </cell>
          <cell r="H71">
            <v>9.6453481926099016</v>
          </cell>
          <cell r="I71">
            <v>15.973514763082788</v>
          </cell>
          <cell r="J71">
            <v>17.377668308702791</v>
          </cell>
          <cell r="K71">
            <v>2.7026614547504142</v>
          </cell>
        </row>
        <row r="73">
          <cell r="J73" t="str">
            <v xml:space="preserve">(In percent growth) </v>
          </cell>
        </row>
        <row r="74">
          <cell r="A74" t="str">
            <v>Net national savings</v>
          </cell>
          <cell r="B74">
            <v>0</v>
          </cell>
          <cell r="C74">
            <v>0</v>
          </cell>
          <cell r="D74">
            <v>0</v>
          </cell>
          <cell r="E74">
            <v>0</v>
          </cell>
          <cell r="F74">
            <v>0</v>
          </cell>
          <cell r="G74">
            <v>0</v>
          </cell>
          <cell r="H74">
            <v>-4.3106506141399974</v>
          </cell>
          <cell r="I74">
            <v>2.2802779336501979</v>
          </cell>
          <cell r="J74">
            <v>-7.1415999154820692E-2</v>
          </cell>
          <cell r="K74">
            <v>-20.727815973279256</v>
          </cell>
        </row>
        <row r="75">
          <cell r="A75" t="str">
            <v xml:space="preserve">   Nongovernment</v>
          </cell>
          <cell r="B75">
            <v>0</v>
          </cell>
          <cell r="C75">
            <v>0</v>
          </cell>
          <cell r="D75">
            <v>0</v>
          </cell>
          <cell r="E75">
            <v>0</v>
          </cell>
          <cell r="F75">
            <v>0</v>
          </cell>
          <cell r="G75">
            <v>0</v>
          </cell>
          <cell r="H75">
            <v>1.1531054861784378</v>
          </cell>
          <cell r="I75">
            <v>-1.1147989265714415</v>
          </cell>
          <cell r="J75">
            <v>-5.5339334472211705</v>
          </cell>
          <cell r="K75">
            <v>-15.039010788545422</v>
          </cell>
        </row>
        <row r="76">
          <cell r="A76" t="str">
            <v xml:space="preserve">   Government</v>
          </cell>
          <cell r="B76">
            <v>0</v>
          </cell>
          <cell r="C76">
            <v>0</v>
          </cell>
          <cell r="D76">
            <v>0</v>
          </cell>
          <cell r="E76">
            <v>0</v>
          </cell>
          <cell r="F76">
            <v>0</v>
          </cell>
          <cell r="G76">
            <v>0</v>
          </cell>
          <cell r="H76">
            <v>-5.4637561003184354</v>
          </cell>
          <cell r="I76">
            <v>3.3950768602216397</v>
          </cell>
          <cell r="J76">
            <v>5.4625174480663485</v>
          </cell>
          <cell r="K76">
            <v>-5.6888051847338375</v>
          </cell>
        </row>
        <row r="77">
          <cell r="A77" t="str">
            <v>X share</v>
          </cell>
        </row>
        <row r="79">
          <cell r="A79" t="str">
            <v>Consumption</v>
          </cell>
          <cell r="D79">
            <v>9.3812375249500803</v>
          </cell>
          <cell r="E79">
            <v>6.6740457101830852</v>
          </cell>
          <cell r="F79">
            <v>4.357946100563681</v>
          </cell>
          <cell r="G79">
            <v>1.5048504554859843</v>
          </cell>
          <cell r="H79">
            <v>7.5397770894554128</v>
          </cell>
          <cell r="I79">
            <v>4.4976736170946108</v>
          </cell>
          <cell r="J79">
            <v>1.6773464003015492</v>
          </cell>
          <cell r="K79">
            <v>4.7520852641334654</v>
          </cell>
        </row>
        <row r="80">
          <cell r="A80" t="str">
            <v xml:space="preserve">       Private </v>
          </cell>
          <cell r="D80">
            <v>17.830082218281461</v>
          </cell>
          <cell r="E80">
            <v>3.2106535321749563</v>
          </cell>
          <cell r="F80">
            <v>5.5454906985992647</v>
          </cell>
          <cell r="G80">
            <v>-1.6746211169722858</v>
          </cell>
          <cell r="H80">
            <v>10.691475772800807</v>
          </cell>
          <cell r="I80">
            <v>7.6470361964842137</v>
          </cell>
          <cell r="J80">
            <v>3.6626764338038242</v>
          </cell>
          <cell r="K80">
            <v>7.5318855567045873</v>
          </cell>
        </row>
        <row r="81">
          <cell r="A81" t="str">
            <v xml:space="preserve">       Public</v>
          </cell>
          <cell r="D81">
            <v>-3.7734270414993443</v>
          </cell>
          <cell r="E81">
            <v>13.277106338579259</v>
          </cell>
          <cell r="F81">
            <v>2.2950568007368721</v>
          </cell>
          <cell r="G81">
            <v>7.2034216252720107</v>
          </cell>
          <cell r="H81">
            <v>2.3587877091061804</v>
          </cell>
          <cell r="I81">
            <v>-1.1009299781181703</v>
          </cell>
          <cell r="J81">
            <v>-2.1641429855493333</v>
          </cell>
          <cell r="K81">
            <v>-0.9469964664311048</v>
          </cell>
        </row>
        <row r="82">
          <cell r="A82" t="str">
            <v>Gross Investment</v>
          </cell>
          <cell r="D82">
            <v>18.060562364816168</v>
          </cell>
          <cell r="E82">
            <v>19.541984732824424</v>
          </cell>
          <cell r="F82">
            <v>7.573435504469983</v>
          </cell>
          <cell r="G82">
            <v>-7.1589694883058215</v>
          </cell>
          <cell r="H82">
            <v>1.6624040920715899</v>
          </cell>
          <cell r="I82">
            <v>1.1949685534591303</v>
          </cell>
          <cell r="J82">
            <v>33.56121814791797</v>
          </cell>
          <cell r="K82">
            <v>20.874825500232653</v>
          </cell>
        </row>
        <row r="83">
          <cell r="A83" t="str">
            <v xml:space="preserve">      Private</v>
          </cell>
          <cell r="D83">
            <v>-0.66254416961131213</v>
          </cell>
          <cell r="E83">
            <v>4.9355269008448222</v>
          </cell>
          <cell r="F83">
            <v>36.610169491525426</v>
          </cell>
          <cell r="G83">
            <v>-11.693548387096776</v>
          </cell>
          <cell r="H83">
            <v>-2.9153494906919653</v>
          </cell>
          <cell r="I83">
            <v>20.224312590448612</v>
          </cell>
          <cell r="J83">
            <v>14.715618417093012</v>
          </cell>
          <cell r="K83">
            <v>39.690451206715615</v>
          </cell>
        </row>
        <row r="84">
          <cell r="A84" t="str">
            <v xml:space="preserve">      Public</v>
          </cell>
          <cell r="D84">
            <v>30.968331303288664</v>
          </cell>
          <cell r="E84">
            <v>27.179725645198793</v>
          </cell>
          <cell r="F84">
            <v>-4.9542961608775133</v>
          </cell>
          <cell r="G84">
            <v>-4.3469898057318606</v>
          </cell>
          <cell r="H84">
            <v>4.2831288960385905</v>
          </cell>
          <cell r="I84">
            <v>-8.9471654454299951</v>
          </cell>
          <cell r="J84">
            <v>46.823379923761109</v>
          </cell>
          <cell r="K84">
            <v>10.529352372710221</v>
          </cell>
        </row>
        <row r="85">
          <cell r="A85" t="str">
            <v>Net exports of goods and</v>
          </cell>
          <cell r="D85">
            <v>-58.843537414965986</v>
          </cell>
          <cell r="E85">
            <v>20.93663911845729</v>
          </cell>
          <cell r="F85">
            <v>-45.33029612756264</v>
          </cell>
          <cell r="G85">
            <v>70</v>
          </cell>
          <cell r="H85">
            <v>10.294117647058831</v>
          </cell>
          <cell r="I85">
            <v>83.333333333333329</v>
          </cell>
          <cell r="J85">
            <v>-15.272727272727272</v>
          </cell>
          <cell r="K85">
            <v>-157.79685264663806</v>
          </cell>
        </row>
        <row r="86">
          <cell r="A86" t="str">
            <v>GDP at market prices</v>
          </cell>
          <cell r="D86">
            <v>-2.944514922881758</v>
          </cell>
          <cell r="E86">
            <v>9.7940744817464278</v>
          </cell>
          <cell r="F86">
            <v>0.33208713632284503</v>
          </cell>
          <cell r="G86">
            <v>3.4014738332153627</v>
          </cell>
          <cell r="H86">
            <v>6.8428893541633284</v>
          </cell>
          <cell r="I86">
            <v>10.683800945902666</v>
          </cell>
          <cell r="J86">
            <v>3.6754566657019927</v>
          </cell>
          <cell r="K86">
            <v>-11.073891625615772</v>
          </cell>
        </row>
        <row r="87">
          <cell r="A87" t="str">
            <v>Gross Domestic Savings</v>
          </cell>
          <cell r="D87">
            <v>-29.157967988865664</v>
          </cell>
          <cell r="E87">
            <v>20.039292730844661</v>
          </cell>
          <cell r="F87">
            <v>-11.415711947626772</v>
          </cell>
          <cell r="G87">
            <v>9.9214780600461516</v>
          </cell>
          <cell r="H87">
            <v>4.63064123035557</v>
          </cell>
          <cell r="I87">
            <v>30.867469879518026</v>
          </cell>
          <cell r="J87">
            <v>8.8811145890873799</v>
          </cell>
          <cell r="K87">
            <v>-49.577226606538915</v>
          </cell>
        </row>
        <row r="88">
          <cell r="A88" t="str">
            <v xml:space="preserve">Non-government </v>
          </cell>
          <cell r="D88">
            <v>-27.702416791921348</v>
          </cell>
          <cell r="E88">
            <v>61.729734837803733</v>
          </cell>
          <cell r="F88">
            <v>-2.8199277913014686</v>
          </cell>
          <cell r="G88">
            <v>11.355461616863938</v>
          </cell>
          <cell r="H88">
            <v>-7.2627960667546958</v>
          </cell>
          <cell r="I88">
            <v>-2.3293049742362015</v>
          </cell>
          <cell r="J88">
            <v>5.1244011180092253</v>
          </cell>
          <cell r="K88">
            <v>-28.69686105216951</v>
          </cell>
        </row>
        <row r="89">
          <cell r="A89" t="str">
            <v xml:space="preserve">Government  </v>
          </cell>
          <cell r="D89">
            <v>-31.65249019859645</v>
          </cell>
          <cell r="E89">
            <v>-55.539068997626394</v>
          </cell>
          <cell r="F89">
            <v>-68.099360508113406</v>
          </cell>
          <cell r="G89">
            <v>-18.885274005961271</v>
          </cell>
          <cell r="H89">
            <v>332.62723058818</v>
          </cell>
          <cell r="I89">
            <v>227.11218932677463</v>
          </cell>
          <cell r="J89">
            <v>15.512094454353775</v>
          </cell>
          <cell r="K89">
            <v>-83.118829337094496</v>
          </cell>
        </row>
        <row r="90">
          <cell r="A90" t="str">
            <v>Gross national savings</v>
          </cell>
          <cell r="D90">
            <v>-38.700357898040352</v>
          </cell>
          <cell r="E90">
            <v>-1.3392481382766719</v>
          </cell>
          <cell r="F90">
            <v>-32.565291348539105</v>
          </cell>
          <cell r="G90">
            <v>26.639104179200924</v>
          </cell>
          <cell r="H90">
            <v>1.8471609124071087</v>
          </cell>
          <cell r="I90">
            <v>83.301762998883831</v>
          </cell>
          <cell r="J90">
            <v>12.789058914805441</v>
          </cell>
          <cell r="K90">
            <v>-86.169769087832989</v>
          </cell>
        </row>
        <row r="91">
          <cell r="A91" t="str">
            <v>Memorandum items:</v>
          </cell>
        </row>
        <row r="92">
          <cell r="A92" t="str">
            <v>Domestic demand</v>
          </cell>
          <cell r="D92">
            <v>10.714780248691437</v>
          </cell>
          <cell r="E92">
            <v>8.7823302816549145</v>
          </cell>
          <cell r="F92">
            <v>4.9368805904941748</v>
          </cell>
          <cell r="G92">
            <v>-9.4223858357445067E-2</v>
          </cell>
          <cell r="H92">
            <v>6.5317044283113468</v>
          </cell>
          <cell r="I92">
            <v>3.9570937390624117</v>
          </cell>
          <cell r="J92">
            <v>6.7573723090329274</v>
          </cell>
          <cell r="K92">
            <v>7.965865875150735</v>
          </cell>
        </row>
      </sheetData>
      <sheetData sheetId="13"/>
      <sheetData sheetId="14"/>
      <sheetData sheetId="15"/>
      <sheetData sheetId="16"/>
      <sheetData sheetId="17">
        <row r="1">
          <cell r="A1" t="str">
            <v xml:space="preserve">                              Table 21.  Oman: Sectoral Distribution of Private Sector Investment</v>
          </cell>
        </row>
        <row r="2">
          <cell r="A2" t="str">
            <v xml:space="preserve">                                                   Under the 1996-2000 Five-Year Plans</v>
          </cell>
        </row>
        <row r="4">
          <cell r="A4" t="str">
            <v xml:space="preserve">                                                        (In millions of rials Omani)</v>
          </cell>
        </row>
        <row r="8">
          <cell r="D8" t="str">
            <v xml:space="preserve">  Plan   </v>
          </cell>
        </row>
        <row r="9">
          <cell r="D9" t="str">
            <v xml:space="preserve">      1991-1995</v>
          </cell>
          <cell r="E9" t="str">
            <v>1991</v>
          </cell>
          <cell r="F9" t="str">
            <v xml:space="preserve">          1992</v>
          </cell>
          <cell r="G9" t="str">
            <v xml:space="preserve">     1993</v>
          </cell>
          <cell r="H9" t="str">
            <v>1994</v>
          </cell>
        </row>
        <row r="12">
          <cell r="A12" t="str">
            <v xml:space="preserve">1.   Oil  </v>
          </cell>
          <cell r="D12">
            <v>608</v>
          </cell>
          <cell r="E12">
            <v>118.5</v>
          </cell>
          <cell r="F12">
            <v>121.4</v>
          </cell>
          <cell r="G12">
            <v>147.1</v>
          </cell>
          <cell r="H12">
            <v>121.3</v>
          </cell>
        </row>
        <row r="13">
          <cell r="A13" t="str">
            <v>2.   Agriculture</v>
          </cell>
          <cell r="D13">
            <v>30</v>
          </cell>
          <cell r="E13">
            <v>5.0999999999999996</v>
          </cell>
          <cell r="F13">
            <v>5.2</v>
          </cell>
          <cell r="G13">
            <v>8</v>
          </cell>
          <cell r="H13">
            <v>7.2</v>
          </cell>
        </row>
        <row r="14">
          <cell r="A14" t="str">
            <v xml:space="preserve">3.   Fisheries </v>
          </cell>
          <cell r="D14">
            <v>15</v>
          </cell>
          <cell r="E14">
            <v>2.1</v>
          </cell>
          <cell r="F14">
            <v>2.2000000000000002</v>
          </cell>
          <cell r="G14">
            <v>3.4</v>
          </cell>
          <cell r="H14">
            <v>3.1</v>
          </cell>
        </row>
        <row r="15">
          <cell r="A15" t="str">
            <v>4.   Manufacturing</v>
          </cell>
          <cell r="D15">
            <v>186</v>
          </cell>
          <cell r="E15">
            <v>21</v>
          </cell>
          <cell r="F15">
            <v>21.2</v>
          </cell>
          <cell r="G15">
            <v>32.799999999999997</v>
          </cell>
          <cell r="H15">
            <v>29.3</v>
          </cell>
        </row>
        <row r="16">
          <cell r="A16" t="str">
            <v>5.   Housing</v>
          </cell>
          <cell r="D16">
            <v>230</v>
          </cell>
          <cell r="E16">
            <v>54.8</v>
          </cell>
          <cell r="F16">
            <v>62.4</v>
          </cell>
          <cell r="G16">
            <v>94.6</v>
          </cell>
          <cell r="H16">
            <v>91.1</v>
          </cell>
        </row>
        <row r="17">
          <cell r="A17" t="str">
            <v xml:space="preserve">6.   Other </v>
          </cell>
          <cell r="D17">
            <v>250</v>
          </cell>
          <cell r="E17">
            <v>23.4</v>
          </cell>
          <cell r="F17">
            <v>23.6</v>
          </cell>
          <cell r="G17">
            <v>36.5</v>
          </cell>
          <cell r="H17">
            <v>32.700000000000003</v>
          </cell>
        </row>
        <row r="18">
          <cell r="A18" t="str">
            <v xml:space="preserve">         Trade and tourism</v>
          </cell>
          <cell r="D18">
            <v>66</v>
          </cell>
          <cell r="E18">
            <v>10.1</v>
          </cell>
          <cell r="F18">
            <v>10.199999999999999</v>
          </cell>
          <cell r="G18">
            <v>15.8</v>
          </cell>
          <cell r="H18">
            <v>14.1</v>
          </cell>
        </row>
        <row r="19">
          <cell r="A19" t="str">
            <v xml:space="preserve">         Other investments</v>
          </cell>
          <cell r="D19">
            <v>184</v>
          </cell>
          <cell r="E19">
            <v>13.3</v>
          </cell>
          <cell r="F19">
            <v>13.4</v>
          </cell>
          <cell r="G19">
            <v>20.7</v>
          </cell>
          <cell r="H19">
            <v>18.600000000000001</v>
          </cell>
        </row>
        <row r="21">
          <cell r="A21" t="str">
            <v xml:space="preserve">   Total non-oil private investment</v>
          </cell>
          <cell r="D21">
            <v>711</v>
          </cell>
          <cell r="E21">
            <v>106.4</v>
          </cell>
          <cell r="F21">
            <v>114.6</v>
          </cell>
          <cell r="G21">
            <v>175.29999999999998</v>
          </cell>
          <cell r="H21">
            <v>163.39999999999998</v>
          </cell>
        </row>
        <row r="22">
          <cell r="A22" t="str">
            <v xml:space="preserve">   Total private investment</v>
          </cell>
          <cell r="D22">
            <v>1319</v>
          </cell>
          <cell r="E22">
            <v>224.9</v>
          </cell>
          <cell r="F22">
            <v>236</v>
          </cell>
          <cell r="G22">
            <v>322.39999999999998</v>
          </cell>
          <cell r="H22">
            <v>284.7</v>
          </cell>
        </row>
        <row r="25">
          <cell r="A25" t="str">
            <v xml:space="preserve">   Source:  Ministry of Development. </v>
          </cell>
        </row>
        <row r="27">
          <cell r="A27" t="str">
            <v xml:space="preserve">   1/ Including the amount of OR 928 million as the private sector investment in the LNG project</v>
          </cell>
        </row>
      </sheetData>
      <sheetData sheetId="18">
        <row r="1">
          <cell r="A1" t="str">
            <v>Table 20.   Oman:   Public Sector Investments Under the 1996-2000 Five Year Plans 1/</v>
          </cell>
        </row>
        <row r="2">
          <cell r="A2" t="str">
            <v>(In millions of rials Omani)</v>
          </cell>
        </row>
        <row r="4">
          <cell r="B4" t="str">
            <v xml:space="preserve">      Plan</v>
          </cell>
          <cell r="C4" t="str">
            <v>Actual</v>
          </cell>
          <cell r="I4" t="str">
            <v>Plan</v>
          </cell>
          <cell r="J4" t="str">
            <v>Actual</v>
          </cell>
        </row>
        <row r="5">
          <cell r="B5" t="str">
            <v xml:space="preserve">      1991-95</v>
          </cell>
          <cell r="C5" t="str">
            <v>1991-95</v>
          </cell>
          <cell r="D5">
            <v>1991</v>
          </cell>
          <cell r="E5" t="str">
            <v>1992</v>
          </cell>
          <cell r="F5" t="str">
            <v>1993</v>
          </cell>
          <cell r="G5" t="str">
            <v>1994</v>
          </cell>
          <cell r="H5" t="str">
            <v>1995</v>
          </cell>
          <cell r="I5" t="str">
            <v xml:space="preserve"> 1996-2000</v>
          </cell>
          <cell r="J5" t="str">
            <v xml:space="preserve"> 1996-2000</v>
          </cell>
          <cell r="K5">
            <v>1996</v>
          </cell>
          <cell r="L5">
            <v>1997</v>
          </cell>
        </row>
        <row r="8">
          <cell r="A8" t="str">
            <v>Petroleum sector</v>
          </cell>
          <cell r="B8">
            <v>881.4</v>
          </cell>
          <cell r="C8">
            <v>890.90000000000009</v>
          </cell>
          <cell r="D8">
            <v>165.4</v>
          </cell>
          <cell r="E8">
            <v>171.1</v>
          </cell>
          <cell r="F8">
            <v>182.1</v>
          </cell>
          <cell r="G8">
            <v>181.5</v>
          </cell>
          <cell r="H8">
            <v>190.8</v>
          </cell>
          <cell r="I8">
            <v>2369</v>
          </cell>
          <cell r="J8">
            <v>944.69999999999993</v>
          </cell>
          <cell r="K8">
            <v>205.6</v>
          </cell>
          <cell r="L8">
            <v>160.19999999999999</v>
          </cell>
        </row>
        <row r="9">
          <cell r="A9" t="str">
            <v xml:space="preserve">   Oil  1a/</v>
          </cell>
          <cell r="B9">
            <v>767.4</v>
          </cell>
          <cell r="C9">
            <v>739.3</v>
          </cell>
          <cell r="D9">
            <v>142.5</v>
          </cell>
          <cell r="E9">
            <v>142.4</v>
          </cell>
          <cell r="F9">
            <v>156.69999999999999</v>
          </cell>
          <cell r="G9">
            <v>151.9</v>
          </cell>
          <cell r="H9">
            <v>145.80000000000001</v>
          </cell>
          <cell r="I9">
            <v>865</v>
          </cell>
          <cell r="J9">
            <v>844.09999999999991</v>
          </cell>
          <cell r="K9">
            <v>162.69999999999999</v>
          </cell>
          <cell r="L9">
            <v>140.5</v>
          </cell>
        </row>
        <row r="10">
          <cell r="A10" t="str">
            <v xml:space="preserve">   Natural gas</v>
          </cell>
          <cell r="B10">
            <v>114</v>
          </cell>
          <cell r="C10">
            <v>133.9</v>
          </cell>
          <cell r="D10">
            <v>22.9</v>
          </cell>
          <cell r="E10">
            <v>28.7</v>
          </cell>
          <cell r="F10">
            <v>25.4</v>
          </cell>
          <cell r="G10">
            <v>29.6</v>
          </cell>
          <cell r="H10">
            <v>27.3</v>
          </cell>
          <cell r="I10">
            <v>77</v>
          </cell>
          <cell r="J10">
            <v>73.599999999999994</v>
          </cell>
          <cell r="K10">
            <v>15.9</v>
          </cell>
          <cell r="L10">
            <v>19.7</v>
          </cell>
        </row>
        <row r="11">
          <cell r="A11" t="str">
            <v xml:space="preserve">   LNG</v>
          </cell>
          <cell r="B11" t="str">
            <v>...</v>
          </cell>
          <cell r="C11">
            <v>17.7</v>
          </cell>
          <cell r="D11" t="str">
            <v>...</v>
          </cell>
          <cell r="E11" t="str">
            <v>...</v>
          </cell>
          <cell r="F11" t="str">
            <v>...</v>
          </cell>
          <cell r="G11" t="str">
            <v>...</v>
          </cell>
          <cell r="H11">
            <v>17.7</v>
          </cell>
          <cell r="I11">
            <v>1427</v>
          </cell>
          <cell r="J11">
            <v>27</v>
          </cell>
          <cell r="K11">
            <v>27</v>
          </cell>
          <cell r="L11">
            <v>0</v>
          </cell>
        </row>
        <row r="12">
          <cell r="A12" t="str">
            <v>Agriculture</v>
          </cell>
          <cell r="B12">
            <v>97</v>
          </cell>
          <cell r="C12">
            <v>119.60000000000001</v>
          </cell>
          <cell r="D12">
            <v>20.5</v>
          </cell>
          <cell r="E12">
            <v>28</v>
          </cell>
          <cell r="F12">
            <v>25.900000000000002</v>
          </cell>
          <cell r="G12">
            <v>25.700000000000003</v>
          </cell>
          <cell r="H12">
            <v>19.5</v>
          </cell>
          <cell r="I12">
            <v>42.599999999999994</v>
          </cell>
          <cell r="J12">
            <v>33</v>
          </cell>
          <cell r="K12">
            <v>11.1</v>
          </cell>
          <cell r="L12">
            <v>6.4</v>
          </cell>
        </row>
        <row r="13">
          <cell r="A13" t="str">
            <v xml:space="preserve">   Irrigation and water resources</v>
          </cell>
          <cell r="B13">
            <v>69.3</v>
          </cell>
          <cell r="C13">
            <v>80</v>
          </cell>
          <cell r="D13">
            <v>11.4</v>
          </cell>
          <cell r="E13">
            <v>17.600000000000001</v>
          </cell>
          <cell r="F13">
            <v>18.100000000000001</v>
          </cell>
          <cell r="G13">
            <v>19.100000000000001</v>
          </cell>
          <cell r="H13">
            <v>13.8</v>
          </cell>
          <cell r="I13">
            <v>34.299999999999997</v>
          </cell>
          <cell r="J13">
            <v>27</v>
          </cell>
          <cell r="K13">
            <v>8.6</v>
          </cell>
          <cell r="L13">
            <v>5.2</v>
          </cell>
        </row>
        <row r="14">
          <cell r="A14" t="str">
            <v xml:space="preserve">   Other</v>
          </cell>
          <cell r="B14">
            <v>27.7</v>
          </cell>
          <cell r="C14">
            <v>39.6</v>
          </cell>
          <cell r="D14">
            <v>9.1</v>
          </cell>
          <cell r="E14">
            <v>10.4</v>
          </cell>
          <cell r="F14">
            <v>7.8</v>
          </cell>
          <cell r="G14">
            <v>6.6</v>
          </cell>
          <cell r="H14">
            <v>5.7</v>
          </cell>
          <cell r="I14">
            <v>8.3000000000000007</v>
          </cell>
          <cell r="J14">
            <v>6</v>
          </cell>
          <cell r="K14">
            <v>2.5</v>
          </cell>
          <cell r="L14">
            <v>1.2</v>
          </cell>
        </row>
        <row r="15">
          <cell r="A15" t="str">
            <v>Fisheries</v>
          </cell>
          <cell r="B15">
            <v>32.299999999999997</v>
          </cell>
          <cell r="C15">
            <v>7</v>
          </cell>
          <cell r="D15">
            <v>1.1000000000000001</v>
          </cell>
          <cell r="E15">
            <v>0.7</v>
          </cell>
          <cell r="F15">
            <v>0.6</v>
          </cell>
          <cell r="G15">
            <v>1.1000000000000001</v>
          </cell>
          <cell r="H15">
            <v>3.5</v>
          </cell>
          <cell r="I15">
            <v>20.399999999999999</v>
          </cell>
          <cell r="J15">
            <v>29.299999999999997</v>
          </cell>
          <cell r="K15">
            <v>9.4</v>
          </cell>
          <cell r="L15">
            <v>6.4</v>
          </cell>
        </row>
        <row r="16">
          <cell r="A16" t="str">
            <v>Industry</v>
          </cell>
          <cell r="B16">
            <v>179.3</v>
          </cell>
          <cell r="C16">
            <v>32.100000000000009</v>
          </cell>
          <cell r="D16">
            <v>2.8</v>
          </cell>
          <cell r="E16">
            <v>7.5</v>
          </cell>
          <cell r="F16">
            <v>5.6000000000000005</v>
          </cell>
          <cell r="G16">
            <v>6.4</v>
          </cell>
          <cell r="H16">
            <v>9.8000000000000007</v>
          </cell>
          <cell r="I16">
            <v>45.599999999999994</v>
          </cell>
          <cell r="J16">
            <v>25</v>
          </cell>
          <cell r="K16">
            <v>7.1</v>
          </cell>
          <cell r="L16">
            <v>5.9</v>
          </cell>
        </row>
        <row r="17">
          <cell r="A17" t="str">
            <v xml:space="preserve">   Manufacturing</v>
          </cell>
          <cell r="B17">
            <v>165.9</v>
          </cell>
          <cell r="C17">
            <v>25.9</v>
          </cell>
          <cell r="D17">
            <v>0.9</v>
          </cell>
          <cell r="E17">
            <v>5.6</v>
          </cell>
          <cell r="F17">
            <v>4.7</v>
          </cell>
          <cell r="G17">
            <v>5.8</v>
          </cell>
          <cell r="H17">
            <v>8.9</v>
          </cell>
          <cell r="I17">
            <v>43.8</v>
          </cell>
          <cell r="J17">
            <v>22.400000000000002</v>
          </cell>
          <cell r="K17">
            <v>5.8</v>
          </cell>
          <cell r="L17">
            <v>5.2</v>
          </cell>
        </row>
        <row r="18">
          <cell r="A18" t="str">
            <v xml:space="preserve">   Mining</v>
          </cell>
          <cell r="B18">
            <v>13.4</v>
          </cell>
          <cell r="C18">
            <v>6.2</v>
          </cell>
          <cell r="D18">
            <v>1.9</v>
          </cell>
          <cell r="E18">
            <v>1.9</v>
          </cell>
          <cell r="F18">
            <v>0.9</v>
          </cell>
          <cell r="G18">
            <v>0.6</v>
          </cell>
          <cell r="H18">
            <v>0.9</v>
          </cell>
          <cell r="I18">
            <v>1.8</v>
          </cell>
          <cell r="J18">
            <v>2.6</v>
          </cell>
          <cell r="K18">
            <v>1.3</v>
          </cell>
          <cell r="L18">
            <v>0.7</v>
          </cell>
        </row>
        <row r="19">
          <cell r="A19" t="str">
            <v>Utilities</v>
          </cell>
          <cell r="B19">
            <v>379.1</v>
          </cell>
          <cell r="C19">
            <v>366.1</v>
          </cell>
          <cell r="D19">
            <v>68.400000000000006</v>
          </cell>
          <cell r="E19">
            <v>82.7</v>
          </cell>
          <cell r="F19">
            <v>62.400000000000006</v>
          </cell>
          <cell r="G19">
            <v>72.2</v>
          </cell>
          <cell r="H19">
            <v>80.400000000000006</v>
          </cell>
          <cell r="I19">
            <v>316.2</v>
          </cell>
          <cell r="J19">
            <v>484</v>
          </cell>
          <cell r="K19">
            <v>83.5</v>
          </cell>
          <cell r="L19">
            <v>78.099999999999994</v>
          </cell>
        </row>
        <row r="20">
          <cell r="A20" t="str">
            <v xml:space="preserve">   Electricity</v>
          </cell>
          <cell r="B20">
            <v>139.30000000000001</v>
          </cell>
          <cell r="C20">
            <v>151.9</v>
          </cell>
          <cell r="D20">
            <v>11.8</v>
          </cell>
          <cell r="E20">
            <v>30.9</v>
          </cell>
          <cell r="F20">
            <v>25.5</v>
          </cell>
          <cell r="G20">
            <v>47</v>
          </cell>
          <cell r="H20">
            <v>36.700000000000003</v>
          </cell>
          <cell r="I20">
            <v>160.4</v>
          </cell>
          <cell r="J20">
            <v>271.70000000000005</v>
          </cell>
          <cell r="K20">
            <v>31.8</v>
          </cell>
          <cell r="L20">
            <v>39.700000000000003</v>
          </cell>
        </row>
        <row r="21">
          <cell r="A21" t="str">
            <v xml:space="preserve">   Water supply</v>
          </cell>
          <cell r="B21">
            <v>111.8</v>
          </cell>
          <cell r="C21">
            <v>106.2</v>
          </cell>
          <cell r="D21">
            <v>39.4</v>
          </cell>
          <cell r="E21">
            <v>21</v>
          </cell>
          <cell r="F21">
            <v>16.600000000000001</v>
          </cell>
          <cell r="G21">
            <v>12</v>
          </cell>
          <cell r="H21">
            <v>17.2</v>
          </cell>
          <cell r="I21">
            <v>44.8</v>
          </cell>
          <cell r="J21">
            <v>67.2</v>
          </cell>
          <cell r="K21">
            <v>29.3</v>
          </cell>
          <cell r="L21">
            <v>10.5</v>
          </cell>
        </row>
        <row r="22">
          <cell r="A22" t="str">
            <v xml:space="preserve">   Communications</v>
          </cell>
          <cell r="B22">
            <v>128</v>
          </cell>
          <cell r="C22">
            <v>108</v>
          </cell>
          <cell r="D22">
            <v>17.2</v>
          </cell>
          <cell r="E22">
            <v>30.8</v>
          </cell>
          <cell r="F22">
            <v>20.3</v>
          </cell>
          <cell r="G22">
            <v>13.2</v>
          </cell>
          <cell r="H22">
            <v>26.5</v>
          </cell>
          <cell r="I22">
            <v>111</v>
          </cell>
          <cell r="J22">
            <v>145.10000000000002</v>
          </cell>
          <cell r="K22">
            <v>22.4</v>
          </cell>
          <cell r="L22">
            <v>27.9</v>
          </cell>
        </row>
        <row r="23">
          <cell r="A23" t="str">
            <v>Transport sector</v>
          </cell>
          <cell r="B23">
            <v>117.39999999999999</v>
          </cell>
          <cell r="C23">
            <v>151.69999999999999</v>
          </cell>
          <cell r="D23">
            <v>17.8</v>
          </cell>
          <cell r="E23">
            <v>23</v>
          </cell>
          <cell r="F23">
            <v>41</v>
          </cell>
          <cell r="G23">
            <v>35.1</v>
          </cell>
          <cell r="H23">
            <v>34.799999999999997</v>
          </cell>
          <cell r="I23">
            <v>54.6</v>
          </cell>
          <cell r="J23">
            <v>209.8</v>
          </cell>
          <cell r="K23">
            <v>21.3</v>
          </cell>
          <cell r="L23">
            <v>37.4</v>
          </cell>
        </row>
        <row r="24">
          <cell r="A24" t="str">
            <v xml:space="preserve">   Roads</v>
          </cell>
          <cell r="B24">
            <v>91</v>
          </cell>
          <cell r="C24">
            <v>110</v>
          </cell>
          <cell r="D24">
            <v>15.5</v>
          </cell>
          <cell r="E24">
            <v>18.100000000000001</v>
          </cell>
          <cell r="F24">
            <v>29.4</v>
          </cell>
          <cell r="G24">
            <v>22</v>
          </cell>
          <cell r="H24">
            <v>25</v>
          </cell>
          <cell r="I24">
            <v>45.9</v>
          </cell>
          <cell r="J24">
            <v>123.10000000000001</v>
          </cell>
          <cell r="K24">
            <v>16.5</v>
          </cell>
          <cell r="L24">
            <v>25.2</v>
          </cell>
        </row>
        <row r="25">
          <cell r="A25" t="str">
            <v xml:space="preserve">   Harbors</v>
          </cell>
          <cell r="B25">
            <v>13.8</v>
          </cell>
          <cell r="C25">
            <v>19</v>
          </cell>
          <cell r="D25">
            <v>0.1</v>
          </cell>
          <cell r="E25">
            <v>2.7</v>
          </cell>
          <cell r="F25">
            <v>5.4</v>
          </cell>
          <cell r="G25">
            <v>7.5</v>
          </cell>
          <cell r="H25">
            <v>3.3</v>
          </cell>
          <cell r="I25">
            <v>2.6</v>
          </cell>
          <cell r="J25">
            <v>76.3</v>
          </cell>
          <cell r="K25">
            <v>1.3</v>
          </cell>
          <cell r="L25">
            <v>11.4</v>
          </cell>
        </row>
        <row r="26">
          <cell r="A26" t="str">
            <v xml:space="preserve">   Airports</v>
          </cell>
          <cell r="B26">
            <v>12.6</v>
          </cell>
          <cell r="C26">
            <v>22.700000000000003</v>
          </cell>
          <cell r="D26">
            <v>2.2000000000000002</v>
          </cell>
          <cell r="E26">
            <v>2.2000000000000002</v>
          </cell>
          <cell r="F26">
            <v>6.2</v>
          </cell>
          <cell r="G26">
            <v>5.6</v>
          </cell>
          <cell r="H26">
            <v>6.5</v>
          </cell>
          <cell r="I26">
            <v>6.1</v>
          </cell>
          <cell r="J26">
            <v>10.399999999999999</v>
          </cell>
          <cell r="K26">
            <v>3.5</v>
          </cell>
          <cell r="L26">
            <v>0.8</v>
          </cell>
        </row>
        <row r="27">
          <cell r="A27" t="str">
            <v>Social sector</v>
          </cell>
          <cell r="B27">
            <v>306.3</v>
          </cell>
          <cell r="C27">
            <v>267.8</v>
          </cell>
          <cell r="D27">
            <v>34</v>
          </cell>
          <cell r="E27">
            <v>50.800000000000004</v>
          </cell>
          <cell r="F27">
            <v>61.4</v>
          </cell>
          <cell r="G27">
            <v>62.199999999999996</v>
          </cell>
          <cell r="H27">
            <v>59.4</v>
          </cell>
          <cell r="I27">
            <v>392.9</v>
          </cell>
          <cell r="J27">
            <v>263.2</v>
          </cell>
          <cell r="K27">
            <v>52</v>
          </cell>
          <cell r="L27">
            <v>49.100000000000009</v>
          </cell>
        </row>
        <row r="28">
          <cell r="A28" t="str">
            <v xml:space="preserve">   Education</v>
          </cell>
          <cell r="B28">
            <v>140.80000000000001</v>
          </cell>
          <cell r="C28">
            <v>107.6</v>
          </cell>
          <cell r="D28">
            <v>11.799999999999999</v>
          </cell>
          <cell r="E28">
            <v>17.7</v>
          </cell>
          <cell r="F28">
            <v>28.2</v>
          </cell>
          <cell r="G28">
            <v>23.5</v>
          </cell>
          <cell r="H28">
            <v>26.4</v>
          </cell>
          <cell r="I28">
            <v>70.3</v>
          </cell>
          <cell r="J28">
            <v>158.5</v>
          </cell>
          <cell r="K28">
            <v>18</v>
          </cell>
          <cell r="L28">
            <v>26.6</v>
          </cell>
        </row>
        <row r="29">
          <cell r="A29" t="str">
            <v xml:space="preserve">      Ministry of Education</v>
          </cell>
          <cell r="B29">
            <v>123.8</v>
          </cell>
          <cell r="C29">
            <v>80.2</v>
          </cell>
          <cell r="D29">
            <v>9.1</v>
          </cell>
          <cell r="E29">
            <v>13.6</v>
          </cell>
          <cell r="F29">
            <v>18.8</v>
          </cell>
          <cell r="G29">
            <v>19.600000000000001</v>
          </cell>
          <cell r="H29">
            <v>19.100000000000001</v>
          </cell>
          <cell r="I29">
            <v>56.5</v>
          </cell>
          <cell r="J29">
            <v>136.69999999999999</v>
          </cell>
          <cell r="K29">
            <v>15.4</v>
          </cell>
          <cell r="L29">
            <v>23.5</v>
          </cell>
        </row>
        <row r="30">
          <cell r="A30" t="str">
            <v xml:space="preserve">      Qaboos University</v>
          </cell>
          <cell r="B30">
            <v>2.2000000000000002</v>
          </cell>
          <cell r="C30">
            <v>20.200000000000003</v>
          </cell>
          <cell r="D30">
            <v>1.1000000000000001</v>
          </cell>
          <cell r="E30">
            <v>3.4</v>
          </cell>
          <cell r="F30">
            <v>8.1</v>
          </cell>
          <cell r="G30">
            <v>2.2000000000000002</v>
          </cell>
          <cell r="H30">
            <v>5.4</v>
          </cell>
          <cell r="I30">
            <v>8</v>
          </cell>
          <cell r="K30" t="str">
            <v>...</v>
          </cell>
          <cell r="L30" t="str">
            <v>...</v>
          </cell>
        </row>
        <row r="31">
          <cell r="A31" t="str">
            <v xml:space="preserve">      Vocational  2/</v>
          </cell>
          <cell r="B31">
            <v>14.8</v>
          </cell>
          <cell r="C31">
            <v>7.1999999999999993</v>
          </cell>
          <cell r="D31">
            <v>1.6</v>
          </cell>
          <cell r="E31">
            <v>0.7</v>
          </cell>
          <cell r="F31">
            <v>1.3</v>
          </cell>
          <cell r="G31">
            <v>1.7</v>
          </cell>
          <cell r="H31">
            <v>1.9</v>
          </cell>
          <cell r="I31">
            <v>5.8</v>
          </cell>
          <cell r="J31">
            <v>21.800000000000004</v>
          </cell>
          <cell r="K31">
            <v>2.6</v>
          </cell>
          <cell r="L31">
            <v>3.1</v>
          </cell>
        </row>
        <row r="32">
          <cell r="A32" t="str">
            <v xml:space="preserve">   Health</v>
          </cell>
          <cell r="B32">
            <v>89.800000000000011</v>
          </cell>
          <cell r="C32">
            <v>85</v>
          </cell>
          <cell r="D32">
            <v>6.8999999999999995</v>
          </cell>
          <cell r="E32">
            <v>18</v>
          </cell>
          <cell r="F32">
            <v>20.100000000000001</v>
          </cell>
          <cell r="G32">
            <v>22.099999999999998</v>
          </cell>
          <cell r="H32">
            <v>17.899999999999999</v>
          </cell>
          <cell r="I32">
            <v>33.299999999999997</v>
          </cell>
          <cell r="J32">
            <v>68.100000000000009</v>
          </cell>
          <cell r="K32">
            <v>21.6</v>
          </cell>
          <cell r="L32">
            <v>15.8</v>
          </cell>
        </row>
        <row r="33">
          <cell r="A33" t="str">
            <v xml:space="preserve">      Royal Hospital</v>
          </cell>
          <cell r="B33">
            <v>1.2</v>
          </cell>
          <cell r="C33">
            <v>1.6</v>
          </cell>
          <cell r="D33">
            <v>0.1</v>
          </cell>
          <cell r="E33">
            <v>0.6</v>
          </cell>
          <cell r="F33">
            <v>0.4</v>
          </cell>
          <cell r="G33">
            <v>0.5</v>
          </cell>
          <cell r="H33" t="str">
            <v>...</v>
          </cell>
          <cell r="I33" t="str">
            <v>...</v>
          </cell>
          <cell r="K33" t="str">
            <v>...</v>
          </cell>
          <cell r="L33" t="str">
            <v>...</v>
          </cell>
        </row>
        <row r="34">
          <cell r="A34" t="str">
            <v xml:space="preserve">      University Hospital</v>
          </cell>
          <cell r="B34">
            <v>4.2</v>
          </cell>
          <cell r="C34">
            <v>1.3</v>
          </cell>
          <cell r="D34">
            <v>0.2</v>
          </cell>
          <cell r="E34">
            <v>0.3</v>
          </cell>
          <cell r="F34">
            <v>0.4</v>
          </cell>
          <cell r="G34">
            <v>0.2</v>
          </cell>
          <cell r="H34">
            <v>0.2</v>
          </cell>
          <cell r="I34" t="str">
            <v>...</v>
          </cell>
          <cell r="K34" t="str">
            <v>...</v>
          </cell>
          <cell r="L34" t="str">
            <v>...</v>
          </cell>
        </row>
        <row r="35">
          <cell r="A35" t="str">
            <v xml:space="preserve">      Ministry of Health</v>
          </cell>
          <cell r="B35">
            <v>84.4</v>
          </cell>
          <cell r="C35">
            <v>82.100000000000009</v>
          </cell>
          <cell r="D35">
            <v>6.6</v>
          </cell>
          <cell r="E35">
            <v>17.100000000000001</v>
          </cell>
          <cell r="F35">
            <v>19.3</v>
          </cell>
          <cell r="G35">
            <v>21.4</v>
          </cell>
          <cell r="H35">
            <v>17.7</v>
          </cell>
          <cell r="I35">
            <v>33.299999999999997</v>
          </cell>
          <cell r="J35">
            <v>68.100000000000009</v>
          </cell>
          <cell r="K35">
            <v>21.6</v>
          </cell>
          <cell r="L35">
            <v>15.8</v>
          </cell>
        </row>
        <row r="36">
          <cell r="A36" t="str">
            <v xml:space="preserve">      Human Resources Development Program</v>
          </cell>
          <cell r="B36" t="str">
            <v xml:space="preserve"> --</v>
          </cell>
          <cell r="C36" t="str">
            <v xml:space="preserve"> --</v>
          </cell>
          <cell r="D36" t="str">
            <v xml:space="preserve"> --</v>
          </cell>
          <cell r="E36" t="str">
            <v xml:space="preserve"> --</v>
          </cell>
          <cell r="F36" t="str">
            <v xml:space="preserve"> --</v>
          </cell>
          <cell r="G36" t="str">
            <v xml:space="preserve"> --</v>
          </cell>
          <cell r="H36" t="str">
            <v xml:space="preserve"> --</v>
          </cell>
          <cell r="I36">
            <v>272</v>
          </cell>
          <cell r="K36" t="str">
            <v>...</v>
          </cell>
          <cell r="L36" t="str">
            <v>...</v>
          </cell>
        </row>
        <row r="37">
          <cell r="A37" t="str">
            <v xml:space="preserve">   Housing</v>
          </cell>
          <cell r="B37">
            <v>62.7</v>
          </cell>
          <cell r="C37">
            <v>49.3</v>
          </cell>
          <cell r="D37">
            <v>12.2</v>
          </cell>
          <cell r="E37">
            <v>9.1</v>
          </cell>
          <cell r="F37">
            <v>7.8</v>
          </cell>
          <cell r="G37">
            <v>10</v>
          </cell>
          <cell r="H37">
            <v>10.199999999999999</v>
          </cell>
          <cell r="I37">
            <v>16.2</v>
          </cell>
          <cell r="J37">
            <v>19.3</v>
          </cell>
          <cell r="K37">
            <v>7.1</v>
          </cell>
          <cell r="L37">
            <v>3</v>
          </cell>
        </row>
        <row r="38">
          <cell r="A38" t="str">
            <v xml:space="preserve">   Other social services  3/</v>
          </cell>
          <cell r="B38">
            <v>13</v>
          </cell>
          <cell r="C38">
            <v>25.9</v>
          </cell>
          <cell r="D38">
            <v>3.1</v>
          </cell>
          <cell r="E38">
            <v>6</v>
          </cell>
          <cell r="F38">
            <v>5.3</v>
          </cell>
          <cell r="G38">
            <v>6.6</v>
          </cell>
          <cell r="H38">
            <v>4.9000000000000004</v>
          </cell>
          <cell r="I38">
            <v>1.1000000000000001</v>
          </cell>
          <cell r="J38">
            <v>17.299999999999997</v>
          </cell>
          <cell r="K38">
            <v>5.3</v>
          </cell>
          <cell r="L38">
            <v>3.7</v>
          </cell>
        </row>
        <row r="39">
          <cell r="A39" t="str">
            <v>Other</v>
          </cell>
          <cell r="B39">
            <v>785.1</v>
          </cell>
          <cell r="C39">
            <v>419</v>
          </cell>
          <cell r="D39">
            <v>78.599999999999994</v>
          </cell>
          <cell r="E39">
            <v>107.30000000000001</v>
          </cell>
          <cell r="F39">
            <v>92.8</v>
          </cell>
          <cell r="G39">
            <v>71.400000000000006</v>
          </cell>
          <cell r="H39">
            <v>68.900000000000006</v>
          </cell>
          <cell r="I39">
            <v>179.7</v>
          </cell>
          <cell r="J39">
            <v>186.79999999999998</v>
          </cell>
          <cell r="K39">
            <v>24.1</v>
          </cell>
          <cell r="L39">
            <v>46.599999999999994</v>
          </cell>
        </row>
        <row r="40">
          <cell r="A40" t="str">
            <v xml:space="preserve">   Trade and tourism</v>
          </cell>
          <cell r="B40">
            <v>24.1</v>
          </cell>
          <cell r="C40">
            <v>16.8</v>
          </cell>
          <cell r="D40">
            <v>6</v>
          </cell>
          <cell r="E40">
            <v>3.5</v>
          </cell>
          <cell r="F40">
            <v>1.8</v>
          </cell>
          <cell r="G40">
            <v>1.8</v>
          </cell>
          <cell r="H40">
            <v>3.7</v>
          </cell>
          <cell r="I40">
            <v>2.5</v>
          </cell>
          <cell r="J40">
            <v>10</v>
          </cell>
          <cell r="K40">
            <v>2.6</v>
          </cell>
          <cell r="L40">
            <v>0.7</v>
          </cell>
        </row>
        <row r="41">
          <cell r="A41" t="str">
            <v xml:space="preserve">   Cultural affairs</v>
          </cell>
          <cell r="B41">
            <v>56.7</v>
          </cell>
          <cell r="C41">
            <v>57.5</v>
          </cell>
          <cell r="D41">
            <v>9.1</v>
          </cell>
          <cell r="E41">
            <v>16.600000000000001</v>
          </cell>
          <cell r="F41">
            <v>13.9</v>
          </cell>
          <cell r="G41">
            <v>10</v>
          </cell>
          <cell r="H41">
            <v>7.9</v>
          </cell>
          <cell r="I41">
            <v>26.6</v>
          </cell>
          <cell r="J41">
            <v>14.5</v>
          </cell>
          <cell r="K41">
            <v>2.7</v>
          </cell>
          <cell r="L41">
            <v>3.9</v>
          </cell>
        </row>
        <row r="42">
          <cell r="A42" t="str">
            <v xml:space="preserve">   Town planning and</v>
          </cell>
        </row>
        <row r="43">
          <cell r="A43" t="str">
            <v xml:space="preserve">      municipal facilities</v>
          </cell>
          <cell r="B43">
            <v>105.3</v>
          </cell>
          <cell r="C43">
            <v>117.19999999999999</v>
          </cell>
          <cell r="D43">
            <v>22.9</v>
          </cell>
          <cell r="E43">
            <v>20.3</v>
          </cell>
          <cell r="F43">
            <v>30.8</v>
          </cell>
          <cell r="G43">
            <v>19.3</v>
          </cell>
          <cell r="H43">
            <v>23.9</v>
          </cell>
          <cell r="I43">
            <v>33.6</v>
          </cell>
          <cell r="J43">
            <v>45.5</v>
          </cell>
          <cell r="K43">
            <v>9.5</v>
          </cell>
          <cell r="L43">
            <v>14.1</v>
          </cell>
        </row>
        <row r="44">
          <cell r="A44" t="str">
            <v xml:space="preserve">   Public administration</v>
          </cell>
          <cell r="B44">
            <v>599</v>
          </cell>
          <cell r="C44">
            <v>227.50000000000003</v>
          </cell>
          <cell r="D44">
            <v>40.6</v>
          </cell>
          <cell r="E44">
            <v>66.900000000000006</v>
          </cell>
          <cell r="F44">
            <v>46.3</v>
          </cell>
          <cell r="G44">
            <v>40.299999999999997</v>
          </cell>
          <cell r="H44">
            <v>33.4</v>
          </cell>
          <cell r="I44">
            <v>117</v>
          </cell>
          <cell r="J44">
            <v>116.8</v>
          </cell>
          <cell r="K44">
            <v>9.3000000000000007</v>
          </cell>
          <cell r="L44">
            <v>27.9</v>
          </cell>
        </row>
        <row r="45">
          <cell r="A45" t="str">
            <v>Financial support</v>
          </cell>
          <cell r="B45">
            <v>129</v>
          </cell>
          <cell r="C45">
            <v>131.20000000000002</v>
          </cell>
          <cell r="D45">
            <v>13.4</v>
          </cell>
          <cell r="E45">
            <v>49.300000000000004</v>
          </cell>
          <cell r="F45">
            <v>37.200000000000003</v>
          </cell>
          <cell r="G45">
            <v>16.7</v>
          </cell>
          <cell r="H45">
            <v>14.6</v>
          </cell>
          <cell r="I45">
            <v>80</v>
          </cell>
          <cell r="J45">
            <v>224.29999999999998</v>
          </cell>
          <cell r="K45">
            <v>12.4</v>
          </cell>
          <cell r="L45">
            <v>88.1</v>
          </cell>
        </row>
        <row r="46">
          <cell r="A46" t="str">
            <v xml:space="preserve">  Private sector 3/</v>
          </cell>
          <cell r="B46">
            <v>83</v>
          </cell>
          <cell r="C46">
            <v>91.1</v>
          </cell>
          <cell r="D46">
            <v>5.5</v>
          </cell>
          <cell r="E46">
            <v>41.2</v>
          </cell>
          <cell r="F46">
            <v>28.9</v>
          </cell>
          <cell r="G46">
            <v>8.1</v>
          </cell>
          <cell r="H46">
            <v>7.4</v>
          </cell>
          <cell r="I46">
            <v>80</v>
          </cell>
          <cell r="J46">
            <v>191.09999999999997</v>
          </cell>
          <cell r="K46">
            <v>6</v>
          </cell>
          <cell r="L46">
            <v>81.599999999999994</v>
          </cell>
        </row>
        <row r="47">
          <cell r="A47" t="str">
            <v xml:space="preserve">  Development banks 4/</v>
          </cell>
          <cell r="B47">
            <v>46</v>
          </cell>
          <cell r="C47">
            <v>40.1</v>
          </cell>
          <cell r="D47">
            <v>7.9</v>
          </cell>
          <cell r="E47">
            <v>8.1</v>
          </cell>
          <cell r="F47">
            <v>8.3000000000000007</v>
          </cell>
          <cell r="G47">
            <v>8.6</v>
          </cell>
          <cell r="H47">
            <v>7.2</v>
          </cell>
          <cell r="I47" t="str">
            <v>...</v>
          </cell>
          <cell r="J47">
            <v>33.199999999999996</v>
          </cell>
          <cell r="K47">
            <v>6.4</v>
          </cell>
          <cell r="L47">
            <v>6.5</v>
          </cell>
        </row>
        <row r="48">
          <cell r="A48" t="str">
            <v>Public sector total</v>
          </cell>
          <cell r="B48">
            <v>2906.9</v>
          </cell>
          <cell r="C48">
            <v>2385.4</v>
          </cell>
          <cell r="D48">
            <v>402</v>
          </cell>
          <cell r="E48">
            <v>520.4</v>
          </cell>
          <cell r="F48">
            <v>509</v>
          </cell>
          <cell r="G48">
            <v>472.3</v>
          </cell>
          <cell r="H48">
            <v>481.70000000000005</v>
          </cell>
          <cell r="I48">
            <v>3500.9999999999995</v>
          </cell>
          <cell r="J48">
            <v>2400.1</v>
          </cell>
          <cell r="K48">
            <v>426.5</v>
          </cell>
          <cell r="L48">
            <v>478.19999999999993</v>
          </cell>
        </row>
        <row r="50">
          <cell r="A50" t="str">
            <v>(In percent)</v>
          </cell>
        </row>
        <row r="51">
          <cell r="A51" t="str">
            <v>Petroleum sector</v>
          </cell>
          <cell r="B51">
            <v>30.320960473356497</v>
          </cell>
          <cell r="C51">
            <v>37.34803387272575</v>
          </cell>
          <cell r="D51">
            <v>41.144278606965173</v>
          </cell>
          <cell r="E51">
            <v>32.878554957724823</v>
          </cell>
          <cell r="F51">
            <v>35.776031434184674</v>
          </cell>
          <cell r="G51">
            <v>38.428964641117936</v>
          </cell>
          <cell r="H51">
            <v>39.609715590616567</v>
          </cell>
          <cell r="I51">
            <v>67.666381033990291</v>
          </cell>
          <cell r="J51">
            <v>39.360859964168156</v>
          </cell>
          <cell r="K51">
            <v>48.206330597889803</v>
          </cell>
          <cell r="L51">
            <v>33.500627352572145</v>
          </cell>
        </row>
        <row r="52">
          <cell r="A52" t="str">
            <v xml:space="preserve">   Oil  1/</v>
          </cell>
          <cell r="B52">
            <v>26.399256940383225</v>
          </cell>
          <cell r="C52">
            <v>30.992705625890832</v>
          </cell>
          <cell r="D52">
            <v>35.447761194029852</v>
          </cell>
          <cell r="E52">
            <v>27.363566487317449</v>
          </cell>
          <cell r="F52">
            <v>30.785854616895875</v>
          </cell>
          <cell r="G52">
            <v>32.161761592208343</v>
          </cell>
          <cell r="H52">
            <v>30.267801536225868</v>
          </cell>
          <cell r="I52">
            <v>24.70722650671237</v>
          </cell>
          <cell r="J52">
            <v>35.169367943002371</v>
          </cell>
          <cell r="K52">
            <v>38.147713950762011</v>
          </cell>
          <cell r="L52">
            <v>29.381012128816398</v>
          </cell>
        </row>
        <row r="53">
          <cell r="A53" t="str">
            <v xml:space="preserve">   Natural gas</v>
          </cell>
          <cell r="B53">
            <v>3.9217035329732703</v>
          </cell>
          <cell r="C53">
            <v>5.6133143288337388</v>
          </cell>
          <cell r="D53">
            <v>5.6965174129353233</v>
          </cell>
          <cell r="E53">
            <v>5.5149884704073786</v>
          </cell>
          <cell r="F53">
            <v>4.9901768172888019</v>
          </cell>
          <cell r="G53">
            <v>6.2672030489095922</v>
          </cell>
          <cell r="H53">
            <v>5.6674278596636904</v>
          </cell>
          <cell r="I53">
            <v>2.1993716081119685</v>
          </cell>
          <cell r="J53">
            <v>3.0665388942127407</v>
          </cell>
          <cell r="K53">
            <v>3.7280187573270811</v>
          </cell>
          <cell r="L53">
            <v>4.1196152237557513</v>
          </cell>
        </row>
        <row r="54">
          <cell r="A54" t="str">
            <v xml:space="preserve">   LNG</v>
          </cell>
          <cell r="B54">
            <v>0</v>
          </cell>
          <cell r="C54">
            <v>0.74201391800117378</v>
          </cell>
          <cell r="D54">
            <v>0</v>
          </cell>
          <cell r="E54">
            <v>0</v>
          </cell>
          <cell r="F54">
            <v>0</v>
          </cell>
          <cell r="G54">
            <v>0</v>
          </cell>
          <cell r="H54">
            <v>3.6744861947270078</v>
          </cell>
          <cell r="I54">
            <v>40.759782919165957</v>
          </cell>
          <cell r="J54">
            <v>1.1249531269530437</v>
          </cell>
          <cell r="K54">
            <v>6.3305978898007025</v>
          </cell>
          <cell r="L54">
            <v>0</v>
          </cell>
        </row>
        <row r="55">
          <cell r="A55" t="str">
            <v>Agriculture</v>
          </cell>
          <cell r="B55">
            <v>3.3368880938456775</v>
          </cell>
          <cell r="C55">
            <v>5.0138341577932426</v>
          </cell>
          <cell r="D55">
            <v>5.099502487562189</v>
          </cell>
          <cell r="E55">
            <v>5.3804765564950046</v>
          </cell>
          <cell r="F55">
            <v>5.0884086444007863</v>
          </cell>
          <cell r="G55">
            <v>5.4414567012492068</v>
          </cell>
          <cell r="H55">
            <v>4.0481627569026362</v>
          </cell>
          <cell r="I55">
            <v>1.2167952013710368</v>
          </cell>
          <cell r="J55">
            <v>1.3749427107203867</v>
          </cell>
          <cell r="K55">
            <v>2.6025791324736223</v>
          </cell>
          <cell r="L55">
            <v>1.3383521539104981</v>
          </cell>
        </row>
        <row r="56">
          <cell r="A56" t="str">
            <v xml:space="preserve">   Irrigation and water resources</v>
          </cell>
          <cell r="B56">
            <v>2.3839829371495407</v>
          </cell>
          <cell r="C56">
            <v>3.3537352226041754</v>
          </cell>
          <cell r="D56">
            <v>2.8358208955223883</v>
          </cell>
          <cell r="E56">
            <v>3.3820138355111453</v>
          </cell>
          <cell r="F56">
            <v>3.5559921414538316</v>
          </cell>
          <cell r="G56">
            <v>4.0440398052085538</v>
          </cell>
          <cell r="H56">
            <v>2.8648536433464811</v>
          </cell>
          <cell r="I56">
            <v>0.97972007997714949</v>
          </cell>
          <cell r="J56">
            <v>1.1249531269530437</v>
          </cell>
          <cell r="K56">
            <v>2.0164126611957793</v>
          </cell>
          <cell r="L56">
            <v>1.0874111250522795</v>
          </cell>
        </row>
        <row r="57">
          <cell r="A57" t="str">
            <v xml:space="preserve">   Other</v>
          </cell>
          <cell r="B57">
            <v>0.95290515669613673</v>
          </cell>
          <cell r="C57">
            <v>1.6600989351890669</v>
          </cell>
          <cell r="D57">
            <v>2.2636815920398008</v>
          </cell>
          <cell r="E57">
            <v>1.9984627209838588</v>
          </cell>
          <cell r="F57">
            <v>1.5324165029469548</v>
          </cell>
          <cell r="G57">
            <v>1.3974168960406521</v>
          </cell>
          <cell r="H57">
            <v>1.1833091135561551</v>
          </cell>
          <cell r="I57">
            <v>0.23707512139388753</v>
          </cell>
          <cell r="J57">
            <v>0.24998958376734304</v>
          </cell>
          <cell r="K57">
            <v>0.58616647127784294</v>
          </cell>
          <cell r="L57">
            <v>0.25094102885821834</v>
          </cell>
        </row>
        <row r="58">
          <cell r="A58" t="str">
            <v>Fisheries</v>
          </cell>
          <cell r="B58">
            <v>1.1111493343424266</v>
          </cell>
          <cell r="C58">
            <v>0.29345183197786534</v>
          </cell>
          <cell r="D58">
            <v>0.27363184079601993</v>
          </cell>
          <cell r="E58">
            <v>0.1345119139123751</v>
          </cell>
          <cell r="F58">
            <v>0.11787819253438114</v>
          </cell>
          <cell r="G58">
            <v>0.23290281600677537</v>
          </cell>
          <cell r="H58">
            <v>0.72659331534149874</v>
          </cell>
          <cell r="I58">
            <v>0.58269065981148249</v>
          </cell>
          <cell r="J58">
            <v>1.2207824673971917</v>
          </cell>
          <cell r="K58">
            <v>2.2039859320046893</v>
          </cell>
          <cell r="L58">
            <v>1.3383521539104981</v>
          </cell>
        </row>
        <row r="59">
          <cell r="A59" t="str">
            <v>Industry</v>
          </cell>
          <cell r="B59">
            <v>6.1680828373869074</v>
          </cell>
          <cell r="C59">
            <v>1.3456862580699256</v>
          </cell>
          <cell r="D59">
            <v>0.69651741293532332</v>
          </cell>
          <cell r="E59">
            <v>1.4411990776325905</v>
          </cell>
          <cell r="F59">
            <v>1.1001964636542241</v>
          </cell>
          <cell r="G59">
            <v>1.3550709294939658</v>
          </cell>
          <cell r="H59">
            <v>2.034461282956197</v>
          </cell>
          <cell r="I59">
            <v>1.3024850042844902</v>
          </cell>
          <cell r="J59">
            <v>1.0416232656972626</v>
          </cell>
          <cell r="K59">
            <v>1.6647127784290738</v>
          </cell>
          <cell r="L59">
            <v>1.2337933918862403</v>
          </cell>
        </row>
        <row r="60">
          <cell r="A60" t="str">
            <v xml:space="preserve">   Manufacturing</v>
          </cell>
          <cell r="B60">
            <v>5.7071106677216283</v>
          </cell>
          <cell r="C60">
            <v>1.0857717783181018</v>
          </cell>
          <cell r="D60">
            <v>0.22388059701492538</v>
          </cell>
          <cell r="E60">
            <v>1.0760953112990008</v>
          </cell>
          <cell r="F60">
            <v>0.92337917485265231</v>
          </cell>
          <cell r="G60">
            <v>1.2280330298539064</v>
          </cell>
          <cell r="H60">
            <v>1.8476230018683828</v>
          </cell>
          <cell r="I60">
            <v>1.2510711225364184</v>
          </cell>
          <cell r="J60">
            <v>0.93329444606474743</v>
          </cell>
          <cell r="K60">
            <v>1.3599062133645956</v>
          </cell>
          <cell r="L60">
            <v>1.0874111250522795</v>
          </cell>
        </row>
        <row r="61">
          <cell r="A61" t="str">
            <v xml:space="preserve">   Mining</v>
          </cell>
          <cell r="B61">
            <v>0.46097216966527915</v>
          </cell>
          <cell r="C61">
            <v>0.25991447975182358</v>
          </cell>
          <cell r="D61">
            <v>0.47263681592039797</v>
          </cell>
          <cell r="E61">
            <v>0.36510376633358954</v>
          </cell>
          <cell r="F61">
            <v>0.17681728880157171</v>
          </cell>
          <cell r="G61">
            <v>0.12703789964005929</v>
          </cell>
          <cell r="H61">
            <v>0.18683828108781397</v>
          </cell>
          <cell r="I61">
            <v>5.1413881748071988E-2</v>
          </cell>
          <cell r="J61">
            <v>0.10832881963251531</v>
          </cell>
          <cell r="K61">
            <v>0.30480656506447834</v>
          </cell>
          <cell r="L61">
            <v>0.14638226683396069</v>
          </cell>
        </row>
        <row r="62">
          <cell r="A62" t="str">
            <v>Utilities</v>
          </cell>
          <cell r="B62">
            <v>13.041384292545324</v>
          </cell>
          <cell r="C62">
            <v>15.34753081244236</v>
          </cell>
          <cell r="D62">
            <v>17.014925373134329</v>
          </cell>
          <cell r="E62">
            <v>15.891621829362029</v>
          </cell>
          <cell r="F62">
            <v>12.25933202357564</v>
          </cell>
          <cell r="G62">
            <v>15.2868939233538</v>
          </cell>
          <cell r="H62">
            <v>16.690886443844715</v>
          </cell>
          <cell r="I62">
            <v>9.0317052270779783</v>
          </cell>
          <cell r="J62">
            <v>20.165826423899006</v>
          </cell>
          <cell r="K62">
            <v>19.577960140679952</v>
          </cell>
          <cell r="L62">
            <v>16.332078628189041</v>
          </cell>
        </row>
        <row r="63">
          <cell r="A63" t="str">
            <v xml:space="preserve">   Electricity</v>
          </cell>
          <cell r="B63">
            <v>4.7920465100278653</v>
          </cell>
          <cell r="C63">
            <v>6.3679047539196789</v>
          </cell>
          <cell r="D63">
            <v>2.9353233830845773</v>
          </cell>
          <cell r="E63">
            <v>5.9377401998462718</v>
          </cell>
          <cell r="F63">
            <v>5.0098231827111981</v>
          </cell>
          <cell r="G63">
            <v>9.951302138471311</v>
          </cell>
          <cell r="H63">
            <v>7.6188499065808584</v>
          </cell>
          <cell r="I63">
            <v>4.5815481291059701</v>
          </cell>
          <cell r="J63">
            <v>11.320361651597853</v>
          </cell>
          <cell r="K63">
            <v>7.4560375146541622</v>
          </cell>
          <cell r="L63">
            <v>8.301965704726058</v>
          </cell>
        </row>
        <row r="64">
          <cell r="A64" t="str">
            <v xml:space="preserve">   Water supply</v>
          </cell>
          <cell r="B64">
            <v>3.8460215349685232</v>
          </cell>
          <cell r="C64">
            <v>4.4520835080070427</v>
          </cell>
          <cell r="D64">
            <v>9.8009950248756201</v>
          </cell>
          <cell r="E64">
            <v>4.0353574173712534</v>
          </cell>
          <cell r="F64">
            <v>3.2612966601178788</v>
          </cell>
          <cell r="G64">
            <v>2.5407579928011859</v>
          </cell>
          <cell r="H64">
            <v>3.5706871496782226</v>
          </cell>
          <cell r="I64">
            <v>1.279634390174236</v>
          </cell>
          <cell r="J64">
            <v>2.7998833381942423</v>
          </cell>
          <cell r="K64">
            <v>6.8698710433763193</v>
          </cell>
          <cell r="L64">
            <v>2.1957340025094108</v>
          </cell>
        </row>
        <row r="65">
          <cell r="A65" t="str">
            <v xml:space="preserve">   Communications</v>
          </cell>
          <cell r="B65">
            <v>4.4033162475489354</v>
          </cell>
          <cell r="C65">
            <v>4.527542550515637</v>
          </cell>
          <cell r="D65">
            <v>4.278606965174129</v>
          </cell>
          <cell r="E65">
            <v>5.9185242121445043</v>
          </cell>
          <cell r="F65">
            <v>3.988212180746562</v>
          </cell>
          <cell r="G65">
            <v>2.7948337920813042</v>
          </cell>
          <cell r="H65">
            <v>5.5013493875856332</v>
          </cell>
          <cell r="I65">
            <v>3.1705227077977725</v>
          </cell>
          <cell r="J65">
            <v>6.0455814341069134</v>
          </cell>
          <cell r="K65">
            <v>5.2520515826494725</v>
          </cell>
          <cell r="L65">
            <v>5.8343789209535766</v>
          </cell>
        </row>
        <row r="66">
          <cell r="A66" t="str">
            <v>Transport sector</v>
          </cell>
          <cell r="B66">
            <v>4.0386666207987885</v>
          </cell>
          <cell r="C66">
            <v>6.3595204158631669</v>
          </cell>
          <cell r="D66">
            <v>4.4278606965174134</v>
          </cell>
          <cell r="E66">
            <v>4.4196771714066108</v>
          </cell>
          <cell r="F66">
            <v>8.0550098231827114</v>
          </cell>
          <cell r="G66">
            <v>7.4317171289434683</v>
          </cell>
          <cell r="H66">
            <v>7.224413535395473</v>
          </cell>
          <cell r="I66">
            <v>1.5595544130248502</v>
          </cell>
          <cell r="J66">
            <v>8.7413024457314297</v>
          </cell>
          <cell r="K66">
            <v>4.9941383352872215</v>
          </cell>
          <cell r="L66">
            <v>7.8209953994144721</v>
          </cell>
        </row>
        <row r="67">
          <cell r="A67" t="str">
            <v xml:space="preserve">   Roads</v>
          </cell>
          <cell r="B67">
            <v>3.1304826447418206</v>
          </cell>
          <cell r="C67">
            <v>4.6113859310807408</v>
          </cell>
          <cell r="D67">
            <v>3.8557213930348255</v>
          </cell>
          <cell r="E67">
            <v>3.4780937740199849</v>
          </cell>
          <cell r="F67">
            <v>5.7760314341846755</v>
          </cell>
          <cell r="G67">
            <v>4.6580563201355067</v>
          </cell>
          <cell r="H67">
            <v>5.1899522524392765</v>
          </cell>
          <cell r="I67">
            <v>1.3110539845758358</v>
          </cell>
          <cell r="J67">
            <v>5.1289529602933221</v>
          </cell>
          <cell r="K67">
            <v>3.8686987104337636</v>
          </cell>
          <cell r="L67">
            <v>5.2697616060225858</v>
          </cell>
        </row>
        <row r="68">
          <cell r="A68" t="str">
            <v xml:space="preserve">   Harbors</v>
          </cell>
          <cell r="B68">
            <v>0.47473253293886963</v>
          </cell>
          <cell r="C68">
            <v>0.79651211536849154</v>
          </cell>
          <cell r="D68">
            <v>2.4875621890547268E-2</v>
          </cell>
          <cell r="E68">
            <v>0.51883166794773261</v>
          </cell>
          <cell r="F68">
            <v>1.0609037328094304</v>
          </cell>
          <cell r="G68">
            <v>1.5879737455007412</v>
          </cell>
          <cell r="H68">
            <v>0.68507369732198453</v>
          </cell>
          <cell r="I68">
            <v>7.4264495858326202E-2</v>
          </cell>
          <cell r="J68">
            <v>3.1790342069080455</v>
          </cell>
          <cell r="K68">
            <v>0.30480656506447834</v>
          </cell>
          <cell r="L68">
            <v>2.3839397741530743</v>
          </cell>
        </row>
        <row r="69">
          <cell r="A69" t="str">
            <v xml:space="preserve">   Airports</v>
          </cell>
          <cell r="B69">
            <v>0.43345144311809825</v>
          </cell>
          <cell r="C69">
            <v>0.95162236941393497</v>
          </cell>
          <cell r="D69">
            <v>0.54726368159203986</v>
          </cell>
          <cell r="E69">
            <v>0.42275172943889316</v>
          </cell>
          <cell r="F69">
            <v>1.2180746561886051</v>
          </cell>
          <cell r="G69">
            <v>1.1856870633072198</v>
          </cell>
          <cell r="H69">
            <v>1.3493875856342121</v>
          </cell>
          <cell r="I69">
            <v>0.1742359325906884</v>
          </cell>
          <cell r="J69">
            <v>0.43331527853006119</v>
          </cell>
          <cell r="K69">
            <v>0.82063305978898016</v>
          </cell>
          <cell r="L69">
            <v>0.16729401923881226</v>
          </cell>
        </row>
        <row r="70">
          <cell r="A70" t="str">
            <v>Social sector</v>
          </cell>
          <cell r="B70">
            <v>10.536998176751865</v>
          </cell>
          <cell r="C70">
            <v>11.226628657667478</v>
          </cell>
          <cell r="D70">
            <v>8.4577114427860707</v>
          </cell>
          <cell r="E70">
            <v>9.7617217524980795</v>
          </cell>
          <cell r="F70">
            <v>12.062868369351671</v>
          </cell>
          <cell r="G70">
            <v>13.169595596019478</v>
          </cell>
          <cell r="H70">
            <v>12.331326551795723</v>
          </cell>
          <cell r="I70">
            <v>11.222507854898602</v>
          </cell>
          <cell r="J70">
            <v>10.966209741260782</v>
          </cell>
          <cell r="K70">
            <v>12.192262602579133</v>
          </cell>
          <cell r="L70">
            <v>10.267670430782102</v>
          </cell>
        </row>
        <row r="71">
          <cell r="A71" t="str">
            <v xml:space="preserve">   Education</v>
          </cell>
          <cell r="B71">
            <v>4.843647872303829</v>
          </cell>
          <cell r="C71">
            <v>4.5107738744026156</v>
          </cell>
          <cell r="D71">
            <v>2.9353233830845769</v>
          </cell>
          <cell r="E71">
            <v>3.4012298232129132</v>
          </cell>
          <cell r="F71">
            <v>5.5402750491159134</v>
          </cell>
          <cell r="G71">
            <v>4.9756510692356555</v>
          </cell>
          <cell r="H71">
            <v>5.4805895785758763</v>
          </cell>
          <cell r="I71">
            <v>2.0079977149385893</v>
          </cell>
          <cell r="J71">
            <v>6.6038915045206457</v>
          </cell>
          <cell r="K71">
            <v>4.2203985932004686</v>
          </cell>
          <cell r="L71">
            <v>5.5625261396905072</v>
          </cell>
        </row>
        <row r="72">
          <cell r="A72" t="str">
            <v xml:space="preserve">      Ministry of Education</v>
          </cell>
          <cell r="B72">
            <v>4.2588324331762362</v>
          </cell>
          <cell r="C72">
            <v>3.3621195606606862</v>
          </cell>
          <cell r="D72">
            <v>2.2636815920398008</v>
          </cell>
          <cell r="E72">
            <v>2.6133743274404306</v>
          </cell>
          <cell r="F72">
            <v>3.6935166994106092</v>
          </cell>
          <cell r="G72">
            <v>4.14990472157527</v>
          </cell>
          <cell r="H72">
            <v>3.965123520863608</v>
          </cell>
          <cell r="I72">
            <v>1.6138246215367038</v>
          </cell>
          <cell r="J72">
            <v>5.6955960168326314</v>
          </cell>
          <cell r="K72">
            <v>3.6107854630715122</v>
          </cell>
          <cell r="L72">
            <v>4.914261815140109</v>
          </cell>
        </row>
        <row r="73">
          <cell r="A73" t="str">
            <v xml:space="preserve">      Qaboos University</v>
          </cell>
          <cell r="B73">
            <v>7.5681998004747328E-2</v>
          </cell>
          <cell r="C73">
            <v>0.84681814370755437</v>
          </cell>
          <cell r="D73">
            <v>0.27363184079601993</v>
          </cell>
          <cell r="E73">
            <v>0.65334358186010766</v>
          </cell>
          <cell r="F73">
            <v>1.5913555992141453</v>
          </cell>
          <cell r="G73">
            <v>0.46580563201355074</v>
          </cell>
          <cell r="H73">
            <v>1.1210296865268838</v>
          </cell>
          <cell r="I73">
            <v>0.22850614110254217</v>
          </cell>
          <cell r="J73">
            <v>0</v>
          </cell>
          <cell r="K73">
            <v>0</v>
          </cell>
          <cell r="L73">
            <v>0</v>
          </cell>
        </row>
        <row r="74">
          <cell r="A74" t="str">
            <v xml:space="preserve">      Vocational  2/</v>
          </cell>
          <cell r="B74">
            <v>0.50913344112284564</v>
          </cell>
          <cell r="C74">
            <v>0.30183617003437574</v>
          </cell>
          <cell r="D74">
            <v>0.39800995024875629</v>
          </cell>
          <cell r="E74">
            <v>0.1345119139123751</v>
          </cell>
          <cell r="F74">
            <v>0.25540275049115918</v>
          </cell>
          <cell r="G74">
            <v>0.35994071564683461</v>
          </cell>
          <cell r="H74">
            <v>0.39443637118538505</v>
          </cell>
          <cell r="I74">
            <v>0.16566695229934306</v>
          </cell>
          <cell r="J74">
            <v>0.90829548768801316</v>
          </cell>
          <cell r="K74">
            <v>0.60961313012895668</v>
          </cell>
          <cell r="L74">
            <v>0.6482643245503974</v>
          </cell>
        </row>
        <row r="75">
          <cell r="A75" t="str">
            <v xml:space="preserve">   Health</v>
          </cell>
          <cell r="B75">
            <v>3.0892015549210501</v>
          </cell>
          <cell r="C75">
            <v>3.5633436740169362</v>
          </cell>
          <cell r="D75">
            <v>1.7164179104477613</v>
          </cell>
          <cell r="E75">
            <v>3.4588777863182165</v>
          </cell>
          <cell r="F75">
            <v>3.9489194499017688</v>
          </cell>
          <cell r="G75">
            <v>4.6792293034088495</v>
          </cell>
          <cell r="H75">
            <v>3.7160058127465221</v>
          </cell>
          <cell r="I75">
            <v>0.95115681233933158</v>
          </cell>
          <cell r="J75">
            <v>2.837381775759344</v>
          </cell>
          <cell r="K75">
            <v>5.0644783118405634</v>
          </cell>
          <cell r="L75">
            <v>3.3040568799665415</v>
          </cell>
        </row>
        <row r="76">
          <cell r="A76" t="str">
            <v xml:space="preserve">      Royal Hospital</v>
          </cell>
          <cell r="B76">
            <v>4.1281089820771263E-2</v>
          </cell>
          <cell r="C76">
            <v>6.7074704452083508E-2</v>
          </cell>
          <cell r="D76">
            <v>2.4875621890547268E-2</v>
          </cell>
          <cell r="E76">
            <v>0.11529592621060723</v>
          </cell>
          <cell r="F76">
            <v>7.8585461689587438E-2</v>
          </cell>
          <cell r="G76">
            <v>0.10586491636671606</v>
          </cell>
          <cell r="H76">
            <v>0</v>
          </cell>
          <cell r="I76">
            <v>0</v>
          </cell>
          <cell r="J76">
            <v>0</v>
          </cell>
          <cell r="K76">
            <v>0</v>
          </cell>
          <cell r="L76">
            <v>0</v>
          </cell>
        </row>
        <row r="77">
          <cell r="A77" t="str">
            <v xml:space="preserve">      University Hospital</v>
          </cell>
          <cell r="B77">
            <v>0.14448381437269944</v>
          </cell>
          <cell r="C77">
            <v>5.4498197367317848E-2</v>
          </cell>
          <cell r="D77">
            <v>4.9751243781094537E-2</v>
          </cell>
          <cell r="E77">
            <v>5.7647963105303617E-2</v>
          </cell>
          <cell r="F77">
            <v>7.8585461689587438E-2</v>
          </cell>
          <cell r="G77">
            <v>4.2345966546686431E-2</v>
          </cell>
          <cell r="H77">
            <v>4.1519618019514218E-2</v>
          </cell>
          <cell r="I77">
            <v>0</v>
          </cell>
          <cell r="J77">
            <v>0</v>
          </cell>
          <cell r="K77">
            <v>0</v>
          </cell>
          <cell r="L77">
            <v>0</v>
          </cell>
        </row>
        <row r="78">
          <cell r="A78" t="str">
            <v xml:space="preserve">      Ministry of Health</v>
          </cell>
          <cell r="B78">
            <v>2.9034366507275795</v>
          </cell>
          <cell r="C78">
            <v>3.4417707721975352</v>
          </cell>
          <cell r="D78">
            <v>1.6417910447761193</v>
          </cell>
          <cell r="E78">
            <v>3.2859338970023062</v>
          </cell>
          <cell r="F78">
            <v>3.7917485265225932</v>
          </cell>
          <cell r="G78">
            <v>4.5310184204954478</v>
          </cell>
          <cell r="H78">
            <v>3.6744861947270078</v>
          </cell>
          <cell r="I78">
            <v>0.95115681233933158</v>
          </cell>
          <cell r="J78">
            <v>2.837381775759344</v>
          </cell>
          <cell r="K78">
            <v>5.0644783118405634</v>
          </cell>
          <cell r="L78">
            <v>3.3040568799665415</v>
          </cell>
        </row>
        <row r="79">
          <cell r="A79" t="str">
            <v xml:space="preserve">      Human Resources Development Program</v>
          </cell>
          <cell r="B79">
            <v>0</v>
          </cell>
          <cell r="C79">
            <v>0</v>
          </cell>
          <cell r="D79">
            <v>0</v>
          </cell>
          <cell r="E79">
            <v>0</v>
          </cell>
          <cell r="F79">
            <v>0</v>
          </cell>
          <cell r="G79">
            <v>0</v>
          </cell>
          <cell r="H79">
            <v>0</v>
          </cell>
          <cell r="I79">
            <v>7.7692087974864332</v>
          </cell>
          <cell r="J79">
            <v>0</v>
          </cell>
          <cell r="K79">
            <v>0</v>
          </cell>
          <cell r="L79">
            <v>0</v>
          </cell>
        </row>
        <row r="80">
          <cell r="A80" t="str">
            <v xml:space="preserve">   Housing</v>
          </cell>
          <cell r="B80">
            <v>2.1569369431352992</v>
          </cell>
          <cell r="C80">
            <v>2.0667393309298228</v>
          </cell>
          <cell r="D80">
            <v>3.0348258706467663</v>
          </cell>
          <cell r="E80">
            <v>1.7486548808608762</v>
          </cell>
          <cell r="F80">
            <v>1.5324165029469548</v>
          </cell>
          <cell r="G80">
            <v>2.1172983273343213</v>
          </cell>
          <cell r="H80">
            <v>2.1175005189952247</v>
          </cell>
          <cell r="I80">
            <v>0.46272493573264784</v>
          </cell>
          <cell r="J80">
            <v>0.80413316111828692</v>
          </cell>
          <cell r="K80">
            <v>1.6647127784290738</v>
          </cell>
          <cell r="L80">
            <v>0.62735257214554585</v>
          </cell>
        </row>
        <row r="81">
          <cell r="A81" t="str">
            <v xml:space="preserve">   Other social services  3/</v>
          </cell>
          <cell r="B81">
            <v>0.44721180639168873</v>
          </cell>
          <cell r="C81">
            <v>1.0857717783181018</v>
          </cell>
          <cell r="D81">
            <v>0.77114427860696522</v>
          </cell>
          <cell r="E81">
            <v>1.1529592621060725</v>
          </cell>
          <cell r="F81">
            <v>1.0412573673870333</v>
          </cell>
          <cell r="G81">
            <v>1.3974168960406521</v>
          </cell>
          <cell r="H81">
            <v>1.0172306414780985</v>
          </cell>
          <cell r="I81">
            <v>3.1419594401599547E-2</v>
          </cell>
          <cell r="J81">
            <v>0.72080329986250569</v>
          </cell>
          <cell r="K81">
            <v>1.2426729191090269</v>
          </cell>
          <cell r="L81">
            <v>0.77373483897950668</v>
          </cell>
        </row>
        <row r="82">
          <cell r="A82" t="str">
            <v>Other</v>
          </cell>
          <cell r="B82">
            <v>27.0081530152396</v>
          </cell>
          <cell r="C82">
            <v>17.565188228389367</v>
          </cell>
          <cell r="D82">
            <v>19.552238805970148</v>
          </cell>
          <cell r="E82">
            <v>20.618754803996929</v>
          </cell>
          <cell r="F82">
            <v>18.231827111984284</v>
          </cell>
          <cell r="G82">
            <v>15.117510057167054</v>
          </cell>
          <cell r="H82">
            <v>14.303508407722648</v>
          </cell>
          <cell r="I82">
            <v>5.1328191945158528</v>
          </cell>
          <cell r="J82">
            <v>7.7830090412899455</v>
          </cell>
          <cell r="K82">
            <v>5.6506447831184063</v>
          </cell>
          <cell r="L82">
            <v>9.7448766206608113</v>
          </cell>
        </row>
        <row r="83">
          <cell r="A83" t="str">
            <v xml:space="preserve">   Trade and tourism</v>
          </cell>
          <cell r="B83">
            <v>0.82906188723382312</v>
          </cell>
          <cell r="C83">
            <v>0.70428439674687682</v>
          </cell>
          <cell r="D83">
            <v>1.4925373134328357</v>
          </cell>
          <cell r="E83">
            <v>0.67255956956187557</v>
          </cell>
          <cell r="F83">
            <v>0.35363457760314343</v>
          </cell>
          <cell r="G83">
            <v>0.38111369892017782</v>
          </cell>
          <cell r="H83">
            <v>0.76811293336101305</v>
          </cell>
          <cell r="I83">
            <v>7.1408169094544435E-2</v>
          </cell>
          <cell r="J83">
            <v>0.41664930627890501</v>
          </cell>
          <cell r="K83">
            <v>0.60961313012895668</v>
          </cell>
          <cell r="L83">
            <v>0.14638226683396069</v>
          </cell>
        </row>
        <row r="84">
          <cell r="A84" t="str">
            <v xml:space="preserve">   Cultural affairs</v>
          </cell>
          <cell r="B84">
            <v>1.9505314940314427</v>
          </cell>
          <cell r="C84">
            <v>2.4104971912467512</v>
          </cell>
          <cell r="D84">
            <v>2.2636815920398008</v>
          </cell>
          <cell r="E84">
            <v>3.1898539584934666</v>
          </cell>
          <cell r="F84">
            <v>2.730844793713163</v>
          </cell>
          <cell r="G84">
            <v>2.1172983273343213</v>
          </cell>
          <cell r="H84">
            <v>1.6400249117708117</v>
          </cell>
          <cell r="I84">
            <v>0.75978291916595275</v>
          </cell>
          <cell r="J84">
            <v>0.60414149410441231</v>
          </cell>
          <cell r="K84">
            <v>0.63305978898007043</v>
          </cell>
          <cell r="L84">
            <v>0.81555834378920966</v>
          </cell>
        </row>
        <row r="85">
          <cell r="A85" t="str">
            <v xml:space="preserve">   Town planning and</v>
          </cell>
          <cell r="B85">
            <v>0</v>
          </cell>
          <cell r="C85">
            <v>0</v>
          </cell>
          <cell r="D85">
            <v>0</v>
          </cell>
          <cell r="E85">
            <v>0</v>
          </cell>
          <cell r="F85">
            <v>0</v>
          </cell>
          <cell r="G85">
            <v>0</v>
          </cell>
          <cell r="H85">
            <v>0</v>
          </cell>
          <cell r="I85">
            <v>0</v>
          </cell>
          <cell r="J85">
            <v>0</v>
          </cell>
          <cell r="K85">
            <v>0</v>
          </cell>
          <cell r="L85">
            <v>0</v>
          </cell>
        </row>
        <row r="86">
          <cell r="A86" t="str">
            <v xml:space="preserve">      municipal facilities</v>
          </cell>
          <cell r="B86">
            <v>3.6224156317726783</v>
          </cell>
          <cell r="C86">
            <v>4.9132221011151156</v>
          </cell>
          <cell r="D86">
            <v>5.6965174129353233</v>
          </cell>
          <cell r="E86">
            <v>3.900845503458878</v>
          </cell>
          <cell r="F86">
            <v>6.0510805500982316</v>
          </cell>
          <cell r="G86">
            <v>4.0863857717552401</v>
          </cell>
          <cell r="H86">
            <v>4.9615943533319484</v>
          </cell>
          <cell r="I86">
            <v>0.95972579263067703</v>
          </cell>
          <cell r="J86">
            <v>1.8957543435690178</v>
          </cell>
          <cell r="K86">
            <v>2.2274325908558033</v>
          </cell>
          <cell r="L86">
            <v>2.9485570890840656</v>
          </cell>
        </row>
        <row r="87">
          <cell r="A87" t="str">
            <v xml:space="preserve">   Public administration</v>
          </cell>
          <cell r="B87">
            <v>20.606144002201656</v>
          </cell>
          <cell r="C87">
            <v>9.5371845392806236</v>
          </cell>
          <cell r="D87">
            <v>10.099502487562189</v>
          </cell>
          <cell r="E87">
            <v>12.855495772482708</v>
          </cell>
          <cell r="F87">
            <v>9.0962671905697441</v>
          </cell>
          <cell r="G87">
            <v>8.5327122591573143</v>
          </cell>
          <cell r="H87">
            <v>6.9337762092588742</v>
          </cell>
          <cell r="I87">
            <v>3.3419023136246793</v>
          </cell>
          <cell r="J87">
            <v>4.8664638973376109</v>
          </cell>
          <cell r="K87">
            <v>2.1805392731535758</v>
          </cell>
          <cell r="L87">
            <v>5.8343789209535766</v>
          </cell>
        </row>
        <row r="88">
          <cell r="A88" t="str">
            <v>Financial support</v>
          </cell>
          <cell r="B88">
            <v>4.4377171557329111</v>
          </cell>
          <cell r="C88">
            <v>5.5001257650708482</v>
          </cell>
          <cell r="D88">
            <v>3.3333333333333335</v>
          </cell>
          <cell r="E88">
            <v>9.4734819369715613</v>
          </cell>
          <cell r="F88">
            <v>7.308447937131632</v>
          </cell>
          <cell r="G88">
            <v>3.5358882066483166</v>
          </cell>
          <cell r="H88">
            <v>3.0309321154245379</v>
          </cell>
          <cell r="I88">
            <v>2.2850614110254219</v>
          </cell>
          <cell r="J88">
            <v>9.3454439398358407</v>
          </cell>
          <cell r="K88">
            <v>2.9073856975381012</v>
          </cell>
          <cell r="L88">
            <v>18.423253868674198</v>
          </cell>
        </row>
        <row r="89">
          <cell r="A89" t="str">
            <v xml:space="preserve">  Private sector 3/</v>
          </cell>
          <cell r="B89">
            <v>2.855275379270013</v>
          </cell>
          <cell r="C89">
            <v>3.8190659847405044</v>
          </cell>
          <cell r="D89">
            <v>1.3681592039800996</v>
          </cell>
          <cell r="E89">
            <v>7.9169869331283644</v>
          </cell>
          <cell r="F89">
            <v>5.677799607072691</v>
          </cell>
          <cell r="G89">
            <v>1.7150116451408002</v>
          </cell>
          <cell r="H89">
            <v>1.5362258667220261</v>
          </cell>
          <cell r="I89">
            <v>2.2850614110254219</v>
          </cell>
          <cell r="J89">
            <v>7.9621682429898737</v>
          </cell>
          <cell r="K89">
            <v>1.4067995310668231</v>
          </cell>
          <cell r="L89">
            <v>17.063989962358846</v>
          </cell>
        </row>
        <row r="90">
          <cell r="A90" t="str">
            <v xml:space="preserve">  Development banks 4/</v>
          </cell>
          <cell r="B90">
            <v>1.5824417764628986</v>
          </cell>
          <cell r="C90">
            <v>1.6810597803303431</v>
          </cell>
          <cell r="D90">
            <v>1.9651741293532337</v>
          </cell>
          <cell r="E90">
            <v>1.5564950038431975</v>
          </cell>
          <cell r="F90">
            <v>1.6306483300589394</v>
          </cell>
          <cell r="G90">
            <v>1.8208765615075162</v>
          </cell>
          <cell r="H90">
            <v>1.4947062487025118</v>
          </cell>
          <cell r="I90">
            <v>0</v>
          </cell>
          <cell r="J90">
            <v>1.3832756968459645</v>
          </cell>
          <cell r="K90">
            <v>1.5005861664712778</v>
          </cell>
          <cell r="L90">
            <v>1.3592639063153495</v>
          </cell>
        </row>
        <row r="91">
          <cell r="A91" t="str">
            <v>Public sector total</v>
          </cell>
          <cell r="B91">
            <v>100</v>
          </cell>
          <cell r="C91">
            <v>100</v>
          </cell>
          <cell r="D91">
            <v>100</v>
          </cell>
          <cell r="E91">
            <v>100</v>
          </cell>
          <cell r="F91">
            <v>100</v>
          </cell>
          <cell r="G91">
            <v>100</v>
          </cell>
          <cell r="H91">
            <v>100</v>
          </cell>
          <cell r="I91">
            <v>100</v>
          </cell>
          <cell r="J91">
            <v>100</v>
          </cell>
          <cell r="K91">
            <v>100</v>
          </cell>
          <cell r="L91">
            <v>100</v>
          </cell>
        </row>
        <row r="94">
          <cell r="A94" t="str">
            <v>Memorandum items:</v>
          </cell>
        </row>
        <row r="95">
          <cell r="A95" t="str">
            <v xml:space="preserve">   Private sector investment</v>
          </cell>
          <cell r="B95">
            <v>1319</v>
          </cell>
          <cell r="C95">
            <v>1344.4</v>
          </cell>
          <cell r="D95">
            <v>224.9</v>
          </cell>
          <cell r="E95">
            <v>236</v>
          </cell>
          <cell r="F95">
            <v>322.39999999999998</v>
          </cell>
          <cell r="G95">
            <v>284.7</v>
          </cell>
          <cell r="H95">
            <v>276.39999999999998</v>
          </cell>
          <cell r="I95">
            <v>2293.1</v>
          </cell>
          <cell r="J95">
            <v>2679.7999999999997</v>
          </cell>
          <cell r="K95">
            <v>365.6</v>
          </cell>
          <cell r="L95">
            <v>657.9</v>
          </cell>
        </row>
        <row r="97">
          <cell r="A97" t="str">
            <v xml:space="preserve">   Total plan investment  5/</v>
          </cell>
          <cell r="B97">
            <v>4225.8999999999996</v>
          </cell>
          <cell r="C97">
            <v>3729.8</v>
          </cell>
          <cell r="D97">
            <v>626.9</v>
          </cell>
          <cell r="E97">
            <v>756.4</v>
          </cell>
          <cell r="F97">
            <v>831.4</v>
          </cell>
          <cell r="G97">
            <v>757</v>
          </cell>
          <cell r="H97">
            <v>758.1</v>
          </cell>
          <cell r="I97">
            <v>4139.6000000000004</v>
          </cell>
          <cell r="J97">
            <v>5079.9000000000005</v>
          </cell>
          <cell r="K97">
            <v>792.1</v>
          </cell>
          <cell r="L97">
            <v>1136.0999999999999</v>
          </cell>
        </row>
        <row r="98">
          <cell r="A98" t="str">
            <v xml:space="preserve">   Capital expenditures of civil nature </v>
          </cell>
          <cell r="I98" t="str">
            <v xml:space="preserve"> </v>
          </cell>
          <cell r="J98" t="str">
            <v xml:space="preserve"> </v>
          </cell>
        </row>
        <row r="99">
          <cell r="A99" t="str">
            <v xml:space="preserve">      incurred by the defence and security</v>
          </cell>
        </row>
        <row r="100">
          <cell r="A100" t="str">
            <v xml:space="preserve">      authorities</v>
          </cell>
          <cell r="B100">
            <v>403.6</v>
          </cell>
          <cell r="C100">
            <v>133.80000000000001</v>
          </cell>
          <cell r="D100">
            <v>21.7</v>
          </cell>
          <cell r="E100">
            <v>30.6</v>
          </cell>
          <cell r="F100">
            <v>22.7</v>
          </cell>
          <cell r="G100">
            <v>25.3</v>
          </cell>
          <cell r="H100">
            <v>33.5</v>
          </cell>
          <cell r="I100">
            <v>76</v>
          </cell>
          <cell r="J100">
            <v>132.30000000000001</v>
          </cell>
          <cell r="K100">
            <v>24.8</v>
          </cell>
          <cell r="L100">
            <v>26.6</v>
          </cell>
        </row>
        <row r="101">
          <cell r="A101" t="str">
            <v xml:space="preserve">   Total investment  6/</v>
          </cell>
          <cell r="B101">
            <v>4500.5</v>
          </cell>
          <cell r="C101">
            <v>3732.4000000000005</v>
          </cell>
          <cell r="D101">
            <v>635.20000000000005</v>
          </cell>
          <cell r="E101">
            <v>737.7</v>
          </cell>
          <cell r="F101">
            <v>816.9</v>
          </cell>
          <cell r="G101">
            <v>765.59999999999991</v>
          </cell>
          <cell r="H101">
            <v>777</v>
          </cell>
          <cell r="I101">
            <v>4063.9</v>
          </cell>
          <cell r="J101">
            <v>4987.8999999999996</v>
          </cell>
          <cell r="K101">
            <v>804.5</v>
          </cell>
          <cell r="L101">
            <v>1074.5999999999999</v>
          </cell>
        </row>
        <row r="103">
          <cell r="A103" t="str">
            <v xml:space="preserve">   Source:   Ministry of National Economy.</v>
          </cell>
        </row>
        <row r="104">
          <cell r="A104" t="str">
            <v xml:space="preserve">   1/   Investment expenditures of the General Telecommunication Organization and the</v>
          </cell>
        </row>
        <row r="105">
          <cell r="A105" t="str">
            <v xml:space="preserve"> Oman Oil Refinery Company ARE INCLUDED this table.</v>
          </cell>
        </row>
        <row r="106">
          <cell r="A106" t="str">
            <v>1a/ Government share in PDO</v>
          </cell>
        </row>
        <row r="107">
          <cell r="A107" t="str">
            <v xml:space="preserve">   2/   The budgeted allocations for vocational education also include some allocations for other social services.</v>
          </cell>
        </row>
        <row r="108">
          <cell r="A108" t="str">
            <v xml:space="preserve">   3/   Financial support to the private sector comprises grants and concessional long-term loans for</v>
          </cell>
        </row>
        <row r="109">
          <cell r="A109" t="str">
            <v>private sector domestic manufacturing and agricultural enterprises.</v>
          </cell>
        </row>
        <row r="110">
          <cell r="A110" t="str">
            <v xml:space="preserve">   4/   These banks are: the Oman Developmenet Bank, the Oman Housing Bank, and the Oman Bank for Agriculture and Fisheries</v>
          </cell>
        </row>
        <row r="111">
          <cell r="A111" t="str">
            <v xml:space="preserve">   5/ Including private investment, financial support and excluding defence and national securities </v>
          </cell>
        </row>
        <row r="112">
          <cell r="A112" t="str">
            <v xml:space="preserve">   6/   Excludes financial support.</v>
          </cell>
        </row>
      </sheetData>
      <sheetData sheetId="19">
        <row r="5">
          <cell r="B5" t="str">
            <v>Weights</v>
          </cell>
        </row>
        <row r="8">
          <cell r="A8" t="str">
            <v>Food, beverages,and tobacco</v>
          </cell>
          <cell r="B8">
            <v>26.452999999999999</v>
          </cell>
        </row>
        <row r="9">
          <cell r="A9" t="str">
            <v>Clothes, textiles, and footwear</v>
          </cell>
          <cell r="B9">
            <v>7.87</v>
          </cell>
        </row>
        <row r="10">
          <cell r="A10" t="str">
            <v>Housing material and furniture</v>
          </cell>
          <cell r="B10">
            <v>6.23</v>
          </cell>
        </row>
        <row r="11">
          <cell r="A11" t="str">
            <v>Housing, fuel, lightening and water</v>
          </cell>
          <cell r="B11">
            <v>27.956</v>
          </cell>
        </row>
        <row r="12">
          <cell r="A12" t="str">
            <v>Medical care and health service</v>
          </cell>
          <cell r="B12">
            <v>0.92400000000000004</v>
          </cell>
        </row>
        <row r="13">
          <cell r="A13" t="str">
            <v>Transport and communications</v>
          </cell>
          <cell r="B13">
            <v>19.77</v>
          </cell>
        </row>
        <row r="14">
          <cell r="A14" t="str">
            <v>Culture, entertainment, and recreation</v>
          </cell>
          <cell r="B14">
            <v>2.25</v>
          </cell>
        </row>
        <row r="15">
          <cell r="A15" t="str">
            <v xml:space="preserve">Education </v>
          </cell>
          <cell r="B15">
            <v>2.1589999999999998</v>
          </cell>
        </row>
        <row r="16">
          <cell r="A16" t="str">
            <v>Other goods and services expenses</v>
          </cell>
          <cell r="B16">
            <v>6.3869999999999996</v>
          </cell>
        </row>
        <row r="18">
          <cell r="A18" t="str">
            <v>General price index</v>
          </cell>
          <cell r="B18">
            <v>99.999000000000009</v>
          </cell>
        </row>
        <row r="20">
          <cell r="A20" t="str">
            <v>Period Average (1995=100)</v>
          </cell>
          <cell r="B20" t="str">
            <v>100=1995</v>
          </cell>
        </row>
        <row r="21">
          <cell r="B21" t="str">
            <v>% Change</v>
          </cell>
        </row>
        <row r="23">
          <cell r="A23" t="str">
            <v>End of Period (1995=100)</v>
          </cell>
          <cell r="B23" t="str">
            <v>Index</v>
          </cell>
        </row>
        <row r="24">
          <cell r="B24" t="str">
            <v>% Change</v>
          </cell>
        </row>
        <row r="26">
          <cell r="A26" t="str">
            <v>Import Unit Cost 78=100</v>
          </cell>
          <cell r="B26" t="str">
            <v>Percent change</v>
          </cell>
        </row>
        <row r="28">
          <cell r="A28" t="str">
            <v>Non-oil GDP deflator 88=100</v>
          </cell>
          <cell r="B28" t="str">
            <v>Percent change</v>
          </cell>
        </row>
        <row r="30">
          <cell r="A30" t="str">
            <v>Source:  Ministry of National Economy.</v>
          </cell>
        </row>
        <row r="31">
          <cell r="A31" t="str">
            <v>Government consumption</v>
          </cell>
          <cell r="B31">
            <v>0</v>
          </cell>
        </row>
        <row r="32">
          <cell r="A32" t="str">
            <v xml:space="preserve">  %change</v>
          </cell>
        </row>
        <row r="33">
          <cell r="A33" t="str">
            <v>% Change</v>
          </cell>
        </row>
        <row r="35">
          <cell r="A35" t="str">
            <v>End of period (1995=100)</v>
          </cell>
        </row>
        <row r="36">
          <cell r="A36" t="str">
            <v>% Change</v>
          </cell>
        </row>
        <row r="38">
          <cell r="A38" t="str">
            <v>Imputed unit cost percnt change (1978 =100)</v>
          </cell>
        </row>
        <row r="41">
          <cell r="A41" t="str">
            <v>Per Aver. (1990=100) (Muscat( to Sharefile and SR</v>
          </cell>
        </row>
        <row r="42">
          <cell r="A42" t="str">
            <v>% Change</v>
          </cell>
        </row>
        <row r="43">
          <cell r="A43" t="str">
            <v>End of Period (1990=100)</v>
          </cell>
        </row>
        <row r="44">
          <cell r="A44" t="str">
            <v>% Change</v>
          </cell>
        </row>
        <row r="45">
          <cell r="A45" t="str">
            <v xml:space="preserve">Import Deflator pecnet change </v>
          </cell>
        </row>
        <row r="47">
          <cell r="A47" t="str">
            <v xml:space="preserve">CPI </v>
          </cell>
        </row>
        <row r="48">
          <cell r="A48" t="str">
            <v>Tradables</v>
          </cell>
        </row>
        <row r="49">
          <cell r="A49" t="str">
            <v>Nontradables</v>
          </cell>
        </row>
        <row r="68">
          <cell r="A68" t="str">
            <v xml:space="preserve">  Table 19.   Oman:   Muscat Area Consumer Price Index and Other Price Indices,  1990-98</v>
          </cell>
        </row>
        <row r="73">
          <cell r="B73" t="str">
            <v xml:space="preserve">                          Consumer Price Index</v>
          </cell>
        </row>
        <row r="74">
          <cell r="B74" t="str">
            <v xml:space="preserve">          Period Average</v>
          </cell>
        </row>
        <row r="75">
          <cell r="B75" t="str">
            <v>Index</v>
          </cell>
        </row>
        <row r="79">
          <cell r="A79" t="str">
            <v xml:space="preserve">1990  </v>
          </cell>
          <cell r="B79">
            <v>100</v>
          </cell>
        </row>
        <row r="81">
          <cell r="A81" t="str">
            <v>1991</v>
          </cell>
          <cell r="B81">
            <v>104.6</v>
          </cell>
        </row>
        <row r="83">
          <cell r="A83" t="str">
            <v>1992</v>
          </cell>
          <cell r="B83">
            <v>105.6</v>
          </cell>
        </row>
        <row r="85">
          <cell r="A85" t="str">
            <v>1993</v>
          </cell>
          <cell r="B85">
            <v>106.8</v>
          </cell>
        </row>
        <row r="87">
          <cell r="A87" t="str">
            <v>1994</v>
          </cell>
          <cell r="B87">
            <v>106.1</v>
          </cell>
        </row>
        <row r="89">
          <cell r="A89" t="str">
            <v>1995</v>
          </cell>
          <cell r="B89">
            <v>104.9</v>
          </cell>
        </row>
        <row r="90">
          <cell r="A90" t="str">
            <v xml:space="preserve">    QI-QII</v>
          </cell>
          <cell r="B90">
            <v>104.7</v>
          </cell>
        </row>
        <row r="92">
          <cell r="A92" t="str">
            <v>1996</v>
          </cell>
          <cell r="B92">
            <v>105.2</v>
          </cell>
        </row>
        <row r="93">
          <cell r="A93" t="str">
            <v xml:space="preserve">    QI-QII</v>
          </cell>
          <cell r="B93">
            <v>104.75</v>
          </cell>
        </row>
        <row r="95">
          <cell r="A95">
            <v>1997</v>
          </cell>
          <cell r="B95">
            <v>105</v>
          </cell>
        </row>
        <row r="97">
          <cell r="A97">
            <v>1998</v>
          </cell>
          <cell r="B97">
            <v>104.1</v>
          </cell>
        </row>
        <row r="98">
          <cell r="A98" t="str">
            <v>End of September</v>
          </cell>
          <cell r="B98">
            <v>105.3</v>
          </cell>
        </row>
      </sheetData>
      <sheetData sheetId="20"/>
      <sheetData sheetId="21" refreshError="1"/>
      <sheetData sheetId="22"/>
      <sheetData sheetId="23"/>
      <sheetData sheetId="24"/>
      <sheetData sheetId="25">
        <row r="1">
          <cell r="A1" t="str">
            <v>Table 16a . Total Compensation of Employees by Economic sector (R.O.), 1992-1999</v>
          </cell>
        </row>
      </sheetData>
      <sheetData sheetId="26"/>
      <sheetData sheetId="27"/>
      <sheetData sheetId="28"/>
      <sheetData sheetId="29"/>
      <sheetData sheetId="30"/>
      <sheetData sheetId="31">
        <row r="1">
          <cell r="A1" t="str">
            <v>Working table:  Check for S-I (from national accounts) = NX (from BoP)</v>
          </cell>
        </row>
        <row r="2">
          <cell r="A2" t="str">
            <v>Projections with assumptions in red</v>
          </cell>
        </row>
        <row r="3">
          <cell r="A3" t="str">
            <v>Switch cells in purple</v>
          </cell>
          <cell r="C3">
            <v>1990</v>
          </cell>
          <cell r="D3">
            <v>1991</v>
          </cell>
          <cell r="E3">
            <v>1992</v>
          </cell>
          <cell r="F3">
            <v>1993</v>
          </cell>
          <cell r="G3">
            <v>1994</v>
          </cell>
          <cell r="H3">
            <v>1995</v>
          </cell>
          <cell r="I3">
            <v>1996</v>
          </cell>
          <cell r="J3">
            <v>1997</v>
          </cell>
          <cell r="K3">
            <v>1998</v>
          </cell>
          <cell r="L3">
            <v>1999</v>
          </cell>
          <cell r="M3">
            <v>2000</v>
          </cell>
          <cell r="N3">
            <v>2001</v>
          </cell>
        </row>
        <row r="5">
          <cell r="A5" t="str">
            <v>GDP at market price (NA)</v>
          </cell>
          <cell r="C5">
            <v>4493.1000000000004</v>
          </cell>
          <cell r="D5">
            <v>4360.8</v>
          </cell>
          <cell r="E5">
            <v>4787.8999999999987</v>
          </cell>
          <cell r="F5">
            <v>4803.8</v>
          </cell>
          <cell r="G5">
            <v>4967.2</v>
          </cell>
          <cell r="H5">
            <v>5307.1</v>
          </cell>
          <cell r="I5">
            <v>5874.1</v>
          </cell>
          <cell r="J5">
            <v>6090.0000000000009</v>
          </cell>
          <cell r="K5">
            <v>5415.6</v>
          </cell>
          <cell r="L5">
            <v>6040.7000000000007</v>
          </cell>
          <cell r="M5">
            <v>7622.9000000000005</v>
          </cell>
          <cell r="N5">
            <v>7669.5000000000018</v>
          </cell>
        </row>
        <row r="6">
          <cell r="A6" t="str">
            <v xml:space="preserve">          Oil GDP</v>
          </cell>
          <cell r="C6">
            <v>2159.1999999999998</v>
          </cell>
          <cell r="D6">
            <v>1839.3</v>
          </cell>
          <cell r="E6">
            <v>1973.2</v>
          </cell>
          <cell r="F6">
            <v>1821.3</v>
          </cell>
          <cell r="G6">
            <v>1853.4</v>
          </cell>
          <cell r="H6">
            <v>2074.9</v>
          </cell>
          <cell r="I6">
            <v>2504.3000000000002</v>
          </cell>
          <cell r="J6">
            <v>2477.3000000000002</v>
          </cell>
          <cell r="K6">
            <v>1709.0000000000002</v>
          </cell>
          <cell r="L6">
            <v>2397.2999999999997</v>
          </cell>
          <cell r="M6">
            <v>3886.1</v>
          </cell>
          <cell r="N6">
            <v>3653</v>
          </cell>
        </row>
        <row r="7">
          <cell r="A7" t="str">
            <v xml:space="preserve">          Non-oil GDP  </v>
          </cell>
          <cell r="C7">
            <v>2333.9000000000005</v>
          </cell>
          <cell r="D7">
            <v>2521.5</v>
          </cell>
          <cell r="E7">
            <v>2814.6999999999989</v>
          </cell>
          <cell r="F7">
            <v>2982.5</v>
          </cell>
          <cell r="G7">
            <v>3113.7999999999997</v>
          </cell>
          <cell r="H7">
            <v>3232.2000000000003</v>
          </cell>
          <cell r="I7">
            <v>3369.8</v>
          </cell>
          <cell r="J7">
            <v>3612.7000000000007</v>
          </cell>
          <cell r="K7">
            <v>3706.6000000000004</v>
          </cell>
          <cell r="L7">
            <v>3643.400000000001</v>
          </cell>
          <cell r="M7">
            <v>3736.8000000000006</v>
          </cell>
          <cell r="N7">
            <v>4016.5000000000018</v>
          </cell>
        </row>
        <row r="8">
          <cell r="A8" t="str">
            <v xml:space="preserve">          Import duties</v>
          </cell>
          <cell r="C8">
            <v>32.6</v>
          </cell>
          <cell r="D8">
            <v>0</v>
          </cell>
        </row>
        <row r="9">
          <cell r="A9" t="str">
            <v xml:space="preserve">   Government income (fisc. rev.)</v>
          </cell>
          <cell r="C9">
            <v>2119.7159999999999</v>
          </cell>
          <cell r="D9">
            <v>1853.4110000000001</v>
          </cell>
        </row>
        <row r="10">
          <cell r="A10" t="str">
            <v xml:space="preserve">   Private income (residual)</v>
          </cell>
          <cell r="C10">
            <v>2373.3840000000005</v>
          </cell>
          <cell r="D10">
            <v>2507.3890000000001</v>
          </cell>
        </row>
        <row r="12">
          <cell r="A12" t="str">
            <v>Total consumption</v>
          </cell>
        </row>
        <row r="13">
          <cell r="A13" t="str">
            <v>Government consumption (NA)</v>
          </cell>
          <cell r="C13">
            <v>1195.2</v>
          </cell>
          <cell r="D13">
            <v>1150.0999999999999</v>
          </cell>
        </row>
        <row r="14">
          <cell r="A14" t="str">
            <v>Private consumption (NA)</v>
          </cell>
          <cell r="C14">
            <v>2307.5160000000001</v>
          </cell>
          <cell r="D14" t="e">
            <v>#REF!</v>
          </cell>
        </row>
        <row r="16">
          <cell r="A16" t="str">
            <v>Total investment</v>
          </cell>
        </row>
        <row r="17">
          <cell r="A17" t="str">
            <v>Government investment (NA)</v>
          </cell>
          <cell r="C17">
            <v>328.4</v>
          </cell>
          <cell r="D17" t="e">
            <v>#REF!</v>
          </cell>
        </row>
        <row r="18">
          <cell r="A18" t="str">
            <v>Private investment (NA)</v>
          </cell>
          <cell r="C18">
            <v>226.4</v>
          </cell>
          <cell r="D18" t="e">
            <v>#REF!</v>
          </cell>
        </row>
        <row r="20">
          <cell r="A20" t="str">
            <v>S-I, domestic concept (NA)</v>
          </cell>
        </row>
        <row r="21">
          <cell r="A21" t="str">
            <v>(income-consumption-investment)</v>
          </cell>
          <cell r="C21">
            <v>435.58400000000029</v>
          </cell>
          <cell r="D21" t="e">
            <v>#REF!</v>
          </cell>
        </row>
        <row r="22">
          <cell r="A22" t="str">
            <v xml:space="preserve">   Government</v>
          </cell>
          <cell r="C22">
            <v>596.11599999999987</v>
          </cell>
          <cell r="D22" t="e">
            <v>#REF!</v>
          </cell>
        </row>
        <row r="23">
          <cell r="A23" t="str">
            <v xml:space="preserve">   Private</v>
          </cell>
          <cell r="C23">
            <v>-160.53199999999961</v>
          </cell>
          <cell r="D23" t="e">
            <v>#REF!</v>
          </cell>
        </row>
        <row r="25">
          <cell r="A25" t="str">
            <v>Net factor income from abroad (BOP)</v>
          </cell>
          <cell r="C25">
            <v>-128.07306768338876</v>
          </cell>
          <cell r="D25">
            <v>-87.536532505612925</v>
          </cell>
          <cell r="E25">
            <v>-173.60303595473115</v>
          </cell>
          <cell r="F25">
            <v>-161.1949693684378</v>
          </cell>
          <cell r="G25">
            <v>-170.6</v>
          </cell>
          <cell r="H25">
            <v>-168.13749999999999</v>
          </cell>
          <cell r="I25">
            <v>-183</v>
          </cell>
          <cell r="J25">
            <v>-165</v>
          </cell>
          <cell r="K25">
            <v>-197.83466625653645</v>
          </cell>
          <cell r="L25">
            <v>-277</v>
          </cell>
          <cell r="M25">
            <v>-287.63765187634573</v>
          </cell>
          <cell r="N25">
            <v>-241.03656567210092</v>
          </cell>
        </row>
        <row r="26">
          <cell r="A26" t="str">
            <v xml:space="preserve">   Government</v>
          </cell>
          <cell r="C26">
            <v>30.599999999999984</v>
          </cell>
          <cell r="D26">
            <v>58.637526914795437</v>
          </cell>
          <cell r="E26">
            <v>28.767702245462946</v>
          </cell>
          <cell r="F26">
            <v>32.599999999999987</v>
          </cell>
          <cell r="G26">
            <v>16.000000000000007</v>
          </cell>
          <cell r="H26">
            <v>8.9999999999999964</v>
          </cell>
          <cell r="I26">
            <v>-1.9999999999999942</v>
          </cell>
          <cell r="J26">
            <v>7.0000000000000018</v>
          </cell>
          <cell r="K26">
            <v>7.9999999999999982</v>
          </cell>
          <cell r="L26">
            <v>-4.2000000000000011</v>
          </cell>
          <cell r="M26">
            <v>31.900000000000009</v>
          </cell>
          <cell r="N26">
            <v>40.400000000000006</v>
          </cell>
        </row>
        <row r="27">
          <cell r="A27" t="str">
            <v xml:space="preserve">   Private</v>
          </cell>
          <cell r="C27">
            <v>-158.67306768338875</v>
          </cell>
          <cell r="D27">
            <v>-146.17405942040838</v>
          </cell>
          <cell r="E27">
            <v>-202.37073820019413</v>
          </cell>
          <cell r="F27">
            <v>-193.79496936843779</v>
          </cell>
          <cell r="G27">
            <v>-186.59999999999997</v>
          </cell>
          <cell r="H27">
            <v>-177.13749999999999</v>
          </cell>
          <cell r="I27">
            <v>-181</v>
          </cell>
          <cell r="J27">
            <v>-172</v>
          </cell>
          <cell r="K27">
            <v>-205.83466625653648</v>
          </cell>
          <cell r="L27">
            <v>-272.8</v>
          </cell>
          <cell r="M27">
            <v>-319.53765187634576</v>
          </cell>
          <cell r="N27">
            <v>-281.43656567210093</v>
          </cell>
        </row>
        <row r="29">
          <cell r="A29" t="str">
            <v>S-I, national concept</v>
          </cell>
          <cell r="C29">
            <v>307.51093231661173</v>
          </cell>
          <cell r="D29" t="e">
            <v>#REF!</v>
          </cell>
        </row>
        <row r="30">
          <cell r="A30" t="str">
            <v xml:space="preserve">   Government</v>
          </cell>
          <cell r="C30">
            <v>626.71599999999989</v>
          </cell>
          <cell r="D30" t="e">
            <v>#REF!</v>
          </cell>
        </row>
        <row r="31">
          <cell r="A31" t="str">
            <v xml:space="preserve">   Private</v>
          </cell>
          <cell r="C31">
            <v>-319.20506768338839</v>
          </cell>
          <cell r="D31" t="e">
            <v>#REF!</v>
          </cell>
        </row>
        <row r="33">
          <cell r="A33" t="str">
            <v>Current account (BoP)</v>
          </cell>
          <cell r="C33">
            <v>470.7218756514132</v>
          </cell>
          <cell r="D33">
            <v>8.7904551840329326</v>
          </cell>
          <cell r="E33">
            <v>-145.63195578304212</v>
          </cell>
          <cell r="F33">
            <v>-397.22072178843757</v>
          </cell>
          <cell r="G33">
            <v>-233.41101728311284</v>
          </cell>
          <cell r="H33">
            <v>-228.77053874302382</v>
          </cell>
          <cell r="I33">
            <v>133.95036665641359</v>
          </cell>
          <cell r="J33">
            <v>-4.3488772685328065</v>
          </cell>
          <cell r="K33">
            <v>-1122.5977852968315</v>
          </cell>
          <cell r="L33">
            <v>-92.125092279298528</v>
          </cell>
          <cell r="M33">
            <v>1313.9960915872043</v>
          </cell>
          <cell r="N33">
            <v>936.05007718668492</v>
          </cell>
        </row>
        <row r="35">
          <cell r="A35" t="str">
            <v>S-I  (national concept) -  Current acc.</v>
          </cell>
          <cell r="C35">
            <v>-163.21094333480147</v>
          </cell>
          <cell r="D35" t="e">
            <v>#REF!</v>
          </cell>
        </row>
        <row r="36">
          <cell r="A36" t="str">
            <v xml:space="preserve">  as % of GDP</v>
          </cell>
          <cell r="C36">
            <v>-3.6324796540206421</v>
          </cell>
          <cell r="D36" t="e">
            <v>#REF!</v>
          </cell>
        </row>
        <row r="38">
          <cell r="A38" t="str">
            <v>Memorandum items:</v>
          </cell>
        </row>
        <row r="39">
          <cell r="A39" t="str">
            <v>Government consumption (fisc.)</v>
          </cell>
          <cell r="C39">
            <v>1229.9099999999996</v>
          </cell>
          <cell r="D39">
            <v>1167.31</v>
          </cell>
        </row>
        <row r="40">
          <cell r="A40" t="str">
            <v>Government investment (fisc.)</v>
          </cell>
          <cell r="C40">
            <v>265.7000000000001</v>
          </cell>
          <cell r="D40">
            <v>372.3</v>
          </cell>
        </row>
        <row r="41">
          <cell r="A41" t="str">
            <v>Growth rates</v>
          </cell>
        </row>
        <row r="42">
          <cell r="A42" t="str">
            <v xml:space="preserve">  Non-oil GDP (real)</v>
          </cell>
          <cell r="C42">
            <v>0</v>
          </cell>
          <cell r="D42">
            <v>8.5882461994808867</v>
          </cell>
        </row>
        <row r="43">
          <cell r="A43" t="str">
            <v xml:space="preserve">  GDP at market price (real)</v>
          </cell>
          <cell r="C43">
            <v>0</v>
          </cell>
          <cell r="D43">
            <v>6.0435132957292526</v>
          </cell>
        </row>
        <row r="44">
          <cell r="A44" t="str">
            <v xml:space="preserve">  GDP at market price (nom.)</v>
          </cell>
          <cell r="C44">
            <v>0</v>
          </cell>
          <cell r="D44">
            <v>-2.944514922881758</v>
          </cell>
        </row>
        <row r="45">
          <cell r="A45" t="str">
            <v xml:space="preserve">  Gov. Consumption (NA)</v>
          </cell>
          <cell r="D45">
            <v>-3.7734270414993443</v>
          </cell>
        </row>
        <row r="46">
          <cell r="A46" t="str">
            <v xml:space="preserve">  Priv. Consumptoin (NA)</v>
          </cell>
          <cell r="D46" t="e">
            <v>#REF!</v>
          </cell>
        </row>
        <row r="47">
          <cell r="A47" t="str">
            <v xml:space="preserve">  Gov. Investment (NA)</v>
          </cell>
          <cell r="D47" t="e">
            <v>#REF!</v>
          </cell>
        </row>
        <row r="48">
          <cell r="A48" t="str">
            <v xml:space="preserve">  Private Investment (NA)</v>
          </cell>
          <cell r="D48" t="e">
            <v>#REF!</v>
          </cell>
        </row>
        <row r="49">
          <cell r="A49" t="str">
            <v xml:space="preserve">  NFI (BOP)</v>
          </cell>
          <cell r="D49">
            <v>-31.651100353109975</v>
          </cell>
          <cell r="E49">
            <v>98.320667937811649</v>
          </cell>
          <cell r="F49">
            <v>-7.1473787990256614</v>
          </cell>
        </row>
        <row r="50">
          <cell r="A50" t="str">
            <v>As a percent of GDP</v>
          </cell>
        </row>
        <row r="51">
          <cell r="A51" t="str">
            <v xml:space="preserve"> Consumption (sum)</v>
          </cell>
          <cell r="C51">
            <v>77.957668424918197</v>
          </cell>
          <cell r="D51" t="e">
            <v>#REF!</v>
          </cell>
        </row>
        <row r="52">
          <cell r="A52" t="str">
            <v xml:space="preserve">  Gov. Consumption (NA)</v>
          </cell>
          <cell r="C52">
            <v>26.600787874741265</v>
          </cell>
          <cell r="D52">
            <v>26.373601174096496</v>
          </cell>
        </row>
        <row r="53">
          <cell r="A53" t="str">
            <v xml:space="preserve">  Priv. Consumptoin (NA)</v>
          </cell>
          <cell r="C53">
            <v>51.356880550176932</v>
          </cell>
          <cell r="D53" t="e">
            <v>#REF!</v>
          </cell>
        </row>
        <row r="54">
          <cell r="A54" t="str">
            <v xml:space="preserve"> Investment (sum)</v>
          </cell>
          <cell r="C54">
            <v>12.347822216287195</v>
          </cell>
          <cell r="D54" t="e">
            <v>#REF!</v>
          </cell>
        </row>
        <row r="55">
          <cell r="A55" t="str">
            <v xml:space="preserve">  Gov. Investment (NA)</v>
          </cell>
          <cell r="C55">
            <v>7.3089848879392836</v>
          </cell>
          <cell r="D55" t="e">
            <v>#REF!</v>
          </cell>
        </row>
        <row r="56">
          <cell r="A56" t="str">
            <v xml:space="preserve">  Private Investment (NA)</v>
          </cell>
          <cell r="C56">
            <v>5.0388373283479106</v>
          </cell>
          <cell r="D56" t="e">
            <v>#REF!</v>
          </cell>
        </row>
        <row r="57">
          <cell r="A57" t="str">
            <v xml:space="preserve"> NFI (BOP)</v>
          </cell>
          <cell r="C57">
            <v>-2.8504388436355468</v>
          </cell>
          <cell r="D57">
            <v>-2.0073503142912523</v>
          </cell>
        </row>
        <row r="58">
          <cell r="A58" t="str">
            <v xml:space="preserve"> Gross Domestic Saving</v>
          </cell>
          <cell r="C58">
            <v>22.042331575081803</v>
          </cell>
          <cell r="D58" t="e">
            <v>#REF!</v>
          </cell>
        </row>
        <row r="59">
          <cell r="A59" t="str">
            <v xml:space="preserve"> Gross National Saving</v>
          </cell>
          <cell r="C59">
            <v>19.191892731446256</v>
          </cell>
          <cell r="D59" t="e">
            <v>#REF!</v>
          </cell>
        </row>
        <row r="61">
          <cell r="A61" t="str">
            <v>Ratios National Acc./Fiscal</v>
          </cell>
        </row>
        <row r="62">
          <cell r="A62" t="str">
            <v>Government consumption</v>
          </cell>
          <cell r="C62">
            <v>97.17784228114256</v>
          </cell>
          <cell r="D62">
            <v>98.525670130470914</v>
          </cell>
        </row>
        <row r="63">
          <cell r="A63" t="str">
            <v>Government investment</v>
          </cell>
          <cell r="C63">
            <v>123.59804290553249</v>
          </cell>
          <cell r="D63" t="e">
            <v>#REF!</v>
          </cell>
        </row>
        <row r="64">
          <cell r="A64" t="str">
            <v>Government saving</v>
          </cell>
          <cell r="C64">
            <v>13.267365516013438</v>
          </cell>
          <cell r="D64" t="e">
            <v>#REF!</v>
          </cell>
        </row>
        <row r="65">
          <cell r="G65" t="str">
            <v>Oman: Medium-Term Macroeconomic Framework, 1994-2001</v>
          </cell>
        </row>
        <row r="66">
          <cell r="I66" t="str">
            <v>(Current Policy Scenario)</v>
          </cell>
        </row>
        <row r="69">
          <cell r="C69">
            <v>1990</v>
          </cell>
          <cell r="D69">
            <v>1991</v>
          </cell>
          <cell r="E69">
            <v>1992</v>
          </cell>
          <cell r="F69">
            <v>1993</v>
          </cell>
          <cell r="G69">
            <v>1994</v>
          </cell>
          <cell r="H69">
            <v>1995</v>
          </cell>
          <cell r="I69">
            <v>1996</v>
          </cell>
          <cell r="J69">
            <v>1997</v>
          </cell>
          <cell r="K69">
            <v>1998</v>
          </cell>
          <cell r="L69">
            <v>1999</v>
          </cell>
          <cell r="M69">
            <v>2000</v>
          </cell>
          <cell r="N69">
            <v>2001</v>
          </cell>
        </row>
        <row r="72">
          <cell r="A72" t="str">
            <v>(Changes in percent)</v>
          </cell>
        </row>
        <row r="73">
          <cell r="A73" t="str">
            <v>Real GDP</v>
          </cell>
          <cell r="C73">
            <v>0</v>
          </cell>
          <cell r="D73" t="e">
            <v>#REF!</v>
          </cell>
        </row>
        <row r="74">
          <cell r="A74" t="str">
            <v>Real oil GDP</v>
          </cell>
          <cell r="C74">
            <v>0</v>
          </cell>
          <cell r="D74" t="e">
            <v>#REF!</v>
          </cell>
        </row>
        <row r="75">
          <cell r="A75" t="str">
            <v>Real non-oil GDP</v>
          </cell>
          <cell r="C75">
            <v>0</v>
          </cell>
          <cell r="D75" t="e">
            <v>#REF!</v>
          </cell>
        </row>
        <row r="77">
          <cell r="A77" t="str">
            <v>(In percent of GDP)</v>
          </cell>
        </row>
        <row r="79">
          <cell r="A79" t="str">
            <v xml:space="preserve">Consumption </v>
          </cell>
          <cell r="C79">
            <v>78.571100673223086</v>
          </cell>
          <cell r="D79">
            <v>-15.020179783525961</v>
          </cell>
        </row>
        <row r="80">
          <cell r="A80" t="str">
            <v xml:space="preserve">   Public 1/</v>
          </cell>
          <cell r="C80">
            <v>27.373305735461027</v>
          </cell>
          <cell r="D80">
            <v>26.768253531462115</v>
          </cell>
        </row>
        <row r="81">
          <cell r="A81" t="str">
            <v xml:space="preserve">   Private 2/</v>
          </cell>
          <cell r="C81">
            <v>51.197794937762055</v>
          </cell>
          <cell r="D81">
            <v>-41.788433314988076</v>
          </cell>
        </row>
        <row r="83">
          <cell r="A83" t="str">
            <v>Gross domestic investment</v>
          </cell>
          <cell r="C83">
            <v>10.952349157597206</v>
          </cell>
          <cell r="D83">
            <v>15.020179783525958</v>
          </cell>
        </row>
        <row r="84">
          <cell r="A84" t="str">
            <v xml:space="preserve">   Public 3/</v>
          </cell>
          <cell r="C84">
            <v>5.9135118292492956</v>
          </cell>
          <cell r="D84">
            <v>9.8628691983122359</v>
          </cell>
        </row>
        <row r="85">
          <cell r="A85" t="str">
            <v xml:space="preserve">   Private </v>
          </cell>
          <cell r="C85">
            <v>5.0388373283479106</v>
          </cell>
          <cell r="D85">
            <v>5.1573105852137227</v>
          </cell>
        </row>
        <row r="87">
          <cell r="A87" t="str">
            <v>Net exports of goods and non-factor services 4/</v>
          </cell>
          <cell r="C87">
            <v>10.476550169179703</v>
          </cell>
          <cell r="D87">
            <v>100</v>
          </cell>
        </row>
        <row r="88">
          <cell r="A88" t="str">
            <v xml:space="preserve">Net exports of goods and non-factor services </v>
          </cell>
        </row>
        <row r="89">
          <cell r="A89" t="str">
            <v xml:space="preserve">    excluding gas project</v>
          </cell>
        </row>
        <row r="91">
          <cell r="A91" t="str">
            <v xml:space="preserve">Gross domestic saving </v>
          </cell>
          <cell r="C91">
            <v>21.428899326776914</v>
          </cell>
          <cell r="D91">
            <v>115.02017978352596</v>
          </cell>
        </row>
        <row r="92">
          <cell r="A92" t="str">
            <v xml:space="preserve">   Public saving 1/</v>
          </cell>
          <cell r="D92">
            <v>15.733374610163274</v>
          </cell>
        </row>
        <row r="93">
          <cell r="A93" t="str">
            <v xml:space="preserve">   Private saving </v>
          </cell>
          <cell r="D93">
            <v>99.286805173362694</v>
          </cell>
        </row>
        <row r="95">
          <cell r="A95" t="str">
            <v>Net factor income from abroad 4/</v>
          </cell>
          <cell r="C95" t="e">
            <v>#REF!</v>
          </cell>
          <cell r="D95" t="e">
            <v>#REF!</v>
          </cell>
        </row>
        <row r="96">
          <cell r="A96" t="str">
            <v xml:space="preserve">   Public 5/</v>
          </cell>
          <cell r="D96" t="e">
            <v>#REF!</v>
          </cell>
        </row>
        <row r="97">
          <cell r="A97" t="str">
            <v xml:space="preserve">   Private</v>
          </cell>
          <cell r="D97" t="e">
            <v>#REF!</v>
          </cell>
        </row>
        <row r="99">
          <cell r="A99" t="str">
            <v xml:space="preserve">National saving </v>
          </cell>
          <cell r="C99" t="e">
            <v>#REF!</v>
          </cell>
          <cell r="D99" t="e">
            <v>#REF!</v>
          </cell>
        </row>
        <row r="100">
          <cell r="A100" t="str">
            <v xml:space="preserve">   Public saving </v>
          </cell>
          <cell r="D100" t="e">
            <v>#REF!</v>
          </cell>
        </row>
        <row r="101">
          <cell r="A101" t="str">
            <v xml:space="preserve">   Private saving </v>
          </cell>
          <cell r="D101" t="e">
            <v>#REF!</v>
          </cell>
        </row>
        <row r="103">
          <cell r="A103" t="str">
            <v xml:space="preserve">Fiscal revenue </v>
          </cell>
          <cell r="C103">
            <v>47.177138278693995</v>
          </cell>
          <cell r="D103">
            <v>42.501628141625389</v>
          </cell>
        </row>
        <row r="104">
          <cell r="A104" t="str">
            <v xml:space="preserve">   Oil revenue</v>
          </cell>
        </row>
        <row r="105">
          <cell r="A105" t="str">
            <v xml:space="preserve">   Non-oil revenue</v>
          </cell>
        </row>
        <row r="107">
          <cell r="A107" t="str">
            <v xml:space="preserve">Fiscal expenditure </v>
          </cell>
          <cell r="C107">
            <v>33.286817564710326</v>
          </cell>
          <cell r="D107">
            <v>35.305677857273892</v>
          </cell>
        </row>
        <row r="108">
          <cell r="A108" t="str">
            <v xml:space="preserve">   Current </v>
          </cell>
          <cell r="C108">
            <v>27.373305735461027</v>
          </cell>
          <cell r="D108">
            <v>26.768253531462115</v>
          </cell>
        </row>
        <row r="109">
          <cell r="A109" t="str">
            <v xml:space="preserve">   Capital </v>
          </cell>
          <cell r="C109">
            <v>5.9135118292492956</v>
          </cell>
          <cell r="D109">
            <v>8.5374243258117772</v>
          </cell>
        </row>
        <row r="111">
          <cell r="A111" t="str">
            <v xml:space="preserve">Overall fiscal balance </v>
          </cell>
          <cell r="C111">
            <v>13.89032071398367</v>
          </cell>
          <cell r="D111">
            <v>7.1959502843514969</v>
          </cell>
        </row>
        <row r="113">
          <cell r="A113" t="str">
            <v>External current account</v>
          </cell>
          <cell r="C113">
            <v>0</v>
          </cell>
          <cell r="D113">
            <v>2.9330062239244028E-2</v>
          </cell>
        </row>
        <row r="115">
          <cell r="A115" t="str">
            <v>Source: Omani authorities and staff estimates.</v>
          </cell>
        </row>
        <row r="116">
          <cell r="A116" t="str">
            <v>1/  From the fiscal accounts.</v>
          </cell>
        </row>
        <row r="117">
          <cell r="A117" t="str">
            <v>2/  Contains statistical discripency.</v>
          </cell>
        </row>
        <row r="118">
          <cell r="A118" t="str">
            <v>3/  From the national accounts data and are therefore slightly different from the budget figures.</v>
          </cell>
        </row>
        <row r="119">
          <cell r="A119" t="str">
            <v>4/  From the national accounts data and are therefore slightly different from the balance of payments figures.</v>
          </cell>
        </row>
        <row r="120">
          <cell r="A120" t="str">
            <v xml:space="preserve">     Fluctuations are due to: (i) changes in oil proceeds because of crude oil price movements; (ii) changes in imports associated with </v>
          </cell>
        </row>
        <row r="121">
          <cell r="A121" t="str">
            <v>the gas project in 1997-2000; and (iii) expected increase in exports from the sales of LNG starting in the year 2000.</v>
          </cell>
        </row>
        <row r="122">
          <cell r="A122" t="str">
            <v>5/  From the balance of payments accounts.</v>
          </cell>
        </row>
      </sheetData>
      <sheetData sheetId="3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W"/>
      <sheetName val="MainW"/>
      <sheetName val="ChartsW"/>
      <sheetName val="InM"/>
      <sheetName val="MainM"/>
      <sheetName val="ChartsM"/>
      <sheetName val="InA"/>
      <sheetName val="ExpBudgt"/>
      <sheetName val="ExpAct"/>
      <sheetName val="ChartsA1"/>
      <sheetName val="ChartsA2"/>
      <sheetName val="ChartsA3"/>
      <sheetName val="Diff-Cumulative"/>
      <sheetName val="Diff-Month"/>
      <sheetName val="InMrevNRB (DMX OUT)"/>
      <sheetName val="InMrevMoF (DMX OUT)"/>
      <sheetName val="InMstock (DMX OUT)"/>
      <sheetName val="Metadata"/>
      <sheetName val="DMX Metadata Values"/>
      <sheetName val="ContactPerson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Average</v>
          </cell>
          <cell r="B2" t="str">
            <v>CalendarYear</v>
          </cell>
          <cell r="U2" t="str">
            <v>110</v>
          </cell>
          <cell r="V2" t="str">
            <v>Advanced Economies</v>
          </cell>
          <cell r="W2" t="str">
            <v>…</v>
          </cell>
          <cell r="X2" t="str">
            <v>110 - Advanced Economies</v>
          </cell>
          <cell r="Y2" t="str">
            <v>001 - World</v>
          </cell>
          <cell r="AC2" t="b">
            <v>1</v>
          </cell>
          <cell r="AD2" t="str">
            <v>Department</v>
          </cell>
          <cell r="AE2">
            <v>1990</v>
          </cell>
        </row>
        <row r="3">
          <cell r="A3" t="str">
            <v>Average#</v>
          </cell>
          <cell r="B3" t="str">
            <v>End in March</v>
          </cell>
          <cell r="E3" t="str">
            <v>not specified</v>
          </cell>
          <cell r="F3" t="str">
            <v>Balance of Payments</v>
          </cell>
          <cell r="G3" t="str">
            <v>Exchange Rates</v>
          </cell>
          <cell r="H3" t="str">
            <v>External Debt and Debt Service</v>
          </cell>
          <cell r="I3" t="str">
            <v>External Trade</v>
          </cell>
          <cell r="J3" t="str">
            <v>Financial Indicators</v>
          </cell>
          <cell r="K3" t="str">
            <v>Government and Public Sector Finance</v>
          </cell>
          <cell r="L3" t="str">
            <v>Indicators of Economic Activity</v>
          </cell>
          <cell r="M3" t="str">
            <v>International Investment Position</v>
          </cell>
          <cell r="N3" t="str">
            <v>International Reserves</v>
          </cell>
          <cell r="O3" t="str">
            <v>Labor Markets</v>
          </cell>
          <cell r="P3" t="str">
            <v>Miscellaneous</v>
          </cell>
          <cell r="Q3" t="str">
            <v>National Accounts</v>
          </cell>
          <cell r="R3" t="str">
            <v>Prices</v>
          </cell>
          <cell r="S3" t="str">
            <v>Social Indicators</v>
          </cell>
          <cell r="U3" t="str">
            <v>512</v>
          </cell>
          <cell r="V3" t="str">
            <v>Afghanistan</v>
          </cell>
          <cell r="W3" t="str">
            <v>Afghan afghani</v>
          </cell>
          <cell r="X3" t="str">
            <v>512 - Afghanistan</v>
          </cell>
          <cell r="Y3" t="str">
            <v>030 - PRGF Eligible Countries</v>
          </cell>
          <cell r="AB3" t="str">
            <v>Da Afghanistan Bank</v>
          </cell>
          <cell r="AC3" t="b">
            <v>0</v>
          </cell>
          <cell r="AD3" t="str">
            <v>Fund-wide</v>
          </cell>
          <cell r="AE3">
            <v>1991</v>
          </cell>
        </row>
        <row r="4">
          <cell r="A4" t="str">
            <v>Count</v>
          </cell>
          <cell r="B4" t="str">
            <v>End in June</v>
          </cell>
          <cell r="E4" t="str">
            <v>Activity</v>
          </cell>
          <cell r="F4" t="str">
            <v>Capital and Financial Account</v>
          </cell>
          <cell r="H4" t="str">
            <v>Debt-Service Payment Schedule for Outstanding External Debt</v>
          </cell>
          <cell r="I4" t="str">
            <v>...</v>
          </cell>
          <cell r="J4" t="str">
            <v>Central Bank</v>
          </cell>
          <cell r="K4" t="str">
            <v>Analytical Measures for Policy</v>
          </cell>
          <cell r="L4" t="str">
            <v>Agricultural Production</v>
          </cell>
          <cell r="M4" t="str">
            <v>Assets</v>
          </cell>
          <cell r="N4" t="str">
            <v>Official Reserve Assets and Other Foreign Currency Assets</v>
          </cell>
          <cell r="O4" t="str">
            <v>Employment</v>
          </cell>
          <cell r="P4" t="str">
            <v>...</v>
          </cell>
          <cell r="Q4" t="str">
            <v>Activity</v>
          </cell>
          <cell r="R4" t="str">
            <v>Commodity Price Index</v>
          </cell>
          <cell r="S4" t="str">
            <v>...</v>
          </cell>
          <cell r="U4" t="str">
            <v>605</v>
          </cell>
          <cell r="V4" t="str">
            <v>Africa</v>
          </cell>
          <cell r="W4" t="str">
            <v>…</v>
          </cell>
          <cell r="X4" t="str">
            <v xml:space="preserve">046 - AFR coastal non-resource intensive </v>
          </cell>
          <cell r="Y4" t="str">
            <v>036 - Emerging Market Economies</v>
          </cell>
          <cell r="AB4" t="str">
            <v>Ministry of Finance (Afghanistan, Islamic State of)</v>
          </cell>
          <cell r="AD4" t="str">
            <v>Fund Staff</v>
          </cell>
          <cell r="AE4">
            <v>1992</v>
          </cell>
        </row>
        <row r="5">
          <cell r="A5" t="str">
            <v>Count#</v>
          </cell>
          <cell r="B5" t="str">
            <v>End in September</v>
          </cell>
          <cell r="E5" t="str">
            <v>Agricultural Production</v>
          </cell>
          <cell r="F5" t="str">
            <v>Current Account</v>
          </cell>
          <cell r="H5" t="str">
            <v>Foreign Currency and Domestic Currency Debt</v>
          </cell>
          <cell r="J5" t="str">
            <v>Central Bank Survey</v>
          </cell>
          <cell r="K5" t="str">
            <v>Assets and Liabilities</v>
          </cell>
          <cell r="L5" t="str">
            <v>Capacity Utilization Rate</v>
          </cell>
          <cell r="M5" t="str">
            <v>Liabilities</v>
          </cell>
          <cell r="O5" t="str">
            <v>Labor Force</v>
          </cell>
          <cell r="Q5" t="str">
            <v>Expenditure</v>
          </cell>
          <cell r="R5" t="str">
            <v>Consumer Price Index</v>
          </cell>
          <cell r="U5" t="str">
            <v>914</v>
          </cell>
          <cell r="V5" t="str">
            <v>Albania</v>
          </cell>
          <cell r="W5" t="str">
            <v>Albanian lek</v>
          </cell>
          <cell r="X5" t="str">
            <v>725 - AFR fixed exchange rate regime countries excluding Zimbabwe</v>
          </cell>
          <cell r="Y5" t="str">
            <v>042 - AFR resource intensive countries exclduing Sao Tome &amp; Principe</v>
          </cell>
          <cell r="AB5" t="str">
            <v>Bank of Albania</v>
          </cell>
          <cell r="AD5" t="str">
            <v>Public</v>
          </cell>
          <cell r="AE5">
            <v>1993</v>
          </cell>
        </row>
        <row r="6">
          <cell r="A6" t="str">
            <v>DNC</v>
          </cell>
          <cell r="E6" t="str">
            <v>Analytical Measures for Policy</v>
          </cell>
          <cell r="F6" t="str">
            <v>Exceptional Financing Transactions</v>
          </cell>
          <cell r="H6" t="str">
            <v>Gross External Debt Position by Sector</v>
          </cell>
          <cell r="J6" t="str">
            <v>Depository Corporations Survey</v>
          </cell>
          <cell r="K6" t="str">
            <v>Assets and Liabilities by Sector</v>
          </cell>
          <cell r="L6" t="str">
            <v>Industrial Production</v>
          </cell>
          <cell r="M6" t="str">
            <v>Net Assets (Assets - Liabilities)</v>
          </cell>
          <cell r="O6" t="str">
            <v>Unemployment</v>
          </cell>
          <cell r="Q6" t="str">
            <v>GDP-GNP Relation</v>
          </cell>
          <cell r="R6" t="str">
            <v>Export Price Index</v>
          </cell>
          <cell r="U6" t="str">
            <v>612</v>
          </cell>
          <cell r="V6" t="str">
            <v>Algeria</v>
          </cell>
          <cell r="W6" t="str">
            <v>Algerian dinar</v>
          </cell>
          <cell r="X6" t="str">
            <v>721 - AFR floating exchange rate regime countries</v>
          </cell>
          <cell r="Y6" t="str">
            <v>043 - AFR resource intensive countries</v>
          </cell>
          <cell r="AB6" t="str">
            <v>Institution of Statistics (Albania)</v>
          </cell>
          <cell r="AE6">
            <v>1994</v>
          </cell>
        </row>
        <row r="7">
          <cell r="A7" t="str">
            <v>First</v>
          </cell>
          <cell r="E7" t="str">
            <v>Assets</v>
          </cell>
          <cell r="F7" t="str">
            <v>Liabilities</v>
          </cell>
          <cell r="J7" t="str">
            <v>Financial Corporations Survey</v>
          </cell>
          <cell r="K7" t="str">
            <v>Balance</v>
          </cell>
          <cell r="L7" t="str">
            <v>Inventories</v>
          </cell>
          <cell r="Q7" t="str">
            <v>Income, Savings, and Investment</v>
          </cell>
          <cell r="R7" t="str">
            <v>Import Price Index</v>
          </cell>
          <cell r="U7" t="str">
            <v>614</v>
          </cell>
          <cell r="V7" t="str">
            <v>Angola</v>
          </cell>
          <cell r="W7" t="str">
            <v>Angolan kwanza</v>
          </cell>
          <cell r="X7" t="str">
            <v>727 - AFR floating exchange rate regime excluding Sao Tome &amp; Principe</v>
          </cell>
          <cell r="Y7" t="str">
            <v>044 - AFR non-oil resource intensive countries</v>
          </cell>
          <cell r="AB7" t="str">
            <v>Ministère des Finances (Albania)</v>
          </cell>
          <cell r="AE7">
            <v>1995</v>
          </cell>
        </row>
        <row r="8">
          <cell r="A8" t="str">
            <v>First#</v>
          </cell>
          <cell r="E8" t="str">
            <v>Assets and Liabilities</v>
          </cell>
          <cell r="F8" t="str">
            <v>Other Transactions</v>
          </cell>
          <cell r="J8" t="str">
            <v>Financial Market Prices</v>
          </cell>
          <cell r="K8" t="str">
            <v>Debt by Debt Holder</v>
          </cell>
          <cell r="L8" t="str">
            <v>Leading Economic Indicators</v>
          </cell>
          <cell r="Q8" t="str">
            <v>Personal Income</v>
          </cell>
          <cell r="R8" t="str">
            <v>Producer Price Index</v>
          </cell>
          <cell r="U8" t="str">
            <v>312</v>
          </cell>
          <cell r="V8" t="str">
            <v>Anguilla</v>
          </cell>
          <cell r="W8" t="str">
            <v>East Caribbean dollar</v>
          </cell>
          <cell r="X8" t="str">
            <v>715 - AFR fragile countries</v>
          </cell>
          <cell r="Y8" t="str">
            <v xml:space="preserve">046 - AFR coastal non-resource intensive </v>
          </cell>
          <cell r="AB8" t="str">
            <v>Banque d’Algérie</v>
          </cell>
          <cell r="AE8">
            <v>1996</v>
          </cell>
        </row>
        <row r="9">
          <cell r="A9" t="str">
            <v>GMean</v>
          </cell>
          <cell r="E9" t="str">
            <v>Assets and Liabilities by Sector</v>
          </cell>
          <cell r="F9" t="str">
            <v>Services Sub-items</v>
          </cell>
          <cell r="J9" t="str">
            <v>Financial Soundness Indicators</v>
          </cell>
          <cell r="K9" t="str">
            <v>Debt by Instrument</v>
          </cell>
          <cell r="L9" t="str">
            <v>Other Indicators</v>
          </cell>
          <cell r="R9" t="str">
            <v>Wholesale Price Index</v>
          </cell>
          <cell r="U9" t="str">
            <v>311</v>
          </cell>
          <cell r="V9" t="str">
            <v>Antigua and Barbuda</v>
          </cell>
          <cell r="W9" t="str">
            <v>East Caribbean dollar</v>
          </cell>
          <cell r="X9" t="str">
            <v>719 - AFR fragile countries excluding Sao Tome &amp; Principe</v>
          </cell>
          <cell r="Y9" t="str">
            <v>048 - MDRI  countries</v>
          </cell>
          <cell r="AB9" t="str">
            <v>Ministère des Finances (Algeria)</v>
          </cell>
          <cell r="AE9">
            <v>1997</v>
          </cell>
        </row>
        <row r="10">
          <cell r="A10" t="str">
            <v>GMean#</v>
          </cell>
          <cell r="E10" t="str">
            <v>Balance</v>
          </cell>
          <cell r="J10" t="str">
            <v>Interest Rates</v>
          </cell>
          <cell r="K10" t="str">
            <v>Expenditure By Economic Classification</v>
          </cell>
          <cell r="L10" t="str">
            <v>Retail Sales</v>
          </cell>
          <cell r="U10" t="str">
            <v>213</v>
          </cell>
          <cell r="V10" t="str">
            <v>Argentina</v>
          </cell>
          <cell r="W10" t="str">
            <v>Argentine peso</v>
          </cell>
          <cell r="X10" t="str">
            <v>723 - AFR fragile countries excluding Sao Tome &amp; Principe and Zimbabwe</v>
          </cell>
          <cell r="Y10" t="str">
            <v>049 - AFR non-oil resource intensive countries exclduing Sao Tome &amp; Principe</v>
          </cell>
          <cell r="AB10" t="str">
            <v>Office National des Statistiques (Algeria)</v>
          </cell>
          <cell r="AE10">
            <v>1998</v>
          </cell>
        </row>
        <row r="11">
          <cell r="A11" t="str">
            <v>Last</v>
          </cell>
          <cell r="E11" t="str">
            <v>Capacity Utilization Rate</v>
          </cell>
          <cell r="J11" t="str">
            <v>Monetary Aggregates</v>
          </cell>
          <cell r="K11" t="str">
            <v>Expenditure By Function</v>
          </cell>
          <cell r="U11" t="str">
            <v>911</v>
          </cell>
          <cell r="V11" t="str">
            <v>Armenia</v>
          </cell>
          <cell r="W11" t="str">
            <v>Armenian dram</v>
          </cell>
          <cell r="X11" t="str">
            <v>717 - AFR fragile countries excluding Zimbabwe</v>
          </cell>
          <cell r="Y11" t="str">
            <v>050 - AFR Non-resource intensive countries excluding Zimbabwe</v>
          </cell>
          <cell r="AB11" t="str">
            <v>Banco Nacional de Angola</v>
          </cell>
          <cell r="AE11">
            <v>1999</v>
          </cell>
        </row>
        <row r="12">
          <cell r="A12" t="str">
            <v>Last#</v>
          </cell>
          <cell r="E12" t="str">
            <v>Capital and Financial Account</v>
          </cell>
          <cell r="J12" t="str">
            <v>Other Depository Corporations</v>
          </cell>
          <cell r="K12" t="str">
            <v>Expense by Economic Type</v>
          </cell>
          <cell r="U12" t="str">
            <v>314</v>
          </cell>
          <cell r="V12" t="str">
            <v>Aruba</v>
          </cell>
          <cell r="W12" t="str">
            <v>Aruban florin</v>
          </cell>
          <cell r="X12" t="str">
            <v>712 - AFR Heavily Indebted Poor Countries</v>
          </cell>
          <cell r="Y12" t="str">
            <v>051 - AFR landlocked non resource intensive countries excluding Zimbabwe</v>
          </cell>
          <cell r="AB12" t="str">
            <v>Ministério das Finanças (Angola)</v>
          </cell>
          <cell r="AE12">
            <v>2000</v>
          </cell>
        </row>
        <row r="13">
          <cell r="A13" t="str">
            <v>Sum</v>
          </cell>
          <cell r="E13" t="str">
            <v>Central Bank</v>
          </cell>
          <cell r="J13" t="str">
            <v>Other Depository Corporations Survey</v>
          </cell>
          <cell r="K13" t="str">
            <v>Expense by Function</v>
          </cell>
          <cell r="U13" t="str">
            <v>510</v>
          </cell>
          <cell r="V13" t="str">
            <v>Asean-4</v>
          </cell>
          <cell r="W13" t="str">
            <v>…</v>
          </cell>
          <cell r="X13" t="str">
            <v>713 - AFR Heavily Indebted Poor Countries excluding Sao Tome</v>
          </cell>
          <cell r="Y13" t="str">
            <v>075 - Net Debtor Countries From Diversified Financing</v>
          </cell>
          <cell r="AB13" t="str">
            <v>National Institute of Statistics (Angola)</v>
          </cell>
          <cell r="AE13">
            <v>2001</v>
          </cell>
        </row>
        <row r="14">
          <cell r="A14" t="str">
            <v>Sum#</v>
          </cell>
          <cell r="E14" t="str">
            <v>Central Bank Survey</v>
          </cell>
          <cell r="J14" t="str">
            <v>Other Financial Corporations</v>
          </cell>
          <cell r="K14" t="str">
            <v>Financing by Debt Holder</v>
          </cell>
          <cell r="U14" t="str">
            <v>505</v>
          </cell>
          <cell r="V14" t="str">
            <v>Asia</v>
          </cell>
          <cell r="W14" t="str">
            <v>…</v>
          </cell>
          <cell r="X14" t="str">
            <v>709 - AFR HIPC initiative completion point countries</v>
          </cell>
          <cell r="Y14" t="str">
            <v>080 - Fuel Exporters</v>
          </cell>
          <cell r="AB14" t="str">
            <v>Central Statistical Office (Anguilla)</v>
          </cell>
          <cell r="AE14">
            <v>2002</v>
          </cell>
        </row>
        <row r="15">
          <cell r="E15" t="str">
            <v>Commodity Price Index</v>
          </cell>
          <cell r="J15" t="str">
            <v>Other Financial Corporations Survey</v>
          </cell>
          <cell r="K15" t="str">
            <v>Financing by Instruments</v>
          </cell>
          <cell r="U15" t="str">
            <v>193</v>
          </cell>
          <cell r="V15" t="str">
            <v>Australia</v>
          </cell>
          <cell r="W15" t="str">
            <v>Australian dollar</v>
          </cell>
          <cell r="X15" t="str">
            <v>051 - AFR landlocked non resource intensive countries excluding Zimbabwe</v>
          </cell>
          <cell r="Y15" t="str">
            <v>083 - Manufactures Exporters</v>
          </cell>
          <cell r="AB15" t="str">
            <v>Ministry of Finance (Anguilla)</v>
          </cell>
          <cell r="AE15">
            <v>2003</v>
          </cell>
        </row>
        <row r="16">
          <cell r="E16" t="str">
            <v>Consumer Price Index</v>
          </cell>
          <cell r="K16" t="str">
            <v>Public Corporations</v>
          </cell>
          <cell r="U16" t="str">
            <v>122</v>
          </cell>
          <cell r="V16" t="str">
            <v>Austria</v>
          </cell>
          <cell r="W16" t="str">
            <v>European euro</v>
          </cell>
          <cell r="X16" t="str">
            <v>704 - AFR low-income countries</v>
          </cell>
          <cell r="Y16" t="str">
            <v>084 - Services, Income, and Private Transfers Exporters</v>
          </cell>
          <cell r="AB16" t="str">
            <v>Eastern Caribbean Central Bank (ECCB) (Antigua and Barbuda)</v>
          </cell>
          <cell r="AE16">
            <v>2004</v>
          </cell>
        </row>
        <row r="17">
          <cell r="E17" t="str">
            <v>Current Account</v>
          </cell>
          <cell r="K17" t="str">
            <v>Public Financial Corporations</v>
          </cell>
          <cell r="U17" t="str">
            <v>912</v>
          </cell>
          <cell r="V17" t="str">
            <v>Azerbaijan</v>
          </cell>
          <cell r="W17" t="str">
            <v>Azerbaijani manat</v>
          </cell>
          <cell r="X17" t="str">
            <v>703 - AFR middle income excluding South Africa</v>
          </cell>
          <cell r="Y17" t="str">
            <v>085 - Net Debtor Countries From Private Financing</v>
          </cell>
          <cell r="AB17" t="str">
            <v>Ministry of Finance (Antigua and Barbuda)</v>
          </cell>
          <cell r="AE17">
            <v>2005</v>
          </cell>
        </row>
        <row r="18">
          <cell r="E18" t="str">
            <v>Debt by Debt Holder</v>
          </cell>
          <cell r="K18" t="str">
            <v>Public Non-financial Corporations</v>
          </cell>
          <cell r="U18" t="str">
            <v>313</v>
          </cell>
          <cell r="V18" t="str">
            <v>Bahamas, The</v>
          </cell>
          <cell r="W18" t="str">
            <v>Bahamian dollar</v>
          </cell>
          <cell r="X18" t="str">
            <v>702 - AFR middle-income countries</v>
          </cell>
          <cell r="Y18" t="str">
            <v>086 - Net Debtor Countries From Official Financing</v>
          </cell>
          <cell r="AB18" t="str">
            <v>Banco Central de la Republica Argentina</v>
          </cell>
          <cell r="AE18">
            <v>2006</v>
          </cell>
        </row>
        <row r="19">
          <cell r="E19" t="str">
            <v>Debt by Instrument</v>
          </cell>
          <cell r="K19" t="str">
            <v>Revenue</v>
          </cell>
          <cell r="U19" t="str">
            <v>419</v>
          </cell>
          <cell r="V19" t="str">
            <v>Bahrain, Kingdom of</v>
          </cell>
          <cell r="W19" t="str">
            <v>Bahraini dinar</v>
          </cell>
          <cell r="X19" t="str">
            <v>044 - AFR non-oil resource intensive countries</v>
          </cell>
          <cell r="Y19" t="str">
            <v>087 - Countries With Arrears and/or Rescheduling During 1997-2001</v>
          </cell>
          <cell r="AB19" t="str">
            <v>Instituto Nacional de Estadistica y Censos (Argentina)</v>
          </cell>
          <cell r="AE19">
            <v>2007</v>
          </cell>
        </row>
        <row r="20">
          <cell r="E20" t="str">
            <v>Debt-Service Payment Schedule for Outstanding External Debt</v>
          </cell>
          <cell r="K20" t="str">
            <v>Revenue and Grants</v>
          </cell>
          <cell r="U20" t="str">
            <v>513</v>
          </cell>
          <cell r="V20" t="str">
            <v>Bangladesh</v>
          </cell>
          <cell r="W20" t="str">
            <v>Bangladeshi taka</v>
          </cell>
          <cell r="X20" t="str">
            <v>049 - AFR non-oil resource intensive countries exclduing Sao Tome &amp; Principe</v>
          </cell>
          <cell r="Y20" t="str">
            <v>088 - Other Net Debtor Countries</v>
          </cell>
          <cell r="AB20" t="str">
            <v>Ministerio de Economía (Argentina)</v>
          </cell>
          <cell r="AE20">
            <v>2008</v>
          </cell>
        </row>
        <row r="21">
          <cell r="E21" t="str">
            <v>Depository Corporations Survey</v>
          </cell>
          <cell r="U21" t="str">
            <v>316</v>
          </cell>
          <cell r="V21" t="str">
            <v>Barbados</v>
          </cell>
          <cell r="W21" t="str">
            <v>Barbadian dollar</v>
          </cell>
          <cell r="X21" t="str">
            <v>050 - AFR Non-resource intensive countries excluding Zimbabwe</v>
          </cell>
          <cell r="Y21" t="str">
            <v>089 - Non-fuel Primary Products Exporters</v>
          </cell>
          <cell r="AB21" t="str">
            <v>Central Bank of Armenia</v>
          </cell>
          <cell r="AE21">
            <v>2009</v>
          </cell>
        </row>
        <row r="22">
          <cell r="E22" t="str">
            <v>Employment</v>
          </cell>
          <cell r="U22" t="str">
            <v>913</v>
          </cell>
          <cell r="V22" t="str">
            <v>Belarus</v>
          </cell>
          <cell r="W22" t="str">
            <v>Belarusian ruble</v>
          </cell>
          <cell r="X22" t="str">
            <v>700 - AFR oil exporting excluding Nigeria</v>
          </cell>
          <cell r="Y22" t="str">
            <v>092 - Non-fuel Exporters</v>
          </cell>
          <cell r="AB22" t="str">
            <v>Ministry of Finance and Economy (Armenia)</v>
          </cell>
          <cell r="AE22">
            <v>2010</v>
          </cell>
        </row>
        <row r="23">
          <cell r="E23" t="str">
            <v>Exceptional Financing Transactions</v>
          </cell>
          <cell r="U23" t="str">
            <v>124</v>
          </cell>
          <cell r="V23" t="str">
            <v>Belgium</v>
          </cell>
          <cell r="W23" t="str">
            <v>European euro</v>
          </cell>
          <cell r="X23" t="str">
            <v>691 - AFR oil importing countries excluding South Africa and Zimbabwe</v>
          </cell>
          <cell r="Y23" t="str">
            <v>110 - Advanced Economies</v>
          </cell>
          <cell r="AB23" t="str">
            <v>State National Statistics Service (Armenia)</v>
          </cell>
        </row>
        <row r="24">
          <cell r="E24" t="str">
            <v>Expenditure</v>
          </cell>
          <cell r="U24" t="str">
            <v>339</v>
          </cell>
          <cell r="V24" t="str">
            <v>Belize</v>
          </cell>
          <cell r="W24" t="str">
            <v>Belize dollar</v>
          </cell>
          <cell r="X24" t="str">
            <v xml:space="preserve">699 - AFR oil-exporting countries </v>
          </cell>
          <cell r="Y24" t="str">
            <v>111 - United States</v>
          </cell>
          <cell r="AB24" t="str">
            <v>Central Bureau of Statistics (Aruba)</v>
          </cell>
        </row>
        <row r="25">
          <cell r="E25" t="str">
            <v>Expenditure By Economic Classification</v>
          </cell>
          <cell r="U25" t="str">
            <v>638</v>
          </cell>
          <cell r="V25" t="str">
            <v>Benin</v>
          </cell>
          <cell r="W25" t="str">
            <v>West African CFA franc</v>
          </cell>
          <cell r="X25" t="str">
            <v>695 - AFR oil-importing countries  excluding  South Africa,  Sao Tome &amp; Principe and Zimbabwe</v>
          </cell>
          <cell r="Y25" t="str">
            <v>112 - United Kingdom</v>
          </cell>
          <cell r="AB25" t="str">
            <v>Centrale Bank van Aruba</v>
          </cell>
        </row>
        <row r="26">
          <cell r="E26" t="str">
            <v>Expenditure By Function</v>
          </cell>
          <cell r="U26" t="str">
            <v>319</v>
          </cell>
          <cell r="V26" t="str">
            <v>Bermuda</v>
          </cell>
          <cell r="W26" t="str">
            <v>Bermudian dollar (BMD)</v>
          </cell>
          <cell r="X26" t="str">
            <v>690 - AFR oil-importing countries excluding  Zimbabwe</v>
          </cell>
          <cell r="Y26" t="str">
            <v>113 - Guernsey</v>
          </cell>
          <cell r="AB26" t="str">
            <v>Australian Bureau of Statistics</v>
          </cell>
        </row>
        <row r="27">
          <cell r="E27" t="str">
            <v>Expense by Economic Type</v>
          </cell>
          <cell r="U27" t="str">
            <v>514</v>
          </cell>
          <cell r="V27" t="str">
            <v>Bhutan</v>
          </cell>
          <cell r="W27" t="str">
            <v>Bhutanese ngultrum</v>
          </cell>
          <cell r="X27" t="str">
            <v>693 - AFR oil-importing countries excluding Sao Tome &amp; Principe and Zimbabwe</v>
          </cell>
          <cell r="Y27" t="str">
            <v>116 - Other Advanced Economies Excluding U.S., Japan, and EU</v>
          </cell>
          <cell r="AB27" t="str">
            <v>Department of the Treasury (Australia)</v>
          </cell>
        </row>
        <row r="28">
          <cell r="E28" t="str">
            <v>Expense by Function</v>
          </cell>
          <cell r="U28" t="str">
            <v>218</v>
          </cell>
          <cell r="V28" t="str">
            <v>Bolivia</v>
          </cell>
          <cell r="W28" t="str">
            <v>Bolivian boliviano</v>
          </cell>
          <cell r="X28" t="str">
            <v>043 - AFR resource intensive countries</v>
          </cell>
          <cell r="Y28" t="str">
            <v>117 - Jersey</v>
          </cell>
          <cell r="AB28" t="str">
            <v>Reserve Bank of Australia</v>
          </cell>
        </row>
        <row r="29">
          <cell r="E29" t="str">
            <v>Export Price Index</v>
          </cell>
          <cell r="U29" t="str">
            <v>963</v>
          </cell>
          <cell r="V29" t="str">
            <v>Bosnia and Herzegovina</v>
          </cell>
          <cell r="W29" t="str">
            <v>Bosnia and Herzegovina konvertibilna marka</v>
          </cell>
          <cell r="X29" t="str">
            <v>042 - AFR resource intensive countries exclduing Sao Tome &amp; Principe</v>
          </cell>
          <cell r="Y29" t="str">
            <v>118 - Isle of Man</v>
          </cell>
          <cell r="AB29" t="str">
            <v>Oesterreichische Nationalbank (Austria)</v>
          </cell>
        </row>
        <row r="30">
          <cell r="E30" t="str">
            <v>Financial Corporations Survey</v>
          </cell>
          <cell r="U30" t="str">
            <v>616</v>
          </cell>
          <cell r="V30" t="str">
            <v>Botswana</v>
          </cell>
          <cell r="W30" t="str">
            <v>Botswana pula</v>
          </cell>
          <cell r="X30" t="str">
            <v>605 - Africa</v>
          </cell>
          <cell r="Y30" t="str">
            <v>119 - G7</v>
          </cell>
          <cell r="AB30" t="str">
            <v>Statistik Österreich (Austria)</v>
          </cell>
        </row>
        <row r="31">
          <cell r="E31" t="str">
            <v>Financial Market Prices</v>
          </cell>
          <cell r="U31" t="str">
            <v>223</v>
          </cell>
          <cell r="V31" t="str">
            <v>Brazil</v>
          </cell>
          <cell r="W31" t="str">
            <v>Brazilian real</v>
          </cell>
          <cell r="X31" t="str">
            <v>914 - Albania</v>
          </cell>
          <cell r="Y31" t="str">
            <v>122 - Austria</v>
          </cell>
          <cell r="AB31" t="str">
            <v>Ministry of Finance (Azerbaijan)</v>
          </cell>
        </row>
        <row r="32">
          <cell r="E32" t="str">
            <v>Financial Soundness Indicators</v>
          </cell>
          <cell r="U32" t="str">
            <v>516</v>
          </cell>
          <cell r="V32" t="str">
            <v>Brunei Darussalam</v>
          </cell>
          <cell r="W32" t="str">
            <v>Brunei dollar</v>
          </cell>
          <cell r="X32" t="str">
            <v>612 - Algeria</v>
          </cell>
          <cell r="Y32" t="str">
            <v>123 - Other Advanced Economies</v>
          </cell>
          <cell r="AB32" t="str">
            <v>National Bank of Azerbaijan</v>
          </cell>
        </row>
        <row r="33">
          <cell r="E33" t="str">
            <v>Financing by Debt Holder</v>
          </cell>
          <cell r="U33" t="str">
            <v>918</v>
          </cell>
          <cell r="V33" t="str">
            <v>Bulgaria</v>
          </cell>
          <cell r="W33" t="str">
            <v>Bulgarian lev</v>
          </cell>
          <cell r="X33" t="str">
            <v>614 - Angola</v>
          </cell>
          <cell r="Y33" t="str">
            <v>124 - Belgium</v>
          </cell>
          <cell r="AB33" t="str">
            <v>State Statistics Committee of the Azerbaijan Republic</v>
          </cell>
        </row>
        <row r="34">
          <cell r="E34" t="str">
            <v>Financing by Instruments</v>
          </cell>
          <cell r="U34" t="str">
            <v>748</v>
          </cell>
          <cell r="V34" t="str">
            <v>Burkina Faso</v>
          </cell>
          <cell r="W34" t="str">
            <v>West African CFA franc</v>
          </cell>
          <cell r="X34" t="str">
            <v>312 - Anguilla</v>
          </cell>
          <cell r="Y34" t="str">
            <v>128 - Denmark</v>
          </cell>
          <cell r="AB34" t="str">
            <v>Department of Statistics (Bahamas)</v>
          </cell>
        </row>
        <row r="35">
          <cell r="E35" t="str">
            <v>Foreign Currency and Domestic Currency Debt</v>
          </cell>
          <cell r="U35" t="str">
            <v>618</v>
          </cell>
          <cell r="V35" t="str">
            <v>Burundi</v>
          </cell>
          <cell r="W35" t="str">
            <v>Burundi franc</v>
          </cell>
          <cell r="X35" t="str">
            <v>311 - Antigua and Barbuda</v>
          </cell>
          <cell r="Y35" t="str">
            <v>132 - France</v>
          </cell>
          <cell r="AB35" t="str">
            <v>Ministry of Finance (Bahamas)</v>
          </cell>
        </row>
        <row r="36">
          <cell r="E36" t="str">
            <v>GDP-GNP Relation</v>
          </cell>
          <cell r="U36" t="str">
            <v>522</v>
          </cell>
          <cell r="V36" t="str">
            <v>Cambodia</v>
          </cell>
          <cell r="W36" t="str">
            <v>Cambodian riel</v>
          </cell>
          <cell r="X36" t="str">
            <v>213 - Argentina</v>
          </cell>
          <cell r="Y36" t="str">
            <v>134 - Germany</v>
          </cell>
          <cell r="AB36" t="str">
            <v>The Central Bank of the Bahamas</v>
          </cell>
        </row>
        <row r="37">
          <cell r="E37" t="str">
            <v>Gross External Debt Position by Sector</v>
          </cell>
          <cell r="U37" t="str">
            <v>622</v>
          </cell>
          <cell r="V37" t="str">
            <v>Cameroon</v>
          </cell>
          <cell r="W37" t="str">
            <v>Central African CFA franc</v>
          </cell>
          <cell r="X37" t="str">
            <v>911 - Armenia</v>
          </cell>
          <cell r="Y37" t="str">
            <v>135 - San Marino</v>
          </cell>
          <cell r="AB37" t="str">
            <v>Bahrain Monetary Authority</v>
          </cell>
        </row>
        <row r="38">
          <cell r="E38" t="str">
            <v>Import Price Index</v>
          </cell>
          <cell r="U38" t="str">
            <v>156</v>
          </cell>
          <cell r="V38" t="str">
            <v>Canada</v>
          </cell>
          <cell r="W38" t="str">
            <v>Canadian dollar</v>
          </cell>
          <cell r="X38" t="str">
            <v>314 - Aruba</v>
          </cell>
          <cell r="Y38" t="str">
            <v>136 - Italy</v>
          </cell>
          <cell r="AB38" t="str">
            <v>Directorate of Statistics (Bahrain)</v>
          </cell>
        </row>
        <row r="39">
          <cell r="E39" t="str">
            <v>Income, Savings, and Investment</v>
          </cell>
          <cell r="U39" t="str">
            <v>624</v>
          </cell>
          <cell r="V39" t="str">
            <v>Cape Verde</v>
          </cell>
          <cell r="W39" t="str">
            <v>Cape Verdean escudo</v>
          </cell>
          <cell r="X39" t="str">
            <v>510 - Asean-4</v>
          </cell>
          <cell r="Y39" t="str">
            <v>137 - Luxembourg</v>
          </cell>
          <cell r="AB39" t="str">
            <v>Ministry of Finance and National Economy (Bahrain)</v>
          </cell>
        </row>
        <row r="40">
          <cell r="E40" t="str">
            <v>Industrial Production</v>
          </cell>
          <cell r="U40" t="str">
            <v>377</v>
          </cell>
          <cell r="V40" t="str">
            <v>Cayman Islands</v>
          </cell>
          <cell r="W40" t="str">
            <v>Caymanian dollar (KYD)</v>
          </cell>
          <cell r="X40" t="str">
            <v>505 - Asia</v>
          </cell>
          <cell r="Y40" t="str">
            <v>138 - Netherlands</v>
          </cell>
          <cell r="AB40" t="str">
            <v>Bangladesh Bank</v>
          </cell>
        </row>
        <row r="41">
          <cell r="E41" t="str">
            <v>Interest Rates</v>
          </cell>
          <cell r="U41" t="str">
            <v>626</v>
          </cell>
          <cell r="V41" t="str">
            <v>Central African Republic</v>
          </cell>
          <cell r="W41" t="str">
            <v>Central African CFA franc</v>
          </cell>
          <cell r="X41" t="str">
            <v>193 - Australia</v>
          </cell>
          <cell r="Y41" t="str">
            <v>142 - Norway</v>
          </cell>
          <cell r="AB41" t="str">
            <v>Bangladesh Bureau of Statistics</v>
          </cell>
        </row>
        <row r="42">
          <cell r="E42" t="str">
            <v>Inventories</v>
          </cell>
          <cell r="U42" t="str">
            <v>904</v>
          </cell>
          <cell r="V42" t="str">
            <v>Central and Eastern Europe</v>
          </cell>
          <cell r="W42" t="str">
            <v>…</v>
          </cell>
          <cell r="X42" t="str">
            <v>122 - Austria</v>
          </cell>
          <cell r="Y42" t="str">
            <v>144 - Sweden</v>
          </cell>
          <cell r="AB42" t="str">
            <v>Ministry of Finance (Bangladesh)</v>
          </cell>
        </row>
        <row r="43">
          <cell r="E43" t="str">
            <v>Labor Force</v>
          </cell>
          <cell r="U43" t="str">
            <v>609</v>
          </cell>
          <cell r="V43" t="str">
            <v>CFA Countries</v>
          </cell>
          <cell r="W43" t="str">
            <v>CFA franc</v>
          </cell>
          <cell r="X43" t="str">
            <v>912 - Azerbaijan</v>
          </cell>
          <cell r="Y43" t="str">
            <v>146 - Switzerland</v>
          </cell>
          <cell r="AB43" t="str">
            <v>Barbados Statistical Service</v>
          </cell>
        </row>
        <row r="44">
          <cell r="E44" t="str">
            <v>Leading Economic Indicators</v>
          </cell>
          <cell r="U44" t="str">
            <v>628</v>
          </cell>
          <cell r="V44" t="str">
            <v>Chad</v>
          </cell>
          <cell r="W44" t="str">
            <v>Central African CFA franc</v>
          </cell>
          <cell r="X44" t="str">
            <v>313 - Bahamas, The</v>
          </cell>
          <cell r="Y44" t="str">
            <v>147 - Liechtenstein</v>
          </cell>
          <cell r="AB44" t="str">
            <v>Central Bank of Barbados</v>
          </cell>
        </row>
        <row r="45">
          <cell r="E45" t="str">
            <v>Liabilities</v>
          </cell>
          <cell r="U45" t="str">
            <v>228</v>
          </cell>
          <cell r="V45" t="str">
            <v>Chile</v>
          </cell>
          <cell r="W45" t="str">
            <v>Chilean peso</v>
          </cell>
          <cell r="X45" t="str">
            <v>419 - Bahrain, Kingdom of</v>
          </cell>
          <cell r="Y45" t="str">
            <v>156 - Canada</v>
          </cell>
          <cell r="AB45" t="str">
            <v>Ministry of Finance and Economic Affairs (Barbados)</v>
          </cell>
        </row>
        <row r="46">
          <cell r="E46" t="str">
            <v>Liabilities</v>
          </cell>
          <cell r="U46" t="str">
            <v>532</v>
          </cell>
          <cell r="V46" t="str">
            <v>China, P.R.: Hong Kong</v>
          </cell>
          <cell r="W46" t="str">
            <v>Hong Kong dollar</v>
          </cell>
          <cell r="X46" t="str">
            <v>513 - Bangladesh</v>
          </cell>
          <cell r="Y46" t="str">
            <v>158 - Japan</v>
          </cell>
          <cell r="AB46" t="str">
            <v>Ministry of Finance of the Republic of Belarus</v>
          </cell>
        </row>
        <row r="47">
          <cell r="E47" t="str">
            <v>Monetary Aggregates</v>
          </cell>
          <cell r="U47" t="str">
            <v>924</v>
          </cell>
          <cell r="V47" t="str">
            <v>China, P.R.: Mainland</v>
          </cell>
          <cell r="W47" t="str">
            <v>Chinese renminbi</v>
          </cell>
          <cell r="X47" t="str">
            <v>316 - Barbados</v>
          </cell>
          <cell r="Y47" t="str">
            <v>163 - Euro Area</v>
          </cell>
          <cell r="AB47" t="str">
            <v>Ministry of Statistics and Analysis of the Republic of Belarus</v>
          </cell>
        </row>
        <row r="48">
          <cell r="E48" t="str">
            <v>Net Assets (Assets - Liabilities)</v>
          </cell>
          <cell r="U48" t="str">
            <v>546</v>
          </cell>
          <cell r="V48" t="str">
            <v>China,P.R.:Macao</v>
          </cell>
          <cell r="W48" t="str">
            <v>…</v>
          </cell>
          <cell r="X48" t="str">
            <v>913 - Belarus</v>
          </cell>
          <cell r="Y48" t="str">
            <v>172 - Finland</v>
          </cell>
          <cell r="AB48" t="str">
            <v>National Bank of Belarus</v>
          </cell>
        </row>
        <row r="49">
          <cell r="E49" t="str">
            <v>Official Reserve Assets and Other Foreign Currency Assets</v>
          </cell>
          <cell r="U49" t="str">
            <v>900</v>
          </cell>
          <cell r="V49" t="str">
            <v>CIS</v>
          </cell>
          <cell r="W49" t="str">
            <v>…</v>
          </cell>
          <cell r="X49" t="str">
            <v>124 - Belgium</v>
          </cell>
          <cell r="Y49" t="str">
            <v>174 - Greece</v>
          </cell>
          <cell r="AB49" t="str">
            <v>Banque Nationale de Belgique (Belgium)</v>
          </cell>
        </row>
        <row r="50">
          <cell r="E50" t="str">
            <v>Other Depository Corporations</v>
          </cell>
          <cell r="U50" t="str">
            <v>901</v>
          </cell>
          <cell r="V50" t="str">
            <v>CIS and Mongolia</v>
          </cell>
          <cell r="W50" t="str">
            <v>…</v>
          </cell>
          <cell r="X50" t="str">
            <v>339 - Belize</v>
          </cell>
          <cell r="Y50" t="str">
            <v>176 - Iceland</v>
          </cell>
          <cell r="AB50" t="str">
            <v>Bureau van Dijk</v>
          </cell>
        </row>
        <row r="51">
          <cell r="E51" t="str">
            <v>Other Depository Corporations Survey</v>
          </cell>
          <cell r="U51" t="str">
            <v>902</v>
          </cell>
          <cell r="V51" t="str">
            <v>CIS/Mongolia (excluding Russia)</v>
          </cell>
          <cell r="W51" t="str">
            <v>…</v>
          </cell>
          <cell r="X51" t="str">
            <v>638 - Benin</v>
          </cell>
          <cell r="Y51" t="str">
            <v>178 - Ireland</v>
          </cell>
          <cell r="AB51" t="str">
            <v>Federal Public Service Budget (Belgium)</v>
          </cell>
        </row>
        <row r="52">
          <cell r="E52" t="str">
            <v>Other Financial Corporations</v>
          </cell>
          <cell r="U52" t="str">
            <v>233</v>
          </cell>
          <cell r="V52" t="str">
            <v>Colombia</v>
          </cell>
          <cell r="W52" t="str">
            <v>Colombian peso</v>
          </cell>
          <cell r="X52" t="str">
            <v>319 - Bermuda</v>
          </cell>
          <cell r="Y52" t="str">
            <v>181 - Malta</v>
          </cell>
          <cell r="AB52" t="str">
            <v>Institut National de Statistiques de Belgique</v>
          </cell>
        </row>
        <row r="53">
          <cell r="E53" t="str">
            <v>Other Financial Corporations Survey</v>
          </cell>
          <cell r="U53" t="str">
            <v>632</v>
          </cell>
          <cell r="V53" t="str">
            <v>Comoros</v>
          </cell>
          <cell r="W53" t="str">
            <v>Comorian franc</v>
          </cell>
          <cell r="X53" t="str">
            <v>514 - Bhutan</v>
          </cell>
          <cell r="Y53" t="str">
            <v>182 - Portugal</v>
          </cell>
          <cell r="AB53" t="str">
            <v>Central Bank of Belize</v>
          </cell>
        </row>
        <row r="54">
          <cell r="E54" t="str">
            <v>Other Indicators</v>
          </cell>
          <cell r="U54" t="str">
            <v>636</v>
          </cell>
          <cell r="V54" t="str">
            <v>Congo, Democratic Republic of</v>
          </cell>
          <cell r="W54" t="str">
            <v>Congolese franc</v>
          </cell>
          <cell r="X54" t="str">
            <v>218 - Bolivia</v>
          </cell>
          <cell r="Y54" t="str">
            <v>184 - Spain</v>
          </cell>
          <cell r="AB54" t="str">
            <v>Central Statistical Office (Belize)</v>
          </cell>
        </row>
        <row r="55">
          <cell r="E55" t="str">
            <v>Other Transactions</v>
          </cell>
          <cell r="U55" t="str">
            <v>634</v>
          </cell>
          <cell r="V55" t="str">
            <v>Congo, Republic of</v>
          </cell>
          <cell r="W55" t="str">
            <v>Central African CFA franc</v>
          </cell>
          <cell r="X55" t="str">
            <v>963 - Bosnia and Herzegovina</v>
          </cell>
          <cell r="Y55" t="str">
            <v>186 - Turkey</v>
          </cell>
          <cell r="AB55" t="str">
            <v>Ministry of Finance (Belize)</v>
          </cell>
        </row>
        <row r="56">
          <cell r="E56" t="str">
            <v>Personal Income</v>
          </cell>
          <cell r="U56" t="str">
            <v>238</v>
          </cell>
          <cell r="V56" t="str">
            <v>Costa Rica</v>
          </cell>
          <cell r="W56" t="str">
            <v>Costa Rican colon</v>
          </cell>
          <cell r="X56" t="str">
            <v>616 - Botswana</v>
          </cell>
          <cell r="Y56" t="str">
            <v>193 - Australia</v>
          </cell>
          <cell r="AB56" t="str">
            <v>Ministry of Foreign Affairs (Belize)</v>
          </cell>
        </row>
        <row r="57">
          <cell r="E57" t="str">
            <v>Producer Price Index</v>
          </cell>
          <cell r="U57" t="str">
            <v>662</v>
          </cell>
          <cell r="V57" t="str">
            <v>Côte d'Ivoire</v>
          </cell>
          <cell r="W57" t="str">
            <v>West African CFA franc</v>
          </cell>
          <cell r="X57" t="str">
            <v>223 - Brazil</v>
          </cell>
          <cell r="Y57" t="str">
            <v>196 - New Zealand</v>
          </cell>
          <cell r="AB57" t="str">
            <v>Banque Centrale des États de l’Afrique de l’Ouest (BCEAO) (Benin)</v>
          </cell>
        </row>
        <row r="58">
          <cell r="E58" t="str">
            <v>Public Corporations</v>
          </cell>
          <cell r="U58" t="str">
            <v>087</v>
          </cell>
          <cell r="V58" t="str">
            <v>Countries With Arrears and/or Rescheduling During 1997-2001</v>
          </cell>
          <cell r="W58" t="str">
            <v>…</v>
          </cell>
          <cell r="X58" t="str">
            <v>516 - Brunei Darussalam</v>
          </cell>
          <cell r="Y58" t="str">
            <v>199 - South Africa</v>
          </cell>
          <cell r="AB58" t="str">
            <v>Institut National de la Statistique et de l’Analyse Economique (Benin)</v>
          </cell>
        </row>
        <row r="59">
          <cell r="E59" t="str">
            <v>Public Financial Corporations</v>
          </cell>
          <cell r="U59" t="str">
            <v>960</v>
          </cell>
          <cell r="V59" t="str">
            <v>Croatia</v>
          </cell>
          <cell r="W59" t="str">
            <v>Croatian kuna</v>
          </cell>
          <cell r="X59" t="str">
            <v>918 - Bulgaria</v>
          </cell>
          <cell r="Y59" t="str">
            <v>200 - Other Emerging Market and Developing Countries</v>
          </cell>
          <cell r="AB59" t="str">
            <v>Ministère des Finances (Benin)</v>
          </cell>
        </row>
        <row r="60">
          <cell r="E60" t="str">
            <v>Public Non-financial Corporations</v>
          </cell>
          <cell r="U60" t="str">
            <v>423</v>
          </cell>
          <cell r="V60" t="str">
            <v>Cyprus</v>
          </cell>
          <cell r="W60" t="str">
            <v>Cypriot pound</v>
          </cell>
          <cell r="X60" t="str">
            <v>748 - Burkina Faso</v>
          </cell>
          <cell r="Y60" t="str">
            <v>203 - Newly Industrialized Asian Economies</v>
          </cell>
          <cell r="AB60" t="str">
            <v>Bermuda Government - Department of Statistics</v>
          </cell>
        </row>
        <row r="61">
          <cell r="E61" t="str">
            <v>Retail Sales</v>
          </cell>
          <cell r="U61" t="str">
            <v>935</v>
          </cell>
          <cell r="V61" t="str">
            <v>Czech Republic</v>
          </cell>
          <cell r="W61" t="str">
            <v>Czech koruna</v>
          </cell>
          <cell r="X61" t="str">
            <v>618 - Burundi</v>
          </cell>
          <cell r="Y61" t="str">
            <v>204 - Least Developed Countries</v>
          </cell>
          <cell r="AB61" t="str">
            <v>Bermuda Monetary Authority</v>
          </cell>
        </row>
        <row r="62">
          <cell r="E62" t="str">
            <v>Revenue</v>
          </cell>
          <cell r="U62" t="str">
            <v>128</v>
          </cell>
          <cell r="V62" t="str">
            <v>Denmark</v>
          </cell>
          <cell r="W62" t="str">
            <v>Danish krone</v>
          </cell>
          <cell r="X62" t="str">
            <v>522 - Cambodia</v>
          </cell>
          <cell r="Y62" t="str">
            <v>205 - Western Hemisphere</v>
          </cell>
          <cell r="AB62" t="str">
            <v>Central Statistical Office (Bhutan)</v>
          </cell>
        </row>
        <row r="63">
          <cell r="E63" t="str">
            <v>Revenue and Grants</v>
          </cell>
          <cell r="U63" t="str">
            <v>216</v>
          </cell>
          <cell r="V63" t="str">
            <v>Diversified Exporters</v>
          </cell>
          <cell r="W63" t="str">
            <v>…</v>
          </cell>
          <cell r="X63" t="str">
            <v>622 - Cameroon</v>
          </cell>
          <cell r="Y63" t="str">
            <v>209 - Net Creditor Countries</v>
          </cell>
          <cell r="AB63" t="str">
            <v>Ministry of Finance (Bhutan)</v>
          </cell>
        </row>
        <row r="64">
          <cell r="E64" t="str">
            <v>Services Sub-items</v>
          </cell>
          <cell r="U64" t="str">
            <v>611</v>
          </cell>
          <cell r="V64" t="str">
            <v>Djibouti</v>
          </cell>
          <cell r="W64" t="str">
            <v>Djiboutian franc</v>
          </cell>
          <cell r="X64" t="str">
            <v>156 - Canada</v>
          </cell>
          <cell r="Y64" t="str">
            <v>213 - Argentina</v>
          </cell>
          <cell r="AB64" t="str">
            <v>Royal Monetary Authority of Bhutan</v>
          </cell>
        </row>
        <row r="65">
          <cell r="E65" t="str">
            <v>Unemployment</v>
          </cell>
          <cell r="U65" t="str">
            <v>321</v>
          </cell>
          <cell r="V65" t="str">
            <v>Dominica</v>
          </cell>
          <cell r="W65" t="str">
            <v>East Caribbean dollar</v>
          </cell>
          <cell r="X65" t="str">
            <v>624 - Cape Verde</v>
          </cell>
          <cell r="Y65" t="str">
            <v>216 - Diversified Exporters</v>
          </cell>
          <cell r="AB65" t="str">
            <v>Banco Central de Bolivia</v>
          </cell>
        </row>
        <row r="66">
          <cell r="E66" t="str">
            <v>Wholesale Price Index</v>
          </cell>
          <cell r="U66" t="str">
            <v>243</v>
          </cell>
          <cell r="V66" t="str">
            <v>Dominican Republic</v>
          </cell>
          <cell r="W66" t="str">
            <v>Dominican peso</v>
          </cell>
          <cell r="X66" t="str">
            <v>377 - Cayman Islands</v>
          </cell>
          <cell r="Y66" t="str">
            <v>218 - Bolivia</v>
          </cell>
          <cell r="AB66" t="str">
            <v>Instituto Nacional de Estadistica (Bolivia)</v>
          </cell>
        </row>
        <row r="67">
          <cell r="U67" t="str">
            <v>248</v>
          </cell>
          <cell r="V67" t="str">
            <v>Ecuador</v>
          </cell>
          <cell r="W67" t="str">
            <v>uses the U.S. Dollar</v>
          </cell>
          <cell r="X67" t="str">
            <v>758 - Central African Economic and Monetary Community (CEMAC)</v>
          </cell>
          <cell r="Y67" t="str">
            <v>223 - Brazil</v>
          </cell>
          <cell r="AB67" t="str">
            <v>Ministerio de Hacienda (Bolivia)</v>
          </cell>
        </row>
        <row r="68">
          <cell r="U68" t="str">
            <v>469</v>
          </cell>
          <cell r="V68" t="str">
            <v>Egypt</v>
          </cell>
          <cell r="W68" t="str">
            <v>Egyptian pound</v>
          </cell>
          <cell r="X68" t="str">
            <v>626 - Central African Republic</v>
          </cell>
          <cell r="Y68" t="str">
            <v>228 - Chile</v>
          </cell>
          <cell r="AB68" t="str">
            <v>Secretaría Nacional de Hacienda (Bolivia)</v>
          </cell>
        </row>
        <row r="69">
          <cell r="U69" t="str">
            <v>253</v>
          </cell>
          <cell r="V69" t="str">
            <v>El Salvador</v>
          </cell>
          <cell r="W69" t="str">
            <v>uses the U.S. Dollar</v>
          </cell>
          <cell r="X69" t="str">
            <v>904 - Central and Eastern Europe</v>
          </cell>
          <cell r="Y69" t="str">
            <v>233 - Colombia</v>
          </cell>
          <cell r="AB69" t="str">
            <v>Central Bank of Bosnia and Herzegovina</v>
          </cell>
        </row>
        <row r="70">
          <cell r="U70" t="str">
            <v>501</v>
          </cell>
          <cell r="V70" t="str">
            <v>Emerging Asia</v>
          </cell>
          <cell r="W70" t="str">
            <v>…</v>
          </cell>
          <cell r="X70" t="str">
            <v>609 - CFA Countries</v>
          </cell>
          <cell r="Y70" t="str">
            <v>238 - Costa Rica</v>
          </cell>
          <cell r="AB70" t="str">
            <v>Institute of Statistics (Bosnia and Herzegovina)</v>
          </cell>
        </row>
        <row r="71">
          <cell r="U71" t="str">
            <v>036</v>
          </cell>
          <cell r="V71" t="str">
            <v>Emerging Market Economies</v>
          </cell>
          <cell r="W71" t="str">
            <v>…</v>
          </cell>
          <cell r="X71" t="str">
            <v xml:space="preserve">609 - CFA franc zone </v>
          </cell>
          <cell r="Y71" t="str">
            <v>243 - Dominican Republic</v>
          </cell>
          <cell r="AB71" t="str">
            <v>Ministry of Finance for the Federation of Bosnia and Herzegovina</v>
          </cell>
        </row>
        <row r="72">
          <cell r="U72" t="str">
            <v>642</v>
          </cell>
          <cell r="V72" t="str">
            <v>Equatorial Guinea</v>
          </cell>
          <cell r="W72" t="str">
            <v>Central African CFA franc</v>
          </cell>
          <cell r="X72" t="str">
            <v>628 - Chad</v>
          </cell>
          <cell r="Y72" t="str">
            <v>248 - Ecuador</v>
          </cell>
          <cell r="AB72" t="str">
            <v>Bank of Botswana</v>
          </cell>
        </row>
        <row r="73">
          <cell r="U73" t="str">
            <v>643</v>
          </cell>
          <cell r="V73" t="str">
            <v>Eritrea</v>
          </cell>
          <cell r="W73" t="str">
            <v>Eritrean nakfa</v>
          </cell>
          <cell r="X73" t="str">
            <v>228 - Chile</v>
          </cell>
          <cell r="Y73" t="str">
            <v>253 - El Salvador</v>
          </cell>
          <cell r="AB73" t="str">
            <v>Central Statistics Office (Botswana)</v>
          </cell>
        </row>
        <row r="74">
          <cell r="U74" t="str">
            <v>939</v>
          </cell>
          <cell r="V74" t="str">
            <v>Estonia</v>
          </cell>
          <cell r="W74" t="str">
            <v>Estonian kroon</v>
          </cell>
          <cell r="X74" t="str">
            <v>532 - China, P.R.: Hong Kong</v>
          </cell>
          <cell r="Y74" t="str">
            <v>258 - Guatemala</v>
          </cell>
          <cell r="AB74" t="str">
            <v>Department of Customs and Excise (Botswana)</v>
          </cell>
        </row>
        <row r="75">
          <cell r="U75" t="str">
            <v>644</v>
          </cell>
          <cell r="V75" t="str">
            <v>Ethiopia</v>
          </cell>
          <cell r="W75" t="str">
            <v>Ethiopian birr</v>
          </cell>
          <cell r="X75" t="str">
            <v>924 - China, P.R.: Mainland</v>
          </cell>
          <cell r="Y75" t="str">
            <v>263 - Haiti</v>
          </cell>
          <cell r="AB75" t="str">
            <v>Ministry of Finance and Development Planning (Botswana)</v>
          </cell>
        </row>
        <row r="76">
          <cell r="U76" t="str">
            <v>903</v>
          </cell>
          <cell r="V76" t="str">
            <v>EU Accession Candidates</v>
          </cell>
          <cell r="W76" t="str">
            <v>…</v>
          </cell>
          <cell r="X76" t="str">
            <v>546 - China,P.R.:Macao</v>
          </cell>
          <cell r="Y76" t="str">
            <v>268 - Honduras</v>
          </cell>
          <cell r="AB76" t="str">
            <v>Banco Central do Brasil</v>
          </cell>
        </row>
        <row r="77">
          <cell r="U77" t="str">
            <v>163</v>
          </cell>
          <cell r="V77" t="str">
            <v>Euro Area</v>
          </cell>
          <cell r="W77" t="str">
            <v>European euro</v>
          </cell>
          <cell r="X77" t="str">
            <v>900 - CIS</v>
          </cell>
          <cell r="Y77" t="str">
            <v>273 - Mexico</v>
          </cell>
          <cell r="AB77" t="str">
            <v>Brazilian Institute of Statistics and Geography (IBGE) (Brazil)</v>
          </cell>
        </row>
        <row r="78">
          <cell r="U78" t="str">
            <v>998</v>
          </cell>
          <cell r="V78" t="str">
            <v>European Union (25 countries)</v>
          </cell>
          <cell r="W78" t="str">
            <v>European euro</v>
          </cell>
          <cell r="X78" t="str">
            <v>901 - CIS and Mongolia</v>
          </cell>
          <cell r="Y78" t="str">
            <v>278 - Nicaragua</v>
          </cell>
          <cell r="AB78" t="str">
            <v>Ministerio da Fazenda (Brazil)</v>
          </cell>
        </row>
        <row r="79">
          <cell r="U79" t="str">
            <v>819</v>
          </cell>
          <cell r="V79" t="str">
            <v>Fiji</v>
          </cell>
          <cell r="W79" t="str">
            <v>Fijian dollar</v>
          </cell>
          <cell r="X79" t="str">
            <v>902 - CIS/Mongolia (excluding Russia)</v>
          </cell>
          <cell r="Y79" t="str">
            <v>283 - Panama</v>
          </cell>
          <cell r="AB79" t="str">
            <v>Ministry of Industry, Commerce and Tourism, Secretariat of Foreign Commerce (SECEX) (Brazil)</v>
          </cell>
        </row>
        <row r="80">
          <cell r="U80" t="str">
            <v>172</v>
          </cell>
          <cell r="V80" t="str">
            <v>Finland</v>
          </cell>
          <cell r="W80" t="str">
            <v>European euro</v>
          </cell>
          <cell r="X80" t="str">
            <v>233 - Colombia</v>
          </cell>
          <cell r="Y80" t="str">
            <v>288 - Paraguay</v>
          </cell>
          <cell r="AB80" t="str">
            <v>Brunei Currency and Monetary Board (BCMB)</v>
          </cell>
        </row>
        <row r="81">
          <cell r="U81" t="str">
            <v>132</v>
          </cell>
          <cell r="V81" t="str">
            <v>France</v>
          </cell>
          <cell r="W81" t="str">
            <v>European euro</v>
          </cell>
          <cell r="X81" t="str">
            <v>760 - Common Market of Eastern and Southern Africa (COMESA) excluding Zimbabwe</v>
          </cell>
          <cell r="Y81" t="str">
            <v>293 - Peru</v>
          </cell>
          <cell r="AB81" t="str">
            <v>Department of Economic Planning and Development (Brunei Darussalam)</v>
          </cell>
        </row>
        <row r="82">
          <cell r="U82" t="str">
            <v>839</v>
          </cell>
          <cell r="V82" t="str">
            <v>French Territories: New Caledonia</v>
          </cell>
          <cell r="W82" t="str">
            <v>CFP Franc (XPF)</v>
          </cell>
          <cell r="X82" t="str">
            <v>632 - Comoros</v>
          </cell>
          <cell r="Y82" t="str">
            <v>298 - Uruguay</v>
          </cell>
          <cell r="AB82" t="str">
            <v>Department of Statistics (Brunei Darussalam)</v>
          </cell>
        </row>
        <row r="83">
          <cell r="U83" t="str">
            <v>080</v>
          </cell>
          <cell r="V83" t="str">
            <v>Fuel Exporters</v>
          </cell>
          <cell r="W83" t="str">
            <v>…</v>
          </cell>
          <cell r="X83" t="str">
            <v>636 - Congo, Democratic Republic of</v>
          </cell>
          <cell r="Y83" t="str">
            <v>299 - Venezuela, República Bolivariana de</v>
          </cell>
          <cell r="AB83" t="str">
            <v>Ministry of Finance (Brunei Darussalam)</v>
          </cell>
        </row>
        <row r="84">
          <cell r="U84" t="str">
            <v>119</v>
          </cell>
          <cell r="V84" t="str">
            <v>G7</v>
          </cell>
          <cell r="W84" t="str">
            <v>…</v>
          </cell>
          <cell r="X84" t="str">
            <v>634 - Congo, Republic of</v>
          </cell>
          <cell r="Y84" t="str">
            <v>311 - Antigua and Barbuda</v>
          </cell>
          <cell r="AB84" t="str">
            <v>Bulgarian National Bank</v>
          </cell>
        </row>
        <row r="85">
          <cell r="U85" t="str">
            <v>646</v>
          </cell>
          <cell r="V85" t="str">
            <v>Gabon</v>
          </cell>
          <cell r="W85" t="str">
            <v>Central African CFA franc</v>
          </cell>
          <cell r="X85" t="str">
            <v>238 - Costa Rica</v>
          </cell>
          <cell r="Y85" t="str">
            <v>312 - Anguilla</v>
          </cell>
          <cell r="AB85" t="str">
            <v>Ministry of Finance (Bulgaria)</v>
          </cell>
        </row>
        <row r="86">
          <cell r="U86" t="str">
            <v>648</v>
          </cell>
          <cell r="V86" t="str">
            <v>Gambia, The</v>
          </cell>
          <cell r="W86" t="str">
            <v>Gambian dalasi</v>
          </cell>
          <cell r="X86" t="str">
            <v>662 - Côte d'Ivoire</v>
          </cell>
          <cell r="Y86" t="str">
            <v>313 - Bahamas, The</v>
          </cell>
          <cell r="AB86" t="str">
            <v>National Statistical Institute of Bulgaria</v>
          </cell>
        </row>
        <row r="87">
          <cell r="U87" t="str">
            <v>915</v>
          </cell>
          <cell r="V87" t="str">
            <v>Georgia</v>
          </cell>
          <cell r="W87" t="str">
            <v>Georgian lari</v>
          </cell>
          <cell r="X87" t="str">
            <v>087 - Countries With Arrears and/or Rescheduling During 1997-2001</v>
          </cell>
          <cell r="Y87" t="str">
            <v>314 - Aruba</v>
          </cell>
          <cell r="AB87" t="str">
            <v>Prime Minister's Office (Bulgaria)</v>
          </cell>
        </row>
        <row r="88">
          <cell r="U88" t="str">
            <v>134</v>
          </cell>
          <cell r="V88" t="str">
            <v>Germany</v>
          </cell>
          <cell r="W88" t="str">
            <v>European euro</v>
          </cell>
          <cell r="X88" t="str">
            <v>960 - Croatia</v>
          </cell>
          <cell r="Y88" t="str">
            <v>316 - Barbados</v>
          </cell>
          <cell r="AB88" t="str">
            <v>Banque Centrale des États de l’Afrique de l’Ouest (BCEAO) (Burkina Faso)</v>
          </cell>
        </row>
        <row r="89">
          <cell r="U89" t="str">
            <v>652</v>
          </cell>
          <cell r="V89" t="str">
            <v>Ghana</v>
          </cell>
          <cell r="W89" t="str">
            <v>Ghanaian cedi</v>
          </cell>
          <cell r="X89" t="str">
            <v>423 - Cyprus</v>
          </cell>
          <cell r="Y89" t="str">
            <v>319 - Bermuda</v>
          </cell>
          <cell r="AB89" t="str">
            <v>Ministere de l'Economie et des Finances (Burkina Faso)</v>
          </cell>
        </row>
        <row r="90">
          <cell r="U90" t="str">
            <v>174</v>
          </cell>
          <cell r="V90" t="str">
            <v>Greece</v>
          </cell>
          <cell r="W90" t="str">
            <v>European euro</v>
          </cell>
          <cell r="X90" t="str">
            <v>935 - Czech Republic</v>
          </cell>
          <cell r="Y90" t="str">
            <v>321 - Dominica</v>
          </cell>
          <cell r="AB90" t="str">
            <v>Banque de la Republique du Burundi</v>
          </cell>
        </row>
        <row r="91">
          <cell r="U91" t="str">
            <v>328</v>
          </cell>
          <cell r="V91" t="str">
            <v>Grenada</v>
          </cell>
          <cell r="W91" t="str">
            <v>East Caribbean dollar</v>
          </cell>
          <cell r="X91" t="str">
            <v>128 - Denmark</v>
          </cell>
          <cell r="Y91" t="str">
            <v>328 - Grenada</v>
          </cell>
          <cell r="AB91" t="str">
            <v>Ministère des finances (Burundi)</v>
          </cell>
        </row>
        <row r="92">
          <cell r="U92" t="str">
            <v>329</v>
          </cell>
          <cell r="V92" t="str">
            <v>Guadeloupe</v>
          </cell>
          <cell r="W92" t="str">
            <v>European euro</v>
          </cell>
          <cell r="X92" t="str">
            <v>216 - Diversified Exporters</v>
          </cell>
          <cell r="Y92" t="str">
            <v>329 - Guadeloupe</v>
          </cell>
          <cell r="AB92" t="str">
            <v>Ministère du Plan (Burundi)</v>
          </cell>
        </row>
        <row r="93">
          <cell r="U93" t="str">
            <v>258</v>
          </cell>
          <cell r="V93" t="str">
            <v>Guatemala</v>
          </cell>
          <cell r="W93" t="str">
            <v>Guatemalan quetzal</v>
          </cell>
          <cell r="X93" t="str">
            <v>611 - Djibouti</v>
          </cell>
          <cell r="Y93" t="str">
            <v>333 - Guiana, French</v>
          </cell>
          <cell r="AB93" t="str">
            <v>Ministère de l'économie et des finances (Cambodia)</v>
          </cell>
        </row>
        <row r="94">
          <cell r="U94" t="str">
            <v>113</v>
          </cell>
          <cell r="V94" t="str">
            <v>Guernsey</v>
          </cell>
          <cell r="W94" t="str">
            <v>Pound Sterling (GBP)</v>
          </cell>
          <cell r="X94" t="str">
            <v>321 - Dominica</v>
          </cell>
          <cell r="Y94" t="str">
            <v>336 - Guyana</v>
          </cell>
          <cell r="AB94" t="str">
            <v>National Bank of Cambodia</v>
          </cell>
        </row>
        <row r="95">
          <cell r="U95" t="str">
            <v>333</v>
          </cell>
          <cell r="V95" t="str">
            <v>Guiana, French</v>
          </cell>
          <cell r="W95" t="str">
            <v>Guyanese dollar (GYD)</v>
          </cell>
          <cell r="X95" t="str">
            <v>243 - Dominican Republic</v>
          </cell>
          <cell r="Y95" t="str">
            <v>339 - Belize</v>
          </cell>
          <cell r="AB95" t="str">
            <v>National Institute of Statistics (Cambodia)</v>
          </cell>
        </row>
        <row r="96">
          <cell r="U96" t="str">
            <v>656</v>
          </cell>
          <cell r="V96" t="str">
            <v>Guinea</v>
          </cell>
          <cell r="W96" t="str">
            <v>Guinean franc</v>
          </cell>
          <cell r="X96" t="str">
            <v>619 - East African Community (EAC -5)</v>
          </cell>
          <cell r="Y96" t="str">
            <v>343 - Jamaica</v>
          </cell>
          <cell r="AB96" t="str">
            <v>Banque des États de l’Afrique Centrale (BEAC) (Cameroon)</v>
          </cell>
        </row>
        <row r="97">
          <cell r="U97" t="str">
            <v>654</v>
          </cell>
          <cell r="V97" t="str">
            <v>Guinea-Bissau</v>
          </cell>
          <cell r="W97" t="str">
            <v>West African CFA franc</v>
          </cell>
          <cell r="X97" t="str">
            <v>248 - Ecuador</v>
          </cell>
          <cell r="Y97" t="str">
            <v>349 - Martinique</v>
          </cell>
          <cell r="AB97" t="str">
            <v>Ministère de l'économie et des finances (Cameroon)</v>
          </cell>
        </row>
        <row r="98">
          <cell r="U98" t="str">
            <v>336</v>
          </cell>
          <cell r="V98" t="str">
            <v>Guyana</v>
          </cell>
          <cell r="W98" t="str">
            <v>Guyanese dollar</v>
          </cell>
          <cell r="X98" t="str">
            <v>469 - Egypt</v>
          </cell>
          <cell r="Y98" t="str">
            <v>353 - Netherlands Antilles</v>
          </cell>
          <cell r="AB98" t="str">
            <v>Ministère du Plan et de l'Amenagement du Territoire (Cameroon)</v>
          </cell>
        </row>
        <row r="99">
          <cell r="U99" t="str">
            <v>263</v>
          </cell>
          <cell r="V99" t="str">
            <v>Haiti</v>
          </cell>
          <cell r="W99" t="str">
            <v>Haitian gourde</v>
          </cell>
          <cell r="X99" t="str">
            <v>253 - El Salvador</v>
          </cell>
          <cell r="Y99" t="str">
            <v>361 - St. Kitts and Nevis</v>
          </cell>
          <cell r="AB99" t="str">
            <v>Bank of Canada</v>
          </cell>
        </row>
        <row r="100">
          <cell r="U100" t="str">
            <v>711</v>
          </cell>
          <cell r="V100" t="str">
            <v>HIPC</v>
          </cell>
          <cell r="W100" t="str">
            <v>…</v>
          </cell>
          <cell r="X100" t="str">
            <v>501 - Emerging Asia</v>
          </cell>
          <cell r="Y100" t="str">
            <v>362 - St. Lucia</v>
          </cell>
          <cell r="AB100" t="str">
            <v>Statistics Canada</v>
          </cell>
        </row>
        <row r="101">
          <cell r="U101" t="str">
            <v>268</v>
          </cell>
          <cell r="V101" t="str">
            <v>Honduras</v>
          </cell>
          <cell r="W101" t="str">
            <v>Honduran lempira</v>
          </cell>
          <cell r="X101" t="str">
            <v>036 - Emerging Market Economies</v>
          </cell>
          <cell r="Y101" t="str">
            <v>364 - St. Vincent and the Grenadines</v>
          </cell>
          <cell r="AB101" t="str">
            <v>Banco de Cabo Verde (Cape Verde)</v>
          </cell>
        </row>
        <row r="102">
          <cell r="U102" t="str">
            <v>944</v>
          </cell>
          <cell r="V102" t="str">
            <v>Hungary</v>
          </cell>
          <cell r="W102" t="str">
            <v>Hungarian forint</v>
          </cell>
          <cell r="X102" t="str">
            <v>642 - Equatorial Guinea</v>
          </cell>
          <cell r="Y102" t="str">
            <v>366 - Suriname</v>
          </cell>
          <cell r="AB102" t="str">
            <v>Instituto Nacional de Estatistica (Cape Verde)</v>
          </cell>
        </row>
        <row r="103">
          <cell r="U103" t="str">
            <v>176</v>
          </cell>
          <cell r="V103" t="str">
            <v>Iceland</v>
          </cell>
          <cell r="W103" t="str">
            <v>Icelandic króna</v>
          </cell>
          <cell r="X103" t="str">
            <v>643 - Eritrea</v>
          </cell>
          <cell r="Y103" t="str">
            <v>369 - Trinidad and Tobago</v>
          </cell>
          <cell r="AB103" t="str">
            <v>Ministère de la coordination économique (Cape Verde)</v>
          </cell>
        </row>
        <row r="104">
          <cell r="U104" t="str">
            <v>534</v>
          </cell>
          <cell r="V104" t="str">
            <v>India</v>
          </cell>
          <cell r="W104" t="str">
            <v>Indian rupee</v>
          </cell>
          <cell r="X104" t="str">
            <v>939 - Estonia</v>
          </cell>
          <cell r="Y104" t="str">
            <v>377 - Cayman Islands</v>
          </cell>
          <cell r="AB104" t="str">
            <v>Ministerio das Financas (Cape Verde)</v>
          </cell>
        </row>
        <row r="105">
          <cell r="U105" t="str">
            <v>536</v>
          </cell>
          <cell r="V105" t="str">
            <v>Indonesia</v>
          </cell>
          <cell r="W105" t="str">
            <v>Indonesian rupiah</v>
          </cell>
          <cell r="X105" t="str">
            <v>644 - Ethiopia</v>
          </cell>
          <cell r="Y105" t="str">
            <v>405 - Middle East</v>
          </cell>
          <cell r="AB105" t="str">
            <v>Cayman Islands Monetary Authority</v>
          </cell>
        </row>
        <row r="106">
          <cell r="U106" t="str">
            <v>429</v>
          </cell>
          <cell r="V106" t="str">
            <v>Iran, Islamic Republic of</v>
          </cell>
          <cell r="W106" t="str">
            <v>Iranian rial</v>
          </cell>
          <cell r="X106" t="str">
            <v>903 - EU Accession Candidates</v>
          </cell>
          <cell r="Y106" t="str">
            <v>406 - Middle East and North Africa</v>
          </cell>
          <cell r="AB106" t="str">
            <v>Department of Finance &amp; Development / Statistical Office (Cayman Islands)</v>
          </cell>
        </row>
        <row r="107">
          <cell r="U107" t="str">
            <v>433</v>
          </cell>
          <cell r="V107" t="str">
            <v>Iraq</v>
          </cell>
          <cell r="W107" t="str">
            <v>Iraqi dinar</v>
          </cell>
          <cell r="X107" t="str">
            <v>163 - Euro Area</v>
          </cell>
          <cell r="Y107" t="str">
            <v>419 - Bahrain, Kingdom of</v>
          </cell>
          <cell r="AB107" t="str">
            <v>Banque des États de l’Afrique Centrale (BEAC) (Central African Republic)</v>
          </cell>
        </row>
        <row r="108">
          <cell r="U108" t="str">
            <v>178</v>
          </cell>
          <cell r="V108" t="str">
            <v>Ireland</v>
          </cell>
          <cell r="W108" t="str">
            <v>European euro</v>
          </cell>
          <cell r="X108" t="str">
            <v>998 - European Union (25 countries)</v>
          </cell>
          <cell r="Y108" t="str">
            <v>423 - Cyprus</v>
          </cell>
          <cell r="AB108" t="str">
            <v>Ministere des Finances, du Plan et de la Cooperation International (Central African Republic)</v>
          </cell>
        </row>
        <row r="109">
          <cell r="U109" t="str">
            <v>118</v>
          </cell>
          <cell r="V109" t="str">
            <v>Isle of Man</v>
          </cell>
          <cell r="W109" t="str">
            <v>Pound Sterling (GBP)</v>
          </cell>
          <cell r="X109" t="str">
            <v>819 - Fiji</v>
          </cell>
          <cell r="Y109" t="str">
            <v>429 - Iran, Islamic Republic of</v>
          </cell>
          <cell r="AB109" t="str">
            <v>Presidence de la Republique (Central African Republic)</v>
          </cell>
        </row>
        <row r="110">
          <cell r="U110" t="str">
            <v>436</v>
          </cell>
          <cell r="V110" t="str">
            <v>Israel</v>
          </cell>
          <cell r="W110" t="str">
            <v>Israeli new sheqel</v>
          </cell>
          <cell r="X110" t="str">
            <v>172 - Finland</v>
          </cell>
          <cell r="Y110" t="str">
            <v>433 - Iraq</v>
          </cell>
          <cell r="AB110" t="str">
            <v>Banque des États de l’Afrique Centrale (BEAC) (Chad)</v>
          </cell>
        </row>
        <row r="111">
          <cell r="U111" t="str">
            <v>136</v>
          </cell>
          <cell r="V111" t="str">
            <v>Italy</v>
          </cell>
          <cell r="W111" t="str">
            <v>European euro</v>
          </cell>
          <cell r="X111" t="str">
            <v>132 - France</v>
          </cell>
          <cell r="Y111" t="str">
            <v>436 - Israel</v>
          </cell>
          <cell r="AB111" t="str">
            <v>Institut de la Statistique (INSDEE) (Chad)</v>
          </cell>
        </row>
        <row r="112">
          <cell r="U112" t="str">
            <v>343</v>
          </cell>
          <cell r="V112" t="str">
            <v>Jamaica</v>
          </cell>
          <cell r="W112" t="str">
            <v>Jamaican dollar</v>
          </cell>
          <cell r="X112" t="str">
            <v>839 - French Territories: New Caledonia</v>
          </cell>
          <cell r="Y112" t="str">
            <v>439 - Jordan</v>
          </cell>
          <cell r="AB112" t="str">
            <v>Ministere des finances (Chad)</v>
          </cell>
        </row>
        <row r="113">
          <cell r="U113" t="str">
            <v>158</v>
          </cell>
          <cell r="V113" t="str">
            <v>Japan</v>
          </cell>
          <cell r="W113" t="str">
            <v>Japanese yen</v>
          </cell>
          <cell r="X113" t="str">
            <v>080 - Fuel Exporters</v>
          </cell>
          <cell r="Y113" t="str">
            <v>443 - Kuwait</v>
          </cell>
          <cell r="AB113" t="str">
            <v>Banco Central de Chile</v>
          </cell>
        </row>
        <row r="114">
          <cell r="U114" t="str">
            <v>117</v>
          </cell>
          <cell r="V114" t="str">
            <v>Jersey</v>
          </cell>
          <cell r="W114" t="str">
            <v>Pound Sterling (GBP)</v>
          </cell>
          <cell r="X114" t="str">
            <v>119 - G7</v>
          </cell>
          <cell r="Y114" t="str">
            <v>446 - Lebanon</v>
          </cell>
          <cell r="AB114" t="str">
            <v>Ministerio de Hacienda (Chile)</v>
          </cell>
        </row>
        <row r="115">
          <cell r="U115" t="str">
            <v>439</v>
          </cell>
          <cell r="V115" t="str">
            <v>Jordan</v>
          </cell>
          <cell r="W115" t="str">
            <v>Jordanian dinar</v>
          </cell>
          <cell r="X115" t="str">
            <v>646 - Gabon</v>
          </cell>
          <cell r="Y115" t="str">
            <v>449 - Oman</v>
          </cell>
          <cell r="AB115" t="str">
            <v>Census and Statistics Department (China, P.R.: Hong Kong)</v>
          </cell>
        </row>
        <row r="116">
          <cell r="U116" t="str">
            <v>916</v>
          </cell>
          <cell r="V116" t="str">
            <v>Kazakhstan</v>
          </cell>
          <cell r="W116" t="str">
            <v>Kazakhstani tenge</v>
          </cell>
          <cell r="X116" t="str">
            <v>648 - Gambia, The</v>
          </cell>
          <cell r="Y116" t="str">
            <v>453 - Qatar</v>
          </cell>
          <cell r="AB116" t="str">
            <v>Financial Services and the Treasury Bureau (Treasury) (China, P.R.: Hong Kong)</v>
          </cell>
        </row>
        <row r="117">
          <cell r="U117" t="str">
            <v>664</v>
          </cell>
          <cell r="V117" t="str">
            <v>Kenya</v>
          </cell>
          <cell r="W117" t="str">
            <v>Kenyan shilling</v>
          </cell>
          <cell r="X117" t="str">
            <v>915 - Georgia</v>
          </cell>
          <cell r="Y117" t="str">
            <v>456 - Saudi Arabia</v>
          </cell>
          <cell r="AB117" t="str">
            <v>Hong Kong Monetary Authority</v>
          </cell>
        </row>
        <row r="118">
          <cell r="U118" t="str">
            <v>826</v>
          </cell>
          <cell r="V118" t="str">
            <v>Kiribati</v>
          </cell>
          <cell r="W118" t="str">
            <v>see Australia</v>
          </cell>
          <cell r="X118" t="str">
            <v>134 - Germany</v>
          </cell>
          <cell r="Y118" t="str">
            <v>463 - Syrian Arab Republic</v>
          </cell>
          <cell r="AB118" t="str">
            <v>General Administration of Customs (China, P.R.: Mainland)</v>
          </cell>
        </row>
        <row r="119">
          <cell r="U119" t="str">
            <v>542</v>
          </cell>
          <cell r="V119" t="str">
            <v>Korea, Republic of</v>
          </cell>
          <cell r="W119" t="str">
            <v>Korean won</v>
          </cell>
          <cell r="X119" t="str">
            <v>652 - Ghana</v>
          </cell>
          <cell r="Y119" t="str">
            <v>466 - United Arab Emirates</v>
          </cell>
          <cell r="AB119" t="str">
            <v>Ministry of Finance (China, P.R.: Mainland)</v>
          </cell>
        </row>
        <row r="120">
          <cell r="U120" t="str">
            <v>443</v>
          </cell>
          <cell r="V120" t="str">
            <v>Kuwait</v>
          </cell>
          <cell r="W120" t="str">
            <v>Kuwaiti dinar</v>
          </cell>
          <cell r="X120" t="str">
            <v>174 - Greece</v>
          </cell>
          <cell r="Y120" t="str">
            <v>469 - Egypt</v>
          </cell>
          <cell r="AB120" t="str">
            <v>State Administration of Foreign Exchange (China, P.R.: Mainland)</v>
          </cell>
        </row>
        <row r="121">
          <cell r="U121" t="str">
            <v>917</v>
          </cell>
          <cell r="V121" t="str">
            <v>Kyrgyz Republic</v>
          </cell>
          <cell r="W121" t="str">
            <v>Kyrgyzstani som</v>
          </cell>
          <cell r="X121" t="str">
            <v>328 - Grenada</v>
          </cell>
          <cell r="Y121" t="str">
            <v>474 - Yemen, Republic of</v>
          </cell>
          <cell r="AB121" t="str">
            <v>State National Bureau of Statistics (China, P.R.: Mainland)</v>
          </cell>
        </row>
        <row r="122">
          <cell r="U122" t="str">
            <v>544</v>
          </cell>
          <cell r="V122" t="str">
            <v>Lao, P.D.R.</v>
          </cell>
          <cell r="W122" t="str">
            <v>…</v>
          </cell>
          <cell r="X122" t="str">
            <v>329 - Guadeloupe</v>
          </cell>
          <cell r="Y122" t="str">
            <v>487 - West Bank and Gaza</v>
          </cell>
          <cell r="AB122" t="str">
            <v>The People's Bank of China</v>
          </cell>
        </row>
        <row r="123">
          <cell r="U123" t="str">
            <v>941</v>
          </cell>
          <cell r="V123" t="str">
            <v>Latvia</v>
          </cell>
          <cell r="W123" t="str">
            <v>Latvian lats</v>
          </cell>
          <cell r="X123" t="str">
            <v>258 - Guatemala</v>
          </cell>
          <cell r="Y123" t="str">
            <v>501 - Emerging Asia</v>
          </cell>
          <cell r="AB123" t="str">
            <v>Departamento de Estudos e Planeamento Financeiro (China,P.R.:Macao)</v>
          </cell>
        </row>
        <row r="124">
          <cell r="U124" t="str">
            <v>204</v>
          </cell>
          <cell r="V124" t="str">
            <v>Least Developed Countries</v>
          </cell>
          <cell r="W124" t="str">
            <v>…</v>
          </cell>
          <cell r="X124" t="str">
            <v>113 - Guernsey</v>
          </cell>
          <cell r="Y124" t="str">
            <v>504 - Other Developing Asia Excluding China &amp; India</v>
          </cell>
          <cell r="AB124" t="str">
            <v>Monetary Authority of Macau (China,P.R.:Macao)</v>
          </cell>
        </row>
        <row r="125">
          <cell r="U125" t="str">
            <v>446</v>
          </cell>
          <cell r="V125" t="str">
            <v>Lebanon</v>
          </cell>
          <cell r="W125" t="str">
            <v>Lebanese lira</v>
          </cell>
          <cell r="X125" t="str">
            <v>333 - Guiana, French</v>
          </cell>
          <cell r="Y125" t="str">
            <v>505 - Asia</v>
          </cell>
          <cell r="AB125" t="str">
            <v>Revenue Bureau of Macao</v>
          </cell>
        </row>
        <row r="126">
          <cell r="U126" t="str">
            <v>666</v>
          </cell>
          <cell r="V126" t="str">
            <v>Lesotho</v>
          </cell>
          <cell r="W126" t="str">
            <v>Lesotho loti</v>
          </cell>
          <cell r="X126" t="str">
            <v>656 - Guinea</v>
          </cell>
          <cell r="Y126" t="str">
            <v>510 - Asean-4</v>
          </cell>
          <cell r="AB126" t="str">
            <v>Statistics and Census Department (China,P.R.:Macao)</v>
          </cell>
        </row>
        <row r="127">
          <cell r="U127" t="str">
            <v>668</v>
          </cell>
          <cell r="V127" t="str">
            <v>Liberia</v>
          </cell>
          <cell r="W127" t="str">
            <v>Liberian dollar</v>
          </cell>
          <cell r="X127" t="str">
            <v>654 - Guinea-Bissau</v>
          </cell>
          <cell r="Y127" t="str">
            <v>512 - Afghanistan</v>
          </cell>
          <cell r="AB127" t="str">
            <v>Banco de la República (Colombia)</v>
          </cell>
        </row>
        <row r="128">
          <cell r="U128" t="str">
            <v>672</v>
          </cell>
          <cell r="V128" t="str">
            <v>Libya</v>
          </cell>
          <cell r="W128" t="str">
            <v>Libyan dinar</v>
          </cell>
          <cell r="X128" t="str">
            <v>336 - Guyana</v>
          </cell>
          <cell r="Y128" t="str">
            <v>513 - Bangladesh</v>
          </cell>
          <cell r="AB128" t="str">
            <v>Centro Administrativo Nacional (Colombia)</v>
          </cell>
        </row>
        <row r="129">
          <cell r="U129" t="str">
            <v>147</v>
          </cell>
          <cell r="V129" t="str">
            <v>Liechtenstein</v>
          </cell>
          <cell r="W129" t="str">
            <v>Swiss Franc (CHF)</v>
          </cell>
          <cell r="X129" t="str">
            <v>263 - Haiti</v>
          </cell>
          <cell r="Y129" t="str">
            <v>514 - Bhutan</v>
          </cell>
          <cell r="AB129" t="str">
            <v>Ministerio de Hacienda y Crédito Público (Colombia)</v>
          </cell>
        </row>
        <row r="130">
          <cell r="U130" t="str">
            <v>946</v>
          </cell>
          <cell r="V130" t="str">
            <v>Lithuania</v>
          </cell>
          <cell r="W130" t="str">
            <v>Lithuanian litas</v>
          </cell>
          <cell r="X130" t="str">
            <v>711 - HIPC</v>
          </cell>
          <cell r="Y130" t="str">
            <v>516 - Brunei Darussalam</v>
          </cell>
          <cell r="AB130" t="str">
            <v>Banque Centrale des Comoros</v>
          </cell>
        </row>
        <row r="131">
          <cell r="U131" t="str">
            <v>137</v>
          </cell>
          <cell r="V131" t="str">
            <v>Luxembourg</v>
          </cell>
          <cell r="W131" t="str">
            <v>European euro</v>
          </cell>
          <cell r="X131" t="str">
            <v>268 - Honduras</v>
          </cell>
          <cell r="Y131" t="str">
            <v>518 - Myanmar</v>
          </cell>
          <cell r="AB131" t="str">
            <v>Ministere des Finances, du budget et du plan (Comoros)</v>
          </cell>
        </row>
        <row r="132">
          <cell r="U132" t="str">
            <v>962</v>
          </cell>
          <cell r="V132" t="str">
            <v>Macedonia, FYR</v>
          </cell>
          <cell r="W132" t="str">
            <v>Macedonian denar</v>
          </cell>
          <cell r="X132" t="str">
            <v>944 - Hungary</v>
          </cell>
          <cell r="Y132" t="str">
            <v>522 - Cambodia</v>
          </cell>
          <cell r="AB132" t="str">
            <v>Banque Centrale du Congo (Congo, Dem. Rep. of)</v>
          </cell>
        </row>
        <row r="133">
          <cell r="U133" t="str">
            <v>674</v>
          </cell>
          <cell r="V133" t="str">
            <v>Madagascar</v>
          </cell>
          <cell r="W133" t="str">
            <v>Malagasy ariary</v>
          </cell>
          <cell r="X133" t="str">
            <v>176 - Iceland</v>
          </cell>
          <cell r="Y133" t="str">
            <v>524 - Sri Lanka</v>
          </cell>
          <cell r="AB133" t="str">
            <v>Institute National de la Statistique (Congo, Dem. Rep. of)</v>
          </cell>
        </row>
        <row r="134">
          <cell r="U134" t="str">
            <v>676</v>
          </cell>
          <cell r="V134" t="str">
            <v>Malawi</v>
          </cell>
          <cell r="W134" t="str">
            <v>Malawian kwacha</v>
          </cell>
          <cell r="X134" t="str">
            <v>534 - India</v>
          </cell>
          <cell r="Y134" t="str">
            <v>528 - Taiwan Province of China</v>
          </cell>
          <cell r="AB134" t="str">
            <v>Ministry of Finance and Budget (Congo, Dem. Rep. of)</v>
          </cell>
        </row>
        <row r="135">
          <cell r="U135" t="str">
            <v>548</v>
          </cell>
          <cell r="V135" t="str">
            <v>Malaysia</v>
          </cell>
          <cell r="W135" t="str">
            <v>Malaysian ringgit</v>
          </cell>
          <cell r="X135" t="str">
            <v>536 - Indonesia</v>
          </cell>
          <cell r="Y135" t="str">
            <v>532 - China, P.R.: Hong Kong</v>
          </cell>
          <cell r="AB135" t="str">
            <v>National Office of Research and Development (Congo, Dem. Rep. of)</v>
          </cell>
        </row>
        <row r="136">
          <cell r="U136" t="str">
            <v>556</v>
          </cell>
          <cell r="V136" t="str">
            <v>Maldives</v>
          </cell>
          <cell r="W136" t="str">
            <v>Maldivian rufiyaa</v>
          </cell>
          <cell r="X136" t="str">
            <v>429 - Iran, Islamic Republic of</v>
          </cell>
          <cell r="Y136" t="str">
            <v>534 - India</v>
          </cell>
          <cell r="AB136" t="str">
            <v>Banque des États de l’Afrique Centrale (BEAC) (Congo, Rep. of)</v>
          </cell>
        </row>
        <row r="137">
          <cell r="U137" t="str">
            <v>678</v>
          </cell>
          <cell r="V137" t="str">
            <v>Mali</v>
          </cell>
          <cell r="W137" t="str">
            <v>West African CFA franc</v>
          </cell>
          <cell r="X137" t="str">
            <v>433 - Iraq</v>
          </cell>
          <cell r="Y137" t="str">
            <v>536 - Indonesia</v>
          </cell>
          <cell r="AB137" t="str">
            <v>Centre National de la Statistique et des Edudes Economiques (CNSEE) (Congo, Rep of)</v>
          </cell>
        </row>
        <row r="138">
          <cell r="U138" t="str">
            <v>181</v>
          </cell>
          <cell r="V138" t="str">
            <v>Malta</v>
          </cell>
          <cell r="W138" t="str">
            <v>Maltese lira</v>
          </cell>
          <cell r="X138" t="str">
            <v>178 - Ireland</v>
          </cell>
          <cell r="Y138" t="str">
            <v>537 - Timor-Leste</v>
          </cell>
          <cell r="AB138" t="str">
            <v>Ministère de l'économie, des finances et du budget (Congo, Rep of)</v>
          </cell>
        </row>
        <row r="139">
          <cell r="U139" t="str">
            <v>083</v>
          </cell>
          <cell r="V139" t="str">
            <v>Manufactures Exporters</v>
          </cell>
          <cell r="W139" t="str">
            <v>…</v>
          </cell>
          <cell r="X139" t="str">
            <v>118 - Isle of Man</v>
          </cell>
          <cell r="Y139" t="str">
            <v>542 - Korea, Republic of</v>
          </cell>
          <cell r="AB139" t="str">
            <v>Banco Central de Costa Rica</v>
          </cell>
        </row>
        <row r="140">
          <cell r="U140" t="str">
            <v>867</v>
          </cell>
          <cell r="V140" t="str">
            <v>Marshall Islands, Republic of</v>
          </cell>
          <cell r="W140" t="str">
            <v>US dollar</v>
          </cell>
          <cell r="X140" t="str">
            <v>436 - Israel</v>
          </cell>
          <cell r="Y140" t="str">
            <v>544 - Lao, P.D.R.</v>
          </cell>
          <cell r="AB140" t="str">
            <v>Ministerio de Hacienda (Costa Rica)</v>
          </cell>
        </row>
        <row r="141">
          <cell r="U141" t="str">
            <v>349</v>
          </cell>
          <cell r="V141" t="str">
            <v>Martinique</v>
          </cell>
          <cell r="W141" t="str">
            <v>European euro</v>
          </cell>
          <cell r="X141" t="str">
            <v>136 - Italy</v>
          </cell>
          <cell r="Y141" t="str">
            <v>546 - China,P.R.:Macao</v>
          </cell>
          <cell r="AB141" t="str">
            <v>Banque Centrale des États de l’Afrique de l’Ouest (BCEAO) (Côte d'Ivoire)</v>
          </cell>
        </row>
        <row r="142">
          <cell r="U142" t="str">
            <v>682</v>
          </cell>
          <cell r="V142" t="str">
            <v>Mauritania</v>
          </cell>
          <cell r="W142" t="str">
            <v>Mauritanian ouguiya</v>
          </cell>
          <cell r="X142" t="str">
            <v>343 - Jamaica</v>
          </cell>
          <cell r="Y142" t="str">
            <v>548 - Malaysia</v>
          </cell>
          <cell r="AB142" t="str">
            <v>Ministère de l'Economie et des Finances (Côte d'Ivoire)</v>
          </cell>
        </row>
        <row r="143">
          <cell r="U143" t="str">
            <v>684</v>
          </cell>
          <cell r="V143" t="str">
            <v>Mauritius</v>
          </cell>
          <cell r="W143" t="str">
            <v>Mauritian rupee</v>
          </cell>
          <cell r="X143" t="str">
            <v>158 - Japan</v>
          </cell>
          <cell r="Y143" t="str">
            <v>556 - Maldives</v>
          </cell>
          <cell r="AB143" t="str">
            <v>Central Bureau of Statistics (Croatia)</v>
          </cell>
        </row>
        <row r="144">
          <cell r="U144" t="str">
            <v>273</v>
          </cell>
          <cell r="V144" t="str">
            <v>Mexico</v>
          </cell>
          <cell r="W144" t="str">
            <v>Mexican peso</v>
          </cell>
          <cell r="X144" t="str">
            <v>117 - Jersey</v>
          </cell>
          <cell r="Y144" t="str">
            <v>558 - Nepal</v>
          </cell>
          <cell r="AB144" t="str">
            <v>Croatian National Bank</v>
          </cell>
        </row>
        <row r="145">
          <cell r="U145" t="str">
            <v>868</v>
          </cell>
          <cell r="V145" t="str">
            <v>Micronesia, Federated States of</v>
          </cell>
          <cell r="W145" t="str">
            <v>US dollar</v>
          </cell>
          <cell r="X145" t="str">
            <v>439 - Jordan</v>
          </cell>
          <cell r="Y145" t="str">
            <v>564 - Pakistan</v>
          </cell>
          <cell r="AB145" t="str">
            <v>Ministry of Finance (Croatia)</v>
          </cell>
        </row>
        <row r="146">
          <cell r="U146" t="str">
            <v>405</v>
          </cell>
          <cell r="V146" t="str">
            <v>Middle East</v>
          </cell>
          <cell r="W146" t="str">
            <v>…</v>
          </cell>
          <cell r="X146" t="str">
            <v>916 - Kazakhstan</v>
          </cell>
          <cell r="Y146" t="str">
            <v>565 - Palau</v>
          </cell>
          <cell r="AB146" t="str">
            <v>Central Bank of Cyprus</v>
          </cell>
        </row>
        <row r="147">
          <cell r="U147" t="str">
            <v>406</v>
          </cell>
          <cell r="V147" t="str">
            <v>Middle East and North Africa</v>
          </cell>
          <cell r="W147" t="str">
            <v>…</v>
          </cell>
          <cell r="X147" t="str">
            <v>664 - Kenya</v>
          </cell>
          <cell r="Y147" t="str">
            <v>566 - Philippines</v>
          </cell>
          <cell r="AB147" t="str">
            <v>Department of Statistics and Research (Ministry of Finance) (Cyprus)</v>
          </cell>
        </row>
        <row r="148">
          <cell r="U148" t="str">
            <v>921</v>
          </cell>
          <cell r="V148" t="str">
            <v>Moldova</v>
          </cell>
          <cell r="W148" t="str">
            <v>Moldovan leu</v>
          </cell>
          <cell r="X148" t="str">
            <v>826 - Kiribati</v>
          </cell>
          <cell r="Y148" t="str">
            <v>576 - Singapore</v>
          </cell>
          <cell r="AB148" t="str">
            <v>Ministry of Finance (Cyprus)</v>
          </cell>
        </row>
        <row r="149">
          <cell r="U149" t="str">
            <v>948</v>
          </cell>
          <cell r="V149" t="str">
            <v>Mongolia</v>
          </cell>
          <cell r="W149" t="str">
            <v>Mongolian tugrik</v>
          </cell>
          <cell r="X149" t="str">
            <v>542 - Korea, Republic of</v>
          </cell>
          <cell r="Y149" t="str">
            <v>578 - Thailand</v>
          </cell>
          <cell r="AB149" t="str">
            <v>Czech National Bank</v>
          </cell>
        </row>
        <row r="150">
          <cell r="U150" t="str">
            <v>943</v>
          </cell>
          <cell r="V150" t="str">
            <v>Montenegro, Republic of</v>
          </cell>
          <cell r="W150" t="str">
            <v>European euro</v>
          </cell>
          <cell r="X150" t="str">
            <v>443 - Kuwait</v>
          </cell>
          <cell r="Y150" t="str">
            <v>582 - Vietnam</v>
          </cell>
          <cell r="AB150" t="str">
            <v>Czech Statistical Office</v>
          </cell>
        </row>
        <row r="151">
          <cell r="U151" t="str">
            <v>686</v>
          </cell>
          <cell r="V151" t="str">
            <v>Morocco</v>
          </cell>
          <cell r="W151" t="str">
            <v>Moroccan dirham</v>
          </cell>
          <cell r="X151" t="str">
            <v>917 - Kyrgyz Republic</v>
          </cell>
          <cell r="Y151" t="str">
            <v>602 - SSA excluding Zimbabwe</v>
          </cell>
          <cell r="AB151" t="str">
            <v>Ministry of Finance of the Czech Republic</v>
          </cell>
        </row>
        <row r="152">
          <cell r="U152" t="str">
            <v>688</v>
          </cell>
          <cell r="V152" t="str">
            <v>Mozambique</v>
          </cell>
          <cell r="W152" t="str">
            <v>Mozambican metical</v>
          </cell>
          <cell r="X152" t="str">
            <v>544 - Lao, P.D.R.</v>
          </cell>
          <cell r="Y152" t="str">
            <v>603 - Sub-Saharan Africa (SSA)</v>
          </cell>
          <cell r="AB152" t="str">
            <v>Ministry of Transport and Communications/Transport Policy (Czech Republic)</v>
          </cell>
        </row>
        <row r="153">
          <cell r="U153" t="str">
            <v>518</v>
          </cell>
          <cell r="V153" t="str">
            <v>Myanmar</v>
          </cell>
          <cell r="W153" t="str">
            <v>Myanma kyat</v>
          </cell>
          <cell r="X153" t="str">
            <v>941 - Latvia</v>
          </cell>
          <cell r="Y153" t="str">
            <v>603 - Sub-Sahara Africa</v>
          </cell>
          <cell r="AB153" t="str">
            <v>Danmarks Nationalbank (Denmark)</v>
          </cell>
        </row>
        <row r="154">
          <cell r="U154" t="str">
            <v>728</v>
          </cell>
          <cell r="V154" t="str">
            <v>Namibia</v>
          </cell>
          <cell r="W154" t="str">
            <v>Namibian dollar</v>
          </cell>
          <cell r="X154" t="str">
            <v>204 - Least Developed Countries</v>
          </cell>
          <cell r="Y154" t="str">
            <v>604 - Sub-Sahara Excl Nigeria &amp; South Africa</v>
          </cell>
          <cell r="AB154" t="str">
            <v>Danmarks Statistik (Denmark)</v>
          </cell>
        </row>
        <row r="155">
          <cell r="U155" t="str">
            <v>558</v>
          </cell>
          <cell r="V155" t="str">
            <v>Nepal</v>
          </cell>
          <cell r="W155" t="str">
            <v>Nepalese rupee</v>
          </cell>
          <cell r="X155" t="str">
            <v>446 - Lebanon</v>
          </cell>
          <cell r="Y155" t="str">
            <v>605 - Africa</v>
          </cell>
          <cell r="AB155" t="str">
            <v>Banque Nationale de Djibouti</v>
          </cell>
        </row>
        <row r="156">
          <cell r="U156" t="str">
            <v>209</v>
          </cell>
          <cell r="V156" t="str">
            <v>Net Creditor Countries</v>
          </cell>
          <cell r="W156" t="str">
            <v>…</v>
          </cell>
          <cell r="X156" t="str">
            <v>666 - Lesotho</v>
          </cell>
          <cell r="Y156" t="str">
            <v>606 - Net Debtor Countries</v>
          </cell>
          <cell r="AB156" t="str">
            <v>Direction Nationale de la Statistique (National Department of Statistics) (Djibouti)</v>
          </cell>
        </row>
        <row r="157">
          <cell r="U157" t="str">
            <v>0606</v>
          </cell>
          <cell r="V157" t="str">
            <v>Net Debtor Countries</v>
          </cell>
          <cell r="W157" t="str">
            <v>…</v>
          </cell>
          <cell r="X157" t="str">
            <v>668 - Liberia</v>
          </cell>
          <cell r="Y157" t="str">
            <v xml:space="preserve">609 - CFA franc zone </v>
          </cell>
          <cell r="AB157" t="str">
            <v>Ministere de l'Economie et des Finances (Djibouti)</v>
          </cell>
        </row>
        <row r="158">
          <cell r="U158" t="str">
            <v>075</v>
          </cell>
          <cell r="V158" t="str">
            <v>Net Debtor Countries From Diversified Financing</v>
          </cell>
          <cell r="W158" t="str">
            <v>…</v>
          </cell>
          <cell r="X158" t="str">
            <v>672 - Libya</v>
          </cell>
          <cell r="Y158" t="str">
            <v>609 - CFA Countries</v>
          </cell>
          <cell r="AB158" t="str">
            <v>Trésor National (Djibouti)</v>
          </cell>
        </row>
        <row r="159">
          <cell r="U159" t="str">
            <v>086</v>
          </cell>
          <cell r="V159" t="str">
            <v>Net Debtor Countries From Official Financing</v>
          </cell>
          <cell r="W159" t="str">
            <v>…</v>
          </cell>
          <cell r="X159" t="str">
            <v>147 - Liechtenstein</v>
          </cell>
          <cell r="Y159" t="str">
            <v>610 - SSA excluding Sao Tome &amp; Principe</v>
          </cell>
          <cell r="AB159" t="str">
            <v>Central Statistical Office (Dominica)</v>
          </cell>
        </row>
        <row r="160">
          <cell r="U160" t="str">
            <v>085</v>
          </cell>
          <cell r="V160" t="str">
            <v>Net Debtor Countries From Private Financing</v>
          </cell>
          <cell r="W160" t="str">
            <v>…</v>
          </cell>
          <cell r="X160" t="str">
            <v>946 - Lithuania</v>
          </cell>
          <cell r="Y160" t="str">
            <v>611 - Djibouti</v>
          </cell>
          <cell r="AB160" t="str">
            <v>Eastern Caribbean Central Bank (ECCB) (Dominica)</v>
          </cell>
        </row>
        <row r="161">
          <cell r="U161" t="str">
            <v>138</v>
          </cell>
          <cell r="V161" t="str">
            <v>Netherlands</v>
          </cell>
          <cell r="W161" t="str">
            <v>European euro</v>
          </cell>
          <cell r="X161" t="str">
            <v>137 - Luxembourg</v>
          </cell>
          <cell r="Y161" t="str">
            <v>612 - Algeria</v>
          </cell>
          <cell r="AB161" t="str">
            <v>Ministry of Finance (Dominica)</v>
          </cell>
        </row>
        <row r="162">
          <cell r="U162" t="str">
            <v>353</v>
          </cell>
          <cell r="V162" t="str">
            <v>Netherlands Antilles</v>
          </cell>
          <cell r="W162" t="str">
            <v>Netherlands Antillean gulden</v>
          </cell>
          <cell r="X162" t="str">
            <v>962 - Macedonia, FYR</v>
          </cell>
          <cell r="Y162" t="str">
            <v>613 - SSA excluding Sao Tome &amp; Principe and Zimbabwe</v>
          </cell>
          <cell r="AB162" t="str">
            <v>Banco Central de la República Dominicana</v>
          </cell>
        </row>
        <row r="163">
          <cell r="U163" t="str">
            <v>196</v>
          </cell>
          <cell r="V163" t="str">
            <v>New Zealand</v>
          </cell>
          <cell r="W163" t="str">
            <v>New Zealand dollar</v>
          </cell>
          <cell r="X163" t="str">
            <v>674 - Madagascar</v>
          </cell>
          <cell r="Y163" t="str">
            <v>614 - Angola</v>
          </cell>
          <cell r="AB163" t="str">
            <v>Banco Central del Ecuador</v>
          </cell>
        </row>
        <row r="164">
          <cell r="U164" t="str">
            <v>203</v>
          </cell>
          <cell r="V164" t="str">
            <v>Newly Industrialized Asian Economies</v>
          </cell>
          <cell r="W164" t="str">
            <v>…</v>
          </cell>
          <cell r="X164" t="str">
            <v>676 - Malawi</v>
          </cell>
          <cell r="Y164" t="str">
            <v>615 - SSA excluding Nigeria, South Africa, Zimbabwe, and Sao Tome &amp; Principe</v>
          </cell>
          <cell r="AB164" t="str">
            <v>Instituto Nacional de Estadistica y Censos (Ecuador)</v>
          </cell>
        </row>
        <row r="165">
          <cell r="U165" t="str">
            <v>278</v>
          </cell>
          <cell r="V165" t="str">
            <v>Nicaragua</v>
          </cell>
          <cell r="W165" t="str">
            <v xml:space="preserve">Nicaraguan Cordoba </v>
          </cell>
          <cell r="X165" t="str">
            <v>548 - Malaysia</v>
          </cell>
          <cell r="Y165" t="str">
            <v>616 - Botswana</v>
          </cell>
          <cell r="AB165" t="str">
            <v>Ministerio de Finanzas y Crédito Público (Ecuador)</v>
          </cell>
        </row>
        <row r="166">
          <cell r="U166" t="str">
            <v>692</v>
          </cell>
          <cell r="V166" t="str">
            <v>Niger</v>
          </cell>
          <cell r="W166" t="str">
            <v>West African CFA franc</v>
          </cell>
          <cell r="X166" t="str">
            <v>556 - Maldives</v>
          </cell>
          <cell r="Y166" t="str">
            <v>617 - SSA Excluding Nigeria,  South Africa and Zimbabwe</v>
          </cell>
          <cell r="AB166" t="str">
            <v>Central Agency for Public Mobilization and Stats. (Egypt)</v>
          </cell>
        </row>
        <row r="167">
          <cell r="U167" t="str">
            <v>694</v>
          </cell>
          <cell r="V167" t="str">
            <v>Nigeria</v>
          </cell>
          <cell r="W167" t="str">
            <v>Nigerian naira</v>
          </cell>
          <cell r="X167" t="str">
            <v>678 - Mali</v>
          </cell>
          <cell r="Y167" t="str">
            <v>618 - Burundi</v>
          </cell>
          <cell r="AB167" t="str">
            <v>Central Bank of Egypt</v>
          </cell>
        </row>
        <row r="168">
          <cell r="U168" t="str">
            <v>909</v>
          </cell>
          <cell r="V168" t="str">
            <v>Non-CFA Countries</v>
          </cell>
          <cell r="W168" t="str">
            <v>…</v>
          </cell>
          <cell r="X168" t="str">
            <v>181 - Malta</v>
          </cell>
          <cell r="Y168" t="str">
            <v>619 - East African Community (EAC -5)</v>
          </cell>
          <cell r="AB168" t="str">
            <v>Ministry of Finance (Egypt)</v>
          </cell>
        </row>
        <row r="169">
          <cell r="U169" t="str">
            <v>092</v>
          </cell>
          <cell r="V169" t="str">
            <v>Non-fuel Exporters</v>
          </cell>
          <cell r="W169" t="str">
            <v>…</v>
          </cell>
          <cell r="X169" t="str">
            <v>083 - Manufactures Exporters</v>
          </cell>
          <cell r="Y169" t="str">
            <v>622 - Cameroon</v>
          </cell>
          <cell r="AB169" t="str">
            <v>Banco Central de Reserva de El Salvador</v>
          </cell>
        </row>
        <row r="170">
          <cell r="U170" t="str">
            <v>089</v>
          </cell>
          <cell r="V170" t="str">
            <v>Non-fuel Primary Products Exporters</v>
          </cell>
          <cell r="W170" t="str">
            <v>…</v>
          </cell>
          <cell r="X170" t="str">
            <v>867 - Marshall Islands, Republic of</v>
          </cell>
          <cell r="Y170" t="str">
            <v>624 - Cape Verde</v>
          </cell>
          <cell r="AB170" t="str">
            <v>Ministerio de Hacienda (El Salvador)</v>
          </cell>
        </row>
        <row r="171">
          <cell r="U171" t="str">
            <v>142</v>
          </cell>
          <cell r="V171" t="str">
            <v>Norway</v>
          </cell>
          <cell r="W171" t="str">
            <v>Norwegian krone</v>
          </cell>
          <cell r="X171" t="str">
            <v>349 - Martinique</v>
          </cell>
          <cell r="Y171" t="str">
            <v>626 - Central African Republic</v>
          </cell>
          <cell r="AB171" t="str">
            <v>Banque des États de l’Afrique Centrale (BEAC) (Equatorial Guinea)</v>
          </cell>
        </row>
        <row r="172">
          <cell r="U172" t="str">
            <v>997</v>
          </cell>
          <cell r="V172" t="str">
            <v>OECD</v>
          </cell>
          <cell r="W172" t="str">
            <v>..</v>
          </cell>
          <cell r="X172" t="str">
            <v>682 - Mauritania</v>
          </cell>
          <cell r="Y172" t="str">
            <v>628 - Chad</v>
          </cell>
          <cell r="AB172" t="str">
            <v>Ministerio de Economía y Hacienda (Equatorial Guinea)</v>
          </cell>
        </row>
        <row r="173">
          <cell r="U173" t="str">
            <v>449</v>
          </cell>
          <cell r="V173" t="str">
            <v>Oman</v>
          </cell>
          <cell r="W173" t="str">
            <v>Omani rial</v>
          </cell>
          <cell r="X173" t="str">
            <v>684 - Mauritius</v>
          </cell>
          <cell r="Y173" t="str">
            <v>632 - Comoros</v>
          </cell>
          <cell r="AB173" t="str">
            <v>Bank of Eritrea</v>
          </cell>
        </row>
        <row r="174">
          <cell r="U174" t="str">
            <v>123</v>
          </cell>
          <cell r="V174" t="str">
            <v>Other Advanced Economies</v>
          </cell>
          <cell r="W174" t="str">
            <v>…</v>
          </cell>
          <cell r="X174" t="str">
            <v>048 - MDRI  countries</v>
          </cell>
          <cell r="Y174" t="str">
            <v>634 - Congo, Republic of</v>
          </cell>
          <cell r="AB174" t="str">
            <v>Ministry of Finance (Eritrea)</v>
          </cell>
        </row>
        <row r="175">
          <cell r="U175" t="str">
            <v>116</v>
          </cell>
          <cell r="V175" t="str">
            <v>Other Advanced Economies Excluding U.S., Japan, and EU</v>
          </cell>
          <cell r="W175" t="str">
            <v>…</v>
          </cell>
          <cell r="X175" t="str">
            <v>273 - Mexico</v>
          </cell>
          <cell r="Y175" t="str">
            <v>636 - Congo, Democratic Republic of</v>
          </cell>
          <cell r="AB175" t="str">
            <v>Bank of Estonia</v>
          </cell>
        </row>
        <row r="176">
          <cell r="U176" t="str">
            <v>504</v>
          </cell>
          <cell r="V176" t="str">
            <v>Other Developing Asia Excluding China &amp; India</v>
          </cell>
          <cell r="W176" t="str">
            <v>…</v>
          </cell>
          <cell r="X176" t="str">
            <v>868 - Micronesia, Federated States of</v>
          </cell>
          <cell r="Y176" t="str">
            <v>638 - Benin</v>
          </cell>
          <cell r="AB176" t="str">
            <v>Estonia, State Statistical Office</v>
          </cell>
        </row>
        <row r="177">
          <cell r="U177" t="str">
            <v>200</v>
          </cell>
          <cell r="V177" t="str">
            <v>Other Emerging Market and Developing Countries</v>
          </cell>
          <cell r="W177" t="str">
            <v>…</v>
          </cell>
          <cell r="X177" t="str">
            <v>405 - Middle East</v>
          </cell>
          <cell r="Y177" t="str">
            <v>642 - Equatorial Guinea</v>
          </cell>
          <cell r="AB177" t="str">
            <v>Ministry of Finance (Estonia)</v>
          </cell>
        </row>
        <row r="178">
          <cell r="U178" t="str">
            <v>088</v>
          </cell>
          <cell r="V178" t="str">
            <v>Other Net Debtor Countries</v>
          </cell>
          <cell r="W178" t="str">
            <v>…</v>
          </cell>
          <cell r="X178" t="str">
            <v>406 - Middle East and North Africa</v>
          </cell>
          <cell r="Y178" t="str">
            <v>643 - Eritrea</v>
          </cell>
          <cell r="AB178" t="str">
            <v>Customs and Excise Administration (Ethiopia)</v>
          </cell>
        </row>
        <row r="179">
          <cell r="U179" t="str">
            <v>564</v>
          </cell>
          <cell r="V179" t="str">
            <v>Pakistan</v>
          </cell>
          <cell r="W179" t="str">
            <v>Pakistani rupee</v>
          </cell>
          <cell r="X179" t="str">
            <v>921 - Moldova</v>
          </cell>
          <cell r="Y179" t="str">
            <v>644 - Ethiopia</v>
          </cell>
          <cell r="AB179" t="str">
            <v>Ministry of Finance (Ethiopia)</v>
          </cell>
        </row>
        <row r="180">
          <cell r="U180" t="str">
            <v>565</v>
          </cell>
          <cell r="V180" t="str">
            <v>Palau</v>
          </cell>
          <cell r="W180" t="str">
            <v>see United States</v>
          </cell>
          <cell r="X180" t="str">
            <v>948 - Mongolia</v>
          </cell>
          <cell r="Y180" t="str">
            <v>646 - Gabon</v>
          </cell>
          <cell r="AB180" t="str">
            <v>National Bank of Ethiopia</v>
          </cell>
        </row>
        <row r="181">
          <cell r="U181" t="str">
            <v>283</v>
          </cell>
          <cell r="V181" t="str">
            <v>Panama</v>
          </cell>
          <cell r="W181" t="str">
            <v>Panamanian balboa</v>
          </cell>
          <cell r="X181" t="str">
            <v>943 - Montenegro, Republic of</v>
          </cell>
          <cell r="Y181" t="str">
            <v>648 - Gambia, The</v>
          </cell>
          <cell r="AB181" t="str">
            <v>Central banks belonging to the EMU</v>
          </cell>
        </row>
        <row r="182">
          <cell r="U182" t="str">
            <v>853</v>
          </cell>
          <cell r="V182" t="str">
            <v>Papua New Guinea</v>
          </cell>
          <cell r="W182" t="str">
            <v>Papua New Guinean kina</v>
          </cell>
          <cell r="X182" t="str">
            <v>686 - Morocco</v>
          </cell>
          <cell r="Y182" t="str">
            <v>652 - Ghana</v>
          </cell>
          <cell r="AB182" t="str">
            <v>EU central banks not belonging to the EMU</v>
          </cell>
        </row>
        <row r="183">
          <cell r="U183" t="str">
            <v>288</v>
          </cell>
          <cell r="V183" t="str">
            <v>Paraguay</v>
          </cell>
          <cell r="W183" t="str">
            <v>Paraguayan guarani</v>
          </cell>
          <cell r="X183" t="str">
            <v>688 - Mozambique</v>
          </cell>
          <cell r="Y183" t="str">
            <v>654 - Guinea-Bissau</v>
          </cell>
        </row>
        <row r="184">
          <cell r="U184" t="str">
            <v>293</v>
          </cell>
          <cell r="V184" t="str">
            <v>Peru</v>
          </cell>
          <cell r="W184" t="str">
            <v>Peruvian nuevo sol</v>
          </cell>
          <cell r="X184" t="str">
            <v>518 - Myanmar</v>
          </cell>
          <cell r="Y184" t="str">
            <v>656 - Guinea</v>
          </cell>
        </row>
        <row r="185">
          <cell r="U185" t="str">
            <v>566</v>
          </cell>
          <cell r="V185" t="str">
            <v>Philippines</v>
          </cell>
          <cell r="W185" t="str">
            <v>Philippine peso</v>
          </cell>
          <cell r="X185" t="str">
            <v>728 - Namibia</v>
          </cell>
          <cell r="Y185" t="str">
            <v>662 - Côte d'Ivoire</v>
          </cell>
        </row>
        <row r="186">
          <cell r="U186" t="str">
            <v>964</v>
          </cell>
          <cell r="V186" t="str">
            <v>Poland</v>
          </cell>
          <cell r="W186" t="str">
            <v>Polish zloty</v>
          </cell>
          <cell r="X186" t="str">
            <v>558 - Nepal</v>
          </cell>
          <cell r="Y186" t="str">
            <v>664 - Kenya</v>
          </cell>
          <cell r="AB186" t="str">
            <v>Bureau of Statistics (Fiji)</v>
          </cell>
        </row>
        <row r="187">
          <cell r="U187" t="str">
            <v>182</v>
          </cell>
          <cell r="V187" t="str">
            <v>Portugal</v>
          </cell>
          <cell r="W187" t="str">
            <v>European euro</v>
          </cell>
          <cell r="X187" t="str">
            <v>209 - Net Creditor Countries</v>
          </cell>
          <cell r="Y187" t="str">
            <v>666 - Lesotho</v>
          </cell>
          <cell r="AB187" t="str">
            <v>Ministry of Finance and National Planning (Fiji)</v>
          </cell>
        </row>
        <row r="188">
          <cell r="U188" t="str">
            <v>030</v>
          </cell>
          <cell r="V188" t="str">
            <v>PRGF Eligible Countries</v>
          </cell>
          <cell r="W188" t="str">
            <v>…</v>
          </cell>
          <cell r="X188" t="str">
            <v>606 - Net Debtor Countries</v>
          </cell>
          <cell r="Y188" t="str">
            <v>668 - Liberia</v>
          </cell>
          <cell r="AB188" t="str">
            <v>Reserve Bank of Fiji</v>
          </cell>
        </row>
        <row r="189">
          <cell r="U189" t="str">
            <v>453</v>
          </cell>
          <cell r="V189" t="str">
            <v>Qatar</v>
          </cell>
          <cell r="W189" t="str">
            <v>Qatari riyal</v>
          </cell>
          <cell r="X189" t="str">
            <v>075 - Net Debtor Countries From Diversified Financing</v>
          </cell>
          <cell r="Y189" t="str">
            <v>672 - Libya</v>
          </cell>
          <cell r="AB189" t="str">
            <v>Bank of Finland (Finland)</v>
          </cell>
        </row>
        <row r="190">
          <cell r="U190" t="str">
            <v>968</v>
          </cell>
          <cell r="V190" t="str">
            <v>Romania</v>
          </cell>
          <cell r="W190" t="str">
            <v>Romanian leu</v>
          </cell>
          <cell r="X190" t="str">
            <v>086 - Net Debtor Countries From Official Financing</v>
          </cell>
          <cell r="Y190" t="str">
            <v>674 - Madagascar</v>
          </cell>
          <cell r="AB190" t="str">
            <v>Ministry of Finance ((Finland)</v>
          </cell>
        </row>
        <row r="191">
          <cell r="U191" t="str">
            <v>922</v>
          </cell>
          <cell r="V191" t="str">
            <v>Russian Federation</v>
          </cell>
          <cell r="W191" t="str">
            <v>Russian ruble</v>
          </cell>
          <cell r="X191" t="str">
            <v>085 - Net Debtor Countries From Private Financing</v>
          </cell>
          <cell r="Y191" t="str">
            <v>676 - Malawi</v>
          </cell>
          <cell r="AB191" t="str">
            <v>National Board of Customs (Finland)</v>
          </cell>
        </row>
        <row r="192">
          <cell r="U192" t="str">
            <v>714</v>
          </cell>
          <cell r="V192" t="str">
            <v>Rwanda</v>
          </cell>
          <cell r="W192" t="str">
            <v>Rwandan franc</v>
          </cell>
          <cell r="X192" t="str">
            <v>138 - Netherlands</v>
          </cell>
          <cell r="Y192" t="str">
            <v>678 - Mali</v>
          </cell>
          <cell r="AB192" t="str">
            <v>Statistics Finland (Finland)</v>
          </cell>
        </row>
        <row r="193">
          <cell r="U193" t="str">
            <v>862</v>
          </cell>
          <cell r="V193" t="str">
            <v>Samoa</v>
          </cell>
          <cell r="W193" t="str">
            <v>Samoan tala</v>
          </cell>
          <cell r="X193" t="str">
            <v>353 - Netherlands Antilles</v>
          </cell>
          <cell r="Y193" t="str">
            <v>682 - Mauritania</v>
          </cell>
          <cell r="AB193" t="str">
            <v>Banque de France (France)</v>
          </cell>
        </row>
        <row r="194">
          <cell r="U194" t="str">
            <v>135</v>
          </cell>
          <cell r="V194" t="str">
            <v>San Marino</v>
          </cell>
          <cell r="W194" t="str">
            <v>see Italy</v>
          </cell>
          <cell r="X194" t="str">
            <v>196 - New Zealand</v>
          </cell>
          <cell r="Y194" t="str">
            <v>684 - Mauritius</v>
          </cell>
          <cell r="AB194" t="str">
            <v>Direction generale des douanes (France)</v>
          </cell>
        </row>
        <row r="195">
          <cell r="U195" t="str">
            <v>716</v>
          </cell>
          <cell r="V195" t="str">
            <v>Sao Tomé and Principe</v>
          </cell>
          <cell r="W195" t="str">
            <v>São Tomé and Príncipe dobra</v>
          </cell>
          <cell r="X195" t="str">
            <v>203 - Newly Industrialized Asian Economies</v>
          </cell>
          <cell r="Y195" t="str">
            <v>686 - Morocco</v>
          </cell>
          <cell r="AB195" t="str">
            <v>Institut National de la Statistique et des Etudes Economiques - INSEE (France)</v>
          </cell>
        </row>
        <row r="196">
          <cell r="U196" t="str">
            <v>456</v>
          </cell>
          <cell r="V196" t="str">
            <v>Saudi Arabia</v>
          </cell>
          <cell r="W196" t="str">
            <v>Saudi riyal</v>
          </cell>
          <cell r="X196" t="str">
            <v>278 - Nicaragua</v>
          </cell>
          <cell r="Y196" t="str">
            <v>688 - Mozambique</v>
          </cell>
          <cell r="AB196" t="str">
            <v>Ministere de l Equipement, des Transports et du Logement (France)</v>
          </cell>
        </row>
        <row r="197">
          <cell r="U197" t="str">
            <v>722</v>
          </cell>
          <cell r="V197" t="str">
            <v>Senegal</v>
          </cell>
          <cell r="W197" t="str">
            <v>West African CFA franc</v>
          </cell>
          <cell r="X197" t="str">
            <v>692 - Niger</v>
          </cell>
          <cell r="Y197" t="str">
            <v>690 - AFR oil-importing countries excluding  Zimbabwe</v>
          </cell>
          <cell r="AB197" t="str">
            <v>Ministère de l'Economie et de Finance (France)</v>
          </cell>
        </row>
        <row r="198">
          <cell r="U198" t="str">
            <v>965</v>
          </cell>
          <cell r="V198" t="str">
            <v>Serbia and Montenegro</v>
          </cell>
          <cell r="W198" t="str">
            <v>Serbian dinar, Euro</v>
          </cell>
          <cell r="X198" t="str">
            <v>694 - Nigeria</v>
          </cell>
          <cell r="Y198" t="str">
            <v>691 - AFR oil importing countries excluding South Africa and Zimbabwe</v>
          </cell>
          <cell r="AB198" t="str">
            <v>National Council of Credit (France)</v>
          </cell>
        </row>
        <row r="199">
          <cell r="U199" t="str">
            <v>942</v>
          </cell>
          <cell r="V199" t="str">
            <v>Serbia, Republic of</v>
          </cell>
          <cell r="W199" t="str">
            <v>Serbian dinar</v>
          </cell>
          <cell r="X199" t="str">
            <v>909 - Non-CFA Countries</v>
          </cell>
          <cell r="Y199" t="str">
            <v>692 - Niger</v>
          </cell>
          <cell r="AB199" t="str">
            <v>Institut Territorial de la Statistique et des Etudes Economiques (New Caledonia)</v>
          </cell>
        </row>
        <row r="200">
          <cell r="U200" t="str">
            <v>084</v>
          </cell>
          <cell r="V200" t="str">
            <v>Services, Income, and Private Transfers Exporters</v>
          </cell>
          <cell r="W200" t="str">
            <v>…</v>
          </cell>
          <cell r="X200" t="str">
            <v>092 - Non-fuel Exporters</v>
          </cell>
          <cell r="Y200" t="str">
            <v>693 - AFR oil-importing countries excluding Sao Tome &amp; Principe and Zimbabwe</v>
          </cell>
          <cell r="AB200" t="str">
            <v>Banque des États de l’Afrique Centrale (BEAC) (Gabon)</v>
          </cell>
        </row>
        <row r="201">
          <cell r="U201" t="str">
            <v>718</v>
          </cell>
          <cell r="V201" t="str">
            <v>Seychelles</v>
          </cell>
          <cell r="W201" t="str">
            <v>Seychellois rupee</v>
          </cell>
          <cell r="X201" t="str">
            <v>089 - Non-fuel Primary Products Exporters</v>
          </cell>
          <cell r="Y201" t="str">
            <v>694 - Nigeria</v>
          </cell>
          <cell r="AB201" t="str">
            <v>Ministere du Plan (Gabon)</v>
          </cell>
        </row>
        <row r="202">
          <cell r="U202" t="str">
            <v>724</v>
          </cell>
          <cell r="V202" t="str">
            <v>Sierra Leone</v>
          </cell>
          <cell r="W202" t="str">
            <v>Sierra Leonean leone</v>
          </cell>
          <cell r="X202" t="str">
            <v>142 - Norway</v>
          </cell>
          <cell r="Y202" t="str">
            <v>695 - AFR oil-importing countries  excluding  South Africa,  Sao Tome &amp; Principe and Zimbabwe</v>
          </cell>
          <cell r="AB202" t="str">
            <v>Ministry of Economy, Finance and Privatization (Gabon)</v>
          </cell>
        </row>
        <row r="203">
          <cell r="U203" t="str">
            <v>576</v>
          </cell>
          <cell r="V203" t="str">
            <v>Singapore</v>
          </cell>
          <cell r="W203" t="str">
            <v>Singapore dollar</v>
          </cell>
          <cell r="X203" t="str">
            <v>997 - OECD</v>
          </cell>
          <cell r="Y203" t="str">
            <v>698 - Zimbabwe</v>
          </cell>
          <cell r="AB203" t="str">
            <v>Trésorier-Payeur Général du Gabon</v>
          </cell>
        </row>
        <row r="204">
          <cell r="U204" t="str">
            <v>936</v>
          </cell>
          <cell r="V204" t="str">
            <v>Slovak Republic</v>
          </cell>
          <cell r="W204" t="str">
            <v>Slovak koruna</v>
          </cell>
          <cell r="X204" t="str">
            <v>449 - Oman</v>
          </cell>
          <cell r="Y204" t="str">
            <v xml:space="preserve">699 - AFR oil-exporting countries </v>
          </cell>
          <cell r="AB204" t="str">
            <v>Central Bank of The Gambia</v>
          </cell>
        </row>
        <row r="205">
          <cell r="U205" t="str">
            <v>961</v>
          </cell>
          <cell r="V205" t="str">
            <v>Slovenia</v>
          </cell>
          <cell r="W205" t="str">
            <v>European euro</v>
          </cell>
          <cell r="X205" t="str">
            <v>123 - Other Advanced Economies</v>
          </cell>
          <cell r="Y205" t="str">
            <v>700 - AFR oil exporting excluding Nigeria</v>
          </cell>
          <cell r="AB205" t="str">
            <v>Central Statistics Division (Gambia)</v>
          </cell>
        </row>
        <row r="206">
          <cell r="U206" t="str">
            <v>813</v>
          </cell>
          <cell r="V206" t="str">
            <v>Solomon Islands</v>
          </cell>
          <cell r="W206" t="str">
            <v>Solomon Islands dollar</v>
          </cell>
          <cell r="X206" t="str">
            <v>116 - Other Advanced Economies Excluding U.S., Japan, and EU</v>
          </cell>
          <cell r="Y206" t="str">
            <v>702 - AFR middle-income countries</v>
          </cell>
          <cell r="AB206" t="str">
            <v>Ministry of Finance and Economic Affairs (Gambia)</v>
          </cell>
        </row>
        <row r="207">
          <cell r="U207" t="str">
            <v>726</v>
          </cell>
          <cell r="V207" t="str">
            <v>Somalia</v>
          </cell>
          <cell r="W207" t="str">
            <v>Somali shilling</v>
          </cell>
          <cell r="X207" t="str">
            <v>504 - Other Developing Asia Excluding China &amp; India</v>
          </cell>
          <cell r="Y207" t="str">
            <v>703 - AFR middle income excluding South Africa</v>
          </cell>
          <cell r="AB207" t="str">
            <v>Ministry of Finance (Georgia)</v>
          </cell>
        </row>
        <row r="208">
          <cell r="U208" t="str">
            <v>199</v>
          </cell>
          <cell r="V208" t="str">
            <v>South Africa</v>
          </cell>
          <cell r="W208" t="str">
            <v>South African rand</v>
          </cell>
          <cell r="X208" t="str">
            <v>200 - Other Emerging Market and Developing Countries</v>
          </cell>
          <cell r="Y208" t="str">
            <v>704 - AFR low-income countries</v>
          </cell>
          <cell r="AB208" t="str">
            <v>National Bank of Georgia</v>
          </cell>
        </row>
        <row r="209">
          <cell r="U209" t="str">
            <v>184</v>
          </cell>
          <cell r="V209" t="str">
            <v>Spain</v>
          </cell>
          <cell r="W209" t="str">
            <v>European euro</v>
          </cell>
          <cell r="X209" t="str">
            <v>088 - Other Net Debtor Countries</v>
          </cell>
          <cell r="Y209" t="str">
            <v>709 - AFR HIPC initiative completion point countries</v>
          </cell>
          <cell r="AB209" t="str">
            <v>State Department for Statistics of Georgia</v>
          </cell>
        </row>
        <row r="210">
          <cell r="U210" t="str">
            <v>524</v>
          </cell>
          <cell r="V210" t="str">
            <v>Sri Lanka</v>
          </cell>
          <cell r="W210" t="str">
            <v>Sri Lankan rupee</v>
          </cell>
          <cell r="X210" t="str">
            <v>564 - Pakistan</v>
          </cell>
          <cell r="Y210" t="str">
            <v>711 - HIPC</v>
          </cell>
          <cell r="AB210" t="str">
            <v>Bundesministerium der Finanzen (Germany)</v>
          </cell>
        </row>
        <row r="211">
          <cell r="U211" t="str">
            <v>361</v>
          </cell>
          <cell r="V211" t="str">
            <v>St. Kitts and Nevis</v>
          </cell>
          <cell r="W211" t="str">
            <v>East Caribbean dollar</v>
          </cell>
          <cell r="X211" t="str">
            <v>565 - Palau</v>
          </cell>
          <cell r="Y211" t="str">
            <v>712 - AFR Heavily Indebted Poor Countries</v>
          </cell>
          <cell r="AB211" t="str">
            <v>Deutsche Bundesbank (Germany)</v>
          </cell>
        </row>
        <row r="212">
          <cell r="U212" t="str">
            <v>362</v>
          </cell>
          <cell r="V212" t="str">
            <v>St. Lucia</v>
          </cell>
          <cell r="W212" t="str">
            <v>East Caribbean dollar</v>
          </cell>
          <cell r="X212" t="str">
            <v>283 - Panama</v>
          </cell>
          <cell r="Y212" t="str">
            <v>713 - AFR Heavily Indebted Poor Countries excluding Sao Tome</v>
          </cell>
          <cell r="AB212" t="str">
            <v>IFO Institut für Wirtschaftsforschung (Germany)</v>
          </cell>
        </row>
        <row r="213">
          <cell r="U213" t="str">
            <v>364</v>
          </cell>
          <cell r="V213" t="str">
            <v>St. Vincent and the Grenadines</v>
          </cell>
          <cell r="W213" t="str">
            <v>East Caribbean dollar</v>
          </cell>
          <cell r="X213" t="str">
            <v>853 - Papua New Guinea</v>
          </cell>
          <cell r="Y213" t="str">
            <v>714 - Rwanda</v>
          </cell>
          <cell r="AB213" t="str">
            <v>Kraftfahrt-Bundesamt (Germany)</v>
          </cell>
        </row>
        <row r="214">
          <cell r="U214" t="str">
            <v>603</v>
          </cell>
          <cell r="V214" t="str">
            <v>Sub-Sahara Africa</v>
          </cell>
          <cell r="W214" t="str">
            <v>…</v>
          </cell>
          <cell r="X214" t="str">
            <v>288 - Paraguay</v>
          </cell>
          <cell r="Y214" t="str">
            <v>715 - AFR fragile countries</v>
          </cell>
          <cell r="AB214" t="str">
            <v>Statistisches Bundesamt (Germany)</v>
          </cell>
        </row>
        <row r="215">
          <cell r="U215" t="str">
            <v>604</v>
          </cell>
          <cell r="V215" t="str">
            <v>Sub-Sahara Excl Nigeria &amp; South Africa</v>
          </cell>
          <cell r="W215" t="str">
            <v>…</v>
          </cell>
          <cell r="X215" t="str">
            <v>293 - Peru</v>
          </cell>
          <cell r="Y215" t="str">
            <v>716 - Sao Tomé and Principe</v>
          </cell>
          <cell r="AB215" t="str">
            <v>Zentrum fur Europaische Wirtschaftsforschnung (ZEW, Germany)</v>
          </cell>
        </row>
        <row r="216">
          <cell r="U216" t="str">
            <v>732</v>
          </cell>
          <cell r="V216" t="str">
            <v>Sudan</v>
          </cell>
          <cell r="W216" t="str">
            <v>Sudanese pound</v>
          </cell>
          <cell r="X216" t="str">
            <v>566 - Philippines</v>
          </cell>
          <cell r="Y216" t="str">
            <v>717 - AFR fragile countries excluding Zimbabwe</v>
          </cell>
          <cell r="AB216" t="str">
            <v>Bank of Ghana</v>
          </cell>
        </row>
        <row r="217">
          <cell r="U217" t="str">
            <v>366</v>
          </cell>
          <cell r="V217" t="str">
            <v>Suriname</v>
          </cell>
          <cell r="W217" t="str">
            <v>Surinamese dollar</v>
          </cell>
          <cell r="X217" t="str">
            <v>964 - Poland</v>
          </cell>
          <cell r="Y217" t="str">
            <v>718 - Seychelles</v>
          </cell>
          <cell r="AB217" t="str">
            <v>Ghana Statistical Service</v>
          </cell>
        </row>
        <row r="218">
          <cell r="U218" t="str">
            <v>734</v>
          </cell>
          <cell r="V218" t="str">
            <v>Swaziland</v>
          </cell>
          <cell r="W218" t="str">
            <v>Swazi lilangeni</v>
          </cell>
          <cell r="X218" t="str">
            <v>182 - Portugal</v>
          </cell>
          <cell r="Y218" t="str">
            <v>719 - AFR fragile countries excluding Sao Tome &amp; Principe</v>
          </cell>
          <cell r="AB218" t="str">
            <v>Ministry of Finance (Ghana)</v>
          </cell>
        </row>
        <row r="219">
          <cell r="U219" t="str">
            <v>144</v>
          </cell>
          <cell r="V219" t="str">
            <v>Sweden</v>
          </cell>
          <cell r="W219" t="str">
            <v>Swedish krona</v>
          </cell>
          <cell r="X219" t="str">
            <v>030 - PRGF Eligible Countries</v>
          </cell>
          <cell r="Y219" t="str">
            <v>721 - AFR floating exchange rate regime countries</v>
          </cell>
          <cell r="AB219" t="str">
            <v>Bank of Greece (Greece)</v>
          </cell>
        </row>
        <row r="220">
          <cell r="U220" t="str">
            <v>146</v>
          </cell>
          <cell r="V220" t="str">
            <v>Switzerland</v>
          </cell>
          <cell r="W220" t="str">
            <v>Swiss franc</v>
          </cell>
          <cell r="X220" t="str">
            <v>453 - Qatar</v>
          </cell>
          <cell r="Y220" t="str">
            <v>722 - Senegal</v>
          </cell>
          <cell r="AB220" t="str">
            <v>Ministry of Economy and Finance (Greece)</v>
          </cell>
        </row>
        <row r="221">
          <cell r="U221" t="str">
            <v>463</v>
          </cell>
          <cell r="V221" t="str">
            <v>Syrian Arab Republic</v>
          </cell>
          <cell r="W221" t="str">
            <v>Syrian pound</v>
          </cell>
          <cell r="X221" t="str">
            <v>968 - Romania</v>
          </cell>
          <cell r="Y221" t="str">
            <v>723 - AFR fragile countries excluding Sao Tome &amp; Principe and Zimbabwe</v>
          </cell>
          <cell r="AB221" t="str">
            <v>National Statistical Service of Greece (Greece)</v>
          </cell>
        </row>
        <row r="222">
          <cell r="U222" t="str">
            <v>528</v>
          </cell>
          <cell r="V222" t="str">
            <v>Taiwan Province of China</v>
          </cell>
          <cell r="W222" t="str">
            <v>New Taiwan dollar</v>
          </cell>
          <cell r="X222" t="str">
            <v>922 - Russian Federation</v>
          </cell>
          <cell r="Y222" t="str">
            <v>724 - Sierra Leone</v>
          </cell>
          <cell r="AB222" t="str">
            <v>Eastern Caribbean Central Bank (ECCB) (Grenada)</v>
          </cell>
        </row>
        <row r="223">
          <cell r="U223" t="str">
            <v>923</v>
          </cell>
          <cell r="V223" t="str">
            <v>Tajikistan</v>
          </cell>
          <cell r="W223" t="str">
            <v>Tajikistani somoni</v>
          </cell>
          <cell r="X223" t="str">
            <v>714 - Rwanda</v>
          </cell>
          <cell r="Y223" t="str">
            <v>725 - AFR fixed exchange rate regime countries excluding Zimbabwe</v>
          </cell>
          <cell r="AB223" t="str">
            <v>Ministry of Finance (Grenada)</v>
          </cell>
        </row>
        <row r="224">
          <cell r="U224" t="str">
            <v>738</v>
          </cell>
          <cell r="V224" t="str">
            <v>Tanzania</v>
          </cell>
          <cell r="W224" t="str">
            <v>Tanzanian shilling</v>
          </cell>
          <cell r="X224" t="str">
            <v>862 - Samoa</v>
          </cell>
          <cell r="Y224" t="str">
            <v>726 - Somalia</v>
          </cell>
          <cell r="AB224" t="str">
            <v>Institut National de la Statistique et des Etudes Economiques - INSEE -Service regional (Guadeloupe)</v>
          </cell>
        </row>
        <row r="225">
          <cell r="U225" t="str">
            <v>578</v>
          </cell>
          <cell r="V225" t="str">
            <v>Thailand</v>
          </cell>
          <cell r="W225" t="str">
            <v>Thai baht</v>
          </cell>
          <cell r="X225" t="str">
            <v>135 - San Marino</v>
          </cell>
          <cell r="Y225" t="str">
            <v>727 - AFR floating exchange rate regime excluding Sao Tome &amp; Principe</v>
          </cell>
          <cell r="AB225" t="str">
            <v>Banco de Guatemala</v>
          </cell>
        </row>
        <row r="226">
          <cell r="U226" t="str">
            <v>537</v>
          </cell>
          <cell r="V226" t="str">
            <v>Timor-Leste</v>
          </cell>
          <cell r="W226" t="str">
            <v>uses the U.S. Dollar</v>
          </cell>
          <cell r="X226" t="str">
            <v>716 - Sao Tomé and Principe</v>
          </cell>
          <cell r="Y226" t="str">
            <v>728 - Namibia</v>
          </cell>
          <cell r="AB226" t="str">
            <v>Instituto Nacional de Estadistica (Guatemala)</v>
          </cell>
        </row>
        <row r="227">
          <cell r="U227" t="str">
            <v>742</v>
          </cell>
          <cell r="V227" t="str">
            <v>Togo</v>
          </cell>
          <cell r="W227" t="str">
            <v>West African CFA franc</v>
          </cell>
          <cell r="X227" t="str">
            <v>456 - Saudi Arabia</v>
          </cell>
          <cell r="Y227" t="str">
            <v>732 - Sudan</v>
          </cell>
          <cell r="AB227" t="str">
            <v>Ministerio de Finanzas Públicas (Guatemala)</v>
          </cell>
        </row>
        <row r="228">
          <cell r="U228" t="str">
            <v>866</v>
          </cell>
          <cell r="V228" t="str">
            <v>Tonga</v>
          </cell>
          <cell r="W228" t="str">
            <v>pa'anga (TOP) </v>
          </cell>
          <cell r="X228" t="str">
            <v>722 - Senegal</v>
          </cell>
          <cell r="Y228" t="str">
            <v>734 - Swaziland</v>
          </cell>
          <cell r="AB228" t="str">
            <v>Financial Services Commission, Guernsey (GG)</v>
          </cell>
        </row>
        <row r="229">
          <cell r="U229" t="str">
            <v>369</v>
          </cell>
          <cell r="V229" t="str">
            <v>Trinidad and Tobago</v>
          </cell>
          <cell r="W229" t="str">
            <v>Trinidad and Tobago dollar</v>
          </cell>
          <cell r="X229" t="str">
            <v>965 - Serbia and Montenegro</v>
          </cell>
          <cell r="Y229" t="str">
            <v>738 - Tanzania</v>
          </cell>
          <cell r="AB229" t="str">
            <v>Institut National de la Statistique et des Etudes Economiques - INSEE - Service regional (Guiana, French)</v>
          </cell>
        </row>
        <row r="230">
          <cell r="U230" t="str">
            <v>744</v>
          </cell>
          <cell r="V230" t="str">
            <v>Tunisia</v>
          </cell>
          <cell r="W230" t="str">
            <v>Tunisian dinar</v>
          </cell>
          <cell r="X230" t="str">
            <v>942 - Serbia, Republic of</v>
          </cell>
          <cell r="Y230" t="str">
            <v>742 - Togo</v>
          </cell>
          <cell r="AB230" t="str">
            <v>Banque Centrale de la Republique de Guinee</v>
          </cell>
        </row>
        <row r="231">
          <cell r="U231" t="str">
            <v>186</v>
          </cell>
          <cell r="V231" t="str">
            <v>Turkey</v>
          </cell>
          <cell r="W231" t="str">
            <v>Turkish new lira</v>
          </cell>
          <cell r="X231" t="str">
            <v>084 - Services, Income, and Private Transfers Exporters</v>
          </cell>
          <cell r="Y231" t="str">
            <v>744 - Tunisia</v>
          </cell>
          <cell r="AB231" t="str">
            <v>Ministere de l'Economie et des Finances (Guinea)</v>
          </cell>
        </row>
        <row r="232">
          <cell r="U232" t="str">
            <v>925</v>
          </cell>
          <cell r="V232" t="str">
            <v>Turkmenistan</v>
          </cell>
          <cell r="W232" t="str">
            <v>Turkmen manat</v>
          </cell>
          <cell r="X232" t="str">
            <v>718 - Seychelles</v>
          </cell>
          <cell r="Y232" t="str">
            <v>746 - Uganda</v>
          </cell>
          <cell r="AB232" t="str">
            <v>Service de la Statistique generale et de la Mecanographie (Guinea)</v>
          </cell>
        </row>
        <row r="233">
          <cell r="U233" t="str">
            <v>746</v>
          </cell>
          <cell r="V233" t="str">
            <v>Uganda</v>
          </cell>
          <cell r="W233" t="str">
            <v>Ugandan shilling</v>
          </cell>
          <cell r="X233" t="str">
            <v>724 - Sierra Leone</v>
          </cell>
          <cell r="Y233" t="str">
            <v>748 - Burkina Faso</v>
          </cell>
          <cell r="AB233" t="str">
            <v>Banque Centrale des États de l’Afrique de l’Ouest (BCEAO) (Guinea-Bissau)</v>
          </cell>
        </row>
        <row r="234">
          <cell r="U234" t="str">
            <v>926</v>
          </cell>
          <cell r="V234" t="str">
            <v>Ukraine</v>
          </cell>
          <cell r="W234" t="str">
            <v>Ukrainian hryvnia</v>
          </cell>
          <cell r="X234" t="str">
            <v>576 - Singapore</v>
          </cell>
          <cell r="Y234" t="str">
            <v>754 - Zambia</v>
          </cell>
          <cell r="AB234" t="str">
            <v>Ministere de l'Economie et des Finances (Guinea-Bissau)</v>
          </cell>
        </row>
        <row r="235">
          <cell r="U235" t="str">
            <v>466</v>
          </cell>
          <cell r="V235" t="str">
            <v>United Arab Emirates</v>
          </cell>
          <cell r="W235" t="str">
            <v>UAE dirham</v>
          </cell>
          <cell r="X235" t="str">
            <v>936 - Slovak Republic</v>
          </cell>
          <cell r="Y235" t="str">
            <v>756 - Southern African  Custom's Union  (SACU) excluding Zimbabwe</v>
          </cell>
          <cell r="AB235" t="str">
            <v>Bank of Guyana</v>
          </cell>
        </row>
        <row r="236">
          <cell r="U236" t="str">
            <v>112</v>
          </cell>
          <cell r="V236" t="str">
            <v>United Kingdom</v>
          </cell>
          <cell r="W236" t="str">
            <v>British pound</v>
          </cell>
          <cell r="X236" t="str">
            <v>961 - Slovenia</v>
          </cell>
          <cell r="Y236" t="str">
            <v>758 - Central African Economic and Monetary Community (CEMAC)</v>
          </cell>
          <cell r="AB236" t="str">
            <v>Ministry of Finance (Guyana)</v>
          </cell>
        </row>
        <row r="237">
          <cell r="U237" t="str">
            <v>111</v>
          </cell>
          <cell r="V237" t="str">
            <v>United States</v>
          </cell>
          <cell r="W237" t="str">
            <v>US dollar</v>
          </cell>
          <cell r="X237" t="str">
            <v>813 - Solomon Islands</v>
          </cell>
          <cell r="Y237" t="str">
            <v>759 - West African Economic  and Monetary Union ( WAEMU)</v>
          </cell>
          <cell r="AB237" t="str">
            <v>Statistical Bureau / Ministry of Planning (Guyana)</v>
          </cell>
        </row>
        <row r="238">
          <cell r="U238" t="str">
            <v>298</v>
          </cell>
          <cell r="V238" t="str">
            <v>Uruguay</v>
          </cell>
          <cell r="W238" t="str">
            <v>Uruguayan peso</v>
          </cell>
          <cell r="X238" t="str">
            <v>726 - Somalia</v>
          </cell>
          <cell r="Y238" t="str">
            <v>760 - Common Market of Eastern and Southern Africa (COMESA) excluding Zimbabwe</v>
          </cell>
          <cell r="AB238" t="str">
            <v>Banque de la Republique d'Haiti</v>
          </cell>
        </row>
        <row r="239">
          <cell r="U239" t="str">
            <v>927</v>
          </cell>
          <cell r="V239" t="str">
            <v>Uzbekistan</v>
          </cell>
          <cell r="W239" t="str">
            <v>Uzbekistani som</v>
          </cell>
          <cell r="X239" t="str">
            <v>199 - South Africa</v>
          </cell>
          <cell r="Y239" t="str">
            <v>765 - Southern African Development Community (SADC) excluding Zimbabwe</v>
          </cell>
          <cell r="AB239" t="str">
            <v>Institut Haitien de Statistique et d' Informatique (Haiti)</v>
          </cell>
        </row>
        <row r="240">
          <cell r="U240" t="str">
            <v>846</v>
          </cell>
          <cell r="V240" t="str">
            <v>Vanuatu</v>
          </cell>
          <cell r="W240" t="str">
            <v>Vanuatu vatu</v>
          </cell>
          <cell r="X240" t="str">
            <v>756 - Southern African  Custom's Union  (SACU) excluding Zimbabwe</v>
          </cell>
          <cell r="Y240" t="str">
            <v>813 - Solomon Islands</v>
          </cell>
          <cell r="AB240" t="str">
            <v>Ministere de l'Economie et des Finances (Haiti)</v>
          </cell>
        </row>
        <row r="241">
          <cell r="U241" t="str">
            <v>299</v>
          </cell>
          <cell r="V241" t="str">
            <v>Venezuela, República Bolivariana de</v>
          </cell>
          <cell r="W241" t="str">
            <v>Venezuelan bolivar</v>
          </cell>
          <cell r="X241" t="str">
            <v>765 - Southern African Development Community (SADC) excluding Zimbabwe</v>
          </cell>
          <cell r="Y241" t="str">
            <v>819 - Fiji</v>
          </cell>
          <cell r="AB241" t="str">
            <v>Banco Central de Honduras</v>
          </cell>
        </row>
        <row r="242">
          <cell r="U242" t="str">
            <v>582</v>
          </cell>
          <cell r="V242" t="str">
            <v>Vietnam</v>
          </cell>
          <cell r="W242" t="str">
            <v>Vietnamese dong</v>
          </cell>
          <cell r="X242" t="str">
            <v>184 - Spain</v>
          </cell>
          <cell r="Y242" t="str">
            <v>826 - Kiribati</v>
          </cell>
          <cell r="AB242" t="str">
            <v>Direccion General de Censos y Estadisticas (Honduras)</v>
          </cell>
        </row>
        <row r="243">
          <cell r="U243" t="str">
            <v>487</v>
          </cell>
          <cell r="V243" t="str">
            <v>West Bank and Gaza</v>
          </cell>
          <cell r="W243" t="str">
            <v>…</v>
          </cell>
          <cell r="X243" t="str">
            <v>524 - Sri Lanka</v>
          </cell>
          <cell r="Y243" t="str">
            <v>839 - French Territories: New Caledonia</v>
          </cell>
          <cell r="AB243" t="str">
            <v>Ministerio de Hacienda y Crédito Público (Honduras)</v>
          </cell>
        </row>
        <row r="244">
          <cell r="U244" t="str">
            <v>205</v>
          </cell>
          <cell r="V244" t="str">
            <v>Western Hemisphere</v>
          </cell>
          <cell r="W244" t="str">
            <v>…</v>
          </cell>
          <cell r="X244" t="str">
            <v>617 - SSA Excluding Nigeria,  South Africa and Zimbabwe</v>
          </cell>
          <cell r="Y244" t="str">
            <v>846 - Vanuatu</v>
          </cell>
          <cell r="AB244" t="str">
            <v>Hungarian Central Statistical Office</v>
          </cell>
        </row>
        <row r="245">
          <cell r="U245" t="str">
            <v>001</v>
          </cell>
          <cell r="V245" t="str">
            <v>World</v>
          </cell>
          <cell r="W245" t="str">
            <v>…</v>
          </cell>
          <cell r="X245" t="str">
            <v>615 - SSA excluding Nigeria, South Africa, Zimbabwe, and Sao Tome &amp; Principe</v>
          </cell>
          <cell r="Y245" t="str">
            <v>853 - Papua New Guinea</v>
          </cell>
          <cell r="AB245" t="str">
            <v>Ministry of Finance (Hungary)</v>
          </cell>
        </row>
        <row r="246">
          <cell r="U246" t="str">
            <v>474</v>
          </cell>
          <cell r="V246" t="str">
            <v>Yemen, Republic of</v>
          </cell>
          <cell r="W246" t="str">
            <v>Yemeni rial</v>
          </cell>
          <cell r="X246" t="str">
            <v>610 - SSA excluding Sao Tome &amp; Principe</v>
          </cell>
          <cell r="Y246" t="str">
            <v>862 - Samoa</v>
          </cell>
          <cell r="AB246" t="str">
            <v>National Bank of Hungary</v>
          </cell>
        </row>
        <row r="247">
          <cell r="U247" t="str">
            <v>754</v>
          </cell>
          <cell r="V247" t="str">
            <v>Zambia</v>
          </cell>
          <cell r="W247" t="str">
            <v>Zambian kwacha</v>
          </cell>
          <cell r="X247" t="str">
            <v>613 - SSA excluding Sao Tome &amp; Principe and Zimbabwe</v>
          </cell>
          <cell r="Y247" t="str">
            <v>866 - Tonga</v>
          </cell>
          <cell r="AB247" t="str">
            <v>Central Bank of Iceland</v>
          </cell>
        </row>
        <row r="248">
          <cell r="U248" t="str">
            <v>698</v>
          </cell>
          <cell r="V248" t="str">
            <v>Zimbabwe</v>
          </cell>
          <cell r="W248" t="str">
            <v>Zimbabwean dollar</v>
          </cell>
          <cell r="X248" t="str">
            <v>602 - SSA excluding Zimbabwe</v>
          </cell>
          <cell r="Y248" t="str">
            <v>867 - Marshall Islands, Republic of</v>
          </cell>
          <cell r="AB248" t="str">
            <v>Statistics Iceland</v>
          </cell>
        </row>
        <row r="249">
          <cell r="U249" t="str">
            <v>603</v>
          </cell>
          <cell r="V249" t="str">
            <v>Sub-Saharan Africa (SSA)</v>
          </cell>
          <cell r="W249" t="str">
            <v>…</v>
          </cell>
          <cell r="X249" t="str">
            <v>361 - St. Kitts and Nevis</v>
          </cell>
          <cell r="Y249" t="str">
            <v>868 - Micronesia, Federated States of</v>
          </cell>
          <cell r="AB249" t="str">
            <v>Ministry of Finance (India)</v>
          </cell>
        </row>
        <row r="250">
          <cell r="U250" t="str">
            <v>602</v>
          </cell>
          <cell r="V250" t="str">
            <v>SSA excluding Zimbabwe</v>
          </cell>
          <cell r="W250" t="str">
            <v>…</v>
          </cell>
          <cell r="X250" t="str">
            <v>362 - St. Lucia</v>
          </cell>
          <cell r="Y250" t="str">
            <v>900 - CIS</v>
          </cell>
          <cell r="AB250" t="str">
            <v>Reserve Bank of India</v>
          </cell>
        </row>
        <row r="251">
          <cell r="U251" t="str">
            <v>617</v>
          </cell>
          <cell r="V251" t="str">
            <v>SSA Excluding Nigeria,  South Africa and Zimbabwe</v>
          </cell>
          <cell r="W251" t="str">
            <v>…</v>
          </cell>
          <cell r="X251" t="str">
            <v>364 - St. Vincent and the Grenadines</v>
          </cell>
          <cell r="Y251" t="str">
            <v>901 - CIS and Mongolia</v>
          </cell>
          <cell r="AB251" t="str">
            <v>Bank Indonesia</v>
          </cell>
        </row>
        <row r="252">
          <cell r="U252" t="str">
            <v>690</v>
          </cell>
          <cell r="V252" t="str">
            <v>AFR oil-importing countries excluding  Zimbabwe</v>
          </cell>
          <cell r="W252" t="str">
            <v>…</v>
          </cell>
          <cell r="X252" t="str">
            <v>603 - Sub-Sahara Africa</v>
          </cell>
          <cell r="Y252" t="str">
            <v>902 - CIS/Mongolia (excluding Russia)</v>
          </cell>
          <cell r="AB252" t="str">
            <v>BPS-Statistics Indonesia</v>
          </cell>
        </row>
        <row r="253">
          <cell r="U253" t="str">
            <v>691</v>
          </cell>
          <cell r="V253" t="str">
            <v>AFR oil importing countries excluding South Africa and Zimbabwe</v>
          </cell>
          <cell r="W253" t="str">
            <v>…</v>
          </cell>
          <cell r="X253" t="str">
            <v>604 - Sub-Sahara Excl Nigeria &amp; South Africa</v>
          </cell>
          <cell r="Y253" t="str">
            <v>903 - EU Accession Candidates</v>
          </cell>
          <cell r="AB253" t="str">
            <v>Ministry of Finance (Indonesia)</v>
          </cell>
        </row>
        <row r="254">
          <cell r="U254" t="str">
            <v>765</v>
          </cell>
          <cell r="V254" t="str">
            <v>Southern African Development Community (SADC) excluding Zimbabwe</v>
          </cell>
          <cell r="W254" t="str">
            <v>…</v>
          </cell>
          <cell r="X254" t="str">
            <v>603 - Sub-Saharan Africa (SSA)</v>
          </cell>
          <cell r="Y254" t="str">
            <v>904 - Central and Eastern Europe</v>
          </cell>
          <cell r="AB254" t="str">
            <v>The Central Bank of the Islamic Republic of Iran</v>
          </cell>
        </row>
        <row r="255">
          <cell r="U255" t="str">
            <v>756</v>
          </cell>
          <cell r="V255" t="str">
            <v>Southern African  Custom's Union  (SACU) excluding Zimbabwe</v>
          </cell>
          <cell r="W255" t="str">
            <v>…</v>
          </cell>
          <cell r="X255" t="str">
            <v>732 - Sudan</v>
          </cell>
          <cell r="Y255" t="str">
            <v>909 - Non-CFA Countries</v>
          </cell>
          <cell r="AB255" t="str">
            <v>Central Bank of Iraq</v>
          </cell>
        </row>
        <row r="256">
          <cell r="U256" t="str">
            <v>760</v>
          </cell>
          <cell r="V256" t="str">
            <v>Common Market of Eastern and Southern Africa (COMESA) excluding Zimbabwe</v>
          </cell>
          <cell r="W256" t="str">
            <v>…</v>
          </cell>
          <cell r="X256" t="str">
            <v>366 - Suriname</v>
          </cell>
          <cell r="Y256" t="str">
            <v>911 - Armenia</v>
          </cell>
          <cell r="AB256" t="str">
            <v>Ministry of Finance (Iraq)</v>
          </cell>
        </row>
        <row r="257">
          <cell r="U257" t="str">
            <v>050</v>
          </cell>
          <cell r="V257" t="str">
            <v>AFR Non-resource intensive countries excluding Zimbabwe</v>
          </cell>
          <cell r="W257" t="str">
            <v>…</v>
          </cell>
          <cell r="X257" t="str">
            <v>734 - Swaziland</v>
          </cell>
          <cell r="Y257" t="str">
            <v>912 - Azerbaijan</v>
          </cell>
          <cell r="AB257" t="str">
            <v>Central Bank of Ireland (Ireland)</v>
          </cell>
        </row>
        <row r="258">
          <cell r="U258" t="str">
            <v>051</v>
          </cell>
          <cell r="V258" t="str">
            <v>AFR landlocked non resource intensive countries excluding Zimbabwe</v>
          </cell>
          <cell r="W258" t="str">
            <v>…</v>
          </cell>
          <cell r="X258" t="str">
            <v>144 - Sweden</v>
          </cell>
          <cell r="Y258" t="str">
            <v>913 - Belarus</v>
          </cell>
          <cell r="AB258" t="str">
            <v>Central Statistical Office (Ireland)</v>
          </cell>
        </row>
        <row r="259">
          <cell r="U259" t="str">
            <v>609</v>
          </cell>
          <cell r="V259" t="str">
            <v xml:space="preserve">CFA franc zone </v>
          </cell>
          <cell r="W259" t="str">
            <v>…</v>
          </cell>
          <cell r="X259" t="str">
            <v>146 - Switzerland</v>
          </cell>
          <cell r="Y259" t="str">
            <v>914 - Albania</v>
          </cell>
          <cell r="AB259" t="str">
            <v>Department of Finance (Ireland)</v>
          </cell>
        </row>
        <row r="260">
          <cell r="U260" t="str">
            <v>759</v>
          </cell>
          <cell r="V260" t="str">
            <v>West African Economic  and Monetary Union ( WAEMU)</v>
          </cell>
          <cell r="W260" t="str">
            <v>…</v>
          </cell>
          <cell r="X260" t="str">
            <v>463 - Syrian Arab Republic</v>
          </cell>
          <cell r="Y260" t="str">
            <v>915 - Georgia</v>
          </cell>
          <cell r="AB260" t="str">
            <v>The Office of the Revenue Commissioners (Ireland)</v>
          </cell>
        </row>
        <row r="261">
          <cell r="U261" t="str">
            <v>758</v>
          </cell>
          <cell r="V261" t="str">
            <v>Central African Economic and Monetary Community (CEMAC)</v>
          </cell>
          <cell r="W261" t="str">
            <v>…</v>
          </cell>
          <cell r="X261" t="str">
            <v>528 - Taiwan Province of China</v>
          </cell>
          <cell r="Y261" t="str">
            <v>916 - Kazakhstan</v>
          </cell>
          <cell r="AB261" t="str">
            <v>Financial Supervision Commission, Isle of Man (IM)</v>
          </cell>
        </row>
        <row r="262">
          <cell r="U262" t="str">
            <v>043</v>
          </cell>
          <cell r="V262" t="str">
            <v>AFR resource intensive countries</v>
          </cell>
          <cell r="W262" t="str">
            <v>…</v>
          </cell>
          <cell r="X262" t="str">
            <v>923 - Tajikistan</v>
          </cell>
          <cell r="Y262" t="str">
            <v>917 - Kyrgyz Republic</v>
          </cell>
          <cell r="AB262" t="str">
            <v>Bank of Israel</v>
          </cell>
        </row>
        <row r="263">
          <cell r="U263" t="str">
            <v>044</v>
          </cell>
          <cell r="V263" t="str">
            <v>AFR non-oil resource intensive countries</v>
          </cell>
          <cell r="W263" t="str">
            <v>…</v>
          </cell>
          <cell r="X263" t="str">
            <v>738 - Tanzania</v>
          </cell>
          <cell r="Y263" t="str">
            <v>918 - Bulgaria</v>
          </cell>
          <cell r="AB263" t="str">
            <v>Central Bureau of Statistics (Israel)</v>
          </cell>
        </row>
        <row r="264">
          <cell r="U264" t="str">
            <v>699</v>
          </cell>
          <cell r="V264" t="str">
            <v xml:space="preserve">AFR oil-exporting countries </v>
          </cell>
          <cell r="W264" t="str">
            <v>…</v>
          </cell>
          <cell r="X264" t="str">
            <v>578 - Thailand</v>
          </cell>
          <cell r="Y264" t="str">
            <v>921 - Moldova</v>
          </cell>
          <cell r="AB264" t="str">
            <v>Banca d Italia (Italy)</v>
          </cell>
        </row>
        <row r="265">
          <cell r="U265" t="str">
            <v>048</v>
          </cell>
          <cell r="V265" t="str">
            <v xml:space="preserve"> MDRI  countries</v>
          </cell>
          <cell r="W265" t="str">
            <v>…</v>
          </cell>
          <cell r="X265" t="str">
            <v>537 - Timor-Leste</v>
          </cell>
          <cell r="Y265" t="str">
            <v>922 - Russian Federation</v>
          </cell>
          <cell r="AB265" t="str">
            <v>Instituto di Studi e Analisi Economica (Italy)</v>
          </cell>
        </row>
        <row r="266">
          <cell r="U266" t="str">
            <v>709</v>
          </cell>
          <cell r="V266" t="str">
            <v>AFR HIPC initiative completion point countries</v>
          </cell>
          <cell r="W266" t="str">
            <v>…</v>
          </cell>
          <cell r="X266" t="str">
            <v>742 - Togo</v>
          </cell>
          <cell r="Y266" t="str">
            <v>923 - Tajikistan</v>
          </cell>
          <cell r="AB266" t="str">
            <v>Instituto Nazionale di Statistica (ISTAT) (Italy)</v>
          </cell>
        </row>
        <row r="267">
          <cell r="U267" t="str">
            <v>712</v>
          </cell>
          <cell r="V267" t="str">
            <v>AFR Heavily Indebted Poor Countries</v>
          </cell>
          <cell r="W267" t="str">
            <v>…</v>
          </cell>
          <cell r="X267" t="str">
            <v>866 - Tonga</v>
          </cell>
          <cell r="Y267" t="str">
            <v>924 - China, P.R.: Mainland</v>
          </cell>
          <cell r="AB267" t="str">
            <v>Ministerio de Tesore (Italy)</v>
          </cell>
        </row>
        <row r="268">
          <cell r="U268" t="str">
            <v>619</v>
          </cell>
          <cell r="V268" t="str">
            <v>East African Community (EAC -5)</v>
          </cell>
          <cell r="W268" t="str">
            <v>…</v>
          </cell>
          <cell r="X268" t="str">
            <v>369 - Trinidad and Tobago</v>
          </cell>
          <cell r="Y268" t="str">
            <v>925 - Turkmenistan</v>
          </cell>
          <cell r="AB268" t="str">
            <v>Ufficio Italiano dei Cambi (Italy)</v>
          </cell>
        </row>
        <row r="269">
          <cell r="U269" t="str">
            <v>702</v>
          </cell>
          <cell r="V269" t="str">
            <v>AFR middle-income countries</v>
          </cell>
          <cell r="W269" t="str">
            <v>…</v>
          </cell>
          <cell r="X269" t="str">
            <v>744 - Tunisia</v>
          </cell>
          <cell r="Y269" t="str">
            <v>926 - Ukraine</v>
          </cell>
          <cell r="AB269" t="str">
            <v>Bank of Jamaica</v>
          </cell>
        </row>
        <row r="270">
          <cell r="U270" t="str">
            <v>704</v>
          </cell>
          <cell r="V270" t="str">
            <v>AFR low-income countries</v>
          </cell>
          <cell r="W270" t="str">
            <v>…</v>
          </cell>
          <cell r="X270" t="str">
            <v>186 - Turkey</v>
          </cell>
          <cell r="Y270" t="str">
            <v>927 - Uzbekistan</v>
          </cell>
          <cell r="AB270" t="str">
            <v>Ministry of Finance and Planning (Jamaica)</v>
          </cell>
        </row>
        <row r="271">
          <cell r="U271" t="str">
            <v>715</v>
          </cell>
          <cell r="V271" t="str">
            <v>AFR fragile countries</v>
          </cell>
          <cell r="W271" t="str">
            <v>…</v>
          </cell>
          <cell r="X271" t="str">
            <v>925 - Turkmenistan</v>
          </cell>
          <cell r="Y271" t="str">
            <v>935 - Czech Republic</v>
          </cell>
          <cell r="AB271" t="str">
            <v>Statistical Institute of Jamaica</v>
          </cell>
        </row>
        <row r="272">
          <cell r="U272" t="str">
            <v>700</v>
          </cell>
          <cell r="V272" t="str">
            <v>AFR oil exporting excluding Nigeria</v>
          </cell>
          <cell r="W272" t="str">
            <v>…</v>
          </cell>
          <cell r="X272" t="str">
            <v>746 - Uganda</v>
          </cell>
          <cell r="Y272" t="str">
            <v>936 - Slovak Republic</v>
          </cell>
          <cell r="AB272" t="str">
            <v>Bank of Japan</v>
          </cell>
        </row>
        <row r="273">
          <cell r="U273" t="str">
            <v>'703</v>
          </cell>
          <cell r="V273" t="str">
            <v>AFR middle income excluding South Africa</v>
          </cell>
          <cell r="W273" t="str">
            <v>…</v>
          </cell>
          <cell r="X273" t="str">
            <v>926 - Ukraine</v>
          </cell>
          <cell r="Y273" t="str">
            <v>939 - Estonia</v>
          </cell>
          <cell r="AB273" t="str">
            <v>Bureau of Statistics (Japan)</v>
          </cell>
        </row>
        <row r="274">
          <cell r="U274" t="str">
            <v>717</v>
          </cell>
          <cell r="V274" t="str">
            <v>AFR fragile countries excluding Zimbabwe</v>
          </cell>
          <cell r="W274" t="str">
            <v>…</v>
          </cell>
          <cell r="X274" t="str">
            <v>466 - United Arab Emirates</v>
          </cell>
          <cell r="Y274" t="str">
            <v>941 - Latvia</v>
          </cell>
          <cell r="AB274" t="str">
            <v>Ministry of Finance (Japan)</v>
          </cell>
        </row>
        <row r="275">
          <cell r="U275" t="str">
            <v>719</v>
          </cell>
          <cell r="V275" t="str">
            <v>AFR fragile countries excluding Sao Tome &amp; Principe</v>
          </cell>
          <cell r="W275" t="str">
            <v>…</v>
          </cell>
          <cell r="X275" t="str">
            <v>112 - United Kingdom</v>
          </cell>
          <cell r="Y275" t="str">
            <v>942 - Serbia, Republic of</v>
          </cell>
          <cell r="AB275" t="str">
            <v>Financial Services Commission, Jersey (JE)</v>
          </cell>
        </row>
        <row r="276">
          <cell r="U276" t="str">
            <v>723</v>
          </cell>
          <cell r="V276" t="str">
            <v>AFR fragile countries excluding Sao Tome &amp; Principe and Zimbabwe</v>
          </cell>
          <cell r="W276" t="str">
            <v>…</v>
          </cell>
          <cell r="X276" t="str">
            <v>111 - United States</v>
          </cell>
          <cell r="Y276" t="str">
            <v>943 - Montenegro, Republic of</v>
          </cell>
          <cell r="AB276" t="str">
            <v>Central Bank of Jordan</v>
          </cell>
        </row>
        <row r="277">
          <cell r="U277" t="str">
            <v>721</v>
          </cell>
          <cell r="V277" t="str">
            <v>AFR floating exchange rate regime countries</v>
          </cell>
          <cell r="W277" t="str">
            <v>…</v>
          </cell>
          <cell r="X277" t="str">
            <v>298 - Uruguay</v>
          </cell>
          <cell r="Y277" t="str">
            <v>944 - Hungary</v>
          </cell>
          <cell r="AB277" t="str">
            <v>Department of Statistics (Jordon)</v>
          </cell>
        </row>
        <row r="278">
          <cell r="U278" t="str">
            <v>725</v>
          </cell>
          <cell r="V278" t="str">
            <v>AFR fixed exchange rate regime countries excluding Zimbabwe</v>
          </cell>
          <cell r="W278" t="str">
            <v>…</v>
          </cell>
          <cell r="X278" t="str">
            <v>927 - Uzbekistan</v>
          </cell>
          <cell r="Y278" t="str">
            <v>946 - Lithuania</v>
          </cell>
          <cell r="AB278" t="str">
            <v>Ministry of Finance (Jordon)</v>
          </cell>
        </row>
        <row r="279">
          <cell r="U279" t="str">
            <v>613</v>
          </cell>
          <cell r="V279" t="str">
            <v>SSA excluding Sao Tome &amp; Principe and Zimbabwe</v>
          </cell>
          <cell r="W279" t="str">
            <v>…</v>
          </cell>
          <cell r="X279" t="str">
            <v>846 - Vanuatu</v>
          </cell>
          <cell r="Y279" t="str">
            <v>948 - Mongolia</v>
          </cell>
          <cell r="AB279" t="str">
            <v>Ministry of Finance (Kazakhstan)</v>
          </cell>
        </row>
        <row r="280">
          <cell r="U280" t="str">
            <v>610</v>
          </cell>
          <cell r="V280" t="str">
            <v>SSA excluding Sao Tome &amp; Principe</v>
          </cell>
          <cell r="W280" t="str">
            <v>…</v>
          </cell>
          <cell r="X280" t="str">
            <v>299 - Venezuela, República Bolivariana de</v>
          </cell>
          <cell r="Y280" t="str">
            <v>960 - Croatia</v>
          </cell>
          <cell r="AB280" t="str">
            <v>National Bank of the Republic of Kazakhstan</v>
          </cell>
        </row>
        <row r="281">
          <cell r="U281" t="str">
            <v>615</v>
          </cell>
          <cell r="V281" t="str">
            <v>SSA excluding Nigeria, South Africa, Zimbabwe, and Sao Tome &amp; Principe</v>
          </cell>
          <cell r="W281" t="str">
            <v>…</v>
          </cell>
          <cell r="X281" t="str">
            <v>582 - Vietnam</v>
          </cell>
          <cell r="Y281" t="str">
            <v>961 - Slovenia</v>
          </cell>
          <cell r="AB281" t="str">
            <v>National Statistical Agency / Ministry of Economy and Trade of the Republic of Kazakhstan</v>
          </cell>
        </row>
        <row r="282">
          <cell r="U282" t="str">
            <v>042</v>
          </cell>
          <cell r="V282" t="str">
            <v>AFR resource intensive countries exclduing Sao Tome &amp; Principe</v>
          </cell>
          <cell r="W282" t="str">
            <v>…</v>
          </cell>
          <cell r="X282" t="str">
            <v>759 - West African Economic  and Monetary Union ( WAEMU)</v>
          </cell>
          <cell r="Y282" t="str">
            <v>962 - Macedonia, FYR</v>
          </cell>
          <cell r="AB282" t="str">
            <v>Central Bank of Kenya</v>
          </cell>
        </row>
        <row r="283">
          <cell r="U283" t="str">
            <v>049</v>
          </cell>
          <cell r="V283" t="str">
            <v>AFR non-oil resource intensive countries exclduing Sao Tome &amp; Principe</v>
          </cell>
          <cell r="W283" t="str">
            <v>…</v>
          </cell>
          <cell r="X283" t="str">
            <v>487 - West Bank and Gaza</v>
          </cell>
          <cell r="Y283" t="str">
            <v>963 - Bosnia and Herzegovina</v>
          </cell>
          <cell r="AB283" t="str">
            <v>Central Bureau of Statistics (Kenya)</v>
          </cell>
        </row>
        <row r="284">
          <cell r="U284" t="str">
            <v>713</v>
          </cell>
          <cell r="V284" t="str">
            <v>AFR Heavily Indebted Poor Countries excluding Sao Tome</v>
          </cell>
          <cell r="W284" t="str">
            <v>…</v>
          </cell>
          <cell r="X284" t="str">
            <v>205 - Western Hemisphere</v>
          </cell>
          <cell r="Y284" t="str">
            <v>964 - Poland</v>
          </cell>
          <cell r="AB284" t="str">
            <v>Ministry of Planning and National Development (Kenya)</v>
          </cell>
        </row>
        <row r="285">
          <cell r="U285" t="str">
            <v>046</v>
          </cell>
          <cell r="V285" t="str">
            <v xml:space="preserve">AFR coastal non-resource intensive </v>
          </cell>
          <cell r="W285" t="str">
            <v>…</v>
          </cell>
          <cell r="X285" t="str">
            <v>001 - World</v>
          </cell>
          <cell r="Y285" t="str">
            <v>965 - Serbia and Montenegro</v>
          </cell>
          <cell r="AB285" t="str">
            <v>Office of the Vice President and Ministry of Finance (Kenya)</v>
          </cell>
        </row>
        <row r="286">
          <cell r="U286" t="str">
            <v>727</v>
          </cell>
          <cell r="V286" t="str">
            <v>AFR floating exchange rate regime excluding Sao Tome &amp; Principe</v>
          </cell>
          <cell r="W286" t="str">
            <v>…</v>
          </cell>
          <cell r="X286" t="str">
            <v>474 - Yemen, Republic of</v>
          </cell>
          <cell r="Y286" t="str">
            <v>968 - Romania</v>
          </cell>
          <cell r="AB286" t="str">
            <v>Bank of Kiribati, Ltd</v>
          </cell>
        </row>
        <row r="287">
          <cell r="U287" t="str">
            <v>693</v>
          </cell>
          <cell r="V287" t="str">
            <v>AFR oil-importing countries excluding Sao Tome &amp; Principe and Zimbabwe</v>
          </cell>
          <cell r="W287" t="str">
            <v>…</v>
          </cell>
          <cell r="X287" t="str">
            <v>754 - Zambia</v>
          </cell>
          <cell r="Y287" t="str">
            <v>997 - OECD</v>
          </cell>
          <cell r="AB287" t="str">
            <v>Ministry of Finance and Economic Planning (Kiribati)</v>
          </cell>
        </row>
        <row r="288">
          <cell r="U288" t="str">
            <v>695</v>
          </cell>
          <cell r="V288" t="str">
            <v>AFR oil-importing countries  excluding  South Africa,  Sao Tome &amp; Principe and Zimbabwe</v>
          </cell>
          <cell r="W288" t="str">
            <v>…</v>
          </cell>
          <cell r="X288" t="str">
            <v>698 - Zimbabwe</v>
          </cell>
          <cell r="Y288" t="str">
            <v>998 - European Union (25 countries)</v>
          </cell>
          <cell r="AB288" t="str">
            <v>Economic Planning Board (Korea, Republic of)</v>
          </cell>
        </row>
        <row r="289">
          <cell r="AB289" t="str">
            <v>Ministry of Finance and Economy (Korea, Republic of)</v>
          </cell>
        </row>
        <row r="290">
          <cell r="AB290" t="str">
            <v>The Bank of Korea</v>
          </cell>
        </row>
        <row r="291">
          <cell r="AB291" t="str">
            <v>Central Bank of Kuwait</v>
          </cell>
        </row>
        <row r="292">
          <cell r="AB292" t="str">
            <v>Ministry of Finance (Kuwait)</v>
          </cell>
        </row>
        <row r="293">
          <cell r="AB293" t="str">
            <v>Statistics and Information Technology Sector (Kuwait)</v>
          </cell>
        </row>
        <row r="294">
          <cell r="AB294" t="str">
            <v>Ministry of Finance (Kyrgyz Republic)</v>
          </cell>
        </row>
        <row r="295">
          <cell r="AB295" t="str">
            <v>National Bank of the Kyrgyz Republic</v>
          </cell>
        </row>
        <row r="296">
          <cell r="AB296" t="str">
            <v>National Statistical Committee of Kyrgyz Republic</v>
          </cell>
        </row>
        <row r="297">
          <cell r="AB297" t="str">
            <v>Bank of the Lao P.D.R.</v>
          </cell>
        </row>
        <row r="298">
          <cell r="AB298" t="str">
            <v>Ministry of Finance (Lao People's Democratic Republic)</v>
          </cell>
        </row>
        <row r="299">
          <cell r="AB299" t="str">
            <v>Bank of Latvia</v>
          </cell>
        </row>
        <row r="300">
          <cell r="AB300" t="str">
            <v>Central Statistical Bureau of Latvia</v>
          </cell>
        </row>
        <row r="301">
          <cell r="AB301" t="str">
            <v>The Treasury of the Republic of Latvia</v>
          </cell>
        </row>
        <row r="302">
          <cell r="AB302" t="str">
            <v>Banque du Liban (Lebanon)</v>
          </cell>
        </row>
        <row r="303">
          <cell r="AB303" t="str">
            <v>Central Administration of Statistics (Lebanon)</v>
          </cell>
        </row>
        <row r="304">
          <cell r="AB304" t="str">
            <v>Ministere des finances (Lebanon)</v>
          </cell>
        </row>
        <row r="305">
          <cell r="AB305" t="str">
            <v>Bureau of Statistics (Lesotho)</v>
          </cell>
        </row>
        <row r="306">
          <cell r="AB306" t="str">
            <v>Central Bank of Lesotho</v>
          </cell>
        </row>
        <row r="307">
          <cell r="AB307" t="str">
            <v>Ministry of Finance (Lesotho)</v>
          </cell>
        </row>
        <row r="308">
          <cell r="AB308" t="str">
            <v>Central Bank of Liberia</v>
          </cell>
        </row>
        <row r="309">
          <cell r="AB309" t="str">
            <v>Ministry of Finance (Liberia)</v>
          </cell>
        </row>
        <row r="310">
          <cell r="AB310" t="str">
            <v>Ministry of Planning and Economic Affairs (Liberia)</v>
          </cell>
        </row>
        <row r="311">
          <cell r="AB311" t="str">
            <v>Census and Statistics Directorate (Libya)</v>
          </cell>
        </row>
        <row r="312">
          <cell r="AB312" t="str">
            <v>Central Bank of Libya</v>
          </cell>
        </row>
        <row r="313">
          <cell r="AB313" t="str">
            <v>General Directorate for Economic and Social Planning (Libya)</v>
          </cell>
        </row>
        <row r="314">
          <cell r="AB314" t="str">
            <v>General People's Secretariat of the Treasury (Libya)</v>
          </cell>
        </row>
        <row r="315">
          <cell r="AB315" t="str">
            <v>The National Corporation for Information and Documentation (Libya)</v>
          </cell>
        </row>
        <row r="316">
          <cell r="AB316" t="str">
            <v>Amt fur Volkswirtschaft</v>
          </cell>
        </row>
        <row r="317">
          <cell r="AB317" t="str">
            <v>Bank of Lithuania</v>
          </cell>
        </row>
        <row r="318">
          <cell r="AB318" t="str">
            <v>Lithuania, Department of Statistics</v>
          </cell>
        </row>
        <row r="319">
          <cell r="AB319" t="str">
            <v>Ministry of Finance (Lithuania)</v>
          </cell>
        </row>
        <row r="320">
          <cell r="AB320" t="str">
            <v>Central Bank of Luxembourg</v>
          </cell>
        </row>
        <row r="321">
          <cell r="AB321" t="str">
            <v>STATEC - Service central de la statistique et des études économiques du Luxembourg</v>
          </cell>
        </row>
        <row r="322">
          <cell r="AB322" t="str">
            <v>Ministry of Finance (Macedonia)</v>
          </cell>
        </row>
        <row r="323">
          <cell r="AB323" t="str">
            <v>National Bank of the Republic of Macedonia</v>
          </cell>
        </row>
        <row r="324">
          <cell r="AB324" t="str">
            <v>State Statistical Office (Macedonia)</v>
          </cell>
        </row>
        <row r="325">
          <cell r="AB325" t="str">
            <v>Banque Centrale de Madagascar</v>
          </cell>
        </row>
        <row r="326">
          <cell r="AB326" t="str">
            <v>INSTAT/Exchanges Commerciaux et des Services (Madagascar)</v>
          </cell>
        </row>
        <row r="327">
          <cell r="AB327" t="str">
            <v>Ministère des finances de l'Economie (Madagascar)</v>
          </cell>
        </row>
        <row r="328">
          <cell r="AB328" t="str">
            <v>Ministry of Finance (Malawi)</v>
          </cell>
        </row>
        <row r="329">
          <cell r="AB329" t="str">
            <v>National Statistical Office (Malawi)</v>
          </cell>
        </row>
        <row r="330">
          <cell r="AB330" t="str">
            <v>Reserve Bank of Malawi</v>
          </cell>
        </row>
        <row r="331">
          <cell r="AB331" t="str">
            <v>Bank Negara Malaysia</v>
          </cell>
        </row>
        <row r="332">
          <cell r="AB332" t="str">
            <v>Department of Statistics Malaysia</v>
          </cell>
        </row>
        <row r="333">
          <cell r="AB333" t="str">
            <v>Maldives Monetary Authority (Maldives)</v>
          </cell>
        </row>
        <row r="334">
          <cell r="AB334" t="str">
            <v>Ministry of Finance and Treasury (Maldives)</v>
          </cell>
        </row>
        <row r="335">
          <cell r="AB335" t="str">
            <v>Ministry of Planning and Development (Maldives)</v>
          </cell>
        </row>
        <row r="336">
          <cell r="AB336" t="str">
            <v>Banque Centrale des États de l’Afrique de l’Ouest (BCEAO) (Mali)</v>
          </cell>
        </row>
        <row r="337">
          <cell r="AB337" t="str">
            <v>Direction Nationale de la Statistique et de l’Informatique (DNSI) (Mali)</v>
          </cell>
        </row>
        <row r="338">
          <cell r="AB338" t="str">
            <v>Ministère des Finances et du Commerce (Mali)</v>
          </cell>
        </row>
        <row r="339">
          <cell r="AB339" t="str">
            <v>Central Bank of Malta</v>
          </cell>
        </row>
        <row r="340">
          <cell r="AB340" t="str">
            <v>Malta - Central Office of Statistics</v>
          </cell>
        </row>
        <row r="341">
          <cell r="AB341" t="str">
            <v>Ministry of Finance (Malta)</v>
          </cell>
        </row>
        <row r="342">
          <cell r="AB342" t="str">
            <v>Ministry of Finance (Marshall Islands, Rep)</v>
          </cell>
        </row>
        <row r="343">
          <cell r="AB343" t="str">
            <v>Department of Statistics (Martinique)</v>
          </cell>
        </row>
        <row r="344">
          <cell r="AB344" t="str">
            <v>Banque Centrale de Mauritanie</v>
          </cell>
        </row>
        <row r="345">
          <cell r="AB345" t="str">
            <v>Department of Statistics and Economic Studies (Mauritania)</v>
          </cell>
        </row>
        <row r="346">
          <cell r="AB346" t="str">
            <v>Ministère des Finances (Mauritania)</v>
          </cell>
        </row>
        <row r="347">
          <cell r="AB347" t="str">
            <v>Ministere du Plan (Mauritania)</v>
          </cell>
        </row>
        <row r="348">
          <cell r="AB348" t="str">
            <v>Bank of Mauritius</v>
          </cell>
        </row>
        <row r="349">
          <cell r="AB349" t="str">
            <v>Central Statistical Office (Mauritius)</v>
          </cell>
        </row>
        <row r="350">
          <cell r="AB350" t="str">
            <v>Banco de Mexico</v>
          </cell>
        </row>
        <row r="351">
          <cell r="AB351" t="str">
            <v>Instituto Nacional de Estadísticas (INEGI) (Mexico)</v>
          </cell>
        </row>
        <row r="352">
          <cell r="AB352" t="str">
            <v>Secretaria de Hacienda y Crédito Público (Mexico)</v>
          </cell>
        </row>
        <row r="353">
          <cell r="AB353" t="str">
            <v>Federal States of Micronesia Banking Board (Micronesia, Federated States of)</v>
          </cell>
        </row>
        <row r="354">
          <cell r="AB354" t="str">
            <v>Office of Planning and Statistics (Micronesia, Federated States of)</v>
          </cell>
        </row>
        <row r="355">
          <cell r="AB355" t="str">
            <v>Ministry of Finance (Moldova)</v>
          </cell>
        </row>
        <row r="356">
          <cell r="AB356" t="str">
            <v>National Bank of Moldova</v>
          </cell>
        </row>
        <row r="357">
          <cell r="AB357" t="str">
            <v>State Depart. of Statist. of the Rep. of Moldova</v>
          </cell>
        </row>
        <row r="358">
          <cell r="AB358" t="str">
            <v>Bank of Mongolia</v>
          </cell>
        </row>
        <row r="359">
          <cell r="AB359" t="str">
            <v>Ministry of Finance and Economy (Mongolia)</v>
          </cell>
        </row>
        <row r="360">
          <cell r="AB360" t="str">
            <v>National Statistical Office (Mongolia)</v>
          </cell>
        </row>
        <row r="361">
          <cell r="AB361" t="str">
            <v>Central Bank of Montenegro</v>
          </cell>
        </row>
        <row r="362">
          <cell r="AB362" t="str">
            <v>Statistical Office (Montenegro)</v>
          </cell>
        </row>
        <row r="363">
          <cell r="AB363" t="str">
            <v>Bank Al-Maghrib (Morocco)</v>
          </cell>
        </row>
        <row r="364">
          <cell r="AB364" t="str">
            <v>Ministere de la Prevision Economique et du Plan (Morocco)</v>
          </cell>
        </row>
        <row r="365">
          <cell r="AB365" t="str">
            <v>Ministère de l'Economie, des Finances, de la Privatisation et du Tourisme (Morocco)</v>
          </cell>
        </row>
        <row r="366">
          <cell r="AB366" t="str">
            <v>Office des Changes (Morocco)</v>
          </cell>
        </row>
        <row r="367">
          <cell r="AB367" t="str">
            <v>Banco de Moçambique</v>
          </cell>
        </row>
        <row r="368">
          <cell r="AB368" t="str">
            <v>Direcção Nacional de Estatística (Mozambique)</v>
          </cell>
        </row>
        <row r="369">
          <cell r="AB369" t="str">
            <v>Ministry of Planning and Finance (Mozambique)</v>
          </cell>
        </row>
        <row r="370">
          <cell r="AB370" t="str">
            <v>Central Bank of Myanmar</v>
          </cell>
        </row>
        <row r="371">
          <cell r="AB371" t="str">
            <v>Central Statistical Organization (Myanmar)</v>
          </cell>
        </row>
        <row r="372">
          <cell r="AB372" t="str">
            <v>Ministry of Finance and Revenue (Myanmar)</v>
          </cell>
        </row>
        <row r="373">
          <cell r="AB373" t="str">
            <v>Bank of Namibia</v>
          </cell>
        </row>
        <row r="374">
          <cell r="AB374" t="str">
            <v>Central Bureau of Statistics (Namibia)</v>
          </cell>
        </row>
        <row r="375">
          <cell r="AB375" t="str">
            <v>Ministry of Finance (Namibia)</v>
          </cell>
        </row>
        <row r="376">
          <cell r="AB376" t="str">
            <v>Central Bureau of Statistics (Nepal)</v>
          </cell>
        </row>
        <row r="377">
          <cell r="AB377" t="str">
            <v>Ministry of Finance (Nepal)</v>
          </cell>
        </row>
        <row r="378">
          <cell r="AB378" t="str">
            <v>Nepal Rastra Bank</v>
          </cell>
        </row>
        <row r="379">
          <cell r="AB379" t="str">
            <v>Central Bureau voor de Statistiek (Netherlands)</v>
          </cell>
        </row>
        <row r="380">
          <cell r="AB380" t="str">
            <v>Ministry of Finance (Netherlands)</v>
          </cell>
        </row>
        <row r="381">
          <cell r="AB381" t="str">
            <v>Nederlandse Bank (Netherlands)</v>
          </cell>
        </row>
        <row r="382">
          <cell r="AB382" t="str">
            <v>Bank of the Netherlands Antilles</v>
          </cell>
        </row>
        <row r="383">
          <cell r="AB383" t="str">
            <v>Central Bureau of Statistics (Netherlands Antilles)</v>
          </cell>
        </row>
        <row r="384">
          <cell r="AB384" t="str">
            <v>Reserve Bank of New Zealand</v>
          </cell>
        </row>
        <row r="385">
          <cell r="AB385" t="str">
            <v>Statistics New Zealand</v>
          </cell>
        </row>
        <row r="386">
          <cell r="AB386" t="str">
            <v>Banco Central de Nicaragua</v>
          </cell>
        </row>
        <row r="387">
          <cell r="AB387" t="str">
            <v>Ministerio de Hacienda y Crédito Público (Nicaragua)</v>
          </cell>
        </row>
        <row r="388">
          <cell r="AB388" t="str">
            <v>Banque Centrale des États de l’Afrique de l’Ouest (BCEAO) (Niger)</v>
          </cell>
        </row>
        <row r="389">
          <cell r="AB389" t="str">
            <v>Ministère des Finances (Niger)</v>
          </cell>
        </row>
        <row r="390">
          <cell r="AB390" t="str">
            <v>Ministere du Plan (Niger)</v>
          </cell>
        </row>
        <row r="391">
          <cell r="AB391" t="str">
            <v>Central Bank of Nigeria</v>
          </cell>
        </row>
        <row r="392">
          <cell r="AB392" t="str">
            <v>Federal Ministry of Finance (Nigeria)</v>
          </cell>
        </row>
        <row r="393">
          <cell r="AB393" t="str">
            <v>Federal Office of Statistics (Nigeria)</v>
          </cell>
        </row>
        <row r="394">
          <cell r="AB394" t="str">
            <v>Norges Bank (Norway)</v>
          </cell>
        </row>
        <row r="395">
          <cell r="AB395" t="str">
            <v>Statistics Norway</v>
          </cell>
        </row>
        <row r="396">
          <cell r="AB396" t="str">
            <v>Central Bank of Oman</v>
          </cell>
        </row>
        <row r="397">
          <cell r="AB397" t="str">
            <v>Ministry of Finance (Oman)</v>
          </cell>
        </row>
        <row r="398">
          <cell r="AB398" t="str">
            <v>Federal Bureau of Statistics (Pakistan)</v>
          </cell>
        </row>
        <row r="399">
          <cell r="AB399" t="str">
            <v>Ministry of Finance and Revenue (Pakistan)</v>
          </cell>
        </row>
        <row r="400">
          <cell r="AB400" t="str">
            <v>State Bank of Pakistan</v>
          </cell>
        </row>
        <row r="401">
          <cell r="AB401" t="str">
            <v>Banco Nacional de Panamá</v>
          </cell>
        </row>
        <row r="402">
          <cell r="AB402" t="str">
            <v>Directorate of Statistics and Census (Panama)</v>
          </cell>
        </row>
        <row r="403">
          <cell r="AB403" t="str">
            <v>Office of the Controller General (Panama)</v>
          </cell>
        </row>
        <row r="404">
          <cell r="AB404" t="str">
            <v>Superintendencia de Bancos (Panama)</v>
          </cell>
        </row>
        <row r="405">
          <cell r="AB405" t="str">
            <v>Bank of Papua New Guinea</v>
          </cell>
        </row>
        <row r="406">
          <cell r="AB406" t="str">
            <v>National Statistical Office (Papua New Guinea)</v>
          </cell>
        </row>
        <row r="407">
          <cell r="AB407" t="str">
            <v>Banco Central del Paraguay</v>
          </cell>
        </row>
        <row r="408">
          <cell r="AB408" t="str">
            <v>Ministerio de Hacienda (Paraguay)</v>
          </cell>
        </row>
        <row r="409">
          <cell r="AB409" t="str">
            <v>Banco Central de Reserva del Perú</v>
          </cell>
        </row>
        <row r="410">
          <cell r="AB410" t="str">
            <v>Ministerio de Economía y Finanzas (Peru)</v>
          </cell>
        </row>
        <row r="411">
          <cell r="AB411" t="str">
            <v>Bureau of the Treasury (Philippines)</v>
          </cell>
        </row>
        <row r="412">
          <cell r="AB412" t="str">
            <v>Central Bank of the Philippines</v>
          </cell>
        </row>
        <row r="413">
          <cell r="AB413" t="str">
            <v>Philippines National Statistical Office</v>
          </cell>
        </row>
        <row r="414">
          <cell r="AB414" t="str">
            <v>Central Statistical Office of Poland</v>
          </cell>
        </row>
        <row r="415">
          <cell r="AB415" t="str">
            <v>Ministry of Finance (Poland)</v>
          </cell>
        </row>
        <row r="416">
          <cell r="AB416" t="str">
            <v>Narodowy Bank Polski (Poland)</v>
          </cell>
        </row>
        <row r="417">
          <cell r="AB417" t="str">
            <v>Banco de Portugal (Portugal)</v>
          </cell>
        </row>
        <row r="418">
          <cell r="AB418" t="str">
            <v>Direccao Geral do Orçamento (DGO) (Portugal)</v>
          </cell>
        </row>
        <row r="419">
          <cell r="AB419" t="str">
            <v>Instituto Nacional de Estatística (Portugal)</v>
          </cell>
        </row>
        <row r="420">
          <cell r="AB420" t="str">
            <v>Customs Department (Qatar)</v>
          </cell>
        </row>
        <row r="421">
          <cell r="AB421" t="str">
            <v>Ministry of Finance, Economy and Commerce (Qatar)</v>
          </cell>
        </row>
        <row r="422">
          <cell r="AB422" t="str">
            <v>Qatar Central Bank</v>
          </cell>
        </row>
        <row r="423">
          <cell r="AB423" t="str">
            <v>Ministère des Finances Public (Romania)</v>
          </cell>
        </row>
        <row r="424">
          <cell r="AB424" t="str">
            <v>National Bank of Romania</v>
          </cell>
        </row>
        <row r="425">
          <cell r="AB425" t="str">
            <v>Romania, National Commission for Statistics</v>
          </cell>
        </row>
        <row r="426">
          <cell r="AB426" t="str">
            <v>Central Bank of Russian Federation</v>
          </cell>
        </row>
        <row r="427">
          <cell r="AB427" t="str">
            <v>Ministry of Finance (Russian Federation)</v>
          </cell>
        </row>
        <row r="428">
          <cell r="AB428" t="str">
            <v>State Committee of the Russian Federation on Statistics</v>
          </cell>
        </row>
        <row r="429">
          <cell r="AB429" t="str">
            <v>State Customs Committee of the Russian Federation</v>
          </cell>
        </row>
        <row r="430">
          <cell r="AB430" t="str">
            <v>Banque Nationale Du Rwanda</v>
          </cell>
        </row>
        <row r="431">
          <cell r="AB431" t="str">
            <v>General Office of Statistics (Rwanda)</v>
          </cell>
        </row>
        <row r="432">
          <cell r="AB432" t="str">
            <v>Ministère des Finances et Planification Economie (Rwanda)</v>
          </cell>
        </row>
        <row r="433">
          <cell r="AB433" t="str">
            <v>Central Bank of Samoa</v>
          </cell>
        </row>
        <row r="434">
          <cell r="AB434" t="str">
            <v>Department of Statistics (Samoa)</v>
          </cell>
        </row>
        <row r="435">
          <cell r="AB435" t="str">
            <v>Samoa Treasury Department</v>
          </cell>
        </row>
        <row r="436">
          <cell r="AB436" t="str">
            <v>Instituto di Credito Sammarinese / Central Bank (San Marino)</v>
          </cell>
        </row>
        <row r="437">
          <cell r="AB437" t="str">
            <v>Ministry of Finance and Budget (San Marino)</v>
          </cell>
        </row>
        <row r="438">
          <cell r="AB438" t="str">
            <v>Office of Economic Planning and Data Processing Center and Statistics (San Marino)</v>
          </cell>
        </row>
        <row r="439">
          <cell r="AB439" t="str">
            <v>Banco Central de Sao Tome e Principe</v>
          </cell>
        </row>
        <row r="440">
          <cell r="AB440" t="str">
            <v>Ministry of Planning and Financing (São Tomé and Príncipe)</v>
          </cell>
        </row>
        <row r="441">
          <cell r="AB441" t="str">
            <v>Central Department of Statistics (Saudi Arabia)</v>
          </cell>
        </row>
        <row r="442">
          <cell r="AB442" t="str">
            <v>Ministry of Finance (Saudi Arabia)</v>
          </cell>
        </row>
        <row r="443">
          <cell r="AB443" t="str">
            <v>Saudi Arabian Monetary Agency</v>
          </cell>
        </row>
        <row r="444">
          <cell r="AB444" t="str">
            <v>Banque Centrale des États de l'Afrique de l'Ouest (BCEAO) (Senegal)</v>
          </cell>
        </row>
        <row r="445">
          <cell r="AB445" t="str">
            <v>Direction de la Prevision et de la Statistique (Senegal)</v>
          </cell>
        </row>
        <row r="446">
          <cell r="AB446" t="str">
            <v>Ministère de l'Economie et des Finance (Senegal)</v>
          </cell>
        </row>
        <row r="447">
          <cell r="AB447" t="str">
            <v>Federal Ministry of Finance (Serbia and Montenegro)</v>
          </cell>
        </row>
        <row r="448">
          <cell r="AB448" t="str">
            <v>Federal Statistical Office (Serbia and Montenegro)</v>
          </cell>
        </row>
        <row r="449">
          <cell r="AB449" t="str">
            <v>National Bank of Serbia</v>
          </cell>
        </row>
        <row r="450">
          <cell r="AB450" t="str">
            <v>National Bank of Serbia (NBS) (Serbia, Rep. of)</v>
          </cell>
        </row>
        <row r="451">
          <cell r="AB451" t="str">
            <v>Statistical Office of the Republic of Serbia</v>
          </cell>
        </row>
        <row r="452">
          <cell r="AB452" t="str">
            <v>Central Bank of Seychelles</v>
          </cell>
        </row>
        <row r="453">
          <cell r="AB453" t="str">
            <v>Ministry of Administration and Manpower, Management and Information Systems Division (Seychelles)</v>
          </cell>
        </row>
        <row r="454">
          <cell r="AB454" t="str">
            <v>Ministry of Finance (Seychelles)</v>
          </cell>
        </row>
        <row r="455">
          <cell r="AB455" t="str">
            <v>Bank of Sierra Leone</v>
          </cell>
        </row>
        <row r="456">
          <cell r="AB456" t="str">
            <v>International Enterprise Singapore</v>
          </cell>
        </row>
        <row r="457">
          <cell r="AB457" t="str">
            <v>Ministry of Finance (Singapore)</v>
          </cell>
        </row>
        <row r="458">
          <cell r="AB458" t="str">
            <v>Ministry of Trade and Industry / Department of Statistics (Singapore)</v>
          </cell>
        </row>
        <row r="459">
          <cell r="AB459" t="str">
            <v>Monetary Authority of Singapore</v>
          </cell>
        </row>
        <row r="460">
          <cell r="AB460" t="str">
            <v>Ministry of Finance of the Slovak Republic</v>
          </cell>
        </row>
        <row r="461">
          <cell r="AB461" t="str">
            <v>National Bank of Slovakia</v>
          </cell>
        </row>
        <row r="462">
          <cell r="AB462" t="str">
            <v>Statistical Office of the Slovak Republic</v>
          </cell>
        </row>
        <row r="463">
          <cell r="AB463" t="str">
            <v>Bank of Slovenia</v>
          </cell>
        </row>
        <row r="464">
          <cell r="AB464" t="str">
            <v>Ministry of Finance (Slovenia)</v>
          </cell>
        </row>
        <row r="465">
          <cell r="AB465" t="str">
            <v>Statistical Office of the Republic of Slovenia</v>
          </cell>
        </row>
        <row r="466">
          <cell r="AB466" t="str">
            <v>Central Bank of Solomon Islands</v>
          </cell>
        </row>
        <row r="467">
          <cell r="AB467" t="str">
            <v>Ministry of Finance and Treasury (Solomon Islands)</v>
          </cell>
        </row>
        <row r="468">
          <cell r="AB468" t="str">
            <v>Statistical Office (Solomon Islands)</v>
          </cell>
        </row>
        <row r="469">
          <cell r="AB469" t="str">
            <v>Central Bank of Somalia</v>
          </cell>
        </row>
        <row r="470">
          <cell r="AB470" t="str">
            <v>Department of Customs and Excise (South Arfica)</v>
          </cell>
        </row>
        <row r="471">
          <cell r="AB471" t="str">
            <v>South African Reserve Bank</v>
          </cell>
        </row>
        <row r="472">
          <cell r="AB472" t="str">
            <v>South African Reserve Service</v>
          </cell>
        </row>
        <row r="473">
          <cell r="AB473" t="str">
            <v>Banco de Espana (Spain)</v>
          </cell>
        </row>
        <row r="474">
          <cell r="AB474" t="str">
            <v>Departamento de Aduanas (Spain)</v>
          </cell>
        </row>
        <row r="475">
          <cell r="AB475" t="str">
            <v>Instituto Nacional de Statistica (Spain)</v>
          </cell>
        </row>
        <row r="476">
          <cell r="AB476" t="str">
            <v>Ministerio de Economía y Hacienda (Spain)</v>
          </cell>
        </row>
        <row r="477">
          <cell r="AB477" t="str">
            <v>Ministerio de Industria, Tourismo y Comerco (Spain)</v>
          </cell>
        </row>
        <row r="478">
          <cell r="AB478" t="str">
            <v>Central Bank of Sri Lanka</v>
          </cell>
        </row>
        <row r="479">
          <cell r="AB479" t="str">
            <v>Eastern Caribbean Central Bank (ECCB) (St. Kitts and Nevis)</v>
          </cell>
        </row>
        <row r="480">
          <cell r="AB480" t="str">
            <v>Ministry of Finance (St. Kitts and Nevis)</v>
          </cell>
        </row>
        <row r="481">
          <cell r="AB481" t="str">
            <v>Statistical Office (St. Kitts and Nevis)</v>
          </cell>
        </row>
        <row r="482">
          <cell r="AB482" t="str">
            <v>Eastern Caribbean Central Bank (ECCB) (St. Lucia)</v>
          </cell>
        </row>
        <row r="483">
          <cell r="AB483" t="str">
            <v>Ministry of Finance, International Financial Services and Economic Affairs (St. Lucia)</v>
          </cell>
        </row>
        <row r="484">
          <cell r="AB484" t="str">
            <v>Statistical Office (St. Lucia)</v>
          </cell>
        </row>
        <row r="485">
          <cell r="AB485" t="str">
            <v>Eastern Caribbean Central Bank (ECCB) (St. Vincent and Grenadines)</v>
          </cell>
        </row>
        <row r="486">
          <cell r="AB486" t="str">
            <v>Ministry of Finance and Planning (St. Vincent and the Grenadines)</v>
          </cell>
        </row>
        <row r="487">
          <cell r="AB487" t="str">
            <v>Statistical Unit (St. Vincent and Grenadines)</v>
          </cell>
        </row>
        <row r="488">
          <cell r="AB488" t="str">
            <v>Bank of Sudan</v>
          </cell>
        </row>
        <row r="489">
          <cell r="AB489" t="str">
            <v>Central Bureau of Statistics (Sudan)</v>
          </cell>
        </row>
        <row r="490">
          <cell r="AB490" t="str">
            <v>Ministry of Finance and National Economy (Sudan)</v>
          </cell>
        </row>
        <row r="491">
          <cell r="AB491" t="str">
            <v>Centrale Bank van Suriname</v>
          </cell>
        </row>
        <row r="492">
          <cell r="AB492" t="str">
            <v>General Bureau of Statistics (Suriname)</v>
          </cell>
        </row>
        <row r="493">
          <cell r="AB493" t="str">
            <v>Ministry of Finance (Suriname)</v>
          </cell>
        </row>
        <row r="494">
          <cell r="AB494" t="str">
            <v>Central Bank of Swaziland</v>
          </cell>
        </row>
        <row r="495">
          <cell r="AB495" t="str">
            <v>Central Statistical Office (Swaziland)</v>
          </cell>
        </row>
        <row r="496">
          <cell r="AB496" t="str">
            <v>Ministry of Finance (Swaziland)</v>
          </cell>
        </row>
        <row r="497">
          <cell r="AB497" t="str">
            <v>Banverket (National Rail Administration) Sweden</v>
          </cell>
        </row>
        <row r="498">
          <cell r="AB498" t="str">
            <v>National Institute of Economic Research (Sweden)</v>
          </cell>
        </row>
        <row r="499">
          <cell r="AB499" t="str">
            <v>Sika Swedish Institute for Transport and Communications Analysis</v>
          </cell>
        </row>
        <row r="500">
          <cell r="AB500" t="str">
            <v>Statistics Sweden (Sweden)</v>
          </cell>
        </row>
        <row r="501">
          <cell r="AB501" t="str">
            <v>Sveriges Riksbank (Sweden)</v>
          </cell>
        </row>
        <row r="502">
          <cell r="AB502" t="str">
            <v>Direction genérale des douanes (Switzerland)</v>
          </cell>
        </row>
        <row r="503">
          <cell r="AB503" t="str">
            <v>Schweizerische Nationalbank (Switzerland)</v>
          </cell>
        </row>
        <row r="504">
          <cell r="AB504" t="str">
            <v>Swiss Federal Finance Administration (Switzerland)</v>
          </cell>
        </row>
        <row r="505">
          <cell r="AB505" t="str">
            <v>Swiss Federal Statistical Office</v>
          </cell>
        </row>
        <row r="506">
          <cell r="AB506" t="str">
            <v>Central Bank of Syria</v>
          </cell>
        </row>
        <row r="507">
          <cell r="AB507" t="str">
            <v>Central Bureau of Statistics (Syria Arab Rep.)</v>
          </cell>
        </row>
        <row r="508">
          <cell r="AB508" t="str">
            <v>Ministry of Finance (Syrian Arab Rep.)</v>
          </cell>
        </row>
        <row r="509">
          <cell r="AB509" t="str">
            <v>Central Bank of China, Taipei</v>
          </cell>
        </row>
        <row r="510">
          <cell r="AB510" t="str">
            <v>Ministry of Finance (Tajikistan)</v>
          </cell>
        </row>
        <row r="511">
          <cell r="AB511" t="str">
            <v>National Bank of Tajikistan</v>
          </cell>
        </row>
        <row r="512">
          <cell r="AB512" t="str">
            <v>State Statistical Agency of Tajikistan</v>
          </cell>
        </row>
        <row r="513">
          <cell r="AB513" t="str">
            <v>Bank of Tanzania</v>
          </cell>
        </row>
        <row r="514">
          <cell r="AB514" t="str">
            <v>Central Statistical Bureau (Tanzania)</v>
          </cell>
        </row>
        <row r="515">
          <cell r="AB515" t="str">
            <v>Ministry of Finance (Tanzania)</v>
          </cell>
        </row>
        <row r="516">
          <cell r="AB516" t="str">
            <v>Bank of Thailand</v>
          </cell>
        </row>
        <row r="517">
          <cell r="AB517" t="str">
            <v>Ministry of Finance (Thailand)</v>
          </cell>
        </row>
        <row r="518">
          <cell r="AB518" t="str">
            <v>National Economic and Social Development Board (Thailand)</v>
          </cell>
        </row>
        <row r="519">
          <cell r="AB519" t="str">
            <v>Banque Centrale des États de l'Afrique de l'Ouest (BCEAO) (Togo)</v>
          </cell>
        </row>
        <row r="520">
          <cell r="AB520" t="str">
            <v>Ministère de l’Economie des Finances (Togo)</v>
          </cell>
        </row>
        <row r="521">
          <cell r="AB521" t="str">
            <v>Ministere du Plan (Togo)</v>
          </cell>
        </row>
        <row r="522">
          <cell r="AB522" t="str">
            <v>Ministry of Finance (Tongo)</v>
          </cell>
        </row>
        <row r="523">
          <cell r="AB523" t="str">
            <v>National Reserve Bank of Tonga</v>
          </cell>
        </row>
        <row r="524">
          <cell r="AB524" t="str">
            <v>Statistics Department (Tongo)</v>
          </cell>
        </row>
        <row r="525">
          <cell r="AB525" t="str">
            <v>Central Bank of Trinidad and Tobago</v>
          </cell>
        </row>
        <row r="526">
          <cell r="AB526" t="str">
            <v>Central Statistical Office (Trinidad and Tobago)</v>
          </cell>
        </row>
        <row r="527">
          <cell r="AB527" t="str">
            <v>Ministry of Finance (Trinidad and Tobago)</v>
          </cell>
        </row>
        <row r="528">
          <cell r="AB528" t="str">
            <v>Banque centrale de Tunisie</v>
          </cell>
        </row>
        <row r="529">
          <cell r="AB529" t="str">
            <v>Ministère des Finances (Tunisia)</v>
          </cell>
        </row>
        <row r="530">
          <cell r="AB530" t="str">
            <v>National Institute of Statistics (Tunisia)</v>
          </cell>
        </row>
        <row r="531">
          <cell r="AB531" t="str">
            <v>Central Bank of the Republic of Turkey</v>
          </cell>
        </row>
        <row r="532">
          <cell r="AB532" t="str">
            <v>Hazine Müstesarligi (Turkish Treasury)</v>
          </cell>
        </row>
        <row r="533">
          <cell r="AB533" t="str">
            <v>State Institute of Statistics (Turkey)</v>
          </cell>
        </row>
        <row r="534">
          <cell r="AB534" t="str">
            <v>Central Bank of Turkmenistan</v>
          </cell>
        </row>
        <row r="535">
          <cell r="AB535" t="str">
            <v>Ministry of Economy and Finance (Turkmenistan)</v>
          </cell>
        </row>
        <row r="536">
          <cell r="AB536" t="str">
            <v>National Institute of State Statistics and Information (Turkmenistan)</v>
          </cell>
        </row>
        <row r="537">
          <cell r="AB537" t="str">
            <v>Bank of Uganda</v>
          </cell>
        </row>
        <row r="538">
          <cell r="AB538" t="str">
            <v>Ministry of Finance, Planning and Economic Development (Uganda)</v>
          </cell>
        </row>
        <row r="539">
          <cell r="AB539" t="str">
            <v>Uganda Bureau of Statistics</v>
          </cell>
        </row>
        <row r="540">
          <cell r="AB540" t="str">
            <v>Ministry of Finance (Ukraine)</v>
          </cell>
        </row>
        <row r="541">
          <cell r="AB541" t="str">
            <v>National Bank of Ukraine</v>
          </cell>
        </row>
        <row r="542">
          <cell r="AB542" t="str">
            <v>State Statistics Committee of Ukraine</v>
          </cell>
        </row>
        <row r="543">
          <cell r="AB543" t="str">
            <v>Central Bank of the United Arab Emirates</v>
          </cell>
        </row>
        <row r="544">
          <cell r="AB544" t="str">
            <v>Ministry of Economy and Planning, Central Statistical Organization (United Arab Emirates)</v>
          </cell>
        </row>
        <row r="545">
          <cell r="AB545" t="str">
            <v>Ministry of Finance and Industry (United Arab Emirates)</v>
          </cell>
        </row>
        <row r="546">
          <cell r="AB546" t="str">
            <v>Bank of England (United Kingdom)</v>
          </cell>
        </row>
        <row r="547">
          <cell r="AB547" t="str">
            <v>Department of Environment, Transport and the Regions (United Kingdom)</v>
          </cell>
        </row>
        <row r="548">
          <cell r="AB548" t="str">
            <v>Department of Trade and Industry (United Kingdom)</v>
          </cell>
        </row>
        <row r="549">
          <cell r="AB549" t="str">
            <v>NTC Economics (United Kingdom)</v>
          </cell>
        </row>
        <row r="550">
          <cell r="AB550" t="str">
            <v>Office for National Statistics (United Kingdom)</v>
          </cell>
        </row>
        <row r="551">
          <cell r="AB551" t="str">
            <v>Board of Governors of the Federal Reserve System (USA)</v>
          </cell>
        </row>
        <row r="552">
          <cell r="AB552" t="str">
            <v>Federal Reserve Bank of New York (USA)</v>
          </cell>
        </row>
        <row r="553">
          <cell r="AB553" t="str">
            <v>U.S. Department of Commerce (USA)</v>
          </cell>
        </row>
        <row r="554">
          <cell r="AB554" t="str">
            <v>U.S. Department of Treasury (USA)</v>
          </cell>
        </row>
        <row r="555">
          <cell r="AB555" t="str">
            <v>Banco Central del Uruguay</v>
          </cell>
        </row>
        <row r="556">
          <cell r="AB556" t="str">
            <v>Ministerio de Economía y Finanzas (Uruguay)</v>
          </cell>
        </row>
        <row r="557">
          <cell r="AB557" t="str">
            <v>Goskomprognozstat (Uzbekistan)</v>
          </cell>
        </row>
        <row r="558">
          <cell r="AB558" t="str">
            <v>Ministry of Economy (Uzbekistan)</v>
          </cell>
        </row>
        <row r="559">
          <cell r="AB559" t="str">
            <v>Ministry of Finance (Uzbekistan)</v>
          </cell>
        </row>
        <row r="560">
          <cell r="AB560" t="str">
            <v>Ministry of Finance and Economic Management (Vanuatu)</v>
          </cell>
        </row>
        <row r="561">
          <cell r="AB561" t="str">
            <v>Reserve Bank of Vanuatu</v>
          </cell>
        </row>
        <row r="562">
          <cell r="AB562" t="str">
            <v>Statistical Office (Vanuatu)</v>
          </cell>
        </row>
        <row r="563">
          <cell r="AB563" t="str">
            <v>Banco Central de Venezuela</v>
          </cell>
        </row>
        <row r="564">
          <cell r="AB564" t="str">
            <v>Ministerio de Finanzas (Venezuela)</v>
          </cell>
        </row>
        <row r="565">
          <cell r="AB565" t="str">
            <v>General Statistics Office (Vietnam)</v>
          </cell>
        </row>
        <row r="566">
          <cell r="AB566" t="str">
            <v>State Bank of Vietnam</v>
          </cell>
        </row>
        <row r="567">
          <cell r="AB567" t="str">
            <v>Palestine Monetary Authority</v>
          </cell>
        </row>
        <row r="568">
          <cell r="AB568" t="str">
            <v>Palestinian Central Bureau of Statistics</v>
          </cell>
        </row>
        <row r="569">
          <cell r="AB569" t="str">
            <v>Central Bank of Yemen</v>
          </cell>
        </row>
        <row r="570">
          <cell r="AB570" t="str">
            <v>Central Statistical Organization (Yemen)</v>
          </cell>
        </row>
        <row r="571">
          <cell r="AB571" t="str">
            <v>Ministry of Finance (Yemen)</v>
          </cell>
        </row>
        <row r="572">
          <cell r="AB572" t="str">
            <v>Bank of Zambia</v>
          </cell>
        </row>
        <row r="573">
          <cell r="AB573" t="str">
            <v>Central Statistical Office (Zambia)</v>
          </cell>
        </row>
        <row r="574">
          <cell r="AB574" t="str">
            <v>Central Statistical Office (Zimbabwe)</v>
          </cell>
        </row>
        <row r="575">
          <cell r="AB575" t="str">
            <v>Ministry of Finance, Economic Planning and Development (Zimbabwe)</v>
          </cell>
        </row>
        <row r="576">
          <cell r="AB576" t="str">
            <v>Reserve Bank of Zimbabwe</v>
          </cell>
        </row>
      </sheetData>
      <sheetData sheetId="20">
        <row r="2">
          <cell r="D2" t="str">
            <v>Country Desk</v>
          </cell>
          <cell r="E2" t="str">
            <v>Adjahouinou, Felicite Ahoefa</v>
          </cell>
          <cell r="F2" t="str">
            <v>Aliu, Fausa Avosuahi</v>
          </cell>
          <cell r="G2" t="str">
            <v>Caramazza, Francesco</v>
          </cell>
          <cell r="H2" t="str">
            <v>Klein, Nir</v>
          </cell>
          <cell r="I2" t="str">
            <v>Kyei, Alexander</v>
          </cell>
          <cell r="J2" t="str">
            <v>Leigh, Lamin Y.M.</v>
          </cell>
          <cell r="K2" t="str">
            <v>Ould Abdallah, Bakar</v>
          </cell>
          <cell r="L2" t="str">
            <v>Qureshi, Mahvash Saeed</v>
          </cell>
        </row>
        <row r="3">
          <cell r="D3" t="str">
            <v>Country Desk</v>
          </cell>
          <cell r="E3" t="str">
            <v>Akitoby, Bernardin</v>
          </cell>
          <cell r="F3" t="str">
            <v>de la Piedra, Israel E.</v>
          </cell>
          <cell r="G3" t="str">
            <v>Gemayel, Edward R.</v>
          </cell>
          <cell r="H3" t="str">
            <v>Ioannou, Iacovos C.</v>
          </cell>
          <cell r="I3" t="str">
            <v>Nyankiye, Francine</v>
          </cell>
          <cell r="J3" t="str">
            <v>Takyi, Tonia</v>
          </cell>
          <cell r="K3" t="str">
            <v>Thomas, Saji</v>
          </cell>
        </row>
        <row r="4">
          <cell r="D4" t="str">
            <v>Country Desk</v>
          </cell>
          <cell r="E4" t="str">
            <v>afrbenemail@wwwintmoss.imf.org</v>
          </cell>
          <cell r="F4" t="str">
            <v>Ahossi, Brigitte</v>
          </cell>
          <cell r="G4" t="str">
            <v>Allum, Peter F.</v>
          </cell>
          <cell r="H4" t="str">
            <v>Andrianifahanana, B.</v>
          </cell>
          <cell r="I4" t="str">
            <v>Dagher, Jihad</v>
          </cell>
          <cell r="J4" t="str">
            <v>Houessou, Joseph A.</v>
          </cell>
          <cell r="K4" t="str">
            <v>Mahyoub, Saeed M.</v>
          </cell>
          <cell r="L4" t="str">
            <v>Mongardini, Joannes</v>
          </cell>
          <cell r="M4" t="str">
            <v>Pani, Marco</v>
          </cell>
          <cell r="N4" t="str">
            <v>Vibar, Jean E.</v>
          </cell>
          <cell r="O4" t="str">
            <v>Yao, Koffi</v>
          </cell>
          <cell r="P4" t="str">
            <v>Youm, Prosper A.</v>
          </cell>
        </row>
        <row r="5">
          <cell r="D5" t="str">
            <v>Country Desk</v>
          </cell>
          <cell r="E5" t="str">
            <v>Adenauer, Isabell</v>
          </cell>
          <cell r="F5" t="str">
            <v>Allum, Peter F.</v>
          </cell>
          <cell r="G5" t="str">
            <v>Andrianifahanana, B.</v>
          </cell>
          <cell r="H5" t="str">
            <v>Funke, Norbert</v>
          </cell>
          <cell r="I5" t="str">
            <v>Gudmundsson, Ragnar</v>
          </cell>
          <cell r="J5" t="str">
            <v>Mahyoub, Saeed M.</v>
          </cell>
          <cell r="K5" t="str">
            <v>Vibar, Jean E.</v>
          </cell>
          <cell r="L5" t="str">
            <v>Yartey, Charles Amo</v>
          </cell>
        </row>
        <row r="6">
          <cell r="D6" t="str">
            <v>Country Desk</v>
          </cell>
          <cell r="E6" t="str">
            <v>Coyne, Karen</v>
          </cell>
          <cell r="F6" t="str">
            <v>Davoodi, Hamid R.</v>
          </cell>
          <cell r="G6" t="str">
            <v>Gaertner, Matthew W.</v>
          </cell>
          <cell r="H6" t="str">
            <v>Kramarenko, Vitaliy</v>
          </cell>
          <cell r="I6" t="str">
            <v>Otero de Solares, Sandra M.</v>
          </cell>
          <cell r="J6" t="str">
            <v>Thugge, Kamau</v>
          </cell>
          <cell r="K6" t="str">
            <v>Topak, Secil</v>
          </cell>
        </row>
        <row r="7">
          <cell r="D7" t="str">
            <v>Country Desk</v>
          </cell>
          <cell r="E7" t="str">
            <v>Hitakatsu, Takahiro</v>
          </cell>
          <cell r="F7" t="str">
            <v>Keller, Werner Ch.</v>
          </cell>
          <cell r="G7" t="str">
            <v>Kinoshita, Noriaki</v>
          </cell>
          <cell r="H7" t="str">
            <v>Ntamatungiro, Joseph</v>
          </cell>
          <cell r="I7" t="str">
            <v>Nyankiye, Francine</v>
          </cell>
          <cell r="J7" t="str">
            <v>Petri, Martin</v>
          </cell>
          <cell r="K7" t="str">
            <v>Takyi, Tonia</v>
          </cell>
          <cell r="L7" t="str">
            <v>Zejan, Mario Carlos</v>
          </cell>
        </row>
        <row r="8">
          <cell r="D8" t="str">
            <v>Country Desk</v>
          </cell>
          <cell r="E8" t="str">
            <v>Brewer, Colin Hale</v>
          </cell>
          <cell r="F8" t="str">
            <v>de Schaetzen, Bruno</v>
          </cell>
          <cell r="G8" t="str">
            <v>Dicks-Mireaux, Louis D.</v>
          </cell>
          <cell r="H8" t="str">
            <v>Egoume Bossogo, Philippe</v>
          </cell>
          <cell r="I8" t="str">
            <v>Gicquel, Claire</v>
          </cell>
          <cell r="J8" t="str">
            <v>Kireyev, Alexei</v>
          </cell>
          <cell r="K8" t="str">
            <v>Kouwenaar, Arend</v>
          </cell>
          <cell r="L8" t="str">
            <v>Le Hen, Jean-Baptiste</v>
          </cell>
          <cell r="M8" t="str">
            <v>Le, Ngoc T.</v>
          </cell>
          <cell r="N8" t="str">
            <v>Malouf-Hardesty, Marthe</v>
          </cell>
          <cell r="O8" t="str">
            <v>Minoiu, Camelia</v>
          </cell>
          <cell r="P8" t="str">
            <v>Ross, Doris C.</v>
          </cell>
        </row>
        <row r="9">
          <cell r="D9" t="str">
            <v>Country Desk</v>
          </cell>
          <cell r="E9" t="str">
            <v>Gemayel, Edward R.</v>
          </cell>
          <cell r="F9" t="str">
            <v>Ghura, Dhaneshwar</v>
          </cell>
          <cell r="G9" t="str">
            <v>Guerami, Behrouz</v>
          </cell>
          <cell r="H9" t="str">
            <v>Haddi-Burleson, Yamina</v>
          </cell>
          <cell r="I9" t="str">
            <v>Kabedi-Mbuyi, Malangu</v>
          </cell>
          <cell r="J9" t="str">
            <v>Klemm, Alexander</v>
          </cell>
          <cell r="K9" t="str">
            <v>Quartey, Naa-Kwaakai Beatrice Milda</v>
          </cell>
          <cell r="L9" t="str">
            <v>Samake, Issouf</v>
          </cell>
          <cell r="M9" t="str">
            <v>Singh, Raju Jan</v>
          </cell>
        </row>
        <row r="10">
          <cell r="D10" t="str">
            <v>Country Desk</v>
          </cell>
          <cell r="E10" t="str">
            <v>Ames, Brian W.</v>
          </cell>
          <cell r="F10" t="str">
            <v>Ben Ltaifa, Nabil</v>
          </cell>
          <cell r="G10" t="str">
            <v>Farah, Abdikarim</v>
          </cell>
          <cell r="H10" t="str">
            <v>Jahjah, Samir</v>
          </cell>
          <cell r="I10" t="str">
            <v>Nyankiye, Francine</v>
          </cell>
          <cell r="J10" t="str">
            <v>Takyi, Tonia</v>
          </cell>
        </row>
        <row r="11">
          <cell r="D11" t="str">
            <v>Country Desk</v>
          </cell>
          <cell r="E11" t="str">
            <v>Attey, Margaret Ayeley</v>
          </cell>
          <cell r="F11" t="str">
            <v>Dabdoub Paz, Adriana</v>
          </cell>
          <cell r="G11" t="str">
            <v>Martin, Edouard</v>
          </cell>
          <cell r="H11" t="str">
            <v>Moussa, Yaya</v>
          </cell>
          <cell r="I11" t="str">
            <v>Mpatswe, Gaston Kagabo</v>
          </cell>
          <cell r="J11" t="str">
            <v>Roberts, Cheryl S.</v>
          </cell>
          <cell r="K11" t="str">
            <v>Wakeman-Linn, John K.</v>
          </cell>
          <cell r="L11" t="str">
            <v>York, Robert Christopher</v>
          </cell>
        </row>
        <row r="12">
          <cell r="D12" t="str">
            <v>Country Desk</v>
          </cell>
          <cell r="E12" t="str">
            <v>Baldini, Alfredo</v>
          </cell>
          <cell r="F12" t="str">
            <v>Benicio, Dalmacio</v>
          </cell>
          <cell r="G12" t="str">
            <v>Carvalho, Naly</v>
          </cell>
          <cell r="H12" t="str">
            <v>Matungulu, Mbuyamu I.</v>
          </cell>
          <cell r="I12" t="str">
            <v>Min, Yun Ki</v>
          </cell>
          <cell r="J12" t="str">
            <v>Ng Choy Hing, Jeannette</v>
          </cell>
          <cell r="K12" t="str">
            <v>Tsibouris, George C.</v>
          </cell>
          <cell r="L12" t="str">
            <v>van den Boogaerde, P.</v>
          </cell>
        </row>
        <row r="13">
          <cell r="D13" t="str">
            <v>Country Desk</v>
          </cell>
          <cell r="E13" t="str">
            <v>Adjahouinou, Felicite Ahoefa</v>
          </cell>
          <cell r="F13" t="str">
            <v>Aliu, Fausa Avosuahi</v>
          </cell>
          <cell r="G13" t="str">
            <v>Caramazza, Francesco</v>
          </cell>
          <cell r="H13" t="str">
            <v>Castro, Eduardo</v>
          </cell>
          <cell r="I13" t="str">
            <v>Imam, Patrick Amir</v>
          </cell>
          <cell r="J13" t="str">
            <v>Leigh, Lamin Y.M.</v>
          </cell>
          <cell r="K13" t="str">
            <v>Noah Ndela, Jean Frederic</v>
          </cell>
          <cell r="L13" t="str">
            <v>Ould Abdallah, Bakar</v>
          </cell>
          <cell r="M13" t="str">
            <v>Ronci, Marcio</v>
          </cell>
        </row>
        <row r="14">
          <cell r="D14" t="str">
            <v>Country Desk</v>
          </cell>
          <cell r="E14" t="str">
            <v>Nyankiye, Francine</v>
          </cell>
          <cell r="F14" t="str">
            <v>Sriram, Subramanian S.</v>
          </cell>
          <cell r="G14" t="str">
            <v>Takyi, Tonia</v>
          </cell>
          <cell r="H14" t="str">
            <v>Zhan, Zaijin</v>
          </cell>
        </row>
        <row r="15">
          <cell r="D15" t="str">
            <v>Country Desk</v>
          </cell>
          <cell r="E15" t="str">
            <v>Honda, Jiro</v>
          </cell>
          <cell r="F15" t="str">
            <v>Netsere, Muche</v>
          </cell>
          <cell r="G15" t="str">
            <v>Nyankiye, Francine</v>
          </cell>
          <cell r="H15" t="str">
            <v>Schwidrowski, Arnim</v>
          </cell>
          <cell r="I15" t="str">
            <v>Singh, Sukhwinder</v>
          </cell>
          <cell r="J15" t="str">
            <v>Takyi, Tonia</v>
          </cell>
          <cell r="K15" t="str">
            <v>Thomas, Alun H.</v>
          </cell>
          <cell r="L15" t="str">
            <v>Zhan, Zaijin</v>
          </cell>
        </row>
        <row r="16">
          <cell r="D16" t="str">
            <v>Country Desk</v>
          </cell>
          <cell r="E16" t="str">
            <v>Attey, Margaret Ayeley</v>
          </cell>
          <cell r="F16" t="str">
            <v>Cherif, Abderrahmane Reda</v>
          </cell>
          <cell r="G16" t="str">
            <v>Dabdoub Paz, Adriana</v>
          </cell>
          <cell r="H16" t="str">
            <v>Eble, Stephanie Verena</v>
          </cell>
          <cell r="I16" t="str">
            <v>Iossifov, Plamen Kostadinov</v>
          </cell>
          <cell r="J16" t="str">
            <v>Martin, Aurelie</v>
          </cell>
          <cell r="K16" t="str">
            <v>Roberts, Cheryl S.</v>
          </cell>
          <cell r="L16" t="str">
            <v>Srour, Gabriel</v>
          </cell>
          <cell r="M16" t="str">
            <v>Thiam, Samba</v>
          </cell>
          <cell r="N16" t="str">
            <v>Wakeman-Linn, John K.</v>
          </cell>
        </row>
        <row r="17">
          <cell r="D17" t="str">
            <v>Country Desk</v>
          </cell>
          <cell r="E17" t="str">
            <v>Allum, Peter F.</v>
          </cell>
          <cell r="F17" t="str">
            <v>Andrianifahanana, B.</v>
          </cell>
          <cell r="G17" t="str">
            <v>Bouhga-Hagbe, Jacques</v>
          </cell>
          <cell r="H17" t="str">
            <v>Erasmus, Lodewyk J.F.</v>
          </cell>
          <cell r="I17" t="str">
            <v>Espejo, Alberto</v>
          </cell>
          <cell r="J17" t="str">
            <v>Mahyoub, Saeed M.</v>
          </cell>
          <cell r="K17" t="str">
            <v>McIntyre, Meredith Arnold</v>
          </cell>
          <cell r="L17" t="str">
            <v>Vibar, Jean E.</v>
          </cell>
        </row>
        <row r="18">
          <cell r="D18" t="str">
            <v>Country Desk</v>
          </cell>
          <cell r="E18" t="str">
            <v>Brewer, Colin Hale</v>
          </cell>
          <cell r="F18" t="str">
            <v>Geiregat, Chris</v>
          </cell>
          <cell r="G18" t="str">
            <v>Hakobyan, Ivetta</v>
          </cell>
          <cell r="H18" t="str">
            <v>Hilaire, Alvin</v>
          </cell>
          <cell r="I18" t="str">
            <v>Kouwenaar, Arend</v>
          </cell>
          <cell r="J18" t="str">
            <v>Le Dem, Jean</v>
          </cell>
          <cell r="K18" t="str">
            <v>Le, Ngoc T.</v>
          </cell>
          <cell r="L18" t="str">
            <v>Malouf-Hardesty, Marthe</v>
          </cell>
          <cell r="M18" t="str">
            <v>Qureshi, Mahvash Saeed</v>
          </cell>
          <cell r="N18" t="str">
            <v>Ross, Doris C.</v>
          </cell>
        </row>
        <row r="19">
          <cell r="D19" t="str">
            <v>Country Desk</v>
          </cell>
          <cell r="E19" t="str">
            <v>Dwight, Lawrence</v>
          </cell>
          <cell r="F19" t="str">
            <v>Korbut, Olessia</v>
          </cell>
          <cell r="G19" t="str">
            <v>Mueller, Johannes</v>
          </cell>
          <cell r="H19" t="str">
            <v>Pamu, Emmanuel Mulenga</v>
          </cell>
          <cell r="I19" t="str">
            <v>Perez, Silvia B.</v>
          </cell>
          <cell r="J19" t="str">
            <v>Powell, Robert</v>
          </cell>
          <cell r="K19" t="str">
            <v>Reinke, Jens</v>
          </cell>
          <cell r="L19" t="str">
            <v>Segura-Ubiergo, Alex</v>
          </cell>
          <cell r="M19" t="str">
            <v>Snyder, Mihaela Monica</v>
          </cell>
        </row>
        <row r="20">
          <cell r="D20" t="str">
            <v>Country Desk</v>
          </cell>
          <cell r="E20" t="str">
            <v>Fernandez Valdovinos, Carlos G.</v>
          </cell>
          <cell r="F20" t="str">
            <v>Gerling, Kerstin</v>
          </cell>
          <cell r="G20" t="str">
            <v>Jenkins, Paul</v>
          </cell>
          <cell r="H20" t="str">
            <v>Korbut, Olessia</v>
          </cell>
          <cell r="I20" t="str">
            <v>Manoel, Alvaro</v>
          </cell>
          <cell r="J20" t="str">
            <v>McAuliffe, Catherine J.</v>
          </cell>
          <cell r="K20" t="str">
            <v>Mueller, Johannes</v>
          </cell>
          <cell r="L20" t="str">
            <v>Perez, Silvia B.</v>
          </cell>
          <cell r="M20" t="str">
            <v>Snyder, Mihaela Monica</v>
          </cell>
        </row>
        <row r="21">
          <cell r="D21" t="str">
            <v>Country Desk</v>
          </cell>
          <cell r="E21" t="str">
            <v>Attey, Margaret Ayeley</v>
          </cell>
          <cell r="F21" t="str">
            <v>Dabdoub Paz, Adriana</v>
          </cell>
          <cell r="G21" t="str">
            <v>Gaertner, Matthew W.</v>
          </cell>
          <cell r="H21" t="str">
            <v>Kpodar, Ekue'  G.</v>
          </cell>
          <cell r="I21" t="str">
            <v>Milkov, Dimitre</v>
          </cell>
          <cell r="J21" t="str">
            <v>Roberts, Cheryl S.</v>
          </cell>
          <cell r="K21" t="str">
            <v>Wakeman-Linn, John K.</v>
          </cell>
        </row>
        <row r="22">
          <cell r="D22" t="str">
            <v>Country Desk</v>
          </cell>
          <cell r="E22" t="str">
            <v>Atingi Ego, Michael</v>
          </cell>
          <cell r="F22" t="str">
            <v>Ellis, Winifred J.</v>
          </cell>
          <cell r="G22" t="str">
            <v>Ghassabeh, Alijohn</v>
          </cell>
          <cell r="H22" t="str">
            <v>Guerguil, Martine</v>
          </cell>
          <cell r="I22" t="str">
            <v>Masha, Iyabo Jumoke</v>
          </cell>
          <cell r="J22" t="str">
            <v>Nkusu, Mwanza</v>
          </cell>
          <cell r="K22" t="str">
            <v>Nyikuli, Albert</v>
          </cell>
          <cell r="L22" t="str">
            <v>Rogers, W. Scott</v>
          </cell>
          <cell r="M22" t="str">
            <v>Yang, Yongzheng</v>
          </cell>
        </row>
        <row r="23">
          <cell r="D23" t="str">
            <v>Country Desk</v>
          </cell>
          <cell r="E23" t="str">
            <v>Brewer, Colin Hale</v>
          </cell>
          <cell r="F23" t="str">
            <v>Dlamini-Kunene, Felicia Precious Nonhlanhla</v>
          </cell>
          <cell r="G23" t="str">
            <v>Gottschalk, Jan</v>
          </cell>
          <cell r="H23" t="str">
            <v>Hakobyan, Ivetta</v>
          </cell>
          <cell r="I23" t="str">
            <v>Kitili, Andrew Ndeti</v>
          </cell>
          <cell r="J23" t="str">
            <v>Kouwenaar, Arend</v>
          </cell>
          <cell r="K23" t="str">
            <v>Lane, Chris</v>
          </cell>
          <cell r="L23" t="str">
            <v>Le, Ngoc T.</v>
          </cell>
          <cell r="M23" t="str">
            <v>Malouf-Hardesty, Marthe</v>
          </cell>
          <cell r="N23" t="str">
            <v>Price, Robert Trevor</v>
          </cell>
          <cell r="O23" t="str">
            <v>Rodriguez Waldo, Marco</v>
          </cell>
          <cell r="P23" t="str">
            <v>Ross, Doris C.</v>
          </cell>
          <cell r="Q23" t="str">
            <v>Tharkur, Michael Anthony</v>
          </cell>
        </row>
        <row r="24">
          <cell r="D24" t="str">
            <v>Country Desk</v>
          </cell>
          <cell r="E24" t="str">
            <v>Coyne, Karen</v>
          </cell>
          <cell r="F24" t="str">
            <v>Davoodi, Hamid R.</v>
          </cell>
          <cell r="G24" t="str">
            <v>Fontaine, Thomson</v>
          </cell>
          <cell r="H24" t="str">
            <v>Kramarenko, Vitaliy</v>
          </cell>
          <cell r="I24" t="str">
            <v>Otero de Solares, Sandra M.</v>
          </cell>
          <cell r="J24" t="str">
            <v>Thugge, Kamau</v>
          </cell>
          <cell r="K24" t="str">
            <v>Topak, Secil</v>
          </cell>
        </row>
        <row r="25">
          <cell r="D25" t="str">
            <v>Country Desk</v>
          </cell>
          <cell r="E25" t="str">
            <v>Carvalho, Naly</v>
          </cell>
          <cell r="F25" t="str">
            <v>Cipollone, Giuseppe</v>
          </cell>
          <cell r="G25" t="str">
            <v>Ellyne, Mark J.</v>
          </cell>
          <cell r="H25" t="str">
            <v>Eyraud, Luc</v>
          </cell>
          <cell r="I25" t="str">
            <v>Min, Yun Ki</v>
          </cell>
          <cell r="J25" t="str">
            <v>Ng Choy Hing, Jeannette</v>
          </cell>
          <cell r="K25" t="str">
            <v>Rasoamanana, Ialy Mboahangy</v>
          </cell>
          <cell r="L25" t="str">
            <v>Tsibouris, George C.</v>
          </cell>
          <cell r="M25" t="str">
            <v>van den Boogaerde, P.</v>
          </cell>
        </row>
        <row r="26">
          <cell r="D26" t="str">
            <v>Country Desk</v>
          </cell>
          <cell r="E26" t="str">
            <v>Anayiotos, George C.</v>
          </cell>
          <cell r="F26" t="str">
            <v>Camard, Wayne W.</v>
          </cell>
          <cell r="G26" t="str">
            <v>Feler, Alain</v>
          </cell>
          <cell r="H26" t="str">
            <v>Korbut, Olessia</v>
          </cell>
          <cell r="I26" t="str">
            <v>Maret, Xavier</v>
          </cell>
          <cell r="J26" t="str">
            <v>Mueller, Johannes</v>
          </cell>
          <cell r="K26" t="str">
            <v>Perez, Silvia B.</v>
          </cell>
          <cell r="L26" t="str">
            <v>Snyder, Mihaela Monica</v>
          </cell>
        </row>
        <row r="27">
          <cell r="D27" t="str">
            <v>Country Desk</v>
          </cell>
          <cell r="E27" t="str">
            <v>Bosten, Emelie</v>
          </cell>
          <cell r="F27" t="str">
            <v>Carvalho, Naly</v>
          </cell>
          <cell r="G27" t="str">
            <v>Fischer, Felix</v>
          </cell>
          <cell r="H27" t="str">
            <v>Hallaert, Jean-Jacques</v>
          </cell>
          <cell r="I27" t="str">
            <v>Min, Yun Ki</v>
          </cell>
          <cell r="J27" t="str">
            <v>Ng Choy Hing, Jeannette</v>
          </cell>
          <cell r="K27" t="str">
            <v>Ocampos, Lorraine</v>
          </cell>
          <cell r="L27" t="str">
            <v>Rosa, Samuele</v>
          </cell>
          <cell r="M27" t="str">
            <v>Sharer, Robert L.</v>
          </cell>
          <cell r="N27" t="str">
            <v>Staines, Nicholas</v>
          </cell>
          <cell r="O27" t="str">
            <v>Tsibouris, George C.</v>
          </cell>
          <cell r="P27" t="str">
            <v>Wane, Rolando</v>
          </cell>
        </row>
        <row r="28">
          <cell r="D28" t="str">
            <v>Country Desk</v>
          </cell>
          <cell r="E28" t="str">
            <v>Carvalho, Naly</v>
          </cell>
          <cell r="F28" t="str">
            <v>Daseking, Christina</v>
          </cell>
          <cell r="G28" t="str">
            <v>Imam, Patrick Amir</v>
          </cell>
          <cell r="H28" t="str">
            <v>Koehler, Rainer</v>
          </cell>
          <cell r="I28" t="str">
            <v>Mathieu, Paul H.</v>
          </cell>
          <cell r="J28" t="str">
            <v>Min, Yun Ki</v>
          </cell>
          <cell r="K28" t="str">
            <v>Ng Choy Hing, Jeannette</v>
          </cell>
          <cell r="L28" t="str">
            <v>Tsibouris, George C.</v>
          </cell>
        </row>
        <row r="29">
          <cell r="D29" t="str">
            <v>Country Desk</v>
          </cell>
          <cell r="E29" t="str">
            <v>Adjahouinou, Felicite Ahoefa</v>
          </cell>
          <cell r="F29" t="str">
            <v>Aliu, Fausa Avosuahi</v>
          </cell>
          <cell r="G29" t="str">
            <v>Caramazza, Francesco</v>
          </cell>
          <cell r="H29" t="str">
            <v>Cuevas, Alfredo</v>
          </cell>
          <cell r="I29" t="str">
            <v>Khachatryan, Armine</v>
          </cell>
          <cell r="J29" t="str">
            <v>Ljungman, Goesta</v>
          </cell>
          <cell r="K29" t="str">
            <v>MacFarlan, A. Maitland</v>
          </cell>
          <cell r="L29" t="str">
            <v>Maehle, Nils Oeyvind</v>
          </cell>
          <cell r="M29" t="str">
            <v>Mulwafu, Keta</v>
          </cell>
          <cell r="N29" t="str">
            <v>Ould Abdallah, Bakar</v>
          </cell>
          <cell r="O29" t="str">
            <v>Teferra, Haimanot</v>
          </cell>
        </row>
        <row r="30">
          <cell r="D30" t="str">
            <v>Country Desk</v>
          </cell>
          <cell r="E30" t="str">
            <v>Coyne, Karen</v>
          </cell>
          <cell r="F30" t="str">
            <v>Gaertner, Matthew W.</v>
          </cell>
          <cell r="G30" t="str">
            <v>Kpodar, Kangni Roland</v>
          </cell>
          <cell r="H30" t="str">
            <v>Kramarenko, Vitaliy</v>
          </cell>
          <cell r="I30" t="str">
            <v>Masha, Iyabo Jumoke</v>
          </cell>
          <cell r="J30" t="str">
            <v>Otero de Solares, Sandra M.</v>
          </cell>
          <cell r="K30" t="str">
            <v>Toe, Norbert</v>
          </cell>
          <cell r="L30" t="str">
            <v>Topak, Secil</v>
          </cell>
        </row>
        <row r="31">
          <cell r="D31" t="str">
            <v>Country Desk</v>
          </cell>
          <cell r="E31" t="str">
            <v>Allain, Laurence M.</v>
          </cell>
          <cell r="F31" t="str">
            <v>Callier, Philippe</v>
          </cell>
          <cell r="G31" t="str">
            <v>Ghura, Dhaneshwar</v>
          </cell>
          <cell r="H31" t="str">
            <v>Guerami, Behrouz</v>
          </cell>
          <cell r="I31" t="str">
            <v>Gueye, Cheikh Anta</v>
          </cell>
          <cell r="J31" t="str">
            <v>Haddi-Burleson, Yamina</v>
          </cell>
          <cell r="K31" t="str">
            <v>Quartey, Naa-Kwaakai Beatrice Milda</v>
          </cell>
          <cell r="L31" t="str">
            <v>Sacerdoti, Emilio</v>
          </cell>
          <cell r="M31" t="str">
            <v>Salinas, Gonzalo</v>
          </cell>
        </row>
        <row r="32">
          <cell r="D32" t="str">
            <v>Country Desk</v>
          </cell>
          <cell r="E32" t="str">
            <v>Bell, Michael W.</v>
          </cell>
          <cell r="F32" t="str">
            <v>Burgess, Robert Mark</v>
          </cell>
          <cell r="G32" t="str">
            <v>Ghura, Dhaneshwar</v>
          </cell>
          <cell r="H32" t="str">
            <v>Goldsworthy, Brenton</v>
          </cell>
          <cell r="I32" t="str">
            <v>Guerami, Behrouz</v>
          </cell>
          <cell r="J32" t="str">
            <v>Haddi-Burleson, Yamina</v>
          </cell>
          <cell r="K32" t="str">
            <v>Krueger, Thomas</v>
          </cell>
          <cell r="L32" t="str">
            <v>Nellor, David C. L.</v>
          </cell>
          <cell r="M32" t="str">
            <v>Quartey, Naa-Kwaakai Beatrice Milda</v>
          </cell>
          <cell r="N32" t="str">
            <v>Rodriguez Waldo, Marco</v>
          </cell>
          <cell r="O32" t="str">
            <v>Sobolev, Yuri V.</v>
          </cell>
        </row>
        <row r="33">
          <cell r="D33" t="str">
            <v>Country Desk</v>
          </cell>
          <cell r="E33" t="str">
            <v>Ellis, Winifred J.</v>
          </cell>
          <cell r="F33" t="str">
            <v>Gershenson, Dmitry</v>
          </cell>
          <cell r="G33" t="str">
            <v>Ghassabeh, Alijohn</v>
          </cell>
          <cell r="H33" t="str">
            <v>Gorbanyov, Michael</v>
          </cell>
          <cell r="I33" t="str">
            <v>Guerguil, Martine</v>
          </cell>
          <cell r="J33" t="str">
            <v>Mitchell, Wayne</v>
          </cell>
          <cell r="K33" t="str">
            <v>Murgasova, Zuzana</v>
          </cell>
          <cell r="L33" t="str">
            <v>Nyikuli, Albert</v>
          </cell>
        </row>
        <row r="34">
          <cell r="D34" t="str">
            <v>Country Desk</v>
          </cell>
          <cell r="E34" t="str">
            <v>Gitton, Patrick</v>
          </cell>
          <cell r="F34" t="str">
            <v>Korbut, Olessia</v>
          </cell>
          <cell r="G34" t="str">
            <v>Lakwijk, Frank M.</v>
          </cell>
          <cell r="H34" t="str">
            <v>Mitra, Pritha</v>
          </cell>
          <cell r="I34" t="str">
            <v>Mueller, Johannes</v>
          </cell>
          <cell r="J34" t="str">
            <v>Perez, Silvia B.</v>
          </cell>
          <cell r="K34" t="str">
            <v>Sancak, Cemile</v>
          </cell>
          <cell r="L34" t="str">
            <v>Segura-Ubiergo, Alex</v>
          </cell>
          <cell r="M34" t="str">
            <v>Snyder, Mihaela Monica</v>
          </cell>
        </row>
        <row r="35">
          <cell r="D35" t="str">
            <v>Country Desk</v>
          </cell>
          <cell r="E35" t="str">
            <v>Brewer, Colin Hale</v>
          </cell>
          <cell r="F35" t="str">
            <v>Hilaire, Alvin</v>
          </cell>
          <cell r="G35" t="str">
            <v>Kalonji, Kadima</v>
          </cell>
          <cell r="H35" t="str">
            <v>Kouwenaar, Arend</v>
          </cell>
          <cell r="I35" t="str">
            <v>Le, Ngoc T.</v>
          </cell>
          <cell r="J35" t="str">
            <v>Malouf-Hardesty, Marthe</v>
          </cell>
          <cell r="K35" t="str">
            <v>Mikkelsen, Jan Giehm</v>
          </cell>
          <cell r="L35" t="str">
            <v>Nsengiyumva, Fabien</v>
          </cell>
          <cell r="M35" t="str">
            <v>Ross, Doris C.</v>
          </cell>
          <cell r="N35" t="str">
            <v>Toe, Norbert</v>
          </cell>
        </row>
        <row r="36">
          <cell r="D36" t="str">
            <v>Country Desk</v>
          </cell>
          <cell r="E36" t="str">
            <v>Attey, Margaret Ayeley</v>
          </cell>
          <cell r="F36" t="str">
            <v>Cuevas, Alfredo</v>
          </cell>
          <cell r="G36" t="str">
            <v>Dabdoub Paz, Adriana</v>
          </cell>
          <cell r="H36" t="str">
            <v>Farhan, Nisreen H.</v>
          </cell>
          <cell r="I36" t="str">
            <v>Roberts, Cheryl S.</v>
          </cell>
          <cell r="J36" t="str">
            <v>Takebe, Misa</v>
          </cell>
          <cell r="K36" t="str">
            <v>Wakeman-Linn, John K.</v>
          </cell>
        </row>
        <row r="37">
          <cell r="D37" t="str">
            <v>Country Desk</v>
          </cell>
          <cell r="E37" t="str">
            <v>Coyne, Karen</v>
          </cell>
          <cell r="F37" t="str">
            <v>Davoodi, Hamid R.</v>
          </cell>
          <cell r="G37" t="str">
            <v>Fontaine, Thomson</v>
          </cell>
          <cell r="H37" t="str">
            <v>Kramarenko, Vitaliy</v>
          </cell>
          <cell r="I37" t="str">
            <v>Otero de Solares, Sandra M.</v>
          </cell>
          <cell r="J37" t="str">
            <v>Soonthornsima, Wipada</v>
          </cell>
          <cell r="K37" t="str">
            <v>Toe, Norbert</v>
          </cell>
          <cell r="L37" t="str">
            <v>Topak, Secil</v>
          </cell>
          <cell r="M37" t="str">
            <v>Torrez, Alfredo</v>
          </cell>
        </row>
        <row r="38">
          <cell r="D38" t="str">
            <v>Country Desk</v>
          </cell>
          <cell r="E38" t="str">
            <v>Atoyan, Ruben V.</v>
          </cell>
          <cell r="F38" t="str">
            <v>Carvalho, Naly</v>
          </cell>
          <cell r="G38" t="str">
            <v>Fernandez Valdovinos, Carlos G.</v>
          </cell>
          <cell r="H38" t="str">
            <v>Imam, Patrick Amir</v>
          </cell>
          <cell r="I38" t="str">
            <v>Mathieu, Paul H.</v>
          </cell>
          <cell r="J38" t="str">
            <v>Min, Yun Ki</v>
          </cell>
          <cell r="K38" t="str">
            <v>Ng Choy Hing, Jeannette</v>
          </cell>
          <cell r="L38" t="str">
            <v>Polan, Magdalena</v>
          </cell>
          <cell r="M38" t="str">
            <v>Tsibouris, George C.</v>
          </cell>
        </row>
        <row r="39">
          <cell r="D39" t="str">
            <v>Country Desk</v>
          </cell>
          <cell r="E39" t="str">
            <v>Camara, Sekou</v>
          </cell>
          <cell r="F39" t="str">
            <v>Daban Sanchez, Teresa</v>
          </cell>
          <cell r="G39" t="str">
            <v>Ghura, Dhaneshwar</v>
          </cell>
          <cell r="H39" t="str">
            <v>Guerami, Behrouz</v>
          </cell>
          <cell r="I39" t="str">
            <v>Haddi-Burleson, Yamina</v>
          </cell>
          <cell r="J39" t="str">
            <v>Josz, Christian</v>
          </cell>
          <cell r="K39" t="str">
            <v>Karangwa, Joseph</v>
          </cell>
          <cell r="L39" t="str">
            <v>Melhado Orellana, Oscar Edgardo</v>
          </cell>
          <cell r="M39" t="str">
            <v>Op de Beke, Anton</v>
          </cell>
          <cell r="N39" t="str">
            <v>Quartey, Naa-Kwaakai Beatrice Milda</v>
          </cell>
          <cell r="O39" t="str">
            <v>Sacerdoti, Emilio</v>
          </cell>
          <cell r="P39" t="str">
            <v>Simone, Alejandro Sergio</v>
          </cell>
        </row>
        <row r="40">
          <cell r="D40" t="str">
            <v>Country Desk</v>
          </cell>
          <cell r="E40" t="str">
            <v>Allum, Peter F.</v>
          </cell>
          <cell r="F40" t="str">
            <v>Andrianifahanana, B.</v>
          </cell>
          <cell r="G40" t="str">
            <v>Dagher, Jihad</v>
          </cell>
          <cell r="H40" t="str">
            <v>Ghassabeh, Alijohn</v>
          </cell>
          <cell r="I40" t="str">
            <v>Gicquel, Claire</v>
          </cell>
          <cell r="J40" t="str">
            <v>Mahyoub, Saeed M.</v>
          </cell>
          <cell r="K40" t="str">
            <v>Mills, Marshall</v>
          </cell>
          <cell r="L40" t="str">
            <v>Ocampos, Lorraine</v>
          </cell>
          <cell r="M40" t="str">
            <v>Rosa, Samuele</v>
          </cell>
          <cell r="N40" t="str">
            <v>Vibar, Jean E.</v>
          </cell>
          <cell r="O40" t="str">
            <v>Yao, Koffi</v>
          </cell>
        </row>
        <row r="41">
          <cell r="D41" t="str">
            <v>Country Desk</v>
          </cell>
          <cell r="E41" t="str">
            <v>Atingi Ego, Michael</v>
          </cell>
          <cell r="F41" t="str">
            <v>Dunn, David G.</v>
          </cell>
          <cell r="G41" t="str">
            <v>Ellis, Winifred J.</v>
          </cell>
          <cell r="H41" t="str">
            <v>Ghassabeh, Alijohn</v>
          </cell>
          <cell r="I41" t="str">
            <v>Guerguil, Martine</v>
          </cell>
          <cell r="J41" t="str">
            <v>Kim, Daehaeng</v>
          </cell>
          <cell r="K41" t="str">
            <v>Nord, Roger H.</v>
          </cell>
          <cell r="L41" t="str">
            <v>Nyikuli, Albert</v>
          </cell>
          <cell r="M41" t="str">
            <v>Robinson, David O.</v>
          </cell>
          <cell r="N41" t="str">
            <v>Roudet, Stephane</v>
          </cell>
          <cell r="O41" t="str">
            <v>Saito, Mika</v>
          </cell>
        </row>
        <row r="42">
          <cell r="D42" t="str">
            <v>Country Desk</v>
          </cell>
          <cell r="E42" t="str">
            <v>Brunschwig, Sonia</v>
          </cell>
          <cell r="F42" t="str">
            <v>Ellis, Winifred J.</v>
          </cell>
          <cell r="G42" t="str">
            <v>Ghassabeh, Alijohn</v>
          </cell>
          <cell r="H42" t="str">
            <v>Guerguil, Martine</v>
          </cell>
          <cell r="I42" t="str">
            <v>Jacobs, Davina</v>
          </cell>
          <cell r="J42" t="str">
            <v>Kaendera, Stella</v>
          </cell>
          <cell r="K42" t="str">
            <v>Nyikuli, Albert</v>
          </cell>
          <cell r="L42" t="str">
            <v>Papageorgiou, Chris</v>
          </cell>
          <cell r="M42" t="str">
            <v>Saenz, Manrique</v>
          </cell>
          <cell r="N42" t="str">
            <v>Selassie, Abebe Aemro</v>
          </cell>
        </row>
        <row r="43">
          <cell r="D43" t="str">
            <v>Country Desk</v>
          </cell>
          <cell r="E43" t="str">
            <v>AFRW1AST</v>
          </cell>
          <cell r="F43" t="str">
            <v>Mueller, Johannes</v>
          </cell>
          <cell r="G43" t="str">
            <v>Ramirez, Gustavo</v>
          </cell>
        </row>
        <row r="44">
          <cell r="D44" t="str">
            <v>Country Desk</v>
          </cell>
          <cell r="E44" t="str">
            <v>Aydin, Burcu</v>
          </cell>
          <cell r="F44" t="str">
            <v>Coorey, Sharmini A.</v>
          </cell>
          <cell r="G44" t="str">
            <v>Coyne, Karen</v>
          </cell>
          <cell r="H44" t="str">
            <v>Gueorguiev, Nikolay</v>
          </cell>
          <cell r="I44" t="str">
            <v>Kramarenko, Vitaliy</v>
          </cell>
          <cell r="J44" t="str">
            <v>Nkusu, Mwanza</v>
          </cell>
          <cell r="K44" t="str">
            <v>Nolan, Sean</v>
          </cell>
          <cell r="L44" t="str">
            <v>Otero de Solares, Sandra M.</v>
          </cell>
          <cell r="M44" t="str">
            <v>Ramcharan, Rodney</v>
          </cell>
          <cell r="N44" t="str">
            <v>Stuart, Alison Margaret</v>
          </cell>
          <cell r="O44" t="str">
            <v>Topak, Secil</v>
          </cell>
          <cell r="P44" t="str">
            <v>Vacher, Jerome</v>
          </cell>
        </row>
        <row r="45">
          <cell r="D45" t="str">
            <v>Country Desk</v>
          </cell>
          <cell r="E45" t="str">
            <v>Adjahouinou, Felicite Ahoefa</v>
          </cell>
          <cell r="F45" t="str">
            <v>Akatu, Patrick Ankpli</v>
          </cell>
          <cell r="G45" t="str">
            <v>Aliu, Fausa Avosuahi</v>
          </cell>
          <cell r="H45" t="str">
            <v>Arnason, Birgir</v>
          </cell>
          <cell r="I45" t="str">
            <v>Caramazza, Francesco</v>
          </cell>
          <cell r="J45" t="str">
            <v>Ding, Ding</v>
          </cell>
          <cell r="K45" t="str">
            <v>Mikkelsen, Jan Giehm</v>
          </cell>
          <cell r="L45" t="str">
            <v>Noah Ndela, Jean Frederic</v>
          </cell>
          <cell r="M45" t="str">
            <v>Ould Abdallah, Bakar</v>
          </cell>
          <cell r="N45" t="str">
            <v>Palmason, Axel</v>
          </cell>
          <cell r="O45" t="str">
            <v>Randall, Ruby E.M.</v>
          </cell>
        </row>
        <row r="46">
          <cell r="D46" t="str">
            <v>Country Desk</v>
          </cell>
          <cell r="E46" t="str">
            <v>AFR AI Temp. Assistant 1</v>
          </cell>
          <cell r="F46" t="str">
            <v>Coyne, Karen</v>
          </cell>
          <cell r="G46" t="str">
            <v>Engstrom, Lars Holger</v>
          </cell>
          <cell r="H46" t="str">
            <v>Kramarenko, Vitaliy</v>
          </cell>
          <cell r="I46" t="str">
            <v>McDonald, Brad</v>
          </cell>
          <cell r="J46" t="str">
            <v>Otero de Solares, Sandra M.</v>
          </cell>
          <cell r="K46" t="str">
            <v>Sadikov, Azim</v>
          </cell>
          <cell r="L46" t="str">
            <v>Takebe, Misa</v>
          </cell>
          <cell r="M46" t="str">
            <v>Topak, Secil</v>
          </cell>
        </row>
        <row r="47">
          <cell r="D47" t="str">
            <v>Country Desk</v>
          </cell>
          <cell r="E47" t="str">
            <v>Almekinders, Gerard J.</v>
          </cell>
          <cell r="F47" t="str">
            <v>APDD4AST</v>
          </cell>
          <cell r="G47" t="str">
            <v>Arze del Granado, Javier</v>
          </cell>
          <cell r="H47" t="str">
            <v>Dunn, Jonathan C.</v>
          </cell>
          <cell r="I47" t="str">
            <v>Fernandez, Gilda Cabauatan</v>
          </cell>
          <cell r="J47" t="str">
            <v>Kang, Joong Shik</v>
          </cell>
          <cell r="K47" t="str">
            <v>Miyazaki, Masato</v>
          </cell>
          <cell r="L47" t="str">
            <v>Papi, Laura</v>
          </cell>
          <cell r="M47" t="str">
            <v>Perone, Perry James</v>
          </cell>
        </row>
        <row r="48">
          <cell r="D48" t="str">
            <v>Country Desk</v>
          </cell>
          <cell r="E48" t="str">
            <v>Aiyar, Shekhar Shankar</v>
          </cell>
          <cell r="F48" t="str">
            <v>APDD5AST</v>
          </cell>
          <cell r="G48" t="str">
            <v>Goyal, Rishi</v>
          </cell>
          <cell r="H48" t="str">
            <v>Isnawangsih, Agnes</v>
          </cell>
          <cell r="I48" t="str">
            <v>Karasulu, Meral</v>
          </cell>
          <cell r="J48" t="str">
            <v>Li, Shuda</v>
          </cell>
          <cell r="K48" t="str">
            <v>Lusinyan, Lusine</v>
          </cell>
          <cell r="L48" t="str">
            <v>McCaughrin, Rebecca</v>
          </cell>
          <cell r="M48" t="str">
            <v>Ruiz Arranz, Marta</v>
          </cell>
          <cell r="N48" t="str">
            <v>Rumbaugh, Thomas R.</v>
          </cell>
          <cell r="O48" t="str">
            <v>Seneviratne, Dulani</v>
          </cell>
          <cell r="P48" t="str">
            <v>Zavadjil, Milan</v>
          </cell>
        </row>
        <row r="49">
          <cell r="D49" t="str">
            <v>Country Desk</v>
          </cell>
          <cell r="E49" t="str">
            <v>APDD1AST</v>
          </cell>
          <cell r="F49" t="str">
            <v>Gordon, James</v>
          </cell>
          <cell r="G49" t="str">
            <v>Hussiada, Ioana</v>
          </cell>
          <cell r="H49" t="str">
            <v>Kang, Kenneth Henry</v>
          </cell>
          <cell r="I49" t="str">
            <v>Kanyabutembo, Antoinette</v>
          </cell>
          <cell r="J49" t="str">
            <v>Semblat, Romuald</v>
          </cell>
          <cell r="K49" t="str">
            <v>Sommer, Martin</v>
          </cell>
          <cell r="L49" t="str">
            <v>Steinberg, Chad</v>
          </cell>
          <cell r="M49" t="str">
            <v>Syed, Murtaza Husain</v>
          </cell>
          <cell r="N49" t="str">
            <v>Tokuoka, Kiichi</v>
          </cell>
          <cell r="O49" t="str">
            <v>Tolentino, Livia M.L.</v>
          </cell>
        </row>
        <row r="50">
          <cell r="D50" t="str">
            <v>Country Desk</v>
          </cell>
          <cell r="E50" t="str">
            <v>APDD3AST</v>
          </cell>
          <cell r="F50" t="str">
            <v>Baker, Carol L.</v>
          </cell>
          <cell r="G50" t="str">
            <v>Cowen, David</v>
          </cell>
          <cell r="H50" t="str">
            <v>Dao, To-Nhu</v>
          </cell>
          <cell r="I50" t="str">
            <v>Duma, Nombulelo</v>
          </cell>
          <cell r="J50" t="str">
            <v>Kim, Jung Yeon</v>
          </cell>
          <cell r="K50" t="str">
            <v>Loucks, Debra</v>
          </cell>
          <cell r="L50" t="str">
            <v>Nelmes, John G.</v>
          </cell>
          <cell r="M50" t="str">
            <v>Shin, Joong Beom</v>
          </cell>
        </row>
        <row r="51">
          <cell r="D51" t="str">
            <v>Country Desk</v>
          </cell>
          <cell r="E51" t="str">
            <v>APDD2AST</v>
          </cell>
          <cell r="F51" t="str">
            <v>Eskesen, Leif</v>
          </cell>
          <cell r="G51" t="str">
            <v>Khatri, Yougesh</v>
          </cell>
          <cell r="H51" t="str">
            <v>Lall, Subir</v>
          </cell>
          <cell r="I51" t="str">
            <v>Lee, Janice</v>
          </cell>
          <cell r="J51" t="str">
            <v>Lueth, Erik</v>
          </cell>
        </row>
        <row r="52">
          <cell r="D52" t="str">
            <v>Country Desk</v>
          </cell>
          <cell r="E52" t="str">
            <v>APDD3AST</v>
          </cell>
          <cell r="F52" t="str">
            <v>Baker, Carol L.</v>
          </cell>
          <cell r="G52" t="str">
            <v>Bingham, Benedict</v>
          </cell>
          <cell r="H52" t="str">
            <v>Cowen, David</v>
          </cell>
          <cell r="I52" t="str">
            <v>Dao, To-Nhu</v>
          </cell>
          <cell r="J52" t="str">
            <v>Loucks, Debra</v>
          </cell>
        </row>
        <row r="53">
          <cell r="D53" t="str">
            <v>Country Desk</v>
          </cell>
          <cell r="E53" t="str">
            <v>Aitken, Brian J.</v>
          </cell>
          <cell r="F53" t="str">
            <v>Almekinders, Gerard J.</v>
          </cell>
          <cell r="G53" t="str">
            <v>APDD4AST</v>
          </cell>
          <cell r="H53" t="str">
            <v>Faal, Ebrima A.</v>
          </cell>
          <cell r="I53" t="str">
            <v>Kvintradze, Eteri</v>
          </cell>
          <cell r="J53" t="str">
            <v>Papi, Laura</v>
          </cell>
          <cell r="K53" t="str">
            <v>Peiris, Shanaka Jayanath</v>
          </cell>
          <cell r="L53" t="str">
            <v>Saxegaard, Magnus</v>
          </cell>
        </row>
        <row r="54">
          <cell r="D54" t="str">
            <v>Country Desk</v>
          </cell>
          <cell r="E54" t="str">
            <v>APDD4AST</v>
          </cell>
          <cell r="F54" t="str">
            <v>Oura, Hiroko</v>
          </cell>
          <cell r="G54" t="str">
            <v>Panth, Sanjaya P.</v>
          </cell>
          <cell r="H54" t="str">
            <v>Papi, Laura</v>
          </cell>
        </row>
        <row r="55">
          <cell r="D55" t="str">
            <v>Country Desk</v>
          </cell>
          <cell r="E55" t="str">
            <v>APDD3AST</v>
          </cell>
          <cell r="F55" t="str">
            <v>Dao, To-Nhu</v>
          </cell>
          <cell r="G55" t="str">
            <v>Duma, Nombulelo</v>
          </cell>
          <cell r="H55" t="str">
            <v>Lonnberg, Ake</v>
          </cell>
          <cell r="I55" t="str">
            <v>Loucks, Debra</v>
          </cell>
          <cell r="J55" t="str">
            <v>Nyberg, Dan Fredrik</v>
          </cell>
          <cell r="K55" t="str">
            <v>Salgado, Ranil Manohara</v>
          </cell>
        </row>
        <row r="56">
          <cell r="D56" t="str">
            <v>Country Desk</v>
          </cell>
          <cell r="E56" t="str">
            <v>APDD2AST</v>
          </cell>
          <cell r="F56" t="str">
            <v>Chalk, Nigel Andrew</v>
          </cell>
          <cell r="G56" t="str">
            <v>Feridhanusetyawan, Tubagus</v>
          </cell>
          <cell r="H56" t="str">
            <v>Guo, Kai</v>
          </cell>
          <cell r="I56" t="str">
            <v>Hallaert, Jean-Jacques</v>
          </cell>
          <cell r="J56" t="str">
            <v>Hartley, Julien</v>
          </cell>
          <cell r="K56" t="str">
            <v>Jang, Byung Kyoon</v>
          </cell>
          <cell r="L56" t="str">
            <v>Karasulu, Meral</v>
          </cell>
          <cell r="M56" t="str">
            <v>Lee, Janice</v>
          </cell>
          <cell r="N56" t="str">
            <v>Song, In Won</v>
          </cell>
        </row>
        <row r="57">
          <cell r="D57" t="str">
            <v>Country Desk</v>
          </cell>
          <cell r="E57" t="str">
            <v>Aitken, Brian J.</v>
          </cell>
          <cell r="F57" t="str">
            <v>APDD4AST</v>
          </cell>
          <cell r="G57" t="str">
            <v>Fernandez, Gilda Cabauatan</v>
          </cell>
          <cell r="H57" t="str">
            <v>Nyberg, Dan Fredrik</v>
          </cell>
          <cell r="I57" t="str">
            <v>Papi, Laura</v>
          </cell>
          <cell r="J57" t="str">
            <v>Peiris, Shanaka Jayanath</v>
          </cell>
          <cell r="K57" t="str">
            <v>Pitt, Alexander</v>
          </cell>
          <cell r="L57" t="str">
            <v>Poudel, Ramu</v>
          </cell>
        </row>
        <row r="58">
          <cell r="D58" t="str">
            <v>Country Desk</v>
          </cell>
          <cell r="E58" t="str">
            <v>APDD2AST</v>
          </cell>
          <cell r="F58" t="str">
            <v>Botman, Dennis Petrus Johannes</v>
          </cell>
          <cell r="G58" t="str">
            <v>Eskesen, Leif</v>
          </cell>
          <cell r="H58" t="str">
            <v>Halikias, Ioannis</v>
          </cell>
          <cell r="I58" t="str">
            <v>Iizuka, Masaaki</v>
          </cell>
          <cell r="J58" t="str">
            <v>Lee, Il Houng</v>
          </cell>
          <cell r="K58" t="str">
            <v>Ree, Jack Joo K.</v>
          </cell>
          <cell r="L58" t="str">
            <v>Salgado, Ranil Manohara</v>
          </cell>
          <cell r="M58" t="str">
            <v>Tuladhar, Anita</v>
          </cell>
        </row>
        <row r="59">
          <cell r="D59" t="str">
            <v>Country Desk</v>
          </cell>
          <cell r="E59" t="str">
            <v>APDD1AST</v>
          </cell>
          <cell r="F59" t="str">
            <v>Baker, Carol L.</v>
          </cell>
          <cell r="G59" t="str">
            <v>Lueth, Erik</v>
          </cell>
          <cell r="H59" t="str">
            <v>Park, Chanho</v>
          </cell>
          <cell r="I59" t="str">
            <v>Tokuoka, Kiichi</v>
          </cell>
          <cell r="J59" t="str">
            <v>Yang, Jie</v>
          </cell>
        </row>
        <row r="60">
          <cell r="D60" t="str">
            <v>Country Desk</v>
          </cell>
          <cell r="E60" t="str">
            <v>APDD7AST</v>
          </cell>
          <cell r="F60" t="str">
            <v>Erdembileg, Ochirkhuu</v>
          </cell>
          <cell r="G60" t="str">
            <v>Hunt, Benjamin Lee</v>
          </cell>
          <cell r="H60" t="str">
            <v>Kang, Joong Shik</v>
          </cell>
          <cell r="I60" t="str">
            <v>Leony, Larissa</v>
          </cell>
          <cell r="J60" t="str">
            <v>Nguyen, Khoi Viet</v>
          </cell>
          <cell r="K60" t="str">
            <v>Tumbarello, Patrizia</v>
          </cell>
        </row>
        <row r="62">
          <cell r="D62" t="str">
            <v>Country Desk</v>
          </cell>
          <cell r="E62" t="str">
            <v>Aiyar, Shekhar Shankar</v>
          </cell>
          <cell r="F62" t="str">
            <v>APDD5AST</v>
          </cell>
          <cell r="G62" t="str">
            <v>Gray, Dale F.</v>
          </cell>
          <cell r="H62" t="str">
            <v>Isnawangsih, Agnes</v>
          </cell>
          <cell r="I62" t="str">
            <v>Kalra, Sanjay</v>
          </cell>
          <cell r="J62" t="str">
            <v>Li, Shuda</v>
          </cell>
          <cell r="K62" t="str">
            <v>Ruiz Arranz, Marta</v>
          </cell>
          <cell r="L62" t="str">
            <v>Rumbaugh, Thomas R.</v>
          </cell>
          <cell r="M62" t="str">
            <v>Seneviratne, Dulani</v>
          </cell>
          <cell r="N62" t="str">
            <v>Weerasinghe, Nissanke</v>
          </cell>
        </row>
        <row r="63">
          <cell r="D63" t="str">
            <v>Country Desk</v>
          </cell>
          <cell r="E63" t="str">
            <v>APDD7AST</v>
          </cell>
          <cell r="F63" t="str">
            <v>Cubero, Rodrigo</v>
          </cell>
          <cell r="G63" t="str">
            <v>Leony, Larissa</v>
          </cell>
          <cell r="H63" t="str">
            <v>Nguyen, Khoi Viet</v>
          </cell>
          <cell r="I63" t="str">
            <v>Rasmussen, Tobias Nybo</v>
          </cell>
          <cell r="J63" t="str">
            <v>Schule, Werner</v>
          </cell>
          <cell r="K63" t="str">
            <v>Takahashi, Keiko</v>
          </cell>
        </row>
        <row r="64">
          <cell r="D64" t="str">
            <v>Country Desk</v>
          </cell>
          <cell r="E64" t="str">
            <v>APDD3AST</v>
          </cell>
          <cell r="F64" t="str">
            <v>Bingham, Benedict</v>
          </cell>
          <cell r="G64" t="str">
            <v>Chensavasdijai, Varapat</v>
          </cell>
          <cell r="H64" t="str">
            <v>Christofides, C.</v>
          </cell>
          <cell r="I64" t="str">
            <v>Dao, To-Nhu</v>
          </cell>
          <cell r="J64" t="str">
            <v>Gobat, Jeanne Helene</v>
          </cell>
          <cell r="K64" t="str">
            <v>Ishii, Shogo</v>
          </cell>
          <cell r="L64" t="str">
            <v>Ivanova, Anna</v>
          </cell>
          <cell r="M64" t="str">
            <v>Loucks, Debra</v>
          </cell>
        </row>
        <row r="65">
          <cell r="D65" t="str">
            <v>Country Desk</v>
          </cell>
          <cell r="E65" t="str">
            <v>Adu, Gillian</v>
          </cell>
          <cell r="F65" t="str">
            <v>Becker, Susan J.</v>
          </cell>
          <cell r="G65" t="str">
            <v>Daal, Wendell</v>
          </cell>
          <cell r="H65" t="str">
            <v>Guscina, Anastasia</v>
          </cell>
          <cell r="I65" t="str">
            <v>Pettie, Kristy Lynn</v>
          </cell>
          <cell r="J65" t="str">
            <v>Rey, Judith C.</v>
          </cell>
        </row>
        <row r="66">
          <cell r="D66" t="str">
            <v>Country Desk</v>
          </cell>
          <cell r="E66" t="str">
            <v>Bell, Gerwin M.</v>
          </cell>
          <cell r="F66" t="str">
            <v>Gamwalla-Khadivi, Gulrukh</v>
          </cell>
          <cell r="G66" t="str">
            <v>Hussain, Mumtaz</v>
          </cell>
          <cell r="H66" t="str">
            <v>Jonas, Jiri</v>
          </cell>
          <cell r="I66" t="str">
            <v>Kadeli, Rudina</v>
          </cell>
          <cell r="J66" t="str">
            <v>Le, Huyen B.</v>
          </cell>
          <cell r="K66" t="str">
            <v>Oestreicher, Geoffrey B.</v>
          </cell>
          <cell r="L66" t="str">
            <v>Pinillos, Elena</v>
          </cell>
          <cell r="M66" t="str">
            <v>Spahia, Linda</v>
          </cell>
          <cell r="N66" t="str">
            <v>Torraca, Antonio</v>
          </cell>
          <cell r="O66" t="str">
            <v>Unigovskaya, Anna</v>
          </cell>
          <cell r="P66" t="str">
            <v>Westin, Ann-Margret</v>
          </cell>
          <cell r="Q66" t="str">
            <v>Yamada, Hiroyuki</v>
          </cell>
        </row>
        <row r="67">
          <cell r="D67" t="str">
            <v>Country Desk</v>
          </cell>
          <cell r="E67" t="str">
            <v>Adu, Gillian</v>
          </cell>
          <cell r="F67" t="str">
            <v>Banerji, Angana</v>
          </cell>
          <cell r="G67" t="str">
            <v>Becker, Susan J.</v>
          </cell>
          <cell r="H67" t="str">
            <v>Daal, Wendell</v>
          </cell>
          <cell r="I67" t="str">
            <v>Guscina, Anastasia</v>
          </cell>
          <cell r="J67" t="str">
            <v>Pettie, Kristy Lynn</v>
          </cell>
          <cell r="K67" t="str">
            <v>Rey, Judith C.</v>
          </cell>
        </row>
        <row r="68">
          <cell r="D68" t="str">
            <v>Country Desk</v>
          </cell>
          <cell r="E68" t="str">
            <v>Adu, Gillian</v>
          </cell>
          <cell r="F68" t="str">
            <v>Becker, Susan J.</v>
          </cell>
          <cell r="G68" t="str">
            <v>Clausen, Jens R.</v>
          </cell>
          <cell r="H68" t="str">
            <v>Dacas, Skeeter A.</v>
          </cell>
          <cell r="I68" t="str">
            <v>Guscina, Anastasia</v>
          </cell>
          <cell r="J68" t="str">
            <v>Hilbers, Paul</v>
          </cell>
          <cell r="K68" t="str">
            <v>Lundback, Erik</v>
          </cell>
          <cell r="L68" t="str">
            <v>Pettie, Kristy Lynn</v>
          </cell>
          <cell r="M68" t="str">
            <v>Rey, Judith C.</v>
          </cell>
        </row>
        <row r="69">
          <cell r="D69" t="str">
            <v>Country Desk</v>
          </cell>
          <cell r="E69" t="str">
            <v>Adu, Gillian</v>
          </cell>
          <cell r="F69" t="str">
            <v>Becker, Susan J.</v>
          </cell>
          <cell r="G69" t="str">
            <v>De Broeck, Mark</v>
          </cell>
          <cell r="H69" t="str">
            <v>De Vrijer, Jules Erik J</v>
          </cell>
          <cell r="I69" t="str">
            <v>Franks, Jeffrey R.</v>
          </cell>
          <cell r="J69" t="str">
            <v>Guscina, Anastasia</v>
          </cell>
          <cell r="K69" t="str">
            <v>Jarmuzek, Mariusz</v>
          </cell>
          <cell r="L69" t="str">
            <v>Pettie, Kristy Lynn</v>
          </cell>
          <cell r="M69" t="str">
            <v>Rey, Judith C.</v>
          </cell>
          <cell r="N69" t="str">
            <v>Yontcheva, Boriana</v>
          </cell>
        </row>
        <row r="70">
          <cell r="D70" t="str">
            <v>Country Desk</v>
          </cell>
          <cell r="E70" t="str">
            <v>Arantes, Mariza</v>
          </cell>
          <cell r="F70" t="str">
            <v>Bakker, Bas B.</v>
          </cell>
          <cell r="G70" t="str">
            <v>Breuer, Peter</v>
          </cell>
          <cell r="H70" t="str">
            <v>Cebotari, Aliona</v>
          </cell>
          <cell r="I70" t="str">
            <v>Dudine, Paolo</v>
          </cell>
          <cell r="J70" t="str">
            <v>Fernandez-Ansola, Juan J.</v>
          </cell>
          <cell r="K70" t="str">
            <v>Lybek, Tonny</v>
          </cell>
          <cell r="L70" t="str">
            <v>Mihaylova, Ana</v>
          </cell>
          <cell r="M70" t="str">
            <v>Mohamed, Faiza H.</v>
          </cell>
          <cell r="N70" t="str">
            <v>Qiao, Zhaogang</v>
          </cell>
          <cell r="O70" t="str">
            <v>Rahman, Jesmin</v>
          </cell>
          <cell r="P70" t="str">
            <v>Reyes Labarca, Ana Rosa</v>
          </cell>
          <cell r="Q70" t="str">
            <v>Smith, Dustin Andrew</v>
          </cell>
          <cell r="R70" t="str">
            <v>Velazquez-Romero, David</v>
          </cell>
          <cell r="S70" t="str">
            <v>Zhou, Jianping</v>
          </cell>
        </row>
        <row r="71">
          <cell r="D71" t="str">
            <v>Country Desk</v>
          </cell>
          <cell r="E71" t="str">
            <v>Christou, Costas</v>
          </cell>
          <cell r="F71" t="str">
            <v>Cuc, Milan M.</v>
          </cell>
          <cell r="G71" t="str">
            <v>Flores, Juan Carlos</v>
          </cell>
          <cell r="H71" t="str">
            <v>Gamwalla-Khadivi, Gulrukh</v>
          </cell>
          <cell r="I71" t="str">
            <v>Jankulov, Irena</v>
          </cell>
          <cell r="J71" t="str">
            <v>Karpowicz, Izabela</v>
          </cell>
          <cell r="K71" t="str">
            <v>Kinoshita, Yuko</v>
          </cell>
          <cell r="L71" t="str">
            <v>Pinillos, Elena</v>
          </cell>
          <cell r="M71" t="str">
            <v>Torraca, Antonio</v>
          </cell>
        </row>
        <row r="72">
          <cell r="D72" t="str">
            <v>Country Desk</v>
          </cell>
          <cell r="E72" t="str">
            <v>Ding, Shuang</v>
          </cell>
          <cell r="F72" t="str">
            <v>Hassine, Michelle</v>
          </cell>
          <cell r="G72" t="str">
            <v>Jarvis, Christopher J.</v>
          </cell>
          <cell r="H72" t="str">
            <v>Kovtun, Dmitriy</v>
          </cell>
          <cell r="I72" t="str">
            <v>Manning, Jonathan Frick</v>
          </cell>
          <cell r="J72" t="str">
            <v>Mates, Neven</v>
          </cell>
          <cell r="K72" t="str">
            <v>Mitra, Pritha</v>
          </cell>
          <cell r="L72" t="str">
            <v>Narvaez, Edison</v>
          </cell>
          <cell r="M72" t="str">
            <v>Piatakovas, Chasta</v>
          </cell>
          <cell r="N72" t="str">
            <v>Salimi, Sara</v>
          </cell>
          <cell r="O72" t="str">
            <v>Wane, Abdoul Aziz</v>
          </cell>
        </row>
        <row r="73">
          <cell r="D73" t="str">
            <v>Country Desk</v>
          </cell>
          <cell r="E73" t="str">
            <v>Adidi, Gloria Omolabake</v>
          </cell>
          <cell r="F73" t="str">
            <v>Bebee, Jared Thomas</v>
          </cell>
          <cell r="G73" t="str">
            <v>Carare, Alina</v>
          </cell>
          <cell r="H73" t="str">
            <v>Dacas, Skeeter A.</v>
          </cell>
          <cell r="I73" t="str">
            <v>Guscina, Anastasia</v>
          </cell>
          <cell r="J73" t="str">
            <v>Le, Huyen B.</v>
          </cell>
          <cell r="K73" t="str">
            <v>Ross, Kevin</v>
          </cell>
        </row>
        <row r="74">
          <cell r="D74" t="str">
            <v>Country Desk</v>
          </cell>
          <cell r="E74" t="str">
            <v>Banerji, Angana</v>
          </cell>
          <cell r="F74" t="str">
            <v>Cheptea, Cristina</v>
          </cell>
          <cell r="G74" t="str">
            <v>Chinta, Sarika</v>
          </cell>
          <cell r="H74" t="str">
            <v>Mahadewa, Indra</v>
          </cell>
          <cell r="I74" t="str">
            <v>Sodsriwiboon, Piyaporn Nikki</v>
          </cell>
        </row>
        <row r="75">
          <cell r="D75" t="str">
            <v>Country Desk</v>
          </cell>
          <cell r="E75" t="str">
            <v>Arantes, Mariza</v>
          </cell>
          <cell r="F75" t="str">
            <v>Flores, Juan Carlos</v>
          </cell>
          <cell r="G75" t="str">
            <v>Mohamed, Faiza H.</v>
          </cell>
          <cell r="H75" t="str">
            <v>Munoz, Sonia</v>
          </cell>
          <cell r="I75" t="str">
            <v>Ong, Li Lian</v>
          </cell>
          <cell r="J75" t="str">
            <v>Qiao, Zhaogang</v>
          </cell>
          <cell r="K75" t="str">
            <v>Reyes Labarca, Ana Rosa</v>
          </cell>
          <cell r="L75" t="str">
            <v>Smith, Dustin Andrew</v>
          </cell>
          <cell r="M75" t="str">
            <v>Thakur, Subhash M.</v>
          </cell>
          <cell r="N75" t="str">
            <v>Tuladhar, Anita</v>
          </cell>
          <cell r="O75" t="str">
            <v>Velazquez-Romero, David</v>
          </cell>
        </row>
        <row r="76">
          <cell r="D76" t="str">
            <v>Country Desk</v>
          </cell>
          <cell r="E76" t="str">
            <v>Adu, Gillian</v>
          </cell>
          <cell r="F76" t="str">
            <v>Becker, Susan J.</v>
          </cell>
          <cell r="G76" t="str">
            <v>Carare, Alina</v>
          </cell>
          <cell r="H76" t="str">
            <v>Fedelino, Annalisa</v>
          </cell>
          <cell r="I76" t="str">
            <v>Frecaut, Olivier M.J.</v>
          </cell>
          <cell r="J76" t="str">
            <v>Guscina, Anastasia</v>
          </cell>
          <cell r="K76" t="str">
            <v>Jobst, Andreas</v>
          </cell>
          <cell r="L76" t="str">
            <v>Kahkonen, Juha</v>
          </cell>
          <cell r="M76" t="str">
            <v>Luedersen, Maike B.</v>
          </cell>
          <cell r="N76" t="str">
            <v>Mody, Ashoka</v>
          </cell>
          <cell r="O76" t="str">
            <v>Ohnsorge, Franziska Lieselotte Margarethe</v>
          </cell>
          <cell r="P76" t="str">
            <v>Pettie, Kristy Lynn</v>
          </cell>
          <cell r="Q76" t="str">
            <v>Rey, Judith C.</v>
          </cell>
          <cell r="R76" t="str">
            <v>Seelig, Steven A.</v>
          </cell>
          <cell r="S76" t="str">
            <v>Stehn, Sven Jari</v>
          </cell>
        </row>
        <row r="77">
          <cell r="D77" t="str">
            <v>Country Desk</v>
          </cell>
          <cell r="E77" t="str">
            <v>Adidi, Gloria Omolabake</v>
          </cell>
          <cell r="F77" t="str">
            <v>Bebee, Jared Thomas</v>
          </cell>
          <cell r="G77" t="str">
            <v>EURNOAST</v>
          </cell>
          <cell r="H77" t="str">
            <v>Rozwadowski, Franek J.</v>
          </cell>
          <cell r="I77" t="str">
            <v>Surti, Jay Sanat</v>
          </cell>
        </row>
        <row r="78">
          <cell r="D78" t="str">
            <v>Country Desk</v>
          </cell>
          <cell r="E78" t="str">
            <v>Cheptea, Cristina</v>
          </cell>
          <cell r="F78" t="str">
            <v>Chinta, Sarika</v>
          </cell>
          <cell r="G78" t="str">
            <v>Honjo, Keiko</v>
          </cell>
          <cell r="H78" t="str">
            <v>Jaumotte, Florence</v>
          </cell>
          <cell r="I78" t="str">
            <v>Mahadewa, Indra</v>
          </cell>
          <cell r="J78" t="str">
            <v>Moreno Badia, Marialuz</v>
          </cell>
          <cell r="K78" t="str">
            <v>Sodsriwiboon, Piyaporn Nikki</v>
          </cell>
          <cell r="L78" t="str">
            <v>Traa, Bob Matthias</v>
          </cell>
        </row>
        <row r="79">
          <cell r="D79" t="str">
            <v>Country Desk</v>
          </cell>
          <cell r="E79" t="str">
            <v>Choueiri, Nada</v>
          </cell>
          <cell r="F79" t="str">
            <v>De Guzman, John Cezar</v>
          </cell>
          <cell r="G79" t="str">
            <v>EURNMAST</v>
          </cell>
          <cell r="H79" t="str">
            <v>Lutz, Mark S.</v>
          </cell>
          <cell r="I79" t="str">
            <v>Rodriguez, Pedro Cesar</v>
          </cell>
          <cell r="J79" t="str">
            <v>Rozwadowski, Franek J.</v>
          </cell>
          <cell r="K79" t="str">
            <v>Smith, Dustin Andrew</v>
          </cell>
          <cell r="L79" t="str">
            <v>Velazquez-Romero, David</v>
          </cell>
        </row>
        <row r="80">
          <cell r="D80" t="str">
            <v>Country Desk</v>
          </cell>
          <cell r="E80" t="str">
            <v>Cihak, Martin</v>
          </cell>
          <cell r="F80" t="str">
            <v>EUR-EU, Temp. Assistant 1</v>
          </cell>
          <cell r="G80" t="str">
            <v>Everaert, Luc D.</v>
          </cell>
          <cell r="H80" t="str">
            <v>Fang, Xiangming</v>
          </cell>
          <cell r="I80" t="str">
            <v>Fonteyne, Wim</v>
          </cell>
          <cell r="J80" t="str">
            <v>Harjes, Thomas</v>
          </cell>
          <cell r="K80" t="str">
            <v>Lukyantsau, Pavel N</v>
          </cell>
          <cell r="L80" t="str">
            <v>Myaing, Amara Thiri</v>
          </cell>
          <cell r="M80" t="str">
            <v>Raelison-Rajaobelina, Dominique</v>
          </cell>
          <cell r="N80" t="str">
            <v>Stavrev, Emil</v>
          </cell>
          <cell r="O80" t="str">
            <v>van der Mensbrugghe, E.</v>
          </cell>
        </row>
        <row r="81">
          <cell r="D81" t="str">
            <v>Country Desk</v>
          </cell>
          <cell r="E81" t="str">
            <v>Adu, Gillian</v>
          </cell>
          <cell r="F81" t="str">
            <v>Becker, Susan J.</v>
          </cell>
          <cell r="G81" t="str">
            <v>Figliuoli, Lorenzo U.</v>
          </cell>
          <cell r="H81" t="str">
            <v>Guscina, Anastasia</v>
          </cell>
          <cell r="I81" t="str">
            <v>Jafarov, Etibar</v>
          </cell>
          <cell r="J81" t="str">
            <v>Lutz, Mark S.</v>
          </cell>
          <cell r="K81" t="str">
            <v>Pettie, Kristy Lynn</v>
          </cell>
          <cell r="L81" t="str">
            <v>Rey, Judith C.</v>
          </cell>
          <cell r="M81" t="str">
            <v>Shah, Hemant</v>
          </cell>
        </row>
        <row r="82">
          <cell r="D82" t="str">
            <v>Country Desk</v>
          </cell>
          <cell r="E82" t="str">
            <v>Adu, Gillian</v>
          </cell>
          <cell r="F82" t="str">
            <v>Becker, Susan J.</v>
          </cell>
          <cell r="G82" t="str">
            <v>De Vrijer, Jules Erik J</v>
          </cell>
          <cell r="H82" t="str">
            <v>Gulde-Wolf, Anne-Marie</v>
          </cell>
          <cell r="I82" t="str">
            <v>Guscina, Anastasia</v>
          </cell>
          <cell r="J82" t="str">
            <v>Monfort, Brieuc</v>
          </cell>
          <cell r="K82" t="str">
            <v>Pettie, Kristy Lynn</v>
          </cell>
          <cell r="L82" t="str">
            <v>Rey, Judith C.</v>
          </cell>
          <cell r="M82" t="str">
            <v>Xiao, Yingbin</v>
          </cell>
          <cell r="N82" t="str">
            <v>Yontcheva, Boriana</v>
          </cell>
        </row>
        <row r="83">
          <cell r="D83" t="str">
            <v>Country Desk</v>
          </cell>
          <cell r="E83" t="str">
            <v>Adidi, Gloria Omolabake</v>
          </cell>
          <cell r="F83" t="str">
            <v>Annett, Anthony</v>
          </cell>
          <cell r="G83" t="str">
            <v>Bebee, Jared Thomas</v>
          </cell>
          <cell r="H83" t="str">
            <v>Bornhorst, Fabian</v>
          </cell>
          <cell r="I83" t="str">
            <v>Chopra, Ajai</v>
          </cell>
          <cell r="J83" t="str">
            <v>Dacas, Skeeter A.</v>
          </cell>
          <cell r="K83" t="str">
            <v>Doyle, Peter</v>
          </cell>
          <cell r="L83" t="str">
            <v>EURNOAST</v>
          </cell>
          <cell r="M83" t="str">
            <v>Iakova, Dora Metodieva</v>
          </cell>
          <cell r="N83" t="str">
            <v>Laeven, Luc</v>
          </cell>
          <cell r="O83" t="str">
            <v>Meier, Andre</v>
          </cell>
          <cell r="P83" t="str">
            <v>Moore, Michael K.</v>
          </cell>
          <cell r="Q83" t="str">
            <v>Smith, Dustin Andrew</v>
          </cell>
          <cell r="R83" t="str">
            <v>Tang, Man-Keung</v>
          </cell>
          <cell r="S83" t="str">
            <v>Velazquez-Romero, David</v>
          </cell>
        </row>
        <row r="84">
          <cell r="D84" t="str">
            <v>Country Desk</v>
          </cell>
          <cell r="E84" t="str">
            <v>Cheptea, Cristina</v>
          </cell>
          <cell r="F84" t="str">
            <v>Chinta, Sarika</v>
          </cell>
          <cell r="G84" t="str">
            <v>Jaumotte, Florence</v>
          </cell>
          <cell r="H84" t="str">
            <v>Mahadewa, Indra</v>
          </cell>
          <cell r="I84" t="str">
            <v>Moreno Badia, Marialuz</v>
          </cell>
          <cell r="J84" t="str">
            <v>Traa, Bob Matthias</v>
          </cell>
          <cell r="K84" t="str">
            <v>Velculescu, Delia</v>
          </cell>
        </row>
        <row r="85">
          <cell r="D85" t="str">
            <v>Country Desk</v>
          </cell>
          <cell r="E85" t="str">
            <v>Arvanitis, Athanasios</v>
          </cell>
          <cell r="F85" t="str">
            <v>Atoyan, Ruben V.</v>
          </cell>
          <cell r="G85" t="str">
            <v>Flores, Juan Carlos</v>
          </cell>
          <cell r="H85" t="str">
            <v>Gamwalla-Khadivi, Gulrukh</v>
          </cell>
          <cell r="I85" t="str">
            <v>Ilyina, Anna</v>
          </cell>
          <cell r="J85" t="str">
            <v>Jafarov, Etibar</v>
          </cell>
          <cell r="K85" t="str">
            <v>Le, Huyen B.</v>
          </cell>
          <cell r="L85" t="str">
            <v>Pinillos, Elena</v>
          </cell>
          <cell r="M85" t="str">
            <v>Rother, Bjoern</v>
          </cell>
          <cell r="N85" t="str">
            <v>Torraca, Antonio</v>
          </cell>
        </row>
        <row r="86">
          <cell r="D86" t="str">
            <v>Country Desk</v>
          </cell>
          <cell r="E86" t="str">
            <v>Barkbu, Bergljot Bjornson</v>
          </cell>
          <cell r="F86" t="str">
            <v>De Guzman, John Cezar</v>
          </cell>
          <cell r="G86" t="str">
            <v>Debrun, Xavier</v>
          </cell>
          <cell r="H86" t="str">
            <v>EURNMAST</v>
          </cell>
          <cell r="I86" t="str">
            <v>Frecaut, Olivier M.J.</v>
          </cell>
          <cell r="J86" t="str">
            <v>Ivaschenko, Iryna</v>
          </cell>
          <cell r="K86" t="str">
            <v>Joshi, Bikas</v>
          </cell>
          <cell r="L86" t="str">
            <v>Morsink, James</v>
          </cell>
          <cell r="M86" t="str">
            <v>Smith, Dustin Andrew</v>
          </cell>
          <cell r="N86" t="str">
            <v>Velazquez-Romero, David</v>
          </cell>
          <cell r="O86" t="str">
            <v>Wiegand, Johannes</v>
          </cell>
        </row>
        <row r="87">
          <cell r="D87" t="str">
            <v>Country Desk</v>
          </cell>
          <cell r="E87" t="str">
            <v>Adu, Gillian</v>
          </cell>
          <cell r="F87" t="str">
            <v>Athanasopoulou, Marialena</v>
          </cell>
          <cell r="G87" t="str">
            <v>Becker, Susan J.</v>
          </cell>
          <cell r="H87" t="str">
            <v>Darbar, Salim</v>
          </cell>
          <cell r="I87" t="str">
            <v>Guscina, Anastasia</v>
          </cell>
          <cell r="J87" t="str">
            <v>Kanda, Daniel Stanley</v>
          </cell>
          <cell r="K87" t="str">
            <v>Mody, Ashoka</v>
          </cell>
          <cell r="L87" t="str">
            <v>Pettie, Kristy Lynn</v>
          </cell>
          <cell r="M87" t="str">
            <v>Rey, Judith C.</v>
          </cell>
        </row>
        <row r="88">
          <cell r="D88" t="str">
            <v>Country Desk</v>
          </cell>
          <cell r="E88" t="str">
            <v>Adidi, Gloria Omolabake</v>
          </cell>
          <cell r="F88" t="str">
            <v>Bebee, Jared Thomas</v>
          </cell>
          <cell r="G88" t="str">
            <v>Chivakul, Mali</v>
          </cell>
          <cell r="H88" t="str">
            <v>Cortavarria -Checkley, Luis Alberto</v>
          </cell>
          <cell r="I88" t="str">
            <v>Dohlman, Peter</v>
          </cell>
          <cell r="J88" t="str">
            <v>EURNOAST</v>
          </cell>
          <cell r="K88" t="str">
            <v>Everaert, Greetje M.M.</v>
          </cell>
          <cell r="L88" t="str">
            <v>Flanagan, Mark Joseph</v>
          </cell>
          <cell r="M88" t="str">
            <v>Gray, Simon Thorburn</v>
          </cell>
          <cell r="N88" t="str">
            <v>Kini, Alimata</v>
          </cell>
          <cell r="O88" t="str">
            <v>Maliszewski, Wojciech Stanislaw</v>
          </cell>
          <cell r="P88" t="str">
            <v>Rozwadowski, Franek J.</v>
          </cell>
          <cell r="Q88" t="str">
            <v>Stuart, Alison Margaret</v>
          </cell>
        </row>
        <row r="89">
          <cell r="D89" t="str">
            <v>Country Desk</v>
          </cell>
          <cell r="E89" t="str">
            <v>Adidi, Gloria Omolabake</v>
          </cell>
          <cell r="F89" t="str">
            <v>Bebee, Jared Thomas</v>
          </cell>
          <cell r="G89" t="str">
            <v>Doyle, Peter</v>
          </cell>
          <cell r="H89" t="str">
            <v>Kini, Alimata</v>
          </cell>
          <cell r="I89" t="str">
            <v>Lundback, Erik</v>
          </cell>
          <cell r="J89" t="str">
            <v>Mehrez, Gil</v>
          </cell>
          <cell r="K89" t="str">
            <v>Tang, Man-Keung</v>
          </cell>
        </row>
        <row r="90">
          <cell r="D90" t="str">
            <v>Country Desk</v>
          </cell>
          <cell r="E90" t="str">
            <v>Cheptea, Cristina</v>
          </cell>
          <cell r="F90" t="str">
            <v>Chinta, Sarika</v>
          </cell>
          <cell r="G90" t="str">
            <v>Daniel, James Alexander</v>
          </cell>
          <cell r="H90" t="str">
            <v>Ivaschenko, Iryna</v>
          </cell>
          <cell r="I90" t="str">
            <v>Lissovolik, Bogdan</v>
          </cell>
          <cell r="J90" t="str">
            <v>Mahadewa, Indra</v>
          </cell>
          <cell r="K90" t="str">
            <v>Schindler, Martin</v>
          </cell>
          <cell r="L90" t="str">
            <v>Tyson, Justin</v>
          </cell>
          <cell r="M90" t="str">
            <v>Velculescu, Delia</v>
          </cell>
        </row>
        <row r="91">
          <cell r="D91" t="str">
            <v>Country Desk</v>
          </cell>
          <cell r="E91" t="str">
            <v>De Guzman, John Cezar</v>
          </cell>
          <cell r="F91" t="str">
            <v>EURNMAST</v>
          </cell>
          <cell r="G91" t="str">
            <v>Gust, Charleen Adam</v>
          </cell>
          <cell r="H91" t="str">
            <v>Igan, Deniz O.</v>
          </cell>
          <cell r="I91" t="str">
            <v>Moore, David</v>
          </cell>
          <cell r="J91" t="str">
            <v>Obiora, Kingsley Isitua</v>
          </cell>
          <cell r="K91" t="str">
            <v>Purfield, Catriona</v>
          </cell>
          <cell r="L91" t="str">
            <v>Smith, Dustin Andrew</v>
          </cell>
          <cell r="M91" t="str">
            <v>Velazquez-Romero, David</v>
          </cell>
        </row>
        <row r="92">
          <cell r="D92" t="str">
            <v>Country Desk</v>
          </cell>
          <cell r="E92" t="str">
            <v>Adu, Gillian</v>
          </cell>
          <cell r="F92" t="str">
            <v>Becker, Susan J.</v>
          </cell>
          <cell r="G92" t="str">
            <v>Daal, Wendell</v>
          </cell>
          <cell r="H92" t="str">
            <v>Elliott, Jennifer</v>
          </cell>
          <cell r="I92" t="str">
            <v>EUR- CW, Temp Asst 1</v>
          </cell>
          <cell r="J92" t="str">
            <v>Guscina, Anastasia</v>
          </cell>
          <cell r="K92" t="str">
            <v>Odenius, Jurgen</v>
          </cell>
          <cell r="L92" t="str">
            <v>Oestreicher, Geoffrey B.</v>
          </cell>
          <cell r="M92" t="str">
            <v>Pettie, Kristy Lynn</v>
          </cell>
          <cell r="N92" t="str">
            <v>Rey, Judith C.</v>
          </cell>
        </row>
        <row r="93">
          <cell r="D93" t="str">
            <v>Country Desk</v>
          </cell>
          <cell r="E93" t="str">
            <v>De Guzman, John Cezar</v>
          </cell>
          <cell r="F93" t="str">
            <v>EURNMAST</v>
          </cell>
          <cell r="G93" t="str">
            <v>Gray, Gavin</v>
          </cell>
          <cell r="H93" t="str">
            <v>Griffiths, Mark E.L.</v>
          </cell>
          <cell r="I93" t="str">
            <v>Marsh, Chris</v>
          </cell>
          <cell r="J93" t="str">
            <v>Smith, Dustin Andrew</v>
          </cell>
          <cell r="K93" t="str">
            <v>Surti, Jay Sanat</v>
          </cell>
          <cell r="L93" t="str">
            <v>van Elkan, Rachel N.</v>
          </cell>
          <cell r="M93" t="str">
            <v>Velazquez-Romero, David</v>
          </cell>
        </row>
        <row r="94">
          <cell r="D94" t="str">
            <v>Country Desk</v>
          </cell>
          <cell r="E94" t="str">
            <v>Asmundson, Irena</v>
          </cell>
          <cell r="F94" t="str">
            <v>Gigineishvili, Nikoloz</v>
          </cell>
          <cell r="G94" t="str">
            <v>Jurzyk, Emilia Magdalena</v>
          </cell>
          <cell r="H94" t="str">
            <v>Justice, Graeme</v>
          </cell>
          <cell r="I94" t="str">
            <v>Karam, Philippe D.</v>
          </cell>
          <cell r="J94" t="str">
            <v>Manning, Jonathan Frick</v>
          </cell>
          <cell r="K94" t="str">
            <v>Mathisen, Johan</v>
          </cell>
          <cell r="L94" t="str">
            <v>Narvaez, Edison</v>
          </cell>
          <cell r="M94" t="str">
            <v>Piatakovas, Chasta</v>
          </cell>
          <cell r="N94" t="str">
            <v>Salimi, Sara</v>
          </cell>
        </row>
        <row r="95">
          <cell r="D95" t="str">
            <v>Country Desk</v>
          </cell>
          <cell r="E95" t="str">
            <v>Chen, Chuling</v>
          </cell>
          <cell r="F95" t="str">
            <v>Darbar, Salim</v>
          </cell>
          <cell r="G95" t="str">
            <v>Flores, Juan Carlos</v>
          </cell>
          <cell r="H95" t="str">
            <v>Gamwalla-Khadivi, Gulrukh</v>
          </cell>
          <cell r="I95" t="str">
            <v>Griffiths, Mark E.L.</v>
          </cell>
          <cell r="J95" t="str">
            <v>Pinillos, Elena</v>
          </cell>
          <cell r="K95" t="str">
            <v>Torraca, Antonio</v>
          </cell>
          <cell r="L95" t="str">
            <v>van Selm, Bert</v>
          </cell>
        </row>
        <row r="96">
          <cell r="D96" t="str">
            <v>Country Desk</v>
          </cell>
          <cell r="E96" t="str">
            <v>Allard, Celine</v>
          </cell>
          <cell r="F96" t="str">
            <v>Cheptea, Cristina</v>
          </cell>
          <cell r="G96" t="str">
            <v>Chinta, Sarika</v>
          </cell>
          <cell r="H96" t="str">
            <v>Lissovolik, Bogdan</v>
          </cell>
          <cell r="I96" t="str">
            <v>Mahadewa, Indra</v>
          </cell>
        </row>
        <row r="97">
          <cell r="D97" t="str">
            <v>Country Desk</v>
          </cell>
          <cell r="E97" t="str">
            <v>Flores, Juan Carlos</v>
          </cell>
          <cell r="F97" t="str">
            <v>Gagales, Anastassios</v>
          </cell>
          <cell r="G97" t="str">
            <v>Gamwalla-Khadivi, Gulrukh</v>
          </cell>
          <cell r="H97" t="str">
            <v>Kanda, Daniel Stanley</v>
          </cell>
          <cell r="I97" t="str">
            <v>Kim, Jung Yeon</v>
          </cell>
          <cell r="J97" t="str">
            <v>Le, Huyen B.</v>
          </cell>
          <cell r="K97" t="str">
            <v>Pinillos, Elena</v>
          </cell>
          <cell r="L97" t="str">
            <v>Purfield, Catriona</v>
          </cell>
          <cell r="M97" t="str">
            <v>Torraca, Antonio</v>
          </cell>
          <cell r="N97" t="str">
            <v>Yamada, Hiroyuki</v>
          </cell>
        </row>
        <row r="98">
          <cell r="D98" t="str">
            <v>Country Desk</v>
          </cell>
          <cell r="E98" t="str">
            <v>Adu, Gillian</v>
          </cell>
          <cell r="F98" t="str">
            <v>Becker, Susan J.</v>
          </cell>
          <cell r="G98" t="str">
            <v>Daal, Wendell</v>
          </cell>
          <cell r="H98" t="str">
            <v>Figliuoli, Lorenzo U.</v>
          </cell>
          <cell r="I98" t="str">
            <v>Guscina, Anastasia</v>
          </cell>
          <cell r="J98" t="str">
            <v>Pettie, Kristy Lynn</v>
          </cell>
          <cell r="K98" t="str">
            <v>Rey, Judith C.</v>
          </cell>
        </row>
        <row r="99">
          <cell r="D99" t="str">
            <v>Country Desk</v>
          </cell>
          <cell r="E99" t="str">
            <v>Adidi, Gloria Omolabake</v>
          </cell>
          <cell r="F99" t="str">
            <v>Bebee, Jared Thomas</v>
          </cell>
          <cell r="G99" t="str">
            <v>Jafarov, Etibar</v>
          </cell>
          <cell r="H99" t="str">
            <v>Kini, Alimata</v>
          </cell>
          <cell r="I99" t="str">
            <v>Meier, Andre</v>
          </cell>
        </row>
        <row r="100">
          <cell r="D100" t="str">
            <v>Country Desk</v>
          </cell>
          <cell r="E100" t="str">
            <v>Annett, Anthony</v>
          </cell>
          <cell r="F100" t="str">
            <v>Arantes, Mariza</v>
          </cell>
          <cell r="G100" t="str">
            <v>Chivakul, Mali</v>
          </cell>
          <cell r="H100" t="str">
            <v>De Guzman, John Cezar</v>
          </cell>
          <cell r="I100" t="str">
            <v>Epstein, Natan</v>
          </cell>
          <cell r="J100" t="str">
            <v>Flores, Juan Carlos</v>
          </cell>
          <cell r="K100" t="str">
            <v>Hoffmaister, Alexander</v>
          </cell>
          <cell r="L100" t="str">
            <v>Kangur, Alvar</v>
          </cell>
          <cell r="M100" t="str">
            <v>Mohamed, Faiza H.</v>
          </cell>
          <cell r="N100" t="str">
            <v>Qiao, Zhaogang</v>
          </cell>
          <cell r="O100" t="str">
            <v>Reyes Labarca, Ana Rosa</v>
          </cell>
          <cell r="P100" t="str">
            <v>Rosenberg, Christoph B.</v>
          </cell>
          <cell r="Q100" t="str">
            <v>Sierhej, Robert</v>
          </cell>
          <cell r="R100" t="str">
            <v>Smith, Dustin Andrew</v>
          </cell>
          <cell r="S100" t="str">
            <v>Thomsen, Poul Mathias</v>
          </cell>
          <cell r="T100" t="str">
            <v>Velazquez-Romero, David</v>
          </cell>
        </row>
        <row r="101">
          <cell r="D101" t="str">
            <v>Country Desk</v>
          </cell>
          <cell r="E101" t="str">
            <v>Chinta, Sarika</v>
          </cell>
          <cell r="F101" t="str">
            <v>Daniel, James Alexander</v>
          </cell>
          <cell r="G101" t="str">
            <v>Honjo, Keiko</v>
          </cell>
          <cell r="H101" t="str">
            <v>Mahadewa, Indra</v>
          </cell>
          <cell r="I101" t="str">
            <v>Sodsriwiboon, Piyaporn Nikki</v>
          </cell>
          <cell r="J101" t="str">
            <v>Xiao, Yuan</v>
          </cell>
        </row>
        <row r="102">
          <cell r="D102" t="str">
            <v>Country Desk</v>
          </cell>
          <cell r="E102" t="str">
            <v>EUR-NE, Temp Asst 1</v>
          </cell>
          <cell r="F102" t="str">
            <v>Kisinbay, Turgut</v>
          </cell>
          <cell r="G102" t="str">
            <v>Manning, Jonathan Frick</v>
          </cell>
          <cell r="H102" t="str">
            <v>Mates, Neven</v>
          </cell>
          <cell r="I102" t="str">
            <v>Narvaez, Edison</v>
          </cell>
          <cell r="J102" t="str">
            <v>Piatakovas, Chasta</v>
          </cell>
          <cell r="K102" t="str">
            <v>Salimi, Sara</v>
          </cell>
          <cell r="L102" t="str">
            <v>Takizawa, Hajime</v>
          </cell>
          <cell r="M102" t="str">
            <v>Thomsen, Poul Mathias</v>
          </cell>
          <cell r="N102" t="str">
            <v>Tiffin, Andrew John</v>
          </cell>
          <cell r="O102" t="str">
            <v>Zakharova, Daria V.</v>
          </cell>
        </row>
        <row r="103">
          <cell r="D103" t="str">
            <v>Country Desk</v>
          </cell>
          <cell r="E103" t="str">
            <v>Cheptea, Cristina</v>
          </cell>
          <cell r="F103" t="str">
            <v>Chinta, Sarika</v>
          </cell>
          <cell r="G103" t="str">
            <v>Lissovolik, Bogdan</v>
          </cell>
          <cell r="H103" t="str">
            <v>Mahadewa, Indra</v>
          </cell>
        </row>
        <row r="104">
          <cell r="D104" t="str">
            <v>Country Desk</v>
          </cell>
          <cell r="E104" t="str">
            <v>Dodzin, Sergei</v>
          </cell>
          <cell r="F104" t="str">
            <v>Eble, Stephanie Verena</v>
          </cell>
          <cell r="G104" t="str">
            <v>Gamwalla-Khadivi, Gulrukh</v>
          </cell>
          <cell r="H104" t="str">
            <v>Jaeger, Albert</v>
          </cell>
          <cell r="I104" t="str">
            <v>Le, Huyen B.</v>
          </cell>
          <cell r="J104" t="str">
            <v>Lissovolik, Bogdan</v>
          </cell>
          <cell r="K104" t="str">
            <v>Mirzoev, Tokhir N</v>
          </cell>
          <cell r="L104" t="str">
            <v>Mottu, Eric</v>
          </cell>
          <cell r="M104" t="str">
            <v>Pinillos, Elena</v>
          </cell>
          <cell r="N104" t="str">
            <v>Torraca, Antonio</v>
          </cell>
        </row>
        <row r="105">
          <cell r="D105" t="str">
            <v>Country Desk</v>
          </cell>
          <cell r="E105" t="str">
            <v>Adu, Gillian</v>
          </cell>
          <cell r="F105" t="str">
            <v>Becker, Susan J.</v>
          </cell>
          <cell r="G105" t="str">
            <v>De Broeck, Mark</v>
          </cell>
          <cell r="H105" t="str">
            <v>Guscina, Anastasia</v>
          </cell>
          <cell r="I105" t="str">
            <v>Jarmuzek, Mariusz</v>
          </cell>
          <cell r="J105" t="str">
            <v>Konuki, Tetsuya</v>
          </cell>
          <cell r="K105" t="str">
            <v>Pettie, Kristy Lynn</v>
          </cell>
          <cell r="L105" t="str">
            <v>Rey, Judith C.</v>
          </cell>
        </row>
        <row r="106">
          <cell r="D106" t="str">
            <v>Country Desk</v>
          </cell>
          <cell r="E106" t="str">
            <v>Cheptea, Cristina</v>
          </cell>
          <cell r="F106" t="str">
            <v>Chinta, Sarika</v>
          </cell>
          <cell r="G106" t="str">
            <v>Jaumotte, Florence</v>
          </cell>
          <cell r="H106" t="str">
            <v>Mahadewa, Indra</v>
          </cell>
          <cell r="I106" t="str">
            <v>Sodsriwiboon, Piyaporn Nikki</v>
          </cell>
          <cell r="J106" t="str">
            <v>Spilimbergo, Antonio</v>
          </cell>
          <cell r="K106" t="str">
            <v>Xiao, Yuan</v>
          </cell>
        </row>
        <row r="107">
          <cell r="D107" t="str">
            <v>Country Desk</v>
          </cell>
          <cell r="E107" t="str">
            <v>Adidi, Gloria Omolabake</v>
          </cell>
          <cell r="F107" t="str">
            <v>Bebee, Jared Thomas</v>
          </cell>
          <cell r="G107" t="str">
            <v>EURNOAST</v>
          </cell>
          <cell r="H107" t="str">
            <v>Le, Huyen B.</v>
          </cell>
          <cell r="I107" t="str">
            <v>Surti, Jay Sanat</v>
          </cell>
        </row>
        <row r="108">
          <cell r="D108" t="str">
            <v>Country Desk</v>
          </cell>
          <cell r="E108" t="str">
            <v>Adler, Gustavo</v>
          </cell>
          <cell r="F108" t="str">
            <v>Benelli, Roberto</v>
          </cell>
          <cell r="G108" t="str">
            <v>EUR-S2, Temp Asst 1</v>
          </cell>
          <cell r="H108" t="str">
            <v>Fletcher, Kevin</v>
          </cell>
          <cell r="I108" t="str">
            <v>Hajdenberg, Alejandro</v>
          </cell>
          <cell r="J108" t="str">
            <v>Kunzel, Peter Jens</v>
          </cell>
          <cell r="K108" t="str">
            <v>Lombardo, Davide</v>
          </cell>
          <cell r="L108" t="str">
            <v>Manning, Jonathan Frick</v>
          </cell>
          <cell r="M108" t="str">
            <v>Mati, Amine</v>
          </cell>
          <cell r="N108" t="str">
            <v>Mitchell Casselle, Greta</v>
          </cell>
          <cell r="O108" t="str">
            <v>Narvaez, Edison</v>
          </cell>
          <cell r="P108" t="str">
            <v>Piatakovas, Chasta</v>
          </cell>
          <cell r="Q108" t="str">
            <v>Salimi, Sara</v>
          </cell>
          <cell r="R108" t="str">
            <v>Samiei, S. Hossein</v>
          </cell>
          <cell r="S108" t="str">
            <v>van Elkan, Rachel N.</v>
          </cell>
        </row>
        <row r="109">
          <cell r="D109" t="str">
            <v>Country Desk</v>
          </cell>
          <cell r="E109" t="str">
            <v>Alier, Max</v>
          </cell>
          <cell r="F109" t="str">
            <v>Arslanalp, Serkan</v>
          </cell>
          <cell r="G109" t="str">
            <v>Duenwald, Christoph</v>
          </cell>
          <cell r="H109" t="str">
            <v>Hofman, David J. V.</v>
          </cell>
          <cell r="I109" t="str">
            <v>Manning, Jonathan Frick</v>
          </cell>
          <cell r="J109" t="str">
            <v>Moulin, Laurent Patrick Vincent</v>
          </cell>
          <cell r="K109" t="str">
            <v>Mulder, Christian B.</v>
          </cell>
          <cell r="L109" t="str">
            <v>Narvaez, Edison</v>
          </cell>
          <cell r="M109" t="str">
            <v>Pazarbasioglu, Ceyla</v>
          </cell>
          <cell r="N109" t="str">
            <v>Piatakovas, Chasta</v>
          </cell>
          <cell r="O109" t="str">
            <v>Salimi, Sara</v>
          </cell>
        </row>
        <row r="110">
          <cell r="D110" t="str">
            <v>Country Desk</v>
          </cell>
          <cell r="E110" t="str">
            <v>Blofeld, Mark</v>
          </cell>
          <cell r="F110" t="str">
            <v>Detommaso, Andrea</v>
          </cell>
          <cell r="G110" t="str">
            <v>Diep Spohn</v>
          </cell>
          <cell r="H110" t="str">
            <v>Ferris, Thomas Joseph</v>
          </cell>
          <cell r="I110" t="str">
            <v>Lorusso, Peter Andrew</v>
          </cell>
          <cell r="J110" t="str">
            <v>Manucharyan, Aregnazan</v>
          </cell>
          <cell r="K110" t="str">
            <v>Mascarenhas, Cheryl M.</v>
          </cell>
          <cell r="L110" t="str">
            <v>Ochoco, Harold S.</v>
          </cell>
          <cell r="M110" t="str">
            <v>Varma, Ranjith K</v>
          </cell>
          <cell r="N110" t="str">
            <v>Whitcher, Duncan</v>
          </cell>
        </row>
        <row r="111">
          <cell r="D111" t="str">
            <v>Country Desk</v>
          </cell>
          <cell r="E111" t="str">
            <v>Abdallah, Khanjar Wabel</v>
          </cell>
          <cell r="F111" t="str">
            <v>Asmundson, Irena</v>
          </cell>
          <cell r="G111" t="str">
            <v>Banjo, Martin</v>
          </cell>
          <cell r="H111" t="str">
            <v>Franco, Ana</v>
          </cell>
          <cell r="I111" t="str">
            <v>Gelbard, Enrique A.</v>
          </cell>
          <cell r="J111" t="str">
            <v>Gracia, Borja</v>
          </cell>
          <cell r="K111" t="str">
            <v>Guillaume, Dominique</v>
          </cell>
          <cell r="L111" t="str">
            <v>Ma, Henry</v>
          </cell>
          <cell r="M111" t="str">
            <v>MCD-DA, Temp. Assistant 1</v>
          </cell>
          <cell r="N111" t="str">
            <v>Mineshima, Aiko</v>
          </cell>
          <cell r="O111" t="str">
            <v>Orihuela-Quintanilla, M.</v>
          </cell>
        </row>
        <row r="112">
          <cell r="D112" t="str">
            <v>Country Desk</v>
          </cell>
          <cell r="E112" t="str">
            <v>Abajyan, Gohar</v>
          </cell>
          <cell r="F112" t="str">
            <v>Aleksanyan, Marine</v>
          </cell>
          <cell r="G112" t="str">
            <v>Bonato, Leo</v>
          </cell>
          <cell r="H112" t="str">
            <v>Coronel, Ana Lucia</v>
          </cell>
          <cell r="I112" t="str">
            <v>Darius, Reginald</v>
          </cell>
          <cell r="J112" t="str">
            <v>Djahanyekta, Naghmeh</v>
          </cell>
          <cell r="K112" t="str">
            <v>ElGanainy, Asmaa Adel</v>
          </cell>
          <cell r="L112" t="str">
            <v>Hijazi, Roua</v>
          </cell>
          <cell r="M112" t="str">
            <v>Laumann, Branden Russell</v>
          </cell>
          <cell r="N112" t="str">
            <v>Lewis, Mark White</v>
          </cell>
          <cell r="O112" t="str">
            <v>MCD-DG, Temp. Assistant 1</v>
          </cell>
          <cell r="P112" t="str">
            <v>MCD-DH, Temp. Assistant 1</v>
          </cell>
          <cell r="Q112" t="str">
            <v>Oomes, Nienke</v>
          </cell>
        </row>
        <row r="113">
          <cell r="D113" t="str">
            <v>Country Desk</v>
          </cell>
          <cell r="E113" t="str">
            <v>Abajyan, Gohar</v>
          </cell>
          <cell r="F113" t="str">
            <v>Bibolov, Aidyn</v>
          </cell>
          <cell r="G113" t="str">
            <v>Bordon, Anna</v>
          </cell>
          <cell r="H113" t="str">
            <v>Coronel, Ana Lucia</v>
          </cell>
          <cell r="I113" t="str">
            <v>Djahanyekta, Naghmeh</v>
          </cell>
          <cell r="J113" t="str">
            <v>Fichera, Valeria</v>
          </cell>
          <cell r="K113" t="str">
            <v>Gvenetadze, Koba</v>
          </cell>
          <cell r="L113" t="str">
            <v>Laumann, Branden Russell</v>
          </cell>
          <cell r="M113" t="str">
            <v>MCD-DG, Temp. Assistant 1</v>
          </cell>
          <cell r="N113" t="str">
            <v>MCD-DH, Temp. Assistant 1</v>
          </cell>
        </row>
        <row r="114">
          <cell r="D114" t="str">
            <v>Country Desk</v>
          </cell>
          <cell r="E114" t="str">
            <v>Alsheikh, Hend Mohammed</v>
          </cell>
          <cell r="F114" t="str">
            <v>Charap, Joshua D.</v>
          </cell>
          <cell r="G114" t="str">
            <v>Enders, Klaus</v>
          </cell>
          <cell r="H114" t="str">
            <v>Erbas, S. Nuri</v>
          </cell>
          <cell r="I114" t="str">
            <v>Hamza, Nehal</v>
          </cell>
          <cell r="J114" t="str">
            <v>Kargbo-Sical, Diana</v>
          </cell>
          <cell r="K114" t="str">
            <v>Kato, Ai</v>
          </cell>
          <cell r="L114" t="str">
            <v>Koranchelian, Taline</v>
          </cell>
          <cell r="M114" t="str">
            <v>Kumah, Francis Y.</v>
          </cell>
          <cell r="N114" t="str">
            <v>Leon, Gene</v>
          </cell>
          <cell r="O114" t="str">
            <v>MCD-DD, Temp. Assistant 1</v>
          </cell>
          <cell r="P114" t="str">
            <v>MCD-DE, Temp. Assistant 1</v>
          </cell>
          <cell r="Q114" t="str">
            <v>Prasad, Ananthakrishnan</v>
          </cell>
          <cell r="R114" t="str">
            <v>Ribeiro da Silva, Arthur</v>
          </cell>
          <cell r="S114" t="str">
            <v>Senhadji, Abdelhak S.</v>
          </cell>
          <cell r="T114" t="str">
            <v>Sensenbrenner, Gabriel</v>
          </cell>
        </row>
        <row r="115">
          <cell r="D115" t="str">
            <v>Country Desk</v>
          </cell>
          <cell r="E115" t="str">
            <v>Al Ghelaiqah, Ibrahim A. S.</v>
          </cell>
          <cell r="F115" t="str">
            <v>Amon, Desiree E.</v>
          </cell>
          <cell r="G115" t="str">
            <v>Beidas-Strom, Samya</v>
          </cell>
          <cell r="H115" t="str">
            <v>Delgado, Fernando L.</v>
          </cell>
          <cell r="I115" t="str">
            <v>MCD-DE, Temp. Assistant 1</v>
          </cell>
          <cell r="J115" t="str">
            <v>Orav, Toomas Aarand</v>
          </cell>
          <cell r="K115" t="str">
            <v>Puig Forne, Jaume</v>
          </cell>
          <cell r="L115" t="str">
            <v>Toujas-Bernate, Joel</v>
          </cell>
          <cell r="M115" t="str">
            <v>Vimond, Muriel E.</v>
          </cell>
        </row>
        <row r="116">
          <cell r="D116" t="str">
            <v>Country Desk</v>
          </cell>
          <cell r="E116" t="str">
            <v>Amon, Desiree E.</v>
          </cell>
          <cell r="F116" t="str">
            <v>Diouf, Mame Astou</v>
          </cell>
          <cell r="G116" t="str">
            <v>Loko, Boileau Yeyinou</v>
          </cell>
          <cell r="H116" t="str">
            <v>Maseeh, Ashwaq</v>
          </cell>
          <cell r="I116" t="str">
            <v>MCD-DE, Temp. Assistant 1</v>
          </cell>
          <cell r="J116" t="str">
            <v>Toujas-Bernate, Joel</v>
          </cell>
          <cell r="K116" t="str">
            <v>Vimond, Muriel E.</v>
          </cell>
        </row>
        <row r="117">
          <cell r="D117" t="str">
            <v>Country Desk</v>
          </cell>
          <cell r="E117" t="str">
            <v>Al-Atrash, Hassan M.</v>
          </cell>
          <cell r="F117" t="str">
            <v>Albino-War, Maria A.</v>
          </cell>
          <cell r="G117" t="str">
            <v>Ariyapruchya, Kiatipong</v>
          </cell>
          <cell r="H117" t="str">
            <v>Dabla-Norris, Era</v>
          </cell>
          <cell r="I117" t="str">
            <v>Husain, Aasim</v>
          </cell>
          <cell r="J117" t="str">
            <v>Kebet, Kadia M.</v>
          </cell>
          <cell r="K117" t="str">
            <v>Maripuu, Anna</v>
          </cell>
          <cell r="L117" t="str">
            <v>MCD-DC, Temp. Assistant 1</v>
          </cell>
          <cell r="M117" t="str">
            <v>Moriyama, Kenji</v>
          </cell>
          <cell r="N117" t="str">
            <v>Ongley, Karen</v>
          </cell>
          <cell r="O117" t="str">
            <v>Rios, Catalina</v>
          </cell>
          <cell r="P117" t="str">
            <v>Thornton, John</v>
          </cell>
        </row>
        <row r="118">
          <cell r="D118" t="str">
            <v>Country Desk</v>
          </cell>
          <cell r="E118" t="str">
            <v>Abajyan, Gohar</v>
          </cell>
          <cell r="F118" t="str">
            <v>Coronel, Ana Lucia</v>
          </cell>
          <cell r="G118" t="str">
            <v>Danelia, Khatuna</v>
          </cell>
          <cell r="H118" t="str">
            <v>Dieterich, Christine</v>
          </cell>
          <cell r="I118" t="str">
            <v>Djahanyekta, Naghmeh</v>
          </cell>
          <cell r="J118" t="str">
            <v>Floerkemeier, Holger</v>
          </cell>
          <cell r="K118" t="str">
            <v>Gardner, Edward H.</v>
          </cell>
          <cell r="L118" t="str">
            <v>Kazarian, Elias</v>
          </cell>
          <cell r="M118" t="str">
            <v>Koeda, Junko</v>
          </cell>
          <cell r="N118" t="str">
            <v>Laumann, Branden Russell</v>
          </cell>
          <cell r="O118" t="str">
            <v>Lipscomb, Laura</v>
          </cell>
          <cell r="P118" t="str">
            <v>Lohmus, Peter</v>
          </cell>
          <cell r="Q118" t="str">
            <v>MCD-DG, Temp. Assistant 1</v>
          </cell>
          <cell r="R118" t="str">
            <v>MCD-DH, Temp. Assistant 1</v>
          </cell>
          <cell r="S118" t="str">
            <v>Sadikov, Azim</v>
          </cell>
          <cell r="T118" t="str">
            <v>Sharashidze, Nia</v>
          </cell>
        </row>
        <row r="119">
          <cell r="D119" t="str">
            <v>Country Desk</v>
          </cell>
          <cell r="E119" t="str">
            <v>Banjo, Martin</v>
          </cell>
          <cell r="F119" t="str">
            <v>Farahbaksh, Mitra</v>
          </cell>
          <cell r="G119" t="str">
            <v>Franco, Ana</v>
          </cell>
          <cell r="H119" t="str">
            <v>Gelbard, Enrique A.</v>
          </cell>
          <cell r="I119" t="str">
            <v>Guillaume, Dominique</v>
          </cell>
          <cell r="J119" t="str">
            <v>MCD-DA, Temp. Assistant 1</v>
          </cell>
          <cell r="K119" t="str">
            <v>Orihuela-Quintanilla, M.</v>
          </cell>
          <cell r="L119" t="str">
            <v>Zermeno, Mayra</v>
          </cell>
          <cell r="M119" t="str">
            <v>Zytek, Roman J.</v>
          </cell>
        </row>
        <row r="120">
          <cell r="D120" t="str">
            <v>Country Desk</v>
          </cell>
          <cell r="E120" t="str">
            <v>Banjo, Martin</v>
          </cell>
          <cell r="F120" t="str">
            <v>Bennett, Adam</v>
          </cell>
          <cell r="G120" t="str">
            <v>Franco, Ana</v>
          </cell>
          <cell r="H120" t="str">
            <v>Gelbard, Enrique A.</v>
          </cell>
          <cell r="I120" t="str">
            <v>George, Susan Mary</v>
          </cell>
          <cell r="J120" t="str">
            <v>Grigorian, David</v>
          </cell>
          <cell r="K120" t="str">
            <v>Guillaume, Dominique</v>
          </cell>
          <cell r="L120" t="str">
            <v>Ibrahim, El Tigani E.</v>
          </cell>
          <cell r="M120" t="str">
            <v>Oliva, Maria</v>
          </cell>
          <cell r="N120" t="str">
            <v>Orihuela-Quintanilla, M.</v>
          </cell>
          <cell r="O120" t="str">
            <v>Perez, Lorenzo L.</v>
          </cell>
        </row>
        <row r="121">
          <cell r="D121" t="str">
            <v>Country Desk</v>
          </cell>
          <cell r="E121" t="str">
            <v>Almounsor, Abdullah Hussein</v>
          </cell>
          <cell r="F121" t="str">
            <v>Fallas, Estefanía</v>
          </cell>
          <cell r="G121" t="str">
            <v>Fanizza, Domenico G.</v>
          </cell>
          <cell r="H121" t="str">
            <v>Husain, Aasim</v>
          </cell>
          <cell r="I121" t="str">
            <v>MCD-DB, Temp. Assistant 1</v>
          </cell>
          <cell r="J121" t="str">
            <v>Ongley, Karen</v>
          </cell>
          <cell r="K121" t="str">
            <v>Pineda, Ma. Cecilia Natasha V.</v>
          </cell>
          <cell r="L121" t="str">
            <v>Ter-Martirosyan, Anna</v>
          </cell>
          <cell r="M121" t="str">
            <v>Wolde, Hirut</v>
          </cell>
        </row>
        <row r="122">
          <cell r="D122" t="str">
            <v>Country Desk</v>
          </cell>
          <cell r="E122" t="str">
            <v>Baiden, Maame</v>
          </cell>
          <cell r="F122" t="str">
            <v>Blavy, Rodolphe Aime Paul</v>
          </cell>
          <cell r="G122" t="str">
            <v>Callen, Timothy</v>
          </cell>
          <cell r="H122" t="str">
            <v>Espinosa Bowen, Jaime</v>
          </cell>
          <cell r="I122" t="str">
            <v>Hasanov, Fuad</v>
          </cell>
          <cell r="J122" t="str">
            <v>Ilahi, Nadeem</v>
          </cell>
          <cell r="K122" t="str">
            <v>Lohmus, Peter</v>
          </cell>
          <cell r="L122" t="str">
            <v>Oner, Ceyda</v>
          </cell>
          <cell r="M122" t="str">
            <v>Saker, Neil</v>
          </cell>
          <cell r="N122" t="str">
            <v>Yu, Imel Jade See</v>
          </cell>
        </row>
        <row r="123">
          <cell r="D123" t="str">
            <v>Country Desk</v>
          </cell>
          <cell r="E123" t="str">
            <v>Bacalu, Veronica</v>
          </cell>
          <cell r="F123" t="str">
            <v>Baiden, Maame</v>
          </cell>
          <cell r="G123" t="str">
            <v>Callen, Timothy</v>
          </cell>
          <cell r="H123" t="str">
            <v>Espinosa Bowen, Jaime</v>
          </cell>
          <cell r="I123" t="str">
            <v>Jardaneh, Dima</v>
          </cell>
          <cell r="J123" t="str">
            <v>McHugh, Jimmy</v>
          </cell>
          <cell r="K123" t="str">
            <v>van Rooden, Ron</v>
          </cell>
          <cell r="L123" t="str">
            <v>Wu, Yi</v>
          </cell>
          <cell r="M123" t="str">
            <v>Yu, Imel Jade See</v>
          </cell>
        </row>
        <row r="124">
          <cell r="D124" t="str">
            <v>Country Desk</v>
          </cell>
          <cell r="E124" t="str">
            <v>Alsheikh, Hend Mohammed</v>
          </cell>
          <cell r="F124" t="str">
            <v>Charap, Joshua D.</v>
          </cell>
          <cell r="G124" t="str">
            <v>Enders, Klaus</v>
          </cell>
          <cell r="H124" t="str">
            <v>Erbas, S. Nuri</v>
          </cell>
          <cell r="I124" t="str">
            <v>Espinoza, Raphael Andre</v>
          </cell>
          <cell r="J124" t="str">
            <v>Hasan, Maher Khalil</v>
          </cell>
          <cell r="K124" t="str">
            <v>Kargbo-Sical, Diana</v>
          </cell>
          <cell r="L124" t="str">
            <v>Kato, Ai</v>
          </cell>
          <cell r="M124" t="str">
            <v>Leon, Gene</v>
          </cell>
          <cell r="N124" t="str">
            <v>MCD-DD, Temp. Assistant 1</v>
          </cell>
          <cell r="O124" t="str">
            <v>MCD-DE, Temp. Assistant 1</v>
          </cell>
          <cell r="P124" t="str">
            <v>Prasad, Ananthakrishnan</v>
          </cell>
          <cell r="Q124" t="str">
            <v>Ribeiro da Silva, Arthur</v>
          </cell>
          <cell r="R124" t="str">
            <v>Senhadji, Abdelhak S.</v>
          </cell>
          <cell r="S124" t="str">
            <v>Williams, Oral H.</v>
          </cell>
        </row>
        <row r="125">
          <cell r="D125" t="str">
            <v>Country Desk</v>
          </cell>
          <cell r="E125" t="str">
            <v>Fallas, Estefanía</v>
          </cell>
          <cell r="F125" t="str">
            <v>Fanizza, Domenico G.</v>
          </cell>
          <cell r="G125" t="str">
            <v>Finger, Harald</v>
          </cell>
          <cell r="H125" t="str">
            <v>Gardner, Edward H.</v>
          </cell>
          <cell r="I125" t="str">
            <v>Lopez Murphy, Pablo</v>
          </cell>
          <cell r="J125" t="str">
            <v>Mati, Amine</v>
          </cell>
          <cell r="K125" t="str">
            <v>MCD-DB, Temp. Assistant 1</v>
          </cell>
          <cell r="L125" t="str">
            <v>MCD, MCDLEBANON</v>
          </cell>
          <cell r="M125" t="str">
            <v>Nakhle, Najla Farid</v>
          </cell>
          <cell r="N125" t="str">
            <v>Pineda, Ma. Cecilia Natasha V.</v>
          </cell>
          <cell r="O125" t="str">
            <v>Sdralevich, Carlo A. E.</v>
          </cell>
          <cell r="P125" t="str">
            <v>Weisfeld, Hans</v>
          </cell>
          <cell r="Q125" t="str">
            <v>Wolde, Hirut</v>
          </cell>
        </row>
        <row r="126">
          <cell r="D126" t="str">
            <v>Country Desk</v>
          </cell>
          <cell r="E126" t="str">
            <v>Al-Atrash, Hassan M.</v>
          </cell>
          <cell r="F126" t="str">
            <v>Al Ghelaiqah, Ibrahim A. S.</v>
          </cell>
          <cell r="G126" t="str">
            <v>Dridi, Jemma</v>
          </cell>
          <cell r="H126" t="str">
            <v>El Said, Moataz Mostafa Kamel</v>
          </cell>
          <cell r="I126" t="str">
            <v>Farahbaksh, Mitra</v>
          </cell>
          <cell r="J126" t="str">
            <v>Kebet, Kadia M.</v>
          </cell>
          <cell r="K126" t="str">
            <v>Maripuu, Anna</v>
          </cell>
          <cell r="L126" t="str">
            <v>MCD-DC, Temp. Assistant 1</v>
          </cell>
          <cell r="M126" t="str">
            <v>Rios, Catalina</v>
          </cell>
          <cell r="N126" t="str">
            <v>Sakr, Khaled</v>
          </cell>
        </row>
        <row r="127">
          <cell r="D127" t="str">
            <v>Country Desk</v>
          </cell>
          <cell r="E127" t="str">
            <v>Amon, Desiree E.</v>
          </cell>
          <cell r="F127" t="str">
            <v>Diouf, Mame Astou</v>
          </cell>
          <cell r="G127" t="str">
            <v>Lewis, Mark White</v>
          </cell>
          <cell r="H127" t="str">
            <v>Maseeh, Ashwaq</v>
          </cell>
          <cell r="I127" t="str">
            <v>MCD-DE, Temp. Assistant 1</v>
          </cell>
          <cell r="J127" t="str">
            <v>Sab, Randa</v>
          </cell>
          <cell r="K127" t="str">
            <v>Tahari, Amor</v>
          </cell>
          <cell r="L127" t="str">
            <v>Toujas-Bernate, Joel</v>
          </cell>
          <cell r="M127" t="str">
            <v>Vimond, Muriel E.</v>
          </cell>
        </row>
        <row r="128">
          <cell r="D128" t="str">
            <v>Country Desk</v>
          </cell>
          <cell r="E128" t="str">
            <v>Amon, Desiree E.</v>
          </cell>
          <cell r="F128" t="str">
            <v>Bessaha, Abdelrahmi</v>
          </cell>
          <cell r="G128" t="str">
            <v>Carre, Marc A.</v>
          </cell>
          <cell r="H128" t="str">
            <v>Guillaume, Dominique</v>
          </cell>
          <cell r="I128" t="str">
            <v>Maseeh, Ashwaq</v>
          </cell>
          <cell r="J128" t="str">
            <v>MCD-DE, Temp. Assistant 1</v>
          </cell>
          <cell r="K128" t="str">
            <v>Tahari, Amor</v>
          </cell>
          <cell r="L128" t="str">
            <v>Toujas-Bernate, Joel</v>
          </cell>
          <cell r="M128" t="str">
            <v>Vimond, Muriel E.</v>
          </cell>
        </row>
        <row r="129">
          <cell r="D129" t="str">
            <v>Country Desk</v>
          </cell>
          <cell r="E129" t="str">
            <v>Alsheikh, Hend Mohammed</v>
          </cell>
          <cell r="F129" t="str">
            <v>Charap, Joshua D.</v>
          </cell>
          <cell r="G129" t="str">
            <v>Dridi, Jemma</v>
          </cell>
          <cell r="H129" t="str">
            <v>Enders, Klaus</v>
          </cell>
          <cell r="I129" t="str">
            <v>Erbas, S. Nuri</v>
          </cell>
          <cell r="J129" t="str">
            <v>Espinoza, Raphael Andre</v>
          </cell>
          <cell r="K129" t="str">
            <v>Hasan, Maher Khalil</v>
          </cell>
          <cell r="L129" t="str">
            <v>Kargbo-Sical, Diana</v>
          </cell>
          <cell r="M129" t="str">
            <v>Kato, Ai</v>
          </cell>
          <cell r="N129" t="str">
            <v>Kumah, Francis Y.</v>
          </cell>
          <cell r="O129" t="str">
            <v>Leon, Gene</v>
          </cell>
          <cell r="P129" t="str">
            <v>MCD-DD, Temp. Assistant 1</v>
          </cell>
          <cell r="Q129" t="str">
            <v>MCD-DE, Temp. Assistant 1</v>
          </cell>
          <cell r="R129" t="str">
            <v>Prasad, Ananthakrishnan</v>
          </cell>
          <cell r="S129" t="str">
            <v>Ribeiro da Silva, Arthur</v>
          </cell>
          <cell r="T129" t="str">
            <v>Senhadji, Abdelhak S.</v>
          </cell>
        </row>
        <row r="130">
          <cell r="D130" t="str">
            <v>Country Desk</v>
          </cell>
          <cell r="E130" t="str">
            <v>Banjo, Martin</v>
          </cell>
          <cell r="F130" t="str">
            <v>Di Tata, Juan Carlos</v>
          </cell>
          <cell r="G130" t="str">
            <v>Franco, Ana</v>
          </cell>
          <cell r="H130" t="str">
            <v>Gelbard, Enrique A.</v>
          </cell>
          <cell r="I130" t="str">
            <v>Guillaume, Dominique</v>
          </cell>
          <cell r="J130" t="str">
            <v>Handal-Kocis, Elizabeth</v>
          </cell>
          <cell r="K130" t="str">
            <v>Kock, Udo</v>
          </cell>
          <cell r="L130" t="str">
            <v>Mazarei, Adnan</v>
          </cell>
          <cell r="M130" t="str">
            <v>MCD-DA, Temp. Assistant 1</v>
          </cell>
          <cell r="N130" t="str">
            <v>Morsy, Hanan</v>
          </cell>
          <cell r="O130" t="str">
            <v>Orihuela-Quintanilla, M.</v>
          </cell>
          <cell r="P130" t="str">
            <v>Poggi, Patricia</v>
          </cell>
          <cell r="Q130" t="str">
            <v>Ross, Paul S.</v>
          </cell>
          <cell r="R130" t="str">
            <v>Sun, Yan</v>
          </cell>
          <cell r="S130" t="str">
            <v>Westphal, Andreas Bernhard</v>
          </cell>
          <cell r="T130" t="str">
            <v>Wieczorek, Jaroslaw</v>
          </cell>
        </row>
        <row r="131">
          <cell r="D131" t="str">
            <v>Country Desk</v>
          </cell>
          <cell r="E131" t="str">
            <v>Alsheikh, Hend Mohammed</v>
          </cell>
          <cell r="F131" t="str">
            <v>Charap, Joshua D.</v>
          </cell>
          <cell r="G131" t="str">
            <v>Enders, Klaus</v>
          </cell>
          <cell r="H131" t="str">
            <v>Erbas, S. Nuri</v>
          </cell>
          <cell r="I131" t="str">
            <v>Espinoza, Raphael Andre</v>
          </cell>
          <cell r="J131" t="str">
            <v>Hasan, Maher Khalil</v>
          </cell>
          <cell r="K131" t="str">
            <v>Kargbo-Sical, Diana</v>
          </cell>
          <cell r="L131" t="str">
            <v>Kato, Ai</v>
          </cell>
          <cell r="M131" t="str">
            <v>Kumah, Francis Y.</v>
          </cell>
          <cell r="N131" t="str">
            <v>Leon, Gene</v>
          </cell>
          <cell r="O131" t="str">
            <v>MCD-DD, Temp. Assistant 1</v>
          </cell>
          <cell r="P131" t="str">
            <v>Prasad, Ananthakrishnan</v>
          </cell>
          <cell r="Q131" t="str">
            <v>Ribeiro da Silva, Arthur</v>
          </cell>
          <cell r="R131" t="str">
            <v>Senhadji, Abdelhak S.</v>
          </cell>
          <cell r="S131" t="str">
            <v>Williams, Oral H.</v>
          </cell>
        </row>
        <row r="132">
          <cell r="D132" t="str">
            <v>Country Desk</v>
          </cell>
          <cell r="E132" t="str">
            <v>Alsheikh, Hend Mohammed</v>
          </cell>
          <cell r="F132" t="str">
            <v>Charap, Joshua D.</v>
          </cell>
          <cell r="G132" t="str">
            <v>Enders, Klaus</v>
          </cell>
          <cell r="H132" t="str">
            <v>Erbas, S. Nuri</v>
          </cell>
          <cell r="I132" t="str">
            <v>Espinoza, Raphael Andre</v>
          </cell>
          <cell r="J132" t="str">
            <v>Hasan, Maher Khalil</v>
          </cell>
          <cell r="K132" t="str">
            <v>Kargbo-Sical, Diana</v>
          </cell>
          <cell r="L132" t="str">
            <v>Kato, Ai</v>
          </cell>
          <cell r="M132" t="str">
            <v>Kumah, Francis Y.</v>
          </cell>
          <cell r="N132" t="str">
            <v>Leon, Gene</v>
          </cell>
          <cell r="O132" t="str">
            <v>MCD-DD, Temp. Assistant 1</v>
          </cell>
          <cell r="P132" t="str">
            <v>MCD-DE, Temp. Assistant 1</v>
          </cell>
          <cell r="Q132" t="str">
            <v>Prasad, Ananthakrishnan</v>
          </cell>
          <cell r="R132" t="str">
            <v>Ribeiro da Silva, Arthur</v>
          </cell>
          <cell r="S132" t="str">
            <v>Saadi Sedik, Tahsin</v>
          </cell>
          <cell r="T132" t="str">
            <v>Senhadji, Abdelhak S.</v>
          </cell>
          <cell r="U132" t="str">
            <v>Williams, Oral H.</v>
          </cell>
        </row>
        <row r="133">
          <cell r="D133" t="str">
            <v>Country Desk</v>
          </cell>
          <cell r="E133" t="str">
            <v>Abbas, S M Ali</v>
          </cell>
          <cell r="F133" t="str">
            <v>Al-Atrash, Hassan M.</v>
          </cell>
          <cell r="G133" t="str">
            <v>Bartsch, Ulrich</v>
          </cell>
          <cell r="H133" t="str">
            <v>Kebet, Kadia M.</v>
          </cell>
          <cell r="I133" t="str">
            <v>Maripuu, Anna</v>
          </cell>
          <cell r="J133" t="str">
            <v>MCD-DC, Temp. Assistant 1</v>
          </cell>
          <cell r="K133" t="str">
            <v>Moriyama, Kenji</v>
          </cell>
          <cell r="L133" t="str">
            <v>Naseer, Abdul</v>
          </cell>
          <cell r="M133" t="str">
            <v>Rios, Catalina</v>
          </cell>
          <cell r="N133" t="str">
            <v>Tareen, Mohammed A.</v>
          </cell>
          <cell r="O133" t="str">
            <v>Zorome, Ahmed</v>
          </cell>
        </row>
        <row r="134">
          <cell r="D134" t="str">
            <v>Country Desk</v>
          </cell>
          <cell r="E134" t="str">
            <v>Al-Atrash, Hassan M.</v>
          </cell>
          <cell r="F134" t="str">
            <v>Dridi, Jemma</v>
          </cell>
          <cell r="G134" t="str">
            <v>Kebet, Kadia M.</v>
          </cell>
          <cell r="H134" t="str">
            <v>Maripuu, Anna</v>
          </cell>
          <cell r="I134" t="str">
            <v>Ongley, Karen</v>
          </cell>
          <cell r="J134" t="str">
            <v>Rios, Catalina</v>
          </cell>
        </row>
        <row r="135">
          <cell r="D135" t="str">
            <v>Country Desk</v>
          </cell>
          <cell r="E135" t="str">
            <v>Browne, Amber M.</v>
          </cell>
          <cell r="F135" t="str">
            <v>Huckstep, Heather D.</v>
          </cell>
          <cell r="G135" t="str">
            <v>Husain, Aasim</v>
          </cell>
          <cell r="H135" t="str">
            <v>Lewis, Mark White</v>
          </cell>
          <cell r="I135" t="str">
            <v>Llames, Maria Luisa E.</v>
          </cell>
          <cell r="J135" t="str">
            <v>Mori-Whitehouse, Nora</v>
          </cell>
          <cell r="K135" t="str">
            <v>Owen, David</v>
          </cell>
          <cell r="L135" t="str">
            <v>Perez, Lorenzo L.</v>
          </cell>
          <cell r="M135" t="str">
            <v>Peters, Tolu</v>
          </cell>
        </row>
        <row r="136">
          <cell r="D136" t="str">
            <v>Country Desk</v>
          </cell>
          <cell r="E136" t="str">
            <v>Al-Atrash, Hassan M.</v>
          </cell>
          <cell r="F136" t="str">
            <v>Al Ghelaiqah, Ibrahim A. S.</v>
          </cell>
          <cell r="G136" t="str">
            <v>Dridi, Jemma</v>
          </cell>
          <cell r="H136" t="str">
            <v>El Said, Moataz Mostafa Kamel</v>
          </cell>
          <cell r="I136" t="str">
            <v>Farahbaksh, Mitra</v>
          </cell>
          <cell r="J136" t="str">
            <v>Kebet, Kadia M.</v>
          </cell>
          <cell r="K136" t="str">
            <v>Maripuu, Anna</v>
          </cell>
          <cell r="L136" t="str">
            <v>MCD-DC, Temp. Assistant 1</v>
          </cell>
          <cell r="M136" t="str">
            <v>Rios, Catalina</v>
          </cell>
          <cell r="N136" t="str">
            <v>Sakr, Khaled</v>
          </cell>
        </row>
        <row r="137">
          <cell r="D137" t="str">
            <v>Country Desk</v>
          </cell>
          <cell r="E137" t="str">
            <v>Abdychev, Aidar</v>
          </cell>
          <cell r="F137" t="str">
            <v>Alturki, Fahad M. A.</v>
          </cell>
          <cell r="G137" t="str">
            <v>Baiden, Maame</v>
          </cell>
          <cell r="H137" t="str">
            <v>Callen, Timothy</v>
          </cell>
          <cell r="I137" t="str">
            <v>Espinosa Bowen, Jaime</v>
          </cell>
          <cell r="J137" t="str">
            <v>Moers, Luc</v>
          </cell>
          <cell r="K137" t="str">
            <v>Schimmelpfennig, Axel</v>
          </cell>
          <cell r="L137" t="str">
            <v>Stepanyan, Vahram</v>
          </cell>
          <cell r="M137" t="str">
            <v>Sumlinski, Mariusz</v>
          </cell>
          <cell r="N137" t="str">
            <v>Vtyurina, Svetlana</v>
          </cell>
          <cell r="O137" t="str">
            <v>Yu, Imel Jade See</v>
          </cell>
        </row>
        <row r="138">
          <cell r="D138" t="str">
            <v>Country Desk</v>
          </cell>
          <cell r="E138" t="str">
            <v>Abdoun, Ramdane</v>
          </cell>
          <cell r="F138" t="str">
            <v>Bibolov, Aidyn</v>
          </cell>
          <cell r="G138" t="str">
            <v>Bordon, Anna</v>
          </cell>
          <cell r="H138" t="str">
            <v>Coronel, Ana Lucia</v>
          </cell>
          <cell r="I138" t="str">
            <v>Djahanyekta, Naghmeh</v>
          </cell>
          <cell r="J138" t="str">
            <v>Durdyklychev, Nazar</v>
          </cell>
          <cell r="K138" t="str">
            <v>Fichera, Valeria</v>
          </cell>
          <cell r="L138" t="str">
            <v>Laumann, Branden Russell</v>
          </cell>
          <cell r="M138" t="str">
            <v>MCD-DG, Temp. Assistant 1</v>
          </cell>
          <cell r="N138" t="str">
            <v>ten Berge, Joy Mylene</v>
          </cell>
          <cell r="O138" t="str">
            <v>Winglee, Peter J</v>
          </cell>
        </row>
        <row r="139">
          <cell r="D139" t="str">
            <v>Country Desk</v>
          </cell>
          <cell r="E139" t="str">
            <v>Abajyan, Gohar</v>
          </cell>
          <cell r="F139" t="str">
            <v>Amon, Desiree E.</v>
          </cell>
          <cell r="G139" t="str">
            <v>Maseeh, Ashwaq</v>
          </cell>
          <cell r="H139" t="str">
            <v>Sab, Randa</v>
          </cell>
          <cell r="I139" t="str">
            <v>Simard, Dominique</v>
          </cell>
          <cell r="J139" t="str">
            <v>Toujas-Bernate, Joel</v>
          </cell>
          <cell r="K139" t="str">
            <v>Vimond, Muriel E.</v>
          </cell>
        </row>
        <row r="140">
          <cell r="D140" t="str">
            <v>Country Desk</v>
          </cell>
          <cell r="E140" t="str">
            <v>Baiden, Maame</v>
          </cell>
          <cell r="F140" t="str">
            <v>Callen, Timothy</v>
          </cell>
          <cell r="G140" t="str">
            <v>Koranchelian, Taline</v>
          </cell>
          <cell r="H140" t="str">
            <v>Kostina, Galina</v>
          </cell>
          <cell r="I140" t="str">
            <v>Sumlinski, Mariusz</v>
          </cell>
          <cell r="J140" t="str">
            <v>Yu, Imel Jade See</v>
          </cell>
        </row>
        <row r="141">
          <cell r="D141" t="str">
            <v>Country Desk</v>
          </cell>
          <cell r="E141" t="str">
            <v>Almounsor, Abdullah Hussein</v>
          </cell>
          <cell r="F141" t="str">
            <v>Fallas, Estefanía</v>
          </cell>
          <cell r="G141" t="str">
            <v>Fanizza, Domenico G.</v>
          </cell>
          <cell r="H141" t="str">
            <v>MCD-DB, Temp. Assistant 1</v>
          </cell>
          <cell r="I141" t="str">
            <v>Ongley, Karen</v>
          </cell>
          <cell r="J141" t="str">
            <v>Pani, Marco</v>
          </cell>
          <cell r="K141" t="str">
            <v>Pineda, Ma. Cecilia Natasha V.</v>
          </cell>
          <cell r="L141" t="str">
            <v>Schneider, Todd Turner</v>
          </cell>
          <cell r="M141" t="str">
            <v>Wolde, Hirut</v>
          </cell>
        </row>
        <row r="142">
          <cell r="D142" t="str">
            <v>Country Desk</v>
          </cell>
          <cell r="E142" t="str">
            <v>OED IN, Temp Assistant 1</v>
          </cell>
          <cell r="F142" t="str">
            <v>Sharma, Ashwani K.</v>
          </cell>
        </row>
        <row r="143">
          <cell r="D143" t="str">
            <v>Country Desk</v>
          </cell>
          <cell r="E143" t="str">
            <v>OIA Temp Asst 1</v>
          </cell>
        </row>
        <row r="144">
          <cell r="D144" t="str">
            <v>Country Desk</v>
          </cell>
          <cell r="E144" t="str">
            <v>Braganza, Catherine J.</v>
          </cell>
          <cell r="F144" t="str">
            <v>Fassler, Segismundo</v>
          </cell>
          <cell r="G144" t="str">
            <v>Fitzgibbon, Margaret</v>
          </cell>
          <cell r="H144" t="str">
            <v>Horton, Lourdes Z.</v>
          </cell>
          <cell r="I144" t="str">
            <v>Mantcheva, Maria</v>
          </cell>
          <cell r="J144" t="str">
            <v>Matei, Silvia</v>
          </cell>
          <cell r="K144" t="str">
            <v>Pastor, Gonzalo C.</v>
          </cell>
          <cell r="L144" t="str">
            <v>Rivas, Lisbeth</v>
          </cell>
          <cell r="M144" t="str">
            <v>Shrestha, Manik Lal</v>
          </cell>
          <cell r="N144" t="str">
            <v>Silver, Mick</v>
          </cell>
          <cell r="O144" t="str">
            <v>STA RE Temp. Assistant 1</v>
          </cell>
          <cell r="P144" t="str">
            <v>STA RE Temp. Assistant 2</v>
          </cell>
          <cell r="Q144" t="str">
            <v>STA RE Temp. Assistant 5</v>
          </cell>
          <cell r="R144" t="str">
            <v>STA RE TEMP.4</v>
          </cell>
          <cell r="S144" t="str">
            <v>Zieschang, Kimberly Dale</v>
          </cell>
        </row>
        <row r="145">
          <cell r="D145" t="str">
            <v>Country Desk</v>
          </cell>
          <cell r="E145" t="str">
            <v>Berkmen, S. Pelin</v>
          </cell>
          <cell r="F145" t="str">
            <v>Gelos, R. Gaston</v>
          </cell>
          <cell r="G145" t="str">
            <v>Grosz, Fernando</v>
          </cell>
          <cell r="H145" t="str">
            <v>Rennhack, Robert K.</v>
          </cell>
          <cell r="I145" t="str">
            <v>Rossi, Fernanda</v>
          </cell>
          <cell r="J145" t="str">
            <v>Tolosa, Guillermo</v>
          </cell>
          <cell r="K145" t="str">
            <v>Walsh, James P.</v>
          </cell>
          <cell r="L145" t="str">
            <v>WHDS2AST</v>
          </cell>
        </row>
        <row r="146">
          <cell r="D146" t="str">
            <v>Country Desk</v>
          </cell>
          <cell r="E146" t="str">
            <v>Cashin, Paul</v>
          </cell>
          <cell r="F146" t="str">
            <v>Haines, Cleary A.</v>
          </cell>
          <cell r="G146" t="str">
            <v>Lemus, Anthony</v>
          </cell>
          <cell r="H146" t="str">
            <v>Meredith, Guy M.</v>
          </cell>
          <cell r="I146" t="str">
            <v>Nassar, Koffie Ben</v>
          </cell>
          <cell r="J146" t="str">
            <v>Perrelli, Roberto</v>
          </cell>
          <cell r="K146" t="str">
            <v>WHDC1AST</v>
          </cell>
        </row>
        <row r="147">
          <cell r="D147" t="str">
            <v>Country Desk</v>
          </cell>
          <cell r="E147" t="str">
            <v>Alleyne, Trevor S.</v>
          </cell>
          <cell r="F147" t="str">
            <v>Faircloth, Chris</v>
          </cell>
          <cell r="G147" t="str">
            <v>Fritz-Krockow, Bernhard</v>
          </cell>
          <cell r="H147" t="str">
            <v>Keller, Werner Ch.</v>
          </cell>
          <cell r="I147" t="str">
            <v>Khosa, Usman</v>
          </cell>
          <cell r="J147" t="str">
            <v>Nozaki, Masahiro</v>
          </cell>
          <cell r="K147" t="str">
            <v>Redifer, Laure</v>
          </cell>
        </row>
        <row r="148">
          <cell r="D148" t="str">
            <v>Country Desk</v>
          </cell>
          <cell r="E148" t="str">
            <v>Alleyne, Trevor S.</v>
          </cell>
          <cell r="F148" t="str">
            <v>Belhocine, Nazim</v>
          </cell>
          <cell r="G148" t="str">
            <v>Fritz-Krockow, Bernhard</v>
          </cell>
          <cell r="H148" t="str">
            <v>Gajdeczka, Przemek</v>
          </cell>
          <cell r="I148" t="str">
            <v>Kandil, Magda</v>
          </cell>
          <cell r="J148" t="str">
            <v>Khosa, Usman</v>
          </cell>
          <cell r="K148" t="str">
            <v>McGrew, Wes</v>
          </cell>
          <cell r="L148" t="str">
            <v>WHDC2AST</v>
          </cell>
        </row>
        <row r="149">
          <cell r="D149" t="str">
            <v>Country Desk</v>
          </cell>
          <cell r="E149" t="str">
            <v>Cortavarria -Checkley, Luis Alberto</v>
          </cell>
          <cell r="F149" t="str">
            <v>Fajgenbaum, Jose</v>
          </cell>
          <cell r="G149" t="str">
            <v>Furtado, Antonio</v>
          </cell>
          <cell r="H149" t="str">
            <v>Rennhack, Robert K.</v>
          </cell>
          <cell r="I149" t="str">
            <v>Rossi, Fernanda</v>
          </cell>
          <cell r="J149" t="str">
            <v>Sosa, Sebastian</v>
          </cell>
          <cell r="K149" t="str">
            <v>Tolosa, Guillermo</v>
          </cell>
          <cell r="L149" t="str">
            <v>Valencia, Fabian</v>
          </cell>
          <cell r="M149" t="str">
            <v>Vesperoni, Esteban Rodrigo</v>
          </cell>
          <cell r="N149" t="str">
            <v>WHDS2AST</v>
          </cell>
        </row>
        <row r="150">
          <cell r="D150" t="str">
            <v>Country Desk</v>
          </cell>
          <cell r="E150" t="str">
            <v>Beddies, Christian</v>
          </cell>
          <cell r="F150" t="str">
            <v>Clements, Benedict J.</v>
          </cell>
          <cell r="G150" t="str">
            <v>Costa Filho, Jose Aloisio</v>
          </cell>
          <cell r="H150" t="str">
            <v>Kaufman, Martin D.</v>
          </cell>
          <cell r="I150" t="str">
            <v>Medas, Paulo A.</v>
          </cell>
          <cell r="J150" t="str">
            <v>Piris, Alvaro</v>
          </cell>
          <cell r="K150" t="str">
            <v>Tyson, Justin</v>
          </cell>
          <cell r="L150" t="str">
            <v>Vazquez, Francisco</v>
          </cell>
          <cell r="M150" t="str">
            <v>Walker, Chris</v>
          </cell>
          <cell r="N150" t="str">
            <v>WHDS1AST</v>
          </cell>
        </row>
        <row r="151">
          <cell r="D151" t="str">
            <v>Country Desk</v>
          </cell>
          <cell r="E151" t="str">
            <v>Alleyne, Trevor S.</v>
          </cell>
          <cell r="F151" t="str">
            <v>El-Masry, Gamal Zaki</v>
          </cell>
          <cell r="G151" t="str">
            <v>Fritz-Krockow, Bernhard</v>
          </cell>
          <cell r="H151" t="str">
            <v>Guerson, Alejandro</v>
          </cell>
          <cell r="I151" t="str">
            <v>Kandil, Magda</v>
          </cell>
          <cell r="J151" t="str">
            <v>Khosa, Usman</v>
          </cell>
          <cell r="K151" t="str">
            <v>WHDC2AST</v>
          </cell>
        </row>
        <row r="152">
          <cell r="D152" t="str">
            <v>Country Desk</v>
          </cell>
          <cell r="E152" t="str">
            <v>Barrera Tovar, Natalia Andrea</v>
          </cell>
          <cell r="F152" t="str">
            <v>Celasun, Oya</v>
          </cell>
          <cell r="G152" t="str">
            <v>Duttagupta, Rupa</v>
          </cell>
          <cell r="H152" t="str">
            <v>Estevao, Marcello</v>
          </cell>
          <cell r="I152" t="str">
            <v>Hyde, Anne Barbara</v>
          </cell>
          <cell r="J152" t="str">
            <v>Keim, Geoffrey Noah</v>
          </cell>
          <cell r="K152" t="str">
            <v>Kiff, John</v>
          </cell>
          <cell r="L152" t="str">
            <v>Kramer, Charles F.</v>
          </cell>
          <cell r="M152" t="str">
            <v>Maechler, Andrea</v>
          </cell>
          <cell r="N152" t="str">
            <v>Mathai, Koshy</v>
          </cell>
          <cell r="O152" t="str">
            <v>Nkusu, Mwanza</v>
          </cell>
          <cell r="P152" t="str">
            <v>Ratnovski, Lev</v>
          </cell>
          <cell r="Q152" t="str">
            <v>Robinson, David J.</v>
          </cell>
          <cell r="R152" t="str">
            <v>Tsounta, Evridiki</v>
          </cell>
          <cell r="S152" t="str">
            <v>Tulin, Volodymyr</v>
          </cell>
          <cell r="T152" t="str">
            <v>WHDNBAST</v>
          </cell>
        </row>
        <row r="153">
          <cell r="D153" t="str">
            <v>Country Desk</v>
          </cell>
          <cell r="E153" t="str">
            <v>Batini, Nicoletta</v>
          </cell>
          <cell r="F153" t="str">
            <v>Cerisola, Martin D.</v>
          </cell>
          <cell r="G153" t="str">
            <v>Chan-Lau, Jorge Antonio</v>
          </cell>
          <cell r="H153" t="str">
            <v>Di Bella, Gabriel</v>
          </cell>
          <cell r="I153" t="str">
            <v>Ferres, Maria del Rosario</v>
          </cell>
          <cell r="J153" t="str">
            <v>Rossi, Fernanda</v>
          </cell>
          <cell r="K153" t="str">
            <v>Walsh, James P.</v>
          </cell>
          <cell r="L153" t="str">
            <v>WHDS2AST</v>
          </cell>
        </row>
        <row r="154">
          <cell r="D154" t="str">
            <v>Country Desk</v>
          </cell>
          <cell r="E154" t="str">
            <v>Abrego, Lisandro</v>
          </cell>
          <cell r="F154" t="str">
            <v>Flores Curiel, Enrique</v>
          </cell>
          <cell r="G154" t="str">
            <v>Jaramillo Mayor, Laura Isabel</v>
          </cell>
          <cell r="H154" t="str">
            <v>Kamil, Herman</v>
          </cell>
          <cell r="I154" t="str">
            <v>Lindow, Genevieve Mendiola</v>
          </cell>
          <cell r="J154" t="str">
            <v>Medina, Leandro</v>
          </cell>
          <cell r="K154" t="str">
            <v>Pinon, Marco</v>
          </cell>
          <cell r="L154" t="str">
            <v>Souto, Marcos Rietti</v>
          </cell>
          <cell r="M154" t="str">
            <v>Vera Martin, Mercedes</v>
          </cell>
          <cell r="N154" t="str">
            <v>WHDS1AST</v>
          </cell>
        </row>
        <row r="155">
          <cell r="D155" t="str">
            <v>Country Desk</v>
          </cell>
          <cell r="E155" t="str">
            <v>Bauer, W. Andreas</v>
          </cell>
          <cell r="F155" t="str">
            <v>Gradzka, Ewa</v>
          </cell>
          <cell r="G155" t="str">
            <v>Laframboise, Nicole L.</v>
          </cell>
          <cell r="H155" t="str">
            <v>Luzio, Rodolfo</v>
          </cell>
          <cell r="I155" t="str">
            <v>MORRA, PABLO</v>
          </cell>
          <cell r="J155" t="str">
            <v>Phillips, Richard Paul</v>
          </cell>
          <cell r="K155" t="str">
            <v>Schipke, Alfred</v>
          </cell>
          <cell r="L155" t="str">
            <v>Thomas, Alun H.</v>
          </cell>
          <cell r="M155" t="str">
            <v>Vladkova Hollar, Ivanna R</v>
          </cell>
          <cell r="N155" t="str">
            <v>WHDCAAST</v>
          </cell>
        </row>
        <row r="156">
          <cell r="D156" t="str">
            <v>Country Desk</v>
          </cell>
          <cell r="E156" t="str">
            <v>Dehesa, Mario</v>
          </cell>
          <cell r="F156" t="str">
            <v>Haines, Cleary A.</v>
          </cell>
          <cell r="G156" t="str">
            <v>Lemus, Anthony</v>
          </cell>
          <cell r="H156" t="str">
            <v>Rodriguez, Pedro Cesar</v>
          </cell>
          <cell r="I156" t="str">
            <v>Samuel, Wendell</v>
          </cell>
          <cell r="J156" t="str">
            <v>WHDC1AST</v>
          </cell>
          <cell r="K156" t="str">
            <v>Yang, Jie</v>
          </cell>
        </row>
        <row r="157">
          <cell r="D157" t="str">
            <v>Country Desk</v>
          </cell>
          <cell r="E157" t="str">
            <v>Abrego, Lisandro</v>
          </cell>
          <cell r="F157" t="str">
            <v>Clements, Benedict J.</v>
          </cell>
          <cell r="G157" t="str">
            <v>Costa Filho, Jose Aloisio</v>
          </cell>
          <cell r="H157" t="str">
            <v>Frantischek, Florencia P</v>
          </cell>
          <cell r="I157" t="str">
            <v>Guzman, Jorge P.</v>
          </cell>
          <cell r="J157" t="str">
            <v>Jaramillo Mayor, Laura Isabel</v>
          </cell>
          <cell r="K157" t="str">
            <v>WHDS1AST</v>
          </cell>
        </row>
        <row r="158">
          <cell r="D158" t="str">
            <v>Country Desk</v>
          </cell>
          <cell r="E158" t="str">
            <v>Haines, Cleary A.</v>
          </cell>
          <cell r="F158" t="str">
            <v>Kang, Joong Shik</v>
          </cell>
          <cell r="G158" t="str">
            <v>Lemus, Anthony</v>
          </cell>
          <cell r="H158" t="str">
            <v>Monroe, Hunter K.</v>
          </cell>
          <cell r="I158" t="str">
            <v>Nielsen, Lynge</v>
          </cell>
          <cell r="J158" t="str">
            <v>Pattillo, Catherine Anne Maria</v>
          </cell>
          <cell r="K158" t="str">
            <v>WHDC1AST</v>
          </cell>
        </row>
        <row r="159">
          <cell r="D159" t="str">
            <v>Country Desk</v>
          </cell>
          <cell r="E159" t="str">
            <v>Bauer, W. Andreas</v>
          </cell>
          <cell r="F159" t="str">
            <v>Gradzka, Ewa</v>
          </cell>
          <cell r="G159" t="str">
            <v>Lopetegui, Gabriel Esteban</v>
          </cell>
          <cell r="H159" t="str">
            <v>Perez, Camila</v>
          </cell>
          <cell r="I159" t="str">
            <v>Phillips, Richard Paul</v>
          </cell>
          <cell r="J159" t="str">
            <v>Prat, Jordi</v>
          </cell>
          <cell r="K159" t="str">
            <v>Schipke, Alfred</v>
          </cell>
          <cell r="L159" t="str">
            <v>Vladkova Hollar, Ivanna R</v>
          </cell>
          <cell r="M159" t="str">
            <v>WHDCAAST</v>
          </cell>
        </row>
        <row r="160">
          <cell r="D160" t="str">
            <v>Country Desk</v>
          </cell>
          <cell r="E160" t="str">
            <v>Alleyne, Trevor S.</v>
          </cell>
          <cell r="F160" t="str">
            <v>Druck, Pablo F.</v>
          </cell>
          <cell r="G160" t="str">
            <v>Eschenbach, Felix</v>
          </cell>
          <cell r="H160" t="str">
            <v>Fritz-Krockow, Bernhard</v>
          </cell>
          <cell r="I160" t="str">
            <v>Khosa, Usman</v>
          </cell>
          <cell r="J160" t="str">
            <v>Macario, Carla</v>
          </cell>
          <cell r="K160" t="str">
            <v>Pinon, Marco</v>
          </cell>
          <cell r="L160" t="str">
            <v>Redifer, Laure</v>
          </cell>
          <cell r="M160" t="str">
            <v>Rizavi, Saqib S.</v>
          </cell>
          <cell r="N160" t="str">
            <v>WHDC2AST</v>
          </cell>
        </row>
        <row r="161">
          <cell r="D161" t="str">
            <v>Country Desk</v>
          </cell>
          <cell r="E161" t="str">
            <v>Bannister, Geoffrey J.</v>
          </cell>
          <cell r="F161" t="str">
            <v>Bauer, W. Andreas</v>
          </cell>
          <cell r="G161" t="str">
            <v>Bornhorst, Fabian</v>
          </cell>
          <cell r="H161" t="str">
            <v>Callegari, Giovanni</v>
          </cell>
          <cell r="I161" t="str">
            <v>Erickson, Lennart Andrew</v>
          </cell>
          <cell r="J161" t="str">
            <v>Garza, Mario</v>
          </cell>
          <cell r="K161" t="str">
            <v>Gradzka, Ewa</v>
          </cell>
          <cell r="L161" t="str">
            <v>Lopez Mejia, Alejandro</v>
          </cell>
          <cell r="M161" t="str">
            <v>Maziad, Samar</v>
          </cell>
          <cell r="N161" t="str">
            <v>Phillips, Richard Paul</v>
          </cell>
          <cell r="O161" t="str">
            <v>WHDCAAST</v>
          </cell>
        </row>
        <row r="162">
          <cell r="D162" t="str">
            <v>Country Desk</v>
          </cell>
          <cell r="E162" t="str">
            <v>Bouhga-Hagbe, Jacques</v>
          </cell>
          <cell r="F162" t="str">
            <v>Carrion-Menendez, Alejandro</v>
          </cell>
          <cell r="G162" t="str">
            <v>Costa Filho, Jose Aloisio</v>
          </cell>
          <cell r="H162" t="str">
            <v>Delechat, Corinne C.</v>
          </cell>
          <cell r="I162" t="str">
            <v>Di Bella, Gabriel</v>
          </cell>
          <cell r="J162" t="str">
            <v>Fasano, Ugo</v>
          </cell>
          <cell r="K162" t="str">
            <v>John, James A.</v>
          </cell>
          <cell r="L162" t="str">
            <v>Medina Cas, Stephanie C.</v>
          </cell>
          <cell r="M162" t="str">
            <v>Santos, Alejandro</v>
          </cell>
          <cell r="N162" t="str">
            <v>WHDLCAST</v>
          </cell>
        </row>
        <row r="163">
          <cell r="D163" t="str">
            <v>Country Desk</v>
          </cell>
          <cell r="E163" t="str">
            <v>Alleyne, Trevor S.</v>
          </cell>
          <cell r="F163" t="str">
            <v>Faircloth, Chris</v>
          </cell>
          <cell r="G163" t="str">
            <v>Fritz-Krockow, Bernhard</v>
          </cell>
          <cell r="H163" t="str">
            <v>Guerson, Alejandro</v>
          </cell>
          <cell r="I163" t="str">
            <v>Kato, Ryo</v>
          </cell>
          <cell r="J163" t="str">
            <v>Khosa, Usman</v>
          </cell>
          <cell r="K163" t="str">
            <v>Nozaki, Masahiro</v>
          </cell>
          <cell r="L163" t="str">
            <v>WHDC2AST</v>
          </cell>
        </row>
        <row r="164">
          <cell r="D164" t="str">
            <v>Country Desk</v>
          </cell>
          <cell r="E164" t="str">
            <v>Cashin, Paul</v>
          </cell>
          <cell r="F164" t="str">
            <v>Haines, Cleary A.</v>
          </cell>
          <cell r="G164" t="str">
            <v>Lemus, Anthony</v>
          </cell>
          <cell r="H164" t="str">
            <v>Samuel, Wendell</v>
          </cell>
          <cell r="I164" t="str">
            <v>Wagner, Nancy L.</v>
          </cell>
          <cell r="J164" t="str">
            <v>WHDC1AST</v>
          </cell>
          <cell r="K164" t="str">
            <v>Wong, Yu Ching</v>
          </cell>
        </row>
        <row r="165">
          <cell r="D165" t="str">
            <v>Country Desk</v>
          </cell>
          <cell r="E165" t="str">
            <v>Cashin, Paul</v>
          </cell>
          <cell r="F165" t="str">
            <v>Haines, Cleary A.</v>
          </cell>
          <cell r="G165" t="str">
            <v>Lemus, Anthony</v>
          </cell>
          <cell r="H165" t="str">
            <v>Nassar, Koffie Ben</v>
          </cell>
          <cell r="I165" t="str">
            <v>Perrelli, Roberto</v>
          </cell>
          <cell r="J165" t="str">
            <v>Ramirez, Fernan</v>
          </cell>
          <cell r="K165" t="str">
            <v>Sun, Yan Ms.</v>
          </cell>
          <cell r="L165" t="str">
            <v>WHDC1AST</v>
          </cell>
        </row>
        <row r="166">
          <cell r="D166" t="str">
            <v>Country Desk</v>
          </cell>
          <cell r="E166" t="str">
            <v>Blavy, Rodolphe Aime Paul</v>
          </cell>
          <cell r="F166" t="str">
            <v>Cebotari, Aliona</v>
          </cell>
          <cell r="G166" t="str">
            <v>Garcia-Saltos, Roberto</v>
          </cell>
          <cell r="H166" t="str">
            <v>Haksar, Vikram</v>
          </cell>
          <cell r="I166" t="str">
            <v>Hyde, Anne Barbara</v>
          </cell>
          <cell r="J166" t="str">
            <v>Keim, Geoffrey Noah</v>
          </cell>
          <cell r="K166" t="str">
            <v>Krajnyak, Kornelia</v>
          </cell>
          <cell r="L166" t="str">
            <v>Kramer, Charles F.</v>
          </cell>
          <cell r="M166" t="str">
            <v>Palomba, Geremia</v>
          </cell>
          <cell r="N166" t="str">
            <v>Phillips, Steven T.</v>
          </cell>
          <cell r="O166" t="str">
            <v>Robinson, David J.</v>
          </cell>
          <cell r="P166" t="str">
            <v>Souto, Marcos Rietti</v>
          </cell>
          <cell r="Q166" t="str">
            <v>Tulin, Volodymyr</v>
          </cell>
          <cell r="R166" t="str">
            <v>Vladkova Hollar, Ivanna R</v>
          </cell>
          <cell r="S166" t="str">
            <v>WHDNBAST</v>
          </cell>
          <cell r="T166" t="str">
            <v>Zanforlin, Luisa</v>
          </cell>
        </row>
        <row r="167">
          <cell r="D167" t="str">
            <v>Country Desk</v>
          </cell>
          <cell r="E167" t="str">
            <v>Arbulu-Neira, Humberto</v>
          </cell>
          <cell r="F167" t="str">
            <v>Carrion-Menendez, Alejandro</v>
          </cell>
          <cell r="G167" t="str">
            <v>Castro Rivas, Mariela</v>
          </cell>
          <cell r="H167" t="str">
            <v>Cubeddu, Luis</v>
          </cell>
          <cell r="I167" t="str">
            <v>Druck, Pablo F.</v>
          </cell>
          <cell r="J167" t="str">
            <v>Santos, Alejandro</v>
          </cell>
          <cell r="K167" t="str">
            <v>Shi, Haiyan</v>
          </cell>
          <cell r="L167" t="str">
            <v>Yakadina, Irina</v>
          </cell>
          <cell r="M167" t="str">
            <v>Zanna, Felipe</v>
          </cell>
        </row>
        <row r="168">
          <cell r="D168" t="str">
            <v>Country Desk</v>
          </cell>
          <cell r="E168" t="str">
            <v>Alichi, Ali</v>
          </cell>
          <cell r="F168" t="str">
            <v>Barrera Tovar, Natalia Andrea</v>
          </cell>
          <cell r="G168" t="str">
            <v>Carrion-Menendez, Alejandro</v>
          </cell>
          <cell r="H168" t="str">
            <v>Dehesa, Mario</v>
          </cell>
          <cell r="I168" t="str">
            <v>Gold, Judith</v>
          </cell>
          <cell r="J168" t="str">
            <v>Kaltani, Linda</v>
          </cell>
          <cell r="K168" t="str">
            <v>Martin, Aurelie</v>
          </cell>
          <cell r="L168" t="str">
            <v>Santos, Alejandro</v>
          </cell>
          <cell r="M168" t="str">
            <v>Schipke, Alfred</v>
          </cell>
          <cell r="N168" t="str">
            <v>Shi, Haiyan</v>
          </cell>
          <cell r="O168" t="str">
            <v>Wezel, Torsten</v>
          </cell>
          <cell r="P168" t="str">
            <v>WHDLCAST</v>
          </cell>
        </row>
        <row r="169">
          <cell r="D169" t="str">
            <v>Country Desk</v>
          </cell>
          <cell r="E169" t="str">
            <v>Breuer, Luis E.</v>
          </cell>
          <cell r="F169" t="str">
            <v>Garcia-Escribano, Mercedes</v>
          </cell>
          <cell r="G169" t="str">
            <v>Gasha, Jose Giancarlo</v>
          </cell>
          <cell r="H169" t="str">
            <v>Gonzalez, Maria</v>
          </cell>
          <cell r="I169" t="str">
            <v>Goretti, Manuela</v>
          </cell>
          <cell r="J169" t="str">
            <v>Kaufman, Martin D.</v>
          </cell>
          <cell r="K169" t="str">
            <v>Leigh, Daniel</v>
          </cell>
          <cell r="L169" t="str">
            <v>WHDS1AST</v>
          </cell>
        </row>
        <row r="170">
          <cell r="D170" t="str">
            <v>Country Desk</v>
          </cell>
          <cell r="E170" t="str">
            <v>Alonso-Gamo, Patricia</v>
          </cell>
          <cell r="F170" t="str">
            <v>Fajgenbaum, Jose</v>
          </cell>
          <cell r="G170" t="str">
            <v>Ferres, Maria del Rosario</v>
          </cell>
          <cell r="H170" t="str">
            <v>Gasha, Jose Giancarlo</v>
          </cell>
          <cell r="I170" t="str">
            <v>Lemgruber, Andrea</v>
          </cell>
          <cell r="J170" t="str">
            <v>Maziad, Samar</v>
          </cell>
          <cell r="K170" t="str">
            <v>Mlachila, Montfort</v>
          </cell>
          <cell r="L170" t="str">
            <v>Pena, Santiago</v>
          </cell>
          <cell r="M170" t="str">
            <v>Rossi, Fernanda</v>
          </cell>
          <cell r="N170" t="str">
            <v>Roy, Tobias</v>
          </cell>
          <cell r="O170" t="str">
            <v>Santos, Alejandro</v>
          </cell>
          <cell r="P170" t="str">
            <v>WHD RS Temp. Assistant 1</v>
          </cell>
          <cell r="Q170" t="str">
            <v>WHDS2AST</v>
          </cell>
        </row>
        <row r="171">
          <cell r="D171" t="str">
            <v>Country Desk</v>
          </cell>
          <cell r="E171" t="str">
            <v>Bannister, Geoffrey J.</v>
          </cell>
          <cell r="F171" t="str">
            <v>Bauer, W. Andreas</v>
          </cell>
          <cell r="G171" t="str">
            <v>Gradzka, Ewa</v>
          </cell>
          <cell r="H171" t="str">
            <v>Martin, Aurelie</v>
          </cell>
          <cell r="I171" t="str">
            <v>Phillips, Richard Paul</v>
          </cell>
          <cell r="J171" t="str">
            <v>Prat, Jordi</v>
          </cell>
          <cell r="K171" t="str">
            <v>Schipke, Alfred</v>
          </cell>
          <cell r="L171" t="str">
            <v>Swiston, Andrew James</v>
          </cell>
          <cell r="M171" t="str">
            <v>WHDCAAST</v>
          </cell>
        </row>
        <row r="172">
          <cell r="D172" t="str">
            <v>Country Desk</v>
          </cell>
          <cell r="E172" t="str">
            <v>Alleyne, Trevor S.</v>
          </cell>
          <cell r="F172" t="str">
            <v>Dyczewski, Pawel</v>
          </cell>
          <cell r="G172" t="str">
            <v>Fritz-Krockow, Bernhard</v>
          </cell>
          <cell r="H172" t="str">
            <v>Khosa, Usman</v>
          </cell>
          <cell r="I172" t="str">
            <v>Macario, Carla</v>
          </cell>
          <cell r="J172" t="str">
            <v>WHDC2AST</v>
          </cell>
        </row>
        <row r="173">
          <cell r="D173" t="str">
            <v>Country Desk</v>
          </cell>
          <cell r="E173" t="str">
            <v>Alleyne, Trevor S.</v>
          </cell>
          <cell r="F173" t="str">
            <v>Fritz-Krockow, Bernhard</v>
          </cell>
          <cell r="G173" t="str">
            <v>Keller, Werner Ch.</v>
          </cell>
          <cell r="H173" t="str">
            <v>Khandelwal, Padamja</v>
          </cell>
          <cell r="I173" t="str">
            <v>Khosa, Usman</v>
          </cell>
          <cell r="J173" t="str">
            <v>Nozaki, Masahiro</v>
          </cell>
          <cell r="K173" t="str">
            <v>WHDC2AST</v>
          </cell>
        </row>
        <row r="174">
          <cell r="D174" t="str">
            <v>Country Desk</v>
          </cell>
          <cell r="E174" t="str">
            <v>Adler, Gustavo</v>
          </cell>
          <cell r="F174" t="str">
            <v>Babihuga, Rita</v>
          </cell>
          <cell r="G174" t="str">
            <v>Gelos, R. Gaston</v>
          </cell>
          <cell r="H174" t="str">
            <v>Pinon, Marco</v>
          </cell>
          <cell r="I174" t="str">
            <v>Rossi, Fernanda</v>
          </cell>
          <cell r="J174" t="str">
            <v>Seelig, Steven A.</v>
          </cell>
          <cell r="K174" t="str">
            <v>Sosa, Sebastian</v>
          </cell>
          <cell r="L174" t="str">
            <v>Souto, Marcos Rietti</v>
          </cell>
          <cell r="M174" t="str">
            <v>Wezel, Torsten</v>
          </cell>
          <cell r="N174" t="str">
            <v>WHDS2AST</v>
          </cell>
          <cell r="O174" t="str">
            <v>Zanna, Felipe</v>
          </cell>
        </row>
        <row r="175">
          <cell r="D175" t="str">
            <v>Country Desk</v>
          </cell>
          <cell r="E175" t="str">
            <v>Barrera Tovar, Natalia Andrea</v>
          </cell>
          <cell r="F175" t="str">
            <v>Bayoumi, Tamim</v>
          </cell>
          <cell r="G175" t="str">
            <v>Bhatia, Ashok</v>
          </cell>
          <cell r="H175" t="str">
            <v>Capuano, Christian</v>
          </cell>
          <cell r="I175" t="str">
            <v>Celasun, Oya</v>
          </cell>
          <cell r="J175" t="str">
            <v>Duenwald, Christoph</v>
          </cell>
          <cell r="K175" t="str">
            <v>Duttagupta, Rupa</v>
          </cell>
          <cell r="L175" t="str">
            <v>Estevao, Marcello</v>
          </cell>
          <cell r="M175" t="str">
            <v>Garcia-Saltos, Roberto</v>
          </cell>
          <cell r="N175" t="str">
            <v>Hyde, Anne Barbara</v>
          </cell>
          <cell r="O175" t="str">
            <v>Keim, Geoffrey Noah</v>
          </cell>
          <cell r="P175" t="str">
            <v>Kiff, John</v>
          </cell>
          <cell r="Q175" t="str">
            <v>Klyuev, Vladimir</v>
          </cell>
          <cell r="R175" t="str">
            <v>Krajnyak, Kornelia</v>
          </cell>
          <cell r="S175" t="str">
            <v>Kramer, Charles F.</v>
          </cell>
          <cell r="T175" t="str">
            <v>Maechler, Andrea</v>
          </cell>
          <cell r="U175" t="str">
            <v>Mathai, Koshy</v>
          </cell>
          <cell r="V175" t="str">
            <v>Mills, Paul</v>
          </cell>
          <cell r="W175" t="str">
            <v>Muhleisen, Martin</v>
          </cell>
          <cell r="X175" t="str">
            <v>Nkusu, Mwanza</v>
          </cell>
          <cell r="Y175" t="str">
            <v>Ratnovski, Lev</v>
          </cell>
          <cell r="Z175" t="str">
            <v>Robinson, David J.</v>
          </cell>
          <cell r="AA175" t="str">
            <v>Teja, Ranjit S.</v>
          </cell>
          <cell r="AB175" t="str">
            <v>Tsounta, Evridiki</v>
          </cell>
          <cell r="AC175" t="str">
            <v>Tulin, Volodymyr</v>
          </cell>
          <cell r="AD175" t="str">
            <v>WHDNBAST</v>
          </cell>
        </row>
        <row r="176">
          <cell r="D176" t="str">
            <v>Country Desk</v>
          </cell>
          <cell r="E176" t="str">
            <v>Cashin, Paul</v>
          </cell>
          <cell r="F176" t="str">
            <v>Dehesa, Mario</v>
          </cell>
          <cell r="G176" t="str">
            <v>Fonseca, RoseMarie Elizabeth</v>
          </cell>
          <cell r="H176" t="str">
            <v>Haines, Cleary A.</v>
          </cell>
          <cell r="I176" t="str">
            <v>Lemus, Anthony</v>
          </cell>
          <cell r="J176" t="str">
            <v>Pattillo, Catherine Anne Maria</v>
          </cell>
          <cell r="K176" t="str">
            <v>Sun, Yan Ms.</v>
          </cell>
          <cell r="L176" t="str">
            <v>WHDC1AST</v>
          </cell>
          <cell r="M176" t="str">
            <v>Williams, Modupeh B.</v>
          </cell>
        </row>
        <row r="177">
          <cell r="D177" t="str">
            <v>Country Desk</v>
          </cell>
          <cell r="E177" t="str">
            <v>Cerutti, Eugenio M.</v>
          </cell>
          <cell r="F177" t="str">
            <v>Eble, Stephanie Verena</v>
          </cell>
          <cell r="G177" t="str">
            <v>Flores Curiel, Enrique</v>
          </cell>
          <cell r="H177" t="str">
            <v>Gajdeczka, Przemek</v>
          </cell>
          <cell r="I177" t="str">
            <v>Lindow, Genevieve Mendiola</v>
          </cell>
          <cell r="J177" t="str">
            <v>Medina, Leandro</v>
          </cell>
          <cell r="K177" t="str">
            <v>Romeu, Rafael</v>
          </cell>
          <cell r="L177" t="str">
            <v>Wezel, Torsten</v>
          </cell>
          <cell r="M177" t="str">
            <v>WHDS1AST</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WEO_BOPDEBTBILLIONS"/>
      <sheetName val="WEOBOPDEBTMILLIONS"/>
      <sheetName val="OUT"/>
      <sheetName val="Consistency"/>
      <sheetName val="Changes"/>
      <sheetName val="Previous"/>
      <sheetName val="BOP"/>
      <sheetName val="GDP"/>
      <sheetName val="DEBT"/>
      <sheetName val="FIS"/>
      <sheetName val="MON"/>
      <sheetName val="OLD"/>
      <sheetName val="Macros"/>
      <sheetName val="Table1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ad Me"/>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BULLETIN"/>
      <sheetName val="WETA"/>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Savings &amp; Invest."/>
      <sheetName val="WEOBOPDEBTMILL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row>
      </sheetData>
      <sheetData sheetId="14">
        <row r="7">
          <cell r="B7">
            <v>37622</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SpotExchangeRates"/>
      <sheetName val="StockMarketIndices"/>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persons/person.xml><?xml version="1.0" encoding="utf-8"?>
<personList xmlns="http://schemas.microsoft.com/office/spreadsheetml/2018/threadedcomments" xmlns:x="http://schemas.openxmlformats.org/spreadsheetml/2006/main">
  <person displayName="Han, Xuehui" id="{408C0282-46A5-46C0-A3AE-15BEE05C6C59}" userId="S::XHan@imf.org::bb66be45-1b11-4526-9c9c-fc7f1246fb8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C1" dT="2021-06-20T18:10:35.86" personId="{408C0282-46A5-46C0-A3AE-15BEE05C6C59}" id="{0B603852-B48E-45AB-B164-FFD0E2B8D9EE}">
    <text>Re-check the share with July dataset when published</text>
  </threadedComment>
  <threadedComment ref="F1" dT="2021-06-20T18:25:29.35" personId="{408C0282-46A5-46C0-A3AE-15BEE05C6C59}" id="{B06445A7-4637-47C2-9356-B7F6092A17C7}">
    <text>The estimate of default is 6% by bank of France and the guarantee fee of France is between 0.5% and 1% for SME first year and second year (implied default rate is 0.5% and 1%)</text>
  </threadedComment>
  <threadedComment ref="G1" dT="2021-06-25T18:45:45.43" personId="{408C0282-46A5-46C0-A3AE-15BEE05C6C59}" id="{3A6834D3-E355-448A-91FA-2DBAF088ECBA}">
    <text>The estimate of default is 40% by office of Budget UK for BBLG and the guarantee fee  is zero and payback year is 6 years</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scalmonitor@imf.org?subject=Question%20on%20Fiscal%20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6.xml"/><Relationship Id="rId1" Type="http://schemas.openxmlformats.org/officeDocument/2006/relationships/printerSettings" Target="../printerSettings/printerSettings46.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727BB-495D-42CC-9BE1-E9AA9F8B9699}">
  <sheetPr>
    <tabColor rgb="FFFF0000"/>
    <pageSetUpPr fitToPage="1"/>
  </sheetPr>
  <dimension ref="B4:J33"/>
  <sheetViews>
    <sheetView topLeftCell="A17" zoomScale="70" workbookViewId="0">
      <selection activeCell="B25" sqref="B25:J25"/>
    </sheetView>
  </sheetViews>
  <sheetFormatPr defaultColWidth="9.1796875" defaultRowHeight="14"/>
  <cols>
    <col min="1" max="1" width="9.1796875" style="502"/>
    <col min="2" max="10" width="10.54296875" style="502" customWidth="1"/>
    <col min="11" max="16384" width="9.1796875" style="502"/>
  </cols>
  <sheetData>
    <row r="4" spans="2:10" ht="14.5" thickBot="1"/>
    <row r="5" spans="2:10">
      <c r="B5" s="503"/>
      <c r="C5" s="504"/>
      <c r="D5" s="504"/>
      <c r="E5" s="504"/>
      <c r="F5" s="504"/>
      <c r="G5" s="504"/>
      <c r="H5" s="504"/>
      <c r="I5" s="504"/>
      <c r="J5" s="505"/>
    </row>
    <row r="6" spans="2:10">
      <c r="B6" s="506"/>
      <c r="C6" s="507"/>
      <c r="D6" s="507"/>
      <c r="E6" s="507"/>
      <c r="F6" s="507"/>
      <c r="G6" s="507"/>
      <c r="H6" s="507"/>
      <c r="I6" s="507"/>
      <c r="J6" s="508"/>
    </row>
    <row r="7" spans="2:10">
      <c r="B7" s="509" t="s">
        <v>0</v>
      </c>
      <c r="C7" s="510"/>
      <c r="D7" s="510"/>
      <c r="E7" s="510"/>
      <c r="F7" s="510"/>
      <c r="G7" s="510"/>
      <c r="H7" s="510"/>
      <c r="I7" s="510"/>
      <c r="J7" s="511"/>
    </row>
    <row r="8" spans="2:10">
      <c r="B8" s="509" t="s">
        <v>1292</v>
      </c>
      <c r="C8" s="510"/>
      <c r="D8" s="510"/>
      <c r="E8" s="510"/>
      <c r="F8" s="510"/>
      <c r="G8" s="510"/>
      <c r="H8" s="510"/>
      <c r="I8" s="510"/>
      <c r="J8" s="511"/>
    </row>
    <row r="9" spans="2:10">
      <c r="B9" s="512"/>
      <c r="C9" s="513"/>
      <c r="D9" s="513"/>
      <c r="E9" s="513"/>
      <c r="F9" s="513"/>
      <c r="G9" s="513"/>
      <c r="H9" s="513"/>
      <c r="I9" s="513"/>
      <c r="J9" s="508"/>
    </row>
    <row r="10" spans="2:10">
      <c r="B10" s="512"/>
      <c r="C10" s="513"/>
      <c r="D10" s="513"/>
      <c r="E10" s="513"/>
      <c r="F10" s="513"/>
      <c r="G10" s="513"/>
      <c r="H10" s="513"/>
      <c r="I10" s="513"/>
      <c r="J10" s="508"/>
    </row>
    <row r="11" spans="2:10">
      <c r="B11" s="512"/>
      <c r="C11" s="513"/>
      <c r="D11" s="513"/>
      <c r="E11" s="513"/>
      <c r="F11" s="513"/>
      <c r="G11" s="513"/>
      <c r="H11" s="513"/>
      <c r="I11" s="513"/>
      <c r="J11" s="508"/>
    </row>
    <row r="12" spans="2:10">
      <c r="B12" s="512"/>
      <c r="C12" s="513"/>
      <c r="D12" s="513"/>
      <c r="E12" s="513"/>
      <c r="F12" s="513"/>
      <c r="G12" s="513"/>
      <c r="H12" s="513"/>
      <c r="I12" s="513"/>
      <c r="J12" s="508"/>
    </row>
    <row r="13" spans="2:10">
      <c r="B13" s="512"/>
      <c r="C13" s="513"/>
      <c r="D13" s="513"/>
      <c r="E13" s="513"/>
      <c r="F13" s="513"/>
      <c r="G13" s="513"/>
      <c r="H13" s="513"/>
      <c r="I13" s="513"/>
      <c r="J13" s="508"/>
    </row>
    <row r="14" spans="2:10">
      <c r="B14" s="512"/>
      <c r="C14" s="513"/>
      <c r="D14" s="513"/>
      <c r="E14" s="513"/>
      <c r="F14" s="513"/>
      <c r="G14" s="513"/>
      <c r="H14" s="513"/>
      <c r="I14" s="513"/>
      <c r="J14" s="508"/>
    </row>
    <row r="15" spans="2:10">
      <c r="B15" s="512"/>
      <c r="C15" s="513"/>
      <c r="D15" s="513"/>
      <c r="E15" s="513"/>
      <c r="F15" s="513"/>
      <c r="G15" s="513"/>
      <c r="H15" s="513"/>
      <c r="I15" s="513"/>
      <c r="J15" s="508"/>
    </row>
    <row r="16" spans="2:10">
      <c r="B16" s="512"/>
      <c r="C16" s="513"/>
      <c r="D16" s="513"/>
      <c r="E16" s="513"/>
      <c r="F16" s="513"/>
      <c r="G16" s="513"/>
      <c r="H16" s="513"/>
      <c r="I16" s="513"/>
      <c r="J16" s="508"/>
    </row>
    <row r="17" spans="2:10">
      <c r="B17" s="512"/>
      <c r="C17" s="513"/>
      <c r="D17" s="513"/>
      <c r="E17" s="513"/>
      <c r="F17" s="513"/>
      <c r="G17" s="513"/>
      <c r="H17" s="513"/>
      <c r="I17" s="513"/>
      <c r="J17" s="508"/>
    </row>
    <row r="18" spans="2:10">
      <c r="B18" s="512"/>
      <c r="C18" s="513"/>
      <c r="D18" s="513"/>
      <c r="E18" s="513"/>
      <c r="F18" s="513"/>
      <c r="G18" s="513"/>
      <c r="H18" s="513"/>
      <c r="I18" s="513"/>
      <c r="J18" s="508"/>
    </row>
    <row r="19" spans="2:10">
      <c r="B19" s="512"/>
      <c r="C19" s="513"/>
      <c r="D19" s="513"/>
      <c r="E19" s="513"/>
      <c r="F19" s="513"/>
      <c r="G19" s="513"/>
      <c r="H19" s="513"/>
      <c r="I19" s="513"/>
      <c r="J19" s="508"/>
    </row>
    <row r="20" spans="2:10">
      <c r="B20" s="512"/>
      <c r="C20" s="513"/>
      <c r="D20" s="513"/>
      <c r="E20" s="513"/>
      <c r="F20" s="513"/>
      <c r="G20" s="513"/>
      <c r="H20" s="513"/>
      <c r="I20" s="513"/>
      <c r="J20" s="508"/>
    </row>
    <row r="21" spans="2:10">
      <c r="B21" s="512"/>
      <c r="C21" s="513"/>
      <c r="D21" s="513"/>
      <c r="E21" s="513"/>
      <c r="F21" s="513"/>
      <c r="G21" s="513"/>
      <c r="H21" s="513"/>
      <c r="I21" s="513"/>
      <c r="J21" s="508"/>
    </row>
    <row r="22" spans="2:10">
      <c r="B22" s="512"/>
      <c r="C22" s="513"/>
      <c r="D22" s="513"/>
      <c r="E22" s="513"/>
      <c r="F22" s="513"/>
      <c r="G22" s="513"/>
      <c r="H22" s="513"/>
      <c r="I22" s="513"/>
      <c r="J22" s="508"/>
    </row>
    <row r="23" spans="2:10">
      <c r="B23" s="509" t="s">
        <v>1326</v>
      </c>
      <c r="C23" s="510"/>
      <c r="D23" s="510"/>
      <c r="E23" s="510"/>
      <c r="F23" s="510"/>
      <c r="G23" s="510"/>
      <c r="H23" s="510"/>
      <c r="I23" s="510"/>
      <c r="J23" s="511"/>
    </row>
    <row r="24" spans="2:10">
      <c r="B24" s="512"/>
      <c r="C24" s="513"/>
      <c r="D24" s="513"/>
      <c r="E24" s="513"/>
      <c r="F24" s="513"/>
      <c r="G24" s="513"/>
      <c r="H24" s="513"/>
      <c r="I24" s="513"/>
      <c r="J24" s="508"/>
    </row>
    <row r="25" spans="2:10" ht="37.5" customHeight="1">
      <c r="B25" s="540" t="s">
        <v>1353</v>
      </c>
      <c r="C25" s="514"/>
      <c r="D25" s="514"/>
      <c r="E25" s="514"/>
      <c r="F25" s="514"/>
      <c r="G25" s="514"/>
      <c r="H25" s="514"/>
      <c r="I25" s="514"/>
      <c r="J25" s="515"/>
    </row>
    <row r="26" spans="2:10">
      <c r="B26" s="509"/>
      <c r="C26" s="510"/>
      <c r="D26" s="510"/>
      <c r="E26" s="510"/>
      <c r="F26" s="510"/>
      <c r="G26" s="510"/>
      <c r="H26" s="510"/>
      <c r="I26" s="510"/>
      <c r="J26" s="511"/>
    </row>
    <row r="27" spans="2:10" ht="30" customHeight="1">
      <c r="B27" s="516" t="s">
        <v>1354</v>
      </c>
      <c r="C27" s="517"/>
      <c r="D27" s="517"/>
      <c r="E27" s="517"/>
      <c r="F27" s="517"/>
      <c r="G27" s="517"/>
      <c r="H27" s="517"/>
      <c r="I27" s="517"/>
      <c r="J27" s="518"/>
    </row>
    <row r="28" spans="2:10" ht="13.5" customHeight="1">
      <c r="B28" s="519"/>
      <c r="C28" s="520"/>
      <c r="D28" s="520"/>
      <c r="E28" s="520"/>
      <c r="F28" s="520"/>
      <c r="G28" s="520"/>
      <c r="H28" s="520"/>
      <c r="I28" s="520"/>
      <c r="J28" s="521"/>
    </row>
    <row r="29" spans="2:10" ht="18.75" customHeight="1">
      <c r="B29" s="522" t="s">
        <v>1327</v>
      </c>
      <c r="C29" s="523"/>
      <c r="D29" s="523"/>
      <c r="E29" s="523"/>
      <c r="F29" s="523"/>
      <c r="G29" s="523"/>
      <c r="H29" s="523"/>
      <c r="I29" s="523"/>
      <c r="J29" s="524"/>
    </row>
    <row r="30" spans="2:10">
      <c r="B30" s="525"/>
      <c r="C30" s="526"/>
      <c r="D30" s="507"/>
      <c r="E30" s="507"/>
      <c r="F30" s="507"/>
      <c r="G30" s="507"/>
      <c r="H30" s="507"/>
      <c r="I30" s="507"/>
      <c r="J30" s="508"/>
    </row>
    <row r="31" spans="2:10" ht="14.25" customHeight="1">
      <c r="B31" s="527" t="s">
        <v>1328</v>
      </c>
      <c r="C31" s="528"/>
      <c r="D31" s="528"/>
      <c r="E31" s="529" t="s">
        <v>1329</v>
      </c>
      <c r="F31" s="529"/>
      <c r="G31" s="529"/>
      <c r="H31" s="529"/>
      <c r="I31" s="529"/>
      <c r="J31" s="530"/>
    </row>
    <row r="32" spans="2:10" ht="14.25" customHeight="1">
      <c r="B32" s="531"/>
      <c r="C32" s="532"/>
      <c r="D32" s="532"/>
      <c r="E32" s="532"/>
      <c r="F32" s="532"/>
      <c r="G32" s="532"/>
      <c r="H32" s="532"/>
      <c r="I32" s="532"/>
      <c r="J32" s="533"/>
    </row>
    <row r="33" spans="2:10" ht="14.5" thickBot="1">
      <c r="B33" s="534"/>
      <c r="C33" s="535"/>
      <c r="D33" s="535"/>
      <c r="E33" s="535"/>
      <c r="F33" s="535"/>
      <c r="G33" s="535"/>
      <c r="H33" s="535"/>
      <c r="I33" s="535"/>
      <c r="J33" s="536"/>
    </row>
  </sheetData>
  <mergeCells count="8">
    <mergeCell ref="B29:J29"/>
    <mergeCell ref="B31:D31"/>
    <mergeCell ref="B7:J7"/>
    <mergeCell ref="B8:J8"/>
    <mergeCell ref="B23:J23"/>
    <mergeCell ref="B25:J25"/>
    <mergeCell ref="B26:J26"/>
    <mergeCell ref="B27:J27"/>
  </mergeCells>
  <hyperlinks>
    <hyperlink ref="E31" r:id="rId1" xr:uid="{10DC7B55-47CE-465E-B4F1-84C0E8771B44}"/>
  </hyperlinks>
  <pageMargins left="0.7" right="0.7" top="0.75" bottom="0.75" header="0.3" footer="0.3"/>
  <pageSetup scale="8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CC391-28EF-4264-B1E7-2B032CA2CB25}">
  <sheetPr>
    <tabColor theme="6"/>
  </sheetPr>
  <dimension ref="A1:AJ145"/>
  <sheetViews>
    <sheetView showGridLines="0" workbookViewId="0"/>
  </sheetViews>
  <sheetFormatPr defaultRowHeight="14.5"/>
  <cols>
    <col min="1" max="9" width="8.7265625" style="80"/>
    <col min="10" max="10" width="0" style="80" hidden="1" customWidth="1"/>
    <col min="11" max="11" width="11.81640625" style="80" hidden="1" customWidth="1"/>
    <col min="12" max="17" width="0" style="80" hidden="1" customWidth="1"/>
    <col min="18" max="18" width="11.81640625" style="80" hidden="1" customWidth="1"/>
    <col min="19" max="28" width="0" style="80" hidden="1" customWidth="1"/>
    <col min="29" max="29" width="8.7265625" style="80"/>
    <col min="30" max="30" width="10.7265625" style="80" customWidth="1"/>
    <col min="31" max="31" width="18" style="80" customWidth="1"/>
    <col min="32" max="32" width="23.1796875" style="80" customWidth="1"/>
    <col min="33" max="33" width="18.81640625" style="80" customWidth="1"/>
    <col min="34" max="34" width="14.81640625" style="80" customWidth="1"/>
    <col min="35" max="35" width="17.81640625" style="80" customWidth="1"/>
    <col min="36" max="36" width="20.36328125" style="80" customWidth="1"/>
    <col min="37" max="16384" width="8.7265625" style="80"/>
  </cols>
  <sheetData>
    <row r="1" spans="18:36">
      <c r="R1" s="174" t="s">
        <v>243</v>
      </c>
      <c r="S1" s="81" t="s">
        <v>588</v>
      </c>
      <c r="T1" s="81" t="s">
        <v>589</v>
      </c>
      <c r="U1" s="174" t="s">
        <v>333</v>
      </c>
      <c r="V1" s="81" t="s">
        <v>588</v>
      </c>
      <c r="W1" s="81" t="s">
        <v>589</v>
      </c>
      <c r="X1" s="174" t="s">
        <v>262</v>
      </c>
      <c r="Y1" s="81" t="s">
        <v>588</v>
      </c>
      <c r="Z1" s="81" t="s">
        <v>589</v>
      </c>
      <c r="AE1" s="156"/>
      <c r="AF1" s="156"/>
      <c r="AG1" s="156"/>
      <c r="AH1" s="156"/>
      <c r="AI1" s="156"/>
    </row>
    <row r="2" spans="18:36">
      <c r="R2" s="81" t="s">
        <v>1</v>
      </c>
      <c r="S2" s="81">
        <v>2.16069495933773</v>
      </c>
      <c r="T2" s="81">
        <v>3.7064067243063001</v>
      </c>
      <c r="U2" s="81" t="s">
        <v>328</v>
      </c>
      <c r="V2" s="81">
        <v>3.7125883386281795</v>
      </c>
      <c r="W2" s="81">
        <v>2.5729545120938</v>
      </c>
      <c r="X2" s="81" t="s">
        <v>362</v>
      </c>
      <c r="Y2" s="81">
        <v>63.185951679219698</v>
      </c>
      <c r="Z2" s="81">
        <v>-36.013082602955201</v>
      </c>
    </row>
    <row r="3" spans="18:36">
      <c r="R3" s="81" t="s">
        <v>2</v>
      </c>
      <c r="S3" s="81">
        <v>1.76203703699582</v>
      </c>
      <c r="T3" s="81">
        <v>8.0014032861727991</v>
      </c>
      <c r="U3" s="81" t="s">
        <v>37</v>
      </c>
      <c r="V3" s="81">
        <v>-50.2844796599801</v>
      </c>
      <c r="W3" s="81">
        <v>3.2172718404984</v>
      </c>
      <c r="X3" s="81" t="s">
        <v>88</v>
      </c>
      <c r="Y3" s="81">
        <v>0.17153052256897999</v>
      </c>
      <c r="Z3" s="81">
        <v>-8.6764467786698987</v>
      </c>
      <c r="AE3" s="240"/>
      <c r="AF3" s="241"/>
      <c r="AG3" s="241"/>
      <c r="AH3" s="241"/>
      <c r="AI3" s="241"/>
      <c r="AJ3" s="241"/>
    </row>
    <row r="4" spans="18:36">
      <c r="R4" s="81" t="s">
        <v>3</v>
      </c>
      <c r="S4" s="81">
        <v>3.10335067996516</v>
      </c>
      <c r="T4" s="81">
        <v>-1.2669409759632599</v>
      </c>
      <c r="U4" s="81" t="s">
        <v>336</v>
      </c>
      <c r="V4" s="81">
        <v>22.967581965456198</v>
      </c>
      <c r="W4" s="81">
        <v>-14.8240944980677</v>
      </c>
      <c r="X4" s="81" t="s">
        <v>89</v>
      </c>
      <c r="Y4" s="81">
        <v>-2.3545577337718901</v>
      </c>
      <c r="Z4" s="81">
        <v>6.4172437560339999</v>
      </c>
      <c r="AE4" s="241"/>
      <c r="AF4" s="241"/>
      <c r="AG4" s="241"/>
      <c r="AH4" s="241"/>
      <c r="AI4" s="241"/>
      <c r="AJ4" s="241"/>
    </row>
    <row r="5" spans="18:36">
      <c r="R5" s="81" t="s">
        <v>4</v>
      </c>
      <c r="S5" s="81">
        <v>13.615858892096199</v>
      </c>
      <c r="T5" s="81">
        <v>-3.5417666866775699</v>
      </c>
      <c r="U5" s="81" t="s">
        <v>337</v>
      </c>
      <c r="V5" s="81">
        <v>8.6675671496847997</v>
      </c>
      <c r="W5" s="81">
        <v>1.5216139341113999</v>
      </c>
      <c r="X5" s="81" t="s">
        <v>94</v>
      </c>
      <c r="Y5" s="81">
        <v>21.488302546998501</v>
      </c>
      <c r="Z5" s="81">
        <v>-6.6791642979833101</v>
      </c>
      <c r="AE5" s="241"/>
      <c r="AF5" s="241"/>
      <c r="AG5" s="241"/>
      <c r="AH5" s="241"/>
      <c r="AI5" s="241"/>
      <c r="AJ5" s="241"/>
    </row>
    <row r="6" spans="18:36">
      <c r="R6" s="81" t="s">
        <v>82</v>
      </c>
      <c r="S6" s="81">
        <v>28.759587513328601</v>
      </c>
      <c r="T6" s="81">
        <v>7.0621926919923306</v>
      </c>
      <c r="U6" s="81" t="s">
        <v>338</v>
      </c>
      <c r="V6" s="81">
        <v>18.496445785288902</v>
      </c>
      <c r="W6" s="81">
        <v>9.5906860944532699</v>
      </c>
      <c r="X6" s="81" t="s">
        <v>368</v>
      </c>
      <c r="Y6" s="81">
        <v>19.895609354848702</v>
      </c>
      <c r="Z6" s="81">
        <v>11.5291564290339</v>
      </c>
    </row>
    <row r="7" spans="18:36">
      <c r="R7" s="81" t="s">
        <v>5</v>
      </c>
      <c r="S7" s="81">
        <v>1.0524734163357001</v>
      </c>
      <c r="T7" s="81">
        <v>-3.6109303339523002</v>
      </c>
      <c r="U7" s="81" t="s">
        <v>310</v>
      </c>
      <c r="V7" s="81">
        <v>18.597935981493499</v>
      </c>
      <c r="W7" s="81">
        <v>-4.6934538777363901</v>
      </c>
      <c r="X7" s="81" t="s">
        <v>331</v>
      </c>
      <c r="Y7" s="81">
        <v>2.6982555319196999</v>
      </c>
      <c r="Z7" s="81">
        <v>-20.6820530925933</v>
      </c>
      <c r="AD7" s="174" t="s">
        <v>613</v>
      </c>
      <c r="AE7" s="242" t="s">
        <v>463</v>
      </c>
      <c r="AF7" s="157" t="s">
        <v>464</v>
      </c>
      <c r="AG7" s="157" t="s">
        <v>563</v>
      </c>
      <c r="AH7" s="157" t="s">
        <v>564</v>
      </c>
      <c r="AI7" s="81" t="s">
        <v>588</v>
      </c>
      <c r="AJ7" s="81" t="s">
        <v>589</v>
      </c>
    </row>
    <row r="8" spans="18:36">
      <c r="R8" s="81" t="s">
        <v>6</v>
      </c>
      <c r="S8" s="81">
        <v>1.6612484167270001</v>
      </c>
      <c r="T8" s="81">
        <v>8.6418934439761497</v>
      </c>
      <c r="U8" s="81" t="s">
        <v>339</v>
      </c>
      <c r="V8" s="81">
        <v>3.2725010536181003</v>
      </c>
      <c r="W8" s="81">
        <v>4.9354678939334002</v>
      </c>
      <c r="X8" s="81" t="s">
        <v>121</v>
      </c>
      <c r="Y8" s="81">
        <v>3.6018081637577497</v>
      </c>
      <c r="Z8" s="81">
        <v>-4.0893872197965999</v>
      </c>
      <c r="AD8" s="81" t="s">
        <v>243</v>
      </c>
      <c r="AE8" s="243">
        <v>2.6880213934275674</v>
      </c>
      <c r="AF8" s="243">
        <v>-1.787292210946869</v>
      </c>
      <c r="AG8" s="243">
        <v>3.0418130389700848</v>
      </c>
      <c r="AH8" s="243">
        <v>1.0332899453983393</v>
      </c>
      <c r="AI8" s="243">
        <v>3.9489004863557593</v>
      </c>
      <c r="AJ8" s="243">
        <v>-3.5486898663497461</v>
      </c>
    </row>
    <row r="9" spans="18:36">
      <c r="R9" s="81" t="s">
        <v>7</v>
      </c>
      <c r="S9" s="81">
        <v>6.5627517162170301</v>
      </c>
      <c r="T9" s="81">
        <v>-7.3341360482429989</v>
      </c>
      <c r="U9" s="81" t="s">
        <v>51</v>
      </c>
      <c r="V9" s="81">
        <v>2.0015004496315099</v>
      </c>
      <c r="W9" s="81">
        <v>-7.11360396817983</v>
      </c>
      <c r="X9" s="81" t="s">
        <v>122</v>
      </c>
      <c r="Y9" s="81">
        <v>2.2726580096376101</v>
      </c>
      <c r="Z9" s="81">
        <v>-20.7649029278891</v>
      </c>
      <c r="AD9" s="81" t="s">
        <v>333</v>
      </c>
      <c r="AE9" s="243">
        <v>11.751775944686257</v>
      </c>
      <c r="AF9" s="243">
        <v>-2.0425755607218306</v>
      </c>
      <c r="AG9" s="243">
        <v>3.6437749995557418</v>
      </c>
      <c r="AH9" s="243">
        <v>5.7159185493582214</v>
      </c>
      <c r="AI9" s="243">
        <v>6.7640149901830204</v>
      </c>
      <c r="AJ9" s="243">
        <v>-2.3293570336888987</v>
      </c>
    </row>
    <row r="10" spans="18:36">
      <c r="R10" s="81" t="s">
        <v>8</v>
      </c>
      <c r="S10" s="81">
        <v>8.4453358844631001</v>
      </c>
      <c r="T10" s="81">
        <v>-1.7774393507691599</v>
      </c>
      <c r="U10" s="81" t="s">
        <v>312</v>
      </c>
      <c r="V10" s="81">
        <v>5.3094348281207999</v>
      </c>
      <c r="W10" s="81">
        <v>1.1609220867857299</v>
      </c>
      <c r="X10" s="81" t="s">
        <v>123</v>
      </c>
      <c r="Y10" s="81">
        <v>3.1889162969209002</v>
      </c>
      <c r="Z10" s="81">
        <v>-21.962444286832699</v>
      </c>
      <c r="AD10" s="81" t="s">
        <v>262</v>
      </c>
      <c r="AE10" s="243">
        <v>11.931778222935607</v>
      </c>
      <c r="AF10" s="243">
        <v>-0.57257841552744448</v>
      </c>
      <c r="AG10" s="243">
        <v>2.7239728904790681</v>
      </c>
      <c r="AH10" s="243">
        <v>4.0930099062368708</v>
      </c>
      <c r="AI10" s="243">
        <v>10.390974867710598</v>
      </c>
      <c r="AJ10" s="243">
        <v>-4.7036010259634891</v>
      </c>
    </row>
    <row r="11" spans="18:36">
      <c r="R11" s="81" t="s">
        <v>9</v>
      </c>
      <c r="S11" s="81">
        <v>-4.1888271638056898</v>
      </c>
      <c r="T11" s="81">
        <v>-0.184777318424201</v>
      </c>
      <c r="U11" s="81" t="s">
        <v>313</v>
      </c>
      <c r="V11" s="81">
        <v>12.542364278930702</v>
      </c>
      <c r="W11" s="81">
        <v>-14.905743445939601</v>
      </c>
      <c r="X11" s="81" t="s">
        <v>370</v>
      </c>
      <c r="Y11" s="81">
        <v>1.83620198144882</v>
      </c>
      <c r="Z11" s="81">
        <v>26.201517831859501</v>
      </c>
    </row>
    <row r="12" spans="18:36">
      <c r="R12" s="81" t="s">
        <v>10</v>
      </c>
      <c r="S12" s="81">
        <v>5.6352691814324096</v>
      </c>
      <c r="T12" s="81">
        <v>-4.9374021998579796</v>
      </c>
      <c r="U12" s="81" t="s">
        <v>62</v>
      </c>
      <c r="V12" s="81">
        <v>14.2399664478117</v>
      </c>
      <c r="W12" s="81">
        <v>-0.139928327821598</v>
      </c>
      <c r="X12" s="81" t="s">
        <v>99</v>
      </c>
      <c r="Y12" s="81">
        <v>3.4914035286198999</v>
      </c>
      <c r="Z12" s="81">
        <v>-2.98984790457712</v>
      </c>
    </row>
    <row r="13" spans="18:36">
      <c r="R13" s="81" t="s">
        <v>83</v>
      </c>
      <c r="S13" s="81">
        <v>18.949641792997902</v>
      </c>
      <c r="T13" s="81">
        <v>-24.544076707421699</v>
      </c>
      <c r="U13" s="81" t="s">
        <v>45</v>
      </c>
      <c r="V13" s="81">
        <v>21.080014243690702</v>
      </c>
      <c r="W13" s="81">
        <v>-0.77346469729156098</v>
      </c>
      <c r="X13" s="81" t="s">
        <v>372</v>
      </c>
      <c r="Y13" s="81">
        <v>-9.8986977783808001</v>
      </c>
      <c r="Z13" s="81">
        <v>14.242393809154899</v>
      </c>
    </row>
    <row r="14" spans="18:36">
      <c r="R14" s="81" t="s">
        <v>58</v>
      </c>
      <c r="S14" s="81">
        <v>-3.6287698289707202</v>
      </c>
      <c r="T14" s="81">
        <v>-41.539683317890805</v>
      </c>
      <c r="U14" s="81" t="s">
        <v>63</v>
      </c>
      <c r="V14" s="81">
        <v>17.380592679164099</v>
      </c>
      <c r="W14" s="81">
        <v>0.23709304415482998</v>
      </c>
      <c r="X14" s="81" t="s">
        <v>100</v>
      </c>
      <c r="Y14" s="81">
        <v>16.524400917998499</v>
      </c>
      <c r="Z14" s="81">
        <v>-6.6448932703073007</v>
      </c>
    </row>
    <row r="15" spans="18:36">
      <c r="R15" s="81" t="s">
        <v>13</v>
      </c>
      <c r="S15" s="81">
        <v>-5.0599007820523099</v>
      </c>
      <c r="T15" s="81">
        <v>-4.5181421598171401</v>
      </c>
      <c r="U15" s="81" t="s">
        <v>341</v>
      </c>
      <c r="V15" s="81">
        <v>-3.7588693632773</v>
      </c>
      <c r="W15" s="81">
        <v>-6.0315679315002004</v>
      </c>
      <c r="X15" s="81" t="s">
        <v>101</v>
      </c>
      <c r="Y15" s="81">
        <v>40.088459503976701</v>
      </c>
      <c r="Z15" s="81">
        <v>-4.9289512791103007</v>
      </c>
    </row>
    <row r="16" spans="18:36">
      <c r="R16" s="81" t="s">
        <v>14</v>
      </c>
      <c r="S16" s="81">
        <v>5.0333418200162896</v>
      </c>
      <c r="T16" s="81">
        <v>0.54101760500815999</v>
      </c>
      <c r="U16" s="81" t="s">
        <v>64</v>
      </c>
      <c r="V16" s="81">
        <v>3.7906468968447702</v>
      </c>
      <c r="W16" s="81">
        <v>10.709352919741701</v>
      </c>
      <c r="X16" s="81" t="s">
        <v>127</v>
      </c>
      <c r="Y16" s="81">
        <v>7.6448370189829999</v>
      </c>
      <c r="Z16" s="81">
        <v>-10.4189710140082</v>
      </c>
    </row>
    <row r="17" spans="18:26">
      <c r="R17" s="81" t="s">
        <v>15</v>
      </c>
      <c r="S17" s="81">
        <v>3.2501871051984099</v>
      </c>
      <c r="T17" s="81">
        <v>0.77613930804349995</v>
      </c>
      <c r="U17" s="81" t="s">
        <v>66</v>
      </c>
      <c r="V17" s="81">
        <v>14.022236617613501</v>
      </c>
      <c r="W17" s="81">
        <v>2.2936969650795</v>
      </c>
      <c r="X17" s="81" t="s">
        <v>104</v>
      </c>
      <c r="Y17" s="81">
        <v>10.353843880706801</v>
      </c>
      <c r="Z17" s="81">
        <v>-6.9743975223634198</v>
      </c>
    </row>
    <row r="18" spans="18:26">
      <c r="R18" s="81" t="s">
        <v>59</v>
      </c>
      <c r="S18" s="81">
        <v>2.4339293450738002</v>
      </c>
      <c r="T18" s="81">
        <v>-5.5231802153588001</v>
      </c>
      <c r="U18" s="81" t="s">
        <v>144</v>
      </c>
      <c r="V18" s="81">
        <v>10.3580657545793</v>
      </c>
      <c r="W18" s="81">
        <v>-5.3012754414048002</v>
      </c>
      <c r="X18" s="81" t="s">
        <v>129</v>
      </c>
      <c r="Y18" s="81">
        <v>0.8245746859154629</v>
      </c>
      <c r="Z18" s="81">
        <v>-3.7046630280161001</v>
      </c>
    </row>
    <row r="19" spans="18:26">
      <c r="R19" s="81" t="s">
        <v>17</v>
      </c>
      <c r="S19" s="81">
        <v>25.615687064151299</v>
      </c>
      <c r="T19" s="81">
        <v>-15.827206642546601</v>
      </c>
      <c r="U19" s="81" t="s">
        <v>426</v>
      </c>
      <c r="V19" s="81">
        <v>-6.1336273814520803</v>
      </c>
      <c r="W19" s="81">
        <v>2.7522500522430398</v>
      </c>
      <c r="X19" s="81" t="s">
        <v>130</v>
      </c>
      <c r="Y19" s="81">
        <v>8.453741703956009</v>
      </c>
      <c r="Z19" s="81">
        <v>-16.155020315470701</v>
      </c>
    </row>
    <row r="20" spans="18:26">
      <c r="R20" s="81" t="s">
        <v>60</v>
      </c>
      <c r="S20" s="81">
        <v>4.5840390003433793</v>
      </c>
      <c r="T20" s="81">
        <v>-5.2169713432421299</v>
      </c>
      <c r="U20" s="81" t="s">
        <v>344</v>
      </c>
      <c r="V20" s="81">
        <v>10.5630103086504</v>
      </c>
      <c r="W20" s="81">
        <v>-5.0888413028615398</v>
      </c>
      <c r="X20" s="81" t="s">
        <v>376</v>
      </c>
      <c r="Y20" s="81">
        <v>36.935364215267001</v>
      </c>
      <c r="Z20" s="81">
        <v>4.1163455135095406</v>
      </c>
    </row>
    <row r="21" spans="18:26">
      <c r="R21" s="81" t="s">
        <v>18</v>
      </c>
      <c r="S21" s="81">
        <v>-2.0964202143153901</v>
      </c>
      <c r="T21" s="81">
        <v>8.79475718845271</v>
      </c>
      <c r="U21" s="81" t="s">
        <v>329</v>
      </c>
      <c r="V21" s="81">
        <v>3.7257585693353801</v>
      </c>
      <c r="W21" s="81">
        <v>-14.971418857803002</v>
      </c>
      <c r="X21" s="81" t="s">
        <v>107</v>
      </c>
      <c r="Y21" s="81">
        <v>2.7304696046807702</v>
      </c>
      <c r="Z21" s="81">
        <v>-2.7251958090452599</v>
      </c>
    </row>
    <row r="22" spans="18:26">
      <c r="R22" s="81" t="s">
        <v>19</v>
      </c>
      <c r="S22" s="81">
        <v>4.0473534594918901</v>
      </c>
      <c r="T22" s="81">
        <v>-6.60146550158984</v>
      </c>
      <c r="U22" s="81" t="s">
        <v>386</v>
      </c>
      <c r="V22" s="81">
        <v>4.5452774885511795</v>
      </c>
      <c r="W22" s="81">
        <v>-22.056290918170198</v>
      </c>
      <c r="X22" s="81" t="s">
        <v>108</v>
      </c>
      <c r="Y22" s="81">
        <v>0.48052351522269998</v>
      </c>
      <c r="Z22" s="81">
        <v>1.4143209079718</v>
      </c>
    </row>
    <row r="23" spans="18:26">
      <c r="R23" s="81" t="s">
        <v>20</v>
      </c>
      <c r="S23" s="81">
        <v>-31.730108076422496</v>
      </c>
      <c r="T23" s="81">
        <v>-16.3300235204354</v>
      </c>
      <c r="U23" s="81" t="s">
        <v>68</v>
      </c>
      <c r="V23" s="81">
        <v>-0.67392818809707</v>
      </c>
      <c r="W23" s="81">
        <v>3.07385372133515</v>
      </c>
      <c r="X23" s="81" t="s">
        <v>131</v>
      </c>
      <c r="Y23" s="81">
        <v>-5.0121500608615994</v>
      </c>
      <c r="Z23" s="81">
        <v>6.0092205308580997</v>
      </c>
    </row>
    <row r="24" spans="18:26">
      <c r="R24" s="81" t="s">
        <v>21</v>
      </c>
      <c r="S24" s="81">
        <v>5.8422220475011297</v>
      </c>
      <c r="T24" s="81">
        <v>15.9348442845787</v>
      </c>
      <c r="U24" s="81" t="s">
        <v>46</v>
      </c>
      <c r="V24" s="81">
        <v>-3.3976766189436702</v>
      </c>
      <c r="W24" s="81">
        <v>-0.90772375830479901</v>
      </c>
      <c r="X24" s="81"/>
      <c r="Y24" s="81"/>
      <c r="Z24" s="81"/>
    </row>
    <row r="25" spans="18:26">
      <c r="R25" s="81" t="s">
        <v>22</v>
      </c>
      <c r="S25" s="81">
        <v>2.20670206247721</v>
      </c>
      <c r="T25" s="81">
        <v>14.8294725067953</v>
      </c>
      <c r="U25" s="81" t="s">
        <v>69</v>
      </c>
      <c r="V25" s="81">
        <v>1.0776115244978099</v>
      </c>
      <c r="W25" s="81">
        <v>-2.2776427176605702</v>
      </c>
      <c r="X25" s="81"/>
      <c r="Y25" s="81"/>
      <c r="Z25" s="81"/>
    </row>
    <row r="26" spans="18:26">
      <c r="R26" s="81" t="s">
        <v>23</v>
      </c>
      <c r="S26" s="81">
        <v>12.3078408091718</v>
      </c>
      <c r="T26" s="81">
        <v>-1.9798781447097999</v>
      </c>
      <c r="U26" s="81" t="s">
        <v>97</v>
      </c>
      <c r="V26" s="81">
        <v>5.3103541176284903</v>
      </c>
      <c r="W26" s="81">
        <v>24.562019508093798</v>
      </c>
      <c r="X26" s="81"/>
      <c r="Y26" s="81"/>
      <c r="Z26" s="81"/>
    </row>
    <row r="27" spans="18:26">
      <c r="R27" s="81" t="s">
        <v>24</v>
      </c>
      <c r="S27" s="81">
        <v>6.7594550988681101</v>
      </c>
      <c r="T27" s="81">
        <v>-4.2397291618969994</v>
      </c>
      <c r="U27" s="81" t="s">
        <v>316</v>
      </c>
      <c r="V27" s="81">
        <v>44.583153746885202</v>
      </c>
      <c r="W27" s="81">
        <v>-61.239159667873899</v>
      </c>
      <c r="X27" s="81"/>
      <c r="Y27" s="81"/>
      <c r="Z27" s="81"/>
    </row>
    <row r="28" spans="18:26">
      <c r="R28" s="81" t="s">
        <v>25</v>
      </c>
      <c r="S28" s="81">
        <v>6.7836361977443902</v>
      </c>
      <c r="T28" s="81">
        <v>-12.815092701608998</v>
      </c>
      <c r="U28" s="81" t="s">
        <v>317</v>
      </c>
      <c r="V28" s="81">
        <v>51.552718504905407</v>
      </c>
      <c r="W28" s="81">
        <v>-38.5239365802218</v>
      </c>
      <c r="X28" s="81"/>
      <c r="Y28" s="81"/>
      <c r="Z28" s="81"/>
    </row>
    <row r="29" spans="18:26">
      <c r="R29" s="81" t="s">
        <v>26</v>
      </c>
      <c r="S29" s="81">
        <v>1.28320529354083</v>
      </c>
      <c r="T29" s="81">
        <v>-8.6199109818123496</v>
      </c>
      <c r="U29" s="81" t="s">
        <v>347</v>
      </c>
      <c r="V29" s="81">
        <v>-5.4628558811829198</v>
      </c>
      <c r="W29" s="81">
        <v>12.496068016869199</v>
      </c>
      <c r="X29" s="81"/>
      <c r="Y29" s="81"/>
      <c r="Z29" s="81"/>
    </row>
    <row r="30" spans="18:26">
      <c r="R30" s="81" t="s">
        <v>27</v>
      </c>
      <c r="S30" s="81">
        <v>-0.39353949209818007</v>
      </c>
      <c r="T30" s="81">
        <v>-6.8139409224614003</v>
      </c>
      <c r="U30" s="81" t="s">
        <v>36</v>
      </c>
      <c r="V30" s="81">
        <v>12.4521879744673</v>
      </c>
      <c r="W30" s="81">
        <v>-2.94477584635553</v>
      </c>
      <c r="X30" s="81"/>
      <c r="Y30" s="81"/>
      <c r="Z30" s="81"/>
    </row>
    <row r="31" spans="18:26">
      <c r="R31" s="81" t="s">
        <v>28</v>
      </c>
      <c r="S31" s="81">
        <v>-6.2912686451376194</v>
      </c>
      <c r="T31" s="81">
        <v>2.4738712048611</v>
      </c>
      <c r="U31" s="81" t="s">
        <v>35</v>
      </c>
      <c r="V31" s="81">
        <v>-2.7298584888869803</v>
      </c>
      <c r="W31" s="81">
        <v>-15.689229308727001</v>
      </c>
      <c r="X31" s="81"/>
      <c r="Y31" s="81"/>
      <c r="Z31" s="81"/>
    </row>
    <row r="32" spans="18:26">
      <c r="R32" s="81"/>
      <c r="S32" s="81"/>
      <c r="T32" s="81"/>
      <c r="U32" s="81" t="s">
        <v>348</v>
      </c>
      <c r="V32" s="81">
        <v>15.3293083887802</v>
      </c>
      <c r="W32" s="81">
        <v>-7.5140777711335707</v>
      </c>
      <c r="X32" s="81"/>
      <c r="Y32" s="81"/>
      <c r="Z32" s="81"/>
    </row>
    <row r="33" spans="18:26">
      <c r="R33" s="81"/>
      <c r="S33" s="81"/>
      <c r="T33" s="81"/>
      <c r="U33" s="81" t="s">
        <v>70</v>
      </c>
      <c r="V33" s="81">
        <v>10.1589845751684</v>
      </c>
      <c r="W33" s="81">
        <v>2.7367755544848</v>
      </c>
      <c r="X33" s="81"/>
      <c r="Y33" s="81"/>
      <c r="Z33" s="81"/>
    </row>
    <row r="34" spans="18:26">
      <c r="R34" s="81"/>
      <c r="S34" s="81"/>
      <c r="T34" s="81"/>
      <c r="U34" s="81" t="s">
        <v>330</v>
      </c>
      <c r="V34" s="81">
        <v>4.5101131081414403</v>
      </c>
      <c r="W34" s="81">
        <v>2.1897698544496</v>
      </c>
      <c r="X34" s="81"/>
      <c r="Y34" s="81"/>
      <c r="Z34" s="81"/>
    </row>
    <row r="35" spans="18:26">
      <c r="R35" s="81"/>
      <c r="S35" s="81"/>
      <c r="T35" s="81"/>
      <c r="U35" s="81" t="s">
        <v>52</v>
      </c>
      <c r="V35" s="81">
        <v>2.4434086559996802</v>
      </c>
      <c r="W35" s="81">
        <v>-7.9586767887007799</v>
      </c>
      <c r="X35" s="81"/>
      <c r="Y35" s="81"/>
      <c r="Z35" s="81"/>
    </row>
    <row r="36" spans="18:26">
      <c r="R36" s="81"/>
      <c r="S36" s="81"/>
      <c r="T36" s="81"/>
      <c r="U36" s="81" t="s">
        <v>387</v>
      </c>
      <c r="V36" s="81">
        <v>26.757712794672901</v>
      </c>
      <c r="W36" s="81">
        <v>-1.9868506894808</v>
      </c>
      <c r="X36" s="81"/>
      <c r="Y36" s="81"/>
      <c r="Z36" s="81"/>
    </row>
    <row r="37" spans="18:26">
      <c r="R37" s="81"/>
      <c r="S37" s="81"/>
      <c r="T37" s="81"/>
      <c r="U37" s="81" t="s">
        <v>352</v>
      </c>
      <c r="V37" s="81">
        <v>8.8717700261794104</v>
      </c>
      <c r="W37" s="81">
        <v>-0.30738687245590002</v>
      </c>
      <c r="X37" s="81"/>
      <c r="Y37" s="81"/>
      <c r="Z37" s="81"/>
    </row>
    <row r="38" spans="18:26">
      <c r="R38" s="81"/>
      <c r="S38" s="81"/>
      <c r="T38" s="81"/>
      <c r="U38" s="81" t="s">
        <v>71</v>
      </c>
      <c r="V38" s="81">
        <v>0.133920806027649</v>
      </c>
      <c r="W38" s="81">
        <v>-3.36008436203036</v>
      </c>
      <c r="X38" s="81"/>
      <c r="Y38" s="81"/>
      <c r="Z38" s="81"/>
    </row>
    <row r="39" spans="18:26">
      <c r="R39" s="81"/>
      <c r="S39" s="81"/>
      <c r="T39" s="81"/>
      <c r="U39" s="81" t="s">
        <v>319</v>
      </c>
      <c r="V39" s="81">
        <v>-4.0767077335734099</v>
      </c>
      <c r="W39" s="81">
        <v>-15.0520136853726</v>
      </c>
      <c r="X39" s="81"/>
      <c r="Y39" s="81"/>
      <c r="Z39" s="81"/>
    </row>
    <row r="40" spans="18:26">
      <c r="R40" s="81"/>
      <c r="S40" s="81"/>
      <c r="T40" s="81"/>
      <c r="U40" s="81" t="s">
        <v>33</v>
      </c>
      <c r="V40" s="81">
        <v>1.3718208057151999</v>
      </c>
      <c r="W40" s="81">
        <v>21.919690935896099</v>
      </c>
      <c r="X40" s="81"/>
      <c r="Y40" s="81"/>
      <c r="Z40" s="81"/>
    </row>
    <row r="41" spans="18:26">
      <c r="R41" s="81"/>
      <c r="S41" s="81"/>
      <c r="T41" s="81"/>
      <c r="U41" s="81" t="s">
        <v>72</v>
      </c>
      <c r="V41" s="81">
        <v>-6.5079111435905004</v>
      </c>
      <c r="W41" s="81">
        <v>0.70500403034625703</v>
      </c>
      <c r="X41" s="81"/>
      <c r="Y41" s="81"/>
      <c r="Z41" s="81"/>
    </row>
    <row r="42" spans="18:26">
      <c r="R42" s="81"/>
      <c r="S42" s="81"/>
      <c r="T42" s="81"/>
      <c r="U42" s="81" t="s">
        <v>320</v>
      </c>
      <c r="V42" s="81">
        <v>-6.3565117917686997</v>
      </c>
      <c r="W42" s="81">
        <v>1.84580644660964</v>
      </c>
      <c r="X42" s="81"/>
      <c r="Y42" s="81"/>
      <c r="Z42" s="81"/>
    </row>
    <row r="43" spans="18:26">
      <c r="R43" s="81"/>
      <c r="S43" s="81"/>
      <c r="T43" s="81"/>
      <c r="U43" s="81" t="s">
        <v>73</v>
      </c>
      <c r="V43" s="81">
        <v>4.4055289432957796</v>
      </c>
      <c r="W43" s="81">
        <v>-2.8376074054901301</v>
      </c>
      <c r="X43" s="81"/>
      <c r="Y43" s="81"/>
      <c r="Z43" s="81"/>
    </row>
    <row r="44" spans="18:26">
      <c r="R44" s="81"/>
      <c r="S44" s="81"/>
      <c r="T44" s="81"/>
      <c r="U44" s="81" t="s">
        <v>75</v>
      </c>
      <c r="V44" s="81">
        <v>-12.904463272844499</v>
      </c>
      <c r="W44" s="81">
        <v>6.4357867436712999</v>
      </c>
      <c r="X44" s="81"/>
      <c r="Y44" s="81"/>
      <c r="Z44" s="81"/>
    </row>
    <row r="45" spans="18:26">
      <c r="R45" s="81"/>
      <c r="S45" s="81"/>
      <c r="T45" s="81"/>
      <c r="U45" s="81" t="s">
        <v>32</v>
      </c>
      <c r="V45" s="81">
        <v>8.228299378407101</v>
      </c>
      <c r="W45" s="81">
        <v>-40.711179685522801</v>
      </c>
      <c r="X45" s="81"/>
      <c r="Y45" s="81"/>
      <c r="Z45" s="81"/>
    </row>
    <row r="46" spans="18:26">
      <c r="R46" s="81"/>
      <c r="S46" s="81"/>
      <c r="T46" s="81"/>
      <c r="U46" s="81" t="s">
        <v>76</v>
      </c>
      <c r="V46" s="81">
        <v>8.7383819359361805</v>
      </c>
      <c r="W46" s="81">
        <v>-0.18904285118299702</v>
      </c>
      <c r="X46" s="81"/>
      <c r="Y46" s="81"/>
      <c r="Z46" s="81"/>
    </row>
    <row r="47" spans="18:26">
      <c r="R47" s="81"/>
      <c r="S47" s="81"/>
      <c r="T47" s="81"/>
      <c r="U47" s="81" t="s">
        <v>48</v>
      </c>
      <c r="V47" s="81">
        <v>9.4252914422223313</v>
      </c>
      <c r="W47" s="81">
        <v>-3.9245956549342003</v>
      </c>
      <c r="X47" s="81"/>
      <c r="Y47" s="81"/>
      <c r="Z47" s="81"/>
    </row>
    <row r="48" spans="18:26">
      <c r="R48" s="81"/>
      <c r="S48" s="81"/>
      <c r="T48" s="81"/>
      <c r="U48" s="81" t="s">
        <v>31</v>
      </c>
      <c r="V48" s="81">
        <v>-41.410374301992498</v>
      </c>
      <c r="W48" s="81">
        <v>49.539791571491698</v>
      </c>
      <c r="X48" s="81"/>
      <c r="Y48" s="81"/>
      <c r="Z48" s="81"/>
    </row>
    <row r="49" spans="1:26">
      <c r="R49" s="81"/>
      <c r="S49" s="81"/>
      <c r="T49" s="81"/>
      <c r="U49" s="81" t="s">
        <v>321</v>
      </c>
      <c r="V49" s="81">
        <v>17.962076363626998</v>
      </c>
      <c r="W49" s="81">
        <v>-3.4750884823459995</v>
      </c>
      <c r="X49" s="81"/>
      <c r="Y49" s="81"/>
      <c r="Z49" s="81"/>
    </row>
    <row r="50" spans="1:26">
      <c r="R50" s="81"/>
      <c r="S50" s="81"/>
      <c r="T50" s="81"/>
      <c r="U50" s="81" t="s">
        <v>355</v>
      </c>
      <c r="V50" s="81">
        <v>72.207386422977208</v>
      </c>
      <c r="W50" s="81">
        <v>-35.708570116540002</v>
      </c>
      <c r="X50" s="81"/>
      <c r="Y50" s="81"/>
      <c r="Z50" s="81"/>
    </row>
    <row r="51" spans="1:26">
      <c r="R51" s="81"/>
      <c r="S51" s="81"/>
      <c r="T51" s="81"/>
      <c r="U51" s="81" t="s">
        <v>53</v>
      </c>
      <c r="V51" s="81">
        <v>6.5417094739304193</v>
      </c>
      <c r="W51" s="81">
        <v>3.4493026999307999</v>
      </c>
      <c r="X51" s="81"/>
      <c r="Y51" s="81"/>
      <c r="Z51" s="81"/>
    </row>
    <row r="52" spans="1:26">
      <c r="R52" s="81"/>
      <c r="S52" s="81"/>
      <c r="T52" s="81"/>
      <c r="U52" s="81" t="s">
        <v>77</v>
      </c>
      <c r="V52" s="81">
        <v>-11.914781560326599</v>
      </c>
      <c r="W52" s="81">
        <v>8.1813285278435703</v>
      </c>
      <c r="X52" s="81"/>
      <c r="Y52" s="81"/>
      <c r="Z52" s="81"/>
    </row>
    <row r="53" spans="1:26">
      <c r="R53" s="81"/>
      <c r="S53" s="81"/>
      <c r="T53" s="81"/>
      <c r="U53" s="81" t="s">
        <v>322</v>
      </c>
      <c r="V53" s="81">
        <v>20.785579393264701</v>
      </c>
      <c r="W53" s="81">
        <v>-13.236514072878599</v>
      </c>
      <c r="X53" s="81"/>
      <c r="Y53" s="81"/>
      <c r="Z53" s="81"/>
    </row>
    <row r="54" spans="1:26">
      <c r="R54" s="81"/>
      <c r="S54" s="81"/>
      <c r="T54" s="81"/>
      <c r="U54" s="81" t="s">
        <v>323</v>
      </c>
      <c r="V54" s="81">
        <v>8.2234098707665808</v>
      </c>
      <c r="W54" s="81">
        <v>0.594128872244999</v>
      </c>
      <c r="X54" s="81"/>
      <c r="Y54" s="81"/>
      <c r="Z54" s="81"/>
    </row>
    <row r="55" spans="1:26">
      <c r="R55" s="81"/>
      <c r="S55" s="81"/>
      <c r="T55" s="81"/>
      <c r="U55" s="81" t="s">
        <v>324</v>
      </c>
      <c r="V55" s="81">
        <v>5.0350479795020497</v>
      </c>
      <c r="W55" s="81">
        <v>-4.4300980010374307</v>
      </c>
      <c r="X55" s="81"/>
      <c r="Y55" s="81"/>
      <c r="Z55" s="81"/>
    </row>
    <row r="56" spans="1:26">
      <c r="R56" s="81"/>
      <c r="S56" s="81"/>
      <c r="T56" s="81"/>
      <c r="U56" s="81" t="s">
        <v>49</v>
      </c>
      <c r="V56" s="81">
        <v>1.10411716887386</v>
      </c>
      <c r="W56" s="81">
        <v>-5.41012750286197</v>
      </c>
      <c r="X56" s="81"/>
      <c r="Y56" s="81"/>
      <c r="Z56" s="81"/>
    </row>
    <row r="57" spans="1:26">
      <c r="R57" s="81"/>
      <c r="S57" s="81"/>
      <c r="T57" s="81"/>
      <c r="U57" s="81" t="s">
        <v>79</v>
      </c>
      <c r="V57" s="81">
        <v>28.775084427864201</v>
      </c>
      <c r="W57" s="81">
        <v>3.0044422182267003</v>
      </c>
      <c r="X57" s="81"/>
      <c r="Y57" s="81"/>
      <c r="Z57" s="81"/>
    </row>
    <row r="58" spans="1:26">
      <c r="R58" s="81"/>
      <c r="S58" s="81"/>
      <c r="T58" s="81"/>
      <c r="U58" s="81" t="s">
        <v>30</v>
      </c>
      <c r="V58" s="81">
        <v>-44.793723141837901</v>
      </c>
      <c r="W58" s="81">
        <v>49.677632159257499</v>
      </c>
      <c r="X58" s="81"/>
      <c r="Y58" s="81"/>
      <c r="Z58" s="81"/>
    </row>
    <row r="59" spans="1:26">
      <c r="R59" s="81"/>
      <c r="S59" s="81"/>
      <c r="T59" s="81"/>
      <c r="U59" s="81" t="s">
        <v>80</v>
      </c>
      <c r="V59" s="81">
        <v>21.4601712915393</v>
      </c>
      <c r="W59" s="81">
        <v>-0.92135306991406996</v>
      </c>
      <c r="X59" s="81"/>
      <c r="Y59" s="81"/>
      <c r="Z59" s="81"/>
    </row>
    <row r="61" spans="1:26">
      <c r="A61" s="80" t="s">
        <v>590</v>
      </c>
    </row>
    <row r="97" spans="2:10">
      <c r="C97" s="80" t="s">
        <v>591</v>
      </c>
      <c r="D97" s="80" t="s">
        <v>592</v>
      </c>
      <c r="E97" s="80" t="s">
        <v>593</v>
      </c>
      <c r="J97" s="80" t="s">
        <v>594</v>
      </c>
    </row>
    <row r="98" spans="2:10">
      <c r="B98" s="80" t="s">
        <v>243</v>
      </c>
      <c r="C98" s="80">
        <v>1.0037556712288067E-2</v>
      </c>
      <c r="D98" s="80">
        <v>4.3370548269202384E-2</v>
      </c>
      <c r="E98" s="80">
        <v>-3.5763485103149348E-2</v>
      </c>
      <c r="I98" s="80" t="s">
        <v>243</v>
      </c>
      <c r="J98" s="80">
        <v>6.3318233042443772E-2</v>
      </c>
    </row>
    <row r="99" spans="2:10">
      <c r="B99" s="80" t="s">
        <v>479</v>
      </c>
      <c r="C99" s="80">
        <v>2.7415978853887538E-2</v>
      </c>
      <c r="D99" s="80">
        <v>6.7339068019361223E-2</v>
      </c>
      <c r="E99" s="80">
        <v>-8.4059422779818004E-3</v>
      </c>
      <c r="I99" s="80" t="s">
        <v>479</v>
      </c>
      <c r="J99" s="80">
        <v>-0.66220140840152331</v>
      </c>
    </row>
    <row r="100" spans="2:10">
      <c r="B100" s="80" t="s">
        <v>595</v>
      </c>
      <c r="C100" s="80">
        <v>9.5152611007985177E-3</v>
      </c>
      <c r="D100" s="80">
        <v>8.7657096594397146E-2</v>
      </c>
      <c r="E100" s="80">
        <v>-4.5091692494534499E-2</v>
      </c>
      <c r="I100" s="80" t="s">
        <v>595</v>
      </c>
      <c r="J100" s="80">
        <v>-0.38816304362010851</v>
      </c>
    </row>
    <row r="119" spans="1:9">
      <c r="B119" s="156" t="s">
        <v>596</v>
      </c>
      <c r="C119" s="156"/>
      <c r="D119" s="156"/>
      <c r="E119" s="156"/>
      <c r="F119" s="156"/>
    </row>
    <row r="120" spans="1:9">
      <c r="B120" s="244" t="s">
        <v>597</v>
      </c>
      <c r="C120" s="156" t="s">
        <v>598</v>
      </c>
      <c r="D120" s="156" t="s">
        <v>599</v>
      </c>
      <c r="E120" s="156" t="s">
        <v>600</v>
      </c>
      <c r="F120" s="80" t="s">
        <v>601</v>
      </c>
      <c r="G120" s="80" t="s">
        <v>602</v>
      </c>
      <c r="H120" s="156" t="s">
        <v>603</v>
      </c>
      <c r="I120" s="156" t="s">
        <v>604</v>
      </c>
    </row>
    <row r="121" spans="1:9">
      <c r="A121" s="80" t="s">
        <v>243</v>
      </c>
      <c r="B121" s="240">
        <v>0.1224881</v>
      </c>
      <c r="C121" s="241">
        <v>0.1017837</v>
      </c>
      <c r="D121" s="241">
        <f>H121+I121</f>
        <v>-0.17492406999999999</v>
      </c>
      <c r="E121" s="241">
        <v>-1.201413E-2</v>
      </c>
      <c r="F121" s="241">
        <v>3.0580059999999999E-2</v>
      </c>
      <c r="G121" s="241">
        <v>0.17706250000000001</v>
      </c>
      <c r="H121" s="241">
        <v>-6.8719269999999999E-2</v>
      </c>
      <c r="I121" s="241">
        <v>-0.1062048</v>
      </c>
    </row>
    <row r="122" spans="1:9">
      <c r="A122" s="80" t="s">
        <v>479</v>
      </c>
      <c r="B122" s="241">
        <v>-7.1099389999999998E-2</v>
      </c>
      <c r="C122" s="241">
        <v>3.6529499999999999E-2</v>
      </c>
      <c r="D122" s="241">
        <f t="shared" ref="D122:D123" si="0">H122+I122</f>
        <v>-0.26801775999999999</v>
      </c>
      <c r="E122" s="241">
        <v>4.410563E-2</v>
      </c>
      <c r="F122" s="241">
        <v>5.0388000000000002E-2</v>
      </c>
      <c r="G122" s="241">
        <v>6.5895270000000006E-2</v>
      </c>
      <c r="H122" s="241">
        <v>-8.7523160000000003E-2</v>
      </c>
      <c r="I122" s="241">
        <v>-0.18049460000000001</v>
      </c>
    </row>
    <row r="123" spans="1:9">
      <c r="A123" s="80" t="s">
        <v>595</v>
      </c>
      <c r="B123" s="241">
        <v>-0.11040170000000001</v>
      </c>
      <c r="C123" s="241">
        <v>-6.0078300000000001E-2</v>
      </c>
      <c r="D123" s="241">
        <f t="shared" si="0"/>
        <v>-0.29638189999999998</v>
      </c>
      <c r="E123" s="241">
        <v>0.28714879999999998</v>
      </c>
      <c r="F123" s="241">
        <v>-8.6063379999999998E-3</v>
      </c>
      <c r="G123" s="241">
        <v>-3.2483930000000001E-2</v>
      </c>
      <c r="H123" s="241">
        <v>-0.1105901</v>
      </c>
      <c r="I123" s="241">
        <v>-0.18579180000000001</v>
      </c>
    </row>
    <row r="135" spans="8:32">
      <c r="W135" s="245" t="s">
        <v>605</v>
      </c>
      <c r="X135" s="246"/>
      <c r="Y135" s="246"/>
      <c r="Z135" s="246"/>
      <c r="AA135" s="247"/>
      <c r="AB135" s="245"/>
      <c r="AC135" s="246"/>
      <c r="AD135" s="246"/>
      <c r="AE135" s="246"/>
      <c r="AF135" s="247"/>
    </row>
    <row r="136" spans="8:32">
      <c r="T136" s="80" t="s">
        <v>606</v>
      </c>
      <c r="U136" s="80" t="s">
        <v>607</v>
      </c>
      <c r="V136" s="80" t="s">
        <v>608</v>
      </c>
      <c r="W136" s="248" t="s">
        <v>609</v>
      </c>
      <c r="X136" s="80" t="s">
        <v>598</v>
      </c>
      <c r="Y136" s="80" t="s">
        <v>599</v>
      </c>
      <c r="Z136" s="80" t="s">
        <v>606</v>
      </c>
      <c r="AA136" s="249" t="s">
        <v>610</v>
      </c>
      <c r="AB136" s="248"/>
      <c r="AF136" s="249"/>
    </row>
    <row r="137" spans="8:32">
      <c r="S137" s="80" t="s">
        <v>243</v>
      </c>
      <c r="T137" s="80">
        <v>1</v>
      </c>
      <c r="U137" s="80">
        <v>-0.27987950673382422</v>
      </c>
      <c r="V137" s="80">
        <v>-0.68188756961229469</v>
      </c>
      <c r="W137" s="248">
        <v>3.1820072612900215E-2</v>
      </c>
      <c r="X137" s="80">
        <v>-0.23293500407544074</v>
      </c>
      <c r="Y137" s="80">
        <v>-0.56751380499498549</v>
      </c>
      <c r="Z137" s="80">
        <v>0.8322688816833258</v>
      </c>
      <c r="AA137" s="249">
        <v>6.8008570153880125E-16</v>
      </c>
      <c r="AB137" s="248"/>
      <c r="AF137" s="249"/>
    </row>
    <row r="138" spans="8:32">
      <c r="S138" s="80" t="s">
        <v>479</v>
      </c>
      <c r="T138" s="80">
        <v>1</v>
      </c>
      <c r="U138" s="80">
        <v>-0.22254804049662319</v>
      </c>
      <c r="V138" s="80">
        <v>-0.53120448317842373</v>
      </c>
      <c r="W138" s="248">
        <v>0.15793686108135491</v>
      </c>
      <c r="X138" s="80">
        <v>-0.14273664640306755</v>
      </c>
      <c r="Y138" s="80">
        <v>-0.34070102937758012</v>
      </c>
      <c r="Z138" s="80">
        <v>0.64137453686200119</v>
      </c>
      <c r="AA138" s="249">
        <v>1.2336226819876181E-15</v>
      </c>
      <c r="AB138" s="248"/>
      <c r="AF138" s="249"/>
    </row>
    <row r="139" spans="8:32">
      <c r="S139" s="80" t="s">
        <v>595</v>
      </c>
      <c r="T139" s="80">
        <v>1</v>
      </c>
      <c r="U139" s="80">
        <v>-0.4079095251211643</v>
      </c>
      <c r="V139" s="80">
        <v>-0.62225876322598117</v>
      </c>
      <c r="W139" s="250">
        <v>-1.206341833999231E-2</v>
      </c>
      <c r="X139" s="251">
        <v>-0.16311111819739324</v>
      </c>
      <c r="Y139" s="251">
        <v>-0.24882312480388455</v>
      </c>
      <c r="Z139" s="251">
        <v>0.39987082466128521</v>
      </c>
      <c r="AA139" s="252">
        <v>1.9091159582631884E-16</v>
      </c>
      <c r="AB139" s="250"/>
      <c r="AC139" s="251"/>
      <c r="AD139" s="251"/>
      <c r="AE139" s="251"/>
      <c r="AF139" s="252"/>
    </row>
    <row r="141" spans="8:32">
      <c r="V141" s="205" t="s">
        <v>611</v>
      </c>
    </row>
    <row r="142" spans="8:32">
      <c r="K142" s="80" t="s">
        <v>612</v>
      </c>
      <c r="V142" s="245"/>
      <c r="W142" s="253" t="s">
        <v>463</v>
      </c>
      <c r="X142" s="254" t="s">
        <v>464</v>
      </c>
      <c r="Y142" s="246" t="s">
        <v>563</v>
      </c>
      <c r="Z142" s="255" t="s">
        <v>564</v>
      </c>
    </row>
    <row r="143" spans="8:32">
      <c r="H143" s="241"/>
      <c r="J143" s="80" t="s">
        <v>243</v>
      </c>
      <c r="K143" s="80">
        <v>0.33746025403024354</v>
      </c>
      <c r="V143" s="248" t="s">
        <v>243</v>
      </c>
      <c r="W143" s="80">
        <f t="shared" ref="W143:Z145" si="1">W137*100</f>
        <v>3.1820072612900216</v>
      </c>
      <c r="X143" s="80">
        <f t="shared" si="1"/>
        <v>-23.293500407544073</v>
      </c>
      <c r="Y143" s="80">
        <f t="shared" si="1"/>
        <v>-56.751380499498552</v>
      </c>
      <c r="Z143" s="249">
        <f t="shared" si="1"/>
        <v>83.226888168332579</v>
      </c>
    </row>
    <row r="144" spans="8:32">
      <c r="H144" s="241"/>
      <c r="J144" s="80" t="s">
        <v>479</v>
      </c>
      <c r="K144" s="80">
        <v>0.39416292755084037</v>
      </c>
      <c r="V144" s="248" t="s">
        <v>333</v>
      </c>
      <c r="W144" s="80">
        <f t="shared" si="1"/>
        <v>15.793686108135491</v>
      </c>
      <c r="X144" s="80">
        <f t="shared" si="1"/>
        <v>-14.273664640306755</v>
      </c>
      <c r="Y144" s="80">
        <f t="shared" si="1"/>
        <v>-34.070102937758016</v>
      </c>
      <c r="Z144" s="249">
        <f t="shared" si="1"/>
        <v>64.137453686200118</v>
      </c>
    </row>
    <row r="145" spans="8:26">
      <c r="H145" s="241"/>
      <c r="J145" s="80" t="s">
        <v>595</v>
      </c>
      <c r="K145" s="80">
        <v>0.38101164999205672</v>
      </c>
      <c r="V145" s="250" t="s">
        <v>262</v>
      </c>
      <c r="W145" s="251">
        <f t="shared" si="1"/>
        <v>-1.2063418339992309</v>
      </c>
      <c r="X145" s="251">
        <f t="shared" si="1"/>
        <v>-16.311111819739324</v>
      </c>
      <c r="Y145" s="251">
        <f t="shared" si="1"/>
        <v>-24.882312480388453</v>
      </c>
      <c r="Z145" s="252">
        <f t="shared" si="1"/>
        <v>39.98708246612852</v>
      </c>
    </row>
  </sheetData>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F2704-AE15-4E15-8BA0-5B0D40ACF5FA}">
  <sheetPr>
    <tabColor theme="6"/>
  </sheetPr>
  <dimension ref="A1:H40"/>
  <sheetViews>
    <sheetView showGridLines="0" topLeftCell="H1" workbookViewId="0">
      <selection activeCell="J26" sqref="J26"/>
    </sheetView>
  </sheetViews>
  <sheetFormatPr defaultRowHeight="12.5"/>
  <cols>
    <col min="1" max="1" width="21.81640625" customWidth="1"/>
    <col min="2" max="2" width="17.7265625" customWidth="1"/>
    <col min="3" max="3" width="0" style="85" hidden="1" customWidth="1"/>
    <col min="4" max="4" width="13.54296875" style="85" customWidth="1"/>
    <col min="5" max="5" width="12.81640625" style="85" hidden="1" customWidth="1"/>
    <col min="6" max="7" width="0" hidden="1" customWidth="1"/>
    <col min="8" max="8" width="43.08984375" customWidth="1"/>
  </cols>
  <sheetData>
    <row r="1" spans="1:8">
      <c r="A1" s="214" t="s">
        <v>385</v>
      </c>
      <c r="B1" s="214" t="s">
        <v>614</v>
      </c>
      <c r="C1" s="236" t="s">
        <v>615</v>
      </c>
      <c r="D1" s="236" t="s">
        <v>616</v>
      </c>
      <c r="E1" s="236" t="s">
        <v>617</v>
      </c>
      <c r="F1" s="236" t="s">
        <v>618</v>
      </c>
      <c r="G1" s="236" t="s">
        <v>619</v>
      </c>
      <c r="H1" s="236" t="s">
        <v>620</v>
      </c>
    </row>
    <row r="2" spans="1:8">
      <c r="A2" s="214" t="s">
        <v>14</v>
      </c>
      <c r="B2" s="214" t="s">
        <v>242</v>
      </c>
      <c r="C2" s="234">
        <v>35.799999999999997</v>
      </c>
      <c r="D2" s="234">
        <v>8.037996545768566</v>
      </c>
      <c r="E2" s="234">
        <v>22.452504317789295</v>
      </c>
      <c r="F2" s="220">
        <v>6.6983304548071387E-2</v>
      </c>
      <c r="G2" s="220">
        <v>0.52246977547495688</v>
      </c>
      <c r="H2" s="234">
        <v>27.762003454231433</v>
      </c>
    </row>
    <row r="3" spans="1:8">
      <c r="A3" s="214" t="s">
        <v>10</v>
      </c>
      <c r="B3" s="214" t="s">
        <v>234</v>
      </c>
      <c r="C3" s="234">
        <v>24.79720787580689</v>
      </c>
      <c r="D3" s="234">
        <v>5.4438018984283794</v>
      </c>
      <c r="E3" s="234">
        <v>21.953285731574486</v>
      </c>
      <c r="F3" s="220">
        <v>4.5365015820236498E-2</v>
      </c>
      <c r="G3" s="220">
        <v>0.35384712339784469</v>
      </c>
      <c r="H3" s="234">
        <v>19.353405977378511</v>
      </c>
    </row>
    <row r="4" spans="1:8">
      <c r="A4" s="214" t="s">
        <v>27</v>
      </c>
      <c r="B4" s="214" t="s">
        <v>237</v>
      </c>
      <c r="C4" s="234">
        <v>16.090515776750721</v>
      </c>
      <c r="D4" s="234">
        <v>3.3222182574350021</v>
      </c>
      <c r="E4" s="234">
        <v>20.647058823529413</v>
      </c>
      <c r="F4" s="220">
        <v>2.7685152145291686E-2</v>
      </c>
      <c r="G4" s="220">
        <v>0.21594418673327512</v>
      </c>
      <c r="H4" s="234">
        <v>12.768297519315718</v>
      </c>
    </row>
    <row r="5" spans="1:8">
      <c r="A5" s="214" t="s">
        <v>621</v>
      </c>
      <c r="B5" s="214" t="s">
        <v>254</v>
      </c>
      <c r="C5" s="234">
        <v>15.416931920168889</v>
      </c>
      <c r="D5" s="234">
        <v>0</v>
      </c>
      <c r="E5" s="234">
        <v>0</v>
      </c>
      <c r="F5" s="220" t="e">
        <v>#N/A</v>
      </c>
      <c r="G5" s="220" t="e">
        <v>#N/A</v>
      </c>
      <c r="H5" s="234">
        <v>15.416931920168889</v>
      </c>
    </row>
    <row r="6" spans="1:8">
      <c r="A6" s="214" t="s">
        <v>9</v>
      </c>
      <c r="B6" s="214" t="s">
        <v>238</v>
      </c>
      <c r="C6" s="234">
        <v>14.689207977227998</v>
      </c>
      <c r="D6" s="234">
        <v>6.020599144029771</v>
      </c>
      <c r="E6" s="234">
        <v>40.986547085201792</v>
      </c>
      <c r="F6" s="220">
        <v>5.0171659533581429E-2</v>
      </c>
      <c r="G6" s="220">
        <v>0.39133894436193511</v>
      </c>
      <c r="H6" s="234">
        <v>8.6686088331982276</v>
      </c>
    </row>
    <row r="7" spans="1:8">
      <c r="A7" s="214" t="s">
        <v>24</v>
      </c>
      <c r="B7" s="214" t="s">
        <v>239</v>
      </c>
      <c r="C7" s="234">
        <v>13.446716715358184</v>
      </c>
      <c r="D7" s="234">
        <v>7.6028414894604879</v>
      </c>
      <c r="E7" s="234">
        <v>56.540504648074375</v>
      </c>
      <c r="F7" s="220">
        <v>6.3357012412170732E-2</v>
      </c>
      <c r="G7" s="220">
        <v>0.49418469681493171</v>
      </c>
      <c r="H7" s="234">
        <v>5.8438752258976958</v>
      </c>
    </row>
    <row r="8" spans="1:8">
      <c r="A8" s="214" t="s">
        <v>3</v>
      </c>
      <c r="B8" s="214" t="s">
        <v>251</v>
      </c>
      <c r="C8" s="234">
        <v>11.566582364075973</v>
      </c>
      <c r="D8" s="234">
        <v>0.42262512484123743</v>
      </c>
      <c r="E8" s="234">
        <v>3.6538461538461533</v>
      </c>
      <c r="F8" s="220">
        <v>3.5218760403436453E-3</v>
      </c>
      <c r="G8" s="220">
        <v>2.7470633114680437E-2</v>
      </c>
      <c r="H8" s="234">
        <v>11.143957239234735</v>
      </c>
    </row>
    <row r="9" spans="1:8">
      <c r="A9" s="214" t="s">
        <v>73</v>
      </c>
      <c r="B9" s="214" t="s">
        <v>258</v>
      </c>
      <c r="C9" s="234">
        <v>9.4062415326277247</v>
      </c>
      <c r="D9" s="234">
        <v>7.8566583899693994</v>
      </c>
      <c r="E9" s="234">
        <v>83.526011560693632</v>
      </c>
      <c r="F9" s="220">
        <v>6.5472153249744994E-2</v>
      </c>
      <c r="G9" s="220">
        <v>0.51068279534801098</v>
      </c>
      <c r="H9" s="234">
        <v>1.5495831426583253</v>
      </c>
    </row>
    <row r="10" spans="1:8">
      <c r="A10" s="214" t="s">
        <v>18</v>
      </c>
      <c r="B10" s="214" t="s">
        <v>235</v>
      </c>
      <c r="C10" s="234">
        <v>8.1564635581756626</v>
      </c>
      <c r="D10" s="234">
        <v>0</v>
      </c>
      <c r="E10" s="234">
        <v>0</v>
      </c>
      <c r="F10" s="220" t="e">
        <v>#N/A</v>
      </c>
      <c r="G10" s="220" t="e">
        <v>#N/A</v>
      </c>
      <c r="H10" s="234">
        <v>8.1564635581756626</v>
      </c>
    </row>
    <row r="11" spans="1:8">
      <c r="A11" s="214" t="s">
        <v>49</v>
      </c>
      <c r="B11" s="214" t="s">
        <v>226</v>
      </c>
      <c r="C11" s="234">
        <v>6.3835587857615508</v>
      </c>
      <c r="D11" s="234">
        <v>0</v>
      </c>
      <c r="E11" s="234">
        <v>0</v>
      </c>
      <c r="F11" s="220" t="e">
        <v>#N/A</v>
      </c>
      <c r="G11" s="220" t="e">
        <v>#N/A</v>
      </c>
      <c r="H11" s="234">
        <v>6.3835587857615508</v>
      </c>
    </row>
    <row r="12" spans="1:8">
      <c r="C12" s="85">
        <v>6.0954312978986538</v>
      </c>
    </row>
    <row r="13" spans="1:8">
      <c r="C13" s="85">
        <v>5.1447704673307078</v>
      </c>
    </row>
    <row r="14" spans="1:8">
      <c r="C14" s="85">
        <v>5.048921015285508</v>
      </c>
    </row>
    <row r="15" spans="1:8">
      <c r="C15" s="85">
        <v>4.3142708933246743</v>
      </c>
    </row>
    <row r="16" spans="1:8">
      <c r="C16" s="85">
        <v>4.0412675849708721</v>
      </c>
    </row>
    <row r="17" spans="3:3">
      <c r="C17" s="85">
        <v>4.020928935107233</v>
      </c>
    </row>
    <row r="18" spans="3:3">
      <c r="C18" s="85">
        <v>3.9803769261813118</v>
      </c>
    </row>
    <row r="19" spans="3:3">
      <c r="C19" s="85">
        <v>3.7839243106247964</v>
      </c>
    </row>
    <row r="20" spans="3:3">
      <c r="C20" s="85">
        <v>3.6841639512195905</v>
      </c>
    </row>
    <row r="21" spans="3:3">
      <c r="C21" s="85">
        <v>3.1936621171079649</v>
      </c>
    </row>
    <row r="22" spans="3:3">
      <c r="C22" s="85">
        <v>2.9124146031807281</v>
      </c>
    </row>
    <row r="23" spans="3:3">
      <c r="C23" s="85">
        <v>2.5501028838395072</v>
      </c>
    </row>
    <row r="24" spans="3:3">
      <c r="C24" s="85">
        <v>2.5046839562173355</v>
      </c>
    </row>
    <row r="25" spans="3:3">
      <c r="C25" s="85">
        <v>2.1684565986277589</v>
      </c>
    </row>
    <row r="26" spans="3:3">
      <c r="C26" s="85">
        <v>2.0696654484509698</v>
      </c>
    </row>
    <row r="27" spans="3:3">
      <c r="C27" s="85">
        <v>1.9689364210004481</v>
      </c>
    </row>
    <row r="28" spans="3:3">
      <c r="C28" s="85">
        <v>1.5828811297758891</v>
      </c>
    </row>
    <row r="29" spans="3:3">
      <c r="C29" s="85">
        <v>1.1653576660631988</v>
      </c>
    </row>
    <row r="30" spans="3:3">
      <c r="C30" s="85">
        <v>1.0158301897621587</v>
      </c>
    </row>
    <row r="31" spans="3:3">
      <c r="C31" s="85">
        <v>0.77631554432140704</v>
      </c>
    </row>
    <row r="32" spans="3:3">
      <c r="C32" s="85">
        <v>0.66755677945909997</v>
      </c>
    </row>
    <row r="33" spans="3:3">
      <c r="C33" s="85">
        <v>0.64791380372454288</v>
      </c>
    </row>
    <row r="34" spans="3:3">
      <c r="C34" s="85">
        <v>0.57432464700880637</v>
      </c>
    </row>
    <row r="35" spans="3:3">
      <c r="C35" s="85">
        <v>0.4981678896827561</v>
      </c>
    </row>
    <row r="36" spans="3:3">
      <c r="C36" s="85">
        <v>0.46901411357270562</v>
      </c>
    </row>
    <row r="37" spans="3:3">
      <c r="C37" s="85">
        <v>0.39370613498490431</v>
      </c>
    </row>
    <row r="38" spans="3:3">
      <c r="C38" s="85">
        <v>0.17977367043879069</v>
      </c>
    </row>
    <row r="39" spans="3:3">
      <c r="C39" s="85">
        <v>7.2073015476377969E-2</v>
      </c>
    </row>
    <row r="40" spans="3:3">
      <c r="C40" s="85">
        <v>1.6434547763050939E-2</v>
      </c>
    </row>
  </sheetData>
  <pageMargins left="0.7" right="0.7" top="0.75" bottom="0.75" header="0.3" footer="0.3"/>
  <pageSetup paperSize="0"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F5A6D-4F2C-4D49-91B2-C46FF9CBF9D7}">
  <sheetPr>
    <tabColor theme="6"/>
  </sheetPr>
  <dimension ref="H3:K97"/>
  <sheetViews>
    <sheetView showGridLines="0" zoomScale="73" workbookViewId="0"/>
  </sheetViews>
  <sheetFormatPr defaultRowHeight="12.5"/>
  <cols>
    <col min="6" max="6" width="11.90625" bestFit="1" customWidth="1"/>
  </cols>
  <sheetData>
    <row r="3" spans="8:11" s="155" customFormat="1"/>
    <row r="5" spans="8:11">
      <c r="H5" s="214"/>
      <c r="I5" s="214" t="s">
        <v>622</v>
      </c>
      <c r="J5" s="214" t="s">
        <v>623</v>
      </c>
      <c r="K5" s="214"/>
    </row>
    <row r="6" spans="8:11">
      <c r="H6" s="214" t="s">
        <v>333</v>
      </c>
      <c r="I6" s="214">
        <v>2.7549330904522416</v>
      </c>
      <c r="J6" s="214">
        <v>3.9531866770409136</v>
      </c>
      <c r="K6" s="214">
        <v>1.1982535865886721</v>
      </c>
    </row>
    <row r="7" spans="8:11">
      <c r="H7" s="214" t="s">
        <v>262</v>
      </c>
      <c r="I7" s="214">
        <v>0.57312282323035479</v>
      </c>
      <c r="J7" s="214">
        <v>1.6239084966688813</v>
      </c>
      <c r="K7" s="214">
        <v>1.0507856734385266</v>
      </c>
    </row>
    <row r="8" spans="8:11" s="155" customFormat="1"/>
    <row r="34" s="155" customFormat="1"/>
    <row r="41" s="155" customFormat="1"/>
    <row r="43" s="155" customFormat="1"/>
    <row r="47" s="155" customFormat="1"/>
    <row r="51" s="155" customFormat="1"/>
    <row r="58" s="155" customFormat="1"/>
    <row r="60" s="155" customFormat="1"/>
    <row r="61" s="155" customFormat="1"/>
    <row r="62" s="155" customFormat="1"/>
    <row r="64" s="155" customFormat="1"/>
    <row r="65" s="155" customFormat="1"/>
    <row r="66" s="155" customFormat="1"/>
    <row r="81" s="155" customFormat="1"/>
    <row r="84" s="155" customFormat="1"/>
    <row r="86" s="155" customFormat="1"/>
    <row r="90" s="155" customFormat="1"/>
    <row r="95" s="155" customFormat="1"/>
    <row r="97" s="155" customFormat="1"/>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D1A8E-361C-424A-B11A-03F640619E3D}">
  <sheetPr>
    <tabColor theme="6"/>
  </sheetPr>
  <dimension ref="A1:T77"/>
  <sheetViews>
    <sheetView showGridLines="0" zoomScale="92" zoomScaleNormal="100" workbookViewId="0">
      <selection activeCell="F11" sqref="F11"/>
    </sheetView>
  </sheetViews>
  <sheetFormatPr defaultRowHeight="12.5"/>
  <cols>
    <col min="3" max="3" width="25.7265625" customWidth="1"/>
  </cols>
  <sheetData>
    <row r="1" spans="1:20">
      <c r="A1" s="217"/>
      <c r="D1" s="85"/>
      <c r="G1" s="217"/>
      <c r="H1" s="217"/>
      <c r="I1" s="217"/>
      <c r="J1" s="217"/>
      <c r="K1" s="217"/>
      <c r="L1" s="217"/>
      <c r="M1" s="217"/>
      <c r="N1" s="217"/>
      <c r="P1" s="85"/>
      <c r="Q1" s="85"/>
      <c r="R1" s="85"/>
      <c r="S1" s="85"/>
      <c r="T1" s="85"/>
    </row>
    <row r="2" spans="1:20">
      <c r="A2" s="217"/>
      <c r="G2" s="217"/>
      <c r="H2" s="217"/>
      <c r="I2" s="217"/>
      <c r="J2" s="217"/>
      <c r="K2" s="217"/>
      <c r="L2" s="217"/>
      <c r="M2" s="217"/>
      <c r="N2" s="217"/>
      <c r="P2" s="85"/>
      <c r="Q2" s="85"/>
      <c r="R2" s="85"/>
      <c r="S2" s="85"/>
      <c r="T2" s="85"/>
    </row>
    <row r="3" spans="1:20">
      <c r="A3" s="217"/>
      <c r="C3" s="214"/>
      <c r="D3" s="214" t="s">
        <v>1285</v>
      </c>
      <c r="G3" s="217"/>
      <c r="H3" s="217"/>
      <c r="I3" s="217"/>
      <c r="J3" s="217"/>
      <c r="K3" s="217"/>
      <c r="L3" s="217"/>
      <c r="M3" s="217"/>
      <c r="N3" s="217"/>
      <c r="P3" s="85"/>
      <c r="Q3" s="85"/>
      <c r="R3" s="85"/>
      <c r="S3" s="85"/>
      <c r="T3" s="85"/>
    </row>
    <row r="4" spans="1:20">
      <c r="A4" s="217"/>
      <c r="C4" s="214" t="s">
        <v>1286</v>
      </c>
      <c r="D4" s="236">
        <v>-2.1763743790923651</v>
      </c>
      <c r="G4" s="217"/>
      <c r="H4" s="217"/>
      <c r="I4" s="217"/>
      <c r="J4" s="217"/>
      <c r="K4" s="217"/>
      <c r="L4" s="217"/>
      <c r="M4" s="217"/>
      <c r="N4" s="217"/>
      <c r="P4" s="85"/>
      <c r="Q4" s="85"/>
      <c r="R4" s="85"/>
      <c r="S4" s="85"/>
      <c r="T4" s="85"/>
    </row>
    <row r="5" spans="1:20">
      <c r="A5" s="217"/>
      <c r="C5" s="214" t="s">
        <v>1287</v>
      </c>
      <c r="D5" s="236">
        <v>0.17949359117709196</v>
      </c>
      <c r="G5" s="217"/>
      <c r="H5" s="217"/>
      <c r="I5" s="217"/>
      <c r="J5" s="217"/>
      <c r="K5" s="217"/>
      <c r="L5" s="217"/>
      <c r="M5" s="217"/>
      <c r="N5" s="217"/>
      <c r="P5" s="85"/>
      <c r="Q5" s="85"/>
      <c r="R5" s="85"/>
      <c r="S5" s="85"/>
      <c r="T5" s="85"/>
    </row>
    <row r="6" spans="1:20">
      <c r="C6" s="214" t="s">
        <v>1288</v>
      </c>
      <c r="D6" s="236">
        <v>-0.35344548670274289</v>
      </c>
    </row>
    <row r="7" spans="1:20">
      <c r="C7" s="214" t="s">
        <v>1289</v>
      </c>
      <c r="D7" s="236">
        <v>1.6462579182107153</v>
      </c>
    </row>
    <row r="8" spans="1:20">
      <c r="C8" s="214" t="s">
        <v>1290</v>
      </c>
      <c r="D8" s="220">
        <v>-2.2416304932843536</v>
      </c>
    </row>
    <row r="9" spans="1:20">
      <c r="C9" s="214" t="s">
        <v>1291</v>
      </c>
      <c r="D9" s="236">
        <v>1.808245451746423</v>
      </c>
    </row>
    <row r="10" spans="1:20">
      <c r="A10" s="217"/>
      <c r="G10" s="217"/>
      <c r="H10" s="217"/>
      <c r="I10" s="217"/>
      <c r="J10" s="217"/>
      <c r="K10" s="217"/>
      <c r="L10" s="217"/>
      <c r="M10" s="217"/>
      <c r="N10" s="217"/>
      <c r="P10" s="85"/>
      <c r="Q10" s="85"/>
      <c r="R10" s="85"/>
      <c r="S10" s="85"/>
      <c r="T10" s="85"/>
    </row>
    <row r="11" spans="1:20">
      <c r="K11" s="217"/>
    </row>
    <row r="12" spans="1:20">
      <c r="G12" s="407"/>
      <c r="I12" s="407"/>
      <c r="K12" s="407"/>
      <c r="M12" s="407"/>
    </row>
    <row r="13" spans="1:20">
      <c r="A13" s="217"/>
      <c r="G13" s="217"/>
      <c r="H13" s="217"/>
      <c r="I13" s="217"/>
      <c r="J13" s="217"/>
      <c r="K13" s="217"/>
      <c r="L13" s="217"/>
      <c r="M13" s="217"/>
      <c r="N13" s="217"/>
      <c r="P13" s="85"/>
      <c r="Q13" s="85"/>
      <c r="R13" s="85"/>
      <c r="S13" s="85"/>
      <c r="T13" s="85"/>
    </row>
    <row r="14" spans="1:20">
      <c r="A14" s="217"/>
      <c r="G14" s="217"/>
      <c r="H14" s="217"/>
      <c r="I14" s="217"/>
      <c r="J14" s="217"/>
      <c r="K14" s="217"/>
      <c r="L14" s="217"/>
      <c r="M14" s="217"/>
      <c r="N14" s="217"/>
      <c r="P14" s="85"/>
      <c r="Q14" s="85"/>
      <c r="R14" s="85"/>
      <c r="S14" s="85"/>
      <c r="T14" s="85"/>
    </row>
    <row r="15" spans="1:20">
      <c r="A15" s="217"/>
      <c r="G15" s="217"/>
      <c r="H15" s="217"/>
      <c r="I15" s="217"/>
      <c r="J15" s="217"/>
      <c r="K15" s="217"/>
      <c r="L15" s="217"/>
      <c r="M15" s="217"/>
      <c r="N15" s="217"/>
      <c r="P15" s="85"/>
      <c r="Q15" s="85"/>
      <c r="R15" s="85"/>
      <c r="S15" s="85"/>
      <c r="T15" s="85"/>
    </row>
    <row r="16" spans="1:20">
      <c r="A16" s="217"/>
      <c r="G16" s="217"/>
      <c r="H16" s="217"/>
      <c r="I16" s="217"/>
      <c r="J16" s="217"/>
      <c r="K16" s="217"/>
      <c r="L16" s="217"/>
      <c r="M16" s="217"/>
      <c r="N16" s="217"/>
      <c r="P16" s="85"/>
      <c r="Q16" s="85"/>
      <c r="R16" s="85"/>
      <c r="S16" s="85"/>
      <c r="T16" s="85"/>
    </row>
    <row r="17" spans="1:20">
      <c r="A17" s="217"/>
      <c r="G17" s="217"/>
      <c r="H17" s="217"/>
      <c r="I17" s="217"/>
      <c r="J17" s="217"/>
      <c r="K17" s="217"/>
      <c r="L17" s="217"/>
      <c r="M17" s="217"/>
      <c r="N17" s="217"/>
      <c r="P17" s="85"/>
      <c r="Q17" s="85"/>
      <c r="R17" s="85"/>
      <c r="S17" s="85"/>
      <c r="T17" s="85"/>
    </row>
    <row r="18" spans="1:20">
      <c r="A18" s="217"/>
      <c r="G18" s="217"/>
      <c r="H18" s="217"/>
      <c r="I18" s="217"/>
      <c r="J18" s="217"/>
      <c r="K18" s="217"/>
      <c r="L18" s="217"/>
      <c r="M18" s="217"/>
      <c r="N18" s="217"/>
      <c r="P18" s="85"/>
      <c r="Q18" s="85"/>
      <c r="R18" s="85"/>
      <c r="S18" s="85"/>
      <c r="T18" s="85"/>
    </row>
    <row r="21" spans="1:20">
      <c r="G21" s="407"/>
      <c r="I21" s="407"/>
      <c r="K21" s="407"/>
      <c r="M21" s="407"/>
    </row>
    <row r="22" spans="1:20">
      <c r="A22" s="217"/>
      <c r="G22" s="217"/>
      <c r="H22" s="217"/>
      <c r="I22" s="217"/>
      <c r="J22" s="217"/>
      <c r="K22" s="217"/>
      <c r="L22" s="217"/>
      <c r="M22" s="217"/>
      <c r="N22" s="217"/>
      <c r="P22" s="408"/>
      <c r="Q22" s="408"/>
      <c r="R22" s="408"/>
      <c r="S22" s="408"/>
      <c r="T22" s="408"/>
    </row>
    <row r="23" spans="1:20">
      <c r="A23" s="217"/>
      <c r="G23" s="217"/>
      <c r="H23" s="217"/>
      <c r="I23" s="217"/>
      <c r="J23" s="217"/>
      <c r="K23" s="217"/>
      <c r="L23" s="217"/>
      <c r="M23" s="217"/>
      <c r="N23" s="217"/>
      <c r="P23" s="85"/>
      <c r="Q23" s="85"/>
      <c r="R23" s="85"/>
      <c r="S23" s="85"/>
      <c r="T23" s="85"/>
    </row>
    <row r="24" spans="1:20">
      <c r="A24" s="217"/>
      <c r="G24" s="217"/>
      <c r="H24" s="217"/>
      <c r="I24" s="217"/>
      <c r="J24" s="217"/>
      <c r="K24" s="217"/>
      <c r="L24" s="217"/>
      <c r="M24" s="217"/>
      <c r="N24" s="217"/>
      <c r="P24" s="85"/>
      <c r="Q24" s="85"/>
      <c r="R24" s="85"/>
      <c r="S24" s="85"/>
      <c r="T24" s="85"/>
    </row>
    <row r="25" spans="1:20">
      <c r="A25" s="217"/>
      <c r="G25" s="217"/>
      <c r="H25" s="217"/>
      <c r="I25" s="217"/>
      <c r="J25" s="217"/>
      <c r="K25" s="217"/>
      <c r="L25" s="217"/>
      <c r="M25" s="217"/>
      <c r="N25" s="217"/>
      <c r="P25" s="85"/>
      <c r="Q25" s="85"/>
      <c r="R25" s="85"/>
      <c r="S25" s="85"/>
      <c r="T25" s="85"/>
    </row>
    <row r="26" spans="1:20">
      <c r="A26" s="217"/>
      <c r="G26" s="217"/>
      <c r="H26" s="217"/>
      <c r="I26" s="217"/>
      <c r="J26" s="217"/>
      <c r="K26" s="217"/>
      <c r="L26" s="217"/>
      <c r="M26" s="217"/>
      <c r="N26" s="217"/>
      <c r="P26" s="85"/>
      <c r="Q26" s="85"/>
      <c r="R26" s="85"/>
      <c r="S26" s="85"/>
      <c r="T26" s="85"/>
    </row>
    <row r="27" spans="1:20">
      <c r="G27" s="217"/>
      <c r="H27" s="217"/>
      <c r="I27" s="217"/>
      <c r="J27" s="217"/>
      <c r="K27" s="217"/>
      <c r="L27" s="217"/>
      <c r="M27" s="217"/>
      <c r="N27" s="217"/>
    </row>
    <row r="32" spans="1:20">
      <c r="A32" s="409"/>
      <c r="G32" s="407"/>
      <c r="H32" s="409"/>
      <c r="I32" s="407"/>
      <c r="J32" s="409"/>
      <c r="K32" s="407"/>
      <c r="L32" s="409"/>
      <c r="M32" s="407"/>
      <c r="N32" s="409"/>
    </row>
    <row r="33" spans="1:14">
      <c r="A33" s="409"/>
      <c r="G33" s="407"/>
      <c r="H33" s="409"/>
      <c r="I33" s="407"/>
      <c r="J33" s="409"/>
      <c r="K33" s="407"/>
      <c r="L33" s="409"/>
      <c r="M33" s="407"/>
      <c r="N33" s="409"/>
    </row>
    <row r="34" spans="1:14">
      <c r="A34" s="409"/>
      <c r="G34" s="407"/>
      <c r="H34" s="409"/>
      <c r="I34" s="407"/>
      <c r="J34" s="409"/>
      <c r="K34" s="407"/>
      <c r="L34" s="409"/>
      <c r="M34" s="407"/>
      <c r="N34" s="409"/>
    </row>
    <row r="35" spans="1:14">
      <c r="A35" s="409"/>
      <c r="G35" s="407"/>
      <c r="H35" s="409"/>
      <c r="I35" s="407"/>
      <c r="J35" s="409"/>
      <c r="K35" s="407"/>
      <c r="L35" s="409"/>
      <c r="M35" s="407"/>
      <c r="N35" s="409"/>
    </row>
    <row r="36" spans="1:14">
      <c r="A36" s="409"/>
      <c r="G36" s="407"/>
      <c r="H36" s="409"/>
      <c r="I36" s="407"/>
      <c r="J36" s="409"/>
      <c r="K36" s="407"/>
      <c r="L36" s="409"/>
      <c r="M36" s="407"/>
      <c r="N36" s="409"/>
    </row>
    <row r="38" spans="1:14">
      <c r="A38" s="409"/>
      <c r="G38" s="407"/>
      <c r="H38" s="409"/>
      <c r="I38" s="407"/>
      <c r="J38" s="409"/>
      <c r="K38" s="407"/>
      <c r="L38" s="409"/>
      <c r="M38" s="407"/>
      <c r="N38" s="409"/>
    </row>
    <row r="39" spans="1:14">
      <c r="A39" s="409"/>
      <c r="G39" s="407"/>
      <c r="H39" s="409"/>
      <c r="I39" s="407"/>
      <c r="J39" s="409"/>
      <c r="K39" s="407"/>
      <c r="L39" s="409"/>
      <c r="M39" s="407"/>
      <c r="N39" s="409"/>
    </row>
    <row r="40" spans="1:14">
      <c r="A40" s="409"/>
      <c r="G40" s="407"/>
      <c r="H40" s="409"/>
      <c r="I40" s="407"/>
      <c r="J40" s="409"/>
      <c r="K40" s="407"/>
      <c r="L40" s="409"/>
      <c r="M40" s="407"/>
      <c r="N40" s="409"/>
    </row>
    <row r="42" spans="1:14">
      <c r="A42" s="409"/>
      <c r="G42" s="407"/>
      <c r="H42" s="409"/>
      <c r="I42" s="407"/>
      <c r="J42" s="409"/>
      <c r="K42" s="407"/>
      <c r="L42" s="409"/>
      <c r="M42" s="407"/>
      <c r="N42" s="409"/>
    </row>
    <row r="45" spans="1:14">
      <c r="A45" s="409"/>
      <c r="G45" s="407"/>
      <c r="H45" s="409"/>
      <c r="I45" s="407"/>
      <c r="J45" s="409"/>
      <c r="K45" s="407"/>
      <c r="L45" s="409"/>
      <c r="M45" s="407"/>
      <c r="N45" s="409"/>
    </row>
    <row r="46" spans="1:14">
      <c r="A46" s="409"/>
      <c r="G46" s="407"/>
      <c r="H46" s="409"/>
      <c r="I46" s="407"/>
      <c r="J46" s="409"/>
      <c r="K46" s="407"/>
      <c r="L46" s="409"/>
      <c r="M46" s="407"/>
      <c r="N46" s="409"/>
    </row>
    <row r="47" spans="1:14">
      <c r="A47" s="409"/>
      <c r="G47" s="407"/>
      <c r="H47" s="409"/>
      <c r="I47" s="407"/>
      <c r="J47" s="409"/>
      <c r="K47" s="407"/>
      <c r="L47" s="409"/>
      <c r="M47" s="407"/>
      <c r="N47" s="409"/>
    </row>
    <row r="48" spans="1:14">
      <c r="A48" s="409"/>
      <c r="G48" s="407"/>
      <c r="H48" s="409"/>
      <c r="I48" s="407"/>
      <c r="J48" s="409"/>
      <c r="K48" s="407"/>
      <c r="L48" s="409"/>
      <c r="M48" s="407"/>
      <c r="N48" s="409"/>
    </row>
    <row r="49" spans="1:14">
      <c r="A49" s="409"/>
      <c r="G49" s="407"/>
      <c r="H49" s="409"/>
      <c r="I49" s="407"/>
      <c r="J49" s="409"/>
      <c r="K49" s="407"/>
      <c r="L49" s="409"/>
      <c r="M49" s="407"/>
      <c r="N49" s="409"/>
    </row>
    <row r="50" spans="1:14">
      <c r="A50" s="409"/>
      <c r="G50" s="407"/>
      <c r="H50" s="409"/>
      <c r="I50" s="407"/>
      <c r="J50" s="409"/>
      <c r="K50" s="407"/>
      <c r="L50" s="409"/>
      <c r="M50" s="407"/>
      <c r="N50" s="409"/>
    </row>
    <row r="51" spans="1:14">
      <c r="A51" s="409"/>
      <c r="G51" s="407"/>
      <c r="H51" s="409"/>
      <c r="I51" s="407"/>
      <c r="J51" s="409"/>
      <c r="K51" s="407"/>
      <c r="L51" s="409"/>
      <c r="M51" s="407"/>
      <c r="N51" s="409"/>
    </row>
    <row r="54" spans="1:14">
      <c r="A54" s="409"/>
      <c r="G54" s="407"/>
      <c r="H54" s="409"/>
      <c r="I54" s="407"/>
      <c r="J54" s="409"/>
      <c r="K54" s="407"/>
      <c r="L54" s="409"/>
      <c r="M54" s="407"/>
      <c r="N54" s="409"/>
    </row>
    <row r="55" spans="1:14">
      <c r="A55" s="409"/>
      <c r="G55" s="407"/>
      <c r="H55" s="409"/>
      <c r="I55" s="407"/>
      <c r="J55" s="409"/>
      <c r="K55" s="407"/>
      <c r="L55" s="409"/>
      <c r="M55" s="407"/>
      <c r="N55" s="409"/>
    </row>
    <row r="56" spans="1:14">
      <c r="A56" s="409"/>
      <c r="G56" s="407"/>
      <c r="H56" s="409"/>
      <c r="I56" s="407"/>
      <c r="J56" s="409"/>
      <c r="K56" s="407"/>
      <c r="L56" s="409"/>
      <c r="M56" s="407"/>
      <c r="N56" s="409"/>
    </row>
    <row r="57" spans="1:14">
      <c r="A57" s="409"/>
      <c r="G57" s="407"/>
      <c r="H57" s="409"/>
      <c r="I57" s="407"/>
      <c r="J57" s="409"/>
      <c r="K57" s="407"/>
      <c r="L57" s="409"/>
      <c r="M57" s="407"/>
      <c r="N57" s="409"/>
    </row>
    <row r="58" spans="1:14">
      <c r="A58" s="409"/>
      <c r="G58" s="407"/>
      <c r="H58" s="409"/>
      <c r="I58" s="407"/>
      <c r="J58" s="409"/>
      <c r="K58" s="407"/>
      <c r="L58" s="409"/>
      <c r="M58" s="407"/>
      <c r="N58" s="409"/>
    </row>
    <row r="59" spans="1:14">
      <c r="A59" s="409"/>
      <c r="G59" s="407"/>
      <c r="H59" s="409"/>
      <c r="I59" s="407"/>
      <c r="J59" s="409"/>
      <c r="K59" s="407"/>
      <c r="L59" s="409"/>
      <c r="M59" s="407"/>
      <c r="N59" s="409"/>
    </row>
    <row r="62" spans="1:14">
      <c r="A62" s="409"/>
      <c r="G62" s="407"/>
      <c r="H62" s="409"/>
      <c r="I62" s="407"/>
      <c r="J62" s="409"/>
      <c r="K62" s="407"/>
      <c r="L62" s="409"/>
      <c r="M62" s="407"/>
      <c r="N62" s="409"/>
    </row>
    <row r="63" spans="1:14">
      <c r="A63" s="409"/>
      <c r="G63" s="407"/>
      <c r="H63" s="409"/>
      <c r="I63" s="407"/>
      <c r="J63" s="409"/>
      <c r="K63" s="407"/>
      <c r="L63" s="409"/>
      <c r="M63" s="407"/>
      <c r="N63" s="409"/>
    </row>
    <row r="64" spans="1:14">
      <c r="A64" s="409"/>
      <c r="G64" s="407"/>
      <c r="H64" s="409"/>
      <c r="I64" s="407"/>
      <c r="J64" s="409"/>
      <c r="K64" s="407"/>
      <c r="L64" s="409"/>
      <c r="M64" s="407"/>
      <c r="N64" s="409"/>
    </row>
    <row r="65" spans="1:20">
      <c r="A65" s="409"/>
      <c r="G65" s="407"/>
      <c r="H65" s="409"/>
      <c r="I65" s="407"/>
      <c r="J65" s="409"/>
      <c r="K65" s="407"/>
      <c r="L65" s="409"/>
      <c r="M65" s="407"/>
      <c r="N65" s="409"/>
    </row>
    <row r="66" spans="1:20">
      <c r="A66" s="409"/>
      <c r="G66" s="407"/>
      <c r="H66" s="409"/>
      <c r="I66" s="407"/>
      <c r="J66" s="409"/>
      <c r="K66" s="407"/>
      <c r="L66" s="409"/>
      <c r="M66" s="407"/>
      <c r="N66" s="409"/>
    </row>
    <row r="69" spans="1:20">
      <c r="P69" s="85"/>
      <c r="Q69" s="85"/>
      <c r="R69" s="85"/>
      <c r="S69" s="85"/>
      <c r="T69" s="85"/>
    </row>
    <row r="70" spans="1:20">
      <c r="A70" s="409"/>
      <c r="G70" s="407"/>
      <c r="H70" s="409"/>
      <c r="I70" s="407"/>
      <c r="J70" s="409"/>
      <c r="K70" s="407"/>
      <c r="L70" s="409"/>
      <c r="M70" s="407"/>
      <c r="N70" s="409"/>
    </row>
    <row r="71" spans="1:20">
      <c r="P71" s="85"/>
      <c r="Q71" s="85"/>
      <c r="R71" s="85"/>
      <c r="S71" s="85"/>
      <c r="T71" s="85"/>
    </row>
    <row r="72" spans="1:20">
      <c r="A72" s="409"/>
      <c r="G72" s="407"/>
      <c r="H72" s="409"/>
      <c r="I72" s="407"/>
      <c r="J72" s="409"/>
      <c r="K72" s="407"/>
      <c r="L72" s="409"/>
      <c r="M72" s="407"/>
      <c r="N72" s="409"/>
    </row>
    <row r="76" spans="1:20">
      <c r="A76" s="217"/>
    </row>
    <row r="77" spans="1:20">
      <c r="A77" s="217"/>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94CE8-6926-4944-AAF6-821AC7F7FE1F}">
  <sheetPr>
    <tabColor theme="3" tint="0.79998168889431442"/>
  </sheetPr>
  <dimension ref="A1:AO567"/>
  <sheetViews>
    <sheetView zoomScale="56" workbookViewId="0"/>
  </sheetViews>
  <sheetFormatPr defaultRowHeight="12.5"/>
  <cols>
    <col min="1" max="1" width="16.1796875" style="3" customWidth="1"/>
    <col min="2" max="2" width="8.7265625" style="3"/>
    <col min="3" max="3" width="10.7265625" style="3" customWidth="1"/>
    <col min="4" max="4" width="11.08984375" style="3" customWidth="1"/>
    <col min="5" max="41" width="8.7265625" style="3"/>
  </cols>
  <sheetData>
    <row r="1" spans="1:15">
      <c r="A1" s="214" t="s">
        <v>332</v>
      </c>
      <c r="B1" s="214" t="s">
        <v>625</v>
      </c>
      <c r="C1" s="214" t="s">
        <v>425</v>
      </c>
      <c r="D1" s="214" t="s">
        <v>626</v>
      </c>
      <c r="F1" s="214" t="s">
        <v>332</v>
      </c>
      <c r="G1" s="214" t="s">
        <v>625</v>
      </c>
      <c r="H1" s="214" t="s">
        <v>425</v>
      </c>
      <c r="I1" s="214" t="s">
        <v>627</v>
      </c>
      <c r="L1" s="214" t="s">
        <v>541</v>
      </c>
      <c r="M1" s="214" t="s">
        <v>385</v>
      </c>
      <c r="N1" s="214" t="s">
        <v>628</v>
      </c>
      <c r="O1" s="214" t="s">
        <v>629</v>
      </c>
    </row>
    <row r="2" spans="1:15">
      <c r="A2" s="214" t="s">
        <v>361</v>
      </c>
      <c r="B2" s="214">
        <v>512</v>
      </c>
      <c r="C2" s="214">
        <v>2019</v>
      </c>
      <c r="D2" s="214">
        <v>6.1304099000000001</v>
      </c>
      <c r="F2" s="214" t="s">
        <v>2</v>
      </c>
      <c r="G2" s="214">
        <v>122</v>
      </c>
      <c r="H2" s="214">
        <v>2007</v>
      </c>
      <c r="I2" s="214"/>
      <c r="L2" s="214" t="s">
        <v>244</v>
      </c>
      <c r="M2" s="214" t="s">
        <v>1</v>
      </c>
      <c r="N2" s="214">
        <v>12.63124942779541</v>
      </c>
      <c r="O2" s="214">
        <v>2.2913153171539307</v>
      </c>
    </row>
    <row r="3" spans="1:15">
      <c r="A3" s="214" t="s">
        <v>361</v>
      </c>
      <c r="B3" s="214">
        <v>512</v>
      </c>
      <c r="C3" s="214">
        <v>2021</v>
      </c>
      <c r="D3" s="214">
        <v>8.8371117499035101</v>
      </c>
      <c r="F3" s="214" t="s">
        <v>3</v>
      </c>
      <c r="G3" s="214">
        <v>124</v>
      </c>
      <c r="H3" s="214">
        <v>2007</v>
      </c>
      <c r="I3" s="214"/>
      <c r="L3" s="214" t="s">
        <v>244</v>
      </c>
      <c r="M3" s="214" t="s">
        <v>2</v>
      </c>
      <c r="N3" s="214">
        <v>14.348562240600586</v>
      </c>
      <c r="O3" s="214">
        <v>7.6318964958190918</v>
      </c>
    </row>
    <row r="4" spans="1:15">
      <c r="A4" s="214" t="s">
        <v>361</v>
      </c>
      <c r="B4" s="214">
        <v>512</v>
      </c>
      <c r="C4" s="214">
        <v>2007</v>
      </c>
      <c r="D4" s="214">
        <v>20.136631000000001</v>
      </c>
      <c r="F4" s="214" t="s">
        <v>6</v>
      </c>
      <c r="G4" s="214">
        <v>128</v>
      </c>
      <c r="H4" s="214">
        <v>2007</v>
      </c>
      <c r="I4" s="214"/>
      <c r="L4" s="214" t="s">
        <v>244</v>
      </c>
      <c r="M4" s="214" t="s">
        <v>3</v>
      </c>
      <c r="N4" s="214">
        <v>16.269241333007813</v>
      </c>
      <c r="O4" s="214">
        <v>17.075942993164063</v>
      </c>
    </row>
    <row r="5" spans="1:15">
      <c r="A5" s="214" t="s">
        <v>630</v>
      </c>
      <c r="B5" s="214">
        <v>605</v>
      </c>
      <c r="C5" s="214">
        <v>2007</v>
      </c>
      <c r="D5" s="214">
        <v>25.977284000000001</v>
      </c>
      <c r="F5" s="214" t="s">
        <v>9</v>
      </c>
      <c r="G5" s="214">
        <v>132</v>
      </c>
      <c r="H5" s="214">
        <v>2007</v>
      </c>
      <c r="I5" s="214"/>
      <c r="L5" s="214" t="s">
        <v>244</v>
      </c>
      <c r="M5" s="214" t="s">
        <v>4</v>
      </c>
      <c r="N5" s="214">
        <v>21.774543762207031</v>
      </c>
      <c r="O5" s="214">
        <v>9.6370649337768555</v>
      </c>
    </row>
    <row r="6" spans="1:15">
      <c r="A6" s="214" t="s">
        <v>630</v>
      </c>
      <c r="B6" s="214">
        <v>605</v>
      </c>
      <c r="C6" s="214">
        <v>2019</v>
      </c>
      <c r="D6" s="214">
        <v>52.207456000000001</v>
      </c>
      <c r="F6" s="214" t="s">
        <v>10</v>
      </c>
      <c r="G6" s="214">
        <v>134</v>
      </c>
      <c r="H6" s="214">
        <v>2007</v>
      </c>
      <c r="I6" s="214"/>
      <c r="L6" s="214" t="s">
        <v>244</v>
      </c>
      <c r="M6" s="214" t="s">
        <v>82</v>
      </c>
      <c r="N6" s="214">
        <v>8.1000003814697266</v>
      </c>
      <c r="O6" s="214">
        <v>8.6899995803833008</v>
      </c>
    </row>
    <row r="7" spans="1:15">
      <c r="A7" s="214" t="s">
        <v>328</v>
      </c>
      <c r="B7" s="214">
        <v>914</v>
      </c>
      <c r="C7" s="214">
        <v>2007</v>
      </c>
      <c r="D7" s="214">
        <v>53.550303</v>
      </c>
      <c r="F7" s="214" t="s">
        <v>14</v>
      </c>
      <c r="G7" s="214">
        <v>136</v>
      </c>
      <c r="H7" s="214">
        <v>2007</v>
      </c>
      <c r="I7" s="214"/>
      <c r="L7" s="214" t="s">
        <v>244</v>
      </c>
      <c r="M7" s="214" t="s">
        <v>5</v>
      </c>
      <c r="N7" s="214">
        <v>14.254663467407227</v>
      </c>
      <c r="O7" s="214">
        <v>4.1207704544067383</v>
      </c>
    </row>
    <row r="8" spans="1:15">
      <c r="A8" s="214" t="s">
        <v>328</v>
      </c>
      <c r="B8" s="214">
        <v>914</v>
      </c>
      <c r="C8" s="214">
        <v>2019</v>
      </c>
      <c r="D8" s="214">
        <v>67.825143999999995</v>
      </c>
      <c r="F8" s="214" t="s">
        <v>17</v>
      </c>
      <c r="G8" s="214">
        <v>137</v>
      </c>
      <c r="H8" s="214">
        <v>2007</v>
      </c>
      <c r="I8" s="214"/>
      <c r="L8" s="214" t="s">
        <v>244</v>
      </c>
      <c r="M8" s="214" t="s">
        <v>6</v>
      </c>
      <c r="N8" s="214">
        <v>7.8985857963562012</v>
      </c>
      <c r="O8" s="214">
        <v>3.8492765426635742</v>
      </c>
    </row>
    <row r="9" spans="1:15">
      <c r="A9" s="214" t="s">
        <v>328</v>
      </c>
      <c r="B9" s="214">
        <v>914</v>
      </c>
      <c r="C9" s="214">
        <v>2021</v>
      </c>
      <c r="D9" s="214">
        <v>81.474764623485243</v>
      </c>
      <c r="F9" s="214" t="s">
        <v>18</v>
      </c>
      <c r="G9" s="214">
        <v>138</v>
      </c>
      <c r="H9" s="214">
        <v>2007</v>
      </c>
      <c r="I9" s="214"/>
      <c r="L9" s="214" t="s">
        <v>244</v>
      </c>
      <c r="M9" s="214" t="s">
        <v>8</v>
      </c>
      <c r="N9" s="214">
        <v>14.248386383056641</v>
      </c>
      <c r="O9" s="214">
        <v>6.4168524742126465</v>
      </c>
    </row>
    <row r="10" spans="1:15">
      <c r="A10" s="214" t="s">
        <v>38</v>
      </c>
      <c r="B10" s="214">
        <v>612</v>
      </c>
      <c r="C10" s="214">
        <v>2007</v>
      </c>
      <c r="D10" s="214">
        <v>13.505943</v>
      </c>
      <c r="F10" s="214" t="s">
        <v>20</v>
      </c>
      <c r="G10" s="214">
        <v>142</v>
      </c>
      <c r="H10" s="214">
        <v>2007</v>
      </c>
      <c r="I10" s="214"/>
      <c r="L10" s="214" t="s">
        <v>244</v>
      </c>
      <c r="M10" s="214" t="s">
        <v>9</v>
      </c>
      <c r="N10" s="214">
        <v>20.723724365234375</v>
      </c>
      <c r="O10" s="214">
        <v>13.467567443847656</v>
      </c>
    </row>
    <row r="11" spans="1:15">
      <c r="A11" s="214" t="s">
        <v>38</v>
      </c>
      <c r="B11" s="214">
        <v>612</v>
      </c>
      <c r="C11" s="214">
        <v>2019</v>
      </c>
      <c r="D11" s="214">
        <v>45.770744999999998</v>
      </c>
      <c r="F11" s="214" t="s">
        <v>25</v>
      </c>
      <c r="G11" s="214">
        <v>144</v>
      </c>
      <c r="H11" s="214">
        <v>2007</v>
      </c>
      <c r="I11" s="214"/>
      <c r="L11" s="214" t="s">
        <v>244</v>
      </c>
      <c r="M11" s="214" t="s">
        <v>10</v>
      </c>
      <c r="N11" s="214">
        <v>14.445405960083008</v>
      </c>
      <c r="O11" s="214">
        <v>3.5999560356140137</v>
      </c>
    </row>
    <row r="12" spans="1:15">
      <c r="A12" s="214" t="s">
        <v>38</v>
      </c>
      <c r="B12" s="214">
        <v>612</v>
      </c>
      <c r="C12" s="214">
        <v>2021</v>
      </c>
      <c r="D12" s="214">
        <v>58.480272953368996</v>
      </c>
      <c r="F12" s="214" t="s">
        <v>26</v>
      </c>
      <c r="G12" s="214">
        <v>146</v>
      </c>
      <c r="H12" s="214">
        <v>2007</v>
      </c>
      <c r="I12" s="214"/>
      <c r="L12" s="214" t="s">
        <v>244</v>
      </c>
      <c r="M12" s="214" t="s">
        <v>58</v>
      </c>
      <c r="N12" s="214">
        <v>15.30177116394043</v>
      </c>
      <c r="O12" s="214">
        <v>2.8131988048553467</v>
      </c>
    </row>
    <row r="13" spans="1:15">
      <c r="A13" s="214" t="s">
        <v>117</v>
      </c>
      <c r="B13" s="214">
        <v>614</v>
      </c>
      <c r="C13" s="214">
        <v>2007</v>
      </c>
      <c r="D13" s="214">
        <v>21.043493999999999</v>
      </c>
      <c r="F13" s="214" t="s">
        <v>4</v>
      </c>
      <c r="G13" s="214">
        <v>156</v>
      </c>
      <c r="H13" s="214">
        <v>2007</v>
      </c>
      <c r="I13" s="214"/>
      <c r="L13" s="214" t="s">
        <v>244</v>
      </c>
      <c r="M13" s="214" t="s">
        <v>12</v>
      </c>
      <c r="N13" s="214">
        <v>6.2198348045349121</v>
      </c>
      <c r="O13" s="214">
        <v>7.2028217315673828</v>
      </c>
    </row>
    <row r="14" spans="1:15">
      <c r="A14" s="214" t="s">
        <v>117</v>
      </c>
      <c r="B14" s="214">
        <v>614</v>
      </c>
      <c r="C14" s="214">
        <v>2021</v>
      </c>
      <c r="D14" s="214">
        <v>103.71272191717283</v>
      </c>
      <c r="F14" s="214" t="s">
        <v>15</v>
      </c>
      <c r="G14" s="214">
        <v>158</v>
      </c>
      <c r="H14" s="214">
        <v>2007</v>
      </c>
      <c r="I14" s="214"/>
      <c r="L14" s="214" t="s">
        <v>244</v>
      </c>
      <c r="M14" s="214" t="s">
        <v>14</v>
      </c>
      <c r="N14" s="214">
        <v>26.996541976928711</v>
      </c>
      <c r="O14" s="214">
        <v>23.019929885864258</v>
      </c>
    </row>
    <row r="15" spans="1:15">
      <c r="A15" s="214" t="s">
        <v>117</v>
      </c>
      <c r="B15" s="214">
        <v>614</v>
      </c>
      <c r="C15" s="214">
        <v>2019</v>
      </c>
      <c r="D15" s="214">
        <v>107.10659</v>
      </c>
      <c r="F15" s="214" t="s">
        <v>8</v>
      </c>
      <c r="G15" s="214">
        <v>172</v>
      </c>
      <c r="H15" s="214">
        <v>2007</v>
      </c>
      <c r="I15" s="214"/>
      <c r="L15" s="214" t="s">
        <v>244</v>
      </c>
      <c r="M15" s="214" t="s">
        <v>15</v>
      </c>
      <c r="N15" s="214">
        <v>61.304817199707031</v>
      </c>
      <c r="O15" s="214">
        <v>39.634685516357422</v>
      </c>
    </row>
    <row r="16" spans="1:15">
      <c r="A16" s="214" t="s">
        <v>631</v>
      </c>
      <c r="B16" s="214">
        <v>312</v>
      </c>
      <c r="C16" s="214">
        <v>2007</v>
      </c>
      <c r="D16" s="214">
        <v>14.037718</v>
      </c>
      <c r="F16" s="214" t="s">
        <v>11</v>
      </c>
      <c r="G16" s="214">
        <v>174</v>
      </c>
      <c r="H16" s="214">
        <v>2007</v>
      </c>
      <c r="I16" s="214"/>
      <c r="L16" s="214" t="s">
        <v>244</v>
      </c>
      <c r="M16" s="214" t="s">
        <v>16</v>
      </c>
      <c r="N16" s="214">
        <v>5.3619260787963867</v>
      </c>
      <c r="O16" s="214">
        <v>1.2268975973129272</v>
      </c>
    </row>
    <row r="17" spans="1:15">
      <c r="A17" s="214" t="s">
        <v>631</v>
      </c>
      <c r="B17" s="214">
        <v>312</v>
      </c>
      <c r="C17" s="214">
        <v>2019</v>
      </c>
      <c r="D17" s="214">
        <v>48.119779999999999</v>
      </c>
      <c r="F17" s="214" t="s">
        <v>58</v>
      </c>
      <c r="G17" s="214">
        <v>176</v>
      </c>
      <c r="H17" s="214">
        <v>2007</v>
      </c>
      <c r="I17" s="214"/>
      <c r="L17" s="214" t="s">
        <v>244</v>
      </c>
      <c r="M17" s="214" t="s">
        <v>59</v>
      </c>
      <c r="N17" s="214">
        <v>11.080888748168945</v>
      </c>
      <c r="O17" s="214">
        <v>5.9675521850585938</v>
      </c>
    </row>
    <row r="18" spans="1:15">
      <c r="A18" s="214" t="s">
        <v>631</v>
      </c>
      <c r="B18" s="214">
        <v>312</v>
      </c>
      <c r="C18" s="214">
        <v>2021</v>
      </c>
      <c r="D18" s="214">
        <v>67.533263929147253</v>
      </c>
      <c r="F18" s="214" t="s">
        <v>12</v>
      </c>
      <c r="G18" s="214">
        <v>178</v>
      </c>
      <c r="H18" s="214">
        <v>2007</v>
      </c>
      <c r="I18" s="214"/>
      <c r="L18" s="214" t="s">
        <v>244</v>
      </c>
      <c r="M18" s="214" t="s">
        <v>60</v>
      </c>
      <c r="N18" s="214">
        <v>19.551662445068359</v>
      </c>
      <c r="O18" s="214">
        <v>5.1462078094482422</v>
      </c>
    </row>
    <row r="19" spans="1:15">
      <c r="A19" s="214" t="s">
        <v>334</v>
      </c>
      <c r="B19" s="214">
        <v>311</v>
      </c>
      <c r="C19" s="214">
        <v>2007</v>
      </c>
      <c r="D19" s="214">
        <v>77.864120999999997</v>
      </c>
      <c r="F19" s="214" t="s">
        <v>60</v>
      </c>
      <c r="G19" s="214">
        <v>181</v>
      </c>
      <c r="H19" s="214">
        <v>2007</v>
      </c>
      <c r="I19" s="214"/>
      <c r="L19" s="214" t="s">
        <v>244</v>
      </c>
      <c r="M19" s="214" t="s">
        <v>18</v>
      </c>
      <c r="N19" s="214">
        <v>14.434409141540527</v>
      </c>
      <c r="O19" s="214">
        <v>4.8790326118469238</v>
      </c>
    </row>
    <row r="20" spans="1:15">
      <c r="A20" s="214" t="s">
        <v>334</v>
      </c>
      <c r="B20" s="214">
        <v>311</v>
      </c>
      <c r="C20" s="214">
        <v>2019</v>
      </c>
      <c r="D20" s="214">
        <v>81.848957999999996</v>
      </c>
      <c r="F20" s="214" t="s">
        <v>21</v>
      </c>
      <c r="G20" s="214">
        <v>182</v>
      </c>
      <c r="H20" s="214">
        <v>2007</v>
      </c>
      <c r="I20" s="214"/>
      <c r="L20" s="214" t="s">
        <v>244</v>
      </c>
      <c r="M20" s="214" t="s">
        <v>19</v>
      </c>
      <c r="N20" s="214">
        <v>12.834365844726563</v>
      </c>
      <c r="O20" s="214">
        <v>4.449699878692627</v>
      </c>
    </row>
    <row r="21" spans="1:15">
      <c r="A21" s="214" t="s">
        <v>334</v>
      </c>
      <c r="B21" s="214">
        <v>311</v>
      </c>
      <c r="C21" s="214">
        <v>2021</v>
      </c>
      <c r="D21" s="214">
        <v>105.21892124612184</v>
      </c>
      <c r="F21" s="214" t="s">
        <v>49</v>
      </c>
      <c r="G21" s="214">
        <v>186</v>
      </c>
      <c r="H21" s="214">
        <v>2007</v>
      </c>
      <c r="I21" s="214">
        <v>0.98335651000000002</v>
      </c>
      <c r="L21" s="214" t="s">
        <v>244</v>
      </c>
      <c r="M21" s="214" t="s">
        <v>21</v>
      </c>
      <c r="N21" s="214">
        <v>15.397074699401855</v>
      </c>
      <c r="O21" s="214">
        <v>13.990999221801758</v>
      </c>
    </row>
    <row r="22" spans="1:15">
      <c r="A22" s="214" t="s">
        <v>61</v>
      </c>
      <c r="B22" s="214">
        <v>213</v>
      </c>
      <c r="C22" s="214">
        <v>2007</v>
      </c>
      <c r="D22" s="214">
        <v>62.132711</v>
      </c>
      <c r="F22" s="214" t="s">
        <v>1</v>
      </c>
      <c r="G22" s="214">
        <v>193</v>
      </c>
      <c r="H22" s="214">
        <v>2007</v>
      </c>
      <c r="I22" s="214"/>
      <c r="L22" s="214" t="s">
        <v>244</v>
      </c>
      <c r="M22" s="214" t="s">
        <v>85</v>
      </c>
      <c r="N22" s="214">
        <v>16.317642211914063</v>
      </c>
      <c r="O22" s="214">
        <v>0.96736311912536621</v>
      </c>
    </row>
    <row r="23" spans="1:15">
      <c r="A23" s="214" t="s">
        <v>61</v>
      </c>
      <c r="B23" s="214">
        <v>213</v>
      </c>
      <c r="C23" s="214">
        <v>2021</v>
      </c>
      <c r="D23" s="214">
        <v>85.201338948627182</v>
      </c>
      <c r="F23" s="214" t="s">
        <v>19</v>
      </c>
      <c r="G23" s="214">
        <v>196</v>
      </c>
      <c r="H23" s="214">
        <v>2007</v>
      </c>
      <c r="I23" s="214"/>
      <c r="L23" s="214" t="s">
        <v>244</v>
      </c>
      <c r="M23" s="214" t="s">
        <v>22</v>
      </c>
      <c r="N23" s="214">
        <v>10.100000381469727</v>
      </c>
      <c r="O23" s="214">
        <v>3.7460129261016846</v>
      </c>
    </row>
    <row r="24" spans="1:15">
      <c r="A24" s="214" t="s">
        <v>61</v>
      </c>
      <c r="B24" s="214">
        <v>213</v>
      </c>
      <c r="C24" s="214">
        <v>2019</v>
      </c>
      <c r="D24" s="214">
        <v>90.193759999999997</v>
      </c>
      <c r="F24" s="214" t="s">
        <v>53</v>
      </c>
      <c r="G24" s="214">
        <v>199</v>
      </c>
      <c r="H24" s="214">
        <v>2007</v>
      </c>
      <c r="I24" s="214">
        <v>0.82309336</v>
      </c>
      <c r="L24" s="214" t="s">
        <v>244</v>
      </c>
      <c r="M24" s="214" t="s">
        <v>23</v>
      </c>
      <c r="N24" s="214">
        <v>13.509085655212402</v>
      </c>
      <c r="O24" s="214">
        <v>5.9059386253356934</v>
      </c>
    </row>
    <row r="25" spans="1:15">
      <c r="A25" s="214" t="s">
        <v>335</v>
      </c>
      <c r="B25" s="214">
        <v>911</v>
      </c>
      <c r="C25" s="214">
        <v>2007</v>
      </c>
      <c r="D25" s="214">
        <v>14.249503000000001</v>
      </c>
      <c r="F25" s="214" t="s">
        <v>61</v>
      </c>
      <c r="G25" s="214">
        <v>213</v>
      </c>
      <c r="H25" s="214">
        <v>2007</v>
      </c>
      <c r="I25" s="214">
        <v>2.3884194000000001</v>
      </c>
      <c r="L25" s="214" t="s">
        <v>244</v>
      </c>
      <c r="M25" s="214" t="s">
        <v>24</v>
      </c>
      <c r="N25" s="214">
        <v>22.446310043334961</v>
      </c>
      <c r="O25" s="214">
        <v>16.561677932739258</v>
      </c>
    </row>
    <row r="26" spans="1:15">
      <c r="A26" s="214" t="s">
        <v>335</v>
      </c>
      <c r="B26" s="214">
        <v>911</v>
      </c>
      <c r="C26" s="214">
        <v>2019</v>
      </c>
      <c r="D26" s="214">
        <v>49.907305000000001</v>
      </c>
      <c r="F26" s="214" t="s">
        <v>310</v>
      </c>
      <c r="G26" s="214">
        <v>218</v>
      </c>
      <c r="H26" s="214">
        <v>2007</v>
      </c>
      <c r="I26" s="214">
        <v>1.1162871999999999</v>
      </c>
      <c r="L26" s="214" t="s">
        <v>244</v>
      </c>
      <c r="M26" s="214" t="s">
        <v>25</v>
      </c>
      <c r="N26" s="214">
        <v>6.662935733795166</v>
      </c>
      <c r="O26" s="214">
        <v>3.8078458309173584</v>
      </c>
    </row>
    <row r="27" spans="1:15">
      <c r="A27" s="214" t="s">
        <v>335</v>
      </c>
      <c r="B27" s="214">
        <v>911</v>
      </c>
      <c r="C27" s="214">
        <v>2021</v>
      </c>
      <c r="D27" s="214">
        <v>62.150282624065603</v>
      </c>
      <c r="F27" s="214" t="s">
        <v>51</v>
      </c>
      <c r="G27" s="214">
        <v>223</v>
      </c>
      <c r="H27" s="214">
        <v>2007</v>
      </c>
      <c r="I27" s="214">
        <v>0.99734469999999997</v>
      </c>
      <c r="L27" s="214" t="s">
        <v>244</v>
      </c>
      <c r="M27" s="214" t="s">
        <v>26</v>
      </c>
      <c r="N27" s="214">
        <v>4.4250140190124512</v>
      </c>
      <c r="O27" s="214">
        <v>0.59349024295806885</v>
      </c>
    </row>
    <row r="28" spans="1:15">
      <c r="A28" s="214" t="s">
        <v>474</v>
      </c>
      <c r="B28" s="214">
        <v>314</v>
      </c>
      <c r="C28" s="214">
        <v>2007</v>
      </c>
      <c r="D28" s="214">
        <v>44.557876999999998</v>
      </c>
      <c r="F28" s="214" t="s">
        <v>62</v>
      </c>
      <c r="G28" s="214">
        <v>228</v>
      </c>
      <c r="H28" s="214">
        <v>2007</v>
      </c>
      <c r="I28" s="214">
        <v>0.94916641000000002</v>
      </c>
      <c r="L28" s="214" t="s">
        <v>244</v>
      </c>
      <c r="M28" s="214" t="s">
        <v>27</v>
      </c>
      <c r="N28" s="214">
        <v>18.041746139526367</v>
      </c>
      <c r="O28" s="214">
        <v>9.5745830535888672</v>
      </c>
    </row>
    <row r="29" spans="1:15">
      <c r="A29" s="214" t="s">
        <v>474</v>
      </c>
      <c r="B29" s="214">
        <v>314</v>
      </c>
      <c r="C29" s="214">
        <v>2019</v>
      </c>
      <c r="D29" s="214">
        <v>72.199568999999997</v>
      </c>
      <c r="F29" s="214" t="s">
        <v>63</v>
      </c>
      <c r="G29" s="214">
        <v>233</v>
      </c>
      <c r="H29" s="214">
        <v>2007</v>
      </c>
      <c r="I29" s="214">
        <v>1.2930434</v>
      </c>
      <c r="L29" s="214" t="s">
        <v>244</v>
      </c>
      <c r="M29" s="214" t="s">
        <v>28</v>
      </c>
      <c r="N29" s="214">
        <v>44.993297576904297</v>
      </c>
      <c r="O29" s="214">
        <v>26.050029754638672</v>
      </c>
    </row>
    <row r="30" spans="1:15">
      <c r="A30" s="214" t="s">
        <v>474</v>
      </c>
      <c r="B30" s="214">
        <v>314</v>
      </c>
      <c r="C30" s="214">
        <v>2021</v>
      </c>
      <c r="D30" s="214">
        <v>117.46763757003012</v>
      </c>
      <c r="F30" s="214" t="s">
        <v>341</v>
      </c>
      <c r="G30" s="214">
        <v>238</v>
      </c>
      <c r="H30" s="214">
        <v>2007</v>
      </c>
      <c r="I30" s="214">
        <v>1.5327858000000001</v>
      </c>
      <c r="L30" s="214" t="s">
        <v>380</v>
      </c>
      <c r="M30" s="214" t="s">
        <v>61</v>
      </c>
      <c r="N30" s="214">
        <v>10.707226753234863</v>
      </c>
      <c r="O30" s="214">
        <v>25.051309585571289</v>
      </c>
    </row>
    <row r="31" spans="1:15">
      <c r="A31" s="214" t="s">
        <v>44</v>
      </c>
      <c r="B31" s="214">
        <v>229</v>
      </c>
      <c r="C31" s="214">
        <v>2007</v>
      </c>
      <c r="D31" s="214">
        <v>80.403086999999999</v>
      </c>
      <c r="F31" s="214" t="s">
        <v>65</v>
      </c>
      <c r="G31" s="214">
        <v>243</v>
      </c>
      <c r="H31" s="214">
        <v>2007</v>
      </c>
      <c r="I31" s="214">
        <v>1.8466245999999999</v>
      </c>
      <c r="L31" s="214" t="s">
        <v>380</v>
      </c>
      <c r="M31" s="214" t="s">
        <v>51</v>
      </c>
      <c r="N31" s="214">
        <v>21.787376403808594</v>
      </c>
      <c r="O31" s="214">
        <v>12.617905616760254</v>
      </c>
    </row>
    <row r="32" spans="1:15">
      <c r="A32" s="214" t="s">
        <v>44</v>
      </c>
      <c r="B32" s="214">
        <v>229</v>
      </c>
      <c r="C32" s="214">
        <v>2019</v>
      </c>
      <c r="D32" s="214">
        <v>85.059443000000002</v>
      </c>
      <c r="F32" s="214" t="s">
        <v>66</v>
      </c>
      <c r="G32" s="214">
        <v>248</v>
      </c>
      <c r="H32" s="214">
        <v>2007</v>
      </c>
      <c r="I32" s="214">
        <v>2.7025918</v>
      </c>
      <c r="L32" s="214" t="s">
        <v>380</v>
      </c>
      <c r="M32" s="214" t="s">
        <v>62</v>
      </c>
      <c r="N32" s="214">
        <v>5.5234484672546387</v>
      </c>
      <c r="O32" s="214">
        <v>4.995762825012207</v>
      </c>
    </row>
    <row r="33" spans="1:15">
      <c r="A33" s="214" t="s">
        <v>1</v>
      </c>
      <c r="B33" s="214">
        <v>193</v>
      </c>
      <c r="C33" s="214">
        <v>2007</v>
      </c>
      <c r="D33" s="214">
        <v>9.6879097000000005</v>
      </c>
      <c r="F33" s="214" t="s">
        <v>343</v>
      </c>
      <c r="G33" s="214">
        <v>253</v>
      </c>
      <c r="H33" s="214">
        <v>2007</v>
      </c>
      <c r="I33" s="214">
        <v>3.3977124000000001</v>
      </c>
      <c r="L33" s="214" t="s">
        <v>380</v>
      </c>
      <c r="M33" s="214" t="s">
        <v>63</v>
      </c>
      <c r="N33" s="214">
        <v>9.1622838973999023</v>
      </c>
      <c r="O33" s="214">
        <v>4.7651362419128418</v>
      </c>
    </row>
    <row r="34" spans="1:15">
      <c r="A34" s="214" t="s">
        <v>1</v>
      </c>
      <c r="B34" s="214">
        <v>193</v>
      </c>
      <c r="C34" s="214">
        <v>2019</v>
      </c>
      <c r="D34" s="214">
        <v>47.472442000000001</v>
      </c>
      <c r="F34" s="214" t="s">
        <v>346</v>
      </c>
      <c r="G34" s="214">
        <v>258</v>
      </c>
      <c r="H34" s="214">
        <v>2007</v>
      </c>
      <c r="I34" s="214">
        <v>1.6162439</v>
      </c>
      <c r="L34" s="214" t="s">
        <v>380</v>
      </c>
      <c r="M34" s="214" t="s">
        <v>64</v>
      </c>
      <c r="N34" s="214">
        <v>10.222761154174805</v>
      </c>
      <c r="O34" s="214">
        <v>8.5268325805664063</v>
      </c>
    </row>
    <row r="35" spans="1:15">
      <c r="A35" s="214" t="s">
        <v>1</v>
      </c>
      <c r="B35" s="214">
        <v>193</v>
      </c>
      <c r="C35" s="214">
        <v>2021</v>
      </c>
      <c r="D35" s="214">
        <v>62.060156988086014</v>
      </c>
      <c r="F35" s="214" t="s">
        <v>96</v>
      </c>
      <c r="G35" s="214">
        <v>263</v>
      </c>
      <c r="H35" s="214">
        <v>2007</v>
      </c>
      <c r="I35" s="214">
        <v>0.17396250999999999</v>
      </c>
      <c r="L35" s="214" t="s">
        <v>380</v>
      </c>
      <c r="M35" s="214" t="s">
        <v>65</v>
      </c>
      <c r="N35" s="214">
        <v>6.5116281509399414</v>
      </c>
      <c r="O35" s="214">
        <v>5.5791187286376953</v>
      </c>
    </row>
    <row r="36" spans="1:15">
      <c r="A36" s="214" t="s">
        <v>2</v>
      </c>
      <c r="B36" s="214">
        <v>122</v>
      </c>
      <c r="C36" s="214">
        <v>2007</v>
      </c>
      <c r="D36" s="214">
        <v>64.740498000000002</v>
      </c>
      <c r="F36" s="214" t="s">
        <v>121</v>
      </c>
      <c r="G36" s="214">
        <v>268</v>
      </c>
      <c r="H36" s="214">
        <v>2007</v>
      </c>
      <c r="I36" s="214">
        <v>1.1905374</v>
      </c>
      <c r="L36" s="214" t="s">
        <v>380</v>
      </c>
      <c r="M36" s="214" t="s">
        <v>66</v>
      </c>
      <c r="N36" s="214">
        <v>6.3538393974304199</v>
      </c>
      <c r="O36" s="214">
        <v>10.264813423156738</v>
      </c>
    </row>
    <row r="37" spans="1:15">
      <c r="A37" s="214" t="s">
        <v>2</v>
      </c>
      <c r="B37" s="214">
        <v>122</v>
      </c>
      <c r="C37" s="214">
        <v>2019</v>
      </c>
      <c r="D37" s="214">
        <v>70.513344000000004</v>
      </c>
      <c r="F37" s="214" t="s">
        <v>52</v>
      </c>
      <c r="G37" s="214">
        <v>273</v>
      </c>
      <c r="H37" s="214">
        <v>2007</v>
      </c>
      <c r="I37" s="214">
        <v>1.2397153000000001</v>
      </c>
      <c r="L37" s="214" t="s">
        <v>380</v>
      </c>
      <c r="M37" s="214" t="s">
        <v>144</v>
      </c>
      <c r="N37" s="214">
        <v>36.756721496582031</v>
      </c>
      <c r="O37" s="214">
        <v>37.1202392578125</v>
      </c>
    </row>
    <row r="38" spans="1:15">
      <c r="A38" s="214" t="s">
        <v>2</v>
      </c>
      <c r="B38" s="214">
        <v>122</v>
      </c>
      <c r="C38" s="214">
        <v>2021</v>
      </c>
      <c r="D38" s="214">
        <v>84.201948217439309</v>
      </c>
      <c r="F38" s="214" t="s">
        <v>127</v>
      </c>
      <c r="G38" s="214">
        <v>278</v>
      </c>
      <c r="H38" s="214">
        <v>2007</v>
      </c>
      <c r="I38" s="214">
        <v>0.80470498000000001</v>
      </c>
      <c r="L38" s="214" t="s">
        <v>380</v>
      </c>
      <c r="M38" s="214" t="s">
        <v>68</v>
      </c>
      <c r="N38" s="214">
        <v>17.71599006652832</v>
      </c>
      <c r="O38" s="214">
        <v>23.410932540893555</v>
      </c>
    </row>
    <row r="39" spans="1:15">
      <c r="A39" s="214" t="s">
        <v>37</v>
      </c>
      <c r="B39" s="214">
        <v>912</v>
      </c>
      <c r="C39" s="214">
        <v>2007</v>
      </c>
      <c r="D39" s="214">
        <v>4.0033178999999999</v>
      </c>
      <c r="F39" s="214" t="s">
        <v>320</v>
      </c>
      <c r="G39" s="214">
        <v>283</v>
      </c>
      <c r="H39" s="214">
        <v>2007</v>
      </c>
      <c r="I39" s="214">
        <v>7.8150889000000001</v>
      </c>
      <c r="L39" s="214" t="s">
        <v>380</v>
      </c>
      <c r="M39" s="214" t="s">
        <v>46</v>
      </c>
      <c r="N39" s="214">
        <v>13.803643226623535</v>
      </c>
      <c r="O39" s="214">
        <v>11.031655311584473</v>
      </c>
    </row>
    <row r="40" spans="1:15">
      <c r="A40" s="214" t="s">
        <v>37</v>
      </c>
      <c r="B40" s="214">
        <v>912</v>
      </c>
      <c r="C40" s="214">
        <v>2019</v>
      </c>
      <c r="D40" s="214">
        <v>17.702701000000001</v>
      </c>
      <c r="F40" s="214" t="s">
        <v>353</v>
      </c>
      <c r="G40" s="214">
        <v>288</v>
      </c>
      <c r="H40" s="214">
        <v>2007</v>
      </c>
      <c r="I40" s="214">
        <v>6.8027062000000003</v>
      </c>
      <c r="L40" s="214" t="s">
        <v>380</v>
      </c>
      <c r="M40" s="214" t="s">
        <v>69</v>
      </c>
      <c r="N40" s="214">
        <v>7.9660606384277344</v>
      </c>
      <c r="O40" s="214">
        <v>4.0756282806396484</v>
      </c>
    </row>
    <row r="41" spans="1:15">
      <c r="A41" s="214" t="s">
        <v>37</v>
      </c>
      <c r="B41" s="214">
        <v>912</v>
      </c>
      <c r="C41" s="214">
        <v>2021</v>
      </c>
      <c r="D41" s="214">
        <v>28.879842319975879</v>
      </c>
      <c r="F41" s="214" t="s">
        <v>73</v>
      </c>
      <c r="G41" s="214">
        <v>293</v>
      </c>
      <c r="H41" s="214">
        <v>2007</v>
      </c>
      <c r="I41" s="214">
        <v>1.9113081000000001</v>
      </c>
      <c r="L41" s="214" t="s">
        <v>380</v>
      </c>
      <c r="M41" s="214" t="s">
        <v>35</v>
      </c>
      <c r="N41" s="214">
        <v>10.5</v>
      </c>
      <c r="O41" s="214"/>
    </row>
    <row r="42" spans="1:15">
      <c r="A42" s="214" t="s">
        <v>336</v>
      </c>
      <c r="B42" s="214">
        <v>313</v>
      </c>
      <c r="C42" s="214">
        <v>2007</v>
      </c>
      <c r="D42" s="214">
        <v>23.066094</v>
      </c>
      <c r="F42" s="214" t="s">
        <v>80</v>
      </c>
      <c r="G42" s="214">
        <v>298</v>
      </c>
      <c r="H42" s="214">
        <v>2007</v>
      </c>
      <c r="I42" s="214"/>
      <c r="L42" s="214" t="s">
        <v>380</v>
      </c>
      <c r="M42" s="214" t="s">
        <v>70</v>
      </c>
      <c r="N42" s="214">
        <v>13.387330055236816</v>
      </c>
      <c r="O42" s="214">
        <v>8.5905494689941406</v>
      </c>
    </row>
    <row r="43" spans="1:15">
      <c r="A43" s="214" t="s">
        <v>336</v>
      </c>
      <c r="B43" s="214">
        <v>313</v>
      </c>
      <c r="C43" s="214">
        <v>2019</v>
      </c>
      <c r="D43" s="214">
        <v>58.840912000000003</v>
      </c>
      <c r="F43" s="214" t="s">
        <v>109</v>
      </c>
      <c r="G43" s="214">
        <v>299</v>
      </c>
      <c r="H43" s="214">
        <v>2007</v>
      </c>
      <c r="I43" s="214"/>
      <c r="L43" s="214" t="s">
        <v>380</v>
      </c>
      <c r="M43" s="214" t="s">
        <v>52</v>
      </c>
      <c r="N43" s="214">
        <v>11.689997673034668</v>
      </c>
      <c r="O43" s="214">
        <v>10.550136566162109</v>
      </c>
    </row>
    <row r="44" spans="1:15">
      <c r="A44" s="214" t="s">
        <v>336</v>
      </c>
      <c r="B44" s="214">
        <v>313</v>
      </c>
      <c r="C44" s="214">
        <v>2021</v>
      </c>
      <c r="D44" s="214">
        <v>94.945999515295526</v>
      </c>
      <c r="F44" s="214" t="s">
        <v>334</v>
      </c>
      <c r="G44" s="214">
        <v>311</v>
      </c>
      <c r="H44" s="214">
        <v>2007</v>
      </c>
      <c r="I44" s="214">
        <v>0.55407671000000003</v>
      </c>
      <c r="L44" s="214" t="s">
        <v>380</v>
      </c>
      <c r="M44" s="214" t="s">
        <v>71</v>
      </c>
      <c r="N44" s="214">
        <v>12.725798606872559</v>
      </c>
      <c r="O44" s="214">
        <v>10.299545288085938</v>
      </c>
    </row>
    <row r="45" spans="1:15">
      <c r="A45" s="214" t="s">
        <v>309</v>
      </c>
      <c r="B45" s="214">
        <v>419</v>
      </c>
      <c r="C45" s="214">
        <v>2007</v>
      </c>
      <c r="D45" s="214">
        <v>16.344895999999999</v>
      </c>
      <c r="F45" s="214" t="s">
        <v>336</v>
      </c>
      <c r="G45" s="214">
        <v>313</v>
      </c>
      <c r="H45" s="214">
        <v>2007</v>
      </c>
      <c r="I45" s="214">
        <v>0.18800386999999999</v>
      </c>
      <c r="L45" s="214" t="s">
        <v>380</v>
      </c>
      <c r="M45" s="214" t="s">
        <v>72</v>
      </c>
      <c r="N45" s="214">
        <v>35.421279907226563</v>
      </c>
      <c r="O45" s="214">
        <v>36.992977142333984</v>
      </c>
    </row>
    <row r="46" spans="1:15">
      <c r="A46" s="214" t="s">
        <v>309</v>
      </c>
      <c r="B46" s="214">
        <v>419</v>
      </c>
      <c r="C46" s="214">
        <v>2019</v>
      </c>
      <c r="D46" s="214">
        <v>102.10359</v>
      </c>
      <c r="F46" s="214" t="s">
        <v>337</v>
      </c>
      <c r="G46" s="214">
        <v>316</v>
      </c>
      <c r="H46" s="214">
        <v>2007</v>
      </c>
      <c r="I46" s="214">
        <v>1.5030999</v>
      </c>
      <c r="L46" s="214" t="s">
        <v>380</v>
      </c>
      <c r="M46" s="214" t="s">
        <v>73</v>
      </c>
      <c r="N46" s="214">
        <v>6.6313581466674805</v>
      </c>
      <c r="O46" s="214">
        <v>5.4911403656005859</v>
      </c>
    </row>
    <row r="47" spans="1:15">
      <c r="A47" s="214" t="s">
        <v>309</v>
      </c>
      <c r="B47" s="214">
        <v>419</v>
      </c>
      <c r="C47" s="214">
        <v>2021</v>
      </c>
      <c r="D47" s="214">
        <v>123.34985481980991</v>
      </c>
      <c r="F47" s="214" t="s">
        <v>342</v>
      </c>
      <c r="G47" s="214">
        <v>321</v>
      </c>
      <c r="H47" s="214">
        <v>2007</v>
      </c>
      <c r="I47" s="214">
        <v>1.0440886</v>
      </c>
      <c r="L47" s="214" t="s">
        <v>380</v>
      </c>
      <c r="M47" s="214" t="s">
        <v>74</v>
      </c>
      <c r="N47" s="214">
        <v>13.056427955627441</v>
      </c>
      <c r="O47" s="214">
        <v>7.0922536849975586</v>
      </c>
    </row>
    <row r="48" spans="1:15">
      <c r="A48" s="214" t="s">
        <v>86</v>
      </c>
      <c r="B48" s="214">
        <v>513</v>
      </c>
      <c r="C48" s="214">
        <v>2019</v>
      </c>
      <c r="D48" s="214">
        <v>35.694083999999997</v>
      </c>
      <c r="F48" s="214" t="s">
        <v>345</v>
      </c>
      <c r="G48" s="214">
        <v>328</v>
      </c>
      <c r="H48" s="214">
        <v>2007</v>
      </c>
      <c r="I48" s="214">
        <v>1.6611748</v>
      </c>
      <c r="L48" s="214" t="s">
        <v>380</v>
      </c>
      <c r="M48" s="214" t="s">
        <v>75</v>
      </c>
      <c r="N48" s="214">
        <v>9.9346799850463867</v>
      </c>
      <c r="O48" s="214">
        <v>6.5721349716186523</v>
      </c>
    </row>
    <row r="49" spans="1:15">
      <c r="A49" s="214" t="s">
        <v>86</v>
      </c>
      <c r="B49" s="214">
        <v>513</v>
      </c>
      <c r="C49" s="214">
        <v>2021</v>
      </c>
      <c r="D49" s="214">
        <v>39.937485593646578</v>
      </c>
      <c r="F49" s="214" t="s">
        <v>386</v>
      </c>
      <c r="G49" s="214">
        <v>336</v>
      </c>
      <c r="H49" s="214">
        <v>2007</v>
      </c>
      <c r="I49" s="214">
        <v>1.3017331999999999</v>
      </c>
      <c r="L49" s="214" t="s">
        <v>380</v>
      </c>
      <c r="M49" s="214" t="s">
        <v>76</v>
      </c>
      <c r="N49" s="214">
        <v>12.433624267578125</v>
      </c>
      <c r="O49" s="214">
        <v>8.7969379425048828</v>
      </c>
    </row>
    <row r="50" spans="1:15">
      <c r="A50" s="214" t="s">
        <v>86</v>
      </c>
      <c r="B50" s="214">
        <v>513</v>
      </c>
      <c r="C50" s="214">
        <v>2007</v>
      </c>
      <c r="D50" s="214">
        <v>41.913418</v>
      </c>
      <c r="F50" s="214" t="s">
        <v>338</v>
      </c>
      <c r="G50" s="214">
        <v>339</v>
      </c>
      <c r="H50" s="214">
        <v>2007</v>
      </c>
      <c r="I50" s="214">
        <v>5.2675394000000004</v>
      </c>
      <c r="L50" s="214" t="s">
        <v>380</v>
      </c>
      <c r="M50" s="214" t="s">
        <v>48</v>
      </c>
      <c r="N50" s="214">
        <v>3.6085636615753174</v>
      </c>
      <c r="O50" s="214">
        <v>0.22902087867259979</v>
      </c>
    </row>
    <row r="51" spans="1:15">
      <c r="A51" s="214" t="s">
        <v>337</v>
      </c>
      <c r="B51" s="214">
        <v>316</v>
      </c>
      <c r="C51" s="214">
        <v>2007</v>
      </c>
      <c r="D51" s="214">
        <v>77.439958000000004</v>
      </c>
      <c r="F51" s="214" t="s">
        <v>317</v>
      </c>
      <c r="G51" s="214">
        <v>343</v>
      </c>
      <c r="H51" s="214">
        <v>2007</v>
      </c>
      <c r="I51" s="214">
        <v>4.1917797999999999</v>
      </c>
      <c r="L51" s="214" t="s">
        <v>380</v>
      </c>
      <c r="M51" s="214" t="s">
        <v>31</v>
      </c>
      <c r="N51" s="214">
        <v>11.600000381469727</v>
      </c>
      <c r="O51" s="214"/>
    </row>
    <row r="52" spans="1:15">
      <c r="A52" s="214" t="s">
        <v>337</v>
      </c>
      <c r="B52" s="214">
        <v>316</v>
      </c>
      <c r="C52" s="214">
        <v>2019</v>
      </c>
      <c r="D52" s="214">
        <v>126.78288999999999</v>
      </c>
      <c r="F52" s="214" t="s">
        <v>356</v>
      </c>
      <c r="G52" s="214">
        <v>361</v>
      </c>
      <c r="H52" s="214">
        <v>2007</v>
      </c>
      <c r="I52" s="214">
        <v>2.8183646000000002</v>
      </c>
      <c r="L52" s="214" t="s">
        <v>380</v>
      </c>
      <c r="M52" s="214" t="s">
        <v>53</v>
      </c>
      <c r="N52" s="214">
        <v>23.442968368530273</v>
      </c>
      <c r="O52" s="214">
        <v>14.248482704162598</v>
      </c>
    </row>
    <row r="53" spans="1:15">
      <c r="A53" s="214" t="s">
        <v>337</v>
      </c>
      <c r="B53" s="214">
        <v>316</v>
      </c>
      <c r="C53" s="214">
        <v>2021</v>
      </c>
      <c r="D53" s="214">
        <v>145.58885447169715</v>
      </c>
      <c r="F53" s="214" t="s">
        <v>357</v>
      </c>
      <c r="G53" s="214">
        <v>362</v>
      </c>
      <c r="H53" s="214">
        <v>2007</v>
      </c>
      <c r="I53" s="214">
        <v>1.6327240000000001</v>
      </c>
      <c r="L53" s="214" t="s">
        <v>380</v>
      </c>
      <c r="M53" s="214" t="s">
        <v>77</v>
      </c>
      <c r="N53" s="214">
        <v>27.306861877441406</v>
      </c>
      <c r="O53" s="214">
        <v>23.891464233398438</v>
      </c>
    </row>
    <row r="54" spans="1:15">
      <c r="A54" s="214" t="s">
        <v>118</v>
      </c>
      <c r="B54" s="214">
        <v>913</v>
      </c>
      <c r="C54" s="214">
        <v>2007</v>
      </c>
      <c r="D54" s="214">
        <v>15.813183</v>
      </c>
      <c r="F54" s="214" t="s">
        <v>358</v>
      </c>
      <c r="G54" s="214">
        <v>364</v>
      </c>
      <c r="H54" s="214">
        <v>2007</v>
      </c>
      <c r="I54" s="214">
        <v>1.4485823</v>
      </c>
      <c r="L54" s="214" t="s">
        <v>380</v>
      </c>
      <c r="M54" s="214" t="s">
        <v>78</v>
      </c>
      <c r="N54" s="214">
        <v>11.985262870788574</v>
      </c>
      <c r="O54" s="214">
        <v>6.1732292175292969</v>
      </c>
    </row>
    <row r="55" spans="1:15">
      <c r="A55" s="214" t="s">
        <v>118</v>
      </c>
      <c r="B55" s="214">
        <v>913</v>
      </c>
      <c r="C55" s="214">
        <v>2019</v>
      </c>
      <c r="D55" s="214">
        <v>40.999215</v>
      </c>
      <c r="F55" s="214" t="s">
        <v>322</v>
      </c>
      <c r="G55" s="214">
        <v>366</v>
      </c>
      <c r="H55" s="214">
        <v>2007</v>
      </c>
      <c r="I55" s="214">
        <v>0.53309280000000003</v>
      </c>
      <c r="L55" s="214" t="s">
        <v>380</v>
      </c>
      <c r="M55" s="214" t="s">
        <v>49</v>
      </c>
      <c r="N55" s="214">
        <v>11.787510871887207</v>
      </c>
      <c r="O55" s="214">
        <v>8.6012334823608398</v>
      </c>
    </row>
    <row r="56" spans="1:15">
      <c r="A56" s="214" t="s">
        <v>118</v>
      </c>
      <c r="B56" s="214">
        <v>913</v>
      </c>
      <c r="C56" s="214">
        <v>2021</v>
      </c>
      <c r="D56" s="214">
        <v>44.861963454938362</v>
      </c>
      <c r="F56" s="214" t="s">
        <v>323</v>
      </c>
      <c r="G56" s="214">
        <v>369</v>
      </c>
      <c r="H56" s="214">
        <v>2007</v>
      </c>
      <c r="I56" s="214">
        <v>0.43495169</v>
      </c>
      <c r="L56" s="214" t="s">
        <v>380</v>
      </c>
      <c r="M56" s="214" t="s">
        <v>79</v>
      </c>
      <c r="N56" s="214">
        <v>20.583868026733398</v>
      </c>
      <c r="O56" s="214">
        <v>11.74071216583252</v>
      </c>
    </row>
    <row r="57" spans="1:15">
      <c r="A57" s="214" t="s">
        <v>3</v>
      </c>
      <c r="B57" s="214">
        <v>124</v>
      </c>
      <c r="C57" s="214">
        <v>2007</v>
      </c>
      <c r="D57" s="214">
        <v>87.324624</v>
      </c>
      <c r="F57" s="214" t="s">
        <v>309</v>
      </c>
      <c r="G57" s="214">
        <v>419</v>
      </c>
      <c r="H57" s="214">
        <v>2007</v>
      </c>
      <c r="I57" s="214">
        <v>2.1867226999999998</v>
      </c>
      <c r="L57" s="214" t="s">
        <v>380</v>
      </c>
      <c r="M57" s="214" t="s">
        <v>80</v>
      </c>
      <c r="N57" s="214">
        <v>7.7430572509765625</v>
      </c>
      <c r="O57" s="214">
        <v>5.307126522064209</v>
      </c>
    </row>
    <row r="58" spans="1:15">
      <c r="A58" s="214" t="s">
        <v>3</v>
      </c>
      <c r="B58" s="214">
        <v>124</v>
      </c>
      <c r="C58" s="214">
        <v>2019</v>
      </c>
      <c r="D58" s="214">
        <v>98.059025000000005</v>
      </c>
      <c r="F58" s="214" t="s">
        <v>82</v>
      </c>
      <c r="G58" s="214">
        <v>423</v>
      </c>
      <c r="H58" s="214">
        <v>2007</v>
      </c>
      <c r="I58" s="214"/>
    </row>
    <row r="59" spans="1:15">
      <c r="A59" s="214" t="s">
        <v>3</v>
      </c>
      <c r="B59" s="214">
        <v>124</v>
      </c>
      <c r="C59" s="214">
        <v>2021</v>
      </c>
      <c r="D59" s="214">
        <v>113.41552114290651</v>
      </c>
      <c r="F59" s="214" t="s">
        <v>97</v>
      </c>
      <c r="G59" s="214">
        <v>429</v>
      </c>
      <c r="H59" s="214">
        <v>2007</v>
      </c>
      <c r="I59" s="214">
        <v>0.54149484999999997</v>
      </c>
    </row>
    <row r="60" spans="1:15">
      <c r="A60" s="214" t="s">
        <v>338</v>
      </c>
      <c r="B60" s="214">
        <v>339</v>
      </c>
      <c r="C60" s="214">
        <v>2007</v>
      </c>
      <c r="D60" s="214">
        <v>89.264008000000004</v>
      </c>
      <c r="F60" s="214" t="s">
        <v>316</v>
      </c>
      <c r="G60" s="214">
        <v>433</v>
      </c>
      <c r="H60" s="214">
        <v>2007</v>
      </c>
      <c r="I60" s="214">
        <v>0.78070432000000001</v>
      </c>
    </row>
    <row r="61" spans="1:15">
      <c r="A61" s="214" t="s">
        <v>338</v>
      </c>
      <c r="B61" s="214">
        <v>339</v>
      </c>
      <c r="C61" s="214">
        <v>2019</v>
      </c>
      <c r="D61" s="214">
        <v>97.516102000000004</v>
      </c>
      <c r="F61" s="214" t="s">
        <v>13</v>
      </c>
      <c r="G61" s="214">
        <v>436</v>
      </c>
      <c r="H61" s="214">
        <v>2007</v>
      </c>
      <c r="I61" s="214"/>
    </row>
    <row r="62" spans="1:15">
      <c r="A62" s="214" t="s">
        <v>338</v>
      </c>
      <c r="B62" s="214">
        <v>339</v>
      </c>
      <c r="C62" s="214">
        <v>2021</v>
      </c>
      <c r="D62" s="214">
        <v>117.89214508819103</v>
      </c>
      <c r="F62" s="214" t="s">
        <v>347</v>
      </c>
      <c r="G62" s="214">
        <v>439</v>
      </c>
      <c r="H62" s="214">
        <v>2007</v>
      </c>
      <c r="I62" s="214">
        <v>2.8528943</v>
      </c>
    </row>
    <row r="63" spans="1:15">
      <c r="A63" s="214" t="s">
        <v>87</v>
      </c>
      <c r="B63" s="214">
        <v>638</v>
      </c>
      <c r="C63" s="214">
        <v>2007</v>
      </c>
      <c r="D63" s="214">
        <v>14.285904</v>
      </c>
      <c r="F63" s="214" t="s">
        <v>35</v>
      </c>
      <c r="G63" s="214">
        <v>443</v>
      </c>
      <c r="H63" s="214">
        <v>2007</v>
      </c>
      <c r="I63" s="214">
        <v>3.4202534</v>
      </c>
    </row>
    <row r="64" spans="1:15">
      <c r="A64" s="214" t="s">
        <v>87</v>
      </c>
      <c r="B64" s="214">
        <v>638</v>
      </c>
      <c r="C64" s="214">
        <v>2019</v>
      </c>
      <c r="D64" s="214">
        <v>41.229641999999998</v>
      </c>
      <c r="F64" s="214" t="s">
        <v>348</v>
      </c>
      <c r="G64" s="214">
        <v>446</v>
      </c>
      <c r="H64" s="214">
        <v>2007</v>
      </c>
      <c r="I64" s="214">
        <v>11.082117</v>
      </c>
    </row>
    <row r="65" spans="1:9">
      <c r="A65" s="214" t="s">
        <v>87</v>
      </c>
      <c r="B65" s="214">
        <v>638</v>
      </c>
      <c r="C65" s="214">
        <v>2021</v>
      </c>
      <c r="D65" s="214">
        <v>52.260194320982279</v>
      </c>
      <c r="F65" s="214" t="s">
        <v>33</v>
      </c>
      <c r="G65" s="214">
        <v>449</v>
      </c>
      <c r="H65" s="214">
        <v>2007</v>
      </c>
      <c r="I65" s="214">
        <v>2.2697810999999999</v>
      </c>
    </row>
    <row r="66" spans="1:9">
      <c r="A66" s="214" t="s">
        <v>362</v>
      </c>
      <c r="B66" s="214">
        <v>514</v>
      </c>
      <c r="C66" s="214">
        <v>2007</v>
      </c>
      <c r="D66" s="214">
        <v>71.677462000000006</v>
      </c>
      <c r="F66" s="214" t="s">
        <v>32</v>
      </c>
      <c r="G66" s="214">
        <v>453</v>
      </c>
      <c r="H66" s="214">
        <v>2007</v>
      </c>
      <c r="I66" s="214">
        <v>1.3814535999999999</v>
      </c>
    </row>
    <row r="67" spans="1:9">
      <c r="A67" s="214" t="s">
        <v>362</v>
      </c>
      <c r="B67" s="214">
        <v>514</v>
      </c>
      <c r="C67" s="214">
        <v>2019</v>
      </c>
      <c r="D67" s="214">
        <v>106.60777</v>
      </c>
      <c r="F67" s="214" t="s">
        <v>31</v>
      </c>
      <c r="G67" s="214">
        <v>456</v>
      </c>
      <c r="H67" s="214">
        <v>2007</v>
      </c>
      <c r="I67" s="214">
        <v>0.64194854000000001</v>
      </c>
    </row>
    <row r="68" spans="1:9">
      <c r="A68" s="214" t="s">
        <v>362</v>
      </c>
      <c r="B68" s="214">
        <v>514</v>
      </c>
      <c r="C68" s="214">
        <v>2021</v>
      </c>
      <c r="D68" s="214">
        <v>123.3519675730451</v>
      </c>
      <c r="F68" s="214" t="s">
        <v>416</v>
      </c>
      <c r="G68" s="214">
        <v>463</v>
      </c>
      <c r="H68" s="214">
        <v>2007</v>
      </c>
      <c r="I68" s="214">
        <v>0.38860938</v>
      </c>
    </row>
    <row r="69" spans="1:9">
      <c r="A69" s="214" t="s">
        <v>310</v>
      </c>
      <c r="B69" s="214">
        <v>218</v>
      </c>
      <c r="C69" s="214">
        <v>2007</v>
      </c>
      <c r="D69" s="214">
        <v>40.031700000000001</v>
      </c>
      <c r="F69" s="214" t="s">
        <v>30</v>
      </c>
      <c r="G69" s="214">
        <v>466</v>
      </c>
      <c r="H69" s="214">
        <v>2007</v>
      </c>
      <c r="I69" s="214">
        <v>4.1770681999999999</v>
      </c>
    </row>
    <row r="70" spans="1:9">
      <c r="A70" s="214" t="s">
        <v>310</v>
      </c>
      <c r="B70" s="214">
        <v>218</v>
      </c>
      <c r="C70" s="214">
        <v>2019</v>
      </c>
      <c r="D70" s="214">
        <v>56.515461000000002</v>
      </c>
      <c r="F70" s="214" t="s">
        <v>144</v>
      </c>
      <c r="G70" s="214">
        <v>469</v>
      </c>
      <c r="H70" s="214">
        <v>2007</v>
      </c>
      <c r="I70" s="214">
        <v>0.44241602000000002</v>
      </c>
    </row>
    <row r="71" spans="1:9">
      <c r="A71" s="214" t="s">
        <v>310</v>
      </c>
      <c r="B71" s="214">
        <v>218</v>
      </c>
      <c r="C71" s="214">
        <v>2021</v>
      </c>
      <c r="D71" s="214">
        <v>82.747784021842193</v>
      </c>
      <c r="F71" s="214" t="s">
        <v>110</v>
      </c>
      <c r="G71" s="214">
        <v>474</v>
      </c>
      <c r="H71" s="214">
        <v>2007</v>
      </c>
      <c r="I71" s="214">
        <v>0.74876662999999999</v>
      </c>
    </row>
    <row r="72" spans="1:9">
      <c r="A72" s="214" t="s">
        <v>339</v>
      </c>
      <c r="B72" s="214">
        <v>963</v>
      </c>
      <c r="C72" s="214">
        <v>2007</v>
      </c>
      <c r="D72" s="214">
        <v>18.709226000000001</v>
      </c>
      <c r="F72" s="214" t="s">
        <v>361</v>
      </c>
      <c r="G72" s="214">
        <v>512</v>
      </c>
      <c r="H72" s="214">
        <v>2007</v>
      </c>
      <c r="I72" s="214"/>
    </row>
    <row r="73" spans="1:9">
      <c r="A73" s="214" t="s">
        <v>339</v>
      </c>
      <c r="B73" s="214">
        <v>963</v>
      </c>
      <c r="C73" s="214">
        <v>2019</v>
      </c>
      <c r="D73" s="214">
        <v>32.350105999999997</v>
      </c>
      <c r="F73" s="214" t="s">
        <v>86</v>
      </c>
      <c r="G73" s="214">
        <v>513</v>
      </c>
      <c r="H73" s="214">
        <v>2007</v>
      </c>
      <c r="I73" s="214">
        <v>0.19340540000000001</v>
      </c>
    </row>
    <row r="74" spans="1:9">
      <c r="A74" s="214" t="s">
        <v>339</v>
      </c>
      <c r="B74" s="214">
        <v>963</v>
      </c>
      <c r="C74" s="214">
        <v>2021</v>
      </c>
      <c r="D74" s="214">
        <v>38.926607041375497</v>
      </c>
      <c r="F74" s="214" t="s">
        <v>362</v>
      </c>
      <c r="G74" s="214">
        <v>514</v>
      </c>
      <c r="H74" s="214">
        <v>2007</v>
      </c>
      <c r="I74" s="214"/>
    </row>
    <row r="75" spans="1:9">
      <c r="A75" s="214" t="s">
        <v>340</v>
      </c>
      <c r="B75" s="214">
        <v>616</v>
      </c>
      <c r="C75" s="214">
        <v>2007</v>
      </c>
      <c r="D75" s="214">
        <v>5.5131056000000003</v>
      </c>
      <c r="F75" s="214" t="s">
        <v>311</v>
      </c>
      <c r="G75" s="214">
        <v>516</v>
      </c>
      <c r="H75" s="214">
        <v>2007</v>
      </c>
      <c r="I75" s="214"/>
    </row>
    <row r="76" spans="1:9">
      <c r="A76" s="214" t="s">
        <v>340</v>
      </c>
      <c r="B76" s="214">
        <v>616</v>
      </c>
      <c r="C76" s="214">
        <v>2019</v>
      </c>
      <c r="D76" s="214">
        <v>14.865523</v>
      </c>
      <c r="F76" s="214" t="s">
        <v>125</v>
      </c>
      <c r="G76" s="214">
        <v>518</v>
      </c>
      <c r="H76" s="214">
        <v>2007</v>
      </c>
      <c r="I76" s="214">
        <v>0.13388379</v>
      </c>
    </row>
    <row r="77" spans="1:9">
      <c r="A77" s="214" t="s">
        <v>340</v>
      </c>
      <c r="B77" s="214">
        <v>616</v>
      </c>
      <c r="C77" s="214">
        <v>2021</v>
      </c>
      <c r="D77" s="214">
        <v>23.40816785253211</v>
      </c>
      <c r="F77" s="214" t="s">
        <v>89</v>
      </c>
      <c r="G77" s="214">
        <v>522</v>
      </c>
      <c r="H77" s="214">
        <v>2007</v>
      </c>
      <c r="I77" s="214">
        <v>0.29260897000000002</v>
      </c>
    </row>
    <row r="78" spans="1:9">
      <c r="A78" s="214" t="s">
        <v>51</v>
      </c>
      <c r="B78" s="214">
        <v>223</v>
      </c>
      <c r="C78" s="214">
        <v>2007</v>
      </c>
      <c r="D78" s="214">
        <v>64.139951999999994</v>
      </c>
      <c r="F78" s="214" t="s">
        <v>77</v>
      </c>
      <c r="G78" s="214">
        <v>524</v>
      </c>
      <c r="H78" s="214">
        <v>2007</v>
      </c>
      <c r="I78" s="214">
        <v>1.1704261</v>
      </c>
    </row>
    <row r="79" spans="1:9">
      <c r="A79" s="214" t="s">
        <v>51</v>
      </c>
      <c r="B79" s="214">
        <v>223</v>
      </c>
      <c r="C79" s="214">
        <v>2019</v>
      </c>
      <c r="D79" s="214">
        <v>87.657839999999993</v>
      </c>
      <c r="F79" s="214" t="s">
        <v>378</v>
      </c>
      <c r="G79" s="214">
        <v>528</v>
      </c>
      <c r="H79" s="214">
        <v>2007</v>
      </c>
      <c r="I79" s="214"/>
    </row>
    <row r="80" spans="1:9">
      <c r="A80" s="214" t="s">
        <v>51</v>
      </c>
      <c r="B80" s="214">
        <v>223</v>
      </c>
      <c r="C80" s="214">
        <v>2021</v>
      </c>
      <c r="D80" s="214">
        <v>90.550419058814285</v>
      </c>
      <c r="F80" s="214" t="s">
        <v>83</v>
      </c>
      <c r="G80" s="214">
        <v>532</v>
      </c>
      <c r="H80" s="214">
        <v>2007</v>
      </c>
      <c r="I80" s="214"/>
    </row>
    <row r="81" spans="1:9">
      <c r="A81" s="214" t="s">
        <v>311</v>
      </c>
      <c r="B81" s="214">
        <v>516</v>
      </c>
      <c r="C81" s="214">
        <v>2007</v>
      </c>
      <c r="D81" s="214">
        <v>0.69158211000000003</v>
      </c>
      <c r="F81" s="214" t="s">
        <v>46</v>
      </c>
      <c r="G81" s="214">
        <v>534</v>
      </c>
      <c r="H81" s="214">
        <v>2007</v>
      </c>
      <c r="I81" s="214">
        <v>0.65975010000000001</v>
      </c>
    </row>
    <row r="82" spans="1:9">
      <c r="A82" s="214" t="s">
        <v>311</v>
      </c>
      <c r="B82" s="214">
        <v>516</v>
      </c>
      <c r="C82" s="214">
        <v>2021</v>
      </c>
      <c r="D82" s="214">
        <v>2.2572668167063172</v>
      </c>
      <c r="F82" s="214" t="s">
        <v>69</v>
      </c>
      <c r="G82" s="214">
        <v>536</v>
      </c>
      <c r="H82" s="214">
        <v>2007</v>
      </c>
      <c r="I82" s="214">
        <v>1.3173347</v>
      </c>
    </row>
    <row r="83" spans="1:9">
      <c r="A83" s="214" t="s">
        <v>311</v>
      </c>
      <c r="B83" s="214">
        <v>516</v>
      </c>
      <c r="C83" s="214">
        <v>2019</v>
      </c>
      <c r="D83" s="214">
        <v>2.5752399000000001</v>
      </c>
      <c r="F83" s="214" t="s">
        <v>191</v>
      </c>
      <c r="G83" s="214">
        <v>537</v>
      </c>
      <c r="H83" s="214">
        <v>2007</v>
      </c>
      <c r="I83" s="214"/>
    </row>
    <row r="84" spans="1:9">
      <c r="A84" s="214" t="s">
        <v>312</v>
      </c>
      <c r="B84" s="214">
        <v>918</v>
      </c>
      <c r="C84" s="214">
        <v>2007</v>
      </c>
      <c r="D84" s="214">
        <v>17.598711000000002</v>
      </c>
      <c r="F84" s="214" t="s">
        <v>16</v>
      </c>
      <c r="G84" s="214">
        <v>542</v>
      </c>
      <c r="H84" s="214">
        <v>2007</v>
      </c>
      <c r="I84" s="214"/>
    </row>
    <row r="85" spans="1:9">
      <c r="A85" s="214" t="s">
        <v>312</v>
      </c>
      <c r="B85" s="214">
        <v>918</v>
      </c>
      <c r="C85" s="214">
        <v>2019</v>
      </c>
      <c r="D85" s="214">
        <v>18.402621</v>
      </c>
      <c r="F85" s="214" t="s">
        <v>123</v>
      </c>
      <c r="G85" s="214">
        <v>544</v>
      </c>
      <c r="H85" s="214">
        <v>2007</v>
      </c>
      <c r="I85" s="214">
        <v>1.1454473999999999</v>
      </c>
    </row>
    <row r="86" spans="1:9">
      <c r="A86" s="214" t="s">
        <v>312</v>
      </c>
      <c r="B86" s="214">
        <v>918</v>
      </c>
      <c r="C86" s="214">
        <v>2021</v>
      </c>
      <c r="D86" s="214">
        <v>24.964361575849203</v>
      </c>
      <c r="F86" s="214" t="s">
        <v>70</v>
      </c>
      <c r="G86" s="214">
        <v>548</v>
      </c>
      <c r="H86" s="214">
        <v>2007</v>
      </c>
      <c r="I86" s="214">
        <v>1.0986724000000001</v>
      </c>
    </row>
    <row r="87" spans="1:9">
      <c r="A87" s="214" t="s">
        <v>88</v>
      </c>
      <c r="B87" s="214">
        <v>748</v>
      </c>
      <c r="C87" s="214">
        <v>2007</v>
      </c>
      <c r="D87" s="214">
        <v>22.814502000000001</v>
      </c>
      <c r="F87" s="214" t="s">
        <v>349</v>
      </c>
      <c r="G87" s="214">
        <v>556</v>
      </c>
      <c r="H87" s="214">
        <v>2007</v>
      </c>
      <c r="I87" s="214">
        <v>2.3643272999999998</v>
      </c>
    </row>
    <row r="88" spans="1:9">
      <c r="A88" s="214" t="s">
        <v>88</v>
      </c>
      <c r="B88" s="214">
        <v>748</v>
      </c>
      <c r="C88" s="214">
        <v>2019</v>
      </c>
      <c r="D88" s="214">
        <v>42.672142999999998</v>
      </c>
      <c r="F88" s="214" t="s">
        <v>126</v>
      </c>
      <c r="G88" s="214">
        <v>558</v>
      </c>
      <c r="H88" s="214">
        <v>2007</v>
      </c>
      <c r="I88" s="214">
        <v>0.22832126</v>
      </c>
    </row>
    <row r="89" spans="1:9">
      <c r="A89" s="214" t="s">
        <v>88</v>
      </c>
      <c r="B89" s="214">
        <v>748</v>
      </c>
      <c r="C89" s="214">
        <v>2021</v>
      </c>
      <c r="D89" s="214">
        <v>48.181985849099725</v>
      </c>
      <c r="F89" s="214" t="s">
        <v>72</v>
      </c>
      <c r="G89" s="214">
        <v>564</v>
      </c>
      <c r="H89" s="214">
        <v>2007</v>
      </c>
      <c r="I89" s="214">
        <v>0.92686981999999996</v>
      </c>
    </row>
    <row r="90" spans="1:9">
      <c r="A90" s="214" t="s">
        <v>363</v>
      </c>
      <c r="B90" s="214">
        <v>618</v>
      </c>
      <c r="C90" s="214">
        <v>2019</v>
      </c>
      <c r="D90" s="214">
        <v>60.13203</v>
      </c>
      <c r="F90" s="214" t="s">
        <v>74</v>
      </c>
      <c r="G90" s="214">
        <v>566</v>
      </c>
      <c r="H90" s="214">
        <v>2007</v>
      </c>
      <c r="I90" s="214">
        <v>1.6465875000000001</v>
      </c>
    </row>
    <row r="91" spans="1:9">
      <c r="A91" s="214" t="s">
        <v>363</v>
      </c>
      <c r="B91" s="214">
        <v>618</v>
      </c>
      <c r="C91" s="214">
        <v>2021</v>
      </c>
      <c r="D91" s="214">
        <v>72.432791508953557</v>
      </c>
      <c r="F91" s="214" t="s">
        <v>85</v>
      </c>
      <c r="G91" s="214">
        <v>576</v>
      </c>
      <c r="H91" s="214">
        <v>2007</v>
      </c>
      <c r="I91" s="214"/>
    </row>
    <row r="92" spans="1:9">
      <c r="A92" s="214" t="s">
        <v>363</v>
      </c>
      <c r="B92" s="214">
        <v>618</v>
      </c>
      <c r="C92" s="214">
        <v>2007</v>
      </c>
      <c r="D92" s="214">
        <v>129.61324999999999</v>
      </c>
      <c r="F92" s="214" t="s">
        <v>78</v>
      </c>
      <c r="G92" s="214">
        <v>578</v>
      </c>
      <c r="H92" s="214">
        <v>2007</v>
      </c>
      <c r="I92" s="214">
        <v>0.70063286000000002</v>
      </c>
    </row>
    <row r="93" spans="1:9">
      <c r="A93" s="214" t="s">
        <v>313</v>
      </c>
      <c r="B93" s="214">
        <v>624</v>
      </c>
      <c r="C93" s="214">
        <v>2007</v>
      </c>
      <c r="D93" s="214">
        <v>64.980958000000001</v>
      </c>
      <c r="F93" s="214" t="s">
        <v>131</v>
      </c>
      <c r="G93" s="214">
        <v>582</v>
      </c>
      <c r="H93" s="214">
        <v>2007</v>
      </c>
      <c r="I93" s="214">
        <v>0.61905125000000005</v>
      </c>
    </row>
    <row r="94" spans="1:9">
      <c r="A94" s="214" t="s">
        <v>313</v>
      </c>
      <c r="B94" s="214">
        <v>624</v>
      </c>
      <c r="C94" s="214">
        <v>2019</v>
      </c>
      <c r="D94" s="214">
        <v>124.97998</v>
      </c>
      <c r="F94" s="214" t="s">
        <v>366</v>
      </c>
      <c r="G94" s="214">
        <v>611</v>
      </c>
      <c r="H94" s="214">
        <v>2007</v>
      </c>
      <c r="I94" s="214">
        <v>0.28365163999999998</v>
      </c>
    </row>
    <row r="95" spans="1:9">
      <c r="A95" s="214" t="s">
        <v>313</v>
      </c>
      <c r="B95" s="214">
        <v>624</v>
      </c>
      <c r="C95" s="214">
        <v>2021</v>
      </c>
      <c r="D95" s="214">
        <v>160.66668376100176</v>
      </c>
      <c r="F95" s="214" t="s">
        <v>38</v>
      </c>
      <c r="G95" s="214">
        <v>612</v>
      </c>
      <c r="H95" s="214">
        <v>2007</v>
      </c>
      <c r="I95" s="214">
        <v>0.16493853999999999</v>
      </c>
    </row>
    <row r="96" spans="1:9">
      <c r="A96" s="214" t="s">
        <v>89</v>
      </c>
      <c r="B96" s="214">
        <v>522</v>
      </c>
      <c r="C96" s="214">
        <v>2019</v>
      </c>
      <c r="D96" s="214">
        <v>28.973562000000001</v>
      </c>
      <c r="F96" s="214" t="s">
        <v>117</v>
      </c>
      <c r="G96" s="214">
        <v>614</v>
      </c>
      <c r="H96" s="214">
        <v>2007</v>
      </c>
      <c r="I96" s="214">
        <v>0.79203148999999995</v>
      </c>
    </row>
    <row r="97" spans="1:9">
      <c r="A97" s="214" t="s">
        <v>89</v>
      </c>
      <c r="B97" s="214">
        <v>522</v>
      </c>
      <c r="C97" s="214">
        <v>2007</v>
      </c>
      <c r="D97" s="214">
        <v>29.387333999999999</v>
      </c>
      <c r="F97" s="214" t="s">
        <v>340</v>
      </c>
      <c r="G97" s="214">
        <v>616</v>
      </c>
      <c r="H97" s="214">
        <v>2007</v>
      </c>
      <c r="I97" s="214">
        <v>1.2004223999999999</v>
      </c>
    </row>
    <row r="98" spans="1:9">
      <c r="A98" s="214" t="s">
        <v>89</v>
      </c>
      <c r="B98" s="214">
        <v>522</v>
      </c>
      <c r="C98" s="214">
        <v>2021</v>
      </c>
      <c r="D98" s="214">
        <v>36.961050155268531</v>
      </c>
      <c r="F98" s="214" t="s">
        <v>363</v>
      </c>
      <c r="G98" s="214">
        <v>618</v>
      </c>
      <c r="H98" s="214">
        <v>2007</v>
      </c>
      <c r="I98" s="214">
        <v>0.22919477999999999</v>
      </c>
    </row>
    <row r="99" spans="1:9">
      <c r="A99" s="214" t="s">
        <v>120</v>
      </c>
      <c r="B99" s="214">
        <v>622</v>
      </c>
      <c r="C99" s="214">
        <v>2007</v>
      </c>
      <c r="D99" s="214">
        <v>14.749608</v>
      </c>
      <c r="F99" s="214" t="s">
        <v>120</v>
      </c>
      <c r="G99" s="214">
        <v>622</v>
      </c>
      <c r="H99" s="214">
        <v>2007</v>
      </c>
      <c r="I99" s="214">
        <v>0.49870582000000002</v>
      </c>
    </row>
    <row r="100" spans="1:9">
      <c r="A100" s="214" t="s">
        <v>120</v>
      </c>
      <c r="B100" s="214">
        <v>622</v>
      </c>
      <c r="C100" s="214">
        <v>2019</v>
      </c>
      <c r="D100" s="214">
        <v>41.676411999999999</v>
      </c>
      <c r="F100" s="214" t="s">
        <v>313</v>
      </c>
      <c r="G100" s="214">
        <v>624</v>
      </c>
      <c r="H100" s="214">
        <v>2007</v>
      </c>
      <c r="I100" s="214">
        <v>1.7457739999999999</v>
      </c>
    </row>
    <row r="101" spans="1:9">
      <c r="A101" s="214" t="s">
        <v>120</v>
      </c>
      <c r="B101" s="214">
        <v>622</v>
      </c>
      <c r="C101" s="214">
        <v>2021</v>
      </c>
      <c r="D101" s="214">
        <v>45.796725593228857</v>
      </c>
      <c r="F101" s="214" t="s">
        <v>364</v>
      </c>
      <c r="G101" s="214">
        <v>626</v>
      </c>
      <c r="H101" s="214">
        <v>2007</v>
      </c>
      <c r="I101" s="214">
        <v>0.45248634999999998</v>
      </c>
    </row>
    <row r="102" spans="1:9">
      <c r="A102" s="214" t="s">
        <v>4</v>
      </c>
      <c r="B102" s="214">
        <v>156</v>
      </c>
      <c r="C102" s="214">
        <v>2007</v>
      </c>
      <c r="D102" s="214">
        <v>66.861638999999997</v>
      </c>
      <c r="F102" s="214" t="s">
        <v>90</v>
      </c>
      <c r="G102" s="214">
        <v>628</v>
      </c>
      <c r="H102" s="214">
        <v>2007</v>
      </c>
      <c r="I102" s="214">
        <v>0.17118442</v>
      </c>
    </row>
    <row r="103" spans="1:9">
      <c r="A103" s="214" t="s">
        <v>4</v>
      </c>
      <c r="B103" s="214">
        <v>156</v>
      </c>
      <c r="C103" s="214">
        <v>2019</v>
      </c>
      <c r="D103" s="214">
        <v>86.820555999999996</v>
      </c>
      <c r="F103" s="214" t="s">
        <v>365</v>
      </c>
      <c r="G103" s="214">
        <v>632</v>
      </c>
      <c r="H103" s="214">
        <v>2007</v>
      </c>
      <c r="I103" s="214">
        <v>0.28583997999999999</v>
      </c>
    </row>
    <row r="104" spans="1:9">
      <c r="A104" s="214" t="s">
        <v>4</v>
      </c>
      <c r="B104" s="214">
        <v>156</v>
      </c>
      <c r="C104" s="214">
        <v>2021</v>
      </c>
      <c r="D104" s="214">
        <v>109.8796476682254</v>
      </c>
      <c r="F104" s="214" t="s">
        <v>148</v>
      </c>
      <c r="G104" s="214">
        <v>634</v>
      </c>
      <c r="H104" s="214">
        <v>2007</v>
      </c>
      <c r="I104" s="214">
        <v>0.63824104000000004</v>
      </c>
    </row>
    <row r="105" spans="1:9">
      <c r="A105" s="214" t="s">
        <v>364</v>
      </c>
      <c r="B105" s="214">
        <v>626</v>
      </c>
      <c r="C105" s="214">
        <v>2021</v>
      </c>
      <c r="D105" s="214">
        <v>46.482019232885222</v>
      </c>
      <c r="F105" s="214" t="s">
        <v>156</v>
      </c>
      <c r="G105" s="214">
        <v>636</v>
      </c>
      <c r="H105" s="214">
        <v>2007</v>
      </c>
      <c r="I105" s="214">
        <v>0.14796396000000001</v>
      </c>
    </row>
    <row r="106" spans="1:9">
      <c r="A106" s="214" t="s">
        <v>364</v>
      </c>
      <c r="B106" s="214">
        <v>626</v>
      </c>
      <c r="C106" s="214">
        <v>2019</v>
      </c>
      <c r="D106" s="214">
        <v>47.178936</v>
      </c>
      <c r="F106" s="214" t="s">
        <v>87</v>
      </c>
      <c r="G106" s="214">
        <v>638</v>
      </c>
      <c r="H106" s="214">
        <v>2007</v>
      </c>
      <c r="I106" s="214">
        <v>1.0140279999999999</v>
      </c>
    </row>
    <row r="107" spans="1:9">
      <c r="A107" s="214" t="s">
        <v>364</v>
      </c>
      <c r="B107" s="214">
        <v>626</v>
      </c>
      <c r="C107" s="214">
        <v>2007</v>
      </c>
      <c r="D107" s="214">
        <v>47.850796000000003</v>
      </c>
      <c r="F107" s="214" t="s">
        <v>314</v>
      </c>
      <c r="G107" s="214">
        <v>642</v>
      </c>
      <c r="H107" s="214">
        <v>2007</v>
      </c>
      <c r="I107" s="214">
        <v>9.5391299999999998E-3</v>
      </c>
    </row>
    <row r="108" spans="1:9">
      <c r="A108" s="214" t="s">
        <v>90</v>
      </c>
      <c r="B108" s="214">
        <v>628</v>
      </c>
      <c r="C108" s="214">
        <v>2007</v>
      </c>
      <c r="D108" s="214">
        <v>22.069533</v>
      </c>
      <c r="F108" s="214" t="s">
        <v>367</v>
      </c>
      <c r="G108" s="214">
        <v>643</v>
      </c>
      <c r="H108" s="214">
        <v>2007</v>
      </c>
      <c r="I108" s="214">
        <v>1.0490084</v>
      </c>
    </row>
    <row r="109" spans="1:9">
      <c r="A109" s="214" t="s">
        <v>90</v>
      </c>
      <c r="B109" s="214">
        <v>628</v>
      </c>
      <c r="C109" s="214">
        <v>2021</v>
      </c>
      <c r="D109" s="214">
        <v>44.002669349810283</v>
      </c>
      <c r="F109" s="214" t="s">
        <v>94</v>
      </c>
      <c r="G109" s="214">
        <v>644</v>
      </c>
      <c r="H109" s="214">
        <v>2007</v>
      </c>
      <c r="I109" s="214">
        <v>0.19054739000000001</v>
      </c>
    </row>
    <row r="110" spans="1:9">
      <c r="A110" s="214" t="s">
        <v>90</v>
      </c>
      <c r="B110" s="214">
        <v>628</v>
      </c>
      <c r="C110" s="214">
        <v>2019</v>
      </c>
      <c r="D110" s="214">
        <v>44.28613</v>
      </c>
      <c r="F110" s="214" t="s">
        <v>315</v>
      </c>
      <c r="G110" s="214">
        <v>646</v>
      </c>
      <c r="H110" s="214">
        <v>2007</v>
      </c>
      <c r="I110" s="214">
        <v>1.4974152999999999</v>
      </c>
    </row>
    <row r="111" spans="1:9">
      <c r="A111" s="214" t="s">
        <v>62</v>
      </c>
      <c r="B111" s="214">
        <v>228</v>
      </c>
      <c r="C111" s="214">
        <v>2007</v>
      </c>
      <c r="D111" s="214">
        <v>3.8786885999999998</v>
      </c>
      <c r="F111" s="214" t="s">
        <v>368</v>
      </c>
      <c r="G111" s="214">
        <v>648</v>
      </c>
      <c r="H111" s="214">
        <v>2007</v>
      </c>
      <c r="I111" s="214">
        <v>3.7450255000000001</v>
      </c>
    </row>
    <row r="112" spans="1:9">
      <c r="A112" s="214" t="s">
        <v>62</v>
      </c>
      <c r="B112" s="214">
        <v>228</v>
      </c>
      <c r="C112" s="214">
        <v>2019</v>
      </c>
      <c r="D112" s="214">
        <v>28.204879999999999</v>
      </c>
      <c r="F112" s="214" t="s">
        <v>95</v>
      </c>
      <c r="G112" s="214">
        <v>652</v>
      </c>
      <c r="H112" s="214">
        <v>2007</v>
      </c>
      <c r="I112" s="214">
        <v>0.27960984</v>
      </c>
    </row>
    <row r="113" spans="1:9">
      <c r="A113" s="214" t="s">
        <v>62</v>
      </c>
      <c r="B113" s="214">
        <v>228</v>
      </c>
      <c r="C113" s="214">
        <v>2021</v>
      </c>
      <c r="D113" s="214">
        <v>34.40354326359752</v>
      </c>
      <c r="F113" s="214" t="s">
        <v>331</v>
      </c>
      <c r="G113" s="214">
        <v>654</v>
      </c>
      <c r="H113" s="214">
        <v>2007</v>
      </c>
      <c r="I113" s="214">
        <v>9.4200770000000003E-2</v>
      </c>
    </row>
    <row r="114" spans="1:9">
      <c r="A114" s="214" t="s">
        <v>45</v>
      </c>
      <c r="B114" s="214">
        <v>924</v>
      </c>
      <c r="C114" s="214">
        <v>2007</v>
      </c>
      <c r="D114" s="214">
        <v>29.164339999999999</v>
      </c>
      <c r="F114" s="214" t="s">
        <v>40</v>
      </c>
      <c r="G114" s="214">
        <v>656</v>
      </c>
      <c r="H114" s="214">
        <v>2007</v>
      </c>
      <c r="I114" s="214">
        <v>0.83445477999999995</v>
      </c>
    </row>
    <row r="115" spans="1:9">
      <c r="A115" s="214" t="s">
        <v>45</v>
      </c>
      <c r="B115" s="214">
        <v>924</v>
      </c>
      <c r="C115" s="214">
        <v>2019</v>
      </c>
      <c r="D115" s="214">
        <v>57.054098000000003</v>
      </c>
      <c r="F115" s="214" t="s">
        <v>98</v>
      </c>
      <c r="G115" s="214">
        <v>664</v>
      </c>
      <c r="H115" s="214">
        <v>2007</v>
      </c>
      <c r="I115" s="214">
        <v>0.56105543000000002</v>
      </c>
    </row>
    <row r="116" spans="1:9">
      <c r="A116" s="214" t="s">
        <v>45</v>
      </c>
      <c r="B116" s="214">
        <v>924</v>
      </c>
      <c r="C116" s="214">
        <v>2021</v>
      </c>
      <c r="D116" s="214">
        <v>68.945934124580049</v>
      </c>
      <c r="F116" s="214" t="s">
        <v>370</v>
      </c>
      <c r="G116" s="214">
        <v>666</v>
      </c>
      <c r="H116" s="214">
        <v>2007</v>
      </c>
      <c r="I116" s="214">
        <v>2.2353527</v>
      </c>
    </row>
    <row r="117" spans="1:9">
      <c r="A117" s="214" t="s">
        <v>63</v>
      </c>
      <c r="B117" s="214">
        <v>233</v>
      </c>
      <c r="C117" s="214">
        <v>2007</v>
      </c>
      <c r="D117" s="214">
        <v>32.663251000000002</v>
      </c>
      <c r="F117" s="214" t="s">
        <v>326</v>
      </c>
      <c r="G117" s="214">
        <v>668</v>
      </c>
      <c r="H117" s="214">
        <v>2007</v>
      </c>
      <c r="I117" s="214">
        <v>0</v>
      </c>
    </row>
    <row r="118" spans="1:9">
      <c r="A118" s="214" t="s">
        <v>63</v>
      </c>
      <c r="B118" s="214">
        <v>233</v>
      </c>
      <c r="C118" s="214">
        <v>2019</v>
      </c>
      <c r="D118" s="214">
        <v>52.315224999999998</v>
      </c>
      <c r="F118" s="214" t="s">
        <v>34</v>
      </c>
      <c r="G118" s="214">
        <v>672</v>
      </c>
      <c r="H118" s="214">
        <v>2007</v>
      </c>
      <c r="I118" s="214"/>
    </row>
    <row r="119" spans="1:9">
      <c r="A119" s="214" t="s">
        <v>63</v>
      </c>
      <c r="B119" s="214">
        <v>233</v>
      </c>
      <c r="C119" s="214">
        <v>2021</v>
      </c>
      <c r="D119" s="214">
        <v>66.726616952631431</v>
      </c>
      <c r="F119" s="214" t="s">
        <v>99</v>
      </c>
      <c r="G119" s="214">
        <v>674</v>
      </c>
      <c r="H119" s="214">
        <v>2007</v>
      </c>
      <c r="I119" s="214">
        <v>0.14595731000000001</v>
      </c>
    </row>
    <row r="120" spans="1:9">
      <c r="A120" s="214" t="s">
        <v>365</v>
      </c>
      <c r="B120" s="214">
        <v>632</v>
      </c>
      <c r="C120" s="214">
        <v>2019</v>
      </c>
      <c r="D120" s="214">
        <v>25.248654999999999</v>
      </c>
      <c r="F120" s="214" t="s">
        <v>371</v>
      </c>
      <c r="G120" s="214">
        <v>676</v>
      </c>
      <c r="H120" s="214">
        <v>2007</v>
      </c>
      <c r="I120" s="214">
        <v>0</v>
      </c>
    </row>
    <row r="121" spans="1:9">
      <c r="A121" s="214" t="s">
        <v>365</v>
      </c>
      <c r="B121" s="214">
        <v>632</v>
      </c>
      <c r="C121" s="214">
        <v>2021</v>
      </c>
      <c r="D121" s="214">
        <v>26.572065999547956</v>
      </c>
      <c r="F121" s="214" t="s">
        <v>124</v>
      </c>
      <c r="G121" s="214">
        <v>678</v>
      </c>
      <c r="H121" s="214">
        <v>2007</v>
      </c>
      <c r="I121" s="214">
        <v>0.28553052000000001</v>
      </c>
    </row>
    <row r="122" spans="1:9">
      <c r="A122" s="214" t="s">
        <v>365</v>
      </c>
      <c r="B122" s="214">
        <v>632</v>
      </c>
      <c r="C122" s="214">
        <v>2007</v>
      </c>
      <c r="D122" s="214">
        <v>35.615571000000003</v>
      </c>
      <c r="F122" s="214" t="s">
        <v>372</v>
      </c>
      <c r="G122" s="214">
        <v>682</v>
      </c>
      <c r="H122" s="214">
        <v>2007</v>
      </c>
      <c r="I122" s="214">
        <v>0.54270386999999998</v>
      </c>
    </row>
    <row r="123" spans="1:9">
      <c r="A123" s="214" t="s">
        <v>156</v>
      </c>
      <c r="B123" s="214">
        <v>636</v>
      </c>
      <c r="C123" s="214">
        <v>2021</v>
      </c>
      <c r="D123" s="214">
        <v>11.873448602760092</v>
      </c>
      <c r="F123" s="214" t="s">
        <v>330</v>
      </c>
      <c r="G123" s="214">
        <v>684</v>
      </c>
      <c r="H123" s="214">
        <v>2007</v>
      </c>
      <c r="I123" s="214">
        <v>0.35886410000000002</v>
      </c>
    </row>
    <row r="124" spans="1:9">
      <c r="A124" s="214" t="s">
        <v>156</v>
      </c>
      <c r="B124" s="214">
        <v>636</v>
      </c>
      <c r="C124" s="214">
        <v>2019</v>
      </c>
      <c r="D124" s="214">
        <v>15.537829</v>
      </c>
      <c r="F124" s="214" t="s">
        <v>71</v>
      </c>
      <c r="G124" s="214">
        <v>686</v>
      </c>
      <c r="H124" s="214">
        <v>2007</v>
      </c>
      <c r="I124" s="214">
        <v>0.84140042000000004</v>
      </c>
    </row>
    <row r="125" spans="1:9">
      <c r="A125" s="214" t="s">
        <v>156</v>
      </c>
      <c r="B125" s="214">
        <v>636</v>
      </c>
      <c r="C125" s="214">
        <v>2007</v>
      </c>
      <c r="D125" s="214">
        <v>84.948372000000006</v>
      </c>
      <c r="F125" s="214" t="s">
        <v>101</v>
      </c>
      <c r="G125" s="214">
        <v>688</v>
      </c>
      <c r="H125" s="214">
        <v>2007</v>
      </c>
      <c r="I125" s="214">
        <v>1.874671</v>
      </c>
    </row>
    <row r="126" spans="1:9">
      <c r="A126" s="214" t="s">
        <v>148</v>
      </c>
      <c r="B126" s="214">
        <v>634</v>
      </c>
      <c r="C126" s="214">
        <v>2019</v>
      </c>
      <c r="D126" s="214">
        <v>83.316689999999994</v>
      </c>
      <c r="F126" s="214" t="s">
        <v>102</v>
      </c>
      <c r="G126" s="214">
        <v>692</v>
      </c>
      <c r="H126" s="214">
        <v>2007</v>
      </c>
      <c r="I126" s="214">
        <v>0.13900046999999999</v>
      </c>
    </row>
    <row r="127" spans="1:9">
      <c r="A127" s="214" t="s">
        <v>148</v>
      </c>
      <c r="B127" s="214">
        <v>634</v>
      </c>
      <c r="C127" s="214">
        <v>2021</v>
      </c>
      <c r="D127" s="214">
        <v>85.440370463381726</v>
      </c>
      <c r="F127" s="214" t="s">
        <v>128</v>
      </c>
      <c r="G127" s="214">
        <v>694</v>
      </c>
      <c r="H127" s="214">
        <v>2007</v>
      </c>
      <c r="I127" s="214">
        <v>0.13626779999999999</v>
      </c>
    </row>
    <row r="128" spans="1:9">
      <c r="A128" s="214" t="s">
        <v>148</v>
      </c>
      <c r="B128" s="214">
        <v>634</v>
      </c>
      <c r="C128" s="214">
        <v>2007</v>
      </c>
      <c r="D128" s="214">
        <v>93.757445000000004</v>
      </c>
      <c r="F128" s="214" t="s">
        <v>133</v>
      </c>
      <c r="G128" s="214">
        <v>698</v>
      </c>
      <c r="H128" s="214">
        <v>2007</v>
      </c>
      <c r="I128" s="214"/>
    </row>
    <row r="129" spans="1:9">
      <c r="A129" s="214" t="s">
        <v>341</v>
      </c>
      <c r="B129" s="214">
        <v>238</v>
      </c>
      <c r="C129" s="214">
        <v>2007</v>
      </c>
      <c r="D129" s="214">
        <v>26.975256999999999</v>
      </c>
      <c r="F129" s="214" t="s">
        <v>104</v>
      </c>
      <c r="G129" s="214">
        <v>714</v>
      </c>
      <c r="H129" s="214">
        <v>2007</v>
      </c>
      <c r="I129" s="214">
        <v>0.10379284</v>
      </c>
    </row>
    <row r="130" spans="1:9">
      <c r="A130" s="214" t="s">
        <v>341</v>
      </c>
      <c r="B130" s="214">
        <v>238</v>
      </c>
      <c r="C130" s="214">
        <v>2019</v>
      </c>
      <c r="D130" s="214">
        <v>56.837125</v>
      </c>
      <c r="F130" s="214" t="s">
        <v>355</v>
      </c>
      <c r="G130" s="214">
        <v>718</v>
      </c>
      <c r="H130" s="214">
        <v>2007</v>
      </c>
      <c r="I130" s="214">
        <v>4.0707912999999998</v>
      </c>
    </row>
    <row r="131" spans="1:9">
      <c r="A131" s="214" t="s">
        <v>341</v>
      </c>
      <c r="B131" s="214">
        <v>238</v>
      </c>
      <c r="C131" s="214">
        <v>2021</v>
      </c>
      <c r="D131" s="214">
        <v>71.200932975735299</v>
      </c>
      <c r="F131" s="214" t="s">
        <v>129</v>
      </c>
      <c r="G131" s="214">
        <v>722</v>
      </c>
      <c r="H131" s="214">
        <v>2007</v>
      </c>
      <c r="I131" s="214">
        <v>0.42107687999999999</v>
      </c>
    </row>
    <row r="132" spans="1:9">
      <c r="A132" s="214" t="s">
        <v>64</v>
      </c>
      <c r="B132" s="214">
        <v>960</v>
      </c>
      <c r="C132" s="214">
        <v>2007</v>
      </c>
      <c r="D132" s="214">
        <v>37.414425999999999</v>
      </c>
      <c r="F132" s="214" t="s">
        <v>374</v>
      </c>
      <c r="G132" s="214">
        <v>724</v>
      </c>
      <c r="H132" s="214">
        <v>2007</v>
      </c>
      <c r="I132" s="214">
        <v>0.24589853</v>
      </c>
    </row>
    <row r="133" spans="1:9">
      <c r="A133" s="214" t="s">
        <v>64</v>
      </c>
      <c r="B133" s="214">
        <v>960</v>
      </c>
      <c r="C133" s="214">
        <v>2019</v>
      </c>
      <c r="D133" s="214">
        <v>72.829650000000001</v>
      </c>
      <c r="F133" s="214" t="s">
        <v>190</v>
      </c>
      <c r="G133" s="214">
        <v>726</v>
      </c>
      <c r="H133" s="214">
        <v>2007</v>
      </c>
      <c r="I133" s="214"/>
    </row>
    <row r="134" spans="1:9">
      <c r="A134" s="214" t="s">
        <v>64</v>
      </c>
      <c r="B134" s="214">
        <v>960</v>
      </c>
      <c r="C134" s="214">
        <v>2021</v>
      </c>
      <c r="D134" s="214">
        <v>87.022064553738574</v>
      </c>
      <c r="F134" s="214" t="s">
        <v>319</v>
      </c>
      <c r="G134" s="214">
        <v>728</v>
      </c>
      <c r="H134" s="214">
        <v>2007</v>
      </c>
      <c r="I134" s="214">
        <v>1.3660924000000001</v>
      </c>
    </row>
    <row r="135" spans="1:9">
      <c r="A135" s="214" t="s">
        <v>632</v>
      </c>
      <c r="B135" s="214">
        <v>662</v>
      </c>
      <c r="C135" s="214">
        <v>2019</v>
      </c>
      <c r="D135" s="214">
        <v>41.221302000000001</v>
      </c>
      <c r="F135" s="214" t="s">
        <v>105</v>
      </c>
      <c r="G135" s="214">
        <v>732</v>
      </c>
      <c r="H135" s="214">
        <v>2007</v>
      </c>
      <c r="I135" s="214">
        <v>4.2217150000000002E-2</v>
      </c>
    </row>
    <row r="136" spans="1:9">
      <c r="A136" s="214" t="s">
        <v>632</v>
      </c>
      <c r="B136" s="214">
        <v>662</v>
      </c>
      <c r="C136" s="214">
        <v>2007</v>
      </c>
      <c r="D136" s="214">
        <v>53.532966999999999</v>
      </c>
      <c r="F136" s="214" t="s">
        <v>426</v>
      </c>
      <c r="G136" s="214">
        <v>734</v>
      </c>
      <c r="H136" s="214">
        <v>2007</v>
      </c>
      <c r="I136" s="214">
        <v>0.58722054999999995</v>
      </c>
    </row>
    <row r="137" spans="1:9">
      <c r="A137" s="214" t="s">
        <v>82</v>
      </c>
      <c r="B137" s="214">
        <v>423</v>
      </c>
      <c r="C137" s="214">
        <v>2007</v>
      </c>
      <c r="D137" s="214">
        <v>53.149645</v>
      </c>
      <c r="F137" s="214" t="s">
        <v>106</v>
      </c>
      <c r="G137" s="214">
        <v>738</v>
      </c>
      <c r="H137" s="214">
        <v>2007</v>
      </c>
      <c r="I137" s="214">
        <v>0.15334864000000001</v>
      </c>
    </row>
    <row r="138" spans="1:9">
      <c r="A138" s="214" t="s">
        <v>82</v>
      </c>
      <c r="B138" s="214">
        <v>423</v>
      </c>
      <c r="C138" s="214">
        <v>2019</v>
      </c>
      <c r="D138" s="214">
        <v>94.035562999999996</v>
      </c>
      <c r="F138" s="214" t="s">
        <v>376</v>
      </c>
      <c r="G138" s="214">
        <v>742</v>
      </c>
      <c r="H138" s="214">
        <v>2007</v>
      </c>
      <c r="I138" s="214">
        <v>3.282989E-2</v>
      </c>
    </row>
    <row r="139" spans="1:9">
      <c r="A139" s="214" t="s">
        <v>82</v>
      </c>
      <c r="B139" s="214">
        <v>423</v>
      </c>
      <c r="C139" s="214">
        <v>2021</v>
      </c>
      <c r="D139" s="214">
        <v>111.04098301034253</v>
      </c>
      <c r="F139" s="214" t="s">
        <v>324</v>
      </c>
      <c r="G139" s="214">
        <v>744</v>
      </c>
      <c r="H139" s="214">
        <v>2007</v>
      </c>
      <c r="I139" s="214">
        <v>2.3676301</v>
      </c>
    </row>
    <row r="140" spans="1:9">
      <c r="A140" s="214" t="s">
        <v>5</v>
      </c>
      <c r="B140" s="214">
        <v>935</v>
      </c>
      <c r="C140" s="214">
        <v>2007</v>
      </c>
      <c r="D140" s="214">
        <v>27.326726000000001</v>
      </c>
      <c r="F140" s="214" t="s">
        <v>107</v>
      </c>
      <c r="G140" s="214">
        <v>746</v>
      </c>
      <c r="H140" s="214">
        <v>2007</v>
      </c>
      <c r="I140" s="214">
        <v>0.26314259000000001</v>
      </c>
    </row>
    <row r="141" spans="1:9">
      <c r="A141" s="214" t="s">
        <v>5</v>
      </c>
      <c r="B141" s="214">
        <v>935</v>
      </c>
      <c r="C141" s="214">
        <v>2019</v>
      </c>
      <c r="D141" s="214">
        <v>30.245034</v>
      </c>
      <c r="F141" s="214" t="s">
        <v>88</v>
      </c>
      <c r="G141" s="214">
        <v>748</v>
      </c>
      <c r="H141" s="214">
        <v>2007</v>
      </c>
      <c r="I141" s="214">
        <v>0.15490909</v>
      </c>
    </row>
    <row r="142" spans="1:9">
      <c r="A142" s="214" t="s">
        <v>5</v>
      </c>
      <c r="B142" s="214">
        <v>935</v>
      </c>
      <c r="C142" s="214">
        <v>2021</v>
      </c>
      <c r="D142" s="214">
        <v>45.007437625833973</v>
      </c>
      <c r="F142" s="214" t="s">
        <v>132</v>
      </c>
      <c r="G142" s="214">
        <v>754</v>
      </c>
      <c r="H142" s="214">
        <v>2007</v>
      </c>
      <c r="I142" s="214">
        <v>0.13235464999999999</v>
      </c>
    </row>
    <row r="143" spans="1:9">
      <c r="A143" s="214" t="s">
        <v>6</v>
      </c>
      <c r="B143" s="214">
        <v>128</v>
      </c>
      <c r="C143" s="214">
        <v>2007</v>
      </c>
      <c r="D143" s="214">
        <v>27.345952</v>
      </c>
      <c r="F143" s="214" t="s">
        <v>375</v>
      </c>
      <c r="G143" s="214">
        <v>813</v>
      </c>
      <c r="H143" s="214">
        <v>2007</v>
      </c>
      <c r="I143" s="214">
        <v>0.93579429999999997</v>
      </c>
    </row>
    <row r="144" spans="1:9">
      <c r="A144" s="214" t="s">
        <v>6</v>
      </c>
      <c r="B144" s="214">
        <v>128</v>
      </c>
      <c r="C144" s="214">
        <v>2019</v>
      </c>
      <c r="D144" s="214">
        <v>33.012048999999998</v>
      </c>
      <c r="F144" s="214" t="s">
        <v>344</v>
      </c>
      <c r="G144" s="214">
        <v>819</v>
      </c>
      <c r="H144" s="214">
        <v>2007</v>
      </c>
      <c r="I144" s="214"/>
    </row>
    <row r="145" spans="1:9">
      <c r="A145" s="214" t="s">
        <v>6</v>
      </c>
      <c r="B145" s="214">
        <v>128</v>
      </c>
      <c r="C145" s="214">
        <v>2021</v>
      </c>
      <c r="D145" s="214">
        <v>38.754548914958129</v>
      </c>
      <c r="F145" s="214" t="s">
        <v>369</v>
      </c>
      <c r="G145" s="214">
        <v>826</v>
      </c>
      <c r="H145" s="214">
        <v>2007</v>
      </c>
      <c r="I145" s="214">
        <v>0.10060706</v>
      </c>
    </row>
    <row r="146" spans="1:9">
      <c r="A146" s="214" t="s">
        <v>366</v>
      </c>
      <c r="B146" s="214">
        <v>611</v>
      </c>
      <c r="C146" s="214">
        <v>2019</v>
      </c>
      <c r="D146" s="214">
        <v>38.654876000000002</v>
      </c>
      <c r="F146" s="214" t="s">
        <v>360</v>
      </c>
      <c r="G146" s="214">
        <v>846</v>
      </c>
      <c r="H146" s="214">
        <v>2007</v>
      </c>
      <c r="I146" s="214"/>
    </row>
    <row r="147" spans="1:9">
      <c r="A147" s="214" t="s">
        <v>366</v>
      </c>
      <c r="B147" s="214">
        <v>611</v>
      </c>
      <c r="C147" s="214">
        <v>2021</v>
      </c>
      <c r="D147" s="214">
        <v>42.289408908306996</v>
      </c>
      <c r="F147" s="214" t="s">
        <v>103</v>
      </c>
      <c r="G147" s="214">
        <v>853</v>
      </c>
      <c r="H147" s="214">
        <v>2007</v>
      </c>
      <c r="I147" s="214">
        <v>0.80105300000000002</v>
      </c>
    </row>
    <row r="148" spans="1:9">
      <c r="A148" s="214" t="s">
        <v>342</v>
      </c>
      <c r="B148" s="214">
        <v>321</v>
      </c>
      <c r="C148" s="214">
        <v>2007</v>
      </c>
      <c r="D148" s="214">
        <v>71.765215999999995</v>
      </c>
      <c r="F148" s="214" t="s">
        <v>354</v>
      </c>
      <c r="G148" s="214">
        <v>862</v>
      </c>
      <c r="H148" s="214">
        <v>2007</v>
      </c>
      <c r="I148" s="214"/>
    </row>
    <row r="149" spans="1:9">
      <c r="A149" s="214" t="s">
        <v>342</v>
      </c>
      <c r="B149" s="214">
        <v>321</v>
      </c>
      <c r="C149" s="214">
        <v>2019</v>
      </c>
      <c r="D149" s="214">
        <v>91.007675000000006</v>
      </c>
      <c r="F149" s="214" t="s">
        <v>403</v>
      </c>
      <c r="G149" s="214">
        <v>866</v>
      </c>
      <c r="H149" s="214">
        <v>2007</v>
      </c>
      <c r="I149" s="214"/>
    </row>
    <row r="150" spans="1:9">
      <c r="A150" s="214" t="s">
        <v>342</v>
      </c>
      <c r="B150" s="214">
        <v>321</v>
      </c>
      <c r="C150" s="214">
        <v>2021</v>
      </c>
      <c r="D150" s="214">
        <v>113.17937028749611</v>
      </c>
      <c r="F150" s="214" t="s">
        <v>335</v>
      </c>
      <c r="G150" s="214">
        <v>911</v>
      </c>
      <c r="H150" s="214">
        <v>2007</v>
      </c>
      <c r="I150" s="214">
        <v>0.10229894</v>
      </c>
    </row>
    <row r="151" spans="1:9">
      <c r="A151" s="214" t="s">
        <v>65</v>
      </c>
      <c r="B151" s="214">
        <v>243</v>
      </c>
      <c r="C151" s="214">
        <v>2007</v>
      </c>
      <c r="D151" s="214">
        <v>32.906748999999998</v>
      </c>
      <c r="F151" s="214" t="s">
        <v>37</v>
      </c>
      <c r="G151" s="214">
        <v>912</v>
      </c>
      <c r="H151" s="214">
        <v>2007</v>
      </c>
      <c r="I151" s="214">
        <v>0.20812525000000001</v>
      </c>
    </row>
    <row r="152" spans="1:9">
      <c r="A152" s="214" t="s">
        <v>65</v>
      </c>
      <c r="B152" s="214">
        <v>243</v>
      </c>
      <c r="C152" s="214">
        <v>2019</v>
      </c>
      <c r="D152" s="214">
        <v>53.537371</v>
      </c>
      <c r="F152" s="214" t="s">
        <v>118</v>
      </c>
      <c r="G152" s="214">
        <v>913</v>
      </c>
      <c r="H152" s="214">
        <v>2007</v>
      </c>
      <c r="I152" s="214">
        <v>0.69012527999999995</v>
      </c>
    </row>
    <row r="153" spans="1:9">
      <c r="A153" s="214" t="s">
        <v>65</v>
      </c>
      <c r="B153" s="214">
        <v>243</v>
      </c>
      <c r="C153" s="214">
        <v>2021</v>
      </c>
      <c r="D153" s="214">
        <v>66.144327503586467</v>
      </c>
      <c r="F153" s="214" t="s">
        <v>328</v>
      </c>
      <c r="G153" s="214">
        <v>914</v>
      </c>
      <c r="H153" s="214">
        <v>2007</v>
      </c>
      <c r="I153" s="214">
        <v>0.59546178000000005</v>
      </c>
    </row>
    <row r="154" spans="1:9">
      <c r="A154" s="214" t="s">
        <v>66</v>
      </c>
      <c r="B154" s="214">
        <v>248</v>
      </c>
      <c r="C154" s="214">
        <v>2007</v>
      </c>
      <c r="D154" s="214">
        <v>28.464343</v>
      </c>
      <c r="F154" s="214" t="s">
        <v>329</v>
      </c>
      <c r="G154" s="214">
        <v>915</v>
      </c>
      <c r="H154" s="214">
        <v>2007</v>
      </c>
      <c r="I154" s="214">
        <v>1.3653636</v>
      </c>
    </row>
    <row r="155" spans="1:9">
      <c r="A155" s="214" t="s">
        <v>66</v>
      </c>
      <c r="B155" s="214">
        <v>248</v>
      </c>
      <c r="C155" s="214">
        <v>2019</v>
      </c>
      <c r="D155" s="214">
        <v>51.502493000000001</v>
      </c>
      <c r="F155" s="214" t="s">
        <v>36</v>
      </c>
      <c r="G155" s="214">
        <v>916</v>
      </c>
      <c r="H155" s="214">
        <v>2007</v>
      </c>
      <c r="I155" s="214">
        <v>5.3724875000000001</v>
      </c>
    </row>
    <row r="156" spans="1:9">
      <c r="A156" s="214" t="s">
        <v>66</v>
      </c>
      <c r="B156" s="214">
        <v>248</v>
      </c>
      <c r="C156" s="214">
        <v>2021</v>
      </c>
      <c r="D156" s="214">
        <v>60.954445832845138</v>
      </c>
      <c r="F156" s="214" t="s">
        <v>122</v>
      </c>
      <c r="G156" s="214">
        <v>917</v>
      </c>
      <c r="H156" s="214">
        <v>2007</v>
      </c>
      <c r="I156" s="214">
        <v>0.62226459000000001</v>
      </c>
    </row>
    <row r="157" spans="1:9">
      <c r="A157" s="214" t="s">
        <v>144</v>
      </c>
      <c r="B157" s="214">
        <v>469</v>
      </c>
      <c r="C157" s="214">
        <v>2007</v>
      </c>
      <c r="D157" s="214">
        <v>76.267556999999996</v>
      </c>
      <c r="F157" s="214" t="s">
        <v>312</v>
      </c>
      <c r="G157" s="214">
        <v>918</v>
      </c>
      <c r="H157" s="214">
        <v>2007</v>
      </c>
      <c r="I157" s="214">
        <v>2.5010061000000001</v>
      </c>
    </row>
    <row r="158" spans="1:9">
      <c r="A158" s="214" t="s">
        <v>144</v>
      </c>
      <c r="B158" s="214">
        <v>469</v>
      </c>
      <c r="C158" s="214">
        <v>2019</v>
      </c>
      <c r="D158" s="214">
        <v>84.213976000000002</v>
      </c>
      <c r="F158" s="214" t="s">
        <v>100</v>
      </c>
      <c r="G158" s="214">
        <v>921</v>
      </c>
      <c r="H158" s="214">
        <v>2007</v>
      </c>
      <c r="I158" s="214">
        <v>1.1444198000000001</v>
      </c>
    </row>
    <row r="159" spans="1:9">
      <c r="A159" s="214" t="s">
        <v>144</v>
      </c>
      <c r="B159" s="214">
        <v>469</v>
      </c>
      <c r="C159" s="214">
        <v>2021</v>
      </c>
      <c r="D159" s="214">
        <v>91.360167892597246</v>
      </c>
      <c r="F159" s="214" t="s">
        <v>48</v>
      </c>
      <c r="G159" s="214">
        <v>922</v>
      </c>
      <c r="H159" s="214">
        <v>2007</v>
      </c>
      <c r="I159" s="214">
        <v>1.3904137999999999</v>
      </c>
    </row>
    <row r="160" spans="1:9">
      <c r="A160" s="214" t="s">
        <v>343</v>
      </c>
      <c r="B160" s="214">
        <v>253</v>
      </c>
      <c r="C160" s="214">
        <v>2007</v>
      </c>
      <c r="D160" s="214">
        <v>44.946019999999997</v>
      </c>
      <c r="F160" s="214" t="s">
        <v>130</v>
      </c>
      <c r="G160" s="214">
        <v>923</v>
      </c>
      <c r="H160" s="214">
        <v>2007</v>
      </c>
      <c r="I160" s="214">
        <v>0.93424415000000005</v>
      </c>
    </row>
    <row r="161" spans="1:9">
      <c r="A161" s="214" t="s">
        <v>343</v>
      </c>
      <c r="B161" s="214">
        <v>253</v>
      </c>
      <c r="C161" s="214">
        <v>2019</v>
      </c>
      <c r="D161" s="214">
        <v>70.95702</v>
      </c>
      <c r="F161" s="214" t="s">
        <v>45</v>
      </c>
      <c r="G161" s="214">
        <v>924</v>
      </c>
      <c r="H161" s="214">
        <v>2007</v>
      </c>
      <c r="I161" s="214">
        <v>0.64457165000000005</v>
      </c>
    </row>
    <row r="162" spans="1:9">
      <c r="A162" s="214" t="s">
        <v>343</v>
      </c>
      <c r="B162" s="214">
        <v>253</v>
      </c>
      <c r="C162" s="214">
        <v>2021</v>
      </c>
      <c r="D162" s="214">
        <v>84.235203973261221</v>
      </c>
      <c r="F162" s="214" t="s">
        <v>325</v>
      </c>
      <c r="G162" s="214">
        <v>925</v>
      </c>
      <c r="H162" s="214">
        <v>2007</v>
      </c>
      <c r="I162" s="214">
        <v>0.17195223000000001</v>
      </c>
    </row>
    <row r="163" spans="1:9">
      <c r="A163" s="214" t="s">
        <v>314</v>
      </c>
      <c r="B163" s="214">
        <v>642</v>
      </c>
      <c r="C163" s="214">
        <v>2007</v>
      </c>
      <c r="D163" s="214">
        <v>0.75386536000000004</v>
      </c>
      <c r="F163" s="214" t="s">
        <v>79</v>
      </c>
      <c r="G163" s="214">
        <v>926</v>
      </c>
      <c r="H163" s="214">
        <v>2007</v>
      </c>
      <c r="I163" s="214">
        <v>0.69377076999999998</v>
      </c>
    </row>
    <row r="164" spans="1:9">
      <c r="A164" s="214" t="s">
        <v>314</v>
      </c>
      <c r="B164" s="214">
        <v>642</v>
      </c>
      <c r="C164" s="214">
        <v>2021</v>
      </c>
      <c r="D164" s="214">
        <v>42.702624300892623</v>
      </c>
      <c r="F164" s="214" t="s">
        <v>108</v>
      </c>
      <c r="G164" s="214">
        <v>927</v>
      </c>
      <c r="H164" s="214">
        <v>2007</v>
      </c>
      <c r="I164" s="214">
        <v>0.53164683999999995</v>
      </c>
    </row>
    <row r="165" spans="1:9">
      <c r="A165" s="214" t="s">
        <v>314</v>
      </c>
      <c r="B165" s="214">
        <v>642</v>
      </c>
      <c r="C165" s="214">
        <v>2019</v>
      </c>
      <c r="D165" s="214">
        <v>44.021923000000001</v>
      </c>
      <c r="F165" s="214" t="s">
        <v>5</v>
      </c>
      <c r="G165" s="214">
        <v>935</v>
      </c>
      <c r="H165" s="214">
        <v>2007</v>
      </c>
      <c r="I165" s="214"/>
    </row>
    <row r="166" spans="1:9">
      <c r="A166" s="214" t="s">
        <v>367</v>
      </c>
      <c r="B166" s="214">
        <v>643</v>
      </c>
      <c r="C166" s="214">
        <v>2021</v>
      </c>
      <c r="D166" s="214">
        <v>175.10619391788086</v>
      </c>
      <c r="F166" s="214" t="s">
        <v>22</v>
      </c>
      <c r="G166" s="214">
        <v>936</v>
      </c>
      <c r="H166" s="214">
        <v>2007</v>
      </c>
      <c r="I166" s="214"/>
    </row>
    <row r="167" spans="1:9">
      <c r="A167" s="214" t="s">
        <v>367</v>
      </c>
      <c r="B167" s="214">
        <v>643</v>
      </c>
      <c r="C167" s="214">
        <v>2019</v>
      </c>
      <c r="D167" s="214">
        <v>189.34976</v>
      </c>
      <c r="F167" s="214" t="s">
        <v>7</v>
      </c>
      <c r="G167" s="214">
        <v>939</v>
      </c>
      <c r="H167" s="214">
        <v>2007</v>
      </c>
      <c r="I167" s="214">
        <v>3.0666099</v>
      </c>
    </row>
    <row r="168" spans="1:9">
      <c r="A168" s="214" t="s">
        <v>367</v>
      </c>
      <c r="B168" s="214">
        <v>643</v>
      </c>
      <c r="C168" s="214">
        <v>2007</v>
      </c>
      <c r="D168" s="214">
        <v>201.27977000000001</v>
      </c>
      <c r="F168" s="214" t="s">
        <v>84</v>
      </c>
      <c r="G168" s="214">
        <v>941</v>
      </c>
      <c r="H168" s="214">
        <v>2007</v>
      </c>
      <c r="I168" s="214">
        <v>6.5334496</v>
      </c>
    </row>
    <row r="169" spans="1:9">
      <c r="A169" s="214" t="s">
        <v>7</v>
      </c>
      <c r="B169" s="214">
        <v>939</v>
      </c>
      <c r="C169" s="214">
        <v>2007</v>
      </c>
      <c r="D169" s="214">
        <v>3.7655332000000001</v>
      </c>
      <c r="F169" s="214" t="s">
        <v>321</v>
      </c>
      <c r="G169" s="214">
        <v>942</v>
      </c>
      <c r="H169" s="214">
        <v>2007</v>
      </c>
      <c r="I169" s="214">
        <v>1.9579222000000001</v>
      </c>
    </row>
    <row r="170" spans="1:9">
      <c r="A170" s="214" t="s">
        <v>7</v>
      </c>
      <c r="B170" s="214">
        <v>939</v>
      </c>
      <c r="C170" s="214">
        <v>2019</v>
      </c>
      <c r="D170" s="214">
        <v>8.4389866999999992</v>
      </c>
      <c r="F170" s="214" t="s">
        <v>352</v>
      </c>
      <c r="G170" s="214">
        <v>943</v>
      </c>
      <c r="H170" s="214">
        <v>2007</v>
      </c>
      <c r="I170" s="214"/>
    </row>
    <row r="171" spans="1:9">
      <c r="A171" s="214" t="s">
        <v>7</v>
      </c>
      <c r="B171" s="214">
        <v>939</v>
      </c>
      <c r="C171" s="214">
        <v>2021</v>
      </c>
      <c r="D171" s="214">
        <v>19.960638320426394</v>
      </c>
      <c r="F171" s="214" t="s">
        <v>68</v>
      </c>
      <c r="G171" s="214">
        <v>944</v>
      </c>
      <c r="H171" s="214">
        <v>2007</v>
      </c>
      <c r="I171" s="214">
        <v>3.4282906</v>
      </c>
    </row>
    <row r="172" spans="1:9">
      <c r="A172" s="214" t="s">
        <v>426</v>
      </c>
      <c r="B172" s="214">
        <v>734</v>
      </c>
      <c r="C172" s="214">
        <v>2007</v>
      </c>
      <c r="D172" s="214">
        <v>15.675335</v>
      </c>
      <c r="F172" s="214" t="s">
        <v>59</v>
      </c>
      <c r="G172" s="214">
        <v>946</v>
      </c>
      <c r="H172" s="214">
        <v>2007</v>
      </c>
      <c r="I172" s="214">
        <v>1.9408557</v>
      </c>
    </row>
    <row r="173" spans="1:9">
      <c r="A173" s="214" t="s">
        <v>426</v>
      </c>
      <c r="B173" s="214">
        <v>734</v>
      </c>
      <c r="C173" s="214">
        <v>2019</v>
      </c>
      <c r="D173" s="214">
        <v>39.816398</v>
      </c>
      <c r="F173" s="214" t="s">
        <v>387</v>
      </c>
      <c r="G173" s="214">
        <v>948</v>
      </c>
      <c r="H173" s="214">
        <v>2007</v>
      </c>
      <c r="I173" s="214">
        <v>0.35778094999999999</v>
      </c>
    </row>
    <row r="174" spans="1:9">
      <c r="A174" s="214" t="s">
        <v>426</v>
      </c>
      <c r="B174" s="214">
        <v>734</v>
      </c>
      <c r="C174" s="214">
        <v>2021</v>
      </c>
      <c r="D174" s="214">
        <v>46.791849806055822</v>
      </c>
      <c r="F174" s="214" t="s">
        <v>64</v>
      </c>
      <c r="G174" s="214">
        <v>960</v>
      </c>
      <c r="H174" s="214">
        <v>2007</v>
      </c>
      <c r="I174" s="214">
        <v>2.9468228999999999</v>
      </c>
    </row>
    <row r="175" spans="1:9">
      <c r="A175" s="214" t="s">
        <v>94</v>
      </c>
      <c r="B175" s="214">
        <v>644</v>
      </c>
      <c r="C175" s="214">
        <v>2007</v>
      </c>
      <c r="D175" s="214">
        <v>42.399597</v>
      </c>
      <c r="F175" s="214" t="s">
        <v>23</v>
      </c>
      <c r="G175" s="214">
        <v>961</v>
      </c>
      <c r="H175" s="214">
        <v>2007</v>
      </c>
      <c r="I175" s="214"/>
    </row>
    <row r="176" spans="1:9">
      <c r="A176" s="214" t="s">
        <v>94</v>
      </c>
      <c r="B176" s="214">
        <v>644</v>
      </c>
      <c r="C176" s="214">
        <v>2021</v>
      </c>
      <c r="D176" s="214">
        <v>57.113000420928891</v>
      </c>
      <c r="F176" s="214" t="s">
        <v>427</v>
      </c>
      <c r="G176" s="214">
        <v>962</v>
      </c>
      <c r="H176" s="214">
        <v>2007</v>
      </c>
      <c r="I176" s="214">
        <v>0.10693948</v>
      </c>
    </row>
    <row r="177" spans="1:9">
      <c r="A177" s="214" t="s">
        <v>94</v>
      </c>
      <c r="B177" s="214">
        <v>644</v>
      </c>
      <c r="C177" s="214">
        <v>2019</v>
      </c>
      <c r="D177" s="214">
        <v>57.720230999999998</v>
      </c>
      <c r="F177" s="214" t="s">
        <v>339</v>
      </c>
      <c r="G177" s="214">
        <v>963</v>
      </c>
      <c r="H177" s="214">
        <v>2007</v>
      </c>
      <c r="I177" s="214">
        <v>1.8855980000000001</v>
      </c>
    </row>
    <row r="178" spans="1:9">
      <c r="A178" s="214" t="s">
        <v>344</v>
      </c>
      <c r="B178" s="214">
        <v>819</v>
      </c>
      <c r="C178" s="214">
        <v>2007</v>
      </c>
      <c r="D178" s="214">
        <v>46.042616000000002</v>
      </c>
      <c r="F178" s="214" t="s">
        <v>75</v>
      </c>
      <c r="G178" s="214">
        <v>964</v>
      </c>
      <c r="H178" s="214">
        <v>2007</v>
      </c>
      <c r="I178" s="214">
        <v>1.4043958999999999</v>
      </c>
    </row>
    <row r="179" spans="1:9">
      <c r="A179" s="214" t="s">
        <v>344</v>
      </c>
      <c r="B179" s="214">
        <v>819</v>
      </c>
      <c r="C179" s="214">
        <v>2019</v>
      </c>
      <c r="D179" s="214">
        <v>48.896163000000001</v>
      </c>
      <c r="F179" s="214" t="s">
        <v>318</v>
      </c>
      <c r="G179" s="214">
        <v>967</v>
      </c>
      <c r="H179" s="214">
        <v>2007</v>
      </c>
      <c r="I179" s="214"/>
    </row>
    <row r="180" spans="1:9">
      <c r="A180" s="214" t="s">
        <v>344</v>
      </c>
      <c r="B180" s="214">
        <v>819</v>
      </c>
      <c r="C180" s="214">
        <v>2021</v>
      </c>
      <c r="D180" s="214">
        <v>86.792028392579795</v>
      </c>
      <c r="F180" s="214" t="s">
        <v>76</v>
      </c>
      <c r="G180" s="214">
        <v>968</v>
      </c>
      <c r="H180" s="214">
        <v>2007</v>
      </c>
      <c r="I180" s="214">
        <v>1.9325843</v>
      </c>
    </row>
    <row r="181" spans="1:9">
      <c r="A181" s="214" t="s">
        <v>8</v>
      </c>
      <c r="B181" s="214">
        <v>172</v>
      </c>
      <c r="C181" s="214">
        <v>2007</v>
      </c>
      <c r="D181" s="214">
        <v>33.904000000000003</v>
      </c>
      <c r="F181" s="214" t="s">
        <v>2</v>
      </c>
      <c r="G181" s="214">
        <v>122</v>
      </c>
      <c r="H181" s="214">
        <v>2019</v>
      </c>
      <c r="I181" s="214"/>
    </row>
    <row r="182" spans="1:9">
      <c r="A182" s="214" t="s">
        <v>8</v>
      </c>
      <c r="B182" s="214">
        <v>172</v>
      </c>
      <c r="C182" s="214">
        <v>2019</v>
      </c>
      <c r="D182" s="214">
        <v>59.326732</v>
      </c>
      <c r="F182" s="214" t="s">
        <v>3</v>
      </c>
      <c r="G182" s="214">
        <v>124</v>
      </c>
      <c r="H182" s="214">
        <v>2019</v>
      </c>
      <c r="I182" s="214"/>
    </row>
    <row r="183" spans="1:9">
      <c r="A183" s="214" t="s">
        <v>8</v>
      </c>
      <c r="B183" s="214">
        <v>172</v>
      </c>
      <c r="C183" s="214">
        <v>2021</v>
      </c>
      <c r="D183" s="214">
        <v>72.224197250256211</v>
      </c>
      <c r="F183" s="214" t="s">
        <v>6</v>
      </c>
      <c r="G183" s="214">
        <v>128</v>
      </c>
      <c r="H183" s="214">
        <v>2019</v>
      </c>
      <c r="I183" s="214"/>
    </row>
    <row r="184" spans="1:9">
      <c r="A184" s="214" t="s">
        <v>9</v>
      </c>
      <c r="B184" s="214">
        <v>132</v>
      </c>
      <c r="C184" s="214">
        <v>2007</v>
      </c>
      <c r="D184" s="214">
        <v>64.537232000000003</v>
      </c>
      <c r="F184" s="214" t="s">
        <v>9</v>
      </c>
      <c r="G184" s="214">
        <v>132</v>
      </c>
      <c r="H184" s="214">
        <v>2019</v>
      </c>
      <c r="I184" s="214"/>
    </row>
    <row r="185" spans="1:9">
      <c r="A185" s="214" t="s">
        <v>9</v>
      </c>
      <c r="B185" s="214">
        <v>132</v>
      </c>
      <c r="C185" s="214">
        <v>2019</v>
      </c>
      <c r="D185" s="214">
        <v>98.069755000000001</v>
      </c>
      <c r="F185" s="214" t="s">
        <v>10</v>
      </c>
      <c r="G185" s="214">
        <v>134</v>
      </c>
      <c r="H185" s="214">
        <v>2019</v>
      </c>
      <c r="I185" s="214"/>
    </row>
    <row r="186" spans="1:9">
      <c r="A186" s="214" t="s">
        <v>9</v>
      </c>
      <c r="B186" s="214">
        <v>132</v>
      </c>
      <c r="C186" s="214">
        <v>2021</v>
      </c>
      <c r="D186" s="214">
        <v>115.82520789906543</v>
      </c>
      <c r="F186" s="214" t="s">
        <v>14</v>
      </c>
      <c r="G186" s="214">
        <v>136</v>
      </c>
      <c r="H186" s="214">
        <v>2019</v>
      </c>
      <c r="I186" s="214"/>
    </row>
    <row r="187" spans="1:9">
      <c r="A187" s="214" t="s">
        <v>315</v>
      </c>
      <c r="B187" s="214">
        <v>646</v>
      </c>
      <c r="C187" s="214">
        <v>2007</v>
      </c>
      <c r="D187" s="214">
        <v>39.237099000000001</v>
      </c>
      <c r="F187" s="214" t="s">
        <v>17</v>
      </c>
      <c r="G187" s="214">
        <v>137</v>
      </c>
      <c r="H187" s="214">
        <v>2019</v>
      </c>
      <c r="I187" s="214"/>
    </row>
    <row r="188" spans="1:9">
      <c r="A188" s="214" t="s">
        <v>315</v>
      </c>
      <c r="B188" s="214">
        <v>646</v>
      </c>
      <c r="C188" s="214">
        <v>2019</v>
      </c>
      <c r="D188" s="214">
        <v>59.548997</v>
      </c>
      <c r="F188" s="214" t="s">
        <v>18</v>
      </c>
      <c r="G188" s="214">
        <v>138</v>
      </c>
      <c r="H188" s="214">
        <v>2019</v>
      </c>
      <c r="I188" s="214"/>
    </row>
    <row r="189" spans="1:9">
      <c r="A189" s="214" t="s">
        <v>315</v>
      </c>
      <c r="B189" s="214">
        <v>646</v>
      </c>
      <c r="C189" s="214">
        <v>2021</v>
      </c>
      <c r="D189" s="214">
        <v>72.105181504165344</v>
      </c>
      <c r="F189" s="214" t="s">
        <v>20</v>
      </c>
      <c r="G189" s="214">
        <v>142</v>
      </c>
      <c r="H189" s="214">
        <v>2019</v>
      </c>
      <c r="I189" s="214"/>
    </row>
    <row r="190" spans="1:9">
      <c r="A190" s="214" t="s">
        <v>368</v>
      </c>
      <c r="B190" s="214">
        <v>648</v>
      </c>
      <c r="C190" s="214">
        <v>2007</v>
      </c>
      <c r="D190" s="214">
        <v>38.022860999999999</v>
      </c>
      <c r="F190" s="214" t="s">
        <v>25</v>
      </c>
      <c r="G190" s="214">
        <v>144</v>
      </c>
      <c r="H190" s="214">
        <v>2019</v>
      </c>
      <c r="I190" s="214"/>
    </row>
    <row r="191" spans="1:9">
      <c r="A191" s="214" t="s">
        <v>368</v>
      </c>
      <c r="B191" s="214">
        <v>648</v>
      </c>
      <c r="C191" s="214">
        <v>2019</v>
      </c>
      <c r="D191" s="214">
        <v>80.114715000000004</v>
      </c>
      <c r="F191" s="214" t="s">
        <v>26</v>
      </c>
      <c r="G191" s="214">
        <v>146</v>
      </c>
      <c r="H191" s="214">
        <v>2019</v>
      </c>
      <c r="I191" s="214"/>
    </row>
    <row r="192" spans="1:9">
      <c r="A192" s="214" t="s">
        <v>368</v>
      </c>
      <c r="B192" s="214">
        <v>648</v>
      </c>
      <c r="C192" s="214">
        <v>2021</v>
      </c>
      <c r="D192" s="214">
        <v>82.312897926709098</v>
      </c>
      <c r="F192" s="214" t="s">
        <v>4</v>
      </c>
      <c r="G192" s="214">
        <v>156</v>
      </c>
      <c r="H192" s="214">
        <v>2019</v>
      </c>
      <c r="I192" s="214"/>
    </row>
    <row r="193" spans="1:9">
      <c r="A193" s="214" t="s">
        <v>329</v>
      </c>
      <c r="B193" s="214">
        <v>915</v>
      </c>
      <c r="C193" s="214">
        <v>2007</v>
      </c>
      <c r="D193" s="214">
        <v>22.535986999999999</v>
      </c>
      <c r="F193" s="214" t="s">
        <v>15</v>
      </c>
      <c r="G193" s="214">
        <v>158</v>
      </c>
      <c r="H193" s="214">
        <v>2019</v>
      </c>
      <c r="I193" s="214"/>
    </row>
    <row r="194" spans="1:9">
      <c r="A194" s="214" t="s">
        <v>329</v>
      </c>
      <c r="B194" s="214">
        <v>915</v>
      </c>
      <c r="C194" s="214">
        <v>2019</v>
      </c>
      <c r="D194" s="214">
        <v>40.435861000000003</v>
      </c>
      <c r="F194" s="214" t="s">
        <v>8</v>
      </c>
      <c r="G194" s="214">
        <v>172</v>
      </c>
      <c r="H194" s="214">
        <v>2019</v>
      </c>
      <c r="I194" s="214"/>
    </row>
    <row r="195" spans="1:9">
      <c r="A195" s="214" t="s">
        <v>329</v>
      </c>
      <c r="B195" s="214">
        <v>915</v>
      </c>
      <c r="C195" s="214">
        <v>2021</v>
      </c>
      <c r="D195" s="214">
        <v>54.246253888827901</v>
      </c>
      <c r="F195" s="214" t="s">
        <v>11</v>
      </c>
      <c r="G195" s="214">
        <v>174</v>
      </c>
      <c r="H195" s="214">
        <v>2019</v>
      </c>
      <c r="I195" s="214">
        <v>12.101563000000001</v>
      </c>
    </row>
    <row r="196" spans="1:9">
      <c r="A196" s="214" t="s">
        <v>10</v>
      </c>
      <c r="B196" s="214">
        <v>134</v>
      </c>
      <c r="C196" s="214">
        <v>2019</v>
      </c>
      <c r="D196" s="214">
        <v>59.644424000000001</v>
      </c>
      <c r="F196" s="214" t="s">
        <v>58</v>
      </c>
      <c r="G196" s="214">
        <v>176</v>
      </c>
      <c r="H196" s="214">
        <v>2019</v>
      </c>
      <c r="I196" s="214"/>
    </row>
    <row r="197" spans="1:9">
      <c r="A197" s="214" t="s">
        <v>10</v>
      </c>
      <c r="B197" s="214">
        <v>134</v>
      </c>
      <c r="C197" s="214">
        <v>2007</v>
      </c>
      <c r="D197" s="214">
        <v>63.994239</v>
      </c>
      <c r="F197" s="214" t="s">
        <v>12</v>
      </c>
      <c r="G197" s="214">
        <v>178</v>
      </c>
      <c r="H197" s="214">
        <v>2019</v>
      </c>
      <c r="I197" s="214"/>
    </row>
    <row r="198" spans="1:9">
      <c r="A198" s="214" t="s">
        <v>10</v>
      </c>
      <c r="B198" s="214">
        <v>134</v>
      </c>
      <c r="C198" s="214">
        <v>2021</v>
      </c>
      <c r="D198" s="214">
        <v>72.497959651867802</v>
      </c>
      <c r="F198" s="214" t="s">
        <v>60</v>
      </c>
      <c r="G198" s="214">
        <v>181</v>
      </c>
      <c r="H198" s="214">
        <v>2019</v>
      </c>
      <c r="I198" s="214"/>
    </row>
    <row r="199" spans="1:9">
      <c r="A199" s="214" t="s">
        <v>95</v>
      </c>
      <c r="B199" s="214">
        <v>652</v>
      </c>
      <c r="C199" s="214">
        <v>2007</v>
      </c>
      <c r="D199" s="214">
        <v>22.643699999999999</v>
      </c>
      <c r="F199" s="214" t="s">
        <v>21</v>
      </c>
      <c r="G199" s="214">
        <v>182</v>
      </c>
      <c r="H199" s="214">
        <v>2019</v>
      </c>
      <c r="I199" s="214"/>
    </row>
    <row r="200" spans="1:9">
      <c r="A200" s="214" t="s">
        <v>95</v>
      </c>
      <c r="B200" s="214">
        <v>652</v>
      </c>
      <c r="C200" s="214">
        <v>2019</v>
      </c>
      <c r="D200" s="214">
        <v>63.898919999999997</v>
      </c>
      <c r="F200" s="214" t="s">
        <v>49</v>
      </c>
      <c r="G200" s="214">
        <v>186</v>
      </c>
      <c r="H200" s="214">
        <v>2019</v>
      </c>
      <c r="I200" s="214">
        <v>1.1172184999999999</v>
      </c>
    </row>
    <row r="201" spans="1:9">
      <c r="A201" s="214" t="s">
        <v>95</v>
      </c>
      <c r="B201" s="214">
        <v>652</v>
      </c>
      <c r="C201" s="214">
        <v>2021</v>
      </c>
      <c r="D201" s="214">
        <v>83.541037494329913</v>
      </c>
      <c r="F201" s="214" t="s">
        <v>1</v>
      </c>
      <c r="G201" s="214">
        <v>193</v>
      </c>
      <c r="H201" s="214">
        <v>2019</v>
      </c>
      <c r="I201" s="214"/>
    </row>
    <row r="202" spans="1:9">
      <c r="A202" s="214" t="s">
        <v>11</v>
      </c>
      <c r="B202" s="214">
        <v>174</v>
      </c>
      <c r="C202" s="214">
        <v>2007</v>
      </c>
      <c r="D202" s="214">
        <v>103.97994</v>
      </c>
      <c r="F202" s="214" t="s">
        <v>19</v>
      </c>
      <c r="G202" s="214">
        <v>196</v>
      </c>
      <c r="H202" s="214">
        <v>2019</v>
      </c>
      <c r="I202" s="214"/>
    </row>
    <row r="203" spans="1:9">
      <c r="A203" s="214" t="s">
        <v>11</v>
      </c>
      <c r="B203" s="214">
        <v>174</v>
      </c>
      <c r="C203" s="214">
        <v>2019</v>
      </c>
      <c r="D203" s="214">
        <v>184.90263999999999</v>
      </c>
      <c r="F203" s="214" t="s">
        <v>53</v>
      </c>
      <c r="G203" s="214">
        <v>199</v>
      </c>
      <c r="H203" s="214">
        <v>2019</v>
      </c>
      <c r="I203" s="214">
        <v>1.3472267</v>
      </c>
    </row>
    <row r="204" spans="1:9">
      <c r="A204" s="214" t="s">
        <v>11</v>
      </c>
      <c r="B204" s="214">
        <v>174</v>
      </c>
      <c r="C204" s="214">
        <v>2021</v>
      </c>
      <c r="D204" s="214">
        <v>206.68803943973955</v>
      </c>
      <c r="F204" s="214" t="s">
        <v>61</v>
      </c>
      <c r="G204" s="214">
        <v>213</v>
      </c>
      <c r="H204" s="214">
        <v>2019</v>
      </c>
      <c r="I204" s="214">
        <v>4.7564682999999999</v>
      </c>
    </row>
    <row r="205" spans="1:9">
      <c r="A205" s="214" t="s">
        <v>345</v>
      </c>
      <c r="B205" s="214">
        <v>328</v>
      </c>
      <c r="C205" s="214">
        <v>2019</v>
      </c>
      <c r="D205" s="214">
        <v>59.704067999999999</v>
      </c>
      <c r="F205" s="214" t="s">
        <v>310</v>
      </c>
      <c r="G205" s="214">
        <v>218</v>
      </c>
      <c r="H205" s="214">
        <v>2019</v>
      </c>
      <c r="I205" s="214">
        <v>1.3866725</v>
      </c>
    </row>
    <row r="206" spans="1:9">
      <c r="A206" s="214" t="s">
        <v>345</v>
      </c>
      <c r="B206" s="214">
        <v>328</v>
      </c>
      <c r="C206" s="214">
        <v>2021</v>
      </c>
      <c r="D206" s="214">
        <v>70.189552573066038</v>
      </c>
      <c r="F206" s="214" t="s">
        <v>51</v>
      </c>
      <c r="G206" s="214">
        <v>223</v>
      </c>
      <c r="H206" s="214">
        <v>2019</v>
      </c>
      <c r="I206" s="214">
        <v>1.2364976999999999</v>
      </c>
    </row>
    <row r="207" spans="1:9">
      <c r="A207" s="214" t="s">
        <v>345</v>
      </c>
      <c r="B207" s="214">
        <v>328</v>
      </c>
      <c r="C207" s="214">
        <v>2007</v>
      </c>
      <c r="D207" s="214">
        <v>89.056235000000001</v>
      </c>
      <c r="F207" s="214" t="s">
        <v>62</v>
      </c>
      <c r="G207" s="214">
        <v>228</v>
      </c>
      <c r="H207" s="214">
        <v>2019</v>
      </c>
      <c r="I207" s="214">
        <v>1.7472502999999999</v>
      </c>
    </row>
    <row r="208" spans="1:9">
      <c r="A208" s="214" t="s">
        <v>346</v>
      </c>
      <c r="B208" s="214">
        <v>258</v>
      </c>
      <c r="C208" s="214">
        <v>2007</v>
      </c>
      <c r="D208" s="214">
        <v>20.77957</v>
      </c>
      <c r="F208" s="214" t="s">
        <v>63</v>
      </c>
      <c r="G208" s="214">
        <v>233</v>
      </c>
      <c r="H208" s="214">
        <v>2019</v>
      </c>
      <c r="I208" s="214">
        <v>1.926687</v>
      </c>
    </row>
    <row r="209" spans="1:9">
      <c r="A209" s="214" t="s">
        <v>346</v>
      </c>
      <c r="B209" s="214">
        <v>258</v>
      </c>
      <c r="C209" s="214">
        <v>2019</v>
      </c>
      <c r="D209" s="214">
        <v>26.591177999999999</v>
      </c>
      <c r="F209" s="214" t="s">
        <v>341</v>
      </c>
      <c r="G209" s="214">
        <v>238</v>
      </c>
      <c r="H209" s="214">
        <v>2019</v>
      </c>
      <c r="I209" s="214">
        <v>1.5304068</v>
      </c>
    </row>
    <row r="210" spans="1:9">
      <c r="A210" s="214" t="s">
        <v>346</v>
      </c>
      <c r="B210" s="214">
        <v>258</v>
      </c>
      <c r="C210" s="214">
        <v>2021</v>
      </c>
      <c r="D210" s="214">
        <v>32.059206282964972</v>
      </c>
      <c r="F210" s="214" t="s">
        <v>65</v>
      </c>
      <c r="G210" s="214">
        <v>243</v>
      </c>
      <c r="H210" s="214">
        <v>2019</v>
      </c>
      <c r="I210" s="214">
        <v>1.8734014999999999</v>
      </c>
    </row>
    <row r="211" spans="1:9">
      <c r="A211" s="214" t="s">
        <v>40</v>
      </c>
      <c r="B211" s="214">
        <v>656</v>
      </c>
      <c r="C211" s="214">
        <v>2019</v>
      </c>
      <c r="D211" s="214">
        <v>36.785885</v>
      </c>
      <c r="F211" s="214" t="s">
        <v>66</v>
      </c>
      <c r="G211" s="214">
        <v>248</v>
      </c>
      <c r="H211" s="214">
        <v>2019</v>
      </c>
      <c r="I211" s="214">
        <v>5.2576923999999998</v>
      </c>
    </row>
    <row r="212" spans="1:9">
      <c r="A212" s="214" t="s">
        <v>40</v>
      </c>
      <c r="B212" s="214">
        <v>656</v>
      </c>
      <c r="C212" s="214">
        <v>2021</v>
      </c>
      <c r="D212" s="214">
        <v>47.467005734269648</v>
      </c>
      <c r="F212" s="214" t="s">
        <v>343</v>
      </c>
      <c r="G212" s="214">
        <v>253</v>
      </c>
      <c r="H212" s="214">
        <v>2019</v>
      </c>
      <c r="I212" s="214">
        <v>2.4450428999999998</v>
      </c>
    </row>
    <row r="213" spans="1:9">
      <c r="A213" s="214" t="s">
        <v>40</v>
      </c>
      <c r="B213" s="214">
        <v>656</v>
      </c>
      <c r="C213" s="214">
        <v>2007</v>
      </c>
      <c r="D213" s="214">
        <v>60.800096000000003</v>
      </c>
      <c r="F213" s="214" t="s">
        <v>346</v>
      </c>
      <c r="G213" s="214">
        <v>258</v>
      </c>
      <c r="H213" s="214">
        <v>2019</v>
      </c>
      <c r="I213" s="214">
        <v>1.2800222999999999</v>
      </c>
    </row>
    <row r="214" spans="1:9">
      <c r="A214" s="214" t="s">
        <v>331</v>
      </c>
      <c r="B214" s="214">
        <v>654</v>
      </c>
      <c r="C214" s="214">
        <v>2019</v>
      </c>
      <c r="D214" s="214">
        <v>66.949327999999994</v>
      </c>
      <c r="F214" s="214" t="s">
        <v>96</v>
      </c>
      <c r="G214" s="214">
        <v>263</v>
      </c>
      <c r="H214" s="214">
        <v>2019</v>
      </c>
      <c r="I214" s="214">
        <v>3.0436629999999999E-2</v>
      </c>
    </row>
    <row r="215" spans="1:9">
      <c r="A215" s="214" t="s">
        <v>331</v>
      </c>
      <c r="B215" s="214">
        <v>654</v>
      </c>
      <c r="C215" s="214">
        <v>2021</v>
      </c>
      <c r="D215" s="214">
        <v>79.13740780505097</v>
      </c>
      <c r="F215" s="214" t="s">
        <v>121</v>
      </c>
      <c r="G215" s="214">
        <v>268</v>
      </c>
      <c r="H215" s="214">
        <v>2019</v>
      </c>
      <c r="I215" s="214">
        <v>1.2213421</v>
      </c>
    </row>
    <row r="216" spans="1:9">
      <c r="A216" s="214" t="s">
        <v>331</v>
      </c>
      <c r="B216" s="214">
        <v>654</v>
      </c>
      <c r="C216" s="214">
        <v>2007</v>
      </c>
      <c r="D216" s="214">
        <v>163.97031999999999</v>
      </c>
      <c r="F216" s="214" t="s">
        <v>52</v>
      </c>
      <c r="G216" s="214">
        <v>273</v>
      </c>
      <c r="H216" s="214">
        <v>2019</v>
      </c>
      <c r="I216" s="214">
        <v>2.0423241000000001</v>
      </c>
    </row>
    <row r="217" spans="1:9">
      <c r="A217" s="214" t="s">
        <v>386</v>
      </c>
      <c r="B217" s="214">
        <v>336</v>
      </c>
      <c r="C217" s="214">
        <v>2019</v>
      </c>
      <c r="D217" s="214">
        <v>39.791649</v>
      </c>
      <c r="F217" s="214" t="s">
        <v>127</v>
      </c>
      <c r="G217" s="214">
        <v>278</v>
      </c>
      <c r="H217" s="214">
        <v>2019</v>
      </c>
      <c r="I217" s="214">
        <v>2.6966755999999998</v>
      </c>
    </row>
    <row r="218" spans="1:9">
      <c r="A218" s="214" t="s">
        <v>386</v>
      </c>
      <c r="B218" s="214">
        <v>336</v>
      </c>
      <c r="C218" s="214">
        <v>2021</v>
      </c>
      <c r="D218" s="214">
        <v>47.027365770645652</v>
      </c>
      <c r="F218" s="214" t="s">
        <v>320</v>
      </c>
      <c r="G218" s="214">
        <v>283</v>
      </c>
      <c r="H218" s="214">
        <v>2019</v>
      </c>
      <c r="I218" s="214">
        <v>4.4615134999999997</v>
      </c>
    </row>
    <row r="219" spans="1:9">
      <c r="A219" s="214" t="s">
        <v>386</v>
      </c>
      <c r="B219" s="214">
        <v>336</v>
      </c>
      <c r="C219" s="214">
        <v>2007</v>
      </c>
      <c r="D219" s="214">
        <v>47.719335999999998</v>
      </c>
      <c r="F219" s="214" t="s">
        <v>353</v>
      </c>
      <c r="G219" s="214">
        <v>288</v>
      </c>
      <c r="H219" s="214">
        <v>2019</v>
      </c>
      <c r="I219" s="214">
        <v>4.6007208000000004</v>
      </c>
    </row>
    <row r="220" spans="1:9">
      <c r="A220" s="214" t="s">
        <v>96</v>
      </c>
      <c r="B220" s="214">
        <v>263</v>
      </c>
      <c r="C220" s="214">
        <v>2021</v>
      </c>
      <c r="D220" s="214">
        <v>24.946610477201048</v>
      </c>
      <c r="F220" s="214" t="s">
        <v>73</v>
      </c>
      <c r="G220" s="214">
        <v>293</v>
      </c>
      <c r="H220" s="214">
        <v>2019</v>
      </c>
      <c r="I220" s="214">
        <v>1.3415059</v>
      </c>
    </row>
    <row r="221" spans="1:9">
      <c r="A221" s="214" t="s">
        <v>96</v>
      </c>
      <c r="B221" s="214">
        <v>263</v>
      </c>
      <c r="C221" s="214">
        <v>2019</v>
      </c>
      <c r="D221" s="214">
        <v>30.28839</v>
      </c>
      <c r="F221" s="214" t="s">
        <v>80</v>
      </c>
      <c r="G221" s="214">
        <v>298</v>
      </c>
      <c r="H221" s="214">
        <v>2019</v>
      </c>
      <c r="I221" s="214">
        <v>2.2084090000000001</v>
      </c>
    </row>
    <row r="222" spans="1:9">
      <c r="A222" s="214" t="s">
        <v>96</v>
      </c>
      <c r="B222" s="214">
        <v>263</v>
      </c>
      <c r="C222" s="214">
        <v>2007</v>
      </c>
      <c r="D222" s="214">
        <v>31.814857</v>
      </c>
      <c r="F222" s="214" t="s">
        <v>109</v>
      </c>
      <c r="G222" s="214">
        <v>299</v>
      </c>
      <c r="H222" s="214">
        <v>2019</v>
      </c>
      <c r="I222" s="214"/>
    </row>
    <row r="223" spans="1:9">
      <c r="A223" s="214" t="s">
        <v>121</v>
      </c>
      <c r="B223" s="214">
        <v>268</v>
      </c>
      <c r="C223" s="214">
        <v>2007</v>
      </c>
      <c r="D223" s="214">
        <v>24.021864000000001</v>
      </c>
      <c r="F223" s="214" t="s">
        <v>334</v>
      </c>
      <c r="G223" s="214">
        <v>311</v>
      </c>
      <c r="H223" s="214">
        <v>2019</v>
      </c>
      <c r="I223" s="214">
        <v>1.4642331</v>
      </c>
    </row>
    <row r="224" spans="1:9">
      <c r="A224" s="214" t="s">
        <v>121</v>
      </c>
      <c r="B224" s="214">
        <v>268</v>
      </c>
      <c r="C224" s="214">
        <v>2019</v>
      </c>
      <c r="D224" s="214">
        <v>41.894962</v>
      </c>
      <c r="F224" s="214" t="s">
        <v>336</v>
      </c>
      <c r="G224" s="214">
        <v>313</v>
      </c>
      <c r="H224" s="214">
        <v>2019</v>
      </c>
      <c r="I224" s="214">
        <v>1.2425022999999999</v>
      </c>
    </row>
    <row r="225" spans="1:9">
      <c r="A225" s="214" t="s">
        <v>121</v>
      </c>
      <c r="B225" s="214">
        <v>268</v>
      </c>
      <c r="C225" s="214">
        <v>2021</v>
      </c>
      <c r="D225" s="214">
        <v>58.853231639616041</v>
      </c>
      <c r="F225" s="214" t="s">
        <v>337</v>
      </c>
      <c r="G225" s="214">
        <v>316</v>
      </c>
      <c r="H225" s="214">
        <v>2019</v>
      </c>
      <c r="I225" s="214">
        <v>0.63350382000000005</v>
      </c>
    </row>
    <row r="226" spans="1:9">
      <c r="A226" s="214" t="s">
        <v>83</v>
      </c>
      <c r="B226" s="214">
        <v>532</v>
      </c>
      <c r="C226" s="214">
        <v>2019</v>
      </c>
      <c r="D226" s="214">
        <v>0.26858112000000001</v>
      </c>
      <c r="F226" s="214" t="s">
        <v>342</v>
      </c>
      <c r="G226" s="214">
        <v>321</v>
      </c>
      <c r="H226" s="214">
        <v>2019</v>
      </c>
      <c r="I226" s="214">
        <v>1.0983034</v>
      </c>
    </row>
    <row r="227" spans="1:9">
      <c r="A227" s="214" t="s">
        <v>83</v>
      </c>
      <c r="B227" s="214">
        <v>532</v>
      </c>
      <c r="C227" s="214">
        <v>2007</v>
      </c>
      <c r="D227" s="214">
        <v>1.0339347999999999</v>
      </c>
      <c r="F227" s="214" t="s">
        <v>345</v>
      </c>
      <c r="G227" s="214">
        <v>328</v>
      </c>
      <c r="H227" s="214">
        <v>2019</v>
      </c>
      <c r="I227" s="214">
        <v>1.6084088000000001</v>
      </c>
    </row>
    <row r="228" spans="1:9">
      <c r="A228" s="214" t="s">
        <v>83</v>
      </c>
      <c r="B228" s="214">
        <v>532</v>
      </c>
      <c r="C228" s="214">
        <v>2021</v>
      </c>
      <c r="D228" s="214">
        <v>2.1317644773351843</v>
      </c>
      <c r="F228" s="214" t="s">
        <v>386</v>
      </c>
      <c r="G228" s="214">
        <v>336</v>
      </c>
      <c r="H228" s="214">
        <v>2019</v>
      </c>
      <c r="I228" s="214">
        <v>0.57413311</v>
      </c>
    </row>
    <row r="229" spans="1:9">
      <c r="A229" s="214" t="s">
        <v>68</v>
      </c>
      <c r="B229" s="214">
        <v>944</v>
      </c>
      <c r="C229" s="214">
        <v>2007</v>
      </c>
      <c r="D229" s="214">
        <v>65.200243</v>
      </c>
      <c r="F229" s="214" t="s">
        <v>338</v>
      </c>
      <c r="G229" s="214">
        <v>339</v>
      </c>
      <c r="H229" s="214">
        <v>2019</v>
      </c>
      <c r="I229" s="214">
        <v>2.5927473999999999</v>
      </c>
    </row>
    <row r="230" spans="1:9">
      <c r="A230" s="214" t="s">
        <v>68</v>
      </c>
      <c r="B230" s="214">
        <v>944</v>
      </c>
      <c r="C230" s="214">
        <v>2019</v>
      </c>
      <c r="D230" s="214">
        <v>65.329025999999999</v>
      </c>
      <c r="F230" s="214" t="s">
        <v>317</v>
      </c>
      <c r="G230" s="214">
        <v>343</v>
      </c>
      <c r="H230" s="214">
        <v>2019</v>
      </c>
      <c r="I230" s="214">
        <v>4.0706768999999996</v>
      </c>
    </row>
    <row r="231" spans="1:9">
      <c r="A231" s="214" t="s">
        <v>68</v>
      </c>
      <c r="B231" s="214">
        <v>944</v>
      </c>
      <c r="C231" s="214">
        <v>2021</v>
      </c>
      <c r="D231" s="214">
        <v>76.584121624646698</v>
      </c>
      <c r="F231" s="214" t="s">
        <v>356</v>
      </c>
      <c r="G231" s="214">
        <v>361</v>
      </c>
      <c r="H231" s="214">
        <v>2019</v>
      </c>
      <c r="I231" s="214">
        <v>0.27494582000000001</v>
      </c>
    </row>
    <row r="232" spans="1:9">
      <c r="A232" s="214" t="s">
        <v>58</v>
      </c>
      <c r="B232" s="214">
        <v>176</v>
      </c>
      <c r="C232" s="214">
        <v>2019</v>
      </c>
      <c r="D232" s="214">
        <v>68.329267000000002</v>
      </c>
      <c r="F232" s="214" t="s">
        <v>357</v>
      </c>
      <c r="G232" s="214">
        <v>362</v>
      </c>
      <c r="H232" s="214">
        <v>2019</v>
      </c>
      <c r="I232" s="214">
        <v>1.2592631000000001</v>
      </c>
    </row>
    <row r="233" spans="1:9">
      <c r="A233" s="214" t="s">
        <v>58</v>
      </c>
      <c r="B233" s="214">
        <v>176</v>
      </c>
      <c r="C233" s="214">
        <v>2007</v>
      </c>
      <c r="D233" s="214">
        <v>68.420968999999999</v>
      </c>
      <c r="F233" s="214" t="s">
        <v>358</v>
      </c>
      <c r="G233" s="214">
        <v>364</v>
      </c>
      <c r="H233" s="214">
        <v>2019</v>
      </c>
      <c r="I233" s="214">
        <v>1.4078856</v>
      </c>
    </row>
    <row r="234" spans="1:9">
      <c r="A234" s="214" t="s">
        <v>58</v>
      </c>
      <c r="B234" s="214">
        <v>176</v>
      </c>
      <c r="C234" s="214">
        <v>2021</v>
      </c>
      <c r="D234" s="214">
        <v>75.810245034693551</v>
      </c>
      <c r="F234" s="214" t="s">
        <v>322</v>
      </c>
      <c r="G234" s="214">
        <v>366</v>
      </c>
      <c r="H234" s="214">
        <v>2019</v>
      </c>
      <c r="I234" s="214">
        <v>2.1640093</v>
      </c>
    </row>
    <row r="235" spans="1:9">
      <c r="A235" s="214" t="s">
        <v>46</v>
      </c>
      <c r="B235" s="214">
        <v>534</v>
      </c>
      <c r="C235" s="214">
        <v>2019</v>
      </c>
      <c r="D235" s="214">
        <v>73.887279000000007</v>
      </c>
      <c r="F235" s="214" t="s">
        <v>323</v>
      </c>
      <c r="G235" s="214">
        <v>369</v>
      </c>
      <c r="H235" s="214">
        <v>2019</v>
      </c>
      <c r="I235" s="214">
        <v>0.71928203999999996</v>
      </c>
    </row>
    <row r="236" spans="1:9">
      <c r="A236" s="214" t="s">
        <v>46</v>
      </c>
      <c r="B236" s="214">
        <v>534</v>
      </c>
      <c r="C236" s="214">
        <v>2007</v>
      </c>
      <c r="D236" s="214">
        <v>74.026517999999996</v>
      </c>
      <c r="F236" s="214" t="s">
        <v>309</v>
      </c>
      <c r="G236" s="214">
        <v>419</v>
      </c>
      <c r="H236" s="214">
        <v>2019</v>
      </c>
      <c r="I236" s="214">
        <v>6.6608166999999998</v>
      </c>
    </row>
    <row r="237" spans="1:9">
      <c r="A237" s="214" t="s">
        <v>46</v>
      </c>
      <c r="B237" s="214">
        <v>534</v>
      </c>
      <c r="C237" s="214">
        <v>2021</v>
      </c>
      <c r="D237" s="214">
        <v>90.600864885008818</v>
      </c>
      <c r="F237" s="214" t="s">
        <v>82</v>
      </c>
      <c r="G237" s="214">
        <v>423</v>
      </c>
      <c r="H237" s="214">
        <v>2019</v>
      </c>
      <c r="I237" s="214"/>
    </row>
    <row r="238" spans="1:9">
      <c r="A238" s="214" t="s">
        <v>69</v>
      </c>
      <c r="B238" s="214">
        <v>536</v>
      </c>
      <c r="C238" s="214">
        <v>2019</v>
      </c>
      <c r="D238" s="214">
        <v>30.563690000000001</v>
      </c>
      <c r="F238" s="214" t="s">
        <v>97</v>
      </c>
      <c r="G238" s="214">
        <v>429</v>
      </c>
      <c r="H238" s="214">
        <v>2019</v>
      </c>
      <c r="I238" s="214">
        <v>0.25895396999999998</v>
      </c>
    </row>
    <row r="239" spans="1:9">
      <c r="A239" s="214" t="s">
        <v>69</v>
      </c>
      <c r="B239" s="214">
        <v>536</v>
      </c>
      <c r="C239" s="214">
        <v>2007</v>
      </c>
      <c r="D239" s="214">
        <v>32.333333000000003</v>
      </c>
      <c r="F239" s="214" t="s">
        <v>316</v>
      </c>
      <c r="G239" s="214">
        <v>433</v>
      </c>
      <c r="H239" s="214">
        <v>2019</v>
      </c>
      <c r="I239" s="214">
        <v>0.40695846000000002</v>
      </c>
    </row>
    <row r="240" spans="1:9">
      <c r="A240" s="214" t="s">
        <v>69</v>
      </c>
      <c r="B240" s="214">
        <v>536</v>
      </c>
      <c r="C240" s="214">
        <v>2021</v>
      </c>
      <c r="D240" s="214">
        <v>41.395955280287502</v>
      </c>
      <c r="F240" s="214" t="s">
        <v>13</v>
      </c>
      <c r="G240" s="214">
        <v>436</v>
      </c>
      <c r="H240" s="214">
        <v>2019</v>
      </c>
      <c r="I240" s="214"/>
    </row>
    <row r="241" spans="1:9">
      <c r="A241" s="214" t="s">
        <v>97</v>
      </c>
      <c r="B241" s="214">
        <v>429</v>
      </c>
      <c r="C241" s="214">
        <v>2007</v>
      </c>
      <c r="D241" s="214">
        <v>13.5922</v>
      </c>
      <c r="F241" s="214" t="s">
        <v>347</v>
      </c>
      <c r="G241" s="214">
        <v>439</v>
      </c>
      <c r="H241" s="214">
        <v>2019</v>
      </c>
      <c r="I241" s="214">
        <v>2.0000488000000001</v>
      </c>
    </row>
    <row r="242" spans="1:9">
      <c r="A242" s="214" t="s">
        <v>97</v>
      </c>
      <c r="B242" s="214">
        <v>429</v>
      </c>
      <c r="C242" s="214">
        <v>2021</v>
      </c>
      <c r="D242" s="214">
        <v>33.598511739452057</v>
      </c>
      <c r="F242" s="214" t="s">
        <v>35</v>
      </c>
      <c r="G242" s="214">
        <v>443</v>
      </c>
      <c r="H242" s="214">
        <v>2019</v>
      </c>
      <c r="I242" s="214">
        <v>0.72831464000000001</v>
      </c>
    </row>
    <row r="243" spans="1:9">
      <c r="A243" s="214" t="s">
        <v>97</v>
      </c>
      <c r="B243" s="214">
        <v>429</v>
      </c>
      <c r="C243" s="214">
        <v>2019</v>
      </c>
      <c r="D243" s="214">
        <v>47.864221000000001</v>
      </c>
      <c r="F243" s="214" t="s">
        <v>348</v>
      </c>
      <c r="G243" s="214">
        <v>446</v>
      </c>
      <c r="H243" s="214">
        <v>2019</v>
      </c>
      <c r="I243" s="214">
        <v>11.009232000000001</v>
      </c>
    </row>
    <row r="244" spans="1:9">
      <c r="A244" s="214" t="s">
        <v>316</v>
      </c>
      <c r="B244" s="214">
        <v>433</v>
      </c>
      <c r="C244" s="214">
        <v>2019</v>
      </c>
      <c r="D244" s="214">
        <v>47.704510999999997</v>
      </c>
      <c r="F244" s="214" t="s">
        <v>33</v>
      </c>
      <c r="G244" s="214">
        <v>449</v>
      </c>
      <c r="H244" s="214">
        <v>2019</v>
      </c>
      <c r="I244" s="214">
        <v>3.9173328000000001</v>
      </c>
    </row>
    <row r="245" spans="1:9">
      <c r="A245" s="214" t="s">
        <v>316</v>
      </c>
      <c r="B245" s="214">
        <v>433</v>
      </c>
      <c r="C245" s="214">
        <v>2021</v>
      </c>
      <c r="D245" s="214">
        <v>59.405457943812891</v>
      </c>
      <c r="F245" s="214" t="s">
        <v>32</v>
      </c>
      <c r="G245" s="214">
        <v>453</v>
      </c>
      <c r="H245" s="214">
        <v>2019</v>
      </c>
      <c r="I245" s="214">
        <v>1.1439366</v>
      </c>
    </row>
    <row r="246" spans="1:9">
      <c r="A246" s="214" t="s">
        <v>316</v>
      </c>
      <c r="B246" s="214">
        <v>433</v>
      </c>
      <c r="C246" s="214">
        <v>2007</v>
      </c>
      <c r="D246" s="214">
        <v>117.08483</v>
      </c>
      <c r="F246" s="214" t="s">
        <v>31</v>
      </c>
      <c r="G246" s="214">
        <v>456</v>
      </c>
      <c r="H246" s="214">
        <v>2019</v>
      </c>
      <c r="I246" s="214">
        <v>1.0204713999999999</v>
      </c>
    </row>
    <row r="247" spans="1:9">
      <c r="A247" s="214" t="s">
        <v>12</v>
      </c>
      <c r="B247" s="214">
        <v>178</v>
      </c>
      <c r="C247" s="214">
        <v>2007</v>
      </c>
      <c r="D247" s="214">
        <v>23.908287999999999</v>
      </c>
      <c r="F247" s="214" t="s">
        <v>416</v>
      </c>
      <c r="G247" s="214">
        <v>463</v>
      </c>
      <c r="H247" s="214">
        <v>2019</v>
      </c>
      <c r="I247" s="214"/>
    </row>
    <row r="248" spans="1:9">
      <c r="A248" s="214" t="s">
        <v>12</v>
      </c>
      <c r="B248" s="214">
        <v>178</v>
      </c>
      <c r="C248" s="214">
        <v>2021</v>
      </c>
      <c r="D248" s="214">
        <v>57.34993288878438</v>
      </c>
      <c r="F248" s="214" t="s">
        <v>30</v>
      </c>
      <c r="G248" s="214">
        <v>466</v>
      </c>
      <c r="H248" s="214">
        <v>2019</v>
      </c>
      <c r="I248" s="214">
        <v>4.0824252999999997</v>
      </c>
    </row>
    <row r="249" spans="1:9">
      <c r="A249" s="214" t="s">
        <v>12</v>
      </c>
      <c r="B249" s="214">
        <v>178</v>
      </c>
      <c r="C249" s="214">
        <v>2019</v>
      </c>
      <c r="D249" s="214">
        <v>57.387492999999999</v>
      </c>
      <c r="F249" s="214" t="s">
        <v>144</v>
      </c>
      <c r="G249" s="214">
        <v>469</v>
      </c>
      <c r="H249" s="214">
        <v>2019</v>
      </c>
      <c r="I249" s="214">
        <v>0.80785174000000004</v>
      </c>
    </row>
    <row r="250" spans="1:9">
      <c r="A250" s="214" t="s">
        <v>13</v>
      </c>
      <c r="B250" s="214">
        <v>436</v>
      </c>
      <c r="C250" s="214">
        <v>2019</v>
      </c>
      <c r="D250" s="214">
        <v>59.978717000000003</v>
      </c>
      <c r="F250" s="214" t="s">
        <v>110</v>
      </c>
      <c r="G250" s="214">
        <v>474</v>
      </c>
      <c r="H250" s="214">
        <v>2019</v>
      </c>
      <c r="I250" s="214">
        <v>0.37094107999999998</v>
      </c>
    </row>
    <row r="251" spans="1:9">
      <c r="A251" s="214" t="s">
        <v>13</v>
      </c>
      <c r="B251" s="214">
        <v>436</v>
      </c>
      <c r="C251" s="214">
        <v>2007</v>
      </c>
      <c r="D251" s="214">
        <v>72.911753000000004</v>
      </c>
      <c r="F251" s="214" t="s">
        <v>361</v>
      </c>
      <c r="G251" s="214">
        <v>512</v>
      </c>
      <c r="H251" s="214">
        <v>2019</v>
      </c>
      <c r="I251" s="214"/>
    </row>
    <row r="252" spans="1:9">
      <c r="A252" s="214" t="s">
        <v>13</v>
      </c>
      <c r="B252" s="214">
        <v>436</v>
      </c>
      <c r="C252" s="214">
        <v>2021</v>
      </c>
      <c r="D252" s="214">
        <v>73.246463919358334</v>
      </c>
      <c r="F252" s="214" t="s">
        <v>86</v>
      </c>
      <c r="G252" s="214">
        <v>513</v>
      </c>
      <c r="H252" s="214">
        <v>2019</v>
      </c>
      <c r="I252" s="214">
        <v>0.27685224000000003</v>
      </c>
    </row>
    <row r="253" spans="1:9">
      <c r="A253" s="214" t="s">
        <v>14</v>
      </c>
      <c r="B253" s="214">
        <v>136</v>
      </c>
      <c r="C253" s="214">
        <v>2007</v>
      </c>
      <c r="D253" s="214">
        <v>103.88949</v>
      </c>
      <c r="F253" s="214" t="s">
        <v>362</v>
      </c>
      <c r="G253" s="214">
        <v>514</v>
      </c>
      <c r="H253" s="214">
        <v>2019</v>
      </c>
      <c r="I253" s="214"/>
    </row>
    <row r="254" spans="1:9">
      <c r="A254" s="214" t="s">
        <v>14</v>
      </c>
      <c r="B254" s="214">
        <v>136</v>
      </c>
      <c r="C254" s="214">
        <v>2019</v>
      </c>
      <c r="D254" s="214">
        <v>134.56068999999999</v>
      </c>
      <c r="F254" s="214" t="s">
        <v>311</v>
      </c>
      <c r="G254" s="214">
        <v>516</v>
      </c>
      <c r="H254" s="214">
        <v>2019</v>
      </c>
      <c r="I254" s="214"/>
    </row>
    <row r="255" spans="1:9">
      <c r="A255" s="214" t="s">
        <v>14</v>
      </c>
      <c r="B255" s="214">
        <v>136</v>
      </c>
      <c r="C255" s="214">
        <v>2021</v>
      </c>
      <c r="D255" s="214">
        <v>154.75309447512302</v>
      </c>
      <c r="F255" s="214" t="s">
        <v>125</v>
      </c>
      <c r="G255" s="214">
        <v>518</v>
      </c>
      <c r="H255" s="214">
        <v>2019</v>
      </c>
      <c r="I255" s="214">
        <v>0.28188866000000001</v>
      </c>
    </row>
    <row r="256" spans="1:9">
      <c r="A256" s="214" t="s">
        <v>317</v>
      </c>
      <c r="B256" s="214">
        <v>343</v>
      </c>
      <c r="C256" s="214">
        <v>2019</v>
      </c>
      <c r="D256" s="214">
        <v>94.257963000000004</v>
      </c>
      <c r="F256" s="214" t="s">
        <v>89</v>
      </c>
      <c r="G256" s="214">
        <v>522</v>
      </c>
      <c r="H256" s="214">
        <v>2019</v>
      </c>
      <c r="I256" s="214">
        <v>0.30378338999999999</v>
      </c>
    </row>
    <row r="257" spans="1:9">
      <c r="A257" s="214" t="s">
        <v>317</v>
      </c>
      <c r="B257" s="214">
        <v>343</v>
      </c>
      <c r="C257" s="214">
        <v>2021</v>
      </c>
      <c r="D257" s="214">
        <v>97.555400490647315</v>
      </c>
      <c r="F257" s="214" t="s">
        <v>77</v>
      </c>
      <c r="G257" s="214">
        <v>524</v>
      </c>
      <c r="H257" s="214">
        <v>2019</v>
      </c>
      <c r="I257" s="214">
        <v>2.6566755</v>
      </c>
    </row>
    <row r="258" spans="1:9">
      <c r="A258" s="214" t="s">
        <v>317</v>
      </c>
      <c r="B258" s="214">
        <v>343</v>
      </c>
      <c r="C258" s="214">
        <v>2007</v>
      </c>
      <c r="D258" s="214">
        <v>114.47624999999999</v>
      </c>
      <c r="F258" s="214" t="s">
        <v>378</v>
      </c>
      <c r="G258" s="214">
        <v>528</v>
      </c>
      <c r="H258" s="214">
        <v>2019</v>
      </c>
      <c r="I258" s="214"/>
    </row>
    <row r="259" spans="1:9">
      <c r="A259" s="214" t="s">
        <v>15</v>
      </c>
      <c r="B259" s="214">
        <v>158</v>
      </c>
      <c r="C259" s="214">
        <v>2007</v>
      </c>
      <c r="D259" s="214">
        <v>172.80906999999999</v>
      </c>
      <c r="F259" s="214" t="s">
        <v>83</v>
      </c>
      <c r="G259" s="214">
        <v>532</v>
      </c>
      <c r="H259" s="214">
        <v>2019</v>
      </c>
      <c r="I259" s="214"/>
    </row>
    <row r="260" spans="1:9">
      <c r="A260" s="214" t="s">
        <v>15</v>
      </c>
      <c r="B260" s="214">
        <v>158</v>
      </c>
      <c r="C260" s="214">
        <v>2019</v>
      </c>
      <c r="D260" s="214">
        <v>234.85916</v>
      </c>
      <c r="F260" s="214" t="s">
        <v>46</v>
      </c>
      <c r="G260" s="214">
        <v>534</v>
      </c>
      <c r="H260" s="214">
        <v>2019</v>
      </c>
      <c r="I260" s="214">
        <v>1.4440364000000001</v>
      </c>
    </row>
    <row r="261" spans="1:9">
      <c r="A261" s="214" t="s">
        <v>15</v>
      </c>
      <c r="B261" s="214">
        <v>158</v>
      </c>
      <c r="C261" s="214">
        <v>2021</v>
      </c>
      <c r="D261" s="214">
        <v>256.86029870173144</v>
      </c>
      <c r="F261" s="214" t="s">
        <v>69</v>
      </c>
      <c r="G261" s="214">
        <v>536</v>
      </c>
      <c r="H261" s="214">
        <v>2019</v>
      </c>
      <c r="I261" s="214">
        <v>1.1179152000000001</v>
      </c>
    </row>
    <row r="262" spans="1:9">
      <c r="A262" s="214" t="s">
        <v>347</v>
      </c>
      <c r="B262" s="214">
        <v>439</v>
      </c>
      <c r="C262" s="214">
        <v>2007</v>
      </c>
      <c r="D262" s="214">
        <v>65.388031999999995</v>
      </c>
      <c r="F262" s="214" t="s">
        <v>191</v>
      </c>
      <c r="G262" s="214">
        <v>537</v>
      </c>
      <c r="H262" s="214">
        <v>2019</v>
      </c>
      <c r="I262" s="214"/>
    </row>
    <row r="263" spans="1:9">
      <c r="A263" s="214" t="s">
        <v>347</v>
      </c>
      <c r="B263" s="214">
        <v>439</v>
      </c>
      <c r="C263" s="214">
        <v>2019</v>
      </c>
      <c r="D263" s="214">
        <v>78.015210999999994</v>
      </c>
      <c r="F263" s="214" t="s">
        <v>16</v>
      </c>
      <c r="G263" s="214">
        <v>542</v>
      </c>
      <c r="H263" s="214">
        <v>2019</v>
      </c>
      <c r="I263" s="214"/>
    </row>
    <row r="264" spans="1:9">
      <c r="A264" s="214" t="s">
        <v>347</v>
      </c>
      <c r="B264" s="214">
        <v>439</v>
      </c>
      <c r="C264" s="214">
        <v>2021</v>
      </c>
      <c r="D264" s="214">
        <v>90.888406068756694</v>
      </c>
      <c r="F264" s="214" t="s">
        <v>123</v>
      </c>
      <c r="G264" s="214">
        <v>544</v>
      </c>
      <c r="H264" s="214">
        <v>2019</v>
      </c>
      <c r="I264" s="214">
        <v>3.0153981999999999</v>
      </c>
    </row>
    <row r="265" spans="1:9">
      <c r="A265" s="214" t="s">
        <v>36</v>
      </c>
      <c r="B265" s="214">
        <v>916</v>
      </c>
      <c r="C265" s="214">
        <v>2007</v>
      </c>
      <c r="D265" s="214">
        <v>5.8736246999999997</v>
      </c>
      <c r="F265" s="214" t="s">
        <v>70</v>
      </c>
      <c r="G265" s="214">
        <v>548</v>
      </c>
      <c r="H265" s="214">
        <v>2019</v>
      </c>
      <c r="I265" s="214">
        <v>1.6206703</v>
      </c>
    </row>
    <row r="266" spans="1:9">
      <c r="A266" s="214" t="s">
        <v>36</v>
      </c>
      <c r="B266" s="214">
        <v>916</v>
      </c>
      <c r="C266" s="214">
        <v>2019</v>
      </c>
      <c r="D266" s="214">
        <v>19.943736000000001</v>
      </c>
      <c r="F266" s="214" t="s">
        <v>349</v>
      </c>
      <c r="G266" s="214">
        <v>556</v>
      </c>
      <c r="H266" s="214">
        <v>2019</v>
      </c>
      <c r="I266" s="214">
        <v>0.91210826</v>
      </c>
    </row>
    <row r="267" spans="1:9">
      <c r="A267" s="214" t="s">
        <v>36</v>
      </c>
      <c r="B267" s="214">
        <v>916</v>
      </c>
      <c r="C267" s="214">
        <v>2021</v>
      </c>
      <c r="D267" s="214">
        <v>25.176215384106264</v>
      </c>
      <c r="F267" s="214" t="s">
        <v>126</v>
      </c>
      <c r="G267" s="214">
        <v>558</v>
      </c>
      <c r="H267" s="214">
        <v>2019</v>
      </c>
      <c r="I267" s="214">
        <v>0.11163575000000001</v>
      </c>
    </row>
    <row r="268" spans="1:9">
      <c r="A268" s="214" t="s">
        <v>98</v>
      </c>
      <c r="B268" s="214">
        <v>664</v>
      </c>
      <c r="C268" s="214">
        <v>2007</v>
      </c>
      <c r="D268" s="214">
        <v>38.373890000000003</v>
      </c>
      <c r="F268" s="214" t="s">
        <v>72</v>
      </c>
      <c r="G268" s="214">
        <v>564</v>
      </c>
      <c r="H268" s="214">
        <v>2019</v>
      </c>
      <c r="I268" s="214">
        <v>1.5371615000000001</v>
      </c>
    </row>
    <row r="269" spans="1:9">
      <c r="A269" s="214" t="s">
        <v>98</v>
      </c>
      <c r="B269" s="214">
        <v>664</v>
      </c>
      <c r="C269" s="214">
        <v>2019</v>
      </c>
      <c r="D269" s="214">
        <v>62.141177999999996</v>
      </c>
      <c r="F269" s="214" t="s">
        <v>74</v>
      </c>
      <c r="G269" s="214">
        <v>566</v>
      </c>
      <c r="H269" s="214">
        <v>2019</v>
      </c>
      <c r="I269" s="214">
        <v>0.79380057999999998</v>
      </c>
    </row>
    <row r="270" spans="1:9">
      <c r="A270" s="214" t="s">
        <v>98</v>
      </c>
      <c r="B270" s="214">
        <v>664</v>
      </c>
      <c r="C270" s="214">
        <v>2021</v>
      </c>
      <c r="D270" s="214">
        <v>69.730489530158252</v>
      </c>
      <c r="F270" s="214" t="s">
        <v>85</v>
      </c>
      <c r="G270" s="214">
        <v>576</v>
      </c>
      <c r="H270" s="214">
        <v>2019</v>
      </c>
      <c r="I270" s="214"/>
    </row>
    <row r="271" spans="1:9">
      <c r="A271" s="214" t="s">
        <v>369</v>
      </c>
      <c r="B271" s="214">
        <v>826</v>
      </c>
      <c r="C271" s="214">
        <v>2007</v>
      </c>
      <c r="D271" s="214">
        <v>9.9252962999999994</v>
      </c>
      <c r="F271" s="214" t="s">
        <v>78</v>
      </c>
      <c r="G271" s="214">
        <v>578</v>
      </c>
      <c r="H271" s="214">
        <v>2019</v>
      </c>
      <c r="I271" s="214">
        <v>0.47784805000000002</v>
      </c>
    </row>
    <row r="272" spans="1:9">
      <c r="A272" s="214" t="s">
        <v>369</v>
      </c>
      <c r="B272" s="214">
        <v>826</v>
      </c>
      <c r="C272" s="214">
        <v>2019</v>
      </c>
      <c r="D272" s="214">
        <v>18.096412000000001</v>
      </c>
      <c r="F272" s="214" t="s">
        <v>131</v>
      </c>
      <c r="G272" s="214">
        <v>582</v>
      </c>
      <c r="H272" s="214">
        <v>2019</v>
      </c>
      <c r="I272" s="214">
        <v>0.80659387999999999</v>
      </c>
    </row>
    <row r="273" spans="1:9">
      <c r="A273" s="214" t="s">
        <v>369</v>
      </c>
      <c r="B273" s="214">
        <v>826</v>
      </c>
      <c r="C273" s="214">
        <v>2021</v>
      </c>
      <c r="D273" s="214">
        <v>20.939762993279974</v>
      </c>
      <c r="F273" s="214" t="s">
        <v>366</v>
      </c>
      <c r="G273" s="214">
        <v>611</v>
      </c>
      <c r="H273" s="214">
        <v>2019</v>
      </c>
      <c r="I273" s="214">
        <v>0.86578067000000003</v>
      </c>
    </row>
    <row r="274" spans="1:9">
      <c r="A274" s="214" t="s">
        <v>16</v>
      </c>
      <c r="B274" s="214">
        <v>542</v>
      </c>
      <c r="C274" s="214">
        <v>2007</v>
      </c>
      <c r="D274" s="214">
        <v>27.430752999999999</v>
      </c>
      <c r="F274" s="214" t="s">
        <v>38</v>
      </c>
      <c r="G274" s="214">
        <v>612</v>
      </c>
      <c r="H274" s="214">
        <v>2019</v>
      </c>
      <c r="I274" s="214">
        <v>4.0934810000000002E-2</v>
      </c>
    </row>
    <row r="275" spans="1:9">
      <c r="A275" s="214" t="s">
        <v>16</v>
      </c>
      <c r="B275" s="214">
        <v>542</v>
      </c>
      <c r="C275" s="214">
        <v>2019</v>
      </c>
      <c r="D275" s="214">
        <v>42.245085000000003</v>
      </c>
      <c r="F275" s="214" t="s">
        <v>117</v>
      </c>
      <c r="G275" s="214">
        <v>614</v>
      </c>
      <c r="H275" s="214">
        <v>2019</v>
      </c>
      <c r="I275" s="214">
        <v>3.6050759999999999</v>
      </c>
    </row>
    <row r="276" spans="1:9">
      <c r="A276" s="214" t="s">
        <v>16</v>
      </c>
      <c r="B276" s="214">
        <v>542</v>
      </c>
      <c r="C276" s="214">
        <v>2021</v>
      </c>
      <c r="D276" s="214">
        <v>51.297182386152343</v>
      </c>
      <c r="F276" s="214" t="s">
        <v>340</v>
      </c>
      <c r="G276" s="214">
        <v>616</v>
      </c>
      <c r="H276" s="214">
        <v>2019</v>
      </c>
      <c r="I276" s="214">
        <v>1.7738411000000001</v>
      </c>
    </row>
    <row r="277" spans="1:9">
      <c r="A277" s="214" t="s">
        <v>318</v>
      </c>
      <c r="B277" s="214">
        <v>967</v>
      </c>
      <c r="C277" s="214">
        <v>2007</v>
      </c>
      <c r="D277" s="214">
        <v>14.634705</v>
      </c>
      <c r="F277" s="214" t="s">
        <v>363</v>
      </c>
      <c r="G277" s="214">
        <v>618</v>
      </c>
      <c r="H277" s="214">
        <v>2019</v>
      </c>
      <c r="I277" s="214">
        <v>0.10408798</v>
      </c>
    </row>
    <row r="278" spans="1:9">
      <c r="A278" s="214" t="s">
        <v>318</v>
      </c>
      <c r="B278" s="214">
        <v>967</v>
      </c>
      <c r="C278" s="214">
        <v>2019</v>
      </c>
      <c r="D278" s="214">
        <v>17.569569999999999</v>
      </c>
      <c r="F278" s="214" t="s">
        <v>120</v>
      </c>
      <c r="G278" s="214">
        <v>622</v>
      </c>
      <c r="H278" s="214">
        <v>2019</v>
      </c>
      <c r="I278" s="214">
        <v>0.97216758999999997</v>
      </c>
    </row>
    <row r="279" spans="1:9">
      <c r="A279" s="214" t="s">
        <v>318</v>
      </c>
      <c r="B279" s="214">
        <v>967</v>
      </c>
      <c r="C279" s="214">
        <v>2021</v>
      </c>
      <c r="D279" s="214">
        <v>25.769772370101595</v>
      </c>
      <c r="F279" s="214" t="s">
        <v>313</v>
      </c>
      <c r="G279" s="214">
        <v>624</v>
      </c>
      <c r="H279" s="214">
        <v>2019</v>
      </c>
      <c r="I279" s="214">
        <v>2.2596663000000001</v>
      </c>
    </row>
    <row r="280" spans="1:9">
      <c r="A280" s="214" t="s">
        <v>35</v>
      </c>
      <c r="B280" s="214">
        <v>443</v>
      </c>
      <c r="C280" s="214">
        <v>2007</v>
      </c>
      <c r="D280" s="214">
        <v>7.0471601000000001</v>
      </c>
      <c r="F280" s="214" t="s">
        <v>364</v>
      </c>
      <c r="G280" s="214">
        <v>626</v>
      </c>
      <c r="H280" s="214">
        <v>2019</v>
      </c>
      <c r="I280" s="214">
        <v>0.14794091000000001</v>
      </c>
    </row>
    <row r="281" spans="1:9">
      <c r="A281" s="214" t="s">
        <v>35</v>
      </c>
      <c r="B281" s="214">
        <v>443</v>
      </c>
      <c r="C281" s="214">
        <v>2021</v>
      </c>
      <c r="D281" s="214">
        <v>7.9091673745336708</v>
      </c>
      <c r="F281" s="214" t="s">
        <v>90</v>
      </c>
      <c r="G281" s="214">
        <v>628</v>
      </c>
      <c r="H281" s="214">
        <v>2019</v>
      </c>
      <c r="I281" s="214">
        <v>0.67266802999999997</v>
      </c>
    </row>
    <row r="282" spans="1:9">
      <c r="A282" s="214" t="s">
        <v>35</v>
      </c>
      <c r="B282" s="214">
        <v>443</v>
      </c>
      <c r="C282" s="214">
        <v>2019</v>
      </c>
      <c r="D282" s="214">
        <v>11.771276</v>
      </c>
      <c r="F282" s="214" t="s">
        <v>365</v>
      </c>
      <c r="G282" s="214">
        <v>632</v>
      </c>
      <c r="H282" s="214">
        <v>2019</v>
      </c>
      <c r="I282" s="214">
        <v>0.12119254</v>
      </c>
    </row>
    <row r="283" spans="1:9">
      <c r="A283" s="214" t="s">
        <v>122</v>
      </c>
      <c r="B283" s="214">
        <v>917</v>
      </c>
      <c r="C283" s="214">
        <v>2019</v>
      </c>
      <c r="D283" s="214">
        <v>54.144410999999998</v>
      </c>
      <c r="F283" s="214" t="s">
        <v>148</v>
      </c>
      <c r="G283" s="214">
        <v>634</v>
      </c>
      <c r="H283" s="214">
        <v>2019</v>
      </c>
      <c r="I283" s="214">
        <v>3.0042271999999999</v>
      </c>
    </row>
    <row r="284" spans="1:9">
      <c r="A284" s="214" t="s">
        <v>122</v>
      </c>
      <c r="B284" s="214">
        <v>917</v>
      </c>
      <c r="C284" s="214">
        <v>2007</v>
      </c>
      <c r="D284" s="214">
        <v>57.743779000000004</v>
      </c>
      <c r="F284" s="214" t="s">
        <v>156</v>
      </c>
      <c r="G284" s="214">
        <v>636</v>
      </c>
      <c r="H284" s="214">
        <v>2019</v>
      </c>
      <c r="I284" s="214">
        <v>0.10872546</v>
      </c>
    </row>
    <row r="285" spans="1:9">
      <c r="A285" s="214" t="s">
        <v>122</v>
      </c>
      <c r="B285" s="214">
        <v>917</v>
      </c>
      <c r="C285" s="214">
        <v>2021</v>
      </c>
      <c r="D285" s="214">
        <v>67.554917199169168</v>
      </c>
      <c r="F285" s="214" t="s">
        <v>87</v>
      </c>
      <c r="G285" s="214">
        <v>638</v>
      </c>
      <c r="H285" s="214">
        <v>2019</v>
      </c>
      <c r="I285" s="214">
        <v>0.43988778000000001</v>
      </c>
    </row>
    <row r="286" spans="1:9">
      <c r="A286" s="214" t="s">
        <v>123</v>
      </c>
      <c r="B286" s="214">
        <v>544</v>
      </c>
      <c r="C286" s="214">
        <v>2007</v>
      </c>
      <c r="D286" s="214">
        <v>55.929789999999997</v>
      </c>
      <c r="F286" s="214" t="s">
        <v>314</v>
      </c>
      <c r="G286" s="214">
        <v>642</v>
      </c>
      <c r="H286" s="214">
        <v>2019</v>
      </c>
      <c r="I286" s="214">
        <v>0.43154670000000001</v>
      </c>
    </row>
    <row r="287" spans="1:9">
      <c r="A287" s="214" t="s">
        <v>123</v>
      </c>
      <c r="B287" s="214">
        <v>544</v>
      </c>
      <c r="C287" s="214">
        <v>2019</v>
      </c>
      <c r="D287" s="214">
        <v>61.647953000000001</v>
      </c>
      <c r="F287" s="214" t="s">
        <v>367</v>
      </c>
      <c r="G287" s="214">
        <v>643</v>
      </c>
      <c r="H287" s="214">
        <v>2019</v>
      </c>
      <c r="I287" s="214">
        <v>1.0196311</v>
      </c>
    </row>
    <row r="288" spans="1:9">
      <c r="A288" s="214" t="s">
        <v>123</v>
      </c>
      <c r="B288" s="214">
        <v>544</v>
      </c>
      <c r="C288" s="214">
        <v>2021</v>
      </c>
      <c r="D288" s="214">
        <v>70.921389793248565</v>
      </c>
      <c r="F288" s="214" t="s">
        <v>94</v>
      </c>
      <c r="G288" s="214">
        <v>644</v>
      </c>
      <c r="H288" s="214">
        <v>2019</v>
      </c>
      <c r="I288" s="214">
        <v>0.78271438000000004</v>
      </c>
    </row>
    <row r="289" spans="1:9">
      <c r="A289" s="214" t="s">
        <v>84</v>
      </c>
      <c r="B289" s="214">
        <v>941</v>
      </c>
      <c r="C289" s="214">
        <v>2007</v>
      </c>
      <c r="D289" s="214">
        <v>8.0934641999999997</v>
      </c>
      <c r="F289" s="214" t="s">
        <v>315</v>
      </c>
      <c r="G289" s="214">
        <v>646</v>
      </c>
      <c r="H289" s="214">
        <v>2019</v>
      </c>
      <c r="I289" s="214">
        <v>2.2915684000000001</v>
      </c>
    </row>
    <row r="290" spans="1:9">
      <c r="A290" s="214" t="s">
        <v>84</v>
      </c>
      <c r="B290" s="214">
        <v>941</v>
      </c>
      <c r="C290" s="214">
        <v>2019</v>
      </c>
      <c r="D290" s="214">
        <v>36.971246999999998</v>
      </c>
      <c r="F290" s="214" t="s">
        <v>368</v>
      </c>
      <c r="G290" s="214">
        <v>648</v>
      </c>
      <c r="H290" s="214">
        <v>2019</v>
      </c>
      <c r="I290" s="214">
        <v>4.8402466000000004</v>
      </c>
    </row>
    <row r="291" spans="1:9">
      <c r="A291" s="214" t="s">
        <v>84</v>
      </c>
      <c r="B291" s="214">
        <v>941</v>
      </c>
      <c r="C291" s="214">
        <v>2021</v>
      </c>
      <c r="D291" s="214">
        <v>47.551565880371967</v>
      </c>
      <c r="F291" s="214" t="s">
        <v>95</v>
      </c>
      <c r="G291" s="214">
        <v>652</v>
      </c>
      <c r="H291" s="214">
        <v>2019</v>
      </c>
      <c r="I291" s="214">
        <v>2.3585368999999998</v>
      </c>
    </row>
    <row r="292" spans="1:9">
      <c r="A292" s="214" t="s">
        <v>348</v>
      </c>
      <c r="B292" s="214">
        <v>446</v>
      </c>
      <c r="C292" s="214">
        <v>2007</v>
      </c>
      <c r="D292" s="214">
        <v>169.29956000000001</v>
      </c>
      <c r="F292" s="214" t="s">
        <v>331</v>
      </c>
      <c r="G292" s="214">
        <v>654</v>
      </c>
      <c r="H292" s="214">
        <v>2019</v>
      </c>
      <c r="I292" s="214">
        <v>0.10316818</v>
      </c>
    </row>
    <row r="293" spans="1:9">
      <c r="A293" s="214" t="s">
        <v>348</v>
      </c>
      <c r="B293" s="214">
        <v>446</v>
      </c>
      <c r="C293" s="214">
        <v>2019</v>
      </c>
      <c r="D293" s="214">
        <v>174.31712999999999</v>
      </c>
      <c r="F293" s="214" t="s">
        <v>40</v>
      </c>
      <c r="G293" s="214">
        <v>656</v>
      </c>
      <c r="H293" s="214">
        <v>2019</v>
      </c>
      <c r="I293" s="214">
        <v>0.15303161000000001</v>
      </c>
    </row>
    <row r="294" spans="1:9">
      <c r="A294" s="214" t="s">
        <v>348</v>
      </c>
      <c r="B294" s="214">
        <v>446</v>
      </c>
      <c r="C294" s="214">
        <v>2021</v>
      </c>
      <c r="D294" s="214">
        <v>491.84513382963758</v>
      </c>
      <c r="F294" s="214" t="s">
        <v>98</v>
      </c>
      <c r="G294" s="214">
        <v>664</v>
      </c>
      <c r="H294" s="214">
        <v>2019</v>
      </c>
      <c r="I294" s="214">
        <v>1.9619447999999999</v>
      </c>
    </row>
    <row r="295" spans="1:9">
      <c r="A295" s="214" t="s">
        <v>370</v>
      </c>
      <c r="B295" s="214">
        <v>666</v>
      </c>
      <c r="C295" s="214">
        <v>2019</v>
      </c>
      <c r="D295" s="214">
        <v>49.288080000000001</v>
      </c>
      <c r="F295" s="214" t="s">
        <v>370</v>
      </c>
      <c r="G295" s="214">
        <v>666</v>
      </c>
      <c r="H295" s="214">
        <v>2019</v>
      </c>
      <c r="I295" s="214">
        <v>0.83500945000000004</v>
      </c>
    </row>
    <row r="296" spans="1:9">
      <c r="A296" s="214" t="s">
        <v>370</v>
      </c>
      <c r="B296" s="214">
        <v>666</v>
      </c>
      <c r="C296" s="214">
        <v>2021</v>
      </c>
      <c r="D296" s="214">
        <v>50.021796866700186</v>
      </c>
      <c r="F296" s="214" t="s">
        <v>326</v>
      </c>
      <c r="G296" s="214">
        <v>668</v>
      </c>
      <c r="H296" s="214">
        <v>2019</v>
      </c>
      <c r="I296" s="214">
        <v>0.80960030999999999</v>
      </c>
    </row>
    <row r="297" spans="1:9">
      <c r="A297" s="214" t="s">
        <v>370</v>
      </c>
      <c r="B297" s="214">
        <v>666</v>
      </c>
      <c r="C297" s="214">
        <v>2007</v>
      </c>
      <c r="D297" s="214">
        <v>54.782708</v>
      </c>
      <c r="F297" s="214" t="s">
        <v>34</v>
      </c>
      <c r="G297" s="214">
        <v>672</v>
      </c>
      <c r="H297" s="214">
        <v>2019</v>
      </c>
      <c r="I297" s="214"/>
    </row>
    <row r="298" spans="1:9">
      <c r="A298" s="214" t="s">
        <v>326</v>
      </c>
      <c r="B298" s="214">
        <v>668</v>
      </c>
      <c r="C298" s="214">
        <v>2019</v>
      </c>
      <c r="D298" s="214">
        <v>55.376192000000003</v>
      </c>
      <c r="F298" s="214" t="s">
        <v>99</v>
      </c>
      <c r="G298" s="214">
        <v>674</v>
      </c>
      <c r="H298" s="214">
        <v>2019</v>
      </c>
      <c r="I298" s="214">
        <v>0.65561058999999999</v>
      </c>
    </row>
    <row r="299" spans="1:9">
      <c r="A299" s="214" t="s">
        <v>326</v>
      </c>
      <c r="B299" s="214">
        <v>668</v>
      </c>
      <c r="C299" s="214">
        <v>2021</v>
      </c>
      <c r="D299" s="214">
        <v>56.607697719918512</v>
      </c>
      <c r="F299" s="214" t="s">
        <v>371</v>
      </c>
      <c r="G299" s="214">
        <v>676</v>
      </c>
      <c r="H299" s="214">
        <v>2019</v>
      </c>
      <c r="I299" s="214">
        <v>0</v>
      </c>
    </row>
    <row r="300" spans="1:9">
      <c r="A300" s="214" t="s">
        <v>326</v>
      </c>
      <c r="B300" s="214">
        <v>668</v>
      </c>
      <c r="C300" s="214">
        <v>2007</v>
      </c>
      <c r="D300" s="214">
        <v>346.33294999999998</v>
      </c>
      <c r="F300" s="214" t="s">
        <v>124</v>
      </c>
      <c r="G300" s="214">
        <v>678</v>
      </c>
      <c r="H300" s="214">
        <v>2019</v>
      </c>
      <c r="I300" s="214">
        <v>0.32301275000000002</v>
      </c>
    </row>
    <row r="301" spans="1:9">
      <c r="A301" s="214" t="s">
        <v>59</v>
      </c>
      <c r="B301" s="214">
        <v>946</v>
      </c>
      <c r="C301" s="214">
        <v>2007</v>
      </c>
      <c r="D301" s="214">
        <v>15.889326000000001</v>
      </c>
      <c r="F301" s="214" t="s">
        <v>372</v>
      </c>
      <c r="G301" s="214">
        <v>682</v>
      </c>
      <c r="H301" s="214">
        <v>2019</v>
      </c>
      <c r="I301" s="214">
        <v>1.0703697000000001</v>
      </c>
    </row>
    <row r="302" spans="1:9">
      <c r="A302" s="214" t="s">
        <v>59</v>
      </c>
      <c r="B302" s="214">
        <v>946</v>
      </c>
      <c r="C302" s="214">
        <v>2019</v>
      </c>
      <c r="D302" s="214">
        <v>35.911053000000003</v>
      </c>
      <c r="F302" s="214" t="s">
        <v>330</v>
      </c>
      <c r="G302" s="214">
        <v>684</v>
      </c>
      <c r="H302" s="214">
        <v>2019</v>
      </c>
      <c r="I302" s="214">
        <v>0.27035540000000002</v>
      </c>
    </row>
    <row r="303" spans="1:9">
      <c r="A303" s="214" t="s">
        <v>59</v>
      </c>
      <c r="B303" s="214">
        <v>946</v>
      </c>
      <c r="C303" s="214">
        <v>2021</v>
      </c>
      <c r="D303" s="214">
        <v>47.427669448030528</v>
      </c>
      <c r="F303" s="214" t="s">
        <v>71</v>
      </c>
      <c r="G303" s="214">
        <v>686</v>
      </c>
      <c r="H303" s="214">
        <v>2019</v>
      </c>
      <c r="I303" s="214">
        <v>0.82046332</v>
      </c>
    </row>
    <row r="304" spans="1:9">
      <c r="A304" s="214" t="s">
        <v>17</v>
      </c>
      <c r="B304" s="214">
        <v>137</v>
      </c>
      <c r="C304" s="214">
        <v>2007</v>
      </c>
      <c r="D304" s="214">
        <v>8.2006411999999997</v>
      </c>
      <c r="F304" s="214" t="s">
        <v>101</v>
      </c>
      <c r="G304" s="214">
        <v>688</v>
      </c>
      <c r="H304" s="214">
        <v>2019</v>
      </c>
      <c r="I304" s="214">
        <v>2.0139855999999998</v>
      </c>
    </row>
    <row r="305" spans="1:9">
      <c r="A305" s="214" t="s">
        <v>17</v>
      </c>
      <c r="B305" s="214">
        <v>137</v>
      </c>
      <c r="C305" s="214">
        <v>2019</v>
      </c>
      <c r="D305" s="214">
        <v>21.990891000000001</v>
      </c>
      <c r="F305" s="214" t="s">
        <v>102</v>
      </c>
      <c r="G305" s="214">
        <v>692</v>
      </c>
      <c r="H305" s="214">
        <v>2019</v>
      </c>
      <c r="I305" s="214">
        <v>0.37790363999999999</v>
      </c>
    </row>
    <row r="306" spans="1:9">
      <c r="A306" s="214" t="s">
        <v>17</v>
      </c>
      <c r="B306" s="214">
        <v>137</v>
      </c>
      <c r="C306" s="214">
        <v>2021</v>
      </c>
      <c r="D306" s="214">
        <v>26.258286516392388</v>
      </c>
      <c r="F306" s="214" t="s">
        <v>128</v>
      </c>
      <c r="G306" s="214">
        <v>694</v>
      </c>
      <c r="H306" s="214">
        <v>2019</v>
      </c>
      <c r="I306" s="214">
        <v>0.50383776999999996</v>
      </c>
    </row>
    <row r="307" spans="1:9">
      <c r="A307" s="214" t="s">
        <v>99</v>
      </c>
      <c r="B307" s="214">
        <v>674</v>
      </c>
      <c r="C307" s="214">
        <v>2007</v>
      </c>
      <c r="D307" s="214">
        <v>28.210231</v>
      </c>
      <c r="F307" s="214" t="s">
        <v>133</v>
      </c>
      <c r="G307" s="214">
        <v>698</v>
      </c>
      <c r="H307" s="214">
        <v>2019</v>
      </c>
      <c r="I307" s="214"/>
    </row>
    <row r="308" spans="1:9">
      <c r="A308" s="214" t="s">
        <v>99</v>
      </c>
      <c r="B308" s="214">
        <v>674</v>
      </c>
      <c r="C308" s="214">
        <v>2019</v>
      </c>
      <c r="D308" s="214">
        <v>37.783625000000001</v>
      </c>
      <c r="F308" s="214" t="s">
        <v>104</v>
      </c>
      <c r="G308" s="214">
        <v>714</v>
      </c>
      <c r="H308" s="214">
        <v>2019</v>
      </c>
      <c r="I308" s="214">
        <v>0.93367403999999998</v>
      </c>
    </row>
    <row r="309" spans="1:9">
      <c r="A309" s="214" t="s">
        <v>99</v>
      </c>
      <c r="B309" s="214">
        <v>674</v>
      </c>
      <c r="C309" s="214">
        <v>2021</v>
      </c>
      <c r="D309" s="214">
        <v>48.820842174366362</v>
      </c>
      <c r="F309" s="214" t="s">
        <v>355</v>
      </c>
      <c r="G309" s="214">
        <v>718</v>
      </c>
      <c r="H309" s="214">
        <v>2019</v>
      </c>
      <c r="I309" s="214">
        <v>0.58875157</v>
      </c>
    </row>
    <row r="310" spans="1:9">
      <c r="A310" s="214" t="s">
        <v>371</v>
      </c>
      <c r="B310" s="214">
        <v>676</v>
      </c>
      <c r="C310" s="214">
        <v>2007</v>
      </c>
      <c r="D310" s="214">
        <v>26.678450000000002</v>
      </c>
      <c r="F310" s="214" t="s">
        <v>129</v>
      </c>
      <c r="G310" s="214">
        <v>722</v>
      </c>
      <c r="H310" s="214">
        <v>2019</v>
      </c>
      <c r="I310" s="214">
        <v>1.8640585999999999</v>
      </c>
    </row>
    <row r="311" spans="1:9">
      <c r="A311" s="214" t="s">
        <v>371</v>
      </c>
      <c r="B311" s="214">
        <v>676</v>
      </c>
      <c r="C311" s="214">
        <v>2021</v>
      </c>
      <c r="D311" s="214">
        <v>59.342226898847898</v>
      </c>
      <c r="F311" s="214" t="s">
        <v>374</v>
      </c>
      <c r="G311" s="214">
        <v>724</v>
      </c>
      <c r="H311" s="214">
        <v>2019</v>
      </c>
      <c r="I311" s="214">
        <v>0.28905861999999999</v>
      </c>
    </row>
    <row r="312" spans="1:9">
      <c r="A312" s="214" t="s">
        <v>371</v>
      </c>
      <c r="B312" s="214">
        <v>676</v>
      </c>
      <c r="C312" s="214">
        <v>2019</v>
      </c>
      <c r="D312" s="214">
        <v>59.478518999999999</v>
      </c>
      <c r="F312" s="214" t="s">
        <v>190</v>
      </c>
      <c r="G312" s="214">
        <v>726</v>
      </c>
      <c r="H312" s="214">
        <v>2019</v>
      </c>
      <c r="I312" s="214"/>
    </row>
    <row r="313" spans="1:9">
      <c r="A313" s="214" t="s">
        <v>70</v>
      </c>
      <c r="B313" s="214">
        <v>548</v>
      </c>
      <c r="C313" s="214">
        <v>2007</v>
      </c>
      <c r="D313" s="214">
        <v>39.348314000000002</v>
      </c>
      <c r="F313" s="214" t="s">
        <v>319</v>
      </c>
      <c r="G313" s="214">
        <v>728</v>
      </c>
      <c r="H313" s="214">
        <v>2019</v>
      </c>
      <c r="I313" s="214">
        <v>1.6798143999999999</v>
      </c>
    </row>
    <row r="314" spans="1:9">
      <c r="A314" s="214" t="s">
        <v>70</v>
      </c>
      <c r="B314" s="214">
        <v>548</v>
      </c>
      <c r="C314" s="214">
        <v>2019</v>
      </c>
      <c r="D314" s="214">
        <v>57.159793999999998</v>
      </c>
      <c r="F314" s="214" t="s">
        <v>105</v>
      </c>
      <c r="G314" s="214">
        <v>732</v>
      </c>
      <c r="H314" s="214">
        <v>2019</v>
      </c>
      <c r="I314" s="214">
        <v>0.25133781999999999</v>
      </c>
    </row>
    <row r="315" spans="1:9">
      <c r="A315" s="214" t="s">
        <v>70</v>
      </c>
      <c r="B315" s="214">
        <v>548</v>
      </c>
      <c r="C315" s="214">
        <v>2021</v>
      </c>
      <c r="D315" s="214">
        <v>70.680037054449613</v>
      </c>
      <c r="F315" s="214" t="s">
        <v>426</v>
      </c>
      <c r="G315" s="214">
        <v>734</v>
      </c>
      <c r="H315" s="214">
        <v>2019</v>
      </c>
      <c r="I315" s="214">
        <v>0.70694283000000002</v>
      </c>
    </row>
    <row r="316" spans="1:9">
      <c r="A316" s="214" t="s">
        <v>349</v>
      </c>
      <c r="B316" s="214">
        <v>556</v>
      </c>
      <c r="C316" s="214">
        <v>2007</v>
      </c>
      <c r="D316" s="214">
        <v>35.82367</v>
      </c>
      <c r="F316" s="214" t="s">
        <v>106</v>
      </c>
      <c r="G316" s="214">
        <v>738</v>
      </c>
      <c r="H316" s="214">
        <v>2019</v>
      </c>
      <c r="I316" s="214">
        <v>0.60636915999999996</v>
      </c>
    </row>
    <row r="317" spans="1:9">
      <c r="A317" s="214" t="s">
        <v>349</v>
      </c>
      <c r="B317" s="214">
        <v>556</v>
      </c>
      <c r="C317" s="214">
        <v>2019</v>
      </c>
      <c r="D317" s="214">
        <v>78.144237000000004</v>
      </c>
      <c r="F317" s="214" t="s">
        <v>376</v>
      </c>
      <c r="G317" s="214">
        <v>742</v>
      </c>
      <c r="H317" s="214">
        <v>2019</v>
      </c>
      <c r="I317" s="214">
        <v>0.22206393999999999</v>
      </c>
    </row>
    <row r="318" spans="1:9">
      <c r="A318" s="214" t="s">
        <v>349</v>
      </c>
      <c r="B318" s="214">
        <v>556</v>
      </c>
      <c r="C318" s="214">
        <v>2021</v>
      </c>
      <c r="D318" s="214">
        <v>137.21253989164234</v>
      </c>
      <c r="F318" s="214" t="s">
        <v>324</v>
      </c>
      <c r="G318" s="214">
        <v>744</v>
      </c>
      <c r="H318" s="214">
        <v>2019</v>
      </c>
      <c r="I318" s="214">
        <v>1.9348403999999999</v>
      </c>
    </row>
    <row r="319" spans="1:9">
      <c r="A319" s="214" t="s">
        <v>124</v>
      </c>
      <c r="B319" s="214">
        <v>678</v>
      </c>
      <c r="C319" s="214">
        <v>2007</v>
      </c>
      <c r="D319" s="214">
        <v>18.534527000000001</v>
      </c>
      <c r="F319" s="214" t="s">
        <v>107</v>
      </c>
      <c r="G319" s="214">
        <v>746</v>
      </c>
      <c r="H319" s="214">
        <v>2019</v>
      </c>
      <c r="I319" s="214">
        <v>0.60749204999999995</v>
      </c>
    </row>
    <row r="320" spans="1:9">
      <c r="A320" s="214" t="s">
        <v>124</v>
      </c>
      <c r="B320" s="214">
        <v>678</v>
      </c>
      <c r="C320" s="214">
        <v>2019</v>
      </c>
      <c r="D320" s="214">
        <v>40.492041999999998</v>
      </c>
      <c r="F320" s="214" t="s">
        <v>88</v>
      </c>
      <c r="G320" s="214">
        <v>748</v>
      </c>
      <c r="H320" s="214">
        <v>2019</v>
      </c>
      <c r="I320" s="214">
        <v>0.33012585999999999</v>
      </c>
    </row>
    <row r="321" spans="1:9">
      <c r="A321" s="214" t="s">
        <v>124</v>
      </c>
      <c r="B321" s="214">
        <v>678</v>
      </c>
      <c r="C321" s="214">
        <v>2021</v>
      </c>
      <c r="D321" s="214">
        <v>50.982515056499722</v>
      </c>
      <c r="F321" s="214" t="s">
        <v>132</v>
      </c>
      <c r="G321" s="214">
        <v>754</v>
      </c>
      <c r="H321" s="214">
        <v>2019</v>
      </c>
      <c r="I321" s="214">
        <v>3.7340263999999999</v>
      </c>
    </row>
    <row r="322" spans="1:9">
      <c r="A322" s="214" t="s">
        <v>60</v>
      </c>
      <c r="B322" s="214">
        <v>181</v>
      </c>
      <c r="C322" s="214">
        <v>2019</v>
      </c>
      <c r="D322" s="214">
        <v>41.988793999999999</v>
      </c>
      <c r="F322" s="214" t="s">
        <v>375</v>
      </c>
      <c r="G322" s="214">
        <v>813</v>
      </c>
      <c r="H322" s="214">
        <v>2019</v>
      </c>
      <c r="I322" s="214">
        <v>0.10753847</v>
      </c>
    </row>
    <row r="323" spans="1:9">
      <c r="A323" s="214" t="s">
        <v>60</v>
      </c>
      <c r="B323" s="214">
        <v>181</v>
      </c>
      <c r="C323" s="214">
        <v>2007</v>
      </c>
      <c r="D323" s="214">
        <v>61.907228000000003</v>
      </c>
      <c r="F323" s="214" t="s">
        <v>344</v>
      </c>
      <c r="G323" s="214">
        <v>819</v>
      </c>
      <c r="H323" s="214">
        <v>2019</v>
      </c>
      <c r="I323" s="214"/>
    </row>
    <row r="324" spans="1:9">
      <c r="A324" s="214" t="s">
        <v>60</v>
      </c>
      <c r="B324" s="214">
        <v>181</v>
      </c>
      <c r="C324" s="214">
        <v>2021</v>
      </c>
      <c r="D324" s="214">
        <v>63.015652258629231</v>
      </c>
      <c r="F324" s="214" t="s">
        <v>369</v>
      </c>
      <c r="G324" s="214">
        <v>826</v>
      </c>
      <c r="H324" s="214">
        <v>2019</v>
      </c>
      <c r="I324" s="214">
        <v>0.24302139</v>
      </c>
    </row>
    <row r="325" spans="1:9">
      <c r="A325" s="214" t="s">
        <v>350</v>
      </c>
      <c r="B325" s="214">
        <v>867</v>
      </c>
      <c r="C325" s="214">
        <v>2021</v>
      </c>
      <c r="D325" s="214">
        <v>14.442018680603361</v>
      </c>
      <c r="F325" s="214" t="s">
        <v>360</v>
      </c>
      <c r="G325" s="214">
        <v>846</v>
      </c>
      <c r="H325" s="214">
        <v>2019</v>
      </c>
      <c r="I325" s="214"/>
    </row>
    <row r="326" spans="1:9">
      <c r="A326" s="214" t="s">
        <v>350</v>
      </c>
      <c r="B326" s="214">
        <v>867</v>
      </c>
      <c r="C326" s="214">
        <v>2019</v>
      </c>
      <c r="D326" s="214">
        <v>23.344386</v>
      </c>
      <c r="F326" s="214" t="s">
        <v>103</v>
      </c>
      <c r="G326" s="214">
        <v>853</v>
      </c>
      <c r="H326" s="214">
        <v>2019</v>
      </c>
      <c r="I326" s="214">
        <v>2.6233540999999998</v>
      </c>
    </row>
    <row r="327" spans="1:9">
      <c r="A327" s="214" t="s">
        <v>350</v>
      </c>
      <c r="B327" s="214">
        <v>867</v>
      </c>
      <c r="C327" s="214">
        <v>2007</v>
      </c>
      <c r="D327" s="214">
        <v>42.82179</v>
      </c>
      <c r="F327" s="214" t="s">
        <v>354</v>
      </c>
      <c r="G327" s="214">
        <v>862</v>
      </c>
      <c r="H327" s="214">
        <v>2019</v>
      </c>
      <c r="I327" s="214"/>
    </row>
    <row r="328" spans="1:9">
      <c r="A328" s="214" t="s">
        <v>372</v>
      </c>
      <c r="B328" s="214">
        <v>682</v>
      </c>
      <c r="C328" s="214">
        <v>2007</v>
      </c>
      <c r="D328" s="214">
        <v>41.307679</v>
      </c>
      <c r="F328" s="214" t="s">
        <v>403</v>
      </c>
      <c r="G328" s="214">
        <v>866</v>
      </c>
      <c r="H328" s="214">
        <v>2019</v>
      </c>
      <c r="I328" s="214"/>
    </row>
    <row r="329" spans="1:9">
      <c r="A329" s="214" t="s">
        <v>372</v>
      </c>
      <c r="B329" s="214">
        <v>682</v>
      </c>
      <c r="C329" s="214">
        <v>2021</v>
      </c>
      <c r="D329" s="214">
        <v>55.360558316049172</v>
      </c>
      <c r="F329" s="214" t="s">
        <v>335</v>
      </c>
      <c r="G329" s="214">
        <v>911</v>
      </c>
      <c r="H329" s="214">
        <v>2019</v>
      </c>
      <c r="I329" s="214">
        <v>1.4060401</v>
      </c>
    </row>
    <row r="330" spans="1:9">
      <c r="A330" s="214" t="s">
        <v>372</v>
      </c>
      <c r="B330" s="214">
        <v>682</v>
      </c>
      <c r="C330" s="214">
        <v>2019</v>
      </c>
      <c r="D330" s="214">
        <v>56.537841999999998</v>
      </c>
      <c r="F330" s="214" t="s">
        <v>37</v>
      </c>
      <c r="G330" s="214">
        <v>912</v>
      </c>
      <c r="H330" s="214">
        <v>2019</v>
      </c>
      <c r="I330" s="214">
        <v>0.93181767999999998</v>
      </c>
    </row>
    <row r="331" spans="1:9">
      <c r="A331" s="214" t="s">
        <v>330</v>
      </c>
      <c r="B331" s="214">
        <v>684</v>
      </c>
      <c r="C331" s="214">
        <v>2007</v>
      </c>
      <c r="D331" s="214">
        <v>50.812069000000001</v>
      </c>
      <c r="F331" s="214" t="s">
        <v>118</v>
      </c>
      <c r="G331" s="214">
        <v>913</v>
      </c>
      <c r="H331" s="214">
        <v>2019</v>
      </c>
      <c r="I331" s="214">
        <v>1.9696887000000001</v>
      </c>
    </row>
    <row r="332" spans="1:9">
      <c r="A332" s="214" t="s">
        <v>330</v>
      </c>
      <c r="B332" s="214">
        <v>684</v>
      </c>
      <c r="C332" s="214">
        <v>2019</v>
      </c>
      <c r="D332" s="214">
        <v>82.803892000000005</v>
      </c>
      <c r="F332" s="214" t="s">
        <v>328</v>
      </c>
      <c r="G332" s="214">
        <v>914</v>
      </c>
      <c r="H332" s="214">
        <v>2019</v>
      </c>
      <c r="I332" s="214">
        <v>0.81292997</v>
      </c>
    </row>
    <row r="333" spans="1:9">
      <c r="A333" s="214" t="s">
        <v>330</v>
      </c>
      <c r="B333" s="214">
        <v>684</v>
      </c>
      <c r="C333" s="214">
        <v>2021</v>
      </c>
      <c r="D333" s="214">
        <v>107.31711711346212</v>
      </c>
      <c r="F333" s="214" t="s">
        <v>329</v>
      </c>
      <c r="G333" s="214">
        <v>915</v>
      </c>
      <c r="H333" s="214">
        <v>2019</v>
      </c>
      <c r="I333" s="214">
        <v>4.3830634000000002</v>
      </c>
    </row>
    <row r="334" spans="1:9">
      <c r="A334" s="214" t="s">
        <v>52</v>
      </c>
      <c r="B334" s="214">
        <v>273</v>
      </c>
      <c r="C334" s="214">
        <v>2007</v>
      </c>
      <c r="D334" s="214">
        <v>37.205021000000002</v>
      </c>
      <c r="F334" s="214" t="s">
        <v>36</v>
      </c>
      <c r="G334" s="214">
        <v>916</v>
      </c>
      <c r="H334" s="214">
        <v>2019</v>
      </c>
      <c r="I334" s="214">
        <v>4.1613015000000004</v>
      </c>
    </row>
    <row r="335" spans="1:9">
      <c r="A335" s="214" t="s">
        <v>52</v>
      </c>
      <c r="B335" s="214">
        <v>273</v>
      </c>
      <c r="C335" s="214">
        <v>2019</v>
      </c>
      <c r="D335" s="214">
        <v>53.300761999999999</v>
      </c>
      <c r="F335" s="214" t="s">
        <v>122</v>
      </c>
      <c r="G335" s="214">
        <v>917</v>
      </c>
      <c r="H335" s="214">
        <v>2019</v>
      </c>
      <c r="I335" s="214">
        <v>0.95933303000000003</v>
      </c>
    </row>
    <row r="336" spans="1:9">
      <c r="A336" s="214" t="s">
        <v>52</v>
      </c>
      <c r="B336" s="214">
        <v>273</v>
      </c>
      <c r="C336" s="214">
        <v>2021</v>
      </c>
      <c r="D336" s="214">
        <v>59.77314369553347</v>
      </c>
      <c r="F336" s="214" t="s">
        <v>312</v>
      </c>
      <c r="G336" s="214">
        <v>918</v>
      </c>
      <c r="H336" s="214">
        <v>2019</v>
      </c>
      <c r="I336" s="214">
        <v>0.63211786999999997</v>
      </c>
    </row>
    <row r="337" spans="1:9">
      <c r="A337" s="214" t="s">
        <v>351</v>
      </c>
      <c r="B337" s="214">
        <v>868</v>
      </c>
      <c r="C337" s="214">
        <v>2021</v>
      </c>
      <c r="D337" s="214">
        <v>15.099192162821936</v>
      </c>
      <c r="F337" s="214" t="s">
        <v>100</v>
      </c>
      <c r="G337" s="214">
        <v>921</v>
      </c>
      <c r="H337" s="214">
        <v>2019</v>
      </c>
      <c r="I337" s="214">
        <v>0.43067878999999998</v>
      </c>
    </row>
    <row r="338" spans="1:9">
      <c r="A338" s="214" t="s">
        <v>351</v>
      </c>
      <c r="B338" s="214">
        <v>868</v>
      </c>
      <c r="C338" s="214">
        <v>2019</v>
      </c>
      <c r="D338" s="214">
        <v>17.057493999999998</v>
      </c>
      <c r="F338" s="214" t="s">
        <v>48</v>
      </c>
      <c r="G338" s="214">
        <v>922</v>
      </c>
      <c r="H338" s="214">
        <v>2019</v>
      </c>
      <c r="I338" s="214">
        <v>0.92988554999999995</v>
      </c>
    </row>
    <row r="339" spans="1:9">
      <c r="A339" s="214" t="s">
        <v>351</v>
      </c>
      <c r="B339" s="214">
        <v>868</v>
      </c>
      <c r="C339" s="214">
        <v>2007</v>
      </c>
      <c r="D339" s="214">
        <v>25.657377</v>
      </c>
      <c r="F339" s="214" t="s">
        <v>130</v>
      </c>
      <c r="G339" s="214">
        <v>923</v>
      </c>
      <c r="H339" s="214">
        <v>2019</v>
      </c>
      <c r="I339" s="214">
        <v>9.4120398999999999</v>
      </c>
    </row>
    <row r="340" spans="1:9">
      <c r="A340" s="214" t="s">
        <v>100</v>
      </c>
      <c r="B340" s="214">
        <v>921</v>
      </c>
      <c r="C340" s="214">
        <v>2007</v>
      </c>
      <c r="D340" s="214">
        <v>28.276246</v>
      </c>
      <c r="F340" s="214" t="s">
        <v>45</v>
      </c>
      <c r="G340" s="214">
        <v>924</v>
      </c>
      <c r="H340" s="214">
        <v>2019</v>
      </c>
      <c r="I340" s="214">
        <v>0.85478770999999998</v>
      </c>
    </row>
    <row r="341" spans="1:9">
      <c r="A341" s="214" t="s">
        <v>100</v>
      </c>
      <c r="B341" s="214">
        <v>921</v>
      </c>
      <c r="C341" s="214">
        <v>2019</v>
      </c>
      <c r="D341" s="214">
        <v>28.332006</v>
      </c>
      <c r="F341" s="214" t="s">
        <v>325</v>
      </c>
      <c r="G341" s="214">
        <v>925</v>
      </c>
      <c r="H341" s="214">
        <v>2019</v>
      </c>
      <c r="I341" s="214">
        <v>1.5531987</v>
      </c>
    </row>
    <row r="342" spans="1:9">
      <c r="A342" s="214" t="s">
        <v>100</v>
      </c>
      <c r="B342" s="214">
        <v>921</v>
      </c>
      <c r="C342" s="214">
        <v>2021</v>
      </c>
      <c r="D342" s="214">
        <v>38.140470756378519</v>
      </c>
      <c r="F342" s="214" t="s">
        <v>79</v>
      </c>
      <c r="G342" s="214">
        <v>926</v>
      </c>
      <c r="H342" s="214">
        <v>2019</v>
      </c>
      <c r="I342" s="214">
        <v>2.3171081</v>
      </c>
    </row>
    <row r="343" spans="1:9">
      <c r="A343" s="214" t="s">
        <v>387</v>
      </c>
      <c r="B343" s="214">
        <v>948</v>
      </c>
      <c r="C343" s="214">
        <v>2007</v>
      </c>
      <c r="D343" s="214">
        <v>36.113123000000002</v>
      </c>
      <c r="F343" s="214" t="s">
        <v>108</v>
      </c>
      <c r="G343" s="214">
        <v>927</v>
      </c>
      <c r="H343" s="214">
        <v>2019</v>
      </c>
      <c r="I343" s="214">
        <v>1.2972296999999999</v>
      </c>
    </row>
    <row r="344" spans="1:9">
      <c r="A344" s="214" t="s">
        <v>387</v>
      </c>
      <c r="B344" s="214">
        <v>948</v>
      </c>
      <c r="C344" s="214">
        <v>2019</v>
      </c>
      <c r="D344" s="214">
        <v>68.438115999999994</v>
      </c>
      <c r="F344" s="214" t="s">
        <v>5</v>
      </c>
      <c r="G344" s="214">
        <v>935</v>
      </c>
      <c r="H344" s="214">
        <v>2019</v>
      </c>
      <c r="I344" s="214"/>
    </row>
    <row r="345" spans="1:9">
      <c r="A345" s="214" t="s">
        <v>387</v>
      </c>
      <c r="B345" s="214">
        <v>948</v>
      </c>
      <c r="C345" s="214">
        <v>2021</v>
      </c>
      <c r="D345" s="214">
        <v>77.708859878366482</v>
      </c>
      <c r="F345" s="214" t="s">
        <v>22</v>
      </c>
      <c r="G345" s="214">
        <v>936</v>
      </c>
      <c r="H345" s="214">
        <v>2019</v>
      </c>
      <c r="I345" s="214"/>
    </row>
    <row r="346" spans="1:9">
      <c r="A346" s="214" t="s">
        <v>352</v>
      </c>
      <c r="B346" s="214">
        <v>943</v>
      </c>
      <c r="C346" s="214">
        <v>2007</v>
      </c>
      <c r="D346" s="214">
        <v>31.757507</v>
      </c>
      <c r="F346" s="214" t="s">
        <v>7</v>
      </c>
      <c r="G346" s="214">
        <v>939</v>
      </c>
      <c r="H346" s="214">
        <v>2019</v>
      </c>
      <c r="I346" s="214">
        <v>1.4537343</v>
      </c>
    </row>
    <row r="347" spans="1:9">
      <c r="A347" s="214" t="s">
        <v>352</v>
      </c>
      <c r="B347" s="214">
        <v>943</v>
      </c>
      <c r="C347" s="214">
        <v>2019</v>
      </c>
      <c r="D347" s="214">
        <v>78.725148000000004</v>
      </c>
      <c r="F347" s="214" t="s">
        <v>84</v>
      </c>
      <c r="G347" s="214">
        <v>941</v>
      </c>
      <c r="H347" s="214">
        <v>2019</v>
      </c>
      <c r="I347" s="214">
        <v>2.0463933999999999</v>
      </c>
    </row>
    <row r="348" spans="1:9">
      <c r="A348" s="214" t="s">
        <v>352</v>
      </c>
      <c r="B348" s="214">
        <v>943</v>
      </c>
      <c r="C348" s="214">
        <v>2021</v>
      </c>
      <c r="D348" s="214">
        <v>93.40416124997931</v>
      </c>
      <c r="F348" s="214" t="s">
        <v>321</v>
      </c>
      <c r="G348" s="214">
        <v>942</v>
      </c>
      <c r="H348" s="214">
        <v>2019</v>
      </c>
      <c r="I348" s="214">
        <v>1.3928978999999999</v>
      </c>
    </row>
    <row r="349" spans="1:9">
      <c r="A349" s="214" t="s">
        <v>71</v>
      </c>
      <c r="B349" s="214">
        <v>686</v>
      </c>
      <c r="C349" s="214">
        <v>2007</v>
      </c>
      <c r="D349" s="214">
        <v>50.935397999999999</v>
      </c>
      <c r="F349" s="214" t="s">
        <v>352</v>
      </c>
      <c r="G349" s="214">
        <v>943</v>
      </c>
      <c r="H349" s="214">
        <v>2019</v>
      </c>
      <c r="I349" s="214"/>
    </row>
    <row r="350" spans="1:9">
      <c r="A350" s="214" t="s">
        <v>71</v>
      </c>
      <c r="B350" s="214">
        <v>686</v>
      </c>
      <c r="C350" s="214">
        <v>2019</v>
      </c>
      <c r="D350" s="214">
        <v>65.161530999999997</v>
      </c>
      <c r="F350" s="214" t="s">
        <v>68</v>
      </c>
      <c r="G350" s="214">
        <v>944</v>
      </c>
      <c r="H350" s="214">
        <v>2019</v>
      </c>
      <c r="I350" s="214">
        <v>1.5768225</v>
      </c>
    </row>
    <row r="351" spans="1:9">
      <c r="A351" s="214" t="s">
        <v>71</v>
      </c>
      <c r="B351" s="214">
        <v>686</v>
      </c>
      <c r="C351" s="214">
        <v>2021</v>
      </c>
      <c r="D351" s="214">
        <v>75.78830643618258</v>
      </c>
      <c r="F351" s="214" t="s">
        <v>59</v>
      </c>
      <c r="G351" s="214">
        <v>946</v>
      </c>
      <c r="H351" s="214">
        <v>2019</v>
      </c>
      <c r="I351" s="214">
        <v>1.1223491000000001</v>
      </c>
    </row>
    <row r="352" spans="1:9">
      <c r="A352" s="214" t="s">
        <v>101</v>
      </c>
      <c r="B352" s="214">
        <v>688</v>
      </c>
      <c r="C352" s="214">
        <v>2007</v>
      </c>
      <c r="D352" s="214">
        <v>32.341593000000003</v>
      </c>
      <c r="F352" s="214" t="s">
        <v>387</v>
      </c>
      <c r="G352" s="214">
        <v>948</v>
      </c>
      <c r="H352" s="214">
        <v>2019</v>
      </c>
      <c r="I352" s="214">
        <v>10.152870999999999</v>
      </c>
    </row>
    <row r="353" spans="1:9">
      <c r="A353" s="214" t="s">
        <v>101</v>
      </c>
      <c r="B353" s="214">
        <v>688</v>
      </c>
      <c r="C353" s="214">
        <v>2019</v>
      </c>
      <c r="D353" s="214">
        <v>103.37797</v>
      </c>
      <c r="F353" s="214" t="s">
        <v>64</v>
      </c>
      <c r="G353" s="214">
        <v>960</v>
      </c>
      <c r="H353" s="214">
        <v>2019</v>
      </c>
      <c r="I353" s="214">
        <v>0</v>
      </c>
    </row>
    <row r="354" spans="1:9">
      <c r="A354" s="214" t="s">
        <v>101</v>
      </c>
      <c r="B354" s="214">
        <v>688</v>
      </c>
      <c r="C354" s="214">
        <v>2021</v>
      </c>
      <c r="D354" s="214">
        <v>133.56751413867457</v>
      </c>
      <c r="F354" s="214" t="s">
        <v>23</v>
      </c>
      <c r="G354" s="214">
        <v>961</v>
      </c>
      <c r="H354" s="214">
        <v>2019</v>
      </c>
      <c r="I354" s="214"/>
    </row>
    <row r="355" spans="1:9">
      <c r="A355" s="214" t="s">
        <v>125</v>
      </c>
      <c r="B355" s="214">
        <v>518</v>
      </c>
      <c r="C355" s="214">
        <v>2019</v>
      </c>
      <c r="D355" s="214">
        <v>38.752775999999997</v>
      </c>
      <c r="F355" s="214" t="s">
        <v>427</v>
      </c>
      <c r="G355" s="214">
        <v>962</v>
      </c>
      <c r="H355" s="214">
        <v>2019</v>
      </c>
      <c r="I355" s="214">
        <v>0.86711678000000003</v>
      </c>
    </row>
    <row r="356" spans="1:9">
      <c r="A356" s="214" t="s">
        <v>125</v>
      </c>
      <c r="B356" s="214">
        <v>518</v>
      </c>
      <c r="C356" s="214">
        <v>2021</v>
      </c>
      <c r="D356" s="214">
        <v>58.356163626192682</v>
      </c>
      <c r="F356" s="214" t="s">
        <v>339</v>
      </c>
      <c r="G356" s="214">
        <v>963</v>
      </c>
      <c r="H356" s="214">
        <v>2019</v>
      </c>
      <c r="I356" s="214">
        <v>0.74628240999999995</v>
      </c>
    </row>
    <row r="357" spans="1:9">
      <c r="A357" s="214" t="s">
        <v>125</v>
      </c>
      <c r="B357" s="214">
        <v>518</v>
      </c>
      <c r="C357" s="214">
        <v>2007</v>
      </c>
      <c r="D357" s="214">
        <v>74.646078000000003</v>
      </c>
      <c r="F357" s="214" t="s">
        <v>75</v>
      </c>
      <c r="G357" s="214">
        <v>964</v>
      </c>
      <c r="H357" s="214">
        <v>2019</v>
      </c>
      <c r="I357" s="214">
        <v>1.4621922000000001</v>
      </c>
    </row>
    <row r="358" spans="1:9">
      <c r="A358" s="214" t="s">
        <v>319</v>
      </c>
      <c r="B358" s="214">
        <v>728</v>
      </c>
      <c r="C358" s="214">
        <v>2007</v>
      </c>
      <c r="D358" s="214">
        <v>18.716217</v>
      </c>
      <c r="F358" s="214" t="s">
        <v>318</v>
      </c>
      <c r="G358" s="214">
        <v>967</v>
      </c>
      <c r="H358" s="214">
        <v>2019</v>
      </c>
      <c r="I358" s="214"/>
    </row>
    <row r="359" spans="1:9">
      <c r="A359" s="214" t="s">
        <v>319</v>
      </c>
      <c r="B359" s="214">
        <v>728</v>
      </c>
      <c r="C359" s="214">
        <v>2019</v>
      </c>
      <c r="D359" s="214">
        <v>59.899867</v>
      </c>
      <c r="F359" s="214" t="s">
        <v>76</v>
      </c>
      <c r="G359" s="214">
        <v>968</v>
      </c>
      <c r="H359" s="214">
        <v>2019</v>
      </c>
      <c r="I359" s="214">
        <v>1.7339640999999999</v>
      </c>
    </row>
    <row r="360" spans="1:9">
      <c r="A360" s="214" t="s">
        <v>319</v>
      </c>
      <c r="B360" s="214">
        <v>728</v>
      </c>
      <c r="C360" s="214">
        <v>2021</v>
      </c>
      <c r="D360" s="214">
        <v>71.382160079545969</v>
      </c>
      <c r="F360" s="214" t="s">
        <v>2</v>
      </c>
      <c r="G360" s="214">
        <v>122</v>
      </c>
      <c r="H360" s="214">
        <v>2021</v>
      </c>
      <c r="I360" s="214"/>
    </row>
    <row r="361" spans="1:9">
      <c r="A361" s="214" t="s">
        <v>476</v>
      </c>
      <c r="B361" s="214">
        <v>836</v>
      </c>
      <c r="C361" s="214">
        <v>2021</v>
      </c>
      <c r="D361" s="214">
        <v>28.236181061523975</v>
      </c>
      <c r="F361" s="214" t="s">
        <v>3</v>
      </c>
      <c r="G361" s="214">
        <v>124</v>
      </c>
      <c r="H361" s="214">
        <v>2021</v>
      </c>
      <c r="I361" s="214"/>
    </row>
    <row r="362" spans="1:9">
      <c r="A362" s="214" t="s">
        <v>476</v>
      </c>
      <c r="B362" s="214">
        <v>836</v>
      </c>
      <c r="C362" s="214">
        <v>2019</v>
      </c>
      <c r="D362" s="214">
        <v>61.992224999999998</v>
      </c>
      <c r="F362" s="214" t="s">
        <v>6</v>
      </c>
      <c r="G362" s="214">
        <v>128</v>
      </c>
      <c r="H362" s="214">
        <v>2021</v>
      </c>
      <c r="I362" s="214"/>
    </row>
    <row r="363" spans="1:9">
      <c r="A363" s="214" t="s">
        <v>126</v>
      </c>
      <c r="B363" s="214">
        <v>558</v>
      </c>
      <c r="C363" s="214">
        <v>2019</v>
      </c>
      <c r="D363" s="214">
        <v>33.133369000000002</v>
      </c>
      <c r="F363" s="214" t="s">
        <v>9</v>
      </c>
      <c r="G363" s="214">
        <v>132</v>
      </c>
      <c r="H363" s="214">
        <v>2021</v>
      </c>
      <c r="I363" s="214"/>
    </row>
    <row r="364" spans="1:9">
      <c r="A364" s="214" t="s">
        <v>126</v>
      </c>
      <c r="B364" s="214">
        <v>558</v>
      </c>
      <c r="C364" s="214">
        <v>2007</v>
      </c>
      <c r="D364" s="214">
        <v>37.80124</v>
      </c>
      <c r="F364" s="214" t="s">
        <v>10</v>
      </c>
      <c r="G364" s="214">
        <v>134</v>
      </c>
      <c r="H364" s="214">
        <v>2021</v>
      </c>
      <c r="I364" s="214"/>
    </row>
    <row r="365" spans="1:9">
      <c r="A365" s="214" t="s">
        <v>126</v>
      </c>
      <c r="B365" s="214">
        <v>558</v>
      </c>
      <c r="C365" s="214">
        <v>2021</v>
      </c>
      <c r="D365" s="214">
        <v>46.668963760303107</v>
      </c>
      <c r="F365" s="214" t="s">
        <v>14</v>
      </c>
      <c r="G365" s="214">
        <v>136</v>
      </c>
      <c r="H365" s="214">
        <v>2021</v>
      </c>
      <c r="I365" s="214"/>
    </row>
    <row r="366" spans="1:9">
      <c r="A366" s="214" t="s">
        <v>18</v>
      </c>
      <c r="B366" s="214">
        <v>138</v>
      </c>
      <c r="C366" s="214">
        <v>2007</v>
      </c>
      <c r="D366" s="214">
        <v>41.972963999999997</v>
      </c>
      <c r="F366" s="214" t="s">
        <v>17</v>
      </c>
      <c r="G366" s="214">
        <v>137</v>
      </c>
      <c r="H366" s="214">
        <v>2021</v>
      </c>
      <c r="I366" s="214"/>
    </row>
    <row r="367" spans="1:9">
      <c r="A367" s="214" t="s">
        <v>18</v>
      </c>
      <c r="B367" s="214">
        <v>138</v>
      </c>
      <c r="C367" s="214">
        <v>2019</v>
      </c>
      <c r="D367" s="214">
        <v>47.597338000000001</v>
      </c>
      <c r="F367" s="214" t="s">
        <v>18</v>
      </c>
      <c r="G367" s="214">
        <v>138</v>
      </c>
      <c r="H367" s="214">
        <v>2021</v>
      </c>
      <c r="I367" s="214"/>
    </row>
    <row r="368" spans="1:9">
      <c r="A368" s="214" t="s">
        <v>18</v>
      </c>
      <c r="B368" s="214">
        <v>138</v>
      </c>
      <c r="C368" s="214">
        <v>2021</v>
      </c>
      <c r="D368" s="214">
        <v>58.059052294353506</v>
      </c>
      <c r="F368" s="214" t="s">
        <v>20</v>
      </c>
      <c r="G368" s="214">
        <v>142</v>
      </c>
      <c r="H368" s="214">
        <v>2021</v>
      </c>
      <c r="I368" s="214"/>
    </row>
    <row r="369" spans="1:9">
      <c r="A369" s="214" t="s">
        <v>19</v>
      </c>
      <c r="B369" s="214">
        <v>196</v>
      </c>
      <c r="C369" s="214">
        <v>2007</v>
      </c>
      <c r="D369" s="214">
        <v>16.312335000000001</v>
      </c>
      <c r="F369" s="214" t="s">
        <v>25</v>
      </c>
      <c r="G369" s="214">
        <v>144</v>
      </c>
      <c r="H369" s="214">
        <v>2021</v>
      </c>
      <c r="I369" s="214"/>
    </row>
    <row r="370" spans="1:9">
      <c r="A370" s="214" t="s">
        <v>19</v>
      </c>
      <c r="B370" s="214">
        <v>196</v>
      </c>
      <c r="C370" s="214">
        <v>2019</v>
      </c>
      <c r="D370" s="214">
        <v>32.059190999999998</v>
      </c>
      <c r="F370" s="214" t="s">
        <v>26</v>
      </c>
      <c r="G370" s="214">
        <v>146</v>
      </c>
      <c r="H370" s="214">
        <v>2021</v>
      </c>
      <c r="I370" s="214"/>
    </row>
    <row r="371" spans="1:9">
      <c r="A371" s="214" t="s">
        <v>19</v>
      </c>
      <c r="B371" s="214">
        <v>196</v>
      </c>
      <c r="C371" s="214">
        <v>2021</v>
      </c>
      <c r="D371" s="214">
        <v>51.965890840098808</v>
      </c>
      <c r="F371" s="214" t="s">
        <v>4</v>
      </c>
      <c r="G371" s="214">
        <v>156</v>
      </c>
      <c r="H371" s="214">
        <v>2021</v>
      </c>
      <c r="I371" s="214"/>
    </row>
    <row r="372" spans="1:9">
      <c r="A372" s="214" t="s">
        <v>127</v>
      </c>
      <c r="B372" s="214">
        <v>278</v>
      </c>
      <c r="C372" s="214">
        <v>2007</v>
      </c>
      <c r="D372" s="214">
        <v>30.916018999999999</v>
      </c>
      <c r="F372" s="214" t="s">
        <v>15</v>
      </c>
      <c r="G372" s="214">
        <v>158</v>
      </c>
      <c r="H372" s="214">
        <v>2021</v>
      </c>
      <c r="I372" s="214"/>
    </row>
    <row r="373" spans="1:9">
      <c r="A373" s="214" t="s">
        <v>127</v>
      </c>
      <c r="B373" s="214">
        <v>278</v>
      </c>
      <c r="C373" s="214">
        <v>2019</v>
      </c>
      <c r="D373" s="214">
        <v>41.733963000000003</v>
      </c>
      <c r="F373" s="214" t="s">
        <v>8</v>
      </c>
      <c r="G373" s="214">
        <v>172</v>
      </c>
      <c r="H373" s="214">
        <v>2021</v>
      </c>
      <c r="I373" s="214"/>
    </row>
    <row r="374" spans="1:9">
      <c r="A374" s="214" t="s">
        <v>127</v>
      </c>
      <c r="B374" s="214">
        <v>278</v>
      </c>
      <c r="C374" s="214">
        <v>2021</v>
      </c>
      <c r="D374" s="214">
        <v>49.529741890111474</v>
      </c>
      <c r="F374" s="214" t="s">
        <v>11</v>
      </c>
      <c r="G374" s="214">
        <v>174</v>
      </c>
      <c r="H374" s="214">
        <v>2021</v>
      </c>
      <c r="I374" s="214">
        <v>11.36074143915193</v>
      </c>
    </row>
    <row r="375" spans="1:9">
      <c r="A375" s="214" t="s">
        <v>102</v>
      </c>
      <c r="B375" s="214">
        <v>692</v>
      </c>
      <c r="C375" s="214">
        <v>2007</v>
      </c>
      <c r="D375" s="214">
        <v>17.830295</v>
      </c>
      <c r="F375" s="214" t="s">
        <v>58</v>
      </c>
      <c r="G375" s="214">
        <v>176</v>
      </c>
      <c r="H375" s="214">
        <v>2021</v>
      </c>
      <c r="I375" s="214"/>
    </row>
    <row r="376" spans="1:9">
      <c r="A376" s="214" t="s">
        <v>102</v>
      </c>
      <c r="B376" s="214">
        <v>692</v>
      </c>
      <c r="C376" s="214">
        <v>2019</v>
      </c>
      <c r="D376" s="214">
        <v>39.802470999999997</v>
      </c>
      <c r="F376" s="214" t="s">
        <v>12</v>
      </c>
      <c r="G376" s="214">
        <v>178</v>
      </c>
      <c r="H376" s="214">
        <v>2021</v>
      </c>
      <c r="I376" s="214"/>
    </row>
    <row r="377" spans="1:9">
      <c r="A377" s="214" t="s">
        <v>102</v>
      </c>
      <c r="B377" s="214">
        <v>692</v>
      </c>
      <c r="C377" s="214">
        <v>2021</v>
      </c>
      <c r="D377" s="214">
        <v>48.558107290717558</v>
      </c>
      <c r="F377" s="214" t="s">
        <v>60</v>
      </c>
      <c r="G377" s="214">
        <v>181</v>
      </c>
      <c r="H377" s="214">
        <v>2021</v>
      </c>
      <c r="I377" s="214"/>
    </row>
    <row r="378" spans="1:9">
      <c r="A378" s="214" t="s">
        <v>128</v>
      </c>
      <c r="B378" s="214">
        <v>694</v>
      </c>
      <c r="C378" s="214">
        <v>2007</v>
      </c>
      <c r="D378" s="214">
        <v>8.1163308000000001</v>
      </c>
      <c r="F378" s="214" t="s">
        <v>21</v>
      </c>
      <c r="G378" s="214">
        <v>182</v>
      </c>
      <c r="H378" s="214">
        <v>2021</v>
      </c>
      <c r="I378" s="214"/>
    </row>
    <row r="379" spans="1:9">
      <c r="A379" s="214" t="s">
        <v>128</v>
      </c>
      <c r="B379" s="214">
        <v>694</v>
      </c>
      <c r="C379" s="214">
        <v>2019</v>
      </c>
      <c r="D379" s="214">
        <v>29.166705</v>
      </c>
      <c r="F379" s="214" t="s">
        <v>49</v>
      </c>
      <c r="G379" s="214">
        <v>186</v>
      </c>
      <c r="H379" s="214">
        <v>2021</v>
      </c>
      <c r="I379" s="214">
        <v>0.76371606095394406</v>
      </c>
    </row>
    <row r="380" spans="1:9">
      <c r="A380" s="214" t="s">
        <v>128</v>
      </c>
      <c r="B380" s="214">
        <v>694</v>
      </c>
      <c r="C380" s="214">
        <v>2021</v>
      </c>
      <c r="D380" s="214">
        <v>35.709345252404987</v>
      </c>
      <c r="F380" s="214" t="s">
        <v>1</v>
      </c>
      <c r="G380" s="214">
        <v>193</v>
      </c>
      <c r="H380" s="214">
        <v>2021</v>
      </c>
      <c r="I380" s="214"/>
    </row>
    <row r="381" spans="1:9">
      <c r="A381" s="214" t="s">
        <v>427</v>
      </c>
      <c r="B381" s="214">
        <v>962</v>
      </c>
      <c r="C381" s="214">
        <v>2007</v>
      </c>
      <c r="D381" s="214">
        <v>23.531594999999999</v>
      </c>
      <c r="F381" s="214" t="s">
        <v>19</v>
      </c>
      <c r="G381" s="214">
        <v>196</v>
      </c>
      <c r="H381" s="214">
        <v>2021</v>
      </c>
      <c r="I381" s="214"/>
    </row>
    <row r="382" spans="1:9">
      <c r="A382" s="214" t="s">
        <v>427</v>
      </c>
      <c r="B382" s="214">
        <v>962</v>
      </c>
      <c r="C382" s="214">
        <v>2019</v>
      </c>
      <c r="D382" s="214">
        <v>40.639577000000003</v>
      </c>
      <c r="F382" s="214" t="s">
        <v>53</v>
      </c>
      <c r="G382" s="214">
        <v>199</v>
      </c>
      <c r="H382" s="214">
        <v>2021</v>
      </c>
      <c r="I382" s="214">
        <v>1.3084462936278825</v>
      </c>
    </row>
    <row r="383" spans="1:9">
      <c r="A383" s="214" t="s">
        <v>427</v>
      </c>
      <c r="B383" s="214">
        <v>962</v>
      </c>
      <c r="C383" s="214">
        <v>2021</v>
      </c>
      <c r="D383" s="214">
        <v>52.950677353422968</v>
      </c>
      <c r="F383" s="214" t="s">
        <v>61</v>
      </c>
      <c r="G383" s="214">
        <v>213</v>
      </c>
      <c r="H383" s="214">
        <v>2021</v>
      </c>
      <c r="I383" s="214">
        <v>1.8120871814842521</v>
      </c>
    </row>
    <row r="384" spans="1:9">
      <c r="A384" s="214" t="s">
        <v>20</v>
      </c>
      <c r="B384" s="214">
        <v>142</v>
      </c>
      <c r="C384" s="214">
        <v>2019</v>
      </c>
      <c r="D384" s="214">
        <v>40.882933999999999</v>
      </c>
      <c r="F384" s="214" t="s">
        <v>310</v>
      </c>
      <c r="G384" s="214">
        <v>218</v>
      </c>
      <c r="H384" s="214">
        <v>2021</v>
      </c>
      <c r="I384" s="214">
        <v>1.4170607452776776</v>
      </c>
    </row>
    <row r="385" spans="1:9">
      <c r="A385" s="214" t="s">
        <v>20</v>
      </c>
      <c r="B385" s="214">
        <v>142</v>
      </c>
      <c r="C385" s="214">
        <v>2021</v>
      </c>
      <c r="D385" s="214">
        <v>42.700000000000081</v>
      </c>
      <c r="F385" s="214" t="s">
        <v>51</v>
      </c>
      <c r="G385" s="214">
        <v>223</v>
      </c>
      <c r="H385" s="214">
        <v>2021</v>
      </c>
      <c r="I385" s="214">
        <v>1.1172367606065003</v>
      </c>
    </row>
    <row r="386" spans="1:9">
      <c r="A386" s="214" t="s">
        <v>20</v>
      </c>
      <c r="B386" s="214">
        <v>142</v>
      </c>
      <c r="C386" s="214">
        <v>2007</v>
      </c>
      <c r="D386" s="214">
        <v>49.725785999999999</v>
      </c>
      <c r="F386" s="214" t="s">
        <v>62</v>
      </c>
      <c r="G386" s="214">
        <v>228</v>
      </c>
      <c r="H386" s="214">
        <v>2021</v>
      </c>
      <c r="I386" s="214">
        <v>1.4614705667724357</v>
      </c>
    </row>
    <row r="387" spans="1:9">
      <c r="A387" s="214" t="s">
        <v>33</v>
      </c>
      <c r="B387" s="214">
        <v>449</v>
      </c>
      <c r="C387" s="214">
        <v>2007</v>
      </c>
      <c r="D387" s="214">
        <v>6.8835902000000004</v>
      </c>
      <c r="F387" s="214" t="s">
        <v>63</v>
      </c>
      <c r="G387" s="214">
        <v>233</v>
      </c>
      <c r="H387" s="214">
        <v>2021</v>
      </c>
      <c r="I387" s="214">
        <v>2.3856253802536522</v>
      </c>
    </row>
    <row r="388" spans="1:9">
      <c r="A388" s="214" t="s">
        <v>33</v>
      </c>
      <c r="B388" s="214">
        <v>449</v>
      </c>
      <c r="C388" s="214">
        <v>2019</v>
      </c>
      <c r="D388" s="214">
        <v>59.985894000000002</v>
      </c>
      <c r="F388" s="214" t="s">
        <v>341</v>
      </c>
      <c r="G388" s="214">
        <v>238</v>
      </c>
      <c r="H388" s="214">
        <v>2021</v>
      </c>
      <c r="I388" s="214">
        <v>1.4585946577761184</v>
      </c>
    </row>
    <row r="389" spans="1:9">
      <c r="A389" s="214" t="s">
        <v>33</v>
      </c>
      <c r="B389" s="214">
        <v>449</v>
      </c>
      <c r="C389" s="214">
        <v>2021</v>
      </c>
      <c r="D389" s="214">
        <v>68.195890018874493</v>
      </c>
      <c r="F389" s="214" t="s">
        <v>65</v>
      </c>
      <c r="G389" s="214">
        <v>243</v>
      </c>
      <c r="H389" s="214">
        <v>2021</v>
      </c>
      <c r="I389" s="214">
        <v>1.955301327512637</v>
      </c>
    </row>
    <row r="390" spans="1:9">
      <c r="A390" s="214" t="s">
        <v>72</v>
      </c>
      <c r="B390" s="214">
        <v>564</v>
      </c>
      <c r="C390" s="214">
        <v>2007</v>
      </c>
      <c r="D390" s="214">
        <v>52.514524000000002</v>
      </c>
      <c r="F390" s="214" t="s">
        <v>66</v>
      </c>
      <c r="G390" s="214">
        <v>248</v>
      </c>
      <c r="H390" s="214">
        <v>2021</v>
      </c>
      <c r="I390" s="214">
        <v>4.2460069470910131</v>
      </c>
    </row>
    <row r="391" spans="1:9">
      <c r="A391" s="214" t="s">
        <v>72</v>
      </c>
      <c r="B391" s="214">
        <v>564</v>
      </c>
      <c r="C391" s="214">
        <v>2021</v>
      </c>
      <c r="D391" s="214">
        <v>83.416444724041895</v>
      </c>
      <c r="F391" s="214" t="s">
        <v>343</v>
      </c>
      <c r="G391" s="214">
        <v>253</v>
      </c>
      <c r="H391" s="214">
        <v>2021</v>
      </c>
      <c r="I391" s="214">
        <v>2.8828872193300676</v>
      </c>
    </row>
    <row r="392" spans="1:9">
      <c r="A392" s="214" t="s">
        <v>72</v>
      </c>
      <c r="B392" s="214">
        <v>564</v>
      </c>
      <c r="C392" s="214">
        <v>2019</v>
      </c>
      <c r="D392" s="214">
        <v>85.555481999999998</v>
      </c>
      <c r="F392" s="214" t="s">
        <v>346</v>
      </c>
      <c r="G392" s="214">
        <v>258</v>
      </c>
      <c r="H392" s="214">
        <v>2021</v>
      </c>
      <c r="I392" s="214">
        <v>1.1650245375881594</v>
      </c>
    </row>
    <row r="393" spans="1:9">
      <c r="A393" s="214" t="s">
        <v>320</v>
      </c>
      <c r="B393" s="214">
        <v>283</v>
      </c>
      <c r="C393" s="214">
        <v>2019</v>
      </c>
      <c r="D393" s="214">
        <v>41.943077000000002</v>
      </c>
      <c r="F393" s="214" t="s">
        <v>96</v>
      </c>
      <c r="G393" s="214">
        <v>263</v>
      </c>
      <c r="H393" s="214">
        <v>2021</v>
      </c>
      <c r="I393" s="214">
        <v>0.11739428391108583</v>
      </c>
    </row>
    <row r="394" spans="1:9">
      <c r="A394" s="214" t="s">
        <v>320</v>
      </c>
      <c r="B394" s="214">
        <v>283</v>
      </c>
      <c r="C394" s="214">
        <v>2007</v>
      </c>
      <c r="D394" s="214">
        <v>49.167828999999998</v>
      </c>
      <c r="F394" s="214" t="s">
        <v>121</v>
      </c>
      <c r="G394" s="214">
        <v>268</v>
      </c>
      <c r="H394" s="214">
        <v>2021</v>
      </c>
      <c r="I394" s="214">
        <v>3.9893172273459294</v>
      </c>
    </row>
    <row r="395" spans="1:9">
      <c r="A395" s="214" t="s">
        <v>320</v>
      </c>
      <c r="B395" s="214">
        <v>283</v>
      </c>
      <c r="C395" s="214">
        <v>2021</v>
      </c>
      <c r="D395" s="214">
        <v>62.189797938045565</v>
      </c>
      <c r="F395" s="214" t="s">
        <v>52</v>
      </c>
      <c r="G395" s="214">
        <v>273</v>
      </c>
      <c r="H395" s="214">
        <v>2021</v>
      </c>
      <c r="I395" s="214">
        <v>1.9784934843585844</v>
      </c>
    </row>
    <row r="396" spans="1:9">
      <c r="A396" s="214" t="s">
        <v>103</v>
      </c>
      <c r="B396" s="214">
        <v>853</v>
      </c>
      <c r="C396" s="214">
        <v>2007</v>
      </c>
      <c r="D396" s="214">
        <v>22.156642000000002</v>
      </c>
      <c r="F396" s="214" t="s">
        <v>127</v>
      </c>
      <c r="G396" s="214">
        <v>278</v>
      </c>
      <c r="H396" s="214">
        <v>2021</v>
      </c>
      <c r="I396" s="214">
        <v>2.4166150183007806</v>
      </c>
    </row>
    <row r="397" spans="1:9">
      <c r="A397" s="214" t="s">
        <v>103</v>
      </c>
      <c r="B397" s="214">
        <v>853</v>
      </c>
      <c r="C397" s="214">
        <v>2019</v>
      </c>
      <c r="D397" s="214">
        <v>40.027887999999997</v>
      </c>
      <c r="F397" s="214" t="s">
        <v>320</v>
      </c>
      <c r="G397" s="214">
        <v>283</v>
      </c>
      <c r="H397" s="214">
        <v>2021</v>
      </c>
      <c r="I397" s="214">
        <v>3.9052588340003136</v>
      </c>
    </row>
    <row r="398" spans="1:9">
      <c r="A398" s="214" t="s">
        <v>103</v>
      </c>
      <c r="B398" s="214">
        <v>853</v>
      </c>
      <c r="C398" s="214">
        <v>2021</v>
      </c>
      <c r="D398" s="214">
        <v>45.482240874564965</v>
      </c>
      <c r="F398" s="214" t="s">
        <v>353</v>
      </c>
      <c r="G398" s="214">
        <v>288</v>
      </c>
      <c r="H398" s="214">
        <v>2021</v>
      </c>
      <c r="I398" s="214">
        <v>6.0994445497109835</v>
      </c>
    </row>
    <row r="399" spans="1:9">
      <c r="A399" s="214" t="s">
        <v>353</v>
      </c>
      <c r="B399" s="214">
        <v>288</v>
      </c>
      <c r="C399" s="214">
        <v>2007</v>
      </c>
      <c r="D399" s="214">
        <v>14.947628999999999</v>
      </c>
      <c r="F399" s="214" t="s">
        <v>73</v>
      </c>
      <c r="G399" s="214">
        <v>293</v>
      </c>
      <c r="H399" s="214">
        <v>2021</v>
      </c>
      <c r="I399" s="214">
        <v>1.6646244325128721</v>
      </c>
    </row>
    <row r="400" spans="1:9">
      <c r="A400" s="214" t="s">
        <v>353</v>
      </c>
      <c r="B400" s="214">
        <v>288</v>
      </c>
      <c r="C400" s="214">
        <v>2019</v>
      </c>
      <c r="D400" s="214">
        <v>25.619343000000001</v>
      </c>
      <c r="F400" s="214" t="s">
        <v>80</v>
      </c>
      <c r="G400" s="214">
        <v>298</v>
      </c>
      <c r="H400" s="214">
        <v>2021</v>
      </c>
      <c r="I400" s="214">
        <v>2.5682266306150296</v>
      </c>
    </row>
    <row r="401" spans="1:9">
      <c r="A401" s="214" t="s">
        <v>353</v>
      </c>
      <c r="B401" s="214">
        <v>288</v>
      </c>
      <c r="C401" s="214">
        <v>2021</v>
      </c>
      <c r="D401" s="214">
        <v>38.414844398504641</v>
      </c>
      <c r="F401" s="214" t="s">
        <v>109</v>
      </c>
      <c r="G401" s="214">
        <v>299</v>
      </c>
      <c r="H401" s="214">
        <v>2021</v>
      </c>
      <c r="I401" s="214"/>
    </row>
    <row r="402" spans="1:9">
      <c r="A402" s="214" t="s">
        <v>73</v>
      </c>
      <c r="B402" s="214">
        <v>293</v>
      </c>
      <c r="C402" s="214">
        <v>2019</v>
      </c>
      <c r="D402" s="214">
        <v>27.094318999999999</v>
      </c>
      <c r="F402" s="214" t="s">
        <v>334</v>
      </c>
      <c r="G402" s="214">
        <v>311</v>
      </c>
      <c r="H402" s="214">
        <v>2021</v>
      </c>
      <c r="I402" s="214">
        <v>1.9250535773613753</v>
      </c>
    </row>
    <row r="403" spans="1:9">
      <c r="A403" s="214" t="s">
        <v>73</v>
      </c>
      <c r="B403" s="214">
        <v>293</v>
      </c>
      <c r="C403" s="214">
        <v>2007</v>
      </c>
      <c r="D403" s="214">
        <v>31.869876000000001</v>
      </c>
      <c r="F403" s="214" t="s">
        <v>336</v>
      </c>
      <c r="G403" s="214">
        <v>313</v>
      </c>
      <c r="H403" s="214">
        <v>2021</v>
      </c>
      <c r="I403" s="214">
        <v>1.9502253239319263</v>
      </c>
    </row>
    <row r="404" spans="1:9">
      <c r="A404" s="214" t="s">
        <v>73</v>
      </c>
      <c r="B404" s="214">
        <v>293</v>
      </c>
      <c r="C404" s="214">
        <v>2021</v>
      </c>
      <c r="D404" s="214">
        <v>35.001672935940107</v>
      </c>
      <c r="F404" s="214" t="s">
        <v>337</v>
      </c>
      <c r="G404" s="214">
        <v>316</v>
      </c>
      <c r="H404" s="214">
        <v>2021</v>
      </c>
      <c r="I404" s="214">
        <v>1.3422859587313218</v>
      </c>
    </row>
    <row r="405" spans="1:9">
      <c r="A405" s="214" t="s">
        <v>74</v>
      </c>
      <c r="B405" s="214">
        <v>566</v>
      </c>
      <c r="C405" s="214">
        <v>2019</v>
      </c>
      <c r="D405" s="214">
        <v>36.969245000000001</v>
      </c>
      <c r="F405" s="214" t="s">
        <v>342</v>
      </c>
      <c r="G405" s="214">
        <v>321</v>
      </c>
      <c r="H405" s="214">
        <v>2021</v>
      </c>
      <c r="I405" s="214">
        <v>0.77903704945628505</v>
      </c>
    </row>
    <row r="406" spans="1:9">
      <c r="A406" s="214" t="s">
        <v>74</v>
      </c>
      <c r="B406" s="214">
        <v>566</v>
      </c>
      <c r="C406" s="214">
        <v>2007</v>
      </c>
      <c r="D406" s="214">
        <v>50.167617</v>
      </c>
      <c r="F406" s="214" t="s">
        <v>345</v>
      </c>
      <c r="G406" s="214">
        <v>328</v>
      </c>
      <c r="H406" s="214">
        <v>2021</v>
      </c>
      <c r="I406" s="214">
        <v>1.7142721253396684</v>
      </c>
    </row>
    <row r="407" spans="1:9">
      <c r="A407" s="214" t="s">
        <v>74</v>
      </c>
      <c r="B407" s="214">
        <v>566</v>
      </c>
      <c r="C407" s="214">
        <v>2021</v>
      </c>
      <c r="D407" s="214">
        <v>59.114454478227721</v>
      </c>
      <c r="F407" s="214" t="s">
        <v>386</v>
      </c>
      <c r="G407" s="214">
        <v>336</v>
      </c>
      <c r="H407" s="214">
        <v>2021</v>
      </c>
      <c r="I407" s="214">
        <v>0.32554162965785516</v>
      </c>
    </row>
    <row r="408" spans="1:9">
      <c r="A408" s="214" t="s">
        <v>75</v>
      </c>
      <c r="B408" s="214">
        <v>964</v>
      </c>
      <c r="C408" s="214">
        <v>2007</v>
      </c>
      <c r="D408" s="214">
        <v>44.499402000000003</v>
      </c>
      <c r="F408" s="214" t="s">
        <v>338</v>
      </c>
      <c r="G408" s="214">
        <v>339</v>
      </c>
      <c r="H408" s="214">
        <v>2021</v>
      </c>
      <c r="I408" s="214">
        <v>2.3194672032443857</v>
      </c>
    </row>
    <row r="409" spans="1:9">
      <c r="A409" s="214" t="s">
        <v>75</v>
      </c>
      <c r="B409" s="214">
        <v>964</v>
      </c>
      <c r="C409" s="214">
        <v>2019</v>
      </c>
      <c r="D409" s="214">
        <v>45.68394</v>
      </c>
      <c r="F409" s="214" t="s">
        <v>317</v>
      </c>
      <c r="G409" s="214">
        <v>343</v>
      </c>
      <c r="H409" s="214">
        <v>2021</v>
      </c>
      <c r="I409" s="214">
        <v>4.0620256174625178</v>
      </c>
    </row>
    <row r="410" spans="1:9">
      <c r="A410" s="214" t="s">
        <v>75</v>
      </c>
      <c r="B410" s="214">
        <v>964</v>
      </c>
      <c r="C410" s="214">
        <v>2021</v>
      </c>
      <c r="D410" s="214">
        <v>55.506582506325522</v>
      </c>
      <c r="F410" s="214" t="s">
        <v>356</v>
      </c>
      <c r="G410" s="214">
        <v>361</v>
      </c>
      <c r="H410" s="214">
        <v>2021</v>
      </c>
      <c r="I410" s="214">
        <v>6.5735337072396292E-3</v>
      </c>
    </row>
    <row r="411" spans="1:9">
      <c r="A411" s="214" t="s">
        <v>21</v>
      </c>
      <c r="B411" s="214">
        <v>182</v>
      </c>
      <c r="C411" s="214">
        <v>2007</v>
      </c>
      <c r="D411" s="214">
        <v>72.727962000000005</v>
      </c>
      <c r="F411" s="214" t="s">
        <v>357</v>
      </c>
      <c r="G411" s="214">
        <v>362</v>
      </c>
      <c r="H411" s="214">
        <v>2021</v>
      </c>
      <c r="I411" s="214">
        <v>1.7673022996107468</v>
      </c>
    </row>
    <row r="412" spans="1:9">
      <c r="A412" s="214" t="s">
        <v>21</v>
      </c>
      <c r="B412" s="214">
        <v>182</v>
      </c>
      <c r="C412" s="214">
        <v>2019</v>
      </c>
      <c r="D412" s="214">
        <v>116.84090999999999</v>
      </c>
      <c r="F412" s="214" t="s">
        <v>358</v>
      </c>
      <c r="G412" s="214">
        <v>364</v>
      </c>
      <c r="H412" s="214">
        <v>2021</v>
      </c>
      <c r="I412" s="214">
        <v>1.5282735742281681</v>
      </c>
    </row>
    <row r="413" spans="1:9">
      <c r="A413" s="214" t="s">
        <v>21</v>
      </c>
      <c r="B413" s="214">
        <v>182</v>
      </c>
      <c r="C413" s="214">
        <v>2021</v>
      </c>
      <c r="D413" s="214">
        <v>130.78672237469235</v>
      </c>
      <c r="F413" s="214" t="s">
        <v>322</v>
      </c>
      <c r="G413" s="214">
        <v>366</v>
      </c>
      <c r="H413" s="214">
        <v>2021</v>
      </c>
      <c r="I413" s="214">
        <v>5.5550655335591186</v>
      </c>
    </row>
    <row r="414" spans="1:9">
      <c r="A414" s="214" t="s">
        <v>477</v>
      </c>
      <c r="B414" s="214">
        <v>359</v>
      </c>
      <c r="C414" s="214">
        <v>2007</v>
      </c>
      <c r="D414" s="214">
        <v>36.897440000000003</v>
      </c>
      <c r="F414" s="214" t="s">
        <v>323</v>
      </c>
      <c r="G414" s="214">
        <v>369</v>
      </c>
      <c r="H414" s="214">
        <v>2021</v>
      </c>
      <c r="I414" s="214">
        <v>0.9389514653081289</v>
      </c>
    </row>
    <row r="415" spans="1:9">
      <c r="A415" s="214" t="s">
        <v>477</v>
      </c>
      <c r="B415" s="214">
        <v>359</v>
      </c>
      <c r="C415" s="214">
        <v>2021</v>
      </c>
      <c r="D415" s="214">
        <v>52.361143410740382</v>
      </c>
      <c r="F415" s="214" t="s">
        <v>309</v>
      </c>
      <c r="G415" s="214">
        <v>419</v>
      </c>
      <c r="H415" s="214">
        <v>2021</v>
      </c>
      <c r="I415" s="214">
        <v>6.9292553324565684</v>
      </c>
    </row>
    <row r="416" spans="1:9">
      <c r="A416" s="214" t="s">
        <v>477</v>
      </c>
      <c r="B416" s="214">
        <v>359</v>
      </c>
      <c r="C416" s="214">
        <v>2019</v>
      </c>
      <c r="D416" s="214">
        <v>58.118903000000003</v>
      </c>
      <c r="F416" s="214" t="s">
        <v>82</v>
      </c>
      <c r="G416" s="214">
        <v>423</v>
      </c>
      <c r="H416" s="214">
        <v>2021</v>
      </c>
      <c r="I416" s="214"/>
    </row>
    <row r="417" spans="1:9">
      <c r="A417" s="214" t="s">
        <v>32</v>
      </c>
      <c r="B417" s="214">
        <v>453</v>
      </c>
      <c r="C417" s="214">
        <v>2007</v>
      </c>
      <c r="D417" s="214">
        <v>9.3652151000000003</v>
      </c>
      <c r="F417" s="214" t="s">
        <v>97</v>
      </c>
      <c r="G417" s="214">
        <v>429</v>
      </c>
      <c r="H417" s="214">
        <v>2021</v>
      </c>
      <c r="I417" s="214">
        <v>0.17763611039590396</v>
      </c>
    </row>
    <row r="418" spans="1:9">
      <c r="A418" s="214" t="s">
        <v>32</v>
      </c>
      <c r="B418" s="214">
        <v>453</v>
      </c>
      <c r="C418" s="214">
        <v>2021</v>
      </c>
      <c r="D418" s="214">
        <v>59.011920949223672</v>
      </c>
      <c r="F418" s="214" t="s">
        <v>316</v>
      </c>
      <c r="G418" s="214">
        <v>433</v>
      </c>
      <c r="H418" s="214">
        <v>2021</v>
      </c>
      <c r="I418" s="214">
        <v>0.34297034684319622</v>
      </c>
    </row>
    <row r="419" spans="1:9">
      <c r="A419" s="214" t="s">
        <v>32</v>
      </c>
      <c r="B419" s="214">
        <v>453</v>
      </c>
      <c r="C419" s="214">
        <v>2019</v>
      </c>
      <c r="D419" s="214">
        <v>62.276513000000001</v>
      </c>
      <c r="F419" s="214" t="s">
        <v>13</v>
      </c>
      <c r="G419" s="214">
        <v>436</v>
      </c>
      <c r="H419" s="214">
        <v>2021</v>
      </c>
      <c r="I419" s="214"/>
    </row>
    <row r="420" spans="1:9">
      <c r="A420" s="214" t="s">
        <v>76</v>
      </c>
      <c r="B420" s="214">
        <v>968</v>
      </c>
      <c r="C420" s="214">
        <v>2007</v>
      </c>
      <c r="D420" s="214">
        <v>12.430726999999999</v>
      </c>
      <c r="F420" s="214" t="s">
        <v>347</v>
      </c>
      <c r="G420" s="214">
        <v>439</v>
      </c>
      <c r="H420" s="214">
        <v>2021</v>
      </c>
      <c r="I420" s="214">
        <v>2.1796389087195287</v>
      </c>
    </row>
    <row r="421" spans="1:9">
      <c r="A421" s="214" t="s">
        <v>76</v>
      </c>
      <c r="B421" s="214">
        <v>968</v>
      </c>
      <c r="C421" s="214">
        <v>2019</v>
      </c>
      <c r="D421" s="214">
        <v>36.823397</v>
      </c>
      <c r="F421" s="214" t="s">
        <v>35</v>
      </c>
      <c r="G421" s="214">
        <v>443</v>
      </c>
      <c r="H421" s="214">
        <v>2021</v>
      </c>
      <c r="I421" s="214">
        <v>0.42812221134671841</v>
      </c>
    </row>
    <row r="422" spans="1:9">
      <c r="A422" s="214" t="s">
        <v>76</v>
      </c>
      <c r="B422" s="214">
        <v>968</v>
      </c>
      <c r="C422" s="214">
        <v>2021</v>
      </c>
      <c r="D422" s="214">
        <v>51.121408150115997</v>
      </c>
      <c r="F422" s="214" t="s">
        <v>348</v>
      </c>
      <c r="G422" s="214">
        <v>446</v>
      </c>
      <c r="H422" s="214">
        <v>2021</v>
      </c>
      <c r="I422" s="214"/>
    </row>
    <row r="423" spans="1:9">
      <c r="A423" s="214" t="s">
        <v>48</v>
      </c>
      <c r="B423" s="214">
        <v>922</v>
      </c>
      <c r="C423" s="214">
        <v>2007</v>
      </c>
      <c r="D423" s="214">
        <v>8.0326956000000003</v>
      </c>
      <c r="F423" s="214" t="s">
        <v>33</v>
      </c>
      <c r="G423" s="214">
        <v>449</v>
      </c>
      <c r="H423" s="214">
        <v>2021</v>
      </c>
      <c r="I423" s="214">
        <v>3.3025127281786304</v>
      </c>
    </row>
    <row r="424" spans="1:9">
      <c r="A424" s="214" t="s">
        <v>48</v>
      </c>
      <c r="B424" s="214">
        <v>922</v>
      </c>
      <c r="C424" s="214">
        <v>2019</v>
      </c>
      <c r="D424" s="214">
        <v>13.79978</v>
      </c>
      <c r="F424" s="214" t="s">
        <v>32</v>
      </c>
      <c r="G424" s="214">
        <v>453</v>
      </c>
      <c r="H424" s="214">
        <v>2021</v>
      </c>
      <c r="I424" s="214">
        <v>0.67142340406093681</v>
      </c>
    </row>
    <row r="425" spans="1:9">
      <c r="A425" s="214" t="s">
        <v>48</v>
      </c>
      <c r="B425" s="214">
        <v>922</v>
      </c>
      <c r="C425" s="214">
        <v>2021</v>
      </c>
      <c r="D425" s="214">
        <v>17.935458820036445</v>
      </c>
      <c r="F425" s="214" t="s">
        <v>31</v>
      </c>
      <c r="G425" s="214">
        <v>456</v>
      </c>
      <c r="H425" s="214">
        <v>2021</v>
      </c>
      <c r="I425" s="214">
        <v>0.76416100517725605</v>
      </c>
    </row>
    <row r="426" spans="1:9">
      <c r="A426" s="214" t="s">
        <v>104</v>
      </c>
      <c r="B426" s="214">
        <v>714</v>
      </c>
      <c r="C426" s="214">
        <v>2007</v>
      </c>
      <c r="D426" s="214">
        <v>22.028662000000001</v>
      </c>
      <c r="F426" s="214" t="s">
        <v>416</v>
      </c>
      <c r="G426" s="214">
        <v>463</v>
      </c>
      <c r="H426" s="214">
        <v>2021</v>
      </c>
      <c r="I426" s="214"/>
    </row>
    <row r="427" spans="1:9">
      <c r="A427" s="214" t="s">
        <v>104</v>
      </c>
      <c r="B427" s="214">
        <v>714</v>
      </c>
      <c r="C427" s="214">
        <v>2019</v>
      </c>
      <c r="D427" s="214">
        <v>50.965375999999999</v>
      </c>
      <c r="F427" s="214" t="s">
        <v>30</v>
      </c>
      <c r="G427" s="214">
        <v>466</v>
      </c>
      <c r="H427" s="214">
        <v>2021</v>
      </c>
      <c r="I427" s="214">
        <v>1.19030632132448</v>
      </c>
    </row>
    <row r="428" spans="1:9">
      <c r="A428" s="214" t="s">
        <v>104</v>
      </c>
      <c r="B428" s="214">
        <v>714</v>
      </c>
      <c r="C428" s="214">
        <v>2021</v>
      </c>
      <c r="D428" s="214">
        <v>74.833839272948509</v>
      </c>
      <c r="F428" s="214" t="s">
        <v>144</v>
      </c>
      <c r="G428" s="214">
        <v>469</v>
      </c>
      <c r="H428" s="214">
        <v>2021</v>
      </c>
      <c r="I428" s="214">
        <v>1.3898281344305012</v>
      </c>
    </row>
    <row r="429" spans="1:9">
      <c r="A429" s="214" t="s">
        <v>354</v>
      </c>
      <c r="B429" s="214">
        <v>862</v>
      </c>
      <c r="C429" s="214">
        <v>2007</v>
      </c>
      <c r="D429" s="214">
        <v>32.277261000000003</v>
      </c>
      <c r="F429" s="214" t="s">
        <v>110</v>
      </c>
      <c r="G429" s="214">
        <v>474</v>
      </c>
      <c r="H429" s="214">
        <v>2021</v>
      </c>
      <c r="I429" s="214">
        <v>0.73741197848272177</v>
      </c>
    </row>
    <row r="430" spans="1:9">
      <c r="A430" s="214" t="s">
        <v>354</v>
      </c>
      <c r="B430" s="214">
        <v>862</v>
      </c>
      <c r="C430" s="214">
        <v>2019</v>
      </c>
      <c r="D430" s="214">
        <v>47.445472000000002</v>
      </c>
      <c r="F430" s="214" t="s">
        <v>361</v>
      </c>
      <c r="G430" s="214">
        <v>512</v>
      </c>
      <c r="H430" s="214">
        <v>2021</v>
      </c>
      <c r="I430" s="214"/>
    </row>
    <row r="431" spans="1:9">
      <c r="A431" s="214" t="s">
        <v>354</v>
      </c>
      <c r="B431" s="214">
        <v>862</v>
      </c>
      <c r="C431" s="214">
        <v>2021</v>
      </c>
      <c r="D431" s="214">
        <v>47.620690522371675</v>
      </c>
      <c r="F431" s="214" t="s">
        <v>86</v>
      </c>
      <c r="G431" s="214">
        <v>513</v>
      </c>
      <c r="H431" s="214">
        <v>2021</v>
      </c>
      <c r="I431" s="214">
        <v>0.27624856083417221</v>
      </c>
    </row>
    <row r="432" spans="1:9">
      <c r="A432" s="214" t="s">
        <v>377</v>
      </c>
      <c r="B432" s="214">
        <v>135</v>
      </c>
      <c r="C432" s="214">
        <v>2007</v>
      </c>
      <c r="D432" s="214">
        <v>12.959619</v>
      </c>
      <c r="F432" s="214" t="s">
        <v>362</v>
      </c>
      <c r="G432" s="214">
        <v>514</v>
      </c>
      <c r="H432" s="214">
        <v>2021</v>
      </c>
      <c r="I432" s="214"/>
    </row>
    <row r="433" spans="1:9">
      <c r="A433" s="214" t="s">
        <v>377</v>
      </c>
      <c r="B433" s="214">
        <v>135</v>
      </c>
      <c r="C433" s="214">
        <v>2019</v>
      </c>
      <c r="D433" s="214">
        <v>84.477896000000001</v>
      </c>
      <c r="F433" s="214" t="s">
        <v>311</v>
      </c>
      <c r="G433" s="214">
        <v>516</v>
      </c>
      <c r="H433" s="214">
        <v>2021</v>
      </c>
      <c r="I433" s="214"/>
    </row>
    <row r="434" spans="1:9">
      <c r="A434" s="214" t="s">
        <v>377</v>
      </c>
      <c r="B434" s="214">
        <v>135</v>
      </c>
      <c r="C434" s="214">
        <v>2021</v>
      </c>
      <c r="D434" s="214">
        <v>94.567034686259149</v>
      </c>
      <c r="F434" s="214" t="s">
        <v>125</v>
      </c>
      <c r="G434" s="214">
        <v>518</v>
      </c>
      <c r="H434" s="214">
        <v>2021</v>
      </c>
      <c r="I434" s="214">
        <v>0.15543485848927488</v>
      </c>
    </row>
    <row r="435" spans="1:9">
      <c r="A435" s="214" t="s">
        <v>31</v>
      </c>
      <c r="B435" s="214">
        <v>456</v>
      </c>
      <c r="C435" s="214">
        <v>2007</v>
      </c>
      <c r="D435" s="214">
        <v>17.115431000000001</v>
      </c>
      <c r="F435" s="214" t="s">
        <v>89</v>
      </c>
      <c r="G435" s="214">
        <v>522</v>
      </c>
      <c r="H435" s="214">
        <v>2021</v>
      </c>
      <c r="I435" s="214">
        <v>0.33528647583044197</v>
      </c>
    </row>
    <row r="436" spans="1:9">
      <c r="A436" s="214" t="s">
        <v>31</v>
      </c>
      <c r="B436" s="214">
        <v>456</v>
      </c>
      <c r="C436" s="214">
        <v>2019</v>
      </c>
      <c r="D436" s="214">
        <v>22.790192000000001</v>
      </c>
      <c r="F436" s="214" t="s">
        <v>77</v>
      </c>
      <c r="G436" s="214">
        <v>524</v>
      </c>
      <c r="H436" s="214">
        <v>2021</v>
      </c>
      <c r="I436" s="214">
        <v>1.9454140130831454</v>
      </c>
    </row>
    <row r="437" spans="1:9">
      <c r="A437" s="214" t="s">
        <v>31</v>
      </c>
      <c r="B437" s="214">
        <v>456</v>
      </c>
      <c r="C437" s="214">
        <v>2021</v>
      </c>
      <c r="D437" s="214">
        <v>29.681053362756892</v>
      </c>
      <c r="F437" s="214" t="s">
        <v>378</v>
      </c>
      <c r="G437" s="214">
        <v>528</v>
      </c>
      <c r="H437" s="214">
        <v>2021</v>
      </c>
      <c r="I437" s="214"/>
    </row>
    <row r="438" spans="1:9">
      <c r="A438" s="214" t="s">
        <v>129</v>
      </c>
      <c r="B438" s="214">
        <v>722</v>
      </c>
      <c r="C438" s="214">
        <v>2007</v>
      </c>
      <c r="D438" s="214">
        <v>18.962782000000001</v>
      </c>
      <c r="F438" s="214" t="s">
        <v>83</v>
      </c>
      <c r="G438" s="214">
        <v>532</v>
      </c>
      <c r="H438" s="214">
        <v>2021</v>
      </c>
      <c r="I438" s="214"/>
    </row>
    <row r="439" spans="1:9">
      <c r="A439" s="214" t="s">
        <v>129</v>
      </c>
      <c r="B439" s="214">
        <v>722</v>
      </c>
      <c r="C439" s="214">
        <v>2019</v>
      </c>
      <c r="D439" s="214">
        <v>64.798312999999993</v>
      </c>
      <c r="F439" s="214" t="s">
        <v>46</v>
      </c>
      <c r="G439" s="214">
        <v>534</v>
      </c>
      <c r="H439" s="214">
        <v>2021</v>
      </c>
      <c r="I439" s="214">
        <v>1.7326481176940154</v>
      </c>
    </row>
    <row r="440" spans="1:9">
      <c r="A440" s="214" t="s">
        <v>129</v>
      </c>
      <c r="B440" s="214">
        <v>722</v>
      </c>
      <c r="C440" s="214">
        <v>2021</v>
      </c>
      <c r="D440" s="214">
        <v>71.872795569277585</v>
      </c>
      <c r="F440" s="214" t="s">
        <v>69</v>
      </c>
      <c r="G440" s="214">
        <v>536</v>
      </c>
      <c r="H440" s="214">
        <v>2021</v>
      </c>
      <c r="I440" s="214">
        <v>1.2874450101444797</v>
      </c>
    </row>
    <row r="441" spans="1:9">
      <c r="A441" s="214" t="s">
        <v>321</v>
      </c>
      <c r="B441" s="214">
        <v>942</v>
      </c>
      <c r="C441" s="214">
        <v>2007</v>
      </c>
      <c r="D441" s="214">
        <v>31.182748</v>
      </c>
      <c r="F441" s="214" t="s">
        <v>191</v>
      </c>
      <c r="G441" s="214">
        <v>537</v>
      </c>
      <c r="H441" s="214">
        <v>2021</v>
      </c>
      <c r="I441" s="214"/>
    </row>
    <row r="442" spans="1:9">
      <c r="A442" s="214" t="s">
        <v>321</v>
      </c>
      <c r="B442" s="214">
        <v>942</v>
      </c>
      <c r="C442" s="214">
        <v>2019</v>
      </c>
      <c r="D442" s="214">
        <v>52.768799000000001</v>
      </c>
      <c r="F442" s="214" t="s">
        <v>16</v>
      </c>
      <c r="G442" s="214">
        <v>542</v>
      </c>
      <c r="H442" s="214">
        <v>2021</v>
      </c>
      <c r="I442" s="214"/>
    </row>
    <row r="443" spans="1:9">
      <c r="A443" s="214" t="s">
        <v>321</v>
      </c>
      <c r="B443" s="214">
        <v>942</v>
      </c>
      <c r="C443" s="214">
        <v>2021</v>
      </c>
      <c r="D443" s="214">
        <v>59.8535355023294</v>
      </c>
      <c r="F443" s="214" t="s">
        <v>123</v>
      </c>
      <c r="G443" s="214">
        <v>544</v>
      </c>
      <c r="H443" s="214">
        <v>2021</v>
      </c>
      <c r="I443" s="214">
        <v>2.8267996429980449</v>
      </c>
    </row>
    <row r="444" spans="1:9">
      <c r="A444" s="214" t="s">
        <v>355</v>
      </c>
      <c r="B444" s="214">
        <v>718</v>
      </c>
      <c r="C444" s="214">
        <v>2019</v>
      </c>
      <c r="D444" s="214">
        <v>57.745680999999998</v>
      </c>
      <c r="F444" s="214" t="s">
        <v>70</v>
      </c>
      <c r="G444" s="214">
        <v>548</v>
      </c>
      <c r="H444" s="214">
        <v>2021</v>
      </c>
      <c r="I444" s="214">
        <v>1.2428369262762038</v>
      </c>
    </row>
    <row r="445" spans="1:9">
      <c r="A445" s="214" t="s">
        <v>355</v>
      </c>
      <c r="B445" s="214">
        <v>718</v>
      </c>
      <c r="C445" s="214">
        <v>2021</v>
      </c>
      <c r="D445" s="214">
        <v>81.881244363331461</v>
      </c>
      <c r="F445" s="214" t="s">
        <v>349</v>
      </c>
      <c r="G445" s="214">
        <v>556</v>
      </c>
      <c r="H445" s="214">
        <v>2021</v>
      </c>
      <c r="I445" s="214">
        <v>2.1521333980425528</v>
      </c>
    </row>
    <row r="446" spans="1:9">
      <c r="A446" s="214" t="s">
        <v>355</v>
      </c>
      <c r="B446" s="214">
        <v>718</v>
      </c>
      <c r="C446" s="214">
        <v>2007</v>
      </c>
      <c r="D446" s="214">
        <v>143.99717999999999</v>
      </c>
      <c r="F446" s="214" t="s">
        <v>126</v>
      </c>
      <c r="G446" s="214">
        <v>558</v>
      </c>
      <c r="H446" s="214">
        <v>2021</v>
      </c>
      <c r="I446" s="214">
        <v>0.10563022421165896</v>
      </c>
    </row>
    <row r="447" spans="1:9">
      <c r="A447" s="214" t="s">
        <v>374</v>
      </c>
      <c r="B447" s="214">
        <v>724</v>
      </c>
      <c r="C447" s="214">
        <v>2007</v>
      </c>
      <c r="D447" s="214">
        <v>42.165633</v>
      </c>
      <c r="F447" s="214" t="s">
        <v>72</v>
      </c>
      <c r="G447" s="214">
        <v>564</v>
      </c>
      <c r="H447" s="214">
        <v>2021</v>
      </c>
      <c r="I447" s="214">
        <v>0.91230122071335096</v>
      </c>
    </row>
    <row r="448" spans="1:9">
      <c r="A448" s="214" t="s">
        <v>374</v>
      </c>
      <c r="B448" s="214">
        <v>724</v>
      </c>
      <c r="C448" s="214">
        <v>2021</v>
      </c>
      <c r="D448" s="214">
        <v>71.072065688602265</v>
      </c>
      <c r="F448" s="214" t="s">
        <v>74</v>
      </c>
      <c r="G448" s="214">
        <v>566</v>
      </c>
      <c r="H448" s="214">
        <v>2021</v>
      </c>
      <c r="I448" s="214">
        <v>0.75168768055322077</v>
      </c>
    </row>
    <row r="449" spans="1:9">
      <c r="A449" s="214" t="s">
        <v>374</v>
      </c>
      <c r="B449" s="214">
        <v>724</v>
      </c>
      <c r="C449" s="214">
        <v>2019</v>
      </c>
      <c r="D449" s="214">
        <v>71.656161999999995</v>
      </c>
      <c r="F449" s="214" t="s">
        <v>85</v>
      </c>
      <c r="G449" s="214">
        <v>576</v>
      </c>
      <c r="H449" s="214">
        <v>2021</v>
      </c>
      <c r="I449" s="214"/>
    </row>
    <row r="450" spans="1:9">
      <c r="A450" s="214" t="s">
        <v>85</v>
      </c>
      <c r="B450" s="214">
        <v>576</v>
      </c>
      <c r="C450" s="214">
        <v>2007</v>
      </c>
      <c r="D450" s="214">
        <v>87.788601</v>
      </c>
      <c r="F450" s="214" t="s">
        <v>78</v>
      </c>
      <c r="G450" s="214">
        <v>578</v>
      </c>
      <c r="H450" s="214">
        <v>2021</v>
      </c>
      <c r="I450" s="214">
        <v>0.57642243611211419</v>
      </c>
    </row>
    <row r="451" spans="1:9">
      <c r="A451" s="214" t="s">
        <v>85</v>
      </c>
      <c r="B451" s="214">
        <v>576</v>
      </c>
      <c r="C451" s="214">
        <v>2019</v>
      </c>
      <c r="D451" s="214">
        <v>129.00959</v>
      </c>
      <c r="F451" s="214" t="s">
        <v>131</v>
      </c>
      <c r="G451" s="214">
        <v>582</v>
      </c>
      <c r="H451" s="214">
        <v>2021</v>
      </c>
      <c r="I451" s="214">
        <v>0.76428896201872332</v>
      </c>
    </row>
    <row r="452" spans="1:9">
      <c r="A452" s="214" t="s">
        <v>85</v>
      </c>
      <c r="B452" s="214">
        <v>576</v>
      </c>
      <c r="C452" s="214">
        <v>2021</v>
      </c>
      <c r="D452" s="214">
        <v>137.85902317874493</v>
      </c>
      <c r="F452" s="214" t="s">
        <v>366</v>
      </c>
      <c r="G452" s="214">
        <v>611</v>
      </c>
      <c r="H452" s="214">
        <v>2021</v>
      </c>
      <c r="I452" s="214">
        <v>0.95085857442287947</v>
      </c>
    </row>
    <row r="453" spans="1:9">
      <c r="A453" s="214" t="s">
        <v>22</v>
      </c>
      <c r="B453" s="214">
        <v>936</v>
      </c>
      <c r="C453" s="214">
        <v>2007</v>
      </c>
      <c r="D453" s="214">
        <v>30.345421999999999</v>
      </c>
      <c r="F453" s="214" t="s">
        <v>38</v>
      </c>
      <c r="G453" s="214">
        <v>612</v>
      </c>
      <c r="H453" s="214">
        <v>2021</v>
      </c>
      <c r="I453" s="214">
        <v>1.8553555495054302E-2</v>
      </c>
    </row>
    <row r="454" spans="1:9">
      <c r="A454" s="214" t="s">
        <v>22</v>
      </c>
      <c r="B454" s="214">
        <v>936</v>
      </c>
      <c r="C454" s="214">
        <v>2019</v>
      </c>
      <c r="D454" s="214">
        <v>48.458320999999998</v>
      </c>
      <c r="F454" s="214" t="s">
        <v>117</v>
      </c>
      <c r="G454" s="214">
        <v>614</v>
      </c>
      <c r="H454" s="214">
        <v>2021</v>
      </c>
      <c r="I454" s="214">
        <v>3.2025246930187703</v>
      </c>
    </row>
    <row r="455" spans="1:9">
      <c r="A455" s="214" t="s">
        <v>22</v>
      </c>
      <c r="B455" s="214">
        <v>936</v>
      </c>
      <c r="C455" s="214">
        <v>2021</v>
      </c>
      <c r="D455" s="214">
        <v>61.360664480854197</v>
      </c>
      <c r="F455" s="214" t="s">
        <v>340</v>
      </c>
      <c r="G455" s="214">
        <v>616</v>
      </c>
      <c r="H455" s="214">
        <v>2021</v>
      </c>
      <c r="I455" s="214">
        <v>2.5951584502154024</v>
      </c>
    </row>
    <row r="456" spans="1:9">
      <c r="A456" s="214" t="s">
        <v>23</v>
      </c>
      <c r="B456" s="214">
        <v>961</v>
      </c>
      <c r="C456" s="214">
        <v>2007</v>
      </c>
      <c r="D456" s="214">
        <v>22.848019000000001</v>
      </c>
      <c r="F456" s="214" t="s">
        <v>363</v>
      </c>
      <c r="G456" s="214">
        <v>618</v>
      </c>
      <c r="H456" s="214">
        <v>2021</v>
      </c>
      <c r="I456" s="214">
        <v>0.5806227295999955</v>
      </c>
    </row>
    <row r="457" spans="1:9">
      <c r="A457" s="214" t="s">
        <v>23</v>
      </c>
      <c r="B457" s="214">
        <v>961</v>
      </c>
      <c r="C457" s="214">
        <v>2019</v>
      </c>
      <c r="D457" s="214">
        <v>65.597633000000002</v>
      </c>
      <c r="F457" s="214" t="s">
        <v>120</v>
      </c>
      <c r="G457" s="214">
        <v>622</v>
      </c>
      <c r="H457" s="214">
        <v>2021</v>
      </c>
      <c r="I457" s="214">
        <v>1.1788622344815545</v>
      </c>
    </row>
    <row r="458" spans="1:9">
      <c r="A458" s="214" t="s">
        <v>23</v>
      </c>
      <c r="B458" s="214">
        <v>961</v>
      </c>
      <c r="C458" s="214">
        <v>2021</v>
      </c>
      <c r="D458" s="214">
        <v>77.181042409066308</v>
      </c>
      <c r="F458" s="214" t="s">
        <v>313</v>
      </c>
      <c r="G458" s="214">
        <v>624</v>
      </c>
      <c r="H458" s="214">
        <v>2021</v>
      </c>
      <c r="I458" s="214">
        <v>2.0696424205078836</v>
      </c>
    </row>
    <row r="459" spans="1:9">
      <c r="A459" s="214" t="s">
        <v>633</v>
      </c>
      <c r="B459" s="214">
        <v>716</v>
      </c>
      <c r="C459" s="214">
        <v>2019</v>
      </c>
      <c r="D459" s="214">
        <v>73.069495000000003</v>
      </c>
      <c r="F459" s="214" t="s">
        <v>364</v>
      </c>
      <c r="G459" s="214">
        <v>626</v>
      </c>
      <c r="H459" s="214">
        <v>2021</v>
      </c>
      <c r="I459" s="214">
        <v>0.10879928838954724</v>
      </c>
    </row>
    <row r="460" spans="1:9">
      <c r="A460" s="214" t="s">
        <v>633</v>
      </c>
      <c r="B460" s="214">
        <v>716</v>
      </c>
      <c r="C460" s="214">
        <v>2007</v>
      </c>
      <c r="D460" s="214">
        <v>103.80844</v>
      </c>
      <c r="F460" s="214" t="s">
        <v>90</v>
      </c>
      <c r="G460" s="214">
        <v>628</v>
      </c>
      <c r="H460" s="214">
        <v>2021</v>
      </c>
      <c r="I460" s="214">
        <v>0.42909957707856572</v>
      </c>
    </row>
    <row r="461" spans="1:9">
      <c r="A461" s="214" t="s">
        <v>375</v>
      </c>
      <c r="B461" s="214">
        <v>813</v>
      </c>
      <c r="C461" s="214">
        <v>2019</v>
      </c>
      <c r="D461" s="214">
        <v>8.3125319999999991</v>
      </c>
      <c r="F461" s="214" t="s">
        <v>365</v>
      </c>
      <c r="G461" s="214">
        <v>632</v>
      </c>
      <c r="H461" s="214">
        <v>2021</v>
      </c>
      <c r="I461" s="214">
        <v>0.17741534427380809</v>
      </c>
    </row>
    <row r="462" spans="1:9">
      <c r="A462" s="214" t="s">
        <v>375</v>
      </c>
      <c r="B462" s="214">
        <v>813</v>
      </c>
      <c r="C462" s="214">
        <v>2021</v>
      </c>
      <c r="D462" s="214">
        <v>20.380143980335479</v>
      </c>
      <c r="F462" s="214" t="s">
        <v>148</v>
      </c>
      <c r="G462" s="214">
        <v>634</v>
      </c>
      <c r="H462" s="214">
        <v>2021</v>
      </c>
      <c r="I462" s="214">
        <v>0.95446350174244643</v>
      </c>
    </row>
    <row r="463" spans="1:9">
      <c r="A463" s="214" t="s">
        <v>375</v>
      </c>
      <c r="B463" s="214">
        <v>813</v>
      </c>
      <c r="C463" s="214">
        <v>2007</v>
      </c>
      <c r="D463" s="214">
        <v>34.347016000000004</v>
      </c>
      <c r="F463" s="214" t="s">
        <v>156</v>
      </c>
      <c r="G463" s="214">
        <v>636</v>
      </c>
      <c r="H463" s="214">
        <v>2021</v>
      </c>
      <c r="I463" s="214">
        <v>0.25264287860620405</v>
      </c>
    </row>
    <row r="464" spans="1:9">
      <c r="A464" s="214" t="s">
        <v>53</v>
      </c>
      <c r="B464" s="214">
        <v>199</v>
      </c>
      <c r="C464" s="214">
        <v>2007</v>
      </c>
      <c r="D464" s="214">
        <v>27.060700000000001</v>
      </c>
      <c r="F464" s="214" t="s">
        <v>87</v>
      </c>
      <c r="G464" s="214">
        <v>638</v>
      </c>
      <c r="H464" s="214">
        <v>2021</v>
      </c>
      <c r="I464" s="214">
        <v>0.27988988786503477</v>
      </c>
    </row>
    <row r="465" spans="1:9">
      <c r="A465" s="214" t="s">
        <v>53</v>
      </c>
      <c r="B465" s="214">
        <v>199</v>
      </c>
      <c r="C465" s="214">
        <v>2019</v>
      </c>
      <c r="D465" s="214">
        <v>62.151418999999997</v>
      </c>
      <c r="F465" s="214" t="s">
        <v>314</v>
      </c>
      <c r="G465" s="214">
        <v>642</v>
      </c>
      <c r="H465" s="214">
        <v>2021</v>
      </c>
      <c r="I465" s="214">
        <v>0.50082634802992065</v>
      </c>
    </row>
    <row r="466" spans="1:9">
      <c r="A466" s="214" t="s">
        <v>53</v>
      </c>
      <c r="B466" s="214">
        <v>199</v>
      </c>
      <c r="C466" s="214">
        <v>2021</v>
      </c>
      <c r="D466" s="214">
        <v>68.828082853694141</v>
      </c>
      <c r="F466" s="214" t="s">
        <v>367</v>
      </c>
      <c r="G466" s="214">
        <v>643</v>
      </c>
      <c r="H466" s="214">
        <v>2021</v>
      </c>
      <c r="I466" s="214">
        <v>0.89745551800459433</v>
      </c>
    </row>
    <row r="467" spans="1:9">
      <c r="A467" s="214" t="s">
        <v>327</v>
      </c>
      <c r="B467" s="214">
        <v>733</v>
      </c>
      <c r="C467" s="214">
        <v>2019</v>
      </c>
      <c r="D467" s="214">
        <v>35.466838000000003</v>
      </c>
      <c r="F467" s="214" t="s">
        <v>94</v>
      </c>
      <c r="G467" s="214">
        <v>644</v>
      </c>
      <c r="H467" s="214">
        <v>2021</v>
      </c>
      <c r="I467" s="214">
        <v>0.64426929916015718</v>
      </c>
    </row>
    <row r="468" spans="1:9">
      <c r="A468" s="214" t="s">
        <v>327</v>
      </c>
      <c r="B468" s="214">
        <v>733</v>
      </c>
      <c r="C468" s="214">
        <v>2021</v>
      </c>
      <c r="D468" s="214">
        <v>64.374785829188852</v>
      </c>
      <c r="F468" s="214" t="s">
        <v>315</v>
      </c>
      <c r="G468" s="214">
        <v>646</v>
      </c>
      <c r="H468" s="214">
        <v>2021</v>
      </c>
      <c r="I468" s="214">
        <v>2.8360189225420589</v>
      </c>
    </row>
    <row r="469" spans="1:9">
      <c r="A469" s="214" t="s">
        <v>24</v>
      </c>
      <c r="B469" s="214">
        <v>184</v>
      </c>
      <c r="C469" s="214">
        <v>2007</v>
      </c>
      <c r="D469" s="214">
        <v>35.764575000000001</v>
      </c>
      <c r="F469" s="214" t="s">
        <v>368</v>
      </c>
      <c r="G469" s="214">
        <v>648</v>
      </c>
      <c r="H469" s="214">
        <v>2021</v>
      </c>
      <c r="I469" s="214">
        <v>4.1728409749850464</v>
      </c>
    </row>
    <row r="470" spans="1:9">
      <c r="A470" s="214" t="s">
        <v>24</v>
      </c>
      <c r="B470" s="214">
        <v>184</v>
      </c>
      <c r="C470" s="214">
        <v>2019</v>
      </c>
      <c r="D470" s="214">
        <v>95.508212999999998</v>
      </c>
      <c r="F470" s="214" t="s">
        <v>95</v>
      </c>
      <c r="G470" s="214">
        <v>652</v>
      </c>
      <c r="H470" s="214">
        <v>2021</v>
      </c>
      <c r="I470" s="214">
        <v>2.6847372240039227</v>
      </c>
    </row>
    <row r="471" spans="1:9">
      <c r="A471" s="214" t="s">
        <v>24</v>
      </c>
      <c r="B471" s="214">
        <v>184</v>
      </c>
      <c r="C471" s="214">
        <v>2021</v>
      </c>
      <c r="D471" s="214">
        <v>120.22380755338318</v>
      </c>
      <c r="F471" s="214" t="s">
        <v>331</v>
      </c>
      <c r="G471" s="214">
        <v>654</v>
      </c>
      <c r="H471" s="214">
        <v>2021</v>
      </c>
      <c r="I471" s="214">
        <v>0.22749612434084746</v>
      </c>
    </row>
    <row r="472" spans="1:9">
      <c r="A472" s="214" t="s">
        <v>77</v>
      </c>
      <c r="B472" s="214">
        <v>524</v>
      </c>
      <c r="C472" s="214">
        <v>2007</v>
      </c>
      <c r="D472" s="214">
        <v>74.268455000000003</v>
      </c>
      <c r="F472" s="214" t="s">
        <v>40</v>
      </c>
      <c r="G472" s="214">
        <v>656</v>
      </c>
      <c r="H472" s="214">
        <v>2021</v>
      </c>
      <c r="I472" s="214">
        <v>0.28991509823726058</v>
      </c>
    </row>
    <row r="473" spans="1:9">
      <c r="A473" s="214" t="s">
        <v>77</v>
      </c>
      <c r="B473" s="214">
        <v>524</v>
      </c>
      <c r="C473" s="214">
        <v>2019</v>
      </c>
      <c r="D473" s="214">
        <v>86.802003999999997</v>
      </c>
      <c r="F473" s="214" t="s">
        <v>98</v>
      </c>
      <c r="G473" s="214">
        <v>664</v>
      </c>
      <c r="H473" s="214">
        <v>2021</v>
      </c>
      <c r="I473" s="214"/>
    </row>
    <row r="474" spans="1:9">
      <c r="A474" s="214" t="s">
        <v>77</v>
      </c>
      <c r="B474" s="214">
        <v>524</v>
      </c>
      <c r="C474" s="214">
        <v>2021</v>
      </c>
      <c r="D474" s="214">
        <v>109.25044829770212</v>
      </c>
      <c r="F474" s="214" t="s">
        <v>370</v>
      </c>
      <c r="G474" s="214">
        <v>666</v>
      </c>
      <c r="H474" s="214">
        <v>2021</v>
      </c>
      <c r="I474" s="214">
        <v>0.61097709142041212</v>
      </c>
    </row>
    <row r="475" spans="1:9">
      <c r="A475" s="214" t="s">
        <v>356</v>
      </c>
      <c r="B475" s="214">
        <v>361</v>
      </c>
      <c r="C475" s="214">
        <v>2019</v>
      </c>
      <c r="D475" s="214">
        <v>56.283591999999999</v>
      </c>
      <c r="F475" s="214" t="s">
        <v>326</v>
      </c>
      <c r="G475" s="214">
        <v>668</v>
      </c>
      <c r="H475" s="214">
        <v>2021</v>
      </c>
      <c r="I475" s="214">
        <v>0.29750048309848159</v>
      </c>
    </row>
    <row r="476" spans="1:9">
      <c r="A476" s="214" t="s">
        <v>356</v>
      </c>
      <c r="B476" s="214">
        <v>361</v>
      </c>
      <c r="C476" s="214">
        <v>2021</v>
      </c>
      <c r="D476" s="214">
        <v>61.703868748810088</v>
      </c>
      <c r="F476" s="214" t="s">
        <v>34</v>
      </c>
      <c r="G476" s="214">
        <v>672</v>
      </c>
      <c r="H476" s="214">
        <v>2021</v>
      </c>
      <c r="I476" s="214"/>
    </row>
    <row r="477" spans="1:9">
      <c r="A477" s="214" t="s">
        <v>356</v>
      </c>
      <c r="B477" s="214">
        <v>361</v>
      </c>
      <c r="C477" s="214">
        <v>2007</v>
      </c>
      <c r="D477" s="214">
        <v>133.99591000000001</v>
      </c>
      <c r="F477" s="214" t="s">
        <v>99</v>
      </c>
      <c r="G477" s="214">
        <v>674</v>
      </c>
      <c r="H477" s="214">
        <v>2021</v>
      </c>
      <c r="I477" s="214">
        <v>0.63835250356799766</v>
      </c>
    </row>
    <row r="478" spans="1:9">
      <c r="A478" s="214" t="s">
        <v>357</v>
      </c>
      <c r="B478" s="214">
        <v>362</v>
      </c>
      <c r="C478" s="214">
        <v>2007</v>
      </c>
      <c r="D478" s="214">
        <v>47.955959</v>
      </c>
      <c r="F478" s="214" t="s">
        <v>371</v>
      </c>
      <c r="G478" s="214">
        <v>676</v>
      </c>
      <c r="H478" s="214">
        <v>2021</v>
      </c>
      <c r="I478" s="214"/>
    </row>
    <row r="479" spans="1:9">
      <c r="A479" s="214" t="s">
        <v>357</v>
      </c>
      <c r="B479" s="214">
        <v>362</v>
      </c>
      <c r="C479" s="214">
        <v>2019</v>
      </c>
      <c r="D479" s="214">
        <v>61.321095</v>
      </c>
      <c r="F479" s="214" t="s">
        <v>124</v>
      </c>
      <c r="G479" s="214">
        <v>678</v>
      </c>
      <c r="H479" s="214">
        <v>2021</v>
      </c>
      <c r="I479" s="214">
        <v>0.35270874237756533</v>
      </c>
    </row>
    <row r="480" spans="1:9">
      <c r="A480" s="214" t="s">
        <v>357</v>
      </c>
      <c r="B480" s="214">
        <v>362</v>
      </c>
      <c r="C480" s="214">
        <v>2021</v>
      </c>
      <c r="D480" s="214">
        <v>99.590787715859335</v>
      </c>
      <c r="F480" s="214" t="s">
        <v>372</v>
      </c>
      <c r="G480" s="214">
        <v>682</v>
      </c>
      <c r="H480" s="214">
        <v>2021</v>
      </c>
      <c r="I480" s="214">
        <v>0.52619473585316867</v>
      </c>
    </row>
    <row r="481" spans="1:9">
      <c r="A481" s="214" t="s">
        <v>358</v>
      </c>
      <c r="B481" s="214">
        <v>364</v>
      </c>
      <c r="C481" s="214">
        <v>2007</v>
      </c>
      <c r="D481" s="214">
        <v>52.846319999999999</v>
      </c>
      <c r="F481" s="214" t="s">
        <v>330</v>
      </c>
      <c r="G481" s="214">
        <v>684</v>
      </c>
      <c r="H481" s="214">
        <v>2021</v>
      </c>
      <c r="I481" s="214">
        <v>0.23731503070046991</v>
      </c>
    </row>
    <row r="482" spans="1:9">
      <c r="A482" s="214" t="s">
        <v>358</v>
      </c>
      <c r="B482" s="214">
        <v>364</v>
      </c>
      <c r="C482" s="214">
        <v>2019</v>
      </c>
      <c r="D482" s="214">
        <v>75.115098000000003</v>
      </c>
      <c r="F482" s="214" t="s">
        <v>71</v>
      </c>
      <c r="G482" s="214">
        <v>686</v>
      </c>
      <c r="H482" s="214">
        <v>2021</v>
      </c>
      <c r="I482" s="214">
        <v>0.79793275628525939</v>
      </c>
    </row>
    <row r="483" spans="1:9">
      <c r="A483" s="214" t="s">
        <v>358</v>
      </c>
      <c r="B483" s="214">
        <v>364</v>
      </c>
      <c r="C483" s="214">
        <v>2021</v>
      </c>
      <c r="D483" s="214">
        <v>101.0024152638362</v>
      </c>
      <c r="F483" s="214" t="s">
        <v>101</v>
      </c>
      <c r="G483" s="214">
        <v>688</v>
      </c>
      <c r="H483" s="214">
        <v>2021</v>
      </c>
      <c r="I483" s="214">
        <v>4.4134272874189326</v>
      </c>
    </row>
    <row r="484" spans="1:9">
      <c r="A484" s="214" t="s">
        <v>634</v>
      </c>
      <c r="B484" s="214">
        <v>603</v>
      </c>
      <c r="C484" s="214">
        <v>2007</v>
      </c>
      <c r="D484" s="214">
        <v>24.902073000000001</v>
      </c>
      <c r="F484" s="214" t="s">
        <v>102</v>
      </c>
      <c r="G484" s="214">
        <v>692</v>
      </c>
      <c r="H484" s="214">
        <v>2021</v>
      </c>
      <c r="I484" s="214">
        <v>0.52438802247336813</v>
      </c>
    </row>
    <row r="485" spans="1:9">
      <c r="A485" s="214" t="s">
        <v>105</v>
      </c>
      <c r="B485" s="214">
        <v>732</v>
      </c>
      <c r="C485" s="214">
        <v>2007</v>
      </c>
      <c r="D485" s="214">
        <v>53.691937000000003</v>
      </c>
      <c r="F485" s="214" t="s">
        <v>128</v>
      </c>
      <c r="G485" s="214">
        <v>694</v>
      </c>
      <c r="H485" s="214">
        <v>2021</v>
      </c>
      <c r="I485" s="214">
        <v>0.55577782575515866</v>
      </c>
    </row>
    <row r="486" spans="1:9">
      <c r="A486" s="214" t="s">
        <v>105</v>
      </c>
      <c r="B486" s="214">
        <v>732</v>
      </c>
      <c r="C486" s="214">
        <v>2019</v>
      </c>
      <c r="D486" s="214">
        <v>200.3485</v>
      </c>
      <c r="F486" s="214" t="s">
        <v>133</v>
      </c>
      <c r="G486" s="214">
        <v>698</v>
      </c>
      <c r="H486" s="214">
        <v>2021</v>
      </c>
      <c r="I486" s="214"/>
    </row>
    <row r="487" spans="1:9">
      <c r="A487" s="214" t="s">
        <v>105</v>
      </c>
      <c r="B487" s="214">
        <v>732</v>
      </c>
      <c r="C487" s="214">
        <v>2021</v>
      </c>
      <c r="D487" s="214">
        <v>209.93046896073091</v>
      </c>
      <c r="F487" s="214" t="s">
        <v>104</v>
      </c>
      <c r="G487" s="214">
        <v>714</v>
      </c>
      <c r="H487" s="214">
        <v>2021</v>
      </c>
      <c r="I487" s="214">
        <v>0.93409126851212265</v>
      </c>
    </row>
    <row r="488" spans="1:9">
      <c r="A488" s="214" t="s">
        <v>322</v>
      </c>
      <c r="B488" s="214">
        <v>366</v>
      </c>
      <c r="C488" s="214">
        <v>2007</v>
      </c>
      <c r="D488" s="214">
        <v>17.580300000000001</v>
      </c>
      <c r="F488" s="214" t="s">
        <v>355</v>
      </c>
      <c r="G488" s="214">
        <v>718</v>
      </c>
      <c r="H488" s="214">
        <v>2021</v>
      </c>
      <c r="I488" s="214">
        <v>1.306252489158068</v>
      </c>
    </row>
    <row r="489" spans="1:9">
      <c r="A489" s="214" t="s">
        <v>322</v>
      </c>
      <c r="B489" s="214">
        <v>366</v>
      </c>
      <c r="C489" s="214">
        <v>2019</v>
      </c>
      <c r="D489" s="214">
        <v>92.507690999999994</v>
      </c>
      <c r="F489" s="214" t="s">
        <v>129</v>
      </c>
      <c r="G489" s="214">
        <v>722</v>
      </c>
      <c r="H489" s="214">
        <v>2021</v>
      </c>
      <c r="I489" s="214">
        <v>2.3616092168501557</v>
      </c>
    </row>
    <row r="490" spans="1:9">
      <c r="A490" s="214" t="s">
        <v>322</v>
      </c>
      <c r="B490" s="214">
        <v>366</v>
      </c>
      <c r="C490" s="214">
        <v>2021</v>
      </c>
      <c r="D490" s="214">
        <v>140.55326083241079</v>
      </c>
      <c r="F490" s="214" t="s">
        <v>374</v>
      </c>
      <c r="G490" s="214">
        <v>724</v>
      </c>
      <c r="H490" s="214">
        <v>2021</v>
      </c>
      <c r="I490" s="214">
        <v>0.3121333167470019</v>
      </c>
    </row>
    <row r="491" spans="1:9">
      <c r="A491" s="214" t="s">
        <v>25</v>
      </c>
      <c r="B491" s="214">
        <v>144</v>
      </c>
      <c r="C491" s="214">
        <v>2019</v>
      </c>
      <c r="D491" s="214">
        <v>35.125570000000003</v>
      </c>
      <c r="F491" s="214" t="s">
        <v>190</v>
      </c>
      <c r="G491" s="214">
        <v>726</v>
      </c>
      <c r="H491" s="214">
        <v>2021</v>
      </c>
      <c r="I491" s="214"/>
    </row>
    <row r="492" spans="1:9">
      <c r="A492" s="214" t="s">
        <v>25</v>
      </c>
      <c r="B492" s="214">
        <v>144</v>
      </c>
      <c r="C492" s="214">
        <v>2007</v>
      </c>
      <c r="D492" s="214">
        <v>38.976917</v>
      </c>
      <c r="F492" s="214" t="s">
        <v>319</v>
      </c>
      <c r="G492" s="214">
        <v>728</v>
      </c>
      <c r="H492" s="214">
        <v>2021</v>
      </c>
      <c r="I492" s="214">
        <v>0.34306037340642326</v>
      </c>
    </row>
    <row r="493" spans="1:9">
      <c r="A493" s="214" t="s">
        <v>25</v>
      </c>
      <c r="B493" s="214">
        <v>144</v>
      </c>
      <c r="C493" s="214">
        <v>2021</v>
      </c>
      <c r="D493" s="214">
        <v>39.634794263888779</v>
      </c>
      <c r="F493" s="214" t="s">
        <v>105</v>
      </c>
      <c r="G493" s="214">
        <v>732</v>
      </c>
      <c r="H493" s="214">
        <v>2021</v>
      </c>
      <c r="I493" s="214">
        <v>0.29945039267557794</v>
      </c>
    </row>
    <row r="494" spans="1:9">
      <c r="A494" s="214" t="s">
        <v>26</v>
      </c>
      <c r="B494" s="214">
        <v>146</v>
      </c>
      <c r="C494" s="214">
        <v>2019</v>
      </c>
      <c r="D494" s="214">
        <v>39.761414000000002</v>
      </c>
      <c r="F494" s="214" t="s">
        <v>426</v>
      </c>
      <c r="G494" s="214">
        <v>734</v>
      </c>
      <c r="H494" s="214">
        <v>2021</v>
      </c>
      <c r="I494" s="214">
        <v>0.83925773453889152</v>
      </c>
    </row>
    <row r="495" spans="1:9">
      <c r="A495" s="214" t="s">
        <v>26</v>
      </c>
      <c r="B495" s="214">
        <v>146</v>
      </c>
      <c r="C495" s="214">
        <v>2021</v>
      </c>
      <c r="D495" s="214">
        <v>42.694014156484386</v>
      </c>
      <c r="F495" s="214" t="s">
        <v>106</v>
      </c>
      <c r="G495" s="214">
        <v>738</v>
      </c>
      <c r="H495" s="214">
        <v>2021</v>
      </c>
      <c r="I495" s="214">
        <v>0.68073202621605855</v>
      </c>
    </row>
    <row r="496" spans="1:9">
      <c r="A496" s="214" t="s">
        <v>26</v>
      </c>
      <c r="B496" s="214">
        <v>146</v>
      </c>
      <c r="C496" s="214">
        <v>2007</v>
      </c>
      <c r="D496" s="214">
        <v>44.492792000000001</v>
      </c>
      <c r="F496" s="214" t="s">
        <v>376</v>
      </c>
      <c r="G496" s="214">
        <v>742</v>
      </c>
      <c r="H496" s="214">
        <v>2021</v>
      </c>
      <c r="I496" s="214">
        <v>0.42850760267365762</v>
      </c>
    </row>
    <row r="497" spans="1:9">
      <c r="A497" s="214" t="s">
        <v>416</v>
      </c>
      <c r="B497" s="214">
        <v>463</v>
      </c>
      <c r="C497" s="214">
        <v>2007</v>
      </c>
      <c r="D497" s="214">
        <v>42.671883999999999</v>
      </c>
      <c r="F497" s="214" t="s">
        <v>324</v>
      </c>
      <c r="G497" s="214">
        <v>744</v>
      </c>
      <c r="H497" s="214">
        <v>2021</v>
      </c>
      <c r="I497" s="214">
        <v>2.6532767691410886</v>
      </c>
    </row>
    <row r="498" spans="1:9">
      <c r="A498" s="214" t="s">
        <v>378</v>
      </c>
      <c r="B498" s="214">
        <v>528</v>
      </c>
      <c r="C498" s="214">
        <v>2021</v>
      </c>
      <c r="D498" s="214">
        <v>27.224384343990032</v>
      </c>
      <c r="F498" s="214" t="s">
        <v>107</v>
      </c>
      <c r="G498" s="214">
        <v>746</v>
      </c>
      <c r="H498" s="214">
        <v>2021</v>
      </c>
      <c r="I498" s="214">
        <v>1.0530715868035254</v>
      </c>
    </row>
    <row r="499" spans="1:9">
      <c r="A499" s="214" t="s">
        <v>378</v>
      </c>
      <c r="B499" s="214">
        <v>528</v>
      </c>
      <c r="C499" s="214">
        <v>2007</v>
      </c>
      <c r="D499" s="214">
        <v>32.156545000000001</v>
      </c>
      <c r="F499" s="214" t="s">
        <v>88</v>
      </c>
      <c r="G499" s="214">
        <v>748</v>
      </c>
      <c r="H499" s="214">
        <v>2021</v>
      </c>
      <c r="I499" s="214">
        <v>0.23622676406434318</v>
      </c>
    </row>
    <row r="500" spans="1:9">
      <c r="A500" s="214" t="s">
        <v>378</v>
      </c>
      <c r="B500" s="214">
        <v>528</v>
      </c>
      <c r="C500" s="214">
        <v>2019</v>
      </c>
      <c r="D500" s="214">
        <v>32.689829000000003</v>
      </c>
      <c r="F500" s="214" t="s">
        <v>132</v>
      </c>
      <c r="G500" s="214">
        <v>754</v>
      </c>
      <c r="H500" s="214">
        <v>2021</v>
      </c>
      <c r="I500" s="214">
        <v>4.7540889177455696</v>
      </c>
    </row>
    <row r="501" spans="1:9">
      <c r="A501" s="214" t="s">
        <v>130</v>
      </c>
      <c r="B501" s="214">
        <v>923</v>
      </c>
      <c r="C501" s="214">
        <v>2007</v>
      </c>
      <c r="D501" s="214">
        <v>31.279734999999999</v>
      </c>
      <c r="F501" s="214" t="s">
        <v>375</v>
      </c>
      <c r="G501" s="214">
        <v>813</v>
      </c>
      <c r="H501" s="214">
        <v>2021</v>
      </c>
      <c r="I501" s="214">
        <v>0.11445061876973028</v>
      </c>
    </row>
    <row r="502" spans="1:9">
      <c r="A502" s="214" t="s">
        <v>130</v>
      </c>
      <c r="B502" s="214">
        <v>923</v>
      </c>
      <c r="C502" s="214">
        <v>2019</v>
      </c>
      <c r="D502" s="214">
        <v>43.125718999999997</v>
      </c>
      <c r="F502" s="214" t="s">
        <v>344</v>
      </c>
      <c r="G502" s="214">
        <v>819</v>
      </c>
      <c r="H502" s="214">
        <v>2021</v>
      </c>
      <c r="I502" s="214"/>
    </row>
    <row r="503" spans="1:9">
      <c r="A503" s="214" t="s">
        <v>130</v>
      </c>
      <c r="B503" s="214">
        <v>923</v>
      </c>
      <c r="C503" s="214">
        <v>2021</v>
      </c>
      <c r="D503" s="214">
        <v>49.343099065171685</v>
      </c>
      <c r="F503" s="214" t="s">
        <v>369</v>
      </c>
      <c r="G503" s="214">
        <v>826</v>
      </c>
      <c r="H503" s="214">
        <v>2021</v>
      </c>
      <c r="I503" s="214">
        <v>0.30232044072079012</v>
      </c>
    </row>
    <row r="504" spans="1:9">
      <c r="A504" s="214" t="s">
        <v>106</v>
      </c>
      <c r="B504" s="214">
        <v>738</v>
      </c>
      <c r="C504" s="214">
        <v>2007</v>
      </c>
      <c r="D504" s="214">
        <v>21.291613999999999</v>
      </c>
      <c r="F504" s="214" t="s">
        <v>360</v>
      </c>
      <c r="G504" s="214">
        <v>846</v>
      </c>
      <c r="H504" s="214">
        <v>2021</v>
      </c>
      <c r="I504" s="214"/>
    </row>
    <row r="505" spans="1:9">
      <c r="A505" s="214" t="s">
        <v>106</v>
      </c>
      <c r="B505" s="214">
        <v>738</v>
      </c>
      <c r="C505" s="214">
        <v>2019</v>
      </c>
      <c r="D505" s="214">
        <v>38.241819999999997</v>
      </c>
      <c r="F505" s="214" t="s">
        <v>103</v>
      </c>
      <c r="G505" s="214">
        <v>853</v>
      </c>
      <c r="H505" s="214">
        <v>2021</v>
      </c>
      <c r="I505" s="214">
        <v>1.6159201875734421</v>
      </c>
    </row>
    <row r="506" spans="1:9">
      <c r="A506" s="214" t="s">
        <v>106</v>
      </c>
      <c r="B506" s="214">
        <v>738</v>
      </c>
      <c r="C506" s="214">
        <v>2021</v>
      </c>
      <c r="D506" s="214">
        <v>39.687755375439046</v>
      </c>
      <c r="F506" s="214" t="s">
        <v>354</v>
      </c>
      <c r="G506" s="214">
        <v>862</v>
      </c>
      <c r="H506" s="214">
        <v>2021</v>
      </c>
      <c r="I506" s="214"/>
    </row>
    <row r="507" spans="1:9">
      <c r="A507" s="214" t="s">
        <v>78</v>
      </c>
      <c r="B507" s="214">
        <v>578</v>
      </c>
      <c r="C507" s="214">
        <v>2007</v>
      </c>
      <c r="D507" s="214">
        <v>35.985227000000002</v>
      </c>
      <c r="F507" s="214" t="s">
        <v>403</v>
      </c>
      <c r="G507" s="214">
        <v>866</v>
      </c>
      <c r="H507" s="214">
        <v>2021</v>
      </c>
      <c r="I507" s="214"/>
    </row>
    <row r="508" spans="1:9">
      <c r="A508" s="214" t="s">
        <v>78</v>
      </c>
      <c r="B508" s="214">
        <v>578</v>
      </c>
      <c r="C508" s="214">
        <v>2019</v>
      </c>
      <c r="D508" s="214">
        <v>41.043185000000001</v>
      </c>
      <c r="F508" s="214" t="s">
        <v>335</v>
      </c>
      <c r="G508" s="214">
        <v>911</v>
      </c>
      <c r="H508" s="214">
        <v>2021</v>
      </c>
      <c r="I508" s="214">
        <v>1.1719942057164803</v>
      </c>
    </row>
    <row r="509" spans="1:9">
      <c r="A509" s="214" t="s">
        <v>78</v>
      </c>
      <c r="B509" s="214">
        <v>578</v>
      </c>
      <c r="C509" s="214">
        <v>2021</v>
      </c>
      <c r="D509" s="214">
        <v>58.042664927481447</v>
      </c>
      <c r="F509" s="214" t="s">
        <v>37</v>
      </c>
      <c r="G509" s="214">
        <v>912</v>
      </c>
      <c r="H509" s="214">
        <v>2021</v>
      </c>
      <c r="I509" s="214">
        <v>0.79350973264441615</v>
      </c>
    </row>
    <row r="510" spans="1:9">
      <c r="A510" s="214" t="s">
        <v>191</v>
      </c>
      <c r="B510" s="214">
        <v>537</v>
      </c>
      <c r="C510" s="214">
        <v>2019</v>
      </c>
      <c r="D510" s="214">
        <v>9.5748452999999998</v>
      </c>
      <c r="F510" s="214" t="s">
        <v>118</v>
      </c>
      <c r="G510" s="214">
        <v>913</v>
      </c>
      <c r="H510" s="214">
        <v>2021</v>
      </c>
      <c r="I510" s="214">
        <v>1.5064058303043852</v>
      </c>
    </row>
    <row r="511" spans="1:9">
      <c r="A511" s="214" t="s">
        <v>191</v>
      </c>
      <c r="B511" s="214">
        <v>537</v>
      </c>
      <c r="C511" s="214">
        <v>2021</v>
      </c>
      <c r="D511" s="214">
        <v>16.460617665113521</v>
      </c>
      <c r="F511" s="214" t="s">
        <v>328</v>
      </c>
      <c r="G511" s="214">
        <v>914</v>
      </c>
      <c r="H511" s="214">
        <v>2021</v>
      </c>
      <c r="I511" s="214">
        <v>0.88616888201353117</v>
      </c>
    </row>
    <row r="512" spans="1:9">
      <c r="A512" s="214" t="s">
        <v>376</v>
      </c>
      <c r="B512" s="214">
        <v>742</v>
      </c>
      <c r="C512" s="214">
        <v>2019</v>
      </c>
      <c r="D512" s="214">
        <v>53.570559000000003</v>
      </c>
      <c r="F512" s="214" t="s">
        <v>329</v>
      </c>
      <c r="G512" s="214">
        <v>915</v>
      </c>
      <c r="H512" s="214">
        <v>2021</v>
      </c>
      <c r="I512" s="214">
        <v>4.0317148359321413</v>
      </c>
    </row>
    <row r="513" spans="1:9">
      <c r="A513" s="214" t="s">
        <v>376</v>
      </c>
      <c r="B513" s="214">
        <v>742</v>
      </c>
      <c r="C513" s="214">
        <v>2021</v>
      </c>
      <c r="D513" s="214">
        <v>62.8827559431016</v>
      </c>
      <c r="F513" s="214" t="s">
        <v>36</v>
      </c>
      <c r="G513" s="214">
        <v>916</v>
      </c>
      <c r="H513" s="214">
        <v>2021</v>
      </c>
      <c r="I513" s="214">
        <v>4.3950535132157871</v>
      </c>
    </row>
    <row r="514" spans="1:9">
      <c r="A514" s="214" t="s">
        <v>376</v>
      </c>
      <c r="B514" s="214">
        <v>742</v>
      </c>
      <c r="C514" s="214">
        <v>2007</v>
      </c>
      <c r="D514" s="214">
        <v>75.855217999999994</v>
      </c>
      <c r="F514" s="214" t="s">
        <v>122</v>
      </c>
      <c r="G514" s="214">
        <v>917</v>
      </c>
      <c r="H514" s="214">
        <v>2021</v>
      </c>
      <c r="I514" s="214">
        <v>0.62892636500365584</v>
      </c>
    </row>
    <row r="515" spans="1:9">
      <c r="A515" s="214" t="s">
        <v>403</v>
      </c>
      <c r="B515" s="214">
        <v>866</v>
      </c>
      <c r="C515" s="214">
        <v>2007</v>
      </c>
      <c r="D515" s="214">
        <v>37.815871000000001</v>
      </c>
      <c r="F515" s="214" t="s">
        <v>312</v>
      </c>
      <c r="G515" s="214">
        <v>918</v>
      </c>
      <c r="H515" s="214">
        <v>2021</v>
      </c>
      <c r="I515" s="214">
        <v>0.70774616138848145</v>
      </c>
    </row>
    <row r="516" spans="1:9">
      <c r="A516" s="214" t="s">
        <v>403</v>
      </c>
      <c r="B516" s="214">
        <v>866</v>
      </c>
      <c r="C516" s="214">
        <v>2019</v>
      </c>
      <c r="D516" s="214">
        <v>41.280577000000001</v>
      </c>
      <c r="F516" s="214" t="s">
        <v>100</v>
      </c>
      <c r="G516" s="214">
        <v>921</v>
      </c>
      <c r="H516" s="214">
        <v>2021</v>
      </c>
      <c r="I516" s="214">
        <v>0.68444364960152992</v>
      </c>
    </row>
    <row r="517" spans="1:9">
      <c r="A517" s="214" t="s">
        <v>403</v>
      </c>
      <c r="B517" s="214">
        <v>866</v>
      </c>
      <c r="C517" s="214">
        <v>2021</v>
      </c>
      <c r="D517" s="214">
        <v>45.579790209424701</v>
      </c>
      <c r="F517" s="214" t="s">
        <v>48</v>
      </c>
      <c r="G517" s="214">
        <v>922</v>
      </c>
      <c r="H517" s="214">
        <v>2021</v>
      </c>
      <c r="I517" s="214">
        <v>1.0325003743686401</v>
      </c>
    </row>
    <row r="518" spans="1:9">
      <c r="A518" s="214" t="s">
        <v>323</v>
      </c>
      <c r="B518" s="214">
        <v>369</v>
      </c>
      <c r="C518" s="214">
        <v>2007</v>
      </c>
      <c r="D518" s="214">
        <v>16.281334000000001</v>
      </c>
      <c r="F518" s="214" t="s">
        <v>130</v>
      </c>
      <c r="G518" s="214">
        <v>923</v>
      </c>
      <c r="H518" s="214">
        <v>2021</v>
      </c>
      <c r="I518" s="214">
        <v>9.3848187273527373</v>
      </c>
    </row>
    <row r="519" spans="1:9">
      <c r="A519" s="214" t="s">
        <v>323</v>
      </c>
      <c r="B519" s="214">
        <v>369</v>
      </c>
      <c r="C519" s="214">
        <v>2019</v>
      </c>
      <c r="D519" s="214">
        <v>46.470672</v>
      </c>
      <c r="F519" s="214" t="s">
        <v>45</v>
      </c>
      <c r="G519" s="214">
        <v>924</v>
      </c>
      <c r="H519" s="214">
        <v>2021</v>
      </c>
      <c r="I519" s="214">
        <v>0.89381638399945385</v>
      </c>
    </row>
    <row r="520" spans="1:9">
      <c r="A520" s="214" t="s">
        <v>323</v>
      </c>
      <c r="B520" s="214">
        <v>369</v>
      </c>
      <c r="C520" s="214">
        <v>2021</v>
      </c>
      <c r="D520" s="214">
        <v>70.395015509602715</v>
      </c>
      <c r="F520" s="214" t="s">
        <v>325</v>
      </c>
      <c r="G520" s="214">
        <v>925</v>
      </c>
      <c r="H520" s="214">
        <v>2021</v>
      </c>
      <c r="I520" s="214">
        <v>0.53851559112840242</v>
      </c>
    </row>
    <row r="521" spans="1:9">
      <c r="A521" s="214" t="s">
        <v>324</v>
      </c>
      <c r="B521" s="214">
        <v>744</v>
      </c>
      <c r="C521" s="214">
        <v>2007</v>
      </c>
      <c r="D521" s="214">
        <v>44.793897000000001</v>
      </c>
      <c r="F521" s="214" t="s">
        <v>79</v>
      </c>
      <c r="G521" s="214">
        <v>926</v>
      </c>
      <c r="H521" s="214">
        <v>2021</v>
      </c>
      <c r="I521" s="214">
        <v>2.5792949014153854</v>
      </c>
    </row>
    <row r="522" spans="1:9">
      <c r="A522" s="214" t="s">
        <v>324</v>
      </c>
      <c r="B522" s="214">
        <v>744</v>
      </c>
      <c r="C522" s="214">
        <v>2019</v>
      </c>
      <c r="D522" s="214">
        <v>71.824727999999993</v>
      </c>
      <c r="F522" s="214" t="s">
        <v>108</v>
      </c>
      <c r="G522" s="214">
        <v>927</v>
      </c>
      <c r="H522" s="214">
        <v>2021</v>
      </c>
      <c r="I522" s="214">
        <v>1.9306190569489659</v>
      </c>
    </row>
    <row r="523" spans="1:9">
      <c r="A523" s="214" t="s">
        <v>324</v>
      </c>
      <c r="B523" s="214">
        <v>744</v>
      </c>
      <c r="C523" s="214">
        <v>2021</v>
      </c>
      <c r="D523" s="214">
        <v>90.199480490810927</v>
      </c>
      <c r="F523" s="214" t="s">
        <v>5</v>
      </c>
      <c r="G523" s="214">
        <v>935</v>
      </c>
      <c r="H523" s="214">
        <v>2021</v>
      </c>
      <c r="I523" s="214"/>
    </row>
    <row r="524" spans="1:9">
      <c r="A524" s="214" t="s">
        <v>49</v>
      </c>
      <c r="B524" s="214">
        <v>186</v>
      </c>
      <c r="C524" s="214">
        <v>2019</v>
      </c>
      <c r="D524" s="214">
        <v>32.598050000000001</v>
      </c>
      <c r="F524" s="214" t="s">
        <v>22</v>
      </c>
      <c r="G524" s="214">
        <v>936</v>
      </c>
      <c r="H524" s="214">
        <v>2021</v>
      </c>
      <c r="I524" s="214"/>
    </row>
    <row r="525" spans="1:9">
      <c r="A525" s="214" t="s">
        <v>49</v>
      </c>
      <c r="B525" s="214">
        <v>186</v>
      </c>
      <c r="C525" s="214">
        <v>2021</v>
      </c>
      <c r="D525" s="214">
        <v>37.769457809365129</v>
      </c>
      <c r="F525" s="214" t="s">
        <v>7</v>
      </c>
      <c r="G525" s="214">
        <v>939</v>
      </c>
      <c r="H525" s="214">
        <v>2021</v>
      </c>
      <c r="I525" s="214">
        <v>1.1426553605719474</v>
      </c>
    </row>
    <row r="526" spans="1:9">
      <c r="A526" s="214" t="s">
        <v>49</v>
      </c>
      <c r="B526" s="214">
        <v>186</v>
      </c>
      <c r="C526" s="214">
        <v>2007</v>
      </c>
      <c r="D526" s="214">
        <v>37.799318</v>
      </c>
      <c r="F526" s="214" t="s">
        <v>84</v>
      </c>
      <c r="G526" s="214">
        <v>941</v>
      </c>
      <c r="H526" s="214">
        <v>2021</v>
      </c>
      <c r="I526" s="214">
        <v>1.6971368202222246</v>
      </c>
    </row>
    <row r="527" spans="1:9">
      <c r="A527" s="214" t="s">
        <v>325</v>
      </c>
      <c r="B527" s="214">
        <v>925</v>
      </c>
      <c r="C527" s="214">
        <v>2007</v>
      </c>
      <c r="D527" s="214">
        <v>2.4155014000000001</v>
      </c>
      <c r="F527" s="214" t="s">
        <v>321</v>
      </c>
      <c r="G527" s="214">
        <v>942</v>
      </c>
      <c r="H527" s="214">
        <v>2021</v>
      </c>
      <c r="I527" s="214">
        <v>1.3876864256206338</v>
      </c>
    </row>
    <row r="528" spans="1:9">
      <c r="A528" s="214" t="s">
        <v>325</v>
      </c>
      <c r="B528" s="214">
        <v>925</v>
      </c>
      <c r="C528" s="214">
        <v>2021</v>
      </c>
      <c r="D528" s="214">
        <v>27.028864581700169</v>
      </c>
      <c r="F528" s="214" t="s">
        <v>352</v>
      </c>
      <c r="G528" s="214">
        <v>943</v>
      </c>
      <c r="H528" s="214">
        <v>2021</v>
      </c>
      <c r="I528" s="214"/>
    </row>
    <row r="529" spans="1:9">
      <c r="A529" s="214" t="s">
        <v>325</v>
      </c>
      <c r="B529" s="214">
        <v>925</v>
      </c>
      <c r="C529" s="214">
        <v>2019</v>
      </c>
      <c r="D529" s="214">
        <v>32.909931</v>
      </c>
      <c r="F529" s="214" t="s">
        <v>68</v>
      </c>
      <c r="G529" s="214">
        <v>944</v>
      </c>
      <c r="H529" s="214">
        <v>2021</v>
      </c>
      <c r="I529" s="214">
        <v>1.7408414318807364</v>
      </c>
    </row>
    <row r="530" spans="1:9">
      <c r="A530" s="214" t="s">
        <v>359</v>
      </c>
      <c r="B530" s="214">
        <v>869</v>
      </c>
      <c r="C530" s="214">
        <v>2021</v>
      </c>
      <c r="D530" s="214">
        <v>6.045587828413443</v>
      </c>
      <c r="F530" s="214" t="s">
        <v>59</v>
      </c>
      <c r="G530" s="214">
        <v>946</v>
      </c>
      <c r="H530" s="214">
        <v>2021</v>
      </c>
      <c r="I530" s="214">
        <v>0.74677653156852331</v>
      </c>
    </row>
    <row r="531" spans="1:9">
      <c r="A531" s="214" t="s">
        <v>359</v>
      </c>
      <c r="B531" s="214">
        <v>869</v>
      </c>
      <c r="C531" s="214">
        <v>2019</v>
      </c>
      <c r="D531" s="214">
        <v>16.255682</v>
      </c>
      <c r="F531" s="214" t="s">
        <v>387</v>
      </c>
      <c r="G531" s="214">
        <v>948</v>
      </c>
      <c r="H531" s="214">
        <v>2021</v>
      </c>
      <c r="I531" s="214">
        <v>10.031109841605893</v>
      </c>
    </row>
    <row r="532" spans="1:9">
      <c r="A532" s="214" t="s">
        <v>359</v>
      </c>
      <c r="B532" s="214">
        <v>869</v>
      </c>
      <c r="C532" s="214">
        <v>2007</v>
      </c>
      <c r="D532" s="214">
        <v>34.507755000000003</v>
      </c>
      <c r="F532" s="214" t="s">
        <v>64</v>
      </c>
      <c r="G532" s="214">
        <v>960</v>
      </c>
      <c r="H532" s="214">
        <v>2021</v>
      </c>
      <c r="I532" s="214">
        <v>0.70255263957298997</v>
      </c>
    </row>
    <row r="533" spans="1:9">
      <c r="A533" s="214" t="s">
        <v>107</v>
      </c>
      <c r="B533" s="214">
        <v>746</v>
      </c>
      <c r="C533" s="214">
        <v>2007</v>
      </c>
      <c r="D533" s="214">
        <v>16.975573000000001</v>
      </c>
      <c r="F533" s="214" t="s">
        <v>23</v>
      </c>
      <c r="G533" s="214">
        <v>961</v>
      </c>
      <c r="H533" s="214">
        <v>2021</v>
      </c>
      <c r="I533" s="214"/>
    </row>
    <row r="534" spans="1:9">
      <c r="A534" s="214" t="s">
        <v>107</v>
      </c>
      <c r="B534" s="214">
        <v>746</v>
      </c>
      <c r="C534" s="214">
        <v>2019</v>
      </c>
      <c r="D534" s="214">
        <v>37.253763999999997</v>
      </c>
      <c r="F534" s="214" t="s">
        <v>427</v>
      </c>
      <c r="G534" s="214">
        <v>962</v>
      </c>
      <c r="H534" s="214">
        <v>2021</v>
      </c>
      <c r="I534" s="214">
        <v>1.0866883088231636</v>
      </c>
    </row>
    <row r="535" spans="1:9">
      <c r="A535" s="214" t="s">
        <v>107</v>
      </c>
      <c r="B535" s="214">
        <v>746</v>
      </c>
      <c r="C535" s="214">
        <v>2021</v>
      </c>
      <c r="D535" s="214">
        <v>49.076793869758383</v>
      </c>
      <c r="F535" s="214" t="s">
        <v>339</v>
      </c>
      <c r="G535" s="214">
        <v>963</v>
      </c>
      <c r="H535" s="214">
        <v>2021</v>
      </c>
      <c r="I535" s="214">
        <v>0.86442200023021731</v>
      </c>
    </row>
    <row r="536" spans="1:9">
      <c r="A536" s="214" t="s">
        <v>79</v>
      </c>
      <c r="B536" s="214">
        <v>926</v>
      </c>
      <c r="C536" s="214">
        <v>2007</v>
      </c>
      <c r="D536" s="214">
        <v>12.266636999999999</v>
      </c>
      <c r="F536" s="214" t="s">
        <v>75</v>
      </c>
      <c r="G536" s="214">
        <v>964</v>
      </c>
      <c r="H536" s="214">
        <v>2021</v>
      </c>
      <c r="I536" s="214">
        <v>1.0059662808828287</v>
      </c>
    </row>
    <row r="537" spans="1:9">
      <c r="A537" s="214" t="s">
        <v>79</v>
      </c>
      <c r="B537" s="214">
        <v>926</v>
      </c>
      <c r="C537" s="214">
        <v>2019</v>
      </c>
      <c r="D537" s="214">
        <v>48.764232999999997</v>
      </c>
      <c r="F537" s="214" t="s">
        <v>318</v>
      </c>
      <c r="G537" s="214">
        <v>967</v>
      </c>
      <c r="H537" s="214">
        <v>2021</v>
      </c>
      <c r="I537" s="214"/>
    </row>
    <row r="538" spans="1:9">
      <c r="A538" s="214" t="s">
        <v>79</v>
      </c>
      <c r="B538" s="214">
        <v>926</v>
      </c>
      <c r="C538" s="214">
        <v>2021</v>
      </c>
      <c r="D538" s="214">
        <v>54.391228422156189</v>
      </c>
      <c r="F538" s="214" t="s">
        <v>76</v>
      </c>
      <c r="G538" s="214">
        <v>968</v>
      </c>
      <c r="H538" s="214">
        <v>2021</v>
      </c>
      <c r="I538" s="214">
        <v>2.2096629901053046</v>
      </c>
    </row>
    <row r="539" spans="1:9">
      <c r="A539" s="214" t="s">
        <v>30</v>
      </c>
      <c r="B539" s="214">
        <v>466</v>
      </c>
      <c r="C539" s="214">
        <v>2007</v>
      </c>
      <c r="D539" s="214">
        <v>8.8905227999999994</v>
      </c>
    </row>
    <row r="540" spans="1:9">
      <c r="A540" s="214" t="s">
        <v>30</v>
      </c>
      <c r="B540" s="214">
        <v>466</v>
      </c>
      <c r="C540" s="214">
        <v>2019</v>
      </c>
      <c r="D540" s="214">
        <v>26.833469999999998</v>
      </c>
    </row>
    <row r="541" spans="1:9">
      <c r="A541" s="214" t="s">
        <v>30</v>
      </c>
      <c r="B541" s="214">
        <v>466</v>
      </c>
      <c r="C541" s="214">
        <v>2021</v>
      </c>
      <c r="D541" s="214">
        <v>37.319920418049342</v>
      </c>
    </row>
    <row r="542" spans="1:9">
      <c r="A542" s="214" t="s">
        <v>80</v>
      </c>
      <c r="B542" s="214">
        <v>298</v>
      </c>
      <c r="C542" s="214">
        <v>2019</v>
      </c>
      <c r="D542" s="214">
        <v>60.182271</v>
      </c>
    </row>
    <row r="543" spans="1:9">
      <c r="A543" s="214" t="s">
        <v>80</v>
      </c>
      <c r="B543" s="214">
        <v>298</v>
      </c>
      <c r="C543" s="214">
        <v>2021</v>
      </c>
      <c r="D543" s="214">
        <v>67.471385103139326</v>
      </c>
    </row>
    <row r="544" spans="1:9">
      <c r="A544" s="214" t="s">
        <v>108</v>
      </c>
      <c r="B544" s="214">
        <v>927</v>
      </c>
      <c r="C544" s="214">
        <v>2007</v>
      </c>
      <c r="D544" s="214">
        <v>10.284755000000001</v>
      </c>
    </row>
    <row r="545" spans="1:4">
      <c r="A545" s="214" t="s">
        <v>108</v>
      </c>
      <c r="B545" s="214">
        <v>927</v>
      </c>
      <c r="C545" s="214">
        <v>2019</v>
      </c>
      <c r="D545" s="214">
        <v>29.414722000000001</v>
      </c>
    </row>
    <row r="546" spans="1:4">
      <c r="A546" s="214" t="s">
        <v>108</v>
      </c>
      <c r="B546" s="214">
        <v>927</v>
      </c>
      <c r="C546" s="214">
        <v>2021</v>
      </c>
      <c r="D546" s="214">
        <v>38.875751842040195</v>
      </c>
    </row>
    <row r="547" spans="1:4">
      <c r="A547" s="214" t="s">
        <v>360</v>
      </c>
      <c r="B547" s="214">
        <v>846</v>
      </c>
      <c r="C547" s="214">
        <v>2007</v>
      </c>
      <c r="D547" s="214">
        <v>19.481266000000002</v>
      </c>
    </row>
    <row r="548" spans="1:4">
      <c r="A548" s="214" t="s">
        <v>360</v>
      </c>
      <c r="B548" s="214">
        <v>846</v>
      </c>
      <c r="C548" s="214">
        <v>2019</v>
      </c>
      <c r="D548" s="214">
        <v>45.342390000000002</v>
      </c>
    </row>
    <row r="549" spans="1:4">
      <c r="A549" s="214" t="s">
        <v>360</v>
      </c>
      <c r="B549" s="214">
        <v>846</v>
      </c>
      <c r="C549" s="214">
        <v>2021</v>
      </c>
      <c r="D549" s="214">
        <v>46.073626892674909</v>
      </c>
    </row>
    <row r="550" spans="1:4">
      <c r="A550" s="214" t="s">
        <v>109</v>
      </c>
      <c r="B550" s="214">
        <v>299</v>
      </c>
      <c r="C550" s="214">
        <v>2007</v>
      </c>
      <c r="D550" s="214">
        <v>19.068360999999999</v>
      </c>
    </row>
    <row r="551" spans="1:4">
      <c r="A551" s="214" t="s">
        <v>109</v>
      </c>
      <c r="B551" s="214">
        <v>299</v>
      </c>
      <c r="C551" s="214">
        <v>2019</v>
      </c>
      <c r="D551" s="214">
        <v>232.78614999999999</v>
      </c>
    </row>
    <row r="552" spans="1:4">
      <c r="A552" s="214" t="s">
        <v>109</v>
      </c>
      <c r="B552" s="214">
        <v>299</v>
      </c>
      <c r="C552" s="214">
        <v>2021</v>
      </c>
      <c r="D552" s="214">
        <v>328.96548278473739</v>
      </c>
    </row>
    <row r="553" spans="1:4">
      <c r="A553" s="214" t="s">
        <v>131</v>
      </c>
      <c r="B553" s="214">
        <v>582</v>
      </c>
      <c r="C553" s="214">
        <v>2007</v>
      </c>
      <c r="D553" s="214">
        <v>32.209527999999999</v>
      </c>
    </row>
    <row r="554" spans="1:4">
      <c r="A554" s="214" t="s">
        <v>131</v>
      </c>
      <c r="B554" s="214">
        <v>582</v>
      </c>
      <c r="C554" s="214">
        <v>2019</v>
      </c>
      <c r="D554" s="214">
        <v>43.365476000000001</v>
      </c>
    </row>
    <row r="555" spans="1:4">
      <c r="A555" s="214" t="s">
        <v>131</v>
      </c>
      <c r="B555" s="214">
        <v>582</v>
      </c>
      <c r="C555" s="214">
        <v>2021</v>
      </c>
      <c r="D555" s="214">
        <v>47.904091654849843</v>
      </c>
    </row>
    <row r="556" spans="1:4">
      <c r="A556" s="214" t="s">
        <v>539</v>
      </c>
      <c r="B556" s="214">
        <v>487</v>
      </c>
      <c r="C556" s="214">
        <v>2007</v>
      </c>
      <c r="D556" s="214">
        <v>23.717504999999999</v>
      </c>
    </row>
    <row r="557" spans="1:4">
      <c r="A557" s="214" t="s">
        <v>539</v>
      </c>
      <c r="B557" s="214">
        <v>487</v>
      </c>
      <c r="C557" s="214">
        <v>2019</v>
      </c>
      <c r="D557" s="214">
        <v>34.468710000000002</v>
      </c>
    </row>
    <row r="558" spans="1:4">
      <c r="A558" s="214" t="s">
        <v>539</v>
      </c>
      <c r="B558" s="214">
        <v>487</v>
      </c>
      <c r="C558" s="214">
        <v>2021</v>
      </c>
      <c r="D558" s="214">
        <v>44.740419380600457</v>
      </c>
    </row>
    <row r="559" spans="1:4">
      <c r="A559" s="214" t="s">
        <v>110</v>
      </c>
      <c r="B559" s="214">
        <v>474</v>
      </c>
      <c r="C559" s="214">
        <v>2007</v>
      </c>
      <c r="D559" s="214">
        <v>40.407905999999997</v>
      </c>
    </row>
    <row r="560" spans="1:4">
      <c r="A560" s="214" t="s">
        <v>110</v>
      </c>
      <c r="B560" s="214">
        <v>474</v>
      </c>
      <c r="C560" s="214">
        <v>2021</v>
      </c>
      <c r="D560" s="214">
        <v>73.482460449499115</v>
      </c>
    </row>
    <row r="561" spans="1:4">
      <c r="A561" s="214" t="s">
        <v>110</v>
      </c>
      <c r="B561" s="214">
        <v>474</v>
      </c>
      <c r="C561" s="214">
        <v>2019</v>
      </c>
      <c r="D561" s="214">
        <v>76.527015000000006</v>
      </c>
    </row>
    <row r="562" spans="1:4">
      <c r="A562" s="214" t="s">
        <v>132</v>
      </c>
      <c r="B562" s="214">
        <v>754</v>
      </c>
      <c r="C562" s="214">
        <v>2007</v>
      </c>
      <c r="D562" s="214">
        <v>21.931709999999999</v>
      </c>
    </row>
    <row r="563" spans="1:4">
      <c r="A563" s="214" t="s">
        <v>132</v>
      </c>
      <c r="B563" s="214">
        <v>754</v>
      </c>
      <c r="C563" s="214">
        <v>2019</v>
      </c>
      <c r="D563" s="214">
        <v>94.496573999999995</v>
      </c>
    </row>
    <row r="564" spans="1:4">
      <c r="A564" s="214" t="s">
        <v>132</v>
      </c>
      <c r="B564" s="214">
        <v>754</v>
      </c>
      <c r="C564" s="214">
        <v>2021</v>
      </c>
      <c r="D564" s="214">
        <v>101.01129545669765</v>
      </c>
    </row>
    <row r="565" spans="1:4">
      <c r="A565" s="214" t="s">
        <v>133</v>
      </c>
      <c r="B565" s="214">
        <v>698</v>
      </c>
      <c r="C565" s="214">
        <v>2007</v>
      </c>
      <c r="D565" s="214">
        <v>44.669659000000003</v>
      </c>
    </row>
    <row r="566" spans="1:4">
      <c r="A566" s="214" t="s">
        <v>133</v>
      </c>
      <c r="B566" s="214">
        <v>698</v>
      </c>
      <c r="C566" s="214">
        <v>2021</v>
      </c>
      <c r="D566" s="214">
        <v>54.013215603305675</v>
      </c>
    </row>
    <row r="567" spans="1:4">
      <c r="A567" s="214" t="s">
        <v>133</v>
      </c>
      <c r="B567" s="214">
        <v>698</v>
      </c>
      <c r="C567" s="214">
        <v>2019</v>
      </c>
      <c r="D567" s="214">
        <v>112.11815</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6B04F-BCE7-45D1-B5A1-F5C8DF2FA2B9}">
  <sheetPr>
    <tabColor theme="3" tint="0.79998168889431442"/>
  </sheetPr>
  <dimension ref="A1:BD166"/>
  <sheetViews>
    <sheetView zoomScale="79" zoomScaleNormal="150" workbookViewId="0"/>
  </sheetViews>
  <sheetFormatPr defaultRowHeight="12.5"/>
  <cols>
    <col min="2" max="2" width="6.453125" hidden="1" customWidth="1"/>
    <col min="3" max="3" width="0" hidden="1" customWidth="1"/>
    <col min="4" max="4" width="12.81640625" customWidth="1"/>
    <col min="5" max="5" width="0" hidden="1" customWidth="1"/>
    <col min="6" max="6" width="13" hidden="1" customWidth="1"/>
    <col min="7" max="7" width="12.7265625" customWidth="1"/>
    <col min="8" max="8" width="16" customWidth="1"/>
    <col min="9" max="9" width="19.54296875" customWidth="1"/>
    <col min="10" max="10" width="8.7265625" style="3"/>
    <col min="11" max="12" width="0" style="3" hidden="1" customWidth="1"/>
    <col min="13" max="56" width="8.7265625" style="3"/>
  </cols>
  <sheetData>
    <row r="1" spans="1:12">
      <c r="A1" s="214" t="s">
        <v>635</v>
      </c>
      <c r="B1" s="214" t="s">
        <v>636</v>
      </c>
      <c r="C1" s="214" t="s">
        <v>637</v>
      </c>
      <c r="D1" s="214" t="s">
        <v>638</v>
      </c>
      <c r="E1" s="214" t="s">
        <v>639</v>
      </c>
      <c r="F1" s="214" t="s">
        <v>640</v>
      </c>
      <c r="G1" s="214" t="s">
        <v>641</v>
      </c>
      <c r="H1" s="214" t="s">
        <v>642</v>
      </c>
      <c r="I1" s="214" t="s">
        <v>643</v>
      </c>
      <c r="K1" s="3" t="s">
        <v>640</v>
      </c>
      <c r="L1" s="3" t="s">
        <v>644</v>
      </c>
    </row>
    <row r="2" spans="1:12">
      <c r="A2" s="214" t="s">
        <v>253</v>
      </c>
      <c r="B2" s="214">
        <v>5</v>
      </c>
      <c r="C2" s="214">
        <v>1</v>
      </c>
      <c r="D2" s="214" t="s">
        <v>645</v>
      </c>
      <c r="E2" s="214">
        <v>-4.0727000000000003E-3</v>
      </c>
      <c r="F2" s="214" t="str">
        <f>_xlfn.CONCAT(A2, "10")</f>
        <v>AUT10</v>
      </c>
      <c r="G2" s="214">
        <v>-6.5209999999999997E-4</v>
      </c>
      <c r="H2" s="214">
        <v>-3.0966000000000001E-3</v>
      </c>
      <c r="I2" s="214" t="s">
        <v>153</v>
      </c>
      <c r="K2" s="3" t="s">
        <v>646</v>
      </c>
      <c r="L2" s="3">
        <v>0</v>
      </c>
    </row>
    <row r="3" spans="1:12">
      <c r="A3" s="214" t="s">
        <v>251</v>
      </c>
      <c r="B3" s="214">
        <v>4</v>
      </c>
      <c r="C3" s="214">
        <v>1</v>
      </c>
      <c r="D3" s="214" t="s">
        <v>647</v>
      </c>
      <c r="E3" s="214">
        <v>1.38434E-2</v>
      </c>
      <c r="F3" s="214" t="str">
        <f>_xlfn.CONCAT(A3, "00")</f>
        <v>BEL00</v>
      </c>
      <c r="G3" s="214">
        <v>3.4401500000000002E-2</v>
      </c>
      <c r="H3" s="214">
        <v>1.4248800000000001E-2</v>
      </c>
      <c r="I3" s="214" t="s">
        <v>153</v>
      </c>
      <c r="K3" s="3" t="s">
        <v>648</v>
      </c>
      <c r="L3" s="3">
        <v>1</v>
      </c>
    </row>
    <row r="4" spans="1:12">
      <c r="A4" s="214" t="s">
        <v>251</v>
      </c>
      <c r="B4" s="214">
        <v>5</v>
      </c>
      <c r="C4" s="214">
        <v>1</v>
      </c>
      <c r="D4" s="214" t="s">
        <v>645</v>
      </c>
      <c r="E4" s="214">
        <v>1.3021E-3</v>
      </c>
      <c r="F4" s="214" t="str">
        <f>_xlfn.CONCAT(A4, "10")</f>
        <v>BEL10</v>
      </c>
      <c r="G4" s="214">
        <v>-4.26E-4</v>
      </c>
      <c r="H4" s="214">
        <v>1.4963999999999999E-3</v>
      </c>
      <c r="I4" s="214" t="s">
        <v>153</v>
      </c>
      <c r="K4" s="3" t="s">
        <v>649</v>
      </c>
    </row>
    <row r="5" spans="1:12">
      <c r="A5" s="214" t="s">
        <v>408</v>
      </c>
      <c r="B5" s="214">
        <v>3</v>
      </c>
      <c r="C5" s="214">
        <v>1</v>
      </c>
      <c r="D5" s="214" t="s">
        <v>650</v>
      </c>
      <c r="E5" s="214">
        <v>-0.1116357</v>
      </c>
      <c r="F5" s="214" t="str">
        <f>_xlfn.CONCAT(A5, "90")</f>
        <v>ISR90</v>
      </c>
      <c r="G5" s="214">
        <v>4.4608E-3</v>
      </c>
      <c r="H5" s="214">
        <v>-0.13033139999999999</v>
      </c>
      <c r="I5" s="214" t="s">
        <v>153</v>
      </c>
      <c r="K5" s="3" t="s">
        <v>651</v>
      </c>
    </row>
    <row r="6" spans="1:12">
      <c r="A6" s="214" t="s">
        <v>248</v>
      </c>
      <c r="B6" s="214">
        <v>5</v>
      </c>
      <c r="C6" s="214">
        <v>1</v>
      </c>
      <c r="D6" s="214" t="s">
        <v>645</v>
      </c>
      <c r="E6" s="214">
        <v>-2.49774E-2</v>
      </c>
      <c r="F6" s="214" t="str">
        <f>_xlfn.CONCAT(A6, "10")</f>
        <v>SWE10</v>
      </c>
      <c r="G6" s="214">
        <v>-2.1999999999999999E-5</v>
      </c>
      <c r="H6" s="214">
        <v>-1.0444999999999999E-2</v>
      </c>
      <c r="I6" s="214" t="s">
        <v>153</v>
      </c>
      <c r="K6" s="3" t="s">
        <v>652</v>
      </c>
    </row>
    <row r="7" spans="1:12">
      <c r="A7" s="214" t="s">
        <v>256</v>
      </c>
      <c r="B7" s="214">
        <v>5</v>
      </c>
      <c r="C7" s="214">
        <v>1</v>
      </c>
      <c r="D7" s="214" t="s">
        <v>645</v>
      </c>
      <c r="E7" s="214">
        <v>-4.1711900000000003E-2</v>
      </c>
      <c r="F7" s="214" t="str">
        <f>_xlfn.CONCAT(A7, "10")</f>
        <v>IRL10</v>
      </c>
      <c r="G7" s="214">
        <v>-4.6839600000000002E-2</v>
      </c>
      <c r="H7" s="214">
        <v>-3.02913E-2</v>
      </c>
      <c r="I7" s="214" t="s">
        <v>153</v>
      </c>
      <c r="K7" s="3" t="s">
        <v>653</v>
      </c>
    </row>
    <row r="8" spans="1:12">
      <c r="A8" s="214" t="s">
        <v>149</v>
      </c>
      <c r="B8" s="214">
        <v>5</v>
      </c>
      <c r="C8" s="214">
        <v>1</v>
      </c>
      <c r="D8" s="214" t="s">
        <v>645</v>
      </c>
      <c r="E8" s="214">
        <v>-1.8158899999999999E-2</v>
      </c>
      <c r="F8" s="214" t="str">
        <f>_xlfn.CONCAT(A8, "10")</f>
        <v>USA10</v>
      </c>
      <c r="G8" s="214">
        <v>-4.0055599999999997E-2</v>
      </c>
      <c r="H8" s="214">
        <v>-1.8862E-2</v>
      </c>
      <c r="I8" s="214" t="s">
        <v>153</v>
      </c>
      <c r="K8" s="3" t="s">
        <v>654</v>
      </c>
    </row>
    <row r="9" spans="1:12">
      <c r="A9" s="214" t="s">
        <v>241</v>
      </c>
      <c r="B9" s="214">
        <v>5</v>
      </c>
      <c r="C9" s="214">
        <v>1</v>
      </c>
      <c r="D9" s="214" t="s">
        <v>645</v>
      </c>
      <c r="E9" s="214">
        <v>-1.3429E-3</v>
      </c>
      <c r="F9" s="214" t="str">
        <f>_xlfn.CONCAT(A9, "10")</f>
        <v>CAN10</v>
      </c>
      <c r="G9" s="214">
        <v>-9.1179E-3</v>
      </c>
      <c r="H9" s="214">
        <v>-8.1070000000000003E-4</v>
      </c>
      <c r="I9" s="214" t="s">
        <v>153</v>
      </c>
      <c r="K9" s="3" t="s">
        <v>655</v>
      </c>
    </row>
    <row r="10" spans="1:12">
      <c r="A10" s="214"/>
      <c r="B10" s="214"/>
      <c r="C10" s="214"/>
      <c r="D10" s="214"/>
      <c r="E10" s="214"/>
      <c r="F10" s="214"/>
      <c r="G10" s="214"/>
      <c r="H10" s="214"/>
      <c r="I10" s="214"/>
    </row>
    <row r="11" spans="1:12">
      <c r="A11" s="214" t="s">
        <v>234</v>
      </c>
      <c r="B11" s="214">
        <v>4</v>
      </c>
      <c r="C11" s="214">
        <v>1</v>
      </c>
      <c r="D11" s="214" t="s">
        <v>647</v>
      </c>
      <c r="E11" s="214">
        <v>2.7338700000000001E-2</v>
      </c>
      <c r="F11" s="214" t="str">
        <f>_xlfn.CONCAT(A11, "00")</f>
        <v>DEU00</v>
      </c>
      <c r="G11" s="214">
        <v>2.6641E-3</v>
      </c>
      <c r="H11" s="214">
        <v>1.8220099999999999E-2</v>
      </c>
      <c r="I11" s="214" t="s">
        <v>153</v>
      </c>
      <c r="K11" s="3" t="s">
        <v>656</v>
      </c>
    </row>
    <row r="12" spans="1:12">
      <c r="A12" s="214" t="s">
        <v>247</v>
      </c>
      <c r="B12" s="214">
        <v>4</v>
      </c>
      <c r="C12" s="214">
        <v>1</v>
      </c>
      <c r="D12" s="214" t="s">
        <v>647</v>
      </c>
      <c r="E12" s="214">
        <v>2.42343E-2</v>
      </c>
      <c r="F12" s="214" t="str">
        <f>_xlfn.CONCAT(A12, "00")</f>
        <v>DNK00</v>
      </c>
      <c r="G12" s="214">
        <v>3.2820500000000002E-2</v>
      </c>
      <c r="H12" s="214">
        <v>1.03395E-2</v>
      </c>
      <c r="I12" s="214" t="s">
        <v>153</v>
      </c>
      <c r="K12" s="3" t="s">
        <v>657</v>
      </c>
    </row>
    <row r="13" spans="1:12">
      <c r="A13" s="214" t="s">
        <v>406</v>
      </c>
      <c r="B13" s="214">
        <v>4</v>
      </c>
      <c r="C13" s="214">
        <v>1</v>
      </c>
      <c r="D13" s="214" t="s">
        <v>647</v>
      </c>
      <c r="E13" s="214">
        <v>-9.0366999999999999E-3</v>
      </c>
      <c r="F13" s="214" t="str">
        <f>_xlfn.CONCAT(A13, "00")</f>
        <v>GRC00</v>
      </c>
      <c r="G13" s="214">
        <v>-2.45153E-2</v>
      </c>
      <c r="H13" s="214">
        <v>-7.7857000000000004E-3</v>
      </c>
      <c r="I13" s="214" t="s">
        <v>153</v>
      </c>
      <c r="K13" s="3" t="s">
        <v>658</v>
      </c>
    </row>
    <row r="14" spans="1:12">
      <c r="A14" s="214" t="s">
        <v>245</v>
      </c>
      <c r="B14" s="214">
        <v>4</v>
      </c>
      <c r="C14" s="214">
        <v>1</v>
      </c>
      <c r="D14" s="214" t="s">
        <v>647</v>
      </c>
      <c r="E14" s="214">
        <v>-1.5673200000000002E-2</v>
      </c>
      <c r="F14" s="214" t="str">
        <f>_xlfn.CONCAT(A14, "00")</f>
        <v>NOR00</v>
      </c>
      <c r="G14" s="214">
        <v>0.1127073</v>
      </c>
      <c r="H14" s="214">
        <v>-7.1528E-3</v>
      </c>
      <c r="I14" s="214" t="s">
        <v>153</v>
      </c>
      <c r="K14" s="3" t="s">
        <v>659</v>
      </c>
    </row>
    <row r="15" spans="1:12">
      <c r="A15" s="214" t="s">
        <v>408</v>
      </c>
      <c r="B15" s="214">
        <v>5</v>
      </c>
      <c r="C15" s="214">
        <v>1</v>
      </c>
      <c r="D15" s="214" t="s">
        <v>645</v>
      </c>
      <c r="E15" s="214">
        <v>-1.01262E-2</v>
      </c>
      <c r="F15" s="214" t="str">
        <f>_xlfn.CONCAT(A15, "10")</f>
        <v>ISR10</v>
      </c>
      <c r="G15" s="214">
        <v>2.7720000000000002E-4</v>
      </c>
      <c r="H15" s="214">
        <v>-6.6403E-3</v>
      </c>
      <c r="I15" s="214" t="s">
        <v>153</v>
      </c>
      <c r="K15" s="3" t="s">
        <v>660</v>
      </c>
    </row>
    <row r="16" spans="1:12" hidden="1">
      <c r="A16" s="214" t="s">
        <v>238</v>
      </c>
      <c r="B16" s="214">
        <v>5</v>
      </c>
      <c r="C16" s="214">
        <v>1</v>
      </c>
      <c r="D16" s="214" t="s">
        <v>645</v>
      </c>
      <c r="E16" s="214">
        <v>5.5599999999999998E-3</v>
      </c>
      <c r="F16" s="214" t="str">
        <f>_xlfn.CONCAT(A16, "10")</f>
        <v>FRA10</v>
      </c>
      <c r="G16" s="214">
        <v>-2.3890700000000001E-2</v>
      </c>
      <c r="H16" s="214">
        <v>5.2291999999999998E-3</v>
      </c>
      <c r="I16" s="214" t="s">
        <v>153</v>
      </c>
      <c r="K16" s="3" t="s">
        <v>661</v>
      </c>
    </row>
    <row r="17" spans="1:11" hidden="1">
      <c r="A17" s="214" t="s">
        <v>418</v>
      </c>
      <c r="B17" s="214">
        <v>5</v>
      </c>
      <c r="C17" s="214">
        <v>0</v>
      </c>
      <c r="D17" s="214" t="s">
        <v>645</v>
      </c>
      <c r="E17" s="214">
        <v>-2.5972E-3</v>
      </c>
      <c r="F17" s="214" t="str">
        <f>_xlfn.CONCAT(A17, "10")</f>
        <v>CRI10</v>
      </c>
      <c r="G17" s="214">
        <v>-2.64351E-2</v>
      </c>
      <c r="H17" s="214">
        <v>-6.19E-5</v>
      </c>
      <c r="I17" s="214" t="s">
        <v>458</v>
      </c>
      <c r="K17" s="3" t="s">
        <v>662</v>
      </c>
    </row>
    <row r="18" spans="1:11" hidden="1">
      <c r="A18" s="214" t="s">
        <v>234</v>
      </c>
      <c r="B18" s="214">
        <v>5</v>
      </c>
      <c r="C18" s="214">
        <v>1</v>
      </c>
      <c r="D18" s="214" t="s">
        <v>645</v>
      </c>
      <c r="E18" s="214">
        <v>-1.1051200000000001E-2</v>
      </c>
      <c r="F18" s="214" t="str">
        <f>_xlfn.CONCAT(A18, "10")</f>
        <v>DEU10</v>
      </c>
      <c r="G18" s="214">
        <v>1.1073599999999999E-2</v>
      </c>
      <c r="H18" s="214">
        <v>-8.2650999999999992E-3</v>
      </c>
      <c r="I18" s="214" t="s">
        <v>153</v>
      </c>
      <c r="K18" s="3" t="s">
        <v>663</v>
      </c>
    </row>
    <row r="19" spans="1:11" hidden="1">
      <c r="A19" s="214" t="s">
        <v>247</v>
      </c>
      <c r="B19" s="214">
        <v>5</v>
      </c>
      <c r="C19" s="214">
        <v>1</v>
      </c>
      <c r="D19" s="214" t="s">
        <v>645</v>
      </c>
      <c r="E19" s="214">
        <v>9.5295999999999992E-3</v>
      </c>
      <c r="F19" s="214" t="str">
        <f>_xlfn.CONCAT(A19, "10")</f>
        <v>DNK10</v>
      </c>
      <c r="G19" s="214">
        <v>-4.7089999999999996E-3</v>
      </c>
      <c r="H19" s="214">
        <v>4.078E-3</v>
      </c>
      <c r="I19" s="214" t="s">
        <v>153</v>
      </c>
      <c r="K19" s="3" t="s">
        <v>664</v>
      </c>
    </row>
    <row r="20" spans="1:11" hidden="1">
      <c r="A20" s="214" t="s">
        <v>239</v>
      </c>
      <c r="B20" s="214">
        <v>4</v>
      </c>
      <c r="C20" s="214">
        <v>1</v>
      </c>
      <c r="D20" s="214" t="s">
        <v>647</v>
      </c>
      <c r="E20" s="214">
        <v>-1.6119000000000001E-2</v>
      </c>
      <c r="F20" s="214" t="str">
        <f>_xlfn.CONCAT(A20, "00")</f>
        <v>ESP00</v>
      </c>
      <c r="G20" s="214">
        <v>5.2988999999999996E-3</v>
      </c>
      <c r="H20" s="214">
        <v>-6.9839999999999998E-3</v>
      </c>
      <c r="I20" s="214" t="s">
        <v>153</v>
      </c>
      <c r="K20" s="3" t="s">
        <v>665</v>
      </c>
    </row>
    <row r="21" spans="1:11" hidden="1">
      <c r="A21" s="214" t="s">
        <v>239</v>
      </c>
      <c r="B21" s="214">
        <v>5</v>
      </c>
      <c r="C21" s="214">
        <v>1</v>
      </c>
      <c r="D21" s="214" t="s">
        <v>645</v>
      </c>
      <c r="E21" s="214">
        <v>1.9957800000000001E-2</v>
      </c>
      <c r="F21" s="214" t="str">
        <f>_xlfn.CONCAT(A21, "10")</f>
        <v>ESP10</v>
      </c>
      <c r="G21" s="214">
        <v>-4.0200699999999999E-2</v>
      </c>
      <c r="H21" s="214">
        <v>1.5717200000000001E-2</v>
      </c>
      <c r="I21" s="214" t="s">
        <v>153</v>
      </c>
      <c r="K21" s="3" t="s">
        <v>666</v>
      </c>
    </row>
    <row r="22" spans="1:11" hidden="1">
      <c r="A22" s="214" t="s">
        <v>250</v>
      </c>
      <c r="B22" s="214">
        <v>4</v>
      </c>
      <c r="C22" s="214">
        <v>1</v>
      </c>
      <c r="D22" s="214" t="s">
        <v>647</v>
      </c>
      <c r="E22" s="214">
        <v>9.2542000000000006E-3</v>
      </c>
      <c r="F22" s="214" t="str">
        <f>_xlfn.CONCAT(A22, "00")</f>
        <v>FIN00</v>
      </c>
      <c r="G22" s="214">
        <v>3.3140200000000002E-2</v>
      </c>
      <c r="H22" s="214">
        <v>4.2928000000000003E-3</v>
      </c>
      <c r="I22" s="214" t="s">
        <v>153</v>
      </c>
      <c r="K22" s="3" t="s">
        <v>667</v>
      </c>
    </row>
    <row r="23" spans="1:11" hidden="1">
      <c r="A23" s="214" t="s">
        <v>250</v>
      </c>
      <c r="B23" s="214">
        <v>5</v>
      </c>
      <c r="C23" s="214">
        <v>1</v>
      </c>
      <c r="D23" s="214" t="s">
        <v>645</v>
      </c>
      <c r="E23" s="214">
        <v>-1.616E-3</v>
      </c>
      <c r="F23" s="214" t="str">
        <f t="shared" ref="F23:F32" si="0">_xlfn.CONCAT(A23, "10")</f>
        <v>FIN10</v>
      </c>
      <c r="G23" s="214">
        <v>-2.1649399999999999E-2</v>
      </c>
      <c r="H23" s="214">
        <v>-8.0090000000000001E-4</v>
      </c>
      <c r="I23" s="214" t="s">
        <v>153</v>
      </c>
      <c r="K23" s="3" t="s">
        <v>668</v>
      </c>
    </row>
    <row r="24" spans="1:11" hidden="1">
      <c r="A24" s="214" t="s">
        <v>240</v>
      </c>
      <c r="B24" s="214">
        <v>5</v>
      </c>
      <c r="C24" s="214">
        <v>1</v>
      </c>
      <c r="D24" s="214" t="s">
        <v>645</v>
      </c>
      <c r="E24" s="214">
        <v>-1.8400000000000001E-3</v>
      </c>
      <c r="F24" s="214" t="str">
        <f t="shared" si="0"/>
        <v>AUS10</v>
      </c>
      <c r="G24" s="214">
        <v>-2.2135200000000001E-2</v>
      </c>
      <c r="H24" s="214">
        <v>-3.834E-4</v>
      </c>
      <c r="I24" s="214" t="s">
        <v>153</v>
      </c>
      <c r="K24" s="3" t="s">
        <v>669</v>
      </c>
    </row>
    <row r="25" spans="1:11" hidden="1">
      <c r="A25" s="214" t="s">
        <v>228</v>
      </c>
      <c r="B25" s="214">
        <v>5</v>
      </c>
      <c r="C25" s="214">
        <v>0</v>
      </c>
      <c r="D25" s="214" t="s">
        <v>645</v>
      </c>
      <c r="E25" s="214">
        <v>-3.5276000000000001E-3</v>
      </c>
      <c r="F25" s="214" t="str">
        <f t="shared" si="0"/>
        <v>ZAF10</v>
      </c>
      <c r="G25" s="214">
        <v>-1.3750399999999999E-2</v>
      </c>
      <c r="H25" s="214">
        <v>-9.276E-4</v>
      </c>
      <c r="I25" s="214" t="s">
        <v>458</v>
      </c>
      <c r="K25" s="3" t="s">
        <v>670</v>
      </c>
    </row>
    <row r="26" spans="1:11" hidden="1">
      <c r="A26" s="214" t="s">
        <v>223</v>
      </c>
      <c r="B26" s="214">
        <v>5</v>
      </c>
      <c r="C26" s="214">
        <v>0</v>
      </c>
      <c r="D26" s="214" t="s">
        <v>645</v>
      </c>
      <c r="E26" s="214">
        <v>-9.2714599999999994E-2</v>
      </c>
      <c r="F26" s="214" t="str">
        <f t="shared" si="0"/>
        <v>CHN10</v>
      </c>
      <c r="G26" s="214">
        <v>-1.32281E-2</v>
      </c>
      <c r="H26" s="214">
        <v>-3.5476500000000001E-2</v>
      </c>
      <c r="I26" s="214" t="s">
        <v>458</v>
      </c>
      <c r="K26" s="3" t="s">
        <v>671</v>
      </c>
    </row>
    <row r="27" spans="1:11" hidden="1">
      <c r="A27" s="214" t="s">
        <v>235</v>
      </c>
      <c r="B27" s="214">
        <v>5</v>
      </c>
      <c r="C27" s="214">
        <v>1</v>
      </c>
      <c r="D27" s="214" t="s">
        <v>645</v>
      </c>
      <c r="E27" s="214">
        <v>1.7017E-3</v>
      </c>
      <c r="F27" s="214" t="str">
        <f t="shared" si="0"/>
        <v>NLD10</v>
      </c>
      <c r="G27" s="214">
        <v>-8.4214000000000008E-3</v>
      </c>
      <c r="H27" s="214">
        <v>1.6497E-3</v>
      </c>
      <c r="I27" s="214" t="s">
        <v>153</v>
      </c>
      <c r="K27" s="3" t="s">
        <v>672</v>
      </c>
    </row>
    <row r="28" spans="1:11" hidden="1">
      <c r="A28" s="214" t="s">
        <v>245</v>
      </c>
      <c r="B28" s="214">
        <v>5</v>
      </c>
      <c r="C28" s="214">
        <v>1</v>
      </c>
      <c r="D28" s="214" t="s">
        <v>645</v>
      </c>
      <c r="E28" s="214">
        <v>-1.7256799999999999E-2</v>
      </c>
      <c r="F28" s="214" t="str">
        <f t="shared" si="0"/>
        <v>NOR10</v>
      </c>
      <c r="G28" s="214">
        <v>6.6715300000000005E-2</v>
      </c>
      <c r="H28" s="214">
        <v>-6.0977999999999996E-3</v>
      </c>
      <c r="I28" s="214" t="s">
        <v>153</v>
      </c>
      <c r="K28" s="3" t="s">
        <v>673</v>
      </c>
    </row>
    <row r="29" spans="1:11" hidden="1">
      <c r="A29" s="214" t="s">
        <v>252</v>
      </c>
      <c r="B29" s="214">
        <v>5</v>
      </c>
      <c r="C29" s="214">
        <v>1</v>
      </c>
      <c r="D29" s="214" t="s">
        <v>645</v>
      </c>
      <c r="E29" s="214">
        <v>4.8560000000000001E-3</v>
      </c>
      <c r="F29" s="214" t="str">
        <f t="shared" si="0"/>
        <v>NZL10</v>
      </c>
      <c r="G29" s="214">
        <v>-6.3676999999999996E-3</v>
      </c>
      <c r="H29" s="214">
        <v>1.6737E-3</v>
      </c>
      <c r="I29" s="214" t="s">
        <v>153</v>
      </c>
      <c r="K29" s="3" t="s">
        <v>674</v>
      </c>
    </row>
    <row r="30" spans="1:11" hidden="1">
      <c r="A30" s="214" t="s">
        <v>275</v>
      </c>
      <c r="B30" s="214">
        <v>5</v>
      </c>
      <c r="C30" s="214">
        <v>0</v>
      </c>
      <c r="D30" s="214" t="s">
        <v>645</v>
      </c>
      <c r="E30" s="214">
        <v>-4.1029599999999999E-2</v>
      </c>
      <c r="F30" s="214" t="str">
        <f t="shared" si="0"/>
        <v>PAK10</v>
      </c>
      <c r="G30" s="214">
        <v>-1.9159700000000002E-2</v>
      </c>
      <c r="H30" s="214">
        <v>-2.52871E-2</v>
      </c>
      <c r="I30" s="214" t="s">
        <v>458</v>
      </c>
      <c r="K30" s="3" t="s">
        <v>675</v>
      </c>
    </row>
    <row r="31" spans="1:11" hidden="1">
      <c r="A31" s="214" t="s">
        <v>264</v>
      </c>
      <c r="B31" s="214">
        <v>5</v>
      </c>
      <c r="C31" s="214">
        <v>0</v>
      </c>
      <c r="D31" s="214" t="s">
        <v>645</v>
      </c>
      <c r="E31" s="214">
        <v>-3.6788700000000001E-2</v>
      </c>
      <c r="F31" s="214" t="str">
        <f t="shared" si="0"/>
        <v>PHL10</v>
      </c>
      <c r="G31" s="214">
        <v>1.9449500000000002E-2</v>
      </c>
      <c r="H31" s="214">
        <v>-1.60719E-2</v>
      </c>
      <c r="I31" s="214" t="s">
        <v>458</v>
      </c>
      <c r="K31" s="3" t="s">
        <v>676</v>
      </c>
    </row>
    <row r="32" spans="1:11" hidden="1">
      <c r="A32" s="214" t="s">
        <v>407</v>
      </c>
      <c r="B32" s="214">
        <v>5</v>
      </c>
      <c r="C32" s="214">
        <v>0</v>
      </c>
      <c r="D32" s="214" t="s">
        <v>645</v>
      </c>
      <c r="E32" s="214">
        <v>-4.2272000000000004E-3</v>
      </c>
      <c r="F32" s="214" t="str">
        <f t="shared" si="0"/>
        <v>HUN10</v>
      </c>
      <c r="G32" s="214">
        <v>6.4517999999999997E-3</v>
      </c>
      <c r="H32" s="214">
        <v>-2.3674E-3</v>
      </c>
      <c r="I32" s="214" t="s">
        <v>458</v>
      </c>
      <c r="K32" s="3" t="s">
        <v>677</v>
      </c>
    </row>
    <row r="33" spans="1:11" hidden="1">
      <c r="A33" s="214" t="s">
        <v>242</v>
      </c>
      <c r="B33" s="214">
        <v>1</v>
      </c>
      <c r="C33" s="214">
        <v>1</v>
      </c>
      <c r="D33" s="214" t="s">
        <v>678</v>
      </c>
      <c r="E33" s="214">
        <v>-0.12573709999999999</v>
      </c>
      <c r="F33" s="214" t="str">
        <f>_xlfn.CONCAT(A33, "70")</f>
        <v>ITA70</v>
      </c>
      <c r="G33" s="214">
        <v>-4.26355E-2</v>
      </c>
      <c r="H33" s="214">
        <v>-6.6110199999999994E-2</v>
      </c>
      <c r="I33" s="214" t="s">
        <v>153</v>
      </c>
      <c r="K33" s="3" t="s">
        <v>679</v>
      </c>
    </row>
    <row r="34" spans="1:11">
      <c r="A34" s="214" t="s">
        <v>236</v>
      </c>
      <c r="B34" s="214">
        <v>4</v>
      </c>
      <c r="C34" s="214">
        <v>1</v>
      </c>
      <c r="D34" s="214" t="s">
        <v>647</v>
      </c>
      <c r="E34" s="214">
        <v>-2.2553E-2</v>
      </c>
      <c r="F34" s="214" t="str">
        <f>_xlfn.CONCAT(A34, "00")</f>
        <v>KOR00</v>
      </c>
      <c r="G34" s="214">
        <v>2.2944900000000001E-2</v>
      </c>
      <c r="H34" s="214">
        <v>-4.9112000000000001E-3</v>
      </c>
      <c r="I34" s="214" t="s">
        <v>153</v>
      </c>
      <c r="K34" s="3" t="s">
        <v>680</v>
      </c>
    </row>
    <row r="35" spans="1:11">
      <c r="A35" s="214" t="s">
        <v>263</v>
      </c>
      <c r="B35" s="214">
        <v>4</v>
      </c>
      <c r="C35" s="214">
        <v>1</v>
      </c>
      <c r="D35" s="214" t="s">
        <v>647</v>
      </c>
      <c r="E35" s="214">
        <v>-6.1494999999999996E-3</v>
      </c>
      <c r="F35" s="214" t="str">
        <f>_xlfn.CONCAT(A35, "00")</f>
        <v>CHE00</v>
      </c>
      <c r="G35" s="214">
        <v>8.3724999999999997E-3</v>
      </c>
      <c r="H35" s="214">
        <v>-2.9047999999999999E-3</v>
      </c>
      <c r="I35" s="214" t="s">
        <v>153</v>
      </c>
      <c r="K35" s="3" t="s">
        <v>681</v>
      </c>
    </row>
    <row r="36" spans="1:11">
      <c r="A36" s="214" t="s">
        <v>237</v>
      </c>
      <c r="B36" s="214">
        <v>5</v>
      </c>
      <c r="C36" s="214">
        <v>1</v>
      </c>
      <c r="D36" s="214" t="s">
        <v>645</v>
      </c>
      <c r="E36" s="214">
        <v>-3.0322999999999999E-3</v>
      </c>
      <c r="F36" s="214" t="str">
        <f>_xlfn.CONCAT(A36, "10")</f>
        <v>GBR10</v>
      </c>
      <c r="G36" s="214">
        <v>-3.1534899999999998E-2</v>
      </c>
      <c r="H36" s="214">
        <v>-2.8103999999999998E-3</v>
      </c>
      <c r="I36" s="214" t="s">
        <v>153</v>
      </c>
      <c r="K36" s="3" t="s">
        <v>682</v>
      </c>
    </row>
    <row r="37" spans="1:11" hidden="1">
      <c r="A37" s="214" t="s">
        <v>256</v>
      </c>
      <c r="B37" s="214">
        <v>4</v>
      </c>
      <c r="C37" s="214">
        <v>1</v>
      </c>
      <c r="D37" s="214" t="s">
        <v>647</v>
      </c>
      <c r="E37" s="214">
        <v>-2.34323E-2</v>
      </c>
      <c r="F37" s="214" t="str">
        <f>_xlfn.CONCAT(A37, "00")</f>
        <v>IRL00</v>
      </c>
      <c r="G37" s="214">
        <v>1.1087E-3</v>
      </c>
      <c r="H37" s="214">
        <v>-2.1659000000000001E-3</v>
      </c>
      <c r="I37" s="214" t="s">
        <v>153</v>
      </c>
      <c r="K37" s="3" t="s">
        <v>683</v>
      </c>
    </row>
    <row r="38" spans="1:11">
      <c r="A38" s="214" t="s">
        <v>263</v>
      </c>
      <c r="B38" s="214">
        <v>5</v>
      </c>
      <c r="C38" s="214">
        <v>1</v>
      </c>
      <c r="D38" s="214" t="s">
        <v>645</v>
      </c>
      <c r="E38" s="214">
        <v>-2.5279999999999999E-3</v>
      </c>
      <c r="F38" s="214" t="str">
        <f>_xlfn.CONCAT(A38, "10")</f>
        <v>CHE10</v>
      </c>
      <c r="G38" s="214">
        <v>5.6226000000000002E-3</v>
      </c>
      <c r="H38" s="214">
        <v>-1.0338999999999999E-3</v>
      </c>
      <c r="I38" s="214" t="s">
        <v>153</v>
      </c>
      <c r="K38" s="3" t="s">
        <v>684</v>
      </c>
    </row>
    <row r="39" spans="1:11" hidden="1">
      <c r="A39" s="214" t="s">
        <v>240</v>
      </c>
      <c r="B39" s="214">
        <v>4</v>
      </c>
      <c r="C39" s="214">
        <v>1</v>
      </c>
      <c r="D39" s="214" t="s">
        <v>647</v>
      </c>
      <c r="E39" s="214">
        <v>-7.4181000000000004E-3</v>
      </c>
      <c r="F39" s="214" t="str">
        <f t="shared" ref="F39:F46" si="1">_xlfn.CONCAT(A39, "00")</f>
        <v>AUS00</v>
      </c>
      <c r="G39" s="214">
        <v>4.8793999999999999E-3</v>
      </c>
      <c r="H39" s="214">
        <v>-6.6929999999999995E-4</v>
      </c>
      <c r="I39" s="214" t="s">
        <v>153</v>
      </c>
      <c r="K39" s="3" t="s">
        <v>685</v>
      </c>
    </row>
    <row r="40" spans="1:11">
      <c r="A40" s="214" t="s">
        <v>237</v>
      </c>
      <c r="B40" s="214">
        <v>4</v>
      </c>
      <c r="C40" s="214">
        <v>1</v>
      </c>
      <c r="D40" s="214" t="s">
        <v>647</v>
      </c>
      <c r="E40" s="214">
        <v>1.0071800000000001E-2</v>
      </c>
      <c r="F40" s="214" t="str">
        <f t="shared" si="1"/>
        <v>GBR00</v>
      </c>
      <c r="G40" s="214">
        <v>-1.5502E-2</v>
      </c>
      <c r="H40" s="214">
        <v>5.4758000000000003E-3</v>
      </c>
      <c r="I40" s="214" t="s">
        <v>153</v>
      </c>
      <c r="K40" s="3" t="s">
        <v>686</v>
      </c>
    </row>
    <row r="41" spans="1:11">
      <c r="A41" s="214" t="s">
        <v>238</v>
      </c>
      <c r="B41" s="214">
        <v>4</v>
      </c>
      <c r="C41" s="214">
        <v>1</v>
      </c>
      <c r="D41" s="214" t="s">
        <v>647</v>
      </c>
      <c r="E41" s="214">
        <v>1.1326900000000001E-2</v>
      </c>
      <c r="F41" s="214" t="str">
        <f t="shared" si="1"/>
        <v>FRA00</v>
      </c>
      <c r="G41" s="214">
        <v>-6.4378999999999999E-3</v>
      </c>
      <c r="H41" s="214">
        <v>8.0891000000000001E-3</v>
      </c>
      <c r="I41" s="214" t="s">
        <v>153</v>
      </c>
      <c r="K41" s="3" t="s">
        <v>687</v>
      </c>
    </row>
    <row r="42" spans="1:11">
      <c r="A42" s="214" t="s">
        <v>253</v>
      </c>
      <c r="B42" s="214">
        <v>4</v>
      </c>
      <c r="C42" s="214">
        <v>1</v>
      </c>
      <c r="D42" s="214" t="s">
        <v>647</v>
      </c>
      <c r="E42" s="214">
        <v>1.40295E-2</v>
      </c>
      <c r="F42" s="214" t="str">
        <f t="shared" si="1"/>
        <v>AUT00</v>
      </c>
      <c r="G42" s="214">
        <v>-1.76E-4</v>
      </c>
      <c r="H42" s="214">
        <v>1.01222E-2</v>
      </c>
      <c r="I42" s="214" t="s">
        <v>153</v>
      </c>
      <c r="K42" s="3" t="s">
        <v>688</v>
      </c>
    </row>
    <row r="43" spans="1:11">
      <c r="A43" s="214" t="s">
        <v>252</v>
      </c>
      <c r="B43" s="214">
        <v>4</v>
      </c>
      <c r="C43" s="214">
        <v>1</v>
      </c>
      <c r="D43" s="214" t="s">
        <v>647</v>
      </c>
      <c r="E43" s="214">
        <v>4.5169800000000003E-2</v>
      </c>
      <c r="F43" s="214" t="str">
        <f t="shared" si="1"/>
        <v>NZL00</v>
      </c>
      <c r="G43" s="214">
        <v>3.8698000000000003E-2</v>
      </c>
      <c r="H43" s="214">
        <v>1.05486E-2</v>
      </c>
      <c r="I43" s="214" t="s">
        <v>153</v>
      </c>
      <c r="K43" s="3" t="s">
        <v>689</v>
      </c>
    </row>
    <row r="44" spans="1:11">
      <c r="A44" s="214" t="s">
        <v>241</v>
      </c>
      <c r="B44" s="214">
        <v>4</v>
      </c>
      <c r="C44" s="214">
        <v>1</v>
      </c>
      <c r="D44" s="214" t="s">
        <v>647</v>
      </c>
      <c r="E44" s="214">
        <v>2.0243500000000001E-2</v>
      </c>
      <c r="F44" s="214" t="str">
        <f t="shared" si="1"/>
        <v>CAN00</v>
      </c>
      <c r="G44" s="214">
        <v>2.0198399999999998E-2</v>
      </c>
      <c r="H44" s="214">
        <v>1.5879799999999999E-2</v>
      </c>
      <c r="I44" s="214" t="s">
        <v>153</v>
      </c>
      <c r="K44" s="3" t="s">
        <v>690</v>
      </c>
    </row>
    <row r="45" spans="1:11">
      <c r="A45" s="214" t="s">
        <v>408</v>
      </c>
      <c r="B45" s="214">
        <v>4</v>
      </c>
      <c r="C45" s="214">
        <v>1</v>
      </c>
      <c r="D45" s="214" t="s">
        <v>647</v>
      </c>
      <c r="E45" s="214">
        <v>2.29229E-2</v>
      </c>
      <c r="F45" s="214" t="str">
        <f t="shared" si="1"/>
        <v>ISR00</v>
      </c>
      <c r="G45" s="214">
        <v>1.19308E-2</v>
      </c>
      <c r="H45" s="214">
        <v>1.9861899999999998E-2</v>
      </c>
      <c r="I45" s="214" t="s">
        <v>153</v>
      </c>
      <c r="K45" s="3" t="s">
        <v>691</v>
      </c>
    </row>
    <row r="46" spans="1:11">
      <c r="A46" s="214" t="s">
        <v>242</v>
      </c>
      <c r="B46" s="214">
        <v>4</v>
      </c>
      <c r="C46" s="214">
        <v>1</v>
      </c>
      <c r="D46" s="214" t="s">
        <v>647</v>
      </c>
      <c r="E46" s="214">
        <v>1.9399699999999999E-2</v>
      </c>
      <c r="F46" s="214" t="str">
        <f t="shared" si="1"/>
        <v>ITA00</v>
      </c>
      <c r="G46" s="214">
        <v>1.55125E-2</v>
      </c>
      <c r="H46" s="214">
        <v>2.05912E-2</v>
      </c>
      <c r="I46" s="214" t="s">
        <v>153</v>
      </c>
      <c r="K46" s="3" t="s">
        <v>692</v>
      </c>
    </row>
    <row r="47" spans="1:11">
      <c r="A47" s="214" t="s">
        <v>242</v>
      </c>
      <c r="B47" s="214">
        <v>5</v>
      </c>
      <c r="C47" s="214">
        <v>1</v>
      </c>
      <c r="D47" s="214" t="s">
        <v>645</v>
      </c>
      <c r="E47" s="214">
        <v>2.26763E-2</v>
      </c>
      <c r="F47" s="214" t="str">
        <f>_xlfn.CONCAT(A47, "10")</f>
        <v>ITA10</v>
      </c>
      <c r="G47" s="214">
        <v>1.2286500000000001E-2</v>
      </c>
      <c r="H47" s="214">
        <v>2.8535399999999999E-2</v>
      </c>
      <c r="I47" s="214" t="s">
        <v>153</v>
      </c>
      <c r="K47" s="3" t="s">
        <v>693</v>
      </c>
    </row>
    <row r="48" spans="1:11">
      <c r="A48" s="214" t="s">
        <v>249</v>
      </c>
      <c r="B48" s="214">
        <v>4</v>
      </c>
      <c r="C48" s="214">
        <v>1</v>
      </c>
      <c r="D48" s="214" t="s">
        <v>647</v>
      </c>
      <c r="E48" s="214">
        <v>2.15734E-2</v>
      </c>
      <c r="F48" s="214" t="str">
        <f>_xlfn.CONCAT(A48, "00")</f>
        <v>JPN00</v>
      </c>
      <c r="G48" s="214">
        <v>-5.3603199999999997E-2</v>
      </c>
      <c r="H48" s="214">
        <v>3.7951699999999998E-2</v>
      </c>
      <c r="I48" s="214" t="s">
        <v>153</v>
      </c>
      <c r="K48" s="3" t="s">
        <v>694</v>
      </c>
    </row>
    <row r="49" spans="1:11">
      <c r="A49" s="214" t="s">
        <v>252</v>
      </c>
      <c r="B49" s="214">
        <v>3</v>
      </c>
      <c r="C49" s="214">
        <v>1</v>
      </c>
      <c r="D49" s="214" t="s">
        <v>650</v>
      </c>
      <c r="E49" s="214">
        <v>8.5325300000000007E-2</v>
      </c>
      <c r="F49" s="214" t="str">
        <f>_xlfn.CONCAT(A49, "90")</f>
        <v>NZL90</v>
      </c>
      <c r="G49" s="214">
        <v>4.9132000000000002E-2</v>
      </c>
      <c r="H49" s="214">
        <v>4.0113299999999998E-2</v>
      </c>
      <c r="I49" s="214" t="s">
        <v>153</v>
      </c>
      <c r="K49" s="3" t="s">
        <v>695</v>
      </c>
    </row>
    <row r="50" spans="1:11">
      <c r="A50" s="214" t="s">
        <v>406</v>
      </c>
      <c r="B50" s="214">
        <v>5</v>
      </c>
      <c r="C50" s="214">
        <v>1</v>
      </c>
      <c r="D50" s="214" t="s">
        <v>645</v>
      </c>
      <c r="E50" s="214">
        <v>5.2101799999999997E-2</v>
      </c>
      <c r="F50" s="214" t="str">
        <f>_xlfn.CONCAT(A50, "10")</f>
        <v>GRC10</v>
      </c>
      <c r="G50" s="214">
        <v>3.3102000000000001E-3</v>
      </c>
      <c r="H50" s="214">
        <v>8.7843699999999997E-2</v>
      </c>
      <c r="I50" s="214" t="s">
        <v>153</v>
      </c>
      <c r="K50" s="3" t="s">
        <v>696</v>
      </c>
    </row>
    <row r="51" spans="1:11">
      <c r="A51" s="214" t="s">
        <v>235</v>
      </c>
      <c r="B51" s="214">
        <v>4</v>
      </c>
      <c r="C51" s="214">
        <v>1</v>
      </c>
      <c r="D51" s="214" t="s">
        <v>647</v>
      </c>
      <c r="E51" s="214">
        <v>1.0661500000000001E-2</v>
      </c>
      <c r="F51" s="214" t="str">
        <f>_xlfn.CONCAT(A51, "00")</f>
        <v>NLD00</v>
      </c>
      <c r="G51" s="214">
        <v>6.6896999999999998E-3</v>
      </c>
      <c r="H51" s="214">
        <v>5.8133999999999998E-3</v>
      </c>
      <c r="I51" s="214" t="s">
        <v>153</v>
      </c>
      <c r="K51" s="3" t="s">
        <v>697</v>
      </c>
    </row>
    <row r="52" spans="1:11">
      <c r="A52" s="214" t="s">
        <v>149</v>
      </c>
      <c r="B52" s="214">
        <v>4</v>
      </c>
      <c r="C52" s="214">
        <v>1</v>
      </c>
      <c r="D52" s="214" t="s">
        <v>647</v>
      </c>
      <c r="E52" s="214">
        <v>-3.0709000000000001E-3</v>
      </c>
      <c r="F52" s="214" t="str">
        <f>_xlfn.CONCAT(A52, "00")</f>
        <v>USA00</v>
      </c>
      <c r="G52" s="214">
        <v>-2.03453E-2</v>
      </c>
      <c r="H52" s="214">
        <v>-1.1073999999999999E-3</v>
      </c>
      <c r="I52" s="214" t="s">
        <v>153</v>
      </c>
      <c r="K52" s="3" t="s">
        <v>698</v>
      </c>
    </row>
    <row r="53" spans="1:11">
      <c r="A53" s="214" t="s">
        <v>240</v>
      </c>
      <c r="B53" s="214">
        <v>3</v>
      </c>
      <c r="C53" s="214">
        <v>1</v>
      </c>
      <c r="D53" s="214" t="s">
        <v>650</v>
      </c>
      <c r="E53" s="214">
        <v>5.19482E-2</v>
      </c>
      <c r="F53" s="214" t="str">
        <f>_xlfn.CONCAT(A53, "90")</f>
        <v>AUS90</v>
      </c>
      <c r="G53" s="214">
        <v>-2.8281000000000001E-3</v>
      </c>
      <c r="H53" s="214">
        <v>1.28764E-2</v>
      </c>
      <c r="I53" s="214" t="s">
        <v>153</v>
      </c>
      <c r="K53" s="3" t="s">
        <v>699</v>
      </c>
    </row>
    <row r="54" spans="1:11">
      <c r="A54" s="214" t="s">
        <v>253</v>
      </c>
      <c r="B54" s="214">
        <v>3</v>
      </c>
      <c r="C54" s="214">
        <v>1</v>
      </c>
      <c r="D54" s="214" t="s">
        <v>650</v>
      </c>
      <c r="E54" s="214">
        <v>1.0844100000000001E-2</v>
      </c>
      <c r="F54" s="214" t="str">
        <f>_xlfn.CONCAT(A54, "90")</f>
        <v>AUT90</v>
      </c>
      <c r="G54" s="214">
        <v>-9.0142E-3</v>
      </c>
      <c r="H54" s="214">
        <v>7.1973000000000002E-3</v>
      </c>
      <c r="I54" s="214" t="s">
        <v>153</v>
      </c>
      <c r="K54" s="3" t="s">
        <v>700</v>
      </c>
    </row>
    <row r="55" spans="1:11">
      <c r="A55" s="214" t="s">
        <v>251</v>
      </c>
      <c r="B55" s="214">
        <v>3</v>
      </c>
      <c r="C55" s="214">
        <v>1</v>
      </c>
      <c r="D55" s="214" t="s">
        <v>650</v>
      </c>
      <c r="E55" s="214">
        <v>2.9881899999999999E-2</v>
      </c>
      <c r="F55" s="214" t="str">
        <f>_xlfn.CONCAT(A55, "90")</f>
        <v>BEL90</v>
      </c>
      <c r="G55" s="214">
        <v>4.0549000000000002E-2</v>
      </c>
      <c r="H55" s="214">
        <v>3.8776199999999997E-2</v>
      </c>
      <c r="I55" s="214" t="s">
        <v>153</v>
      </c>
      <c r="K55" s="3" t="s">
        <v>701</v>
      </c>
    </row>
    <row r="56" spans="1:11">
      <c r="A56" s="214" t="s">
        <v>241</v>
      </c>
      <c r="B56" s="214">
        <v>3</v>
      </c>
      <c r="C56" s="214">
        <v>1</v>
      </c>
      <c r="D56" s="214" t="s">
        <v>650</v>
      </c>
      <c r="E56" s="214">
        <v>5.7991000000000001E-2</v>
      </c>
      <c r="F56" s="214" t="str">
        <f>_xlfn.CONCAT(A56, "90")</f>
        <v>CAN90</v>
      </c>
      <c r="G56" s="214">
        <v>3.9134E-3</v>
      </c>
      <c r="H56" s="214">
        <v>5.15643E-2</v>
      </c>
      <c r="I56" s="214" t="s">
        <v>153</v>
      </c>
      <c r="K56" s="3" t="s">
        <v>702</v>
      </c>
    </row>
    <row r="57" spans="1:11" hidden="1">
      <c r="A57" s="214" t="s">
        <v>227</v>
      </c>
      <c r="B57" s="214">
        <v>5</v>
      </c>
      <c r="C57" s="214">
        <v>0</v>
      </c>
      <c r="D57" s="214" t="s">
        <v>645</v>
      </c>
      <c r="E57" s="214">
        <v>-5.4060000000000002E-3</v>
      </c>
      <c r="F57" s="214" t="str">
        <f>_xlfn.CONCAT(A57, "10")</f>
        <v>MEX10</v>
      </c>
      <c r="G57" s="214">
        <v>2.7579999999999998E-4</v>
      </c>
      <c r="H57" s="214">
        <v>-2.6469000000000002E-3</v>
      </c>
      <c r="I57" s="214" t="s">
        <v>458</v>
      </c>
      <c r="K57" s="3" t="s">
        <v>703</v>
      </c>
    </row>
    <row r="58" spans="1:11">
      <c r="A58" s="214" t="s">
        <v>263</v>
      </c>
      <c r="B58" s="214">
        <v>3</v>
      </c>
      <c r="C58" s="214">
        <v>1</v>
      </c>
      <c r="D58" s="214" t="s">
        <v>650</v>
      </c>
      <c r="E58" s="214">
        <v>1.0475699999999999E-2</v>
      </c>
      <c r="F58" s="214" t="str">
        <f>_xlfn.CONCAT(A58, "90")</f>
        <v>CHE90</v>
      </c>
      <c r="G58" s="214">
        <v>-1.22322E-2</v>
      </c>
      <c r="H58" s="214">
        <v>5.9040000000000004E-3</v>
      </c>
      <c r="I58" s="214" t="s">
        <v>153</v>
      </c>
      <c r="K58" s="3" t="s">
        <v>704</v>
      </c>
    </row>
    <row r="59" spans="1:11" hidden="1">
      <c r="A59" s="214" t="s">
        <v>236</v>
      </c>
      <c r="B59" s="214">
        <v>5</v>
      </c>
      <c r="C59" s="214">
        <v>1</v>
      </c>
      <c r="D59" s="214" t="s">
        <v>645</v>
      </c>
      <c r="E59" s="214">
        <v>-2.1815000000000001E-2</v>
      </c>
      <c r="F59" s="214" t="str">
        <f>_xlfn.CONCAT(A59, "10")</f>
        <v>KOR10</v>
      </c>
      <c r="G59" s="214">
        <v>6.3239000000000004E-3</v>
      </c>
      <c r="H59" s="214">
        <v>-7.8025999999999998E-3</v>
      </c>
      <c r="I59" s="214" t="s">
        <v>153</v>
      </c>
      <c r="K59" s="3" t="s">
        <v>705</v>
      </c>
    </row>
    <row r="60" spans="1:11" hidden="1">
      <c r="A60" s="214" t="s">
        <v>234</v>
      </c>
      <c r="B60" s="214">
        <v>3</v>
      </c>
      <c r="C60" s="214">
        <v>1</v>
      </c>
      <c r="D60" s="214" t="s">
        <v>650</v>
      </c>
      <c r="E60" s="214">
        <v>9.0421000000000008E-3</v>
      </c>
      <c r="F60" s="214" t="str">
        <f t="shared" ref="F60:F72" si="2">_xlfn.CONCAT(A60, "90")</f>
        <v>DEU90</v>
      </c>
      <c r="G60" s="214">
        <v>-5.7241000000000002E-3</v>
      </c>
      <c r="H60" s="214">
        <v>7.3768000000000002E-3</v>
      </c>
      <c r="I60" s="214" t="s">
        <v>153</v>
      </c>
      <c r="K60" s="3" t="s">
        <v>706</v>
      </c>
    </row>
    <row r="61" spans="1:11">
      <c r="A61" s="214" t="s">
        <v>247</v>
      </c>
      <c r="B61" s="214">
        <v>3</v>
      </c>
      <c r="C61" s="214">
        <v>1</v>
      </c>
      <c r="D61" s="214" t="s">
        <v>650</v>
      </c>
      <c r="E61" s="214">
        <v>4.57124E-2</v>
      </c>
      <c r="F61" s="214" t="str">
        <f t="shared" si="2"/>
        <v>DNK90</v>
      </c>
      <c r="G61" s="214">
        <v>1.35344E-2</v>
      </c>
      <c r="H61" s="214">
        <v>3.0722099999999999E-2</v>
      </c>
      <c r="I61" s="214" t="s">
        <v>153</v>
      </c>
      <c r="K61" s="3" t="s">
        <v>707</v>
      </c>
    </row>
    <row r="62" spans="1:11">
      <c r="A62" s="214" t="s">
        <v>239</v>
      </c>
      <c r="B62" s="214">
        <v>3</v>
      </c>
      <c r="C62" s="214">
        <v>1</v>
      </c>
      <c r="D62" s="214" t="s">
        <v>650</v>
      </c>
      <c r="E62" s="214">
        <v>7.7450000000000001E-3</v>
      </c>
      <c r="F62" s="214" t="str">
        <f t="shared" si="2"/>
        <v>ESP90</v>
      </c>
      <c r="G62" s="214">
        <v>-1.05878E-2</v>
      </c>
      <c r="H62" s="214">
        <v>4.8032999999999999E-3</v>
      </c>
      <c r="I62" s="214" t="s">
        <v>153</v>
      </c>
      <c r="K62" s="3" t="s">
        <v>708</v>
      </c>
    </row>
    <row r="63" spans="1:11">
      <c r="A63" s="214" t="s">
        <v>250</v>
      </c>
      <c r="B63" s="214">
        <v>3</v>
      </c>
      <c r="C63" s="214">
        <v>1</v>
      </c>
      <c r="D63" s="214" t="s">
        <v>650</v>
      </c>
      <c r="E63" s="214">
        <v>4.0453900000000001E-2</v>
      </c>
      <c r="F63" s="214" t="str">
        <f t="shared" si="2"/>
        <v>FIN90</v>
      </c>
      <c r="G63" s="214">
        <v>-1.8555800000000001E-2</v>
      </c>
      <c r="H63" s="214">
        <v>1.43698E-2</v>
      </c>
      <c r="I63" s="214" t="s">
        <v>153</v>
      </c>
      <c r="K63" s="3" t="s">
        <v>709</v>
      </c>
    </row>
    <row r="64" spans="1:11">
      <c r="A64" s="214" t="s">
        <v>238</v>
      </c>
      <c r="B64" s="214">
        <v>3</v>
      </c>
      <c r="C64" s="214">
        <v>1</v>
      </c>
      <c r="D64" s="214" t="s">
        <v>650</v>
      </c>
      <c r="E64" s="214">
        <v>3.2826300000000003E-2</v>
      </c>
      <c r="F64" s="214" t="str">
        <f t="shared" si="2"/>
        <v>FRA90</v>
      </c>
      <c r="G64" s="214">
        <v>-1.04224E-2</v>
      </c>
      <c r="H64" s="214">
        <v>1.5698400000000001E-2</v>
      </c>
      <c r="I64" s="214" t="s">
        <v>153</v>
      </c>
      <c r="K64" s="3" t="s">
        <v>710</v>
      </c>
    </row>
    <row r="65" spans="1:11">
      <c r="A65" s="214" t="s">
        <v>237</v>
      </c>
      <c r="B65" s="214">
        <v>3</v>
      </c>
      <c r="C65" s="214">
        <v>1</v>
      </c>
      <c r="D65" s="214" t="s">
        <v>650</v>
      </c>
      <c r="E65" s="214">
        <v>2.4923799999999999E-2</v>
      </c>
      <c r="F65" s="214" t="str">
        <f t="shared" si="2"/>
        <v>GBR90</v>
      </c>
      <c r="G65" s="214">
        <v>-1.47993E-2</v>
      </c>
      <c r="H65" s="214">
        <v>9.1990000000000006E-3</v>
      </c>
      <c r="I65" s="214" t="s">
        <v>153</v>
      </c>
      <c r="K65" s="3" t="s">
        <v>711</v>
      </c>
    </row>
    <row r="66" spans="1:11" hidden="1">
      <c r="A66" s="214" t="s">
        <v>406</v>
      </c>
      <c r="B66" s="214">
        <v>3</v>
      </c>
      <c r="C66" s="214">
        <v>1</v>
      </c>
      <c r="D66" s="214" t="s">
        <v>650</v>
      </c>
      <c r="E66" s="214">
        <v>-2.0148200000000002E-2</v>
      </c>
      <c r="F66" s="214" t="str">
        <f t="shared" si="2"/>
        <v>GRC90</v>
      </c>
      <c r="G66" s="214">
        <v>-4.7679000000000003E-3</v>
      </c>
      <c r="H66" s="214">
        <v>-1.55849E-2</v>
      </c>
      <c r="I66" s="214" t="s">
        <v>153</v>
      </c>
      <c r="K66" s="3" t="s">
        <v>712</v>
      </c>
    </row>
    <row r="67" spans="1:11">
      <c r="A67" s="214" t="s">
        <v>256</v>
      </c>
      <c r="B67" s="214">
        <v>3</v>
      </c>
      <c r="C67" s="214">
        <v>1</v>
      </c>
      <c r="D67" s="214" t="s">
        <v>650</v>
      </c>
      <c r="E67" s="214">
        <v>-3.57173E-2</v>
      </c>
      <c r="F67" s="214" t="str">
        <f t="shared" si="2"/>
        <v>IRL90</v>
      </c>
      <c r="G67" s="214">
        <v>4.4013999999999998E-2</v>
      </c>
      <c r="H67" s="214">
        <v>-1.9555199999999998E-2</v>
      </c>
      <c r="I67" s="214" t="s">
        <v>153</v>
      </c>
      <c r="K67" s="3" t="s">
        <v>713</v>
      </c>
    </row>
    <row r="68" spans="1:11">
      <c r="A68" s="214" t="s">
        <v>242</v>
      </c>
      <c r="B68" s="214">
        <v>3</v>
      </c>
      <c r="C68" s="214">
        <v>1</v>
      </c>
      <c r="D68" s="214" t="s">
        <v>650</v>
      </c>
      <c r="E68" s="214">
        <v>3.5209999999999998E-2</v>
      </c>
      <c r="F68" s="214" t="str">
        <f t="shared" si="2"/>
        <v>ITA90</v>
      </c>
      <c r="G68" s="214">
        <v>2.3801800000000001E-2</v>
      </c>
      <c r="H68" s="214">
        <v>4.0197799999999999E-2</v>
      </c>
      <c r="I68" s="214" t="s">
        <v>153</v>
      </c>
      <c r="K68" s="3" t="s">
        <v>714</v>
      </c>
    </row>
    <row r="69" spans="1:11">
      <c r="A69" s="214" t="s">
        <v>249</v>
      </c>
      <c r="B69" s="214">
        <v>3</v>
      </c>
      <c r="C69" s="214">
        <v>1</v>
      </c>
      <c r="D69" s="214" t="s">
        <v>650</v>
      </c>
      <c r="E69" s="214">
        <v>1.9581299999999999E-2</v>
      </c>
      <c r="F69" s="214" t="str">
        <f t="shared" si="2"/>
        <v>JPN90</v>
      </c>
      <c r="G69" s="214">
        <v>-2.0159799999999999E-2</v>
      </c>
      <c r="H69" s="214">
        <v>2.0257399999999998E-2</v>
      </c>
      <c r="I69" s="214" t="s">
        <v>153</v>
      </c>
      <c r="K69" s="3" t="s">
        <v>715</v>
      </c>
    </row>
    <row r="70" spans="1:11">
      <c r="A70" s="214" t="s">
        <v>236</v>
      </c>
      <c r="B70" s="214">
        <v>3</v>
      </c>
      <c r="C70" s="214">
        <v>1</v>
      </c>
      <c r="D70" s="214" t="s">
        <v>650</v>
      </c>
      <c r="E70" s="214">
        <v>-8.2951700000000003E-2</v>
      </c>
      <c r="F70" s="214" t="str">
        <f t="shared" si="2"/>
        <v>KOR90</v>
      </c>
      <c r="G70" s="214">
        <v>2.7986199999999999E-2</v>
      </c>
      <c r="H70" s="214">
        <v>-9.2142999999999999E-3</v>
      </c>
      <c r="I70" s="214" t="s">
        <v>153</v>
      </c>
      <c r="K70" s="3" t="s">
        <v>716</v>
      </c>
    </row>
    <row r="71" spans="1:11">
      <c r="A71" s="214" t="s">
        <v>235</v>
      </c>
      <c r="B71" s="214">
        <v>3</v>
      </c>
      <c r="C71" s="214">
        <v>1</v>
      </c>
      <c r="D71" s="214" t="s">
        <v>650</v>
      </c>
      <c r="E71" s="214">
        <v>2.3152499999999999E-2</v>
      </c>
      <c r="F71" s="214" t="str">
        <f t="shared" si="2"/>
        <v>NLD90</v>
      </c>
      <c r="G71" s="214">
        <v>1.7508699999999999E-2</v>
      </c>
      <c r="H71" s="214">
        <v>1.7118600000000001E-2</v>
      </c>
      <c r="I71" s="214" t="s">
        <v>153</v>
      </c>
      <c r="K71" s="3" t="s">
        <v>717</v>
      </c>
    </row>
    <row r="72" spans="1:11">
      <c r="A72" s="214" t="s">
        <v>245</v>
      </c>
      <c r="B72" s="214">
        <v>3</v>
      </c>
      <c r="C72" s="214">
        <v>1</v>
      </c>
      <c r="D72" s="214" t="s">
        <v>650</v>
      </c>
      <c r="E72" s="214">
        <v>3.2437800000000003E-2</v>
      </c>
      <c r="F72" s="214" t="str">
        <f t="shared" si="2"/>
        <v>NOR90</v>
      </c>
      <c r="G72" s="214">
        <v>5.1127999999999998E-3</v>
      </c>
      <c r="H72" s="214">
        <v>1.1292699999999999E-2</v>
      </c>
      <c r="I72" s="214" t="s">
        <v>153</v>
      </c>
      <c r="K72" s="3" t="s">
        <v>718</v>
      </c>
    </row>
    <row r="73" spans="1:11" hidden="1">
      <c r="A73" s="214" t="s">
        <v>248</v>
      </c>
      <c r="B73" s="214">
        <v>4</v>
      </c>
      <c r="C73" s="214">
        <v>1</v>
      </c>
      <c r="D73" s="214" t="s">
        <v>647</v>
      </c>
      <c r="E73" s="214">
        <v>4.0847000000000001E-3</v>
      </c>
      <c r="F73" s="214" t="str">
        <f>_xlfn.CONCAT(A73, "00")</f>
        <v>SWE00</v>
      </c>
      <c r="G73" s="214">
        <v>2.2328799999999999E-2</v>
      </c>
      <c r="H73" s="214">
        <v>1.8173E-3</v>
      </c>
      <c r="I73" s="214" t="s">
        <v>153</v>
      </c>
      <c r="K73" s="3" t="s">
        <v>719</v>
      </c>
    </row>
    <row r="74" spans="1:11">
      <c r="A74" s="214" t="s">
        <v>248</v>
      </c>
      <c r="B74" s="214">
        <v>3</v>
      </c>
      <c r="C74" s="214">
        <v>1</v>
      </c>
      <c r="D74" s="214" t="s">
        <v>650</v>
      </c>
      <c r="E74" s="214">
        <v>4.5142500000000002E-2</v>
      </c>
      <c r="F74" s="214" t="str">
        <f>_xlfn.CONCAT(A74, "90")</f>
        <v>SWE90</v>
      </c>
      <c r="G74" s="214">
        <v>-1.34985E-2</v>
      </c>
      <c r="H74" s="214">
        <v>2.4459399999999999E-2</v>
      </c>
      <c r="I74" s="214" t="s">
        <v>153</v>
      </c>
      <c r="K74" s="3" t="s">
        <v>720</v>
      </c>
    </row>
    <row r="75" spans="1:11">
      <c r="A75" s="214" t="s">
        <v>149</v>
      </c>
      <c r="B75" s="214">
        <v>3</v>
      </c>
      <c r="C75" s="214">
        <v>1</v>
      </c>
      <c r="D75" s="214" t="s">
        <v>650</v>
      </c>
      <c r="E75" s="214">
        <v>-4.6546000000000001E-3</v>
      </c>
      <c r="F75" s="214" t="str">
        <f>_xlfn.CONCAT(A75, "90")</f>
        <v>USA90</v>
      </c>
      <c r="G75" s="214">
        <v>3.6763E-3</v>
      </c>
      <c r="H75" s="214">
        <v>-3.0628999999999999E-3</v>
      </c>
      <c r="I75" s="214" t="s">
        <v>153</v>
      </c>
      <c r="K75" s="3" t="s">
        <v>721</v>
      </c>
    </row>
    <row r="76" spans="1:11">
      <c r="A76" s="214" t="s">
        <v>408</v>
      </c>
      <c r="B76" s="214">
        <v>2</v>
      </c>
      <c r="C76" s="214">
        <v>1</v>
      </c>
      <c r="D76" s="214" t="s">
        <v>722</v>
      </c>
      <c r="E76" s="214">
        <v>-1.2315700000000001</v>
      </c>
      <c r="F76" s="214" t="str">
        <f t="shared" ref="F76:F97" si="3">_xlfn.CONCAT(A76, "80")</f>
        <v>ISR80</v>
      </c>
      <c r="G76" s="214">
        <v>7.3112000000000003E-3</v>
      </c>
      <c r="H76" s="214">
        <v>-2.77054</v>
      </c>
      <c r="I76" s="214" t="s">
        <v>153</v>
      </c>
      <c r="K76" s="3" t="s">
        <v>723</v>
      </c>
    </row>
    <row r="77" spans="1:11">
      <c r="A77" s="214" t="s">
        <v>240</v>
      </c>
      <c r="B77" s="214">
        <v>2</v>
      </c>
      <c r="C77" s="214">
        <v>1</v>
      </c>
      <c r="D77" s="214" t="s">
        <v>722</v>
      </c>
      <c r="E77" s="214">
        <v>0.1095083</v>
      </c>
      <c r="F77" s="214" t="str">
        <f t="shared" si="3"/>
        <v>AUS80</v>
      </c>
      <c r="G77" s="214">
        <v>-6.2094000000000003E-3</v>
      </c>
      <c r="H77" s="214">
        <v>2.3127700000000001E-2</v>
      </c>
      <c r="I77" s="214" t="s">
        <v>153</v>
      </c>
      <c r="K77" s="3" t="s">
        <v>724</v>
      </c>
    </row>
    <row r="78" spans="1:11">
      <c r="A78" s="214" t="s">
        <v>253</v>
      </c>
      <c r="B78" s="214">
        <v>2</v>
      </c>
      <c r="C78" s="214">
        <v>1</v>
      </c>
      <c r="D78" s="214" t="s">
        <v>722</v>
      </c>
      <c r="E78" s="214">
        <v>8.5450000000000005E-3</v>
      </c>
      <c r="F78" s="214" t="str">
        <f t="shared" si="3"/>
        <v>AUT80</v>
      </c>
      <c r="G78" s="214">
        <v>-2.2211000000000002E-3</v>
      </c>
      <c r="H78" s="214">
        <v>4.1130999999999997E-3</v>
      </c>
      <c r="I78" s="214" t="s">
        <v>153</v>
      </c>
      <c r="K78" s="3" t="s">
        <v>725</v>
      </c>
    </row>
    <row r="79" spans="1:11">
      <c r="A79" s="214" t="s">
        <v>251</v>
      </c>
      <c r="B79" s="214">
        <v>2</v>
      </c>
      <c r="C79" s="214">
        <v>1</v>
      </c>
      <c r="D79" s="214" t="s">
        <v>722</v>
      </c>
      <c r="E79" s="214">
        <v>2.8051699999999999E-2</v>
      </c>
      <c r="F79" s="214" t="str">
        <f t="shared" si="3"/>
        <v>BEL80</v>
      </c>
      <c r="G79" s="214">
        <v>-1.8661799999999999E-2</v>
      </c>
      <c r="H79" s="214">
        <v>3.1431099999999997E-2</v>
      </c>
      <c r="I79" s="214" t="s">
        <v>153</v>
      </c>
      <c r="K79" s="3" t="s">
        <v>726</v>
      </c>
    </row>
    <row r="80" spans="1:11">
      <c r="A80" s="214" t="s">
        <v>241</v>
      </c>
      <c r="B80" s="214">
        <v>2</v>
      </c>
      <c r="C80" s="214">
        <v>1</v>
      </c>
      <c r="D80" s="214" t="s">
        <v>722</v>
      </c>
      <c r="E80" s="214">
        <v>4.19729E-2</v>
      </c>
      <c r="F80" s="214" t="str">
        <f t="shared" si="3"/>
        <v>CAN80</v>
      </c>
      <c r="G80" s="214">
        <v>-3.3466900000000001E-2</v>
      </c>
      <c r="H80" s="214">
        <v>2.6514300000000001E-2</v>
      </c>
      <c r="I80" s="214" t="s">
        <v>153</v>
      </c>
      <c r="K80" s="3" t="s">
        <v>727</v>
      </c>
    </row>
    <row r="81" spans="1:11">
      <c r="A81" s="214" t="s">
        <v>263</v>
      </c>
      <c r="B81" s="214">
        <v>2</v>
      </c>
      <c r="C81" s="214">
        <v>1</v>
      </c>
      <c r="D81" s="214" t="s">
        <v>722</v>
      </c>
      <c r="E81" s="214">
        <v>-1.3524100000000001E-2</v>
      </c>
      <c r="F81" s="214" t="str">
        <f t="shared" si="3"/>
        <v>CHE80</v>
      </c>
      <c r="G81" s="214">
        <v>1.50784E-2</v>
      </c>
      <c r="H81" s="214">
        <v>-4.4456000000000001E-3</v>
      </c>
      <c r="I81" s="214" t="s">
        <v>153</v>
      </c>
      <c r="K81" s="3" t="s">
        <v>728</v>
      </c>
    </row>
    <row r="82" spans="1:11">
      <c r="A82" s="214" t="s">
        <v>234</v>
      </c>
      <c r="B82" s="214">
        <v>2</v>
      </c>
      <c r="C82" s="214">
        <v>1</v>
      </c>
      <c r="D82" s="214" t="s">
        <v>722</v>
      </c>
      <c r="E82" s="214">
        <v>2.4304800000000001E-2</v>
      </c>
      <c r="F82" s="214" t="str">
        <f t="shared" si="3"/>
        <v>DEU80</v>
      </c>
      <c r="G82" s="214">
        <v>5.7330999999999997E-3</v>
      </c>
      <c r="H82" s="214">
        <v>9.4604000000000008E-3</v>
      </c>
      <c r="I82" s="214" t="s">
        <v>153</v>
      </c>
      <c r="K82" s="3" t="s">
        <v>729</v>
      </c>
    </row>
    <row r="83" spans="1:11">
      <c r="A83" s="214" t="s">
        <v>247</v>
      </c>
      <c r="B83" s="214">
        <v>2</v>
      </c>
      <c r="C83" s="214">
        <v>1</v>
      </c>
      <c r="D83" s="214" t="s">
        <v>722</v>
      </c>
      <c r="E83" s="214">
        <v>6.1430699999999998E-2</v>
      </c>
      <c r="F83" s="214" t="str">
        <f t="shared" si="3"/>
        <v>DNK80</v>
      </c>
      <c r="G83" s="214">
        <v>1.3096699999999999E-2</v>
      </c>
      <c r="H83" s="214">
        <v>3.29179E-2</v>
      </c>
      <c r="I83" s="214" t="s">
        <v>153</v>
      </c>
      <c r="K83" s="3" t="s">
        <v>730</v>
      </c>
    </row>
    <row r="84" spans="1:11">
      <c r="A84" s="214" t="s">
        <v>239</v>
      </c>
      <c r="B84" s="214">
        <v>2</v>
      </c>
      <c r="C84" s="214">
        <v>1</v>
      </c>
      <c r="D84" s="214" t="s">
        <v>722</v>
      </c>
      <c r="E84" s="214">
        <v>-6.6128500000000007E-2</v>
      </c>
      <c r="F84" s="214" t="str">
        <f t="shared" si="3"/>
        <v>ESP80</v>
      </c>
      <c r="G84" s="214">
        <v>-3.1740600000000001E-2</v>
      </c>
      <c r="H84" s="214">
        <v>-1.8904899999999999E-2</v>
      </c>
      <c r="I84" s="214" t="s">
        <v>153</v>
      </c>
      <c r="K84" s="3" t="s">
        <v>731</v>
      </c>
    </row>
    <row r="85" spans="1:11">
      <c r="A85" s="214" t="s">
        <v>250</v>
      </c>
      <c r="B85" s="214">
        <v>2</v>
      </c>
      <c r="C85" s="214">
        <v>1</v>
      </c>
      <c r="D85" s="214" t="s">
        <v>722</v>
      </c>
      <c r="E85" s="214">
        <v>-1.3721499999999999E-2</v>
      </c>
      <c r="F85" s="214" t="str">
        <f t="shared" si="3"/>
        <v>FIN80</v>
      </c>
      <c r="G85" s="214">
        <v>2.0908599999999999E-2</v>
      </c>
      <c r="H85" s="214">
        <v>-1.5731E-3</v>
      </c>
      <c r="I85" s="214" t="s">
        <v>153</v>
      </c>
      <c r="K85" s="3" t="s">
        <v>732</v>
      </c>
    </row>
    <row r="86" spans="1:11" hidden="1">
      <c r="A86" s="214" t="s">
        <v>238</v>
      </c>
      <c r="B86" s="214">
        <v>2</v>
      </c>
      <c r="C86" s="214">
        <v>1</v>
      </c>
      <c r="D86" s="214" t="s">
        <v>722</v>
      </c>
      <c r="E86" s="214">
        <v>-1.6392299999999999E-2</v>
      </c>
      <c r="F86" s="214" t="str">
        <f t="shared" si="3"/>
        <v>FRA80</v>
      </c>
      <c r="G86" s="214">
        <v>-8.0210999999999998E-3</v>
      </c>
      <c r="H86" s="214">
        <v>-3.4280999999999999E-3</v>
      </c>
      <c r="I86" s="214" t="s">
        <v>153</v>
      </c>
      <c r="K86" s="3" t="s">
        <v>733</v>
      </c>
    </row>
    <row r="87" spans="1:11" hidden="1">
      <c r="A87" s="214" t="s">
        <v>237</v>
      </c>
      <c r="B87" s="214">
        <v>2</v>
      </c>
      <c r="C87" s="214">
        <v>1</v>
      </c>
      <c r="D87" s="214" t="s">
        <v>722</v>
      </c>
      <c r="E87" s="214">
        <v>-2.7916E-3</v>
      </c>
      <c r="F87" s="214" t="str">
        <f t="shared" si="3"/>
        <v>GBR80</v>
      </c>
      <c r="G87" s="214">
        <v>7.0330000000000002E-4</v>
      </c>
      <c r="H87" s="214">
        <v>-1.0517E-3</v>
      </c>
      <c r="I87" s="214" t="s">
        <v>153</v>
      </c>
      <c r="K87" s="3" t="s">
        <v>734</v>
      </c>
    </row>
    <row r="88" spans="1:11">
      <c r="A88" s="214" t="s">
        <v>406</v>
      </c>
      <c r="B88" s="214">
        <v>2</v>
      </c>
      <c r="C88" s="214">
        <v>1</v>
      </c>
      <c r="D88" s="214" t="s">
        <v>722</v>
      </c>
      <c r="E88" s="214">
        <v>-9.1272900000000004E-2</v>
      </c>
      <c r="F88" s="214" t="str">
        <f t="shared" si="3"/>
        <v>GRC80</v>
      </c>
      <c r="G88" s="214">
        <v>-4.0080600000000001E-2</v>
      </c>
      <c r="H88" s="214">
        <v>-3.5278799999999999E-2</v>
      </c>
      <c r="I88" s="214" t="s">
        <v>153</v>
      </c>
      <c r="K88" s="3" t="s">
        <v>735</v>
      </c>
    </row>
    <row r="89" spans="1:11">
      <c r="A89" s="214" t="s">
        <v>256</v>
      </c>
      <c r="B89" s="214">
        <v>2</v>
      </c>
      <c r="C89" s="214">
        <v>1</v>
      </c>
      <c r="D89" s="214" t="s">
        <v>722</v>
      </c>
      <c r="E89" s="214">
        <v>-2.1006400000000001E-2</v>
      </c>
      <c r="F89" s="214" t="str">
        <f t="shared" si="3"/>
        <v>IRL80</v>
      </c>
      <c r="G89" s="214">
        <v>-7.1890000000000001E-3</v>
      </c>
      <c r="H89" s="214">
        <v>-1.2552300000000001E-2</v>
      </c>
      <c r="I89" s="214" t="s">
        <v>153</v>
      </c>
      <c r="K89" s="3" t="s">
        <v>736</v>
      </c>
    </row>
    <row r="90" spans="1:11">
      <c r="A90" s="214" t="s">
        <v>242</v>
      </c>
      <c r="B90" s="214">
        <v>2</v>
      </c>
      <c r="C90" s="214">
        <v>1</v>
      </c>
      <c r="D90" s="214" t="s">
        <v>722</v>
      </c>
      <c r="E90" s="214">
        <v>-4.3749200000000002E-2</v>
      </c>
      <c r="F90" s="214" t="str">
        <f t="shared" si="3"/>
        <v>ITA80</v>
      </c>
      <c r="G90" s="214">
        <v>-3.3596800000000003E-2</v>
      </c>
      <c r="H90" s="214">
        <v>-2.66489E-2</v>
      </c>
      <c r="I90" s="214" t="s">
        <v>153</v>
      </c>
      <c r="K90" s="3" t="s">
        <v>737</v>
      </c>
    </row>
    <row r="91" spans="1:11">
      <c r="A91" s="214" t="s">
        <v>249</v>
      </c>
      <c r="B91" s="214">
        <v>2</v>
      </c>
      <c r="C91" s="214">
        <v>1</v>
      </c>
      <c r="D91" s="214" t="s">
        <v>722</v>
      </c>
      <c r="E91" s="214">
        <v>-7.7780000000000004E-4</v>
      </c>
      <c r="F91" s="214" t="str">
        <f t="shared" si="3"/>
        <v>JPN80</v>
      </c>
      <c r="G91" s="214">
        <v>-3.0704999999999999E-3</v>
      </c>
      <c r="H91" s="214">
        <v>-3.5399999999999999E-4</v>
      </c>
      <c r="I91" s="214" t="s">
        <v>153</v>
      </c>
      <c r="K91" s="3" t="s">
        <v>738</v>
      </c>
    </row>
    <row r="92" spans="1:11">
      <c r="A92" s="214" t="s">
        <v>236</v>
      </c>
      <c r="B92" s="214">
        <v>2</v>
      </c>
      <c r="C92" s="214">
        <v>1</v>
      </c>
      <c r="D92" s="214" t="s">
        <v>722</v>
      </c>
      <c r="E92" s="214">
        <v>-0.1133653</v>
      </c>
      <c r="F92" s="214" t="str">
        <f t="shared" si="3"/>
        <v>KOR80</v>
      </c>
      <c r="G92" s="214">
        <v>2.16136E-2</v>
      </c>
      <c r="H92" s="214">
        <v>-2.01578E-2</v>
      </c>
      <c r="I92" s="214" t="s">
        <v>153</v>
      </c>
      <c r="K92" s="3" t="s">
        <v>739</v>
      </c>
    </row>
    <row r="93" spans="1:11">
      <c r="A93" s="214" t="s">
        <v>235</v>
      </c>
      <c r="B93" s="214">
        <v>2</v>
      </c>
      <c r="C93" s="214">
        <v>1</v>
      </c>
      <c r="D93" s="214" t="s">
        <v>722</v>
      </c>
      <c r="E93" s="214">
        <v>4.8990100000000002E-2</v>
      </c>
      <c r="F93" s="214" t="str">
        <f t="shared" si="3"/>
        <v>NLD80</v>
      </c>
      <c r="G93" s="214">
        <v>6.2703000000000004E-3</v>
      </c>
      <c r="H93" s="214">
        <v>3.0724600000000001E-2</v>
      </c>
      <c r="I93" s="214" t="s">
        <v>153</v>
      </c>
      <c r="K93" s="3" t="s">
        <v>740</v>
      </c>
    </row>
    <row r="94" spans="1:11">
      <c r="A94" s="214" t="s">
        <v>245</v>
      </c>
      <c r="B94" s="214">
        <v>2</v>
      </c>
      <c r="C94" s="214">
        <v>1</v>
      </c>
      <c r="D94" s="214" t="s">
        <v>722</v>
      </c>
      <c r="E94" s="214">
        <v>-1.8860999999999999E-3</v>
      </c>
      <c r="F94" s="214" t="str">
        <f t="shared" si="3"/>
        <v>NOR80</v>
      </c>
      <c r="G94" s="214">
        <v>3.6348999999999999E-2</v>
      </c>
      <c r="H94" s="214">
        <v>-2.1221999999999999E-3</v>
      </c>
      <c r="I94" s="214" t="s">
        <v>153</v>
      </c>
      <c r="K94" s="3" t="s">
        <v>741</v>
      </c>
    </row>
    <row r="95" spans="1:11">
      <c r="A95" s="214" t="s">
        <v>252</v>
      </c>
      <c r="B95" s="214">
        <v>2</v>
      </c>
      <c r="C95" s="214">
        <v>1</v>
      </c>
      <c r="D95" s="214" t="s">
        <v>722</v>
      </c>
      <c r="E95" s="214">
        <v>-5.6890700000000002E-2</v>
      </c>
      <c r="F95" s="214" t="str">
        <f t="shared" si="3"/>
        <v>NZL80</v>
      </c>
      <c r="G95" s="214">
        <v>-3.5807E-3</v>
      </c>
      <c r="H95" s="214">
        <v>-3.37265E-2</v>
      </c>
      <c r="I95" s="214" t="s">
        <v>153</v>
      </c>
      <c r="K95" s="3" t="s">
        <v>742</v>
      </c>
    </row>
    <row r="96" spans="1:11">
      <c r="A96" s="214" t="s">
        <v>248</v>
      </c>
      <c r="B96" s="214">
        <v>2</v>
      </c>
      <c r="C96" s="214">
        <v>1</v>
      </c>
      <c r="D96" s="214" t="s">
        <v>722</v>
      </c>
      <c r="E96" s="214">
        <v>4.0200600000000003E-2</v>
      </c>
      <c r="F96" s="214" t="str">
        <f t="shared" si="3"/>
        <v>SWE80</v>
      </c>
      <c r="G96" s="214">
        <v>1.1033100000000001E-2</v>
      </c>
      <c r="H96" s="214">
        <v>2.2848500000000001E-2</v>
      </c>
      <c r="I96" s="214" t="s">
        <v>153</v>
      </c>
      <c r="K96" s="3" t="s">
        <v>743</v>
      </c>
    </row>
    <row r="97" spans="1:11">
      <c r="A97" s="214" t="s">
        <v>149</v>
      </c>
      <c r="B97" s="214">
        <v>2</v>
      </c>
      <c r="C97" s="214">
        <v>1</v>
      </c>
      <c r="D97" s="214" t="s">
        <v>722</v>
      </c>
      <c r="E97" s="214">
        <v>-2.5287500000000001E-2</v>
      </c>
      <c r="F97" s="214" t="str">
        <f t="shared" si="3"/>
        <v>USA80</v>
      </c>
      <c r="G97" s="214">
        <v>-1.5323E-2</v>
      </c>
      <c r="H97" s="214">
        <v>-1.25004E-2</v>
      </c>
      <c r="I97" s="214" t="s">
        <v>153</v>
      </c>
      <c r="K97" s="3" t="s">
        <v>744</v>
      </c>
    </row>
    <row r="98" spans="1:11">
      <c r="A98" s="214" t="s">
        <v>240</v>
      </c>
      <c r="B98" s="214">
        <v>1</v>
      </c>
      <c r="C98" s="214">
        <v>1</v>
      </c>
      <c r="D98" s="214" t="s">
        <v>678</v>
      </c>
      <c r="E98" s="214">
        <v>-2.5789800000000002E-2</v>
      </c>
      <c r="F98" s="214" t="str">
        <f t="shared" ref="F98:F116" si="4">_xlfn.CONCAT(A98, "70")</f>
        <v>AUS70</v>
      </c>
      <c r="G98" s="214">
        <v>-1.5266500000000001E-2</v>
      </c>
      <c r="H98" s="214">
        <v>-7.0112999999999998E-3</v>
      </c>
      <c r="I98" s="214" t="s">
        <v>153</v>
      </c>
      <c r="K98" s="3" t="s">
        <v>745</v>
      </c>
    </row>
    <row r="99" spans="1:11">
      <c r="A99" s="214" t="s">
        <v>253</v>
      </c>
      <c r="B99" s="214">
        <v>1</v>
      </c>
      <c r="C99" s="214">
        <v>1</v>
      </c>
      <c r="D99" s="214" t="s">
        <v>678</v>
      </c>
      <c r="E99" s="214">
        <v>-5.1267800000000002E-2</v>
      </c>
      <c r="F99" s="214" t="str">
        <f t="shared" si="4"/>
        <v>AUT70</v>
      </c>
      <c r="G99" s="214">
        <v>6.5592999999999997E-3</v>
      </c>
      <c r="H99" s="214">
        <v>-9.7397999999999998E-3</v>
      </c>
      <c r="I99" s="214" t="s">
        <v>153</v>
      </c>
      <c r="K99" s="3" t="s">
        <v>746</v>
      </c>
    </row>
    <row r="100" spans="1:11">
      <c r="A100" s="214" t="s">
        <v>251</v>
      </c>
      <c r="B100" s="214">
        <v>1</v>
      </c>
      <c r="C100" s="214">
        <v>1</v>
      </c>
      <c r="D100" s="214" t="s">
        <v>678</v>
      </c>
      <c r="E100" s="214">
        <v>-3.9652800000000002E-2</v>
      </c>
      <c r="F100" s="214" t="str">
        <f t="shared" si="4"/>
        <v>BEL70</v>
      </c>
      <c r="G100" s="214">
        <v>-1.7204799999999999E-2</v>
      </c>
      <c r="H100" s="214">
        <v>-2.2861699999999999E-2</v>
      </c>
      <c r="I100" s="214" t="s">
        <v>153</v>
      </c>
      <c r="K100" s="3" t="s">
        <v>747</v>
      </c>
    </row>
    <row r="101" spans="1:11">
      <c r="A101" s="214" t="s">
        <v>241</v>
      </c>
      <c r="B101" s="214">
        <v>1</v>
      </c>
      <c r="C101" s="214">
        <v>1</v>
      </c>
      <c r="D101" s="214" t="s">
        <v>678</v>
      </c>
      <c r="E101" s="214">
        <v>-3.8722899999999998E-2</v>
      </c>
      <c r="F101" s="214" t="str">
        <f t="shared" si="4"/>
        <v>CAN70</v>
      </c>
      <c r="G101" s="214">
        <v>1.76598E-2</v>
      </c>
      <c r="H101" s="214">
        <v>-1.8297999999999998E-2</v>
      </c>
      <c r="I101" s="214" t="s">
        <v>153</v>
      </c>
      <c r="K101" s="3" t="s">
        <v>748</v>
      </c>
    </row>
    <row r="102" spans="1:11">
      <c r="A102" s="214" t="s">
        <v>263</v>
      </c>
      <c r="B102" s="214">
        <v>1</v>
      </c>
      <c r="C102" s="214">
        <v>1</v>
      </c>
      <c r="D102" s="214" t="s">
        <v>678</v>
      </c>
      <c r="E102" s="214">
        <v>-1.9469400000000001E-2</v>
      </c>
      <c r="F102" s="214" t="str">
        <f t="shared" si="4"/>
        <v>CHE70</v>
      </c>
      <c r="G102" s="214">
        <v>4.0819999999999997E-3</v>
      </c>
      <c r="H102" s="214">
        <v>-4.8884999999999996E-3</v>
      </c>
      <c r="I102" s="214" t="s">
        <v>153</v>
      </c>
      <c r="K102" s="3" t="s">
        <v>749</v>
      </c>
    </row>
    <row r="103" spans="1:11">
      <c r="A103" s="214" t="s">
        <v>234</v>
      </c>
      <c r="B103" s="214">
        <v>1</v>
      </c>
      <c r="C103" s="214">
        <v>1</v>
      </c>
      <c r="D103" s="214" t="s">
        <v>678</v>
      </c>
      <c r="E103" s="214">
        <v>-2.5503899999999999E-2</v>
      </c>
      <c r="F103" s="214" t="str">
        <f t="shared" si="4"/>
        <v>DEU70</v>
      </c>
      <c r="G103" s="214">
        <v>-3.9090000000000001E-3</v>
      </c>
      <c r="H103" s="214">
        <v>-5.0455999999999999E-3</v>
      </c>
      <c r="I103" s="214" t="s">
        <v>153</v>
      </c>
      <c r="K103" s="3" t="s">
        <v>750</v>
      </c>
    </row>
    <row r="104" spans="1:11">
      <c r="A104" s="214" t="s">
        <v>247</v>
      </c>
      <c r="B104" s="214">
        <v>1</v>
      </c>
      <c r="C104" s="214">
        <v>1</v>
      </c>
      <c r="D104" s="214" t="s">
        <v>678</v>
      </c>
      <c r="E104" s="214">
        <v>8.4234600000000007E-2</v>
      </c>
      <c r="F104" s="214" t="str">
        <f t="shared" si="4"/>
        <v>DNK70</v>
      </c>
      <c r="G104" s="214">
        <v>2.9461999999999999E-2</v>
      </c>
      <c r="H104" s="214">
        <v>6.8304000000000004E-3</v>
      </c>
      <c r="I104" s="214" t="s">
        <v>153</v>
      </c>
      <c r="K104" s="3" t="s">
        <v>751</v>
      </c>
    </row>
    <row r="105" spans="1:11" hidden="1">
      <c r="A105" s="214" t="s">
        <v>239</v>
      </c>
      <c r="B105" s="214">
        <v>1</v>
      </c>
      <c r="C105" s="214">
        <v>1</v>
      </c>
      <c r="D105" s="214" t="s">
        <v>678</v>
      </c>
      <c r="E105" s="214">
        <v>-0.16598599999999999</v>
      </c>
      <c r="F105" s="214" t="str">
        <f t="shared" si="4"/>
        <v>ESP70</v>
      </c>
      <c r="G105" s="214">
        <v>1.1490999999999999E-3</v>
      </c>
      <c r="H105" s="214">
        <v>-2.0740700000000001E-2</v>
      </c>
      <c r="I105" s="214" t="s">
        <v>153</v>
      </c>
      <c r="K105" s="3" t="s">
        <v>752</v>
      </c>
    </row>
    <row r="106" spans="1:11">
      <c r="A106" s="214" t="s">
        <v>250</v>
      </c>
      <c r="B106" s="214">
        <v>1</v>
      </c>
      <c r="C106" s="214">
        <v>1</v>
      </c>
      <c r="D106" s="214" t="s">
        <v>678</v>
      </c>
      <c r="E106" s="214">
        <v>-3.5609200000000001E-2</v>
      </c>
      <c r="F106" s="214" t="str">
        <f t="shared" si="4"/>
        <v>FIN70</v>
      </c>
      <c r="G106" s="214">
        <v>3.24237E-2</v>
      </c>
      <c r="H106" s="214">
        <v>-2.3291000000000002E-3</v>
      </c>
      <c r="I106" s="214" t="s">
        <v>153</v>
      </c>
      <c r="K106" s="3" t="s">
        <v>753</v>
      </c>
    </row>
    <row r="107" spans="1:11">
      <c r="A107" s="214" t="s">
        <v>238</v>
      </c>
      <c r="B107" s="214">
        <v>1</v>
      </c>
      <c r="C107" s="214">
        <v>1</v>
      </c>
      <c r="D107" s="214" t="s">
        <v>678</v>
      </c>
      <c r="E107" s="214">
        <v>-8.5777800000000001E-2</v>
      </c>
      <c r="F107" s="214" t="str">
        <f t="shared" si="4"/>
        <v>FRA70</v>
      </c>
      <c r="G107" s="214">
        <v>1.4157100000000001E-2</v>
      </c>
      <c r="H107" s="214">
        <v>-1.51714E-2</v>
      </c>
      <c r="I107" s="214" t="s">
        <v>153</v>
      </c>
      <c r="K107" s="3" t="s">
        <v>754</v>
      </c>
    </row>
    <row r="108" spans="1:11">
      <c r="A108" s="214" t="s">
        <v>237</v>
      </c>
      <c r="B108" s="214">
        <v>1</v>
      </c>
      <c r="C108" s="214">
        <v>1</v>
      </c>
      <c r="D108" s="214" t="s">
        <v>678</v>
      </c>
      <c r="E108" s="214">
        <v>-7.61236E-2</v>
      </c>
      <c r="F108" s="214" t="str">
        <f t="shared" si="4"/>
        <v>GBR70</v>
      </c>
      <c r="G108" s="214">
        <v>8.7054999999999997E-3</v>
      </c>
      <c r="H108" s="214">
        <v>-3.9857200000000002E-2</v>
      </c>
      <c r="I108" s="214" t="s">
        <v>153</v>
      </c>
      <c r="K108" s="3" t="s">
        <v>755</v>
      </c>
    </row>
    <row r="109" spans="1:11">
      <c r="A109" s="214" t="s">
        <v>406</v>
      </c>
      <c r="B109" s="214">
        <v>1</v>
      </c>
      <c r="C109" s="214">
        <v>1</v>
      </c>
      <c r="D109" s="214" t="s">
        <v>678</v>
      </c>
      <c r="E109" s="214">
        <v>-0.1278801</v>
      </c>
      <c r="F109" s="214" t="str">
        <f t="shared" si="4"/>
        <v>GRC70</v>
      </c>
      <c r="G109" s="214">
        <v>-3.03784E-2</v>
      </c>
      <c r="H109" s="214">
        <v>-2.47678E-2</v>
      </c>
      <c r="I109" s="214" t="s">
        <v>153</v>
      </c>
      <c r="K109" s="3" t="s">
        <v>756</v>
      </c>
    </row>
    <row r="110" spans="1:11">
      <c r="A110" s="214" t="s">
        <v>256</v>
      </c>
      <c r="B110" s="214">
        <v>1</v>
      </c>
      <c r="C110" s="214">
        <v>1</v>
      </c>
      <c r="D110" s="214" t="s">
        <v>678</v>
      </c>
      <c r="E110" s="214">
        <v>-9.5128599999999994E-2</v>
      </c>
      <c r="F110" s="214" t="str">
        <f t="shared" si="4"/>
        <v>IRL70</v>
      </c>
      <c r="G110" s="214">
        <v>-2.6776600000000001E-2</v>
      </c>
      <c r="H110" s="214">
        <v>-4.4261599999999998E-2</v>
      </c>
      <c r="I110" s="214" t="s">
        <v>153</v>
      </c>
      <c r="K110" s="3" t="s">
        <v>757</v>
      </c>
    </row>
    <row r="111" spans="1:11" hidden="1">
      <c r="A111" s="214" t="s">
        <v>249</v>
      </c>
      <c r="B111" s="214">
        <v>1</v>
      </c>
      <c r="C111" s="214">
        <v>1</v>
      </c>
      <c r="D111" s="214" t="s">
        <v>678</v>
      </c>
      <c r="E111" s="214">
        <v>-7.5675199999999998E-2</v>
      </c>
      <c r="F111" s="214" t="str">
        <f t="shared" si="4"/>
        <v>JPN70</v>
      </c>
      <c r="G111" s="214">
        <v>-6.8383000000000003E-3</v>
      </c>
      <c r="H111" s="214">
        <v>-1.4264600000000001E-2</v>
      </c>
      <c r="I111" s="214" t="s">
        <v>153</v>
      </c>
      <c r="K111" s="3" t="s">
        <v>758</v>
      </c>
    </row>
    <row r="112" spans="1:11" hidden="1">
      <c r="A112" s="214" t="s">
        <v>236</v>
      </c>
      <c r="B112" s="214">
        <v>1</v>
      </c>
      <c r="C112" s="214">
        <v>1</v>
      </c>
      <c r="D112" s="214" t="s">
        <v>678</v>
      </c>
      <c r="E112" s="214">
        <v>-0.29492010000000002</v>
      </c>
      <c r="F112" s="214" t="str">
        <f t="shared" si="4"/>
        <v>KOR70</v>
      </c>
      <c r="G112" s="214">
        <v>-1.5155399999999999E-2</v>
      </c>
      <c r="H112" s="214">
        <v>-4.6133500000000001E-2</v>
      </c>
      <c r="I112" s="214" t="s">
        <v>153</v>
      </c>
      <c r="K112" s="3" t="s">
        <v>759</v>
      </c>
    </row>
    <row r="113" spans="1:11">
      <c r="A113" s="214" t="s">
        <v>245</v>
      </c>
      <c r="B113" s="214">
        <v>1</v>
      </c>
      <c r="C113" s="214">
        <v>1</v>
      </c>
      <c r="D113" s="214" t="s">
        <v>678</v>
      </c>
      <c r="E113" s="214">
        <v>-7.8192899999999996E-2</v>
      </c>
      <c r="F113" s="214" t="str">
        <f t="shared" si="4"/>
        <v>NOR70</v>
      </c>
      <c r="G113" s="214">
        <v>4.2787600000000002E-2</v>
      </c>
      <c r="H113" s="214">
        <v>-3.1451899999999998E-2</v>
      </c>
      <c r="I113" s="214" t="s">
        <v>153</v>
      </c>
      <c r="K113" s="3" t="s">
        <v>760</v>
      </c>
    </row>
    <row r="114" spans="1:11">
      <c r="A114" s="214" t="s">
        <v>252</v>
      </c>
      <c r="B114" s="214">
        <v>1</v>
      </c>
      <c r="C114" s="214">
        <v>1</v>
      </c>
      <c r="D114" s="214" t="s">
        <v>678</v>
      </c>
      <c r="E114" s="214">
        <v>-8.9835499999999999E-2</v>
      </c>
      <c r="F114" s="214" t="str">
        <f t="shared" si="4"/>
        <v>NZL70</v>
      </c>
      <c r="G114" s="214">
        <v>1.3182599999999999E-2</v>
      </c>
      <c r="H114" s="214">
        <v>-4.8174000000000002E-2</v>
      </c>
      <c r="I114" s="214" t="s">
        <v>153</v>
      </c>
      <c r="K114" s="3" t="s">
        <v>761</v>
      </c>
    </row>
    <row r="115" spans="1:11">
      <c r="A115" s="214" t="s">
        <v>248</v>
      </c>
      <c r="B115" s="214">
        <v>1</v>
      </c>
      <c r="C115" s="214">
        <v>1</v>
      </c>
      <c r="D115" s="214" t="s">
        <v>678</v>
      </c>
      <c r="E115" s="214">
        <v>-3.7985400000000002E-2</v>
      </c>
      <c r="F115" s="214" t="str">
        <f t="shared" si="4"/>
        <v>SWE70</v>
      </c>
      <c r="G115" s="214">
        <v>-2.00007E-2</v>
      </c>
      <c r="H115" s="214">
        <v>-7.5215999999999998E-3</v>
      </c>
      <c r="I115" s="214" t="s">
        <v>153</v>
      </c>
      <c r="K115" s="3" t="s">
        <v>762</v>
      </c>
    </row>
    <row r="116" spans="1:11">
      <c r="A116" s="214" t="s">
        <v>149</v>
      </c>
      <c r="B116" s="214">
        <v>1</v>
      </c>
      <c r="C116" s="214">
        <v>1</v>
      </c>
      <c r="D116" s="214" t="s">
        <v>678</v>
      </c>
      <c r="E116" s="214">
        <v>-6.4995800000000006E-2</v>
      </c>
      <c r="F116" s="214" t="str">
        <f t="shared" si="4"/>
        <v>USA70</v>
      </c>
      <c r="G116" s="214">
        <v>-5.9557000000000004E-3</v>
      </c>
      <c r="H116" s="214">
        <v>-2.83897E-2</v>
      </c>
      <c r="I116" s="214" t="s">
        <v>153</v>
      </c>
      <c r="K116" s="3" t="s">
        <v>763</v>
      </c>
    </row>
    <row r="117" spans="1:11">
      <c r="A117" s="214" t="s">
        <v>224</v>
      </c>
      <c r="B117" s="214">
        <v>4</v>
      </c>
      <c r="C117" s="214">
        <v>0</v>
      </c>
      <c r="D117" s="214" t="s">
        <v>647</v>
      </c>
      <c r="E117" s="214">
        <v>4.9439000000000002E-3</v>
      </c>
      <c r="F117" s="214" t="str">
        <f>_xlfn.CONCAT(A117, "00")</f>
        <v>BRA00</v>
      </c>
      <c r="G117" s="214">
        <v>3.2585900000000001E-2</v>
      </c>
      <c r="H117" s="214">
        <v>3.0839999999999999E-3</v>
      </c>
      <c r="I117" s="214" t="s">
        <v>458</v>
      </c>
      <c r="K117" s="3" t="s">
        <v>764</v>
      </c>
    </row>
    <row r="118" spans="1:11">
      <c r="A118" s="214" t="s">
        <v>257</v>
      </c>
      <c r="B118" s="214">
        <v>1</v>
      </c>
      <c r="C118" s="214">
        <v>0</v>
      </c>
      <c r="D118" s="214" t="s">
        <v>678</v>
      </c>
      <c r="E118" s="214">
        <v>-2.3653490000000001</v>
      </c>
      <c r="F118" s="214" t="str">
        <f>_xlfn.CONCAT(A118, "70")</f>
        <v>CHL70</v>
      </c>
      <c r="G118" s="214">
        <v>1.6298699999999999E-2</v>
      </c>
      <c r="H118" s="214">
        <v>-0.4977972</v>
      </c>
      <c r="I118" s="214" t="s">
        <v>458</v>
      </c>
      <c r="K118" s="3" t="s">
        <v>765</v>
      </c>
    </row>
    <row r="119" spans="1:11">
      <c r="A119" s="214" t="s">
        <v>224</v>
      </c>
      <c r="B119" s="214">
        <v>2</v>
      </c>
      <c r="C119" s="214">
        <v>0</v>
      </c>
      <c r="D119" s="214" t="s">
        <v>722</v>
      </c>
      <c r="E119" s="214">
        <v>-1.3935580000000001</v>
      </c>
      <c r="F119" s="214" t="str">
        <f>_xlfn.CONCAT(A119, "80")</f>
        <v>BRA80</v>
      </c>
      <c r="G119" s="214">
        <v>5.4242899999999997E-2</v>
      </c>
      <c r="H119" s="214">
        <v>-0.67413959999999995</v>
      </c>
      <c r="I119" s="214" t="s">
        <v>458</v>
      </c>
      <c r="K119" s="3" t="s">
        <v>766</v>
      </c>
    </row>
    <row r="120" spans="1:11">
      <c r="A120" s="214" t="s">
        <v>224</v>
      </c>
      <c r="B120" s="214">
        <v>5</v>
      </c>
      <c r="C120" s="214">
        <v>0</v>
      </c>
      <c r="D120" s="214" t="s">
        <v>645</v>
      </c>
      <c r="E120" s="214">
        <v>2.3081299999999999E-2</v>
      </c>
      <c r="F120" s="214" t="str">
        <f>_xlfn.CONCAT(A120, "10")</f>
        <v>BRA10</v>
      </c>
      <c r="G120" s="214">
        <v>1.2392E-3</v>
      </c>
      <c r="H120" s="214">
        <v>1.90146E-2</v>
      </c>
      <c r="I120" s="214" t="s">
        <v>458</v>
      </c>
      <c r="K120" s="3" t="s">
        <v>767</v>
      </c>
    </row>
    <row r="121" spans="1:11">
      <c r="A121" s="214" t="s">
        <v>418</v>
      </c>
      <c r="B121" s="214">
        <v>2</v>
      </c>
      <c r="C121" s="214">
        <v>0</v>
      </c>
      <c r="D121" s="214" t="s">
        <v>722</v>
      </c>
      <c r="E121" s="214">
        <v>-0.26569619999999999</v>
      </c>
      <c r="F121" s="214" t="str">
        <f>_xlfn.CONCAT(A121, "80")</f>
        <v>CRI80</v>
      </c>
      <c r="G121" s="214">
        <v>2.8253000000000002E-3</v>
      </c>
      <c r="H121" s="214">
        <v>-0.33543849999999997</v>
      </c>
      <c r="I121" s="214" t="s">
        <v>458</v>
      </c>
      <c r="K121" s="3" t="s">
        <v>768</v>
      </c>
    </row>
    <row r="122" spans="1:11">
      <c r="A122" s="214" t="s">
        <v>227</v>
      </c>
      <c r="B122" s="214">
        <v>2</v>
      </c>
      <c r="C122" s="214">
        <v>0</v>
      </c>
      <c r="D122" s="214" t="s">
        <v>722</v>
      </c>
      <c r="E122" s="214">
        <v>-0.42189929999999998</v>
      </c>
      <c r="F122" s="214" t="str">
        <f>_xlfn.CONCAT(A122, "80")</f>
        <v>MEX80</v>
      </c>
      <c r="G122" s="214">
        <v>5.246E-2</v>
      </c>
      <c r="H122" s="214">
        <v>-0.2663431</v>
      </c>
      <c r="I122" s="214" t="s">
        <v>458</v>
      </c>
      <c r="K122" s="3" t="s">
        <v>769</v>
      </c>
    </row>
    <row r="123" spans="1:11">
      <c r="A123" s="214" t="s">
        <v>226</v>
      </c>
      <c r="B123" s="214">
        <v>3</v>
      </c>
      <c r="C123" s="214">
        <v>0</v>
      </c>
      <c r="D123" s="214" t="s">
        <v>650</v>
      </c>
      <c r="E123" s="214">
        <v>-0.49231780000000003</v>
      </c>
      <c r="F123" s="214" t="str">
        <f>_xlfn.CONCAT(A123, "90")</f>
        <v>TUR90</v>
      </c>
      <c r="G123" s="214">
        <v>4.1199899999999998E-2</v>
      </c>
      <c r="H123" s="214">
        <v>-0.157556</v>
      </c>
      <c r="I123" s="214" t="s">
        <v>458</v>
      </c>
      <c r="K123" s="3" t="s">
        <v>770</v>
      </c>
    </row>
    <row r="124" spans="1:11">
      <c r="A124" s="214" t="s">
        <v>407</v>
      </c>
      <c r="B124" s="214">
        <v>3</v>
      </c>
      <c r="C124" s="214">
        <v>0</v>
      </c>
      <c r="D124" s="214" t="s">
        <v>650</v>
      </c>
      <c r="E124" s="214">
        <v>-0.1144087</v>
      </c>
      <c r="F124" s="214" t="str">
        <f>_xlfn.CONCAT(A124, "90")</f>
        <v>HUN90</v>
      </c>
      <c r="G124" s="214">
        <v>3.5523E-3</v>
      </c>
      <c r="H124" s="214">
        <v>-0.1079625</v>
      </c>
      <c r="I124" s="214" t="s">
        <v>458</v>
      </c>
      <c r="K124" s="3" t="s">
        <v>771</v>
      </c>
    </row>
    <row r="125" spans="1:11">
      <c r="A125" s="214" t="s">
        <v>275</v>
      </c>
      <c r="B125" s="214">
        <v>1</v>
      </c>
      <c r="C125" s="214">
        <v>0</v>
      </c>
      <c r="D125" s="214" t="s">
        <v>678</v>
      </c>
      <c r="E125" s="214">
        <v>-0.15378459999999999</v>
      </c>
      <c r="F125" s="214" t="str">
        <f>_xlfn.CONCAT(A125, "70")</f>
        <v>PAK70</v>
      </c>
      <c r="G125" s="214">
        <v>-6.13637E-2</v>
      </c>
      <c r="H125" s="214">
        <v>-9.6179000000000001E-2</v>
      </c>
      <c r="I125" s="214" t="s">
        <v>458</v>
      </c>
      <c r="K125" s="3" t="s">
        <v>772</v>
      </c>
    </row>
    <row r="126" spans="1:11">
      <c r="A126" s="214" t="s">
        <v>222</v>
      </c>
      <c r="B126" s="214">
        <v>5</v>
      </c>
      <c r="C126" s="214">
        <v>0</v>
      </c>
      <c r="D126" s="214" t="s">
        <v>645</v>
      </c>
      <c r="E126" s="214">
        <v>-5.5978199999999999E-2</v>
      </c>
      <c r="F126" s="214" t="str">
        <f>_xlfn.CONCAT(A126, "10")</f>
        <v>IND10</v>
      </c>
      <c r="G126" s="214">
        <v>-2.8839900000000002E-2</v>
      </c>
      <c r="H126" s="214">
        <v>-3.8476200000000002E-2</v>
      </c>
      <c r="I126" s="214" t="s">
        <v>458</v>
      </c>
      <c r="K126" s="3" t="s">
        <v>773</v>
      </c>
    </row>
    <row r="127" spans="1:11">
      <c r="A127" s="214" t="s">
        <v>275</v>
      </c>
      <c r="B127" s="214">
        <v>4</v>
      </c>
      <c r="C127" s="214">
        <v>0</v>
      </c>
      <c r="D127" s="214" t="s">
        <v>647</v>
      </c>
      <c r="E127" s="214">
        <v>-6.2856200000000001E-2</v>
      </c>
      <c r="F127" s="214" t="str">
        <f>_xlfn.CONCAT(A127, "00")</f>
        <v>PAK00</v>
      </c>
      <c r="G127" s="214">
        <v>6.7064000000000004E-3</v>
      </c>
      <c r="H127" s="214">
        <v>-3.7240599999999999E-2</v>
      </c>
      <c r="I127" s="214" t="s">
        <v>458</v>
      </c>
      <c r="K127" s="3" t="s">
        <v>774</v>
      </c>
    </row>
    <row r="128" spans="1:11">
      <c r="A128" s="214" t="s">
        <v>222</v>
      </c>
      <c r="B128" s="214">
        <v>4</v>
      </c>
      <c r="C128" s="214">
        <v>0</v>
      </c>
      <c r="D128" s="214" t="s">
        <v>647</v>
      </c>
      <c r="E128" s="214">
        <v>-4.7888199999999999E-2</v>
      </c>
      <c r="F128" s="214" t="str">
        <f>_xlfn.CONCAT(A128, "00")</f>
        <v>IND00</v>
      </c>
      <c r="G128" s="214">
        <v>-4.0000500000000001E-2</v>
      </c>
      <c r="H128" s="214">
        <v>-3.7108000000000002E-2</v>
      </c>
      <c r="I128" s="214" t="s">
        <v>458</v>
      </c>
      <c r="K128" s="3" t="s">
        <v>775</v>
      </c>
    </row>
    <row r="129" spans="1:11">
      <c r="A129" s="214" t="s">
        <v>226</v>
      </c>
      <c r="B129" s="214">
        <v>4</v>
      </c>
      <c r="C129" s="214">
        <v>0</v>
      </c>
      <c r="D129" s="214" t="s">
        <v>647</v>
      </c>
      <c r="E129" s="214">
        <v>-4.6710500000000002E-2</v>
      </c>
      <c r="F129" s="214" t="str">
        <f>_xlfn.CONCAT(A129, "00")</f>
        <v>TUR00</v>
      </c>
      <c r="G129" s="214">
        <v>3.0600800000000001E-2</v>
      </c>
      <c r="H129" s="214">
        <v>-3.4781100000000002E-2</v>
      </c>
      <c r="I129" s="214" t="s">
        <v>458</v>
      </c>
      <c r="K129" s="3" t="s">
        <v>776</v>
      </c>
    </row>
    <row r="130" spans="1:11">
      <c r="A130" s="214" t="s">
        <v>223</v>
      </c>
      <c r="B130" s="214">
        <v>4</v>
      </c>
      <c r="C130" s="214">
        <v>0</v>
      </c>
      <c r="D130" s="214" t="s">
        <v>647</v>
      </c>
      <c r="E130" s="214">
        <v>-0.1232722</v>
      </c>
      <c r="F130" s="214" t="str">
        <f>_xlfn.CONCAT(A130, "00")</f>
        <v>CHN00</v>
      </c>
      <c r="G130" s="214">
        <v>-1.11082E-2</v>
      </c>
      <c r="H130" s="214">
        <v>-3.3150300000000001E-2</v>
      </c>
      <c r="I130" s="214" t="s">
        <v>458</v>
      </c>
      <c r="K130" s="3" t="s">
        <v>777</v>
      </c>
    </row>
    <row r="131" spans="1:11">
      <c r="A131" s="214" t="s">
        <v>226</v>
      </c>
      <c r="B131" s="214">
        <v>5</v>
      </c>
      <c r="C131" s="214">
        <v>0</v>
      </c>
      <c r="D131" s="214" t="s">
        <v>645</v>
      </c>
      <c r="E131" s="214">
        <v>-6.7634799999999995E-2</v>
      </c>
      <c r="F131" s="214" t="str">
        <f>_xlfn.CONCAT(A131, "10")</f>
        <v>TUR10</v>
      </c>
      <c r="G131" s="214">
        <v>4.6870000000000001E-4</v>
      </c>
      <c r="H131" s="214">
        <v>-2.1234099999999999E-2</v>
      </c>
      <c r="I131" s="214" t="s">
        <v>458</v>
      </c>
      <c r="K131" s="3" t="s">
        <v>778</v>
      </c>
    </row>
    <row r="132" spans="1:11">
      <c r="A132" s="214" t="s">
        <v>264</v>
      </c>
      <c r="B132" s="214">
        <v>4</v>
      </c>
      <c r="C132" s="214">
        <v>0</v>
      </c>
      <c r="D132" s="214" t="s">
        <v>647</v>
      </c>
      <c r="E132" s="214">
        <v>-2.1272099999999999E-2</v>
      </c>
      <c r="F132" s="214" t="str">
        <f>_xlfn.CONCAT(A132, "00")</f>
        <v>PHL00</v>
      </c>
      <c r="G132" s="214">
        <v>2.21009E-2</v>
      </c>
      <c r="H132" s="214">
        <v>-1.35175E-2</v>
      </c>
      <c r="I132" s="214" t="s">
        <v>458</v>
      </c>
      <c r="K132" s="3" t="s">
        <v>779</v>
      </c>
    </row>
    <row r="133" spans="1:11">
      <c r="A133" s="214" t="s">
        <v>418</v>
      </c>
      <c r="B133" s="214">
        <v>4</v>
      </c>
      <c r="C133" s="214">
        <v>0</v>
      </c>
      <c r="D133" s="214" t="s">
        <v>647</v>
      </c>
      <c r="E133" s="214">
        <v>-3.7254799999999998E-2</v>
      </c>
      <c r="F133" s="214" t="str">
        <f>_xlfn.CONCAT(A133, "00")</f>
        <v>CRI00</v>
      </c>
      <c r="G133" s="214">
        <v>1.3854399999999999E-2</v>
      </c>
      <c r="H133" s="214">
        <v>-1.24942E-2</v>
      </c>
      <c r="I133" s="214" t="s">
        <v>458</v>
      </c>
      <c r="K133" s="3" t="s">
        <v>780</v>
      </c>
    </row>
    <row r="134" spans="1:11">
      <c r="A134" s="214" t="s">
        <v>257</v>
      </c>
      <c r="B134" s="214">
        <v>5</v>
      </c>
      <c r="C134" s="214">
        <v>0</v>
      </c>
      <c r="D134" s="214" t="s">
        <v>645</v>
      </c>
      <c r="E134" s="214">
        <v>-3.1255100000000001E-2</v>
      </c>
      <c r="F134" s="214" t="str">
        <f>_xlfn.CONCAT(A134, "10")</f>
        <v>CHL10</v>
      </c>
      <c r="G134" s="214">
        <v>-8.1972999999999994E-3</v>
      </c>
      <c r="H134" s="214">
        <v>-4.6384E-3</v>
      </c>
      <c r="I134" s="214" t="s">
        <v>458</v>
      </c>
      <c r="K134" s="3" t="s">
        <v>781</v>
      </c>
    </row>
    <row r="135" spans="1:11">
      <c r="A135" s="214" t="s">
        <v>407</v>
      </c>
      <c r="B135" s="214">
        <v>4</v>
      </c>
      <c r="C135" s="214">
        <v>0</v>
      </c>
      <c r="D135" s="214" t="s">
        <v>647</v>
      </c>
      <c r="E135" s="214">
        <v>-1.2053599999999999E-2</v>
      </c>
      <c r="F135" s="214" t="str">
        <f>_xlfn.CONCAT(A135, "00")</f>
        <v>HUN00</v>
      </c>
      <c r="G135" s="214">
        <v>-2.1060200000000001E-2</v>
      </c>
      <c r="H135" s="214">
        <v>-4.5802000000000004E-3</v>
      </c>
      <c r="I135" s="214" t="s">
        <v>458</v>
      </c>
      <c r="K135" s="3" t="s">
        <v>782</v>
      </c>
    </row>
    <row r="136" spans="1:11">
      <c r="A136" s="214" t="s">
        <v>228</v>
      </c>
      <c r="B136" s="214">
        <v>4</v>
      </c>
      <c r="C136" s="214">
        <v>0</v>
      </c>
      <c r="D136" s="214" t="s">
        <v>647</v>
      </c>
      <c r="E136" s="214">
        <v>-1.38088E-2</v>
      </c>
      <c r="F136" s="214" t="str">
        <f>_xlfn.CONCAT(A136, "00")</f>
        <v>ZAF00</v>
      </c>
      <c r="G136" s="214">
        <v>2.2437200000000001E-2</v>
      </c>
      <c r="H136" s="214">
        <v>-4.3483000000000003E-3</v>
      </c>
      <c r="I136" s="214" t="s">
        <v>458</v>
      </c>
      <c r="K136" s="3" t="s">
        <v>783</v>
      </c>
    </row>
    <row r="137" spans="1:11">
      <c r="A137" s="214" t="s">
        <v>255</v>
      </c>
      <c r="B137" s="214">
        <v>4</v>
      </c>
      <c r="C137" s="214">
        <v>0</v>
      </c>
      <c r="D137" s="214" t="s">
        <v>647</v>
      </c>
      <c r="E137" s="214">
        <v>-4.1447999999999997E-3</v>
      </c>
      <c r="F137" s="214" t="str">
        <f>_xlfn.CONCAT(A137, "00")</f>
        <v>COL00</v>
      </c>
      <c r="G137" s="214">
        <v>1.14468E-2</v>
      </c>
      <c r="H137" s="214">
        <v>-1.8491E-3</v>
      </c>
      <c r="I137" s="214" t="s">
        <v>458</v>
      </c>
      <c r="K137" s="3" t="s">
        <v>784</v>
      </c>
    </row>
    <row r="138" spans="1:11">
      <c r="A138" s="214" t="s">
        <v>227</v>
      </c>
      <c r="B138" s="214">
        <v>4</v>
      </c>
      <c r="C138" s="214">
        <v>0</v>
      </c>
      <c r="D138" s="214" t="s">
        <v>647</v>
      </c>
      <c r="E138" s="214">
        <v>1.0246999999999999E-3</v>
      </c>
      <c r="F138" s="214" t="str">
        <f>_xlfn.CONCAT(A138, "00")</f>
        <v>MEX00</v>
      </c>
      <c r="G138" s="214">
        <v>1.059E-2</v>
      </c>
      <c r="H138" s="214">
        <v>9.6710000000000003E-4</v>
      </c>
      <c r="I138" s="214" t="s">
        <v>458</v>
      </c>
      <c r="K138" s="3" t="s">
        <v>785</v>
      </c>
    </row>
    <row r="139" spans="1:11">
      <c r="A139" s="214" t="s">
        <v>255</v>
      </c>
      <c r="B139" s="214">
        <v>5</v>
      </c>
      <c r="C139" s="214">
        <v>0</v>
      </c>
      <c r="D139" s="214" t="s">
        <v>645</v>
      </c>
      <c r="E139" s="214">
        <v>-4.1311999999999998E-3</v>
      </c>
      <c r="F139" s="214" t="str">
        <f>_xlfn.CONCAT(A139, "10")</f>
        <v>COL10</v>
      </c>
      <c r="G139" s="214">
        <v>2.2983999999999999E-3</v>
      </c>
      <c r="H139" s="214">
        <v>-1.2451999999999999E-3</v>
      </c>
      <c r="I139" s="214" t="s">
        <v>458</v>
      </c>
      <c r="K139" s="3" t="s">
        <v>786</v>
      </c>
    </row>
    <row r="140" spans="1:11">
      <c r="A140" s="214" t="s">
        <v>257</v>
      </c>
      <c r="B140" s="214">
        <v>4</v>
      </c>
      <c r="C140" s="214">
        <v>0</v>
      </c>
      <c r="D140" s="214" t="s">
        <v>647</v>
      </c>
      <c r="E140" s="214">
        <v>6.29E-4</v>
      </c>
      <c r="F140" s="214" t="str">
        <f>_xlfn.CONCAT(A140, "00")</f>
        <v>CHL00</v>
      </c>
      <c r="G140" s="214">
        <v>2.13525E-2</v>
      </c>
      <c r="H140" s="214">
        <v>-2.3110000000000001E-4</v>
      </c>
      <c r="I140" s="214" t="s">
        <v>458</v>
      </c>
      <c r="K140" s="3" t="s">
        <v>787</v>
      </c>
    </row>
    <row r="141" spans="1:11">
      <c r="A141" s="214" t="s">
        <v>224</v>
      </c>
      <c r="B141" s="214">
        <v>3</v>
      </c>
      <c r="C141" s="214">
        <v>0</v>
      </c>
      <c r="D141" s="214" t="s">
        <v>650</v>
      </c>
      <c r="E141" s="214">
        <v>8.7385400000000002E-2</v>
      </c>
      <c r="F141" s="214" t="str">
        <f t="shared" ref="F141:F150" si="5">_xlfn.CONCAT(A141, "90")</f>
        <v>BRA90</v>
      </c>
      <c r="G141" s="214">
        <v>5.6793E-3</v>
      </c>
      <c r="H141" s="214">
        <v>3.4446999999999998E-2</v>
      </c>
      <c r="I141" s="214" t="s">
        <v>458</v>
      </c>
      <c r="K141" s="3" t="s">
        <v>788</v>
      </c>
    </row>
    <row r="142" spans="1:11">
      <c r="A142" s="214" t="s">
        <v>257</v>
      </c>
      <c r="B142" s="214">
        <v>3</v>
      </c>
      <c r="C142" s="214">
        <v>0</v>
      </c>
      <c r="D142" s="214" t="s">
        <v>650</v>
      </c>
      <c r="E142" s="214">
        <v>-9.1778999999999999E-2</v>
      </c>
      <c r="F142" s="214" t="str">
        <f t="shared" si="5"/>
        <v>CHL90</v>
      </c>
      <c r="G142" s="214">
        <v>2.7153699999999999E-2</v>
      </c>
      <c r="H142" s="214">
        <v>-3.1994799999999997E-2</v>
      </c>
      <c r="I142" s="214" t="s">
        <v>458</v>
      </c>
      <c r="K142" s="3" t="s">
        <v>789</v>
      </c>
    </row>
    <row r="143" spans="1:11">
      <c r="A143" s="214" t="s">
        <v>223</v>
      </c>
      <c r="B143" s="214">
        <v>3</v>
      </c>
      <c r="C143" s="214">
        <v>0</v>
      </c>
      <c r="D143" s="214" t="s">
        <v>650</v>
      </c>
      <c r="E143" s="214">
        <v>-0.13603680000000001</v>
      </c>
      <c r="F143" s="214" t="str">
        <f t="shared" si="5"/>
        <v>CHN90</v>
      </c>
      <c r="G143" s="214">
        <v>-6.3068000000000004E-3</v>
      </c>
      <c r="H143" s="214">
        <v>-1.59679E-2</v>
      </c>
      <c r="I143" s="214" t="s">
        <v>458</v>
      </c>
      <c r="K143" s="3" t="s">
        <v>790</v>
      </c>
    </row>
    <row r="144" spans="1:11">
      <c r="A144" s="214" t="s">
        <v>255</v>
      </c>
      <c r="B144" s="214">
        <v>3</v>
      </c>
      <c r="C144" s="214">
        <v>0</v>
      </c>
      <c r="D144" s="214" t="s">
        <v>650</v>
      </c>
      <c r="E144" s="214">
        <v>-0.14866389999999999</v>
      </c>
      <c r="F144" s="214" t="str">
        <f t="shared" si="5"/>
        <v>COL90</v>
      </c>
      <c r="G144" s="214">
        <v>8.6396000000000008E-3</v>
      </c>
      <c r="H144" s="214">
        <v>-2.38307E-2</v>
      </c>
      <c r="I144" s="214" t="s">
        <v>458</v>
      </c>
      <c r="K144" s="3" t="s">
        <v>791</v>
      </c>
    </row>
    <row r="145" spans="1:11">
      <c r="A145" s="214" t="s">
        <v>418</v>
      </c>
      <c r="B145" s="214">
        <v>3</v>
      </c>
      <c r="C145" s="214">
        <v>0</v>
      </c>
      <c r="D145" s="214" t="s">
        <v>650</v>
      </c>
      <c r="E145" s="214">
        <v>-0.17809359999999999</v>
      </c>
      <c r="F145" s="214" t="str">
        <f t="shared" si="5"/>
        <v>CRI90</v>
      </c>
      <c r="G145" s="214">
        <v>4.4962999999999999E-3</v>
      </c>
      <c r="H145" s="214">
        <v>-0.1129892</v>
      </c>
      <c r="I145" s="214" t="s">
        <v>458</v>
      </c>
      <c r="K145" s="3" t="s">
        <v>792</v>
      </c>
    </row>
    <row r="146" spans="1:11">
      <c r="A146" s="214" t="s">
        <v>222</v>
      </c>
      <c r="B146" s="214">
        <v>3</v>
      </c>
      <c r="C146" s="214">
        <v>0</v>
      </c>
      <c r="D146" s="214" t="s">
        <v>650</v>
      </c>
      <c r="E146" s="214">
        <v>-6.7639599999999994E-2</v>
      </c>
      <c r="F146" s="214" t="str">
        <f t="shared" si="5"/>
        <v>IND90</v>
      </c>
      <c r="G146" s="214">
        <v>-4.6558700000000001E-2</v>
      </c>
      <c r="H146" s="214">
        <v>-4.7554100000000002E-2</v>
      </c>
      <c r="I146" s="214" t="s">
        <v>458</v>
      </c>
      <c r="K146" s="3" t="s">
        <v>793</v>
      </c>
    </row>
    <row r="147" spans="1:11">
      <c r="A147" s="214" t="s">
        <v>227</v>
      </c>
      <c r="B147" s="214">
        <v>3</v>
      </c>
      <c r="C147" s="214">
        <v>0</v>
      </c>
      <c r="D147" s="214" t="s">
        <v>650</v>
      </c>
      <c r="E147" s="214">
        <v>-0.110554</v>
      </c>
      <c r="F147" s="214" t="str">
        <f t="shared" si="5"/>
        <v>MEX90</v>
      </c>
      <c r="G147" s="214">
        <v>1.5213600000000001E-2</v>
      </c>
      <c r="H147" s="214">
        <v>-4.8702599999999999E-2</v>
      </c>
      <c r="I147" s="214" t="s">
        <v>458</v>
      </c>
      <c r="K147" s="3" t="s">
        <v>794</v>
      </c>
    </row>
    <row r="148" spans="1:11">
      <c r="A148" s="214" t="s">
        <v>275</v>
      </c>
      <c r="B148" s="214">
        <v>3</v>
      </c>
      <c r="C148" s="214">
        <v>0</v>
      </c>
      <c r="D148" s="214" t="s">
        <v>650</v>
      </c>
      <c r="E148" s="214">
        <v>-5.5722899999999999E-2</v>
      </c>
      <c r="F148" s="214" t="str">
        <f t="shared" si="5"/>
        <v>PAK90</v>
      </c>
      <c r="G148" s="214">
        <v>-4.4460000000000002E-4</v>
      </c>
      <c r="H148" s="214">
        <v>-3.7812199999999997E-2</v>
      </c>
      <c r="I148" s="214" t="s">
        <v>458</v>
      </c>
      <c r="K148" s="3" t="s">
        <v>795</v>
      </c>
    </row>
    <row r="149" spans="1:11">
      <c r="A149" s="214" t="s">
        <v>264</v>
      </c>
      <c r="B149" s="214">
        <v>3</v>
      </c>
      <c r="C149" s="214">
        <v>0</v>
      </c>
      <c r="D149" s="214" t="s">
        <v>650</v>
      </c>
      <c r="E149" s="214">
        <v>-3.6425399999999997E-2</v>
      </c>
      <c r="F149" s="214" t="str">
        <f t="shared" si="5"/>
        <v>PHL90</v>
      </c>
      <c r="G149" s="214">
        <v>3.9246400000000001E-2</v>
      </c>
      <c r="H149" s="214">
        <v>-2.1105100000000002E-2</v>
      </c>
      <c r="I149" s="214" t="s">
        <v>458</v>
      </c>
      <c r="K149" s="3" t="s">
        <v>796</v>
      </c>
    </row>
    <row r="150" spans="1:11">
      <c r="A150" s="214" t="s">
        <v>228</v>
      </c>
      <c r="B150" s="214">
        <v>3</v>
      </c>
      <c r="C150" s="214">
        <v>0</v>
      </c>
      <c r="D150" s="214" t="s">
        <v>650</v>
      </c>
      <c r="E150" s="214">
        <v>1.6896999999999999E-2</v>
      </c>
      <c r="F150" s="214" t="str">
        <f t="shared" si="5"/>
        <v>ZAF90</v>
      </c>
      <c r="G150" s="214">
        <v>4.2068000000000001E-3</v>
      </c>
      <c r="H150" s="214">
        <v>7.3685E-3</v>
      </c>
      <c r="I150" s="214" t="s">
        <v>458</v>
      </c>
      <c r="K150" s="3" t="s">
        <v>797</v>
      </c>
    </row>
    <row r="151" spans="1:11">
      <c r="A151" s="214" t="s">
        <v>257</v>
      </c>
      <c r="B151" s="214">
        <v>2</v>
      </c>
      <c r="C151" s="214">
        <v>0</v>
      </c>
      <c r="D151" s="214" t="s">
        <v>722</v>
      </c>
      <c r="E151" s="214">
        <v>-0.20710899999999999</v>
      </c>
      <c r="F151" s="214" t="str">
        <f t="shared" ref="F151:F158" si="6">_xlfn.CONCAT(A151, "80")</f>
        <v>CHL80</v>
      </c>
      <c r="G151" s="214">
        <v>3.4763799999999997E-2</v>
      </c>
      <c r="H151" s="214">
        <v>-0.12605559999999999</v>
      </c>
      <c r="I151" s="214" t="s">
        <v>458</v>
      </c>
      <c r="K151" s="3" t="s">
        <v>798</v>
      </c>
    </row>
    <row r="152" spans="1:11">
      <c r="A152" s="214" t="s">
        <v>223</v>
      </c>
      <c r="B152" s="214">
        <v>2</v>
      </c>
      <c r="C152" s="214">
        <v>0</v>
      </c>
      <c r="D152" s="214" t="s">
        <v>722</v>
      </c>
      <c r="E152" s="214">
        <v>-0.1006577</v>
      </c>
      <c r="F152" s="214" t="str">
        <f t="shared" si="6"/>
        <v>CHN80</v>
      </c>
      <c r="G152" s="214">
        <v>-7.4666000000000003E-3</v>
      </c>
      <c r="H152" s="214">
        <v>-6.5398000000000001E-3</v>
      </c>
      <c r="I152" s="214" t="s">
        <v>458</v>
      </c>
      <c r="K152" s="3" t="s">
        <v>799</v>
      </c>
    </row>
    <row r="153" spans="1:11" hidden="1">
      <c r="A153" s="214" t="s">
        <v>255</v>
      </c>
      <c r="B153" s="214">
        <v>2</v>
      </c>
      <c r="C153" s="214">
        <v>0</v>
      </c>
      <c r="D153" s="214" t="s">
        <v>722</v>
      </c>
      <c r="E153" s="214">
        <v>-0.22205320000000001</v>
      </c>
      <c r="F153" s="214" t="str">
        <f t="shared" si="6"/>
        <v>COL80</v>
      </c>
      <c r="G153" s="214">
        <v>-1.14574E-2</v>
      </c>
      <c r="H153" s="214">
        <v>-3.3527500000000002E-2</v>
      </c>
      <c r="I153" s="214" t="s">
        <v>458</v>
      </c>
      <c r="K153" s="3" t="s">
        <v>800</v>
      </c>
    </row>
    <row r="154" spans="1:11">
      <c r="A154" s="214" t="s">
        <v>222</v>
      </c>
      <c r="B154" s="214">
        <v>2</v>
      </c>
      <c r="C154" s="214">
        <v>0</v>
      </c>
      <c r="D154" s="214" t="s">
        <v>722</v>
      </c>
      <c r="E154" s="214">
        <v>-4.0796800000000001E-2</v>
      </c>
      <c r="F154" s="214" t="str">
        <f t="shared" si="6"/>
        <v>IND80</v>
      </c>
      <c r="G154" s="214">
        <v>-4.7637199999999998E-2</v>
      </c>
      <c r="H154" s="214">
        <v>-1.2817500000000001E-2</v>
      </c>
      <c r="I154" s="214" t="s">
        <v>458</v>
      </c>
      <c r="K154" s="3" t="s">
        <v>801</v>
      </c>
    </row>
    <row r="155" spans="1:11">
      <c r="A155" s="214" t="s">
        <v>275</v>
      </c>
      <c r="B155" s="214">
        <v>2</v>
      </c>
      <c r="C155" s="214">
        <v>0</v>
      </c>
      <c r="D155" s="214" t="s">
        <v>722</v>
      </c>
      <c r="E155" s="214">
        <v>-9.2299099999999995E-2</v>
      </c>
      <c r="F155" s="214" t="str">
        <f t="shared" si="6"/>
        <v>PAK80</v>
      </c>
      <c r="G155" s="214">
        <v>-5.2690800000000003E-2</v>
      </c>
      <c r="H155" s="214">
        <v>-5.4848099999999997E-2</v>
      </c>
      <c r="I155" s="214" t="s">
        <v>458</v>
      </c>
      <c r="K155" s="3" t="s">
        <v>802</v>
      </c>
    </row>
    <row r="156" spans="1:11">
      <c r="A156" s="214" t="s">
        <v>264</v>
      </c>
      <c r="B156" s="214">
        <v>2</v>
      </c>
      <c r="C156" s="214">
        <v>0</v>
      </c>
      <c r="D156" s="214" t="s">
        <v>722</v>
      </c>
      <c r="E156" s="214">
        <v>-0.1031963</v>
      </c>
      <c r="F156" s="214" t="str">
        <f t="shared" si="6"/>
        <v>PHL80</v>
      </c>
      <c r="G156" s="214">
        <v>2.28322E-2</v>
      </c>
      <c r="H156" s="214">
        <v>-4.73938E-2</v>
      </c>
      <c r="I156" s="214" t="s">
        <v>458</v>
      </c>
      <c r="K156" s="3" t="s">
        <v>803</v>
      </c>
    </row>
    <row r="157" spans="1:11">
      <c r="A157" s="214" t="s">
        <v>226</v>
      </c>
      <c r="B157" s="214">
        <v>2</v>
      </c>
      <c r="C157" s="214">
        <v>0</v>
      </c>
      <c r="D157" s="214" t="s">
        <v>722</v>
      </c>
      <c r="E157" s="214">
        <v>-0.51525480000000001</v>
      </c>
      <c r="F157" s="214" t="str">
        <f t="shared" si="6"/>
        <v>TUR80</v>
      </c>
      <c r="G157" s="214">
        <v>-3.4919E-3</v>
      </c>
      <c r="H157" s="214">
        <v>-0.17928459999999999</v>
      </c>
      <c r="I157" s="214" t="s">
        <v>458</v>
      </c>
      <c r="K157" s="3" t="s">
        <v>804</v>
      </c>
    </row>
    <row r="158" spans="1:11">
      <c r="A158" s="214" t="s">
        <v>228</v>
      </c>
      <c r="B158" s="214">
        <v>2</v>
      </c>
      <c r="C158" s="214">
        <v>0</v>
      </c>
      <c r="D158" s="214" t="s">
        <v>722</v>
      </c>
      <c r="E158" s="214">
        <v>-5.1828600000000002E-2</v>
      </c>
      <c r="F158" s="214" t="str">
        <f t="shared" si="6"/>
        <v>ZAF80</v>
      </c>
      <c r="G158" s="214">
        <v>-1.24717E-2</v>
      </c>
      <c r="H158" s="214">
        <v>-1.6541400000000001E-2</v>
      </c>
      <c r="I158" s="214" t="s">
        <v>458</v>
      </c>
      <c r="K158" s="3" t="s">
        <v>805</v>
      </c>
    </row>
    <row r="159" spans="1:11">
      <c r="A159" s="214" t="s">
        <v>224</v>
      </c>
      <c r="B159" s="214">
        <v>1</v>
      </c>
      <c r="C159" s="214">
        <v>0</v>
      </c>
      <c r="D159" s="214" t="s">
        <v>678</v>
      </c>
      <c r="E159" s="214">
        <v>-0.30327549999999998</v>
      </c>
      <c r="F159" s="214" t="str">
        <f t="shared" ref="F159:F166" si="7">_xlfn.CONCAT(A159, "70")</f>
        <v>BRA70</v>
      </c>
      <c r="G159" s="214">
        <v>2.3909400000000001E-2</v>
      </c>
      <c r="H159" s="214">
        <v>-8.8422299999999995E-2</v>
      </c>
      <c r="I159" s="214" t="s">
        <v>458</v>
      </c>
      <c r="K159" s="3" t="s">
        <v>806</v>
      </c>
    </row>
    <row r="160" spans="1:11">
      <c r="A160" s="214" t="s">
        <v>255</v>
      </c>
      <c r="B160" s="214">
        <v>1</v>
      </c>
      <c r="C160" s="214">
        <v>0</v>
      </c>
      <c r="D160" s="214" t="s">
        <v>678</v>
      </c>
      <c r="E160" s="214">
        <v>-0.2156777</v>
      </c>
      <c r="F160" s="214" t="str">
        <f t="shared" si="7"/>
        <v>COL70</v>
      </c>
      <c r="G160" s="259">
        <v>-6.9799999999999994E-11</v>
      </c>
      <c r="H160" s="214">
        <v>-2.7692899999999999E-2</v>
      </c>
      <c r="I160" s="214" t="s">
        <v>458</v>
      </c>
      <c r="K160" s="3" t="s">
        <v>807</v>
      </c>
    </row>
    <row r="161" spans="1:11" hidden="1">
      <c r="A161" s="214" t="s">
        <v>418</v>
      </c>
      <c r="B161" s="214">
        <v>1</v>
      </c>
      <c r="C161" s="214">
        <v>0</v>
      </c>
      <c r="D161" s="214" t="s">
        <v>678</v>
      </c>
      <c r="E161" s="214">
        <v>-0.1503061</v>
      </c>
      <c r="F161" s="214" t="str">
        <f t="shared" si="7"/>
        <v>CRI70</v>
      </c>
      <c r="G161" s="214">
        <v>-1.55646E-2</v>
      </c>
      <c r="H161" s="214">
        <v>-4.6965699999999999E-2</v>
      </c>
      <c r="I161" s="214" t="s">
        <v>458</v>
      </c>
      <c r="K161" s="3" t="s">
        <v>808</v>
      </c>
    </row>
    <row r="162" spans="1:11">
      <c r="A162" s="214" t="s">
        <v>222</v>
      </c>
      <c r="B162" s="214">
        <v>1</v>
      </c>
      <c r="C162" s="214">
        <v>0</v>
      </c>
      <c r="D162" s="214" t="s">
        <v>678</v>
      </c>
      <c r="E162" s="214">
        <v>-6.7242899999999994E-2</v>
      </c>
      <c r="F162" s="214" t="str">
        <f t="shared" si="7"/>
        <v>IND70</v>
      </c>
      <c r="G162" s="214">
        <v>-2.1109800000000001E-2</v>
      </c>
      <c r="H162" s="214">
        <v>-2.1931900000000001E-2</v>
      </c>
      <c r="I162" s="214" t="s">
        <v>458</v>
      </c>
      <c r="K162" s="3" t="s">
        <v>809</v>
      </c>
    </row>
    <row r="163" spans="1:11">
      <c r="A163" s="214" t="s">
        <v>227</v>
      </c>
      <c r="B163" s="214">
        <v>1</v>
      </c>
      <c r="C163" s="214">
        <v>0</v>
      </c>
      <c r="D163" s="214" t="s">
        <v>678</v>
      </c>
      <c r="E163" s="214">
        <v>-8.4298899999999996E-2</v>
      </c>
      <c r="F163" s="214" t="str">
        <f t="shared" si="7"/>
        <v>MEX70</v>
      </c>
      <c r="G163" s="214">
        <v>7.8276999999999999E-3</v>
      </c>
      <c r="H163" s="214">
        <v>-2.86976E-2</v>
      </c>
      <c r="I163" s="214" t="s">
        <v>458</v>
      </c>
      <c r="K163" s="3" t="s">
        <v>810</v>
      </c>
    </row>
    <row r="164" spans="1:11">
      <c r="A164" s="214" t="s">
        <v>264</v>
      </c>
      <c r="B164" s="214">
        <v>1</v>
      </c>
      <c r="C164" s="214">
        <v>0</v>
      </c>
      <c r="D164" s="214" t="s">
        <v>678</v>
      </c>
      <c r="E164" s="214">
        <v>-0.1680326</v>
      </c>
      <c r="F164" s="214" t="str">
        <f t="shared" si="7"/>
        <v>PHL70</v>
      </c>
      <c r="G164" s="214">
        <v>1.65685E-2</v>
      </c>
      <c r="H164" s="214">
        <v>-2.70894E-2</v>
      </c>
      <c r="I164" s="214" t="s">
        <v>458</v>
      </c>
      <c r="K164" s="3" t="s">
        <v>811</v>
      </c>
    </row>
    <row r="165" spans="1:11">
      <c r="A165" s="214" t="s">
        <v>226</v>
      </c>
      <c r="B165" s="214">
        <v>1</v>
      </c>
      <c r="C165" s="214">
        <v>0</v>
      </c>
      <c r="D165" s="214" t="s">
        <v>678</v>
      </c>
      <c r="E165" s="214">
        <v>-0.29085759999999999</v>
      </c>
      <c r="F165" s="214" t="str">
        <f t="shared" si="7"/>
        <v>TUR70</v>
      </c>
      <c r="G165" s="214">
        <v>-1.0706500000000001E-2</v>
      </c>
      <c r="H165" s="214">
        <v>-7.2431099999999998E-2</v>
      </c>
      <c r="I165" s="214" t="s">
        <v>458</v>
      </c>
      <c r="K165" s="3" t="s">
        <v>812</v>
      </c>
    </row>
    <row r="166" spans="1:11">
      <c r="A166" s="214" t="s">
        <v>228</v>
      </c>
      <c r="B166" s="214">
        <v>1</v>
      </c>
      <c r="C166" s="214">
        <v>0</v>
      </c>
      <c r="D166" s="214" t="s">
        <v>678</v>
      </c>
      <c r="E166" s="214">
        <v>-9.6223000000000003E-2</v>
      </c>
      <c r="F166" s="214" t="str">
        <f t="shared" si="7"/>
        <v>ZAF70</v>
      </c>
      <c r="G166" s="214">
        <v>-2.0895500000000001E-2</v>
      </c>
      <c r="H166" s="214">
        <v>-3.5423400000000001E-2</v>
      </c>
      <c r="I166" s="214" t="s">
        <v>458</v>
      </c>
      <c r="K166" s="3" t="s">
        <v>813</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50A64-7269-4CF0-BE31-9D8A8D13005F}">
  <sheetPr>
    <tabColor theme="3" tint="0.79998168889431442"/>
  </sheetPr>
  <dimension ref="A1:AX203"/>
  <sheetViews>
    <sheetView zoomScale="64" workbookViewId="0">
      <selection activeCell="T26" sqref="T26"/>
    </sheetView>
  </sheetViews>
  <sheetFormatPr defaultRowHeight="14.5"/>
  <cols>
    <col min="1" max="8" width="8.7265625" style="99"/>
    <col min="9" max="9" width="14" style="99" customWidth="1"/>
    <col min="10" max="50" width="8.7265625" style="410"/>
    <col min="51" max="16384" width="8.7265625" style="99"/>
  </cols>
  <sheetData>
    <row r="1" spans="1:16">
      <c r="A1" s="260" t="s">
        <v>814</v>
      </c>
      <c r="B1" s="260"/>
      <c r="C1" s="260"/>
      <c r="D1" s="260"/>
      <c r="E1" s="260"/>
      <c r="F1" s="260" t="s">
        <v>815</v>
      </c>
      <c r="G1" s="260"/>
      <c r="H1" s="260"/>
      <c r="I1" s="260"/>
    </row>
    <row r="2" spans="1:16">
      <c r="A2" s="260" t="s">
        <v>481</v>
      </c>
      <c r="B2" s="260" t="s">
        <v>816</v>
      </c>
      <c r="C2" s="260" t="s">
        <v>817</v>
      </c>
      <c r="D2" s="260" t="s">
        <v>818</v>
      </c>
      <c r="E2" s="260"/>
      <c r="F2" s="260" t="s">
        <v>481</v>
      </c>
      <c r="G2" s="260" t="s">
        <v>816</v>
      </c>
      <c r="H2" s="260" t="s">
        <v>817</v>
      </c>
      <c r="I2" s="260" t="s">
        <v>818</v>
      </c>
    </row>
    <row r="3" spans="1:16">
      <c r="A3" s="261">
        <v>0.83290875389999997</v>
      </c>
      <c r="B3" s="261">
        <v>-0.64519350799999997</v>
      </c>
      <c r="C3" s="261">
        <v>0.83290875389999997</v>
      </c>
      <c r="D3" s="261">
        <v>0.92726225760000003</v>
      </c>
      <c r="E3" s="261"/>
      <c r="F3" s="261">
        <v>0.68868749000000007</v>
      </c>
      <c r="G3" s="261">
        <v>2.5446920000000001E-2</v>
      </c>
      <c r="H3" s="261">
        <v>0.68868749000000007</v>
      </c>
      <c r="I3" s="261">
        <v>0.79911284230000001</v>
      </c>
    </row>
    <row r="4" spans="1:16">
      <c r="A4" s="261">
        <v>0.1582149762</v>
      </c>
      <c r="B4" s="261">
        <v>-0.75512573709999997</v>
      </c>
      <c r="C4" s="261">
        <v>6.0586084999999998E-2</v>
      </c>
      <c r="D4" s="261">
        <v>0.19090806590000001</v>
      </c>
      <c r="E4" s="261"/>
      <c r="F4" s="261">
        <v>0.33725631</v>
      </c>
      <c r="G4" s="261">
        <v>3.0688429999999999E-2</v>
      </c>
      <c r="H4" s="261">
        <v>0.1473362</v>
      </c>
      <c r="I4" s="261">
        <v>0.31814544700000003</v>
      </c>
    </row>
    <row r="5" spans="1:16">
      <c r="A5" s="261">
        <v>-4.3610922900000001E-2</v>
      </c>
      <c r="B5" s="261">
        <v>-0.74636867969999998</v>
      </c>
      <c r="C5" s="261">
        <v>-0.29358735429999999</v>
      </c>
      <c r="D5" s="261">
        <v>-3.9332349699999998E-2</v>
      </c>
      <c r="E5" s="261"/>
      <c r="F5" s="261">
        <v>0.14428567</v>
      </c>
      <c r="G5" s="261">
        <v>3.4984479999999998E-2</v>
      </c>
      <c r="H5" s="261">
        <v>-8.6851159999999997E-2</v>
      </c>
      <c r="I5" s="261">
        <v>0.1028597238</v>
      </c>
    </row>
    <row r="6" spans="1:16">
      <c r="A6" s="261">
        <v>-6.7604936399999996E-2</v>
      </c>
      <c r="B6" s="261">
        <v>-0.76834364209999995</v>
      </c>
      <c r="C6" s="261">
        <v>-0.14827072569999999</v>
      </c>
      <c r="D6" s="261">
        <v>-0.12536623</v>
      </c>
      <c r="E6" s="261"/>
      <c r="F6" s="261">
        <v>9.1378630000000002E-2</v>
      </c>
      <c r="G6" s="261">
        <v>3.989185E-2</v>
      </c>
      <c r="H6" s="261">
        <v>-4.4853110000000002E-2</v>
      </c>
      <c r="I6" s="261">
        <v>5.6069758800000001E-2</v>
      </c>
    </row>
    <row r="7" spans="1:16">
      <c r="A7" s="261">
        <v>-5.2232291100000001E-2</v>
      </c>
      <c r="B7" s="261">
        <v>-0.71859421649999999</v>
      </c>
      <c r="C7" s="261">
        <v>-7.4550038200000002E-2</v>
      </c>
      <c r="D7" s="261">
        <v>-0.1190340362</v>
      </c>
      <c r="E7" s="261"/>
      <c r="F7" s="261">
        <v>7.745705E-2</v>
      </c>
      <c r="G7" s="261">
        <v>4.303038E-2</v>
      </c>
      <c r="H7" s="261">
        <v>0</v>
      </c>
      <c r="I7" s="261">
        <v>4.19826903E-2</v>
      </c>
      <c r="P7" s="411"/>
    </row>
    <row r="8" spans="1:16">
      <c r="A8" s="261">
        <v>-4.7370600700000001E-2</v>
      </c>
      <c r="B8" s="261">
        <v>-0.52852927650000003</v>
      </c>
      <c r="C8" s="261">
        <v>0</v>
      </c>
      <c r="D8" s="261">
        <v>-0.1130178542</v>
      </c>
      <c r="E8" s="261"/>
      <c r="F8" s="261">
        <v>5.2728360000000002E-2</v>
      </c>
      <c r="G8" s="261">
        <v>4.5291079999999997E-2</v>
      </c>
      <c r="H8" s="261">
        <v>0</v>
      </c>
      <c r="I8" s="261">
        <v>2.2220171899999999E-2</v>
      </c>
    </row>
    <row r="9" spans="1:16">
      <c r="A9" s="261">
        <v>-4.19904215E-2</v>
      </c>
      <c r="B9" s="261">
        <v>-0.38076746769999997</v>
      </c>
      <c r="C9" s="261">
        <v>0</v>
      </c>
      <c r="D9" s="261">
        <v>-0.10200433020000001</v>
      </c>
      <c r="E9" s="261"/>
      <c r="F9" s="261">
        <v>0</v>
      </c>
      <c r="G9" s="261">
        <v>4.7576010000000002E-2</v>
      </c>
      <c r="H9" s="261">
        <v>0</v>
      </c>
      <c r="I9" s="261">
        <v>0</v>
      </c>
    </row>
    <row r="10" spans="1:16">
      <c r="A10" s="261">
        <v>-4.5158900600000003E-2</v>
      </c>
      <c r="B10" s="261">
        <v>-0.2848231691</v>
      </c>
      <c r="C10" s="261">
        <v>0</v>
      </c>
      <c r="D10" s="261">
        <v>-7.6729143499999999E-2</v>
      </c>
      <c r="E10" s="261"/>
      <c r="F10" s="261">
        <v>0</v>
      </c>
      <c r="G10" s="261">
        <v>4.8354109999999999E-2</v>
      </c>
      <c r="H10" s="261">
        <v>0</v>
      </c>
      <c r="I10" s="261">
        <v>-3.3203349999999998E-4</v>
      </c>
    </row>
    <row r="11" spans="1:16">
      <c r="A11" s="261">
        <v>-9.6924599999999997E-5</v>
      </c>
      <c r="B11" s="261">
        <v>-0.21370866350000001</v>
      </c>
      <c r="C11" s="261">
        <v>0</v>
      </c>
      <c r="D11" s="261">
        <v>-6.2351641399999998E-2</v>
      </c>
      <c r="E11" s="261"/>
      <c r="F11" s="261">
        <v>-1.115906E-2</v>
      </c>
      <c r="G11" s="261">
        <v>5.0728660000000002E-2</v>
      </c>
      <c r="H11" s="261">
        <v>0</v>
      </c>
      <c r="I11" s="261">
        <v>-8.6607321000000004E-3</v>
      </c>
    </row>
    <row r="12" spans="1:16">
      <c r="A12" s="410"/>
      <c r="B12" s="410"/>
      <c r="C12" s="410"/>
      <c r="D12" s="410"/>
      <c r="E12" s="410"/>
      <c r="F12" s="410"/>
      <c r="G12" s="410"/>
      <c r="H12" s="410"/>
      <c r="I12" s="410"/>
    </row>
    <row r="13" spans="1:16">
      <c r="A13" s="410"/>
      <c r="B13" s="410"/>
      <c r="C13" s="410"/>
      <c r="D13" s="410"/>
      <c r="E13" s="410"/>
      <c r="F13" s="410"/>
      <c r="G13" s="410"/>
      <c r="H13" s="410"/>
      <c r="I13" s="410"/>
    </row>
    <row r="14" spans="1:16">
      <c r="A14" s="410"/>
      <c r="B14" s="410"/>
      <c r="C14" s="410"/>
      <c r="D14" s="410"/>
      <c r="E14" s="410"/>
      <c r="F14" s="410"/>
      <c r="G14" s="410"/>
      <c r="H14" s="410"/>
      <c r="I14" s="410"/>
    </row>
    <row r="15" spans="1:16">
      <c r="A15" s="410"/>
      <c r="B15" s="410"/>
      <c r="C15" s="410"/>
      <c r="D15" s="410"/>
      <c r="E15" s="410"/>
      <c r="F15" s="410"/>
      <c r="G15" s="410"/>
      <c r="H15" s="410"/>
      <c r="I15" s="410"/>
    </row>
    <row r="16" spans="1:16">
      <c r="A16" s="410"/>
      <c r="B16" s="410"/>
      <c r="C16" s="410"/>
      <c r="D16" s="410"/>
      <c r="E16" s="410"/>
      <c r="F16" s="410"/>
      <c r="G16" s="410"/>
      <c r="H16" s="410"/>
      <c r="I16" s="410"/>
    </row>
    <row r="17" spans="1:9">
      <c r="A17" s="410"/>
      <c r="B17" s="410"/>
      <c r="C17" s="410"/>
      <c r="D17" s="410"/>
      <c r="E17" s="410"/>
      <c r="F17" s="410"/>
      <c r="G17" s="410"/>
      <c r="H17" s="410"/>
      <c r="I17" s="410"/>
    </row>
    <row r="18" spans="1:9">
      <c r="A18" s="410"/>
      <c r="B18" s="410"/>
      <c r="C18" s="410"/>
      <c r="D18" s="410"/>
      <c r="E18" s="410"/>
      <c r="F18" s="410"/>
      <c r="G18" s="410"/>
      <c r="H18" s="410"/>
      <c r="I18" s="410"/>
    </row>
    <row r="19" spans="1:9">
      <c r="A19" s="410"/>
      <c r="B19" s="410"/>
      <c r="C19" s="410"/>
      <c r="D19" s="410"/>
      <c r="E19" s="410"/>
      <c r="F19" s="410"/>
      <c r="G19" s="410"/>
      <c r="H19" s="410"/>
      <c r="I19" s="410"/>
    </row>
    <row r="20" spans="1:9">
      <c r="A20" s="410"/>
      <c r="B20" s="410"/>
      <c r="C20" s="410"/>
      <c r="D20" s="410"/>
      <c r="E20" s="410"/>
      <c r="F20" s="410"/>
      <c r="G20" s="410"/>
      <c r="H20" s="410"/>
      <c r="I20" s="410"/>
    </row>
    <row r="21" spans="1:9">
      <c r="A21" s="410"/>
      <c r="B21" s="410"/>
      <c r="C21" s="410"/>
      <c r="D21" s="410"/>
      <c r="E21" s="410"/>
      <c r="F21" s="410"/>
      <c r="G21" s="410"/>
      <c r="H21" s="410"/>
      <c r="I21" s="410"/>
    </row>
    <row r="22" spans="1:9">
      <c r="A22" s="410"/>
      <c r="B22" s="410"/>
      <c r="C22" s="410"/>
      <c r="D22" s="410"/>
      <c r="E22" s="410"/>
      <c r="F22" s="410"/>
      <c r="G22" s="410"/>
      <c r="H22" s="410"/>
      <c r="I22" s="410"/>
    </row>
    <row r="23" spans="1:9">
      <c r="A23" s="410"/>
      <c r="B23" s="410"/>
      <c r="C23" s="410"/>
      <c r="D23" s="410"/>
      <c r="E23" s="410"/>
      <c r="F23" s="410"/>
      <c r="G23" s="410"/>
      <c r="H23" s="410"/>
      <c r="I23" s="410"/>
    </row>
    <row r="24" spans="1:9">
      <c r="A24" s="410"/>
      <c r="B24" s="410"/>
      <c r="C24" s="410"/>
      <c r="D24" s="410"/>
      <c r="E24" s="410"/>
      <c r="F24" s="410"/>
      <c r="G24" s="410"/>
      <c r="H24" s="410"/>
      <c r="I24" s="410"/>
    </row>
    <row r="25" spans="1:9">
      <c r="A25" s="410"/>
      <c r="B25" s="410"/>
      <c r="C25" s="410"/>
      <c r="D25" s="410"/>
      <c r="E25" s="410"/>
      <c r="F25" s="410"/>
      <c r="G25" s="410"/>
      <c r="H25" s="410"/>
      <c r="I25" s="410"/>
    </row>
    <row r="26" spans="1:9">
      <c r="A26" s="410"/>
      <c r="B26" s="410"/>
      <c r="C26" s="410"/>
      <c r="D26" s="410"/>
      <c r="E26" s="410"/>
      <c r="F26" s="410"/>
      <c r="G26" s="410"/>
      <c r="H26" s="410"/>
      <c r="I26" s="410"/>
    </row>
    <row r="27" spans="1:9">
      <c r="A27" s="410"/>
      <c r="B27" s="410"/>
      <c r="C27" s="410"/>
      <c r="D27" s="410"/>
      <c r="E27" s="410"/>
      <c r="F27" s="410"/>
      <c r="G27" s="410"/>
      <c r="H27" s="410"/>
      <c r="I27" s="410"/>
    </row>
    <row r="28" spans="1:9">
      <c r="A28" s="410"/>
      <c r="B28" s="410"/>
      <c r="C28" s="410"/>
      <c r="D28" s="410"/>
      <c r="E28" s="410"/>
      <c r="F28" s="410"/>
      <c r="G28" s="410"/>
      <c r="H28" s="410"/>
      <c r="I28" s="410"/>
    </row>
    <row r="29" spans="1:9">
      <c r="A29" s="410"/>
      <c r="B29" s="410"/>
      <c r="C29" s="410"/>
      <c r="D29" s="410"/>
      <c r="E29" s="410"/>
      <c r="F29" s="410"/>
      <c r="G29" s="410"/>
      <c r="H29" s="410"/>
      <c r="I29" s="410"/>
    </row>
    <row r="30" spans="1:9">
      <c r="A30" s="410"/>
      <c r="B30" s="410"/>
      <c r="C30" s="410"/>
      <c r="D30" s="410"/>
      <c r="E30" s="410"/>
      <c r="F30" s="410"/>
      <c r="G30" s="410"/>
      <c r="H30" s="410"/>
      <c r="I30" s="410"/>
    </row>
    <row r="31" spans="1:9">
      <c r="A31" s="410"/>
      <c r="B31" s="410"/>
      <c r="C31" s="410"/>
      <c r="D31" s="410"/>
      <c r="E31" s="410"/>
      <c r="F31" s="410"/>
      <c r="G31" s="410"/>
      <c r="H31" s="410"/>
      <c r="I31" s="410"/>
    </row>
    <row r="32" spans="1:9">
      <c r="A32" s="410"/>
      <c r="B32" s="410"/>
      <c r="C32" s="410"/>
      <c r="D32" s="410"/>
      <c r="E32" s="410"/>
      <c r="F32" s="410"/>
      <c r="G32" s="410"/>
      <c r="H32" s="410"/>
      <c r="I32" s="410"/>
    </row>
    <row r="33" spans="1:9">
      <c r="A33" s="410"/>
      <c r="B33" s="410"/>
      <c r="C33" s="410"/>
      <c r="D33" s="410"/>
      <c r="E33" s="410"/>
      <c r="F33" s="410"/>
      <c r="G33" s="410"/>
      <c r="H33" s="410"/>
      <c r="I33" s="410"/>
    </row>
    <row r="34" spans="1:9">
      <c r="A34" s="410"/>
      <c r="B34" s="410"/>
      <c r="C34" s="410"/>
      <c r="D34" s="410"/>
      <c r="E34" s="410"/>
      <c r="F34" s="410"/>
      <c r="G34" s="410"/>
      <c r="H34" s="410"/>
      <c r="I34" s="410"/>
    </row>
    <row r="35" spans="1:9">
      <c r="A35" s="410"/>
      <c r="B35" s="410"/>
      <c r="C35" s="410"/>
      <c r="D35" s="410"/>
      <c r="E35" s="410"/>
      <c r="F35" s="410"/>
      <c r="G35" s="410"/>
      <c r="H35" s="410"/>
      <c r="I35" s="410"/>
    </row>
    <row r="36" spans="1:9">
      <c r="A36" s="410"/>
      <c r="B36" s="410"/>
      <c r="C36" s="410"/>
      <c r="D36" s="410"/>
      <c r="E36" s="410"/>
      <c r="F36" s="410"/>
      <c r="G36" s="410"/>
      <c r="H36" s="410"/>
      <c r="I36" s="410"/>
    </row>
    <row r="37" spans="1:9">
      <c r="A37" s="410"/>
      <c r="B37" s="410"/>
      <c r="C37" s="410"/>
      <c r="D37" s="410"/>
      <c r="E37" s="410"/>
      <c r="F37" s="410"/>
      <c r="G37" s="410"/>
      <c r="H37" s="410"/>
      <c r="I37" s="410"/>
    </row>
    <row r="38" spans="1:9">
      <c r="A38" s="410"/>
      <c r="B38" s="410"/>
      <c r="C38" s="410"/>
      <c r="D38" s="410"/>
      <c r="E38" s="410"/>
      <c r="F38" s="410"/>
      <c r="G38" s="410"/>
      <c r="H38" s="410"/>
      <c r="I38" s="410"/>
    </row>
    <row r="39" spans="1:9">
      <c r="A39" s="410"/>
      <c r="B39" s="410"/>
      <c r="C39" s="410"/>
      <c r="D39" s="410"/>
      <c r="E39" s="410"/>
      <c r="F39" s="410"/>
      <c r="G39" s="410"/>
      <c r="H39" s="410"/>
      <c r="I39" s="410"/>
    </row>
    <row r="40" spans="1:9">
      <c r="A40" s="410"/>
      <c r="B40" s="410"/>
      <c r="C40" s="410"/>
      <c r="D40" s="410"/>
      <c r="E40" s="410"/>
      <c r="F40" s="410"/>
      <c r="G40" s="410"/>
      <c r="H40" s="410"/>
      <c r="I40" s="410"/>
    </row>
    <row r="41" spans="1:9">
      <c r="A41" s="410"/>
      <c r="B41" s="410"/>
      <c r="C41" s="410"/>
      <c r="D41" s="410"/>
      <c r="E41" s="410"/>
      <c r="F41" s="410"/>
      <c r="G41" s="410"/>
      <c r="H41" s="410"/>
      <c r="I41" s="410"/>
    </row>
    <row r="42" spans="1:9">
      <c r="A42" s="410"/>
      <c r="B42" s="410"/>
      <c r="C42" s="410"/>
      <c r="D42" s="410"/>
      <c r="E42" s="410"/>
      <c r="F42" s="410"/>
      <c r="G42" s="410"/>
      <c r="H42" s="410"/>
      <c r="I42" s="410"/>
    </row>
    <row r="43" spans="1:9">
      <c r="A43" s="410"/>
      <c r="B43" s="410"/>
      <c r="C43" s="410"/>
      <c r="D43" s="410"/>
      <c r="E43" s="410"/>
      <c r="F43" s="410"/>
      <c r="G43" s="410"/>
      <c r="H43" s="410"/>
      <c r="I43" s="410"/>
    </row>
    <row r="44" spans="1:9">
      <c r="A44" s="410"/>
      <c r="B44" s="410"/>
      <c r="C44" s="410"/>
      <c r="D44" s="410"/>
      <c r="E44" s="410"/>
      <c r="F44" s="410"/>
      <c r="G44" s="410"/>
      <c r="H44" s="410"/>
      <c r="I44" s="410"/>
    </row>
    <row r="45" spans="1:9">
      <c r="A45" s="410"/>
      <c r="B45" s="410"/>
      <c r="C45" s="410"/>
      <c r="D45" s="410"/>
      <c r="E45" s="410"/>
      <c r="F45" s="410"/>
      <c r="G45" s="410"/>
      <c r="H45" s="410"/>
      <c r="I45" s="410"/>
    </row>
    <row r="46" spans="1:9">
      <c r="A46" s="410"/>
      <c r="B46" s="410"/>
      <c r="C46" s="410"/>
      <c r="D46" s="410"/>
      <c r="E46" s="410"/>
      <c r="F46" s="410"/>
      <c r="G46" s="410"/>
      <c r="H46" s="410"/>
      <c r="I46" s="410"/>
    </row>
    <row r="47" spans="1:9">
      <c r="A47" s="410"/>
      <c r="B47" s="410"/>
      <c r="C47" s="410"/>
      <c r="D47" s="410"/>
      <c r="E47" s="410"/>
      <c r="F47" s="410"/>
      <c r="G47" s="410"/>
      <c r="H47" s="410"/>
      <c r="I47" s="410"/>
    </row>
    <row r="48" spans="1:9">
      <c r="A48" s="410"/>
      <c r="B48" s="410"/>
      <c r="C48" s="410"/>
      <c r="D48" s="410"/>
      <c r="E48" s="410"/>
      <c r="F48" s="410"/>
      <c r="G48" s="410"/>
      <c r="H48" s="410"/>
      <c r="I48" s="410"/>
    </row>
    <row r="49" spans="1:9">
      <c r="A49" s="410"/>
      <c r="B49" s="410"/>
      <c r="C49" s="410"/>
      <c r="D49" s="410"/>
      <c r="E49" s="410"/>
      <c r="F49" s="410"/>
      <c r="G49" s="410"/>
      <c r="H49" s="410"/>
      <c r="I49" s="410"/>
    </row>
    <row r="50" spans="1:9">
      <c r="A50" s="410"/>
      <c r="B50" s="410"/>
      <c r="C50" s="410"/>
      <c r="D50" s="410"/>
      <c r="E50" s="410"/>
      <c r="F50" s="410"/>
      <c r="G50" s="410"/>
      <c r="H50" s="410"/>
      <c r="I50" s="410"/>
    </row>
    <row r="51" spans="1:9">
      <c r="A51" s="410"/>
      <c r="B51" s="410"/>
      <c r="C51" s="410"/>
      <c r="D51" s="410"/>
      <c r="E51" s="410"/>
      <c r="F51" s="410"/>
      <c r="G51" s="410"/>
      <c r="H51" s="410"/>
      <c r="I51" s="410"/>
    </row>
    <row r="52" spans="1:9">
      <c r="A52" s="410"/>
      <c r="B52" s="410"/>
      <c r="C52" s="410"/>
      <c r="D52" s="410"/>
      <c r="E52" s="410"/>
      <c r="F52" s="410"/>
      <c r="G52" s="410"/>
      <c r="H52" s="410"/>
      <c r="I52" s="410"/>
    </row>
    <row r="53" spans="1:9">
      <c r="A53" s="410"/>
      <c r="B53" s="410"/>
      <c r="C53" s="410"/>
      <c r="D53" s="410"/>
      <c r="E53" s="410"/>
      <c r="F53" s="410"/>
      <c r="G53" s="410"/>
      <c r="H53" s="410"/>
      <c r="I53" s="410"/>
    </row>
    <row r="54" spans="1:9">
      <c r="A54" s="410"/>
      <c r="B54" s="410"/>
      <c r="C54" s="410"/>
      <c r="D54" s="410"/>
      <c r="E54" s="410"/>
      <c r="F54" s="410"/>
      <c r="G54" s="410"/>
      <c r="H54" s="410"/>
      <c r="I54" s="410"/>
    </row>
    <row r="55" spans="1:9">
      <c r="A55" s="410"/>
      <c r="B55" s="410"/>
      <c r="C55" s="410"/>
      <c r="D55" s="410"/>
      <c r="E55" s="410"/>
      <c r="F55" s="410"/>
      <c r="G55" s="410"/>
      <c r="H55" s="410"/>
      <c r="I55" s="410"/>
    </row>
    <row r="56" spans="1:9">
      <c r="A56" s="410"/>
      <c r="B56" s="410"/>
      <c r="C56" s="410"/>
      <c r="D56" s="410"/>
      <c r="E56" s="410"/>
      <c r="F56" s="410"/>
      <c r="G56" s="410"/>
      <c r="H56" s="410"/>
      <c r="I56" s="410"/>
    </row>
    <row r="57" spans="1:9">
      <c r="A57" s="410"/>
      <c r="B57" s="410"/>
      <c r="C57" s="410"/>
      <c r="D57" s="410"/>
      <c r="E57" s="410"/>
      <c r="F57" s="410"/>
      <c r="G57" s="410"/>
      <c r="H57" s="410"/>
      <c r="I57" s="410"/>
    </row>
    <row r="58" spans="1:9">
      <c r="A58" s="410"/>
      <c r="B58" s="410"/>
      <c r="C58" s="410"/>
      <c r="D58" s="410"/>
      <c r="E58" s="410"/>
      <c r="F58" s="410"/>
      <c r="G58" s="410"/>
      <c r="H58" s="410"/>
      <c r="I58" s="410"/>
    </row>
    <row r="59" spans="1:9">
      <c r="A59" s="410"/>
      <c r="B59" s="410"/>
      <c r="C59" s="410"/>
      <c r="D59" s="410"/>
      <c r="E59" s="410"/>
      <c r="F59" s="410"/>
      <c r="G59" s="410"/>
      <c r="H59" s="410"/>
      <c r="I59" s="410"/>
    </row>
    <row r="60" spans="1:9">
      <c r="A60" s="410"/>
      <c r="B60" s="410"/>
      <c r="C60" s="410"/>
      <c r="D60" s="410"/>
      <c r="E60" s="410"/>
      <c r="F60" s="410"/>
      <c r="G60" s="410"/>
      <c r="H60" s="410"/>
      <c r="I60" s="410"/>
    </row>
    <row r="61" spans="1:9">
      <c r="A61" s="410"/>
      <c r="B61" s="410"/>
      <c r="C61" s="410"/>
      <c r="D61" s="410"/>
      <c r="E61" s="410"/>
      <c r="F61" s="410"/>
      <c r="G61" s="410"/>
      <c r="H61" s="410"/>
      <c r="I61" s="410"/>
    </row>
    <row r="62" spans="1:9">
      <c r="A62" s="410"/>
      <c r="B62" s="410"/>
      <c r="C62" s="410"/>
      <c r="D62" s="410"/>
      <c r="E62" s="410"/>
      <c r="F62" s="410"/>
      <c r="G62" s="410"/>
      <c r="H62" s="410"/>
      <c r="I62" s="410"/>
    </row>
    <row r="63" spans="1:9">
      <c r="A63" s="410"/>
      <c r="B63" s="410"/>
      <c r="C63" s="410"/>
      <c r="D63" s="410"/>
      <c r="E63" s="410"/>
      <c r="F63" s="410"/>
      <c r="G63" s="410"/>
      <c r="H63" s="410"/>
      <c r="I63" s="410"/>
    </row>
    <row r="64" spans="1:9">
      <c r="A64" s="410"/>
      <c r="B64" s="410"/>
      <c r="C64" s="410"/>
      <c r="D64" s="410"/>
      <c r="E64" s="410"/>
      <c r="F64" s="410"/>
      <c r="G64" s="410"/>
      <c r="H64" s="410"/>
      <c r="I64" s="410"/>
    </row>
    <row r="65" spans="1:9">
      <c r="A65" s="410"/>
      <c r="B65" s="410"/>
      <c r="C65" s="410"/>
      <c r="D65" s="410"/>
      <c r="E65" s="410"/>
      <c r="F65" s="410"/>
      <c r="G65" s="410"/>
      <c r="H65" s="410"/>
      <c r="I65" s="410"/>
    </row>
    <row r="66" spans="1:9">
      <c r="A66" s="410"/>
      <c r="B66" s="410"/>
      <c r="C66" s="410"/>
      <c r="D66" s="410"/>
      <c r="E66" s="410"/>
      <c r="F66" s="410"/>
      <c r="G66" s="410"/>
      <c r="H66" s="410"/>
      <c r="I66" s="410"/>
    </row>
    <row r="67" spans="1:9">
      <c r="A67" s="410"/>
      <c r="B67" s="410"/>
      <c r="C67" s="410"/>
      <c r="D67" s="410"/>
      <c r="E67" s="410"/>
      <c r="F67" s="410"/>
      <c r="G67" s="410"/>
      <c r="H67" s="410"/>
      <c r="I67" s="410"/>
    </row>
    <row r="68" spans="1:9">
      <c r="A68" s="410"/>
      <c r="B68" s="410"/>
      <c r="C68" s="410"/>
      <c r="D68" s="410"/>
      <c r="E68" s="410"/>
      <c r="F68" s="410"/>
      <c r="G68" s="410"/>
      <c r="H68" s="410"/>
      <c r="I68" s="410"/>
    </row>
    <row r="69" spans="1:9">
      <c r="A69" s="410"/>
      <c r="B69" s="410"/>
      <c r="C69" s="410"/>
      <c r="D69" s="410"/>
      <c r="E69" s="410"/>
      <c r="F69" s="410"/>
      <c r="G69" s="410"/>
      <c r="H69" s="410"/>
      <c r="I69" s="410"/>
    </row>
    <row r="70" spans="1:9">
      <c r="A70" s="410"/>
      <c r="B70" s="410"/>
      <c r="C70" s="410"/>
      <c r="D70" s="410"/>
      <c r="E70" s="410"/>
      <c r="F70" s="410"/>
      <c r="G70" s="410"/>
      <c r="H70" s="410"/>
      <c r="I70" s="410"/>
    </row>
    <row r="71" spans="1:9">
      <c r="A71" s="410"/>
      <c r="B71" s="410"/>
      <c r="C71" s="410"/>
      <c r="D71" s="410"/>
      <c r="E71" s="410"/>
      <c r="F71" s="410"/>
      <c r="G71" s="410"/>
      <c r="H71" s="410"/>
      <c r="I71" s="410"/>
    </row>
    <row r="72" spans="1:9">
      <c r="A72" s="410"/>
      <c r="B72" s="410"/>
      <c r="C72" s="410"/>
      <c r="D72" s="410"/>
      <c r="E72" s="410"/>
      <c r="F72" s="410"/>
      <c r="G72" s="410"/>
      <c r="H72" s="410"/>
      <c r="I72" s="410"/>
    </row>
    <row r="73" spans="1:9">
      <c r="A73" s="410"/>
      <c r="B73" s="410"/>
      <c r="C73" s="410"/>
      <c r="D73" s="410"/>
      <c r="E73" s="410"/>
      <c r="F73" s="410"/>
      <c r="G73" s="410"/>
      <c r="H73" s="410"/>
      <c r="I73" s="410"/>
    </row>
    <row r="74" spans="1:9">
      <c r="A74" s="410"/>
      <c r="B74" s="410"/>
      <c r="C74" s="410"/>
      <c r="D74" s="410"/>
      <c r="E74" s="410"/>
      <c r="F74" s="410"/>
      <c r="G74" s="410"/>
      <c r="H74" s="410"/>
      <c r="I74" s="410"/>
    </row>
    <row r="75" spans="1:9">
      <c r="A75" s="410"/>
      <c r="B75" s="410"/>
      <c r="C75" s="410"/>
      <c r="D75" s="410"/>
      <c r="E75" s="410"/>
      <c r="F75" s="410"/>
      <c r="G75" s="410"/>
      <c r="H75" s="410"/>
      <c r="I75" s="410"/>
    </row>
    <row r="76" spans="1:9">
      <c r="A76" s="410"/>
      <c r="B76" s="410"/>
      <c r="C76" s="410"/>
      <c r="D76" s="410"/>
      <c r="E76" s="410"/>
      <c r="F76" s="410"/>
      <c r="G76" s="410"/>
      <c r="H76" s="410"/>
      <c r="I76" s="410"/>
    </row>
    <row r="77" spans="1:9">
      <c r="A77" s="410"/>
      <c r="B77" s="410"/>
      <c r="C77" s="410"/>
      <c r="D77" s="410"/>
      <c r="E77" s="410"/>
      <c r="F77" s="410"/>
      <c r="G77" s="410"/>
      <c r="H77" s="410"/>
      <c r="I77" s="410"/>
    </row>
    <row r="78" spans="1:9">
      <c r="A78" s="410"/>
      <c r="B78" s="410"/>
      <c r="C78" s="410"/>
      <c r="D78" s="410"/>
      <c r="E78" s="410"/>
      <c r="F78" s="410"/>
      <c r="G78" s="410"/>
      <c r="H78" s="410"/>
      <c r="I78" s="410"/>
    </row>
    <row r="79" spans="1:9">
      <c r="A79" s="410"/>
      <c r="B79" s="410"/>
      <c r="C79" s="410"/>
      <c r="D79" s="410"/>
      <c r="E79" s="410"/>
      <c r="F79" s="410"/>
      <c r="G79" s="410"/>
      <c r="H79" s="410"/>
      <c r="I79" s="410"/>
    </row>
    <row r="80" spans="1:9">
      <c r="A80" s="410"/>
      <c r="B80" s="410"/>
      <c r="C80" s="410"/>
      <c r="D80" s="410"/>
      <c r="E80" s="410"/>
      <c r="F80" s="410"/>
      <c r="G80" s="410"/>
      <c r="H80" s="410"/>
      <c r="I80" s="410"/>
    </row>
    <row r="81" spans="1:9">
      <c r="A81" s="410"/>
      <c r="B81" s="410"/>
      <c r="C81" s="410"/>
      <c r="D81" s="410"/>
      <c r="E81" s="410"/>
      <c r="F81" s="410"/>
      <c r="G81" s="410"/>
      <c r="H81" s="410"/>
      <c r="I81" s="410"/>
    </row>
    <row r="82" spans="1:9">
      <c r="A82" s="410"/>
      <c r="B82" s="410"/>
      <c r="C82" s="410"/>
      <c r="D82" s="410"/>
      <c r="E82" s="410"/>
      <c r="F82" s="410"/>
      <c r="G82" s="410"/>
      <c r="H82" s="410"/>
      <c r="I82" s="410"/>
    </row>
    <row r="83" spans="1:9">
      <c r="A83" s="410"/>
      <c r="B83" s="410"/>
      <c r="C83" s="410"/>
      <c r="D83" s="410"/>
      <c r="E83" s="410"/>
      <c r="F83" s="410"/>
      <c r="G83" s="410"/>
      <c r="H83" s="410"/>
      <c r="I83" s="410"/>
    </row>
    <row r="84" spans="1:9">
      <c r="A84" s="410"/>
      <c r="B84" s="410"/>
      <c r="C84" s="410"/>
      <c r="D84" s="410"/>
      <c r="E84" s="410"/>
      <c r="F84" s="410"/>
      <c r="G84" s="410"/>
      <c r="H84" s="410"/>
      <c r="I84" s="410"/>
    </row>
    <row r="85" spans="1:9">
      <c r="A85" s="410"/>
      <c r="B85" s="410"/>
      <c r="C85" s="410"/>
      <c r="D85" s="410"/>
      <c r="E85" s="410"/>
      <c r="F85" s="410"/>
      <c r="G85" s="410"/>
      <c r="H85" s="410"/>
      <c r="I85" s="410"/>
    </row>
    <row r="86" spans="1:9">
      <c r="A86" s="410"/>
      <c r="B86" s="410"/>
      <c r="C86" s="410"/>
      <c r="D86" s="410"/>
      <c r="E86" s="410"/>
      <c r="F86" s="410"/>
      <c r="G86" s="410"/>
      <c r="H86" s="410"/>
      <c r="I86" s="410"/>
    </row>
    <row r="87" spans="1:9">
      <c r="A87" s="410"/>
      <c r="B87" s="410"/>
      <c r="C87" s="410"/>
      <c r="D87" s="410"/>
      <c r="E87" s="410"/>
      <c r="F87" s="410"/>
      <c r="G87" s="410"/>
      <c r="H87" s="410"/>
      <c r="I87" s="410"/>
    </row>
    <row r="88" spans="1:9">
      <c r="A88" s="410"/>
      <c r="B88" s="410"/>
      <c r="C88" s="410"/>
      <c r="D88" s="410"/>
      <c r="E88" s="410"/>
      <c r="F88" s="410"/>
      <c r="G88" s="410"/>
      <c r="H88" s="410"/>
      <c r="I88" s="410"/>
    </row>
    <row r="89" spans="1:9">
      <c r="A89" s="410"/>
      <c r="B89" s="410"/>
      <c r="C89" s="410"/>
      <c r="D89" s="410"/>
      <c r="E89" s="410"/>
      <c r="F89" s="410"/>
      <c r="G89" s="410"/>
      <c r="H89" s="410"/>
      <c r="I89" s="410"/>
    </row>
    <row r="90" spans="1:9">
      <c r="A90" s="410"/>
      <c r="B90" s="410"/>
      <c r="C90" s="410"/>
      <c r="D90" s="410"/>
      <c r="E90" s="410"/>
      <c r="F90" s="410"/>
      <c r="G90" s="410"/>
      <c r="H90" s="410"/>
      <c r="I90" s="410"/>
    </row>
    <row r="91" spans="1:9">
      <c r="A91" s="410"/>
      <c r="B91" s="410"/>
      <c r="C91" s="410"/>
      <c r="D91" s="410"/>
      <c r="E91" s="410"/>
      <c r="F91" s="410"/>
      <c r="G91" s="410"/>
      <c r="H91" s="410"/>
      <c r="I91" s="410"/>
    </row>
    <row r="92" spans="1:9">
      <c r="A92" s="410"/>
      <c r="B92" s="410"/>
      <c r="C92" s="410"/>
      <c r="D92" s="410"/>
      <c r="E92" s="410"/>
      <c r="F92" s="410"/>
      <c r="G92" s="410"/>
      <c r="H92" s="410"/>
      <c r="I92" s="410"/>
    </row>
    <row r="93" spans="1:9">
      <c r="A93" s="410"/>
      <c r="B93" s="410"/>
      <c r="C93" s="410"/>
      <c r="D93" s="410"/>
      <c r="E93" s="410"/>
      <c r="F93" s="410"/>
      <c r="G93" s="410"/>
      <c r="H93" s="410"/>
      <c r="I93" s="410"/>
    </row>
    <row r="94" spans="1:9">
      <c r="A94" s="410"/>
      <c r="B94" s="410"/>
      <c r="C94" s="410"/>
      <c r="D94" s="410"/>
      <c r="E94" s="410"/>
      <c r="F94" s="410"/>
      <c r="G94" s="410"/>
      <c r="H94" s="410"/>
      <c r="I94" s="410"/>
    </row>
    <row r="95" spans="1:9">
      <c r="A95" s="410"/>
      <c r="B95" s="410"/>
      <c r="C95" s="410"/>
      <c r="D95" s="410"/>
      <c r="E95" s="410"/>
      <c r="F95" s="410"/>
      <c r="G95" s="410"/>
      <c r="H95" s="410"/>
      <c r="I95" s="410"/>
    </row>
    <row r="96" spans="1:9">
      <c r="A96" s="410"/>
      <c r="B96" s="410"/>
      <c r="C96" s="410"/>
      <c r="D96" s="410"/>
      <c r="E96" s="410"/>
      <c r="F96" s="410"/>
      <c r="G96" s="410"/>
      <c r="H96" s="410"/>
      <c r="I96" s="410"/>
    </row>
    <row r="97" spans="1:9">
      <c r="A97" s="410"/>
      <c r="B97" s="410"/>
      <c r="C97" s="410"/>
      <c r="D97" s="410"/>
      <c r="E97" s="410"/>
      <c r="F97" s="410"/>
      <c r="G97" s="410"/>
      <c r="H97" s="410"/>
      <c r="I97" s="410"/>
    </row>
    <row r="98" spans="1:9">
      <c r="A98" s="410"/>
      <c r="B98" s="410"/>
      <c r="C98" s="410"/>
      <c r="D98" s="410"/>
      <c r="E98" s="410"/>
      <c r="F98" s="410"/>
      <c r="G98" s="410"/>
      <c r="H98" s="410"/>
      <c r="I98" s="410"/>
    </row>
    <row r="99" spans="1:9">
      <c r="A99" s="410"/>
      <c r="B99" s="410"/>
      <c r="C99" s="410"/>
      <c r="D99" s="410"/>
      <c r="E99" s="410"/>
      <c r="F99" s="410"/>
      <c r="G99" s="410"/>
      <c r="H99" s="410"/>
      <c r="I99" s="410"/>
    </row>
    <row r="100" spans="1:9">
      <c r="A100" s="410"/>
      <c r="B100" s="410"/>
      <c r="C100" s="410"/>
      <c r="D100" s="410"/>
      <c r="E100" s="410"/>
      <c r="F100" s="410"/>
      <c r="G100" s="410"/>
      <c r="H100" s="410"/>
      <c r="I100" s="410"/>
    </row>
    <row r="101" spans="1:9">
      <c r="A101" s="410"/>
      <c r="B101" s="410"/>
      <c r="C101" s="410"/>
      <c r="D101" s="410"/>
      <c r="E101" s="410"/>
      <c r="F101" s="410"/>
      <c r="G101" s="410"/>
      <c r="H101" s="410"/>
      <c r="I101" s="410"/>
    </row>
    <row r="102" spans="1:9">
      <c r="A102" s="410"/>
      <c r="B102" s="410"/>
      <c r="C102" s="410"/>
      <c r="D102" s="410"/>
      <c r="E102" s="410"/>
      <c r="F102" s="410"/>
      <c r="G102" s="410"/>
      <c r="H102" s="410"/>
      <c r="I102" s="410"/>
    </row>
    <row r="103" spans="1:9">
      <c r="A103" s="410"/>
      <c r="B103" s="410"/>
      <c r="C103" s="410"/>
      <c r="D103" s="410"/>
      <c r="E103" s="410"/>
      <c r="F103" s="410"/>
      <c r="G103" s="410"/>
      <c r="H103" s="410"/>
      <c r="I103" s="410"/>
    </row>
    <row r="104" spans="1:9">
      <c r="A104" s="410"/>
      <c r="B104" s="410"/>
      <c r="C104" s="410"/>
      <c r="D104" s="410"/>
      <c r="E104" s="410"/>
      <c r="F104" s="410"/>
      <c r="G104" s="410"/>
      <c r="H104" s="410"/>
      <c r="I104" s="410"/>
    </row>
    <row r="105" spans="1:9">
      <c r="A105" s="410"/>
      <c r="B105" s="410"/>
      <c r="C105" s="410"/>
      <c r="D105" s="410"/>
      <c r="E105" s="410"/>
      <c r="F105" s="410"/>
      <c r="G105" s="410"/>
      <c r="H105" s="410"/>
      <c r="I105" s="410"/>
    </row>
    <row r="106" spans="1:9">
      <c r="A106" s="410"/>
      <c r="B106" s="410"/>
      <c r="C106" s="410"/>
      <c r="D106" s="410"/>
      <c r="E106" s="410"/>
      <c r="F106" s="410"/>
      <c r="G106" s="410"/>
      <c r="H106" s="410"/>
      <c r="I106" s="410"/>
    </row>
    <row r="107" spans="1:9">
      <c r="A107" s="410"/>
      <c r="B107" s="410"/>
      <c r="C107" s="410"/>
      <c r="D107" s="410"/>
      <c r="E107" s="410"/>
      <c r="F107" s="410"/>
      <c r="G107" s="410"/>
      <c r="H107" s="410"/>
      <c r="I107" s="410"/>
    </row>
    <row r="108" spans="1:9">
      <c r="A108" s="410"/>
      <c r="B108" s="410"/>
      <c r="C108" s="410"/>
      <c r="D108" s="410"/>
      <c r="E108" s="410"/>
      <c r="F108" s="410"/>
      <c r="G108" s="410"/>
      <c r="H108" s="410"/>
      <c r="I108" s="410"/>
    </row>
    <row r="109" spans="1:9">
      <c r="A109" s="410"/>
      <c r="B109" s="410"/>
      <c r="C109" s="410"/>
      <c r="D109" s="410"/>
      <c r="E109" s="410"/>
      <c r="F109" s="410"/>
      <c r="G109" s="410"/>
      <c r="H109" s="410"/>
      <c r="I109" s="410"/>
    </row>
    <row r="110" spans="1:9">
      <c r="A110" s="410"/>
      <c r="B110" s="410"/>
      <c r="C110" s="410"/>
      <c r="D110" s="410"/>
      <c r="E110" s="410"/>
      <c r="F110" s="410"/>
      <c r="G110" s="410"/>
      <c r="H110" s="410"/>
      <c r="I110" s="410"/>
    </row>
    <row r="111" spans="1:9">
      <c r="A111" s="410"/>
      <c r="B111" s="410"/>
      <c r="C111" s="410"/>
      <c r="D111" s="410"/>
      <c r="E111" s="410"/>
      <c r="F111" s="410"/>
      <c r="G111" s="410"/>
      <c r="H111" s="410"/>
      <c r="I111" s="410"/>
    </row>
    <row r="112" spans="1:9">
      <c r="A112" s="410"/>
      <c r="B112" s="410"/>
      <c r="C112" s="410"/>
      <c r="D112" s="410"/>
      <c r="E112" s="410"/>
      <c r="F112" s="410"/>
      <c r="G112" s="410"/>
      <c r="H112" s="410"/>
      <c r="I112" s="410"/>
    </row>
    <row r="113" spans="1:9">
      <c r="A113" s="410"/>
      <c r="B113" s="410"/>
      <c r="C113" s="410"/>
      <c r="D113" s="410"/>
      <c r="E113" s="410"/>
      <c r="F113" s="410"/>
      <c r="G113" s="410"/>
      <c r="H113" s="410"/>
      <c r="I113" s="410"/>
    </row>
    <row r="114" spans="1:9">
      <c r="A114" s="410"/>
      <c r="B114" s="410"/>
      <c r="C114" s="410"/>
      <c r="D114" s="410"/>
      <c r="E114" s="410"/>
      <c r="F114" s="410"/>
      <c r="G114" s="410"/>
      <c r="H114" s="410"/>
      <c r="I114" s="410"/>
    </row>
    <row r="115" spans="1:9">
      <c r="A115" s="410"/>
      <c r="B115" s="410"/>
      <c r="C115" s="410"/>
      <c r="D115" s="410"/>
      <c r="E115" s="410"/>
      <c r="F115" s="410"/>
      <c r="G115" s="410"/>
      <c r="H115" s="410"/>
      <c r="I115" s="410"/>
    </row>
    <row r="116" spans="1:9">
      <c r="A116" s="410"/>
      <c r="B116" s="410"/>
      <c r="C116" s="410"/>
      <c r="D116" s="410"/>
      <c r="E116" s="410"/>
      <c r="F116" s="410"/>
      <c r="G116" s="410"/>
      <c r="H116" s="410"/>
      <c r="I116" s="410"/>
    </row>
    <row r="117" spans="1:9">
      <c r="A117" s="410"/>
      <c r="B117" s="410"/>
      <c r="C117" s="410"/>
      <c r="D117" s="410"/>
      <c r="E117" s="410"/>
      <c r="F117" s="410"/>
      <c r="G117" s="410"/>
      <c r="H117" s="410"/>
      <c r="I117" s="410"/>
    </row>
    <row r="118" spans="1:9">
      <c r="A118" s="410"/>
      <c r="B118" s="410"/>
      <c r="C118" s="410"/>
      <c r="D118" s="410"/>
      <c r="E118" s="410"/>
      <c r="F118" s="410"/>
      <c r="G118" s="410"/>
      <c r="H118" s="410"/>
      <c r="I118" s="410"/>
    </row>
    <row r="119" spans="1:9">
      <c r="A119" s="410"/>
      <c r="B119" s="410"/>
      <c r="C119" s="410"/>
      <c r="D119" s="410"/>
      <c r="E119" s="410"/>
      <c r="F119" s="410"/>
      <c r="G119" s="410"/>
      <c r="H119" s="410"/>
      <c r="I119" s="410"/>
    </row>
    <row r="120" spans="1:9">
      <c r="A120" s="410"/>
      <c r="B120" s="410"/>
      <c r="C120" s="410"/>
      <c r="D120" s="410"/>
      <c r="E120" s="410"/>
      <c r="F120" s="410"/>
      <c r="G120" s="410"/>
      <c r="H120" s="410"/>
      <c r="I120" s="410"/>
    </row>
    <row r="121" spans="1:9">
      <c r="A121" s="410"/>
      <c r="B121" s="410"/>
      <c r="C121" s="410"/>
      <c r="D121" s="410"/>
      <c r="E121" s="410"/>
      <c r="F121" s="410"/>
      <c r="G121" s="410"/>
      <c r="H121" s="410"/>
      <c r="I121" s="410"/>
    </row>
    <row r="122" spans="1:9">
      <c r="A122" s="410"/>
      <c r="B122" s="410"/>
      <c r="C122" s="410"/>
      <c r="D122" s="410"/>
      <c r="E122" s="410"/>
      <c r="F122" s="410"/>
      <c r="G122" s="410"/>
      <c r="H122" s="410"/>
      <c r="I122" s="410"/>
    </row>
    <row r="123" spans="1:9">
      <c r="A123" s="410"/>
      <c r="B123" s="410"/>
      <c r="C123" s="410"/>
      <c r="D123" s="410"/>
      <c r="E123" s="410"/>
      <c r="F123" s="410"/>
      <c r="G123" s="410"/>
      <c r="H123" s="410"/>
      <c r="I123" s="410"/>
    </row>
    <row r="124" spans="1:9">
      <c r="A124" s="410"/>
      <c r="B124" s="410"/>
      <c r="C124" s="410"/>
      <c r="D124" s="410"/>
      <c r="E124" s="410"/>
      <c r="F124" s="410"/>
      <c r="G124" s="410"/>
      <c r="H124" s="410"/>
      <c r="I124" s="410"/>
    </row>
    <row r="125" spans="1:9">
      <c r="A125" s="410"/>
      <c r="B125" s="410"/>
      <c r="C125" s="410"/>
      <c r="D125" s="410"/>
      <c r="E125" s="410"/>
      <c r="F125" s="410"/>
      <c r="G125" s="410"/>
      <c r="H125" s="410"/>
      <c r="I125" s="410"/>
    </row>
    <row r="126" spans="1:9">
      <c r="A126" s="410"/>
      <c r="B126" s="410"/>
      <c r="C126" s="410"/>
      <c r="D126" s="410"/>
      <c r="E126" s="410"/>
      <c r="F126" s="410"/>
      <c r="G126" s="410"/>
      <c r="H126" s="410"/>
      <c r="I126" s="410"/>
    </row>
    <row r="127" spans="1:9">
      <c r="A127" s="410"/>
      <c r="B127" s="410"/>
      <c r="C127" s="410"/>
      <c r="D127" s="410"/>
      <c r="E127" s="410"/>
      <c r="F127" s="410"/>
      <c r="G127" s="410"/>
      <c r="H127" s="410"/>
      <c r="I127" s="410"/>
    </row>
    <row r="128" spans="1:9">
      <c r="A128" s="410"/>
      <c r="B128" s="410"/>
      <c r="C128" s="410"/>
      <c r="D128" s="410"/>
      <c r="E128" s="410"/>
      <c r="F128" s="410"/>
      <c r="G128" s="410"/>
      <c r="H128" s="410"/>
      <c r="I128" s="410"/>
    </row>
    <row r="129" spans="1:9">
      <c r="A129" s="410"/>
      <c r="B129" s="410"/>
      <c r="C129" s="410"/>
      <c r="D129" s="410"/>
      <c r="E129" s="410"/>
      <c r="F129" s="410"/>
      <c r="G129" s="410"/>
      <c r="H129" s="410"/>
      <c r="I129" s="410"/>
    </row>
    <row r="130" spans="1:9">
      <c r="A130" s="410"/>
      <c r="B130" s="410"/>
      <c r="C130" s="410"/>
      <c r="D130" s="410"/>
      <c r="E130" s="410"/>
      <c r="F130" s="410"/>
      <c r="G130" s="410"/>
      <c r="H130" s="410"/>
      <c r="I130" s="410"/>
    </row>
    <row r="131" spans="1:9">
      <c r="A131" s="410"/>
      <c r="B131" s="410"/>
      <c r="C131" s="410"/>
      <c r="D131" s="410"/>
      <c r="E131" s="410"/>
      <c r="F131" s="410"/>
      <c r="G131" s="410"/>
      <c r="H131" s="410"/>
      <c r="I131" s="410"/>
    </row>
    <row r="132" spans="1:9">
      <c r="A132" s="410"/>
      <c r="B132" s="410"/>
      <c r="C132" s="410"/>
      <c r="D132" s="410"/>
      <c r="E132" s="410"/>
      <c r="F132" s="410"/>
      <c r="G132" s="410"/>
      <c r="H132" s="410"/>
      <c r="I132" s="410"/>
    </row>
    <row r="133" spans="1:9">
      <c r="A133" s="410"/>
      <c r="B133" s="410"/>
      <c r="C133" s="410"/>
      <c r="D133" s="410"/>
      <c r="E133" s="410"/>
      <c r="F133" s="410"/>
      <c r="G133" s="410"/>
      <c r="H133" s="410"/>
      <c r="I133" s="410"/>
    </row>
    <row r="134" spans="1:9">
      <c r="A134" s="410"/>
      <c r="B134" s="410"/>
      <c r="C134" s="410"/>
      <c r="D134" s="410"/>
      <c r="E134" s="410"/>
      <c r="F134" s="410"/>
      <c r="G134" s="410"/>
      <c r="H134" s="410"/>
      <c r="I134" s="410"/>
    </row>
    <row r="135" spans="1:9">
      <c r="A135" s="410"/>
      <c r="B135" s="410"/>
      <c r="C135" s="410"/>
      <c r="D135" s="410"/>
      <c r="E135" s="410"/>
      <c r="F135" s="410"/>
      <c r="G135" s="410"/>
      <c r="H135" s="410"/>
      <c r="I135" s="410"/>
    </row>
    <row r="136" spans="1:9">
      <c r="A136" s="410"/>
      <c r="B136" s="410"/>
      <c r="C136" s="410"/>
      <c r="D136" s="410"/>
      <c r="E136" s="410"/>
      <c r="F136" s="410"/>
      <c r="G136" s="410"/>
      <c r="H136" s="410"/>
      <c r="I136" s="410"/>
    </row>
    <row r="137" spans="1:9">
      <c r="A137" s="410"/>
      <c r="B137" s="410"/>
      <c r="C137" s="410"/>
      <c r="D137" s="410"/>
      <c r="E137" s="410"/>
      <c r="F137" s="410"/>
      <c r="G137" s="410"/>
      <c r="H137" s="410"/>
      <c r="I137" s="410"/>
    </row>
    <row r="138" spans="1:9">
      <c r="A138" s="410"/>
      <c r="B138" s="410"/>
      <c r="C138" s="410"/>
      <c r="D138" s="410"/>
      <c r="E138" s="410"/>
      <c r="F138" s="410"/>
      <c r="G138" s="410"/>
      <c r="H138" s="410"/>
      <c r="I138" s="410"/>
    </row>
    <row r="139" spans="1:9">
      <c r="A139" s="410"/>
      <c r="B139" s="410"/>
      <c r="C139" s="410"/>
      <c r="D139" s="410"/>
      <c r="E139" s="410"/>
      <c r="F139" s="410"/>
      <c r="G139" s="410"/>
      <c r="H139" s="410"/>
      <c r="I139" s="410"/>
    </row>
    <row r="140" spans="1:9">
      <c r="A140" s="410"/>
      <c r="B140" s="410"/>
      <c r="C140" s="410"/>
      <c r="D140" s="410"/>
      <c r="E140" s="410"/>
      <c r="F140" s="410"/>
      <c r="G140" s="410"/>
      <c r="H140" s="410"/>
      <c r="I140" s="410"/>
    </row>
    <row r="141" spans="1:9">
      <c r="A141" s="410"/>
      <c r="B141" s="410"/>
      <c r="C141" s="410"/>
      <c r="D141" s="410"/>
      <c r="E141" s="410"/>
      <c r="F141" s="410"/>
      <c r="G141" s="410"/>
      <c r="H141" s="410"/>
      <c r="I141" s="410"/>
    </row>
    <row r="142" spans="1:9">
      <c r="A142" s="410"/>
      <c r="B142" s="410"/>
      <c r="C142" s="410"/>
      <c r="D142" s="410"/>
      <c r="E142" s="410"/>
      <c r="F142" s="410"/>
      <c r="G142" s="410"/>
      <c r="H142" s="410"/>
      <c r="I142" s="410"/>
    </row>
    <row r="143" spans="1:9">
      <c r="A143" s="410"/>
      <c r="B143" s="410"/>
      <c r="C143" s="410"/>
      <c r="D143" s="410"/>
      <c r="E143" s="410"/>
      <c r="F143" s="410"/>
      <c r="G143" s="410"/>
      <c r="H143" s="410"/>
      <c r="I143" s="410"/>
    </row>
    <row r="144" spans="1:9">
      <c r="A144" s="410"/>
      <c r="B144" s="410"/>
      <c r="C144" s="410"/>
      <c r="D144" s="410"/>
      <c r="E144" s="410"/>
      <c r="F144" s="410"/>
      <c r="G144" s="410"/>
      <c r="H144" s="410"/>
      <c r="I144" s="410"/>
    </row>
    <row r="145" spans="1:9">
      <c r="A145" s="410"/>
      <c r="B145" s="410"/>
      <c r="C145" s="410"/>
      <c r="D145" s="410"/>
      <c r="E145" s="410"/>
      <c r="F145" s="410"/>
      <c r="G145" s="410"/>
      <c r="H145" s="410"/>
      <c r="I145" s="410"/>
    </row>
    <row r="146" spans="1:9">
      <c r="A146" s="410"/>
      <c r="B146" s="410"/>
      <c r="C146" s="410"/>
      <c r="D146" s="410"/>
      <c r="E146" s="410"/>
      <c r="F146" s="410"/>
      <c r="G146" s="410"/>
      <c r="H146" s="410"/>
      <c r="I146" s="410"/>
    </row>
    <row r="147" spans="1:9">
      <c r="A147" s="410"/>
      <c r="B147" s="410"/>
      <c r="C147" s="410"/>
      <c r="D147" s="410"/>
      <c r="E147" s="410"/>
      <c r="F147" s="410"/>
      <c r="G147" s="410"/>
      <c r="H147" s="410"/>
      <c r="I147" s="410"/>
    </row>
    <row r="148" spans="1:9">
      <c r="A148" s="410"/>
      <c r="B148" s="410"/>
      <c r="C148" s="410"/>
      <c r="D148" s="410"/>
      <c r="E148" s="410"/>
      <c r="F148" s="410"/>
      <c r="G148" s="410"/>
      <c r="H148" s="410"/>
      <c r="I148" s="410"/>
    </row>
    <row r="149" spans="1:9">
      <c r="A149" s="410"/>
      <c r="B149" s="410"/>
      <c r="C149" s="410"/>
      <c r="D149" s="410"/>
      <c r="E149" s="410"/>
      <c r="F149" s="410"/>
      <c r="G149" s="410"/>
      <c r="H149" s="410"/>
      <c r="I149" s="410"/>
    </row>
    <row r="150" spans="1:9">
      <c r="A150" s="410"/>
      <c r="B150" s="410"/>
      <c r="C150" s="410"/>
      <c r="D150" s="410"/>
      <c r="E150" s="410"/>
      <c r="F150" s="410"/>
      <c r="G150" s="410"/>
      <c r="H150" s="410"/>
      <c r="I150" s="410"/>
    </row>
    <row r="151" spans="1:9">
      <c r="A151" s="410"/>
      <c r="B151" s="410"/>
      <c r="C151" s="410"/>
      <c r="D151" s="410"/>
      <c r="E151" s="410"/>
      <c r="F151" s="410"/>
      <c r="G151" s="410"/>
      <c r="H151" s="410"/>
      <c r="I151" s="410"/>
    </row>
    <row r="152" spans="1:9">
      <c r="A152" s="410"/>
      <c r="B152" s="410"/>
      <c r="C152" s="410"/>
      <c r="D152" s="410"/>
      <c r="E152" s="410"/>
      <c r="F152" s="410"/>
      <c r="G152" s="410"/>
      <c r="H152" s="410"/>
      <c r="I152" s="410"/>
    </row>
    <row r="153" spans="1:9">
      <c r="A153" s="410"/>
      <c r="B153" s="410"/>
      <c r="C153" s="410"/>
      <c r="D153" s="410"/>
      <c r="E153" s="410"/>
      <c r="F153" s="410"/>
      <c r="G153" s="410"/>
      <c r="H153" s="410"/>
      <c r="I153" s="410"/>
    </row>
    <row r="154" spans="1:9">
      <c r="A154" s="410"/>
      <c r="B154" s="410"/>
      <c r="C154" s="410"/>
      <c r="D154" s="410"/>
      <c r="E154" s="410"/>
      <c r="F154" s="410"/>
      <c r="G154" s="410"/>
      <c r="H154" s="410"/>
      <c r="I154" s="410"/>
    </row>
    <row r="155" spans="1:9">
      <c r="A155" s="410"/>
      <c r="B155" s="410"/>
      <c r="C155" s="410"/>
      <c r="D155" s="410"/>
      <c r="E155" s="410"/>
      <c r="F155" s="410"/>
      <c r="G155" s="410"/>
      <c r="H155" s="410"/>
      <c r="I155" s="410"/>
    </row>
    <row r="156" spans="1:9">
      <c r="A156" s="410"/>
      <c r="B156" s="410"/>
      <c r="C156" s="410"/>
      <c r="D156" s="410"/>
      <c r="E156" s="410"/>
      <c r="F156" s="410"/>
      <c r="G156" s="410"/>
      <c r="H156" s="410"/>
      <c r="I156" s="410"/>
    </row>
    <row r="157" spans="1:9">
      <c r="A157" s="410"/>
      <c r="B157" s="410"/>
      <c r="C157" s="410"/>
      <c r="D157" s="410"/>
      <c r="E157" s="410"/>
      <c r="F157" s="410"/>
      <c r="G157" s="410"/>
      <c r="H157" s="410"/>
      <c r="I157" s="410"/>
    </row>
    <row r="158" spans="1:9">
      <c r="A158" s="410"/>
      <c r="B158" s="410"/>
      <c r="C158" s="410"/>
      <c r="D158" s="410"/>
      <c r="E158" s="410"/>
      <c r="F158" s="410"/>
      <c r="G158" s="410"/>
      <c r="H158" s="410"/>
      <c r="I158" s="410"/>
    </row>
    <row r="159" spans="1:9">
      <c r="A159" s="410"/>
      <c r="B159" s="410"/>
      <c r="C159" s="410"/>
      <c r="D159" s="410"/>
      <c r="E159" s="410"/>
      <c r="F159" s="410"/>
      <c r="G159" s="410"/>
      <c r="H159" s="410"/>
      <c r="I159" s="410"/>
    </row>
    <row r="160" spans="1:9">
      <c r="A160" s="410"/>
      <c r="B160" s="410"/>
      <c r="C160" s="410"/>
      <c r="D160" s="410"/>
      <c r="E160" s="410"/>
      <c r="F160" s="410"/>
      <c r="G160" s="410"/>
      <c r="H160" s="410"/>
      <c r="I160" s="410"/>
    </row>
    <row r="161" spans="1:9">
      <c r="A161" s="410"/>
      <c r="B161" s="410"/>
      <c r="C161" s="410"/>
      <c r="D161" s="410"/>
      <c r="E161" s="410"/>
      <c r="F161" s="410"/>
      <c r="G161" s="410"/>
      <c r="H161" s="410"/>
      <c r="I161" s="410"/>
    </row>
    <row r="162" spans="1:9">
      <c r="A162" s="410"/>
      <c r="B162" s="410"/>
      <c r="C162" s="410"/>
      <c r="D162" s="410"/>
      <c r="E162" s="410"/>
      <c r="F162" s="410"/>
      <c r="G162" s="410"/>
      <c r="H162" s="410"/>
      <c r="I162" s="410"/>
    </row>
    <row r="163" spans="1:9">
      <c r="A163" s="410"/>
      <c r="B163" s="410"/>
      <c r="C163" s="410"/>
      <c r="D163" s="410"/>
      <c r="E163" s="410"/>
      <c r="F163" s="410"/>
      <c r="G163" s="410"/>
      <c r="H163" s="410"/>
      <c r="I163" s="410"/>
    </row>
    <row r="164" spans="1:9">
      <c r="A164" s="410"/>
      <c r="B164" s="410"/>
      <c r="C164" s="410"/>
      <c r="D164" s="410"/>
      <c r="E164" s="410"/>
      <c r="F164" s="410"/>
      <c r="G164" s="410"/>
      <c r="H164" s="410"/>
      <c r="I164" s="410"/>
    </row>
    <row r="165" spans="1:9">
      <c r="A165" s="410"/>
      <c r="B165" s="410"/>
      <c r="C165" s="410"/>
      <c r="D165" s="410"/>
      <c r="E165" s="410"/>
      <c r="F165" s="410"/>
      <c r="G165" s="410"/>
      <c r="H165" s="410"/>
      <c r="I165" s="410"/>
    </row>
    <row r="166" spans="1:9">
      <c r="A166" s="410"/>
      <c r="B166" s="410"/>
      <c r="C166" s="410"/>
      <c r="D166" s="410"/>
      <c r="E166" s="410"/>
      <c r="F166" s="410"/>
      <c r="G166" s="410"/>
      <c r="H166" s="410"/>
      <c r="I166" s="410"/>
    </row>
    <row r="167" spans="1:9">
      <c r="A167" s="410"/>
      <c r="B167" s="410"/>
      <c r="C167" s="410"/>
      <c r="D167" s="410"/>
      <c r="E167" s="410"/>
      <c r="F167" s="410"/>
      <c r="G167" s="410"/>
      <c r="H167" s="410"/>
      <c r="I167" s="410"/>
    </row>
    <row r="168" spans="1:9">
      <c r="A168" s="410"/>
      <c r="B168" s="410"/>
      <c r="C168" s="410"/>
      <c r="D168" s="410"/>
      <c r="E168" s="410"/>
      <c r="F168" s="410"/>
      <c r="G168" s="410"/>
      <c r="H168" s="410"/>
      <c r="I168" s="410"/>
    </row>
    <row r="169" spans="1:9">
      <c r="A169" s="410"/>
      <c r="B169" s="410"/>
      <c r="C169" s="410"/>
      <c r="D169" s="410"/>
      <c r="E169" s="410"/>
      <c r="F169" s="410"/>
      <c r="G169" s="410"/>
      <c r="H169" s="410"/>
      <c r="I169" s="410"/>
    </row>
    <row r="170" spans="1:9">
      <c r="A170" s="410"/>
      <c r="B170" s="410"/>
      <c r="C170" s="410"/>
      <c r="D170" s="410"/>
      <c r="E170" s="410"/>
      <c r="F170" s="410"/>
      <c r="G170" s="410"/>
      <c r="H170" s="410"/>
      <c r="I170" s="410"/>
    </row>
    <row r="171" spans="1:9">
      <c r="A171" s="410"/>
      <c r="B171" s="410"/>
      <c r="C171" s="410"/>
      <c r="D171" s="410"/>
      <c r="E171" s="410"/>
      <c r="F171" s="410"/>
      <c r="G171" s="410"/>
      <c r="H171" s="410"/>
      <c r="I171" s="410"/>
    </row>
    <row r="172" spans="1:9">
      <c r="A172" s="410"/>
      <c r="B172" s="410"/>
      <c r="C172" s="410"/>
      <c r="D172" s="410"/>
      <c r="E172" s="410"/>
      <c r="F172" s="410"/>
      <c r="G172" s="410"/>
      <c r="H172" s="410"/>
      <c r="I172" s="410"/>
    </row>
    <row r="173" spans="1:9">
      <c r="A173" s="410"/>
      <c r="B173" s="410"/>
      <c r="C173" s="410"/>
      <c r="D173" s="410"/>
      <c r="E173" s="410"/>
      <c r="F173" s="410"/>
      <c r="G173" s="410"/>
      <c r="H173" s="410"/>
      <c r="I173" s="410"/>
    </row>
    <row r="174" spans="1:9">
      <c r="A174" s="410"/>
      <c r="B174" s="410"/>
      <c r="C174" s="410"/>
      <c r="D174" s="410"/>
      <c r="E174" s="410"/>
      <c r="F174" s="410"/>
      <c r="G174" s="410"/>
      <c r="H174" s="410"/>
      <c r="I174" s="410"/>
    </row>
    <row r="175" spans="1:9">
      <c r="A175" s="410"/>
      <c r="B175" s="410"/>
      <c r="C175" s="410"/>
      <c r="D175" s="410"/>
      <c r="E175" s="410"/>
      <c r="F175" s="410"/>
      <c r="G175" s="410"/>
      <c r="H175" s="410"/>
      <c r="I175" s="410"/>
    </row>
    <row r="176" spans="1:9">
      <c r="A176" s="410"/>
      <c r="B176" s="410"/>
      <c r="C176" s="410"/>
      <c r="D176" s="410"/>
      <c r="E176" s="410"/>
      <c r="F176" s="410"/>
      <c r="G176" s="410"/>
      <c r="H176" s="410"/>
      <c r="I176" s="410"/>
    </row>
    <row r="177" spans="1:9">
      <c r="A177" s="410"/>
      <c r="B177" s="410"/>
      <c r="C177" s="410"/>
      <c r="D177" s="410"/>
      <c r="E177" s="410"/>
      <c r="F177" s="410"/>
      <c r="G177" s="410"/>
      <c r="H177" s="410"/>
      <c r="I177" s="410"/>
    </row>
    <row r="178" spans="1:9">
      <c r="A178" s="410"/>
      <c r="B178" s="410"/>
      <c r="C178" s="410"/>
      <c r="D178" s="410"/>
      <c r="E178" s="410"/>
      <c r="F178" s="410"/>
      <c r="G178" s="410"/>
      <c r="H178" s="410"/>
      <c r="I178" s="410"/>
    </row>
    <row r="179" spans="1:9">
      <c r="A179" s="410"/>
      <c r="B179" s="410"/>
      <c r="C179" s="410"/>
      <c r="D179" s="410"/>
      <c r="E179" s="410"/>
      <c r="F179" s="410"/>
      <c r="G179" s="410"/>
      <c r="H179" s="410"/>
      <c r="I179" s="410"/>
    </row>
    <row r="180" spans="1:9">
      <c r="A180" s="410"/>
      <c r="B180" s="410"/>
      <c r="C180" s="410"/>
      <c r="D180" s="410"/>
      <c r="E180" s="410"/>
      <c r="F180" s="410"/>
      <c r="G180" s="410"/>
      <c r="H180" s="410"/>
      <c r="I180" s="410"/>
    </row>
    <row r="181" spans="1:9">
      <c r="A181" s="410"/>
      <c r="B181" s="410"/>
      <c r="C181" s="410"/>
      <c r="D181" s="410"/>
      <c r="E181" s="410"/>
      <c r="F181" s="410"/>
      <c r="G181" s="410"/>
      <c r="H181" s="410"/>
      <c r="I181" s="410"/>
    </row>
    <row r="182" spans="1:9">
      <c r="A182" s="410"/>
      <c r="B182" s="410"/>
      <c r="C182" s="410"/>
      <c r="D182" s="410"/>
      <c r="E182" s="410"/>
      <c r="F182" s="410"/>
      <c r="G182" s="410"/>
      <c r="H182" s="410"/>
      <c r="I182" s="410"/>
    </row>
    <row r="183" spans="1:9">
      <c r="A183" s="410"/>
      <c r="B183" s="410"/>
      <c r="C183" s="410"/>
      <c r="D183" s="410"/>
      <c r="E183" s="410"/>
      <c r="F183" s="410"/>
      <c r="G183" s="410"/>
      <c r="H183" s="410"/>
      <c r="I183" s="410"/>
    </row>
    <row r="184" spans="1:9">
      <c r="A184" s="410"/>
      <c r="B184" s="410"/>
      <c r="C184" s="410"/>
      <c r="D184" s="410"/>
      <c r="E184" s="410"/>
      <c r="F184" s="410"/>
      <c r="G184" s="410"/>
      <c r="H184" s="410"/>
      <c r="I184" s="410"/>
    </row>
    <row r="185" spans="1:9">
      <c r="A185" s="410"/>
      <c r="B185" s="410"/>
      <c r="C185" s="410"/>
      <c r="D185" s="410"/>
      <c r="E185" s="410"/>
      <c r="F185" s="410"/>
      <c r="G185" s="410"/>
      <c r="H185" s="410"/>
      <c r="I185" s="410"/>
    </row>
    <row r="186" spans="1:9">
      <c r="A186" s="410"/>
      <c r="B186" s="410"/>
      <c r="C186" s="410"/>
      <c r="D186" s="410"/>
      <c r="E186" s="410"/>
      <c r="F186" s="410"/>
      <c r="G186" s="410"/>
      <c r="H186" s="410"/>
      <c r="I186" s="410"/>
    </row>
    <row r="187" spans="1:9">
      <c r="A187" s="410"/>
      <c r="B187" s="410"/>
      <c r="C187" s="410"/>
      <c r="D187" s="410"/>
      <c r="E187" s="410"/>
      <c r="F187" s="410"/>
      <c r="G187" s="410"/>
      <c r="H187" s="410"/>
      <c r="I187" s="410"/>
    </row>
    <row r="188" spans="1:9">
      <c r="A188" s="410"/>
      <c r="B188" s="410"/>
      <c r="C188" s="410"/>
      <c r="D188" s="410"/>
      <c r="E188" s="410"/>
      <c r="F188" s="410"/>
      <c r="G188" s="410"/>
      <c r="H188" s="410"/>
      <c r="I188" s="410"/>
    </row>
    <row r="189" spans="1:9">
      <c r="A189" s="410"/>
      <c r="B189" s="410"/>
      <c r="C189" s="410"/>
      <c r="D189" s="410"/>
      <c r="E189" s="410"/>
      <c r="F189" s="410"/>
      <c r="G189" s="410"/>
      <c r="H189" s="410"/>
      <c r="I189" s="410"/>
    </row>
    <row r="190" spans="1:9">
      <c r="A190" s="410"/>
      <c r="B190" s="410"/>
      <c r="C190" s="410"/>
      <c r="D190" s="410"/>
      <c r="E190" s="410"/>
      <c r="F190" s="410"/>
      <c r="G190" s="410"/>
      <c r="H190" s="410"/>
      <c r="I190" s="410"/>
    </row>
    <row r="191" spans="1:9">
      <c r="A191" s="410"/>
      <c r="B191" s="410"/>
      <c r="C191" s="410"/>
      <c r="D191" s="410"/>
      <c r="E191" s="410"/>
      <c r="F191" s="410"/>
      <c r="G191" s="410"/>
      <c r="H191" s="410"/>
      <c r="I191" s="410"/>
    </row>
    <row r="192" spans="1:9">
      <c r="A192" s="410"/>
      <c r="B192" s="410"/>
      <c r="C192" s="410"/>
      <c r="D192" s="410"/>
      <c r="E192" s="410"/>
      <c r="F192" s="410"/>
      <c r="G192" s="410"/>
      <c r="H192" s="410"/>
      <c r="I192" s="410"/>
    </row>
    <row r="193" spans="1:9">
      <c r="A193" s="410"/>
      <c r="B193" s="410"/>
      <c r="C193" s="410"/>
      <c r="D193" s="410"/>
      <c r="E193" s="410"/>
      <c r="F193" s="410"/>
      <c r="G193" s="410"/>
      <c r="H193" s="410"/>
      <c r="I193" s="410"/>
    </row>
    <row r="194" spans="1:9">
      <c r="A194" s="410"/>
      <c r="B194" s="410"/>
      <c r="C194" s="410"/>
      <c r="D194" s="410"/>
      <c r="E194" s="410"/>
      <c r="F194" s="410"/>
      <c r="G194" s="410"/>
      <c r="H194" s="410"/>
      <c r="I194" s="410"/>
    </row>
    <row r="195" spans="1:9">
      <c r="A195" s="410"/>
      <c r="B195" s="410"/>
      <c r="C195" s="410"/>
      <c r="D195" s="410"/>
      <c r="E195" s="410"/>
      <c r="F195" s="410"/>
      <c r="G195" s="410"/>
      <c r="H195" s="410"/>
      <c r="I195" s="410"/>
    </row>
    <row r="196" spans="1:9">
      <c r="A196" s="410"/>
      <c r="B196" s="410"/>
      <c r="C196" s="410"/>
      <c r="D196" s="410"/>
      <c r="E196" s="410"/>
      <c r="F196" s="410"/>
      <c r="G196" s="410"/>
      <c r="H196" s="410"/>
      <c r="I196" s="410"/>
    </row>
    <row r="197" spans="1:9">
      <c r="A197" s="410"/>
      <c r="B197" s="410"/>
      <c r="C197" s="410"/>
      <c r="D197" s="410"/>
      <c r="E197" s="410"/>
      <c r="F197" s="410"/>
      <c r="G197" s="410"/>
      <c r="H197" s="410"/>
      <c r="I197" s="410"/>
    </row>
    <row r="198" spans="1:9">
      <c r="A198" s="410"/>
      <c r="B198" s="410"/>
      <c r="C198" s="410"/>
      <c r="D198" s="410"/>
      <c r="E198" s="410"/>
      <c r="F198" s="410"/>
      <c r="G198" s="410"/>
      <c r="H198" s="410"/>
      <c r="I198" s="410"/>
    </row>
    <row r="199" spans="1:9">
      <c r="A199" s="410"/>
      <c r="B199" s="410"/>
      <c r="C199" s="410"/>
      <c r="D199" s="410"/>
      <c r="E199" s="410"/>
      <c r="F199" s="410"/>
      <c r="G199" s="410"/>
      <c r="H199" s="410"/>
      <c r="I199" s="410"/>
    </row>
    <row r="200" spans="1:9">
      <c r="A200" s="410"/>
      <c r="B200" s="410"/>
      <c r="C200" s="410"/>
      <c r="D200" s="410"/>
      <c r="E200" s="410"/>
      <c r="F200" s="410"/>
      <c r="G200" s="410"/>
      <c r="H200" s="410"/>
      <c r="I200" s="410"/>
    </row>
    <row r="201" spans="1:9">
      <c r="A201" s="410"/>
      <c r="B201" s="410"/>
      <c r="C201" s="410"/>
      <c r="D201" s="410"/>
      <c r="E201" s="410"/>
      <c r="F201" s="410"/>
      <c r="G201" s="410"/>
      <c r="H201" s="410"/>
      <c r="I201" s="410"/>
    </row>
    <row r="202" spans="1:9">
      <c r="A202" s="410"/>
      <c r="B202" s="410"/>
      <c r="C202" s="410"/>
      <c r="D202" s="410"/>
      <c r="E202" s="410"/>
      <c r="F202" s="410"/>
      <c r="G202" s="410"/>
      <c r="H202" s="410"/>
      <c r="I202" s="410"/>
    </row>
    <row r="203" spans="1:9">
      <c r="A203" s="410"/>
      <c r="B203" s="410"/>
      <c r="C203" s="410"/>
      <c r="D203" s="410"/>
      <c r="E203" s="410"/>
      <c r="F203" s="410"/>
      <c r="G203" s="410"/>
      <c r="H203" s="410"/>
      <c r="I203" s="410"/>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9200C-6094-4430-A45D-CC7BD069EA7C}">
  <sheetPr>
    <tabColor theme="3" tint="0.79998168889431442"/>
  </sheetPr>
  <dimension ref="A1:BC272"/>
  <sheetViews>
    <sheetView zoomScale="80" zoomScaleNormal="80" workbookViewId="0">
      <selection activeCell="O38" sqref="O38"/>
    </sheetView>
  </sheetViews>
  <sheetFormatPr defaultRowHeight="12.5"/>
  <cols>
    <col min="1" max="1" width="18.6328125" bestFit="1" customWidth="1"/>
    <col min="10" max="55" width="8.7265625" style="3"/>
  </cols>
  <sheetData>
    <row r="1" spans="1:38">
      <c r="A1" s="214"/>
      <c r="B1" s="214" t="s">
        <v>819</v>
      </c>
      <c r="C1" s="214" t="s">
        <v>820</v>
      </c>
      <c r="D1" s="214" t="s">
        <v>821</v>
      </c>
      <c r="E1" s="214"/>
      <c r="F1" s="214"/>
      <c r="G1" s="214"/>
      <c r="H1" s="214"/>
      <c r="I1" s="214"/>
    </row>
    <row r="2" spans="1:38">
      <c r="A2" s="214" t="s">
        <v>815</v>
      </c>
      <c r="B2" s="220">
        <v>-0.17799999999999999</v>
      </c>
      <c r="C2" s="220">
        <v>-0.10299999999999999</v>
      </c>
      <c r="D2" s="220">
        <v>-0.13700000000000001</v>
      </c>
      <c r="E2" s="214"/>
      <c r="F2" s="214"/>
      <c r="G2" s="214"/>
      <c r="H2" s="214"/>
      <c r="I2" s="214"/>
    </row>
    <row r="3" spans="1:38">
      <c r="A3" s="214" t="s">
        <v>822</v>
      </c>
      <c r="B3" s="220">
        <v>-3</v>
      </c>
      <c r="C3" s="220">
        <v>0.63600000000000001</v>
      </c>
      <c r="D3" s="220">
        <v>0.69599999999999995</v>
      </c>
      <c r="E3" s="214"/>
      <c r="F3" s="214"/>
      <c r="G3" s="214"/>
      <c r="H3" s="214"/>
      <c r="I3" s="214"/>
      <c r="K3" s="262"/>
      <c r="L3" s="262"/>
      <c r="M3" s="262"/>
    </row>
    <row r="4" spans="1:38">
      <c r="A4" s="214" t="s">
        <v>823</v>
      </c>
      <c r="B4" s="220">
        <v>-5.6000000000000001E-2</v>
      </c>
      <c r="C4" s="220">
        <v>7.4999999999999997E-2</v>
      </c>
      <c r="D4" s="220">
        <v>8.7999999999999995E-2</v>
      </c>
      <c r="E4" s="214"/>
      <c r="F4" s="214"/>
      <c r="G4" s="214"/>
      <c r="H4" s="214"/>
      <c r="I4" s="214"/>
      <c r="K4" s="262"/>
      <c r="Z4" s="262"/>
      <c r="AA4" s="262"/>
      <c r="AB4" s="262"/>
      <c r="AE4" s="100"/>
      <c r="AF4" s="100"/>
      <c r="AG4" s="100"/>
      <c r="AJ4" s="100"/>
      <c r="AK4" s="100"/>
      <c r="AL4" s="100"/>
    </row>
    <row r="5" spans="1:38">
      <c r="A5" s="214" t="s">
        <v>824</v>
      </c>
      <c r="B5" s="220">
        <v>-6.0140000000000002</v>
      </c>
      <c r="C5" s="220">
        <v>0.79600000000000004</v>
      </c>
      <c r="D5" s="220">
        <v>0.78700000000000003</v>
      </c>
      <c r="E5" s="214"/>
      <c r="F5" s="214"/>
      <c r="G5" s="214"/>
      <c r="H5" s="214"/>
      <c r="I5" s="214"/>
      <c r="Z5" s="262"/>
      <c r="AA5" s="262"/>
      <c r="AB5" s="262"/>
      <c r="AJ5" s="100"/>
      <c r="AK5" s="100"/>
    </row>
    <row r="6" spans="1:38">
      <c r="A6" s="214" t="s">
        <v>825</v>
      </c>
      <c r="B6" s="220">
        <v>1.405</v>
      </c>
      <c r="C6" s="220">
        <v>-0.29799999999999999</v>
      </c>
      <c r="D6" s="220">
        <v>-0.32600000000000001</v>
      </c>
      <c r="E6" s="214"/>
      <c r="F6" s="214"/>
      <c r="G6" s="214"/>
      <c r="H6" s="214"/>
      <c r="I6" s="214"/>
    </row>
    <row r="7" spans="1:38">
      <c r="A7" s="214"/>
      <c r="B7" s="214" t="s">
        <v>826</v>
      </c>
      <c r="C7" s="214" t="s">
        <v>827</v>
      </c>
      <c r="D7" s="214" t="s">
        <v>828</v>
      </c>
      <c r="E7" s="214"/>
      <c r="F7" s="214"/>
      <c r="G7" s="214"/>
      <c r="H7" s="214"/>
      <c r="I7" s="214"/>
    </row>
    <row r="8" spans="1:38">
      <c r="A8" s="214"/>
      <c r="B8" s="214"/>
      <c r="C8" s="214"/>
      <c r="D8" s="214"/>
      <c r="E8" s="214"/>
      <c r="F8" s="214"/>
      <c r="G8" s="214"/>
      <c r="H8" s="214"/>
      <c r="I8" s="214"/>
    </row>
    <row r="9" spans="1:38">
      <c r="A9" s="214" t="s">
        <v>829</v>
      </c>
      <c r="B9" s="220">
        <v>-1.405</v>
      </c>
      <c r="C9" s="220">
        <v>0.29799999999999999</v>
      </c>
      <c r="D9" s="220">
        <v>0.32600000000000001</v>
      </c>
      <c r="E9" s="214"/>
      <c r="F9" s="214"/>
      <c r="G9" s="214"/>
      <c r="H9" s="214"/>
      <c r="I9" s="214"/>
    </row>
    <row r="10" spans="1:38">
      <c r="A10" s="3"/>
      <c r="B10" s="3"/>
      <c r="C10" s="3"/>
      <c r="D10" s="3"/>
      <c r="E10" s="3"/>
      <c r="F10" s="3"/>
      <c r="G10" s="3"/>
      <c r="H10" s="3"/>
      <c r="I10" s="3"/>
    </row>
    <row r="11" spans="1:38">
      <c r="A11" s="3"/>
      <c r="B11" s="3"/>
      <c r="C11" s="3"/>
      <c r="D11" s="3"/>
      <c r="E11" s="3"/>
      <c r="F11" s="3"/>
      <c r="G11" s="3"/>
      <c r="H11" s="3"/>
      <c r="I11" s="3"/>
    </row>
    <row r="12" spans="1:38">
      <c r="A12" s="3"/>
      <c r="B12" s="3"/>
      <c r="C12" s="3"/>
      <c r="D12" s="3"/>
      <c r="E12" s="3"/>
      <c r="F12" s="3"/>
      <c r="G12" s="3"/>
      <c r="H12" s="3"/>
      <c r="I12" s="3"/>
    </row>
    <row r="13" spans="1:38">
      <c r="A13" s="3"/>
      <c r="B13" s="3"/>
      <c r="C13" s="3"/>
      <c r="D13" s="3"/>
      <c r="E13" s="3"/>
      <c r="F13" s="3"/>
      <c r="G13" s="3"/>
      <c r="H13" s="3"/>
      <c r="I13" s="3"/>
    </row>
    <row r="14" spans="1:38">
      <c r="A14" s="3"/>
      <c r="B14" s="3"/>
      <c r="C14" s="3"/>
      <c r="D14" s="3"/>
      <c r="E14" s="3"/>
      <c r="F14" s="3"/>
      <c r="G14" s="3"/>
      <c r="H14" s="3"/>
      <c r="I14" s="3"/>
    </row>
    <row r="15" spans="1:38">
      <c r="A15" s="3"/>
      <c r="B15" s="3"/>
      <c r="C15" s="3"/>
      <c r="D15" s="3"/>
      <c r="E15" s="3"/>
      <c r="F15" s="3"/>
      <c r="G15" s="3"/>
      <c r="H15" s="3"/>
      <c r="I15" s="3"/>
    </row>
    <row r="16" spans="1:38">
      <c r="A16" s="3"/>
      <c r="B16" s="3"/>
      <c r="C16" s="3"/>
      <c r="D16" s="3"/>
      <c r="E16" s="3"/>
      <c r="F16" s="3"/>
      <c r="G16" s="3"/>
      <c r="H16" s="3"/>
      <c r="I16" s="3"/>
    </row>
    <row r="17" spans="1:9">
      <c r="A17" s="3"/>
      <c r="B17" s="3"/>
      <c r="C17" s="3"/>
      <c r="D17" s="3"/>
      <c r="E17" s="3"/>
      <c r="F17" s="3"/>
      <c r="G17" s="3"/>
      <c r="H17" s="3"/>
      <c r="I17" s="3"/>
    </row>
    <row r="18" spans="1:9">
      <c r="A18" s="3"/>
      <c r="B18" s="3"/>
      <c r="C18" s="3"/>
      <c r="D18" s="3"/>
      <c r="E18" s="3"/>
      <c r="F18" s="3"/>
      <c r="G18" s="3"/>
      <c r="H18" s="3"/>
      <c r="I18" s="3"/>
    </row>
    <row r="19" spans="1:9">
      <c r="A19" s="3"/>
      <c r="B19" s="3"/>
      <c r="C19" s="3"/>
      <c r="D19" s="3"/>
      <c r="E19" s="3"/>
      <c r="F19" s="3"/>
      <c r="G19" s="3"/>
      <c r="H19" s="3"/>
      <c r="I19" s="3"/>
    </row>
    <row r="20" spans="1:9">
      <c r="A20" s="3"/>
      <c r="B20" s="3"/>
      <c r="C20" s="3"/>
      <c r="D20" s="3"/>
      <c r="E20" s="3"/>
      <c r="F20" s="3"/>
      <c r="G20" s="3"/>
      <c r="H20" s="3"/>
      <c r="I20" s="3"/>
    </row>
    <row r="21" spans="1:9">
      <c r="A21" s="3"/>
      <c r="B21" s="3"/>
      <c r="C21" s="3"/>
      <c r="D21" s="3"/>
      <c r="E21" s="3"/>
      <c r="F21" s="3"/>
      <c r="G21" s="3"/>
      <c r="H21" s="3"/>
      <c r="I21" s="3"/>
    </row>
    <row r="22" spans="1:9">
      <c r="A22" s="3"/>
      <c r="B22" s="3"/>
      <c r="C22" s="3"/>
      <c r="D22" s="3"/>
      <c r="E22" s="3"/>
      <c r="F22" s="3"/>
      <c r="G22" s="3"/>
      <c r="H22" s="3"/>
      <c r="I22" s="3"/>
    </row>
    <row r="23" spans="1:9">
      <c r="A23" s="3"/>
      <c r="B23" s="3"/>
      <c r="C23" s="3"/>
      <c r="D23" s="3"/>
      <c r="E23" s="3"/>
      <c r="F23" s="3"/>
      <c r="G23" s="3"/>
      <c r="H23" s="3"/>
      <c r="I23" s="3"/>
    </row>
    <row r="24" spans="1:9">
      <c r="A24" s="3"/>
      <c r="B24" s="3"/>
      <c r="C24" s="3"/>
      <c r="D24" s="3"/>
      <c r="E24" s="3"/>
      <c r="F24" s="3"/>
      <c r="G24" s="3"/>
      <c r="H24" s="3"/>
      <c r="I24" s="3"/>
    </row>
    <row r="25" spans="1:9">
      <c r="A25" s="3"/>
      <c r="B25" s="3"/>
      <c r="C25" s="3"/>
      <c r="D25" s="3"/>
      <c r="E25" s="3"/>
      <c r="F25" s="3"/>
      <c r="G25" s="3"/>
      <c r="H25" s="3"/>
      <c r="I25" s="3"/>
    </row>
    <row r="26" spans="1:9">
      <c r="A26" s="3"/>
      <c r="B26" s="3"/>
      <c r="C26" s="3"/>
      <c r="D26" s="3"/>
      <c r="E26" s="3"/>
      <c r="F26" s="3"/>
      <c r="G26" s="3"/>
      <c r="H26" s="3"/>
      <c r="I26" s="3"/>
    </row>
    <row r="27" spans="1:9">
      <c r="A27" s="3"/>
      <c r="B27" s="3"/>
      <c r="C27" s="3"/>
      <c r="D27" s="3"/>
      <c r="E27" s="3"/>
      <c r="F27" s="3"/>
      <c r="G27" s="3"/>
      <c r="H27" s="3"/>
      <c r="I27" s="3"/>
    </row>
    <row r="28" spans="1:9">
      <c r="A28" s="3"/>
      <c r="B28" s="3"/>
      <c r="C28" s="3"/>
      <c r="D28" s="3"/>
      <c r="E28" s="3"/>
      <c r="F28" s="3"/>
      <c r="G28" s="3"/>
      <c r="H28" s="3"/>
      <c r="I28" s="3"/>
    </row>
    <row r="29" spans="1:9">
      <c r="A29" s="3"/>
      <c r="B29" s="3"/>
      <c r="C29" s="3"/>
      <c r="D29" s="3"/>
      <c r="E29" s="3"/>
      <c r="F29" s="3"/>
      <c r="G29" s="3"/>
      <c r="H29" s="3"/>
      <c r="I29" s="3"/>
    </row>
    <row r="30" spans="1:9">
      <c r="A30" s="3"/>
      <c r="B30" s="3"/>
      <c r="C30" s="3"/>
      <c r="D30" s="3"/>
      <c r="E30" s="3"/>
      <c r="F30" s="3"/>
      <c r="G30" s="3"/>
      <c r="H30" s="3"/>
      <c r="I30" s="3"/>
    </row>
    <row r="31" spans="1:9">
      <c r="A31" s="3"/>
      <c r="B31" s="3"/>
      <c r="C31" s="3"/>
      <c r="D31" s="3"/>
      <c r="E31" s="3"/>
      <c r="F31" s="3"/>
      <c r="G31" s="3"/>
      <c r="H31" s="3"/>
      <c r="I31" s="3"/>
    </row>
    <row r="32" spans="1:9">
      <c r="A32" s="3"/>
      <c r="B32" s="3"/>
      <c r="C32" s="3"/>
      <c r="D32" s="3"/>
      <c r="E32" s="3"/>
      <c r="F32" s="3"/>
      <c r="G32" s="3"/>
      <c r="H32" s="3"/>
      <c r="I32" s="3"/>
    </row>
    <row r="33" spans="1:9">
      <c r="A33" s="3"/>
      <c r="B33" s="3"/>
      <c r="C33" s="3"/>
      <c r="D33" s="3"/>
      <c r="E33" s="3"/>
      <c r="F33" s="3"/>
      <c r="G33" s="3"/>
      <c r="H33" s="3"/>
      <c r="I33" s="3"/>
    </row>
    <row r="34" spans="1:9">
      <c r="A34" s="3"/>
      <c r="B34" s="3"/>
      <c r="C34" s="3"/>
      <c r="D34" s="3"/>
      <c r="E34" s="3"/>
      <c r="F34" s="3"/>
      <c r="G34" s="3"/>
      <c r="H34" s="3"/>
      <c r="I34" s="3"/>
    </row>
    <row r="35" spans="1:9">
      <c r="A35" s="3"/>
      <c r="B35" s="3"/>
      <c r="C35" s="3"/>
      <c r="D35" s="3"/>
      <c r="E35" s="3"/>
      <c r="F35" s="3"/>
      <c r="G35" s="3"/>
      <c r="H35" s="3"/>
      <c r="I35" s="3"/>
    </row>
    <row r="36" spans="1:9">
      <c r="A36" s="3"/>
      <c r="B36" s="3"/>
      <c r="C36" s="3"/>
      <c r="D36" s="3"/>
      <c r="E36" s="3"/>
      <c r="F36" s="3"/>
      <c r="G36" s="3"/>
      <c r="H36" s="3"/>
      <c r="I36" s="3"/>
    </row>
    <row r="37" spans="1:9">
      <c r="A37" s="3"/>
      <c r="B37" s="3"/>
      <c r="C37" s="3"/>
      <c r="D37" s="3"/>
      <c r="E37" s="3"/>
      <c r="F37" s="3"/>
      <c r="G37" s="3"/>
      <c r="H37" s="3"/>
      <c r="I37" s="3"/>
    </row>
    <row r="38" spans="1:9">
      <c r="A38" s="3"/>
      <c r="B38" s="3"/>
      <c r="C38" s="3"/>
      <c r="D38" s="3"/>
      <c r="E38" s="3"/>
      <c r="F38" s="3"/>
      <c r="G38" s="3"/>
      <c r="H38" s="3"/>
      <c r="I38" s="3"/>
    </row>
    <row r="39" spans="1:9">
      <c r="A39" s="3"/>
      <c r="B39" s="3"/>
      <c r="C39" s="3"/>
      <c r="D39" s="3"/>
      <c r="E39" s="3"/>
      <c r="F39" s="3"/>
      <c r="G39" s="3"/>
      <c r="H39" s="3"/>
      <c r="I39" s="3"/>
    </row>
    <row r="40" spans="1:9">
      <c r="A40" s="3"/>
      <c r="B40" s="3"/>
      <c r="C40" s="3"/>
      <c r="D40" s="3"/>
      <c r="E40" s="3"/>
      <c r="F40" s="3"/>
      <c r="G40" s="3"/>
      <c r="H40" s="3"/>
      <c r="I40" s="3"/>
    </row>
    <row r="41" spans="1:9">
      <c r="A41" s="3"/>
      <c r="B41" s="3"/>
      <c r="C41" s="3"/>
      <c r="D41" s="3"/>
      <c r="E41" s="3"/>
      <c r="F41" s="3"/>
      <c r="G41" s="3"/>
      <c r="H41" s="3"/>
      <c r="I41" s="3"/>
    </row>
    <row r="42" spans="1:9">
      <c r="A42" s="3"/>
      <c r="B42" s="3"/>
      <c r="C42" s="3"/>
      <c r="D42" s="3"/>
      <c r="E42" s="3"/>
      <c r="F42" s="3"/>
      <c r="G42" s="3"/>
      <c r="H42" s="3"/>
      <c r="I42" s="3"/>
    </row>
    <row r="43" spans="1:9">
      <c r="A43" s="3"/>
      <c r="B43" s="3"/>
      <c r="C43" s="3"/>
      <c r="D43" s="3"/>
      <c r="E43" s="3"/>
      <c r="F43" s="3"/>
      <c r="G43" s="3"/>
      <c r="H43" s="3"/>
      <c r="I43" s="3"/>
    </row>
    <row r="44" spans="1:9">
      <c r="A44" s="3"/>
      <c r="B44" s="3"/>
      <c r="C44" s="3"/>
      <c r="D44" s="3"/>
      <c r="E44" s="3"/>
      <c r="F44" s="3"/>
      <c r="G44" s="3"/>
      <c r="H44" s="3"/>
      <c r="I44" s="3"/>
    </row>
    <row r="45" spans="1:9">
      <c r="A45" s="3"/>
      <c r="B45" s="3"/>
      <c r="C45" s="3"/>
      <c r="D45" s="3"/>
      <c r="E45" s="3"/>
      <c r="F45" s="3"/>
      <c r="G45" s="3"/>
      <c r="H45" s="3"/>
      <c r="I45" s="3"/>
    </row>
    <row r="46" spans="1:9">
      <c r="A46" s="3"/>
      <c r="B46" s="3"/>
      <c r="C46" s="3"/>
      <c r="D46" s="3"/>
      <c r="E46" s="3"/>
      <c r="F46" s="3"/>
      <c r="G46" s="3"/>
      <c r="H46" s="3"/>
      <c r="I46" s="3"/>
    </row>
    <row r="47" spans="1:9">
      <c r="A47" s="3"/>
      <c r="B47" s="3"/>
      <c r="C47" s="3"/>
      <c r="D47" s="3"/>
      <c r="E47" s="3"/>
      <c r="F47" s="3"/>
      <c r="G47" s="3"/>
      <c r="H47" s="3"/>
      <c r="I47" s="3"/>
    </row>
    <row r="48" spans="1:9">
      <c r="A48" s="3"/>
      <c r="B48" s="3"/>
      <c r="C48" s="3"/>
      <c r="D48" s="3"/>
      <c r="E48" s="3"/>
      <c r="F48" s="3"/>
      <c r="G48" s="3"/>
      <c r="H48" s="3"/>
      <c r="I48" s="3"/>
    </row>
    <row r="49" spans="1:9">
      <c r="A49" s="3"/>
      <c r="B49" s="3"/>
      <c r="C49" s="3"/>
      <c r="D49" s="3"/>
      <c r="E49" s="3"/>
      <c r="F49" s="3"/>
      <c r="G49" s="3"/>
      <c r="H49" s="3"/>
      <c r="I49" s="3"/>
    </row>
    <row r="50" spans="1:9">
      <c r="A50" s="3"/>
      <c r="B50" s="3"/>
      <c r="C50" s="3"/>
      <c r="D50" s="3"/>
      <c r="E50" s="3"/>
      <c r="F50" s="3"/>
      <c r="G50" s="3"/>
      <c r="H50" s="3"/>
      <c r="I50" s="3"/>
    </row>
    <row r="51" spans="1:9">
      <c r="A51" s="3"/>
      <c r="B51" s="3"/>
      <c r="C51" s="3"/>
      <c r="D51" s="3"/>
      <c r="E51" s="3"/>
      <c r="F51" s="3"/>
      <c r="G51" s="3"/>
      <c r="H51" s="3"/>
      <c r="I51" s="3"/>
    </row>
    <row r="52" spans="1:9">
      <c r="A52" s="3"/>
      <c r="B52" s="3"/>
      <c r="C52" s="3"/>
      <c r="D52" s="3"/>
      <c r="E52" s="3"/>
      <c r="F52" s="3"/>
      <c r="G52" s="3"/>
      <c r="H52" s="3"/>
      <c r="I52" s="3"/>
    </row>
    <row r="53" spans="1:9">
      <c r="A53" s="3"/>
      <c r="B53" s="3"/>
      <c r="C53" s="3"/>
      <c r="D53" s="3"/>
      <c r="E53" s="3"/>
      <c r="F53" s="3"/>
      <c r="G53" s="3"/>
      <c r="H53" s="3"/>
      <c r="I53" s="3"/>
    </row>
    <row r="54" spans="1:9">
      <c r="A54" s="3"/>
      <c r="B54" s="3"/>
      <c r="C54" s="3"/>
      <c r="D54" s="3"/>
      <c r="E54" s="3"/>
      <c r="F54" s="3"/>
      <c r="G54" s="3"/>
      <c r="H54" s="3"/>
      <c r="I54" s="3"/>
    </row>
    <row r="55" spans="1:9">
      <c r="A55" s="3"/>
      <c r="B55" s="3"/>
      <c r="C55" s="3"/>
      <c r="D55" s="3"/>
      <c r="E55" s="3"/>
      <c r="F55" s="3"/>
      <c r="G55" s="3"/>
      <c r="H55" s="3"/>
      <c r="I55" s="3"/>
    </row>
    <row r="56" spans="1:9">
      <c r="A56" s="3"/>
      <c r="B56" s="3"/>
      <c r="C56" s="3"/>
      <c r="D56" s="3"/>
      <c r="E56" s="3"/>
      <c r="F56" s="3"/>
      <c r="G56" s="3"/>
      <c r="H56" s="3"/>
      <c r="I56" s="3"/>
    </row>
    <row r="57" spans="1:9">
      <c r="A57" s="3"/>
      <c r="B57" s="3"/>
      <c r="C57" s="3"/>
      <c r="D57" s="3"/>
      <c r="E57" s="3"/>
      <c r="F57" s="3"/>
      <c r="G57" s="3"/>
      <c r="H57" s="3"/>
      <c r="I57" s="3"/>
    </row>
    <row r="58" spans="1:9">
      <c r="A58" s="3"/>
      <c r="B58" s="3"/>
      <c r="C58" s="3"/>
      <c r="D58" s="3"/>
      <c r="E58" s="3"/>
      <c r="F58" s="3"/>
      <c r="G58" s="3"/>
      <c r="H58" s="3"/>
      <c r="I58" s="3"/>
    </row>
    <row r="59" spans="1:9">
      <c r="A59" s="3"/>
      <c r="B59" s="3"/>
      <c r="C59" s="3"/>
      <c r="D59" s="3"/>
      <c r="E59" s="3"/>
      <c r="F59" s="3"/>
      <c r="G59" s="3"/>
      <c r="H59" s="3"/>
      <c r="I59" s="3"/>
    </row>
    <row r="60" spans="1:9">
      <c r="A60" s="3"/>
      <c r="B60" s="3"/>
      <c r="C60" s="3"/>
      <c r="D60" s="3"/>
      <c r="E60" s="3"/>
      <c r="F60" s="3"/>
      <c r="G60" s="3"/>
      <c r="H60" s="3"/>
      <c r="I60" s="3"/>
    </row>
    <row r="61" spans="1:9">
      <c r="A61" s="3"/>
      <c r="B61" s="3"/>
      <c r="C61" s="3"/>
      <c r="D61" s="3"/>
      <c r="E61" s="3"/>
      <c r="F61" s="3"/>
      <c r="G61" s="3"/>
      <c r="H61" s="3"/>
      <c r="I61" s="3"/>
    </row>
    <row r="62" spans="1:9">
      <c r="A62" s="3"/>
      <c r="B62" s="3"/>
      <c r="C62" s="3"/>
      <c r="D62" s="3"/>
      <c r="E62" s="3"/>
      <c r="F62" s="3"/>
      <c r="G62" s="3"/>
      <c r="H62" s="3"/>
      <c r="I62" s="3"/>
    </row>
    <row r="63" spans="1:9">
      <c r="A63" s="3"/>
      <c r="B63" s="3"/>
      <c r="C63" s="3"/>
      <c r="D63" s="3"/>
      <c r="E63" s="3"/>
      <c r="F63" s="3"/>
      <c r="G63" s="3"/>
      <c r="H63" s="3"/>
      <c r="I63" s="3"/>
    </row>
    <row r="64" spans="1:9">
      <c r="A64" s="3"/>
      <c r="B64" s="3"/>
      <c r="C64" s="3"/>
      <c r="D64" s="3"/>
      <c r="E64" s="3"/>
      <c r="F64" s="3"/>
      <c r="G64" s="3"/>
      <c r="H64" s="3"/>
      <c r="I64" s="3"/>
    </row>
    <row r="65" spans="1:9">
      <c r="A65" s="3"/>
      <c r="B65" s="3"/>
      <c r="C65" s="3"/>
      <c r="D65" s="3"/>
      <c r="E65" s="3"/>
      <c r="F65" s="3"/>
      <c r="G65" s="3"/>
      <c r="H65" s="3"/>
      <c r="I65" s="3"/>
    </row>
    <row r="66" spans="1:9">
      <c r="A66" s="3"/>
      <c r="B66" s="3"/>
      <c r="C66" s="3"/>
      <c r="D66" s="3"/>
      <c r="E66" s="3"/>
      <c r="F66" s="3"/>
      <c r="G66" s="3"/>
      <c r="H66" s="3"/>
      <c r="I66" s="3"/>
    </row>
    <row r="67" spans="1:9">
      <c r="A67" s="3"/>
      <c r="B67" s="3"/>
      <c r="C67" s="3"/>
      <c r="D67" s="3"/>
      <c r="E67" s="3"/>
      <c r="F67" s="3"/>
      <c r="G67" s="3"/>
      <c r="H67" s="3"/>
      <c r="I67" s="3"/>
    </row>
    <row r="68" spans="1:9">
      <c r="A68" s="3"/>
      <c r="B68" s="3"/>
      <c r="C68" s="3"/>
      <c r="D68" s="3"/>
      <c r="E68" s="3"/>
      <c r="F68" s="3"/>
      <c r="G68" s="3"/>
      <c r="H68" s="3"/>
      <c r="I68" s="3"/>
    </row>
    <row r="69" spans="1:9">
      <c r="A69" s="3"/>
      <c r="B69" s="3"/>
      <c r="C69" s="3"/>
      <c r="D69" s="3"/>
      <c r="E69" s="3"/>
      <c r="F69" s="3"/>
      <c r="G69" s="3"/>
      <c r="H69" s="3"/>
      <c r="I69" s="3"/>
    </row>
    <row r="70" spans="1:9">
      <c r="A70" s="3"/>
      <c r="B70" s="3"/>
      <c r="C70" s="3"/>
      <c r="D70" s="3"/>
      <c r="E70" s="3"/>
      <c r="F70" s="3"/>
      <c r="G70" s="3"/>
      <c r="H70" s="3"/>
      <c r="I70" s="3"/>
    </row>
    <row r="71" spans="1:9">
      <c r="A71" s="3"/>
      <c r="B71" s="3"/>
      <c r="C71" s="3"/>
      <c r="D71" s="3"/>
      <c r="E71" s="3"/>
      <c r="F71" s="3"/>
      <c r="G71" s="3"/>
      <c r="H71" s="3"/>
      <c r="I71" s="3"/>
    </row>
    <row r="72" spans="1:9">
      <c r="A72" s="3"/>
      <c r="B72" s="3"/>
      <c r="C72" s="3"/>
      <c r="D72" s="3"/>
      <c r="E72" s="3"/>
      <c r="F72" s="3"/>
      <c r="G72" s="3"/>
      <c r="H72" s="3"/>
      <c r="I72" s="3"/>
    </row>
    <row r="73" spans="1:9">
      <c r="A73" s="3"/>
      <c r="B73" s="3"/>
      <c r="C73" s="3"/>
      <c r="D73" s="3"/>
      <c r="E73" s="3"/>
      <c r="F73" s="3"/>
      <c r="G73" s="3"/>
      <c r="H73" s="3"/>
      <c r="I73" s="3"/>
    </row>
    <row r="74" spans="1:9">
      <c r="A74" s="3"/>
      <c r="B74" s="3"/>
      <c r="C74" s="3"/>
      <c r="D74" s="3"/>
      <c r="E74" s="3"/>
      <c r="F74" s="3"/>
      <c r="G74" s="3"/>
      <c r="H74" s="3"/>
      <c r="I74" s="3"/>
    </row>
    <row r="75" spans="1:9">
      <c r="A75" s="3"/>
      <c r="B75" s="3"/>
      <c r="C75" s="3"/>
      <c r="D75" s="3"/>
      <c r="E75" s="3"/>
      <c r="F75" s="3"/>
      <c r="G75" s="3"/>
      <c r="H75" s="3"/>
      <c r="I75" s="3"/>
    </row>
    <row r="76" spans="1:9">
      <c r="A76" s="3"/>
      <c r="B76" s="3"/>
      <c r="C76" s="3"/>
      <c r="D76" s="3"/>
      <c r="E76" s="3"/>
      <c r="F76" s="3"/>
      <c r="G76" s="3"/>
      <c r="H76" s="3"/>
      <c r="I76" s="3"/>
    </row>
    <row r="77" spans="1:9">
      <c r="A77" s="3"/>
      <c r="B77" s="3"/>
      <c r="C77" s="3"/>
      <c r="D77" s="3"/>
      <c r="E77" s="3"/>
      <c r="F77" s="3"/>
      <c r="G77" s="3"/>
      <c r="H77" s="3"/>
      <c r="I77" s="3"/>
    </row>
    <row r="78" spans="1:9">
      <c r="A78" s="3"/>
      <c r="B78" s="3"/>
      <c r="C78" s="3"/>
      <c r="D78" s="3"/>
      <c r="E78" s="3"/>
      <c r="F78" s="3"/>
      <c r="G78" s="3"/>
      <c r="H78" s="3"/>
      <c r="I78" s="3"/>
    </row>
    <row r="79" spans="1:9">
      <c r="A79" s="3"/>
      <c r="B79" s="3"/>
      <c r="C79" s="3"/>
      <c r="D79" s="3"/>
      <c r="E79" s="3"/>
      <c r="F79" s="3"/>
      <c r="G79" s="3"/>
      <c r="H79" s="3"/>
      <c r="I79" s="3"/>
    </row>
    <row r="80" spans="1:9">
      <c r="A80" s="3"/>
      <c r="B80" s="3"/>
      <c r="C80" s="3"/>
      <c r="D80" s="3"/>
      <c r="E80" s="3"/>
      <c r="F80" s="3"/>
      <c r="G80" s="3"/>
      <c r="H80" s="3"/>
      <c r="I80" s="3"/>
    </row>
    <row r="81" spans="1:9">
      <c r="A81" s="3"/>
      <c r="B81" s="3"/>
      <c r="C81" s="3"/>
      <c r="D81" s="3"/>
      <c r="E81" s="3"/>
      <c r="F81" s="3"/>
      <c r="G81" s="3"/>
      <c r="H81" s="3"/>
      <c r="I81" s="3"/>
    </row>
    <row r="82" spans="1:9">
      <c r="A82" s="3"/>
      <c r="B82" s="3"/>
      <c r="C82" s="3"/>
      <c r="D82" s="3"/>
      <c r="E82" s="3"/>
      <c r="F82" s="3"/>
      <c r="G82" s="3"/>
      <c r="H82" s="3"/>
      <c r="I82" s="3"/>
    </row>
    <row r="83" spans="1:9">
      <c r="A83" s="3"/>
      <c r="B83" s="3"/>
      <c r="C83" s="3"/>
      <c r="D83" s="3"/>
      <c r="E83" s="3"/>
      <c r="F83" s="3"/>
      <c r="G83" s="3"/>
      <c r="H83" s="3"/>
      <c r="I83" s="3"/>
    </row>
    <row r="84" spans="1:9">
      <c r="A84" s="3"/>
      <c r="B84" s="3"/>
      <c r="C84" s="3"/>
      <c r="D84" s="3"/>
      <c r="E84" s="3"/>
      <c r="F84" s="3"/>
      <c r="G84" s="3"/>
      <c r="H84" s="3"/>
      <c r="I84" s="3"/>
    </row>
    <row r="85" spans="1:9">
      <c r="A85" s="3"/>
      <c r="B85" s="3"/>
      <c r="C85" s="3"/>
      <c r="D85" s="3"/>
      <c r="E85" s="3"/>
      <c r="F85" s="3"/>
      <c r="G85" s="3"/>
      <c r="H85" s="3"/>
      <c r="I85" s="3"/>
    </row>
    <row r="86" spans="1:9">
      <c r="A86" s="3"/>
      <c r="B86" s="3"/>
      <c r="C86" s="3"/>
      <c r="D86" s="3"/>
      <c r="E86" s="3"/>
      <c r="F86" s="3"/>
      <c r="G86" s="3"/>
      <c r="H86" s="3"/>
      <c r="I86" s="3"/>
    </row>
    <row r="87" spans="1:9">
      <c r="A87" s="3"/>
      <c r="B87" s="3"/>
      <c r="C87" s="3"/>
      <c r="D87" s="3"/>
      <c r="E87" s="3"/>
      <c r="F87" s="3"/>
      <c r="G87" s="3"/>
      <c r="H87" s="3"/>
      <c r="I87" s="3"/>
    </row>
    <row r="88" spans="1:9">
      <c r="A88" s="3"/>
      <c r="B88" s="3"/>
      <c r="C88" s="3"/>
      <c r="D88" s="3"/>
      <c r="E88" s="3"/>
      <c r="F88" s="3"/>
      <c r="G88" s="3"/>
      <c r="H88" s="3"/>
      <c r="I88" s="3"/>
    </row>
    <row r="89" spans="1:9">
      <c r="A89" s="3"/>
      <c r="B89" s="3"/>
      <c r="C89" s="3"/>
      <c r="D89" s="3"/>
      <c r="E89" s="3"/>
      <c r="F89" s="3"/>
      <c r="G89" s="3"/>
      <c r="H89" s="3"/>
      <c r="I89" s="3"/>
    </row>
    <row r="90" spans="1:9">
      <c r="A90" s="3"/>
      <c r="B90" s="3"/>
      <c r="C90" s="3"/>
      <c r="D90" s="3"/>
      <c r="E90" s="3"/>
      <c r="F90" s="3"/>
      <c r="G90" s="3"/>
      <c r="H90" s="3"/>
      <c r="I90" s="3"/>
    </row>
    <row r="91" spans="1:9">
      <c r="A91" s="3"/>
      <c r="B91" s="3"/>
      <c r="C91" s="3"/>
      <c r="D91" s="3"/>
      <c r="E91" s="3"/>
      <c r="F91" s="3"/>
      <c r="G91" s="3"/>
      <c r="H91" s="3"/>
      <c r="I91" s="3"/>
    </row>
    <row r="92" spans="1:9">
      <c r="A92" s="3"/>
      <c r="B92" s="3"/>
      <c r="C92" s="3"/>
      <c r="D92" s="3"/>
      <c r="E92" s="3"/>
      <c r="F92" s="3"/>
      <c r="G92" s="3"/>
      <c r="H92" s="3"/>
      <c r="I92" s="3"/>
    </row>
    <row r="93" spans="1:9">
      <c r="A93" s="3"/>
      <c r="B93" s="3"/>
      <c r="C93" s="3"/>
      <c r="D93" s="3"/>
      <c r="E93" s="3"/>
      <c r="F93" s="3"/>
      <c r="G93" s="3"/>
      <c r="H93" s="3"/>
      <c r="I93" s="3"/>
    </row>
    <row r="94" spans="1:9">
      <c r="A94" s="3"/>
      <c r="B94" s="3"/>
      <c r="C94" s="3"/>
      <c r="D94" s="3"/>
      <c r="E94" s="3"/>
      <c r="F94" s="3"/>
      <c r="G94" s="3"/>
      <c r="H94" s="3"/>
      <c r="I94" s="3"/>
    </row>
    <row r="95" spans="1:9">
      <c r="A95" s="3"/>
      <c r="B95" s="3"/>
      <c r="C95" s="3"/>
      <c r="D95" s="3"/>
      <c r="E95" s="3"/>
      <c r="F95" s="3"/>
      <c r="G95" s="3"/>
      <c r="H95" s="3"/>
      <c r="I95" s="3"/>
    </row>
    <row r="96" spans="1:9">
      <c r="A96" s="3"/>
      <c r="B96" s="3"/>
      <c r="C96" s="3"/>
      <c r="D96" s="3"/>
      <c r="E96" s="3"/>
      <c r="F96" s="3"/>
      <c r="G96" s="3"/>
      <c r="H96" s="3"/>
      <c r="I96" s="3"/>
    </row>
    <row r="97" spans="1:9">
      <c r="A97" s="3"/>
      <c r="B97" s="3"/>
      <c r="C97" s="3"/>
      <c r="D97" s="3"/>
      <c r="E97" s="3"/>
      <c r="F97" s="3"/>
      <c r="G97" s="3"/>
      <c r="H97" s="3"/>
      <c r="I97" s="3"/>
    </row>
    <row r="98" spans="1:9">
      <c r="A98" s="3"/>
      <c r="B98" s="3"/>
      <c r="C98" s="3"/>
      <c r="D98" s="3"/>
      <c r="E98" s="3"/>
      <c r="F98" s="3"/>
      <c r="G98" s="3"/>
      <c r="H98" s="3"/>
      <c r="I98" s="3"/>
    </row>
    <row r="99" spans="1:9">
      <c r="A99" s="3"/>
      <c r="B99" s="3"/>
      <c r="C99" s="3"/>
      <c r="D99" s="3"/>
      <c r="E99" s="3"/>
      <c r="F99" s="3"/>
      <c r="G99" s="3"/>
      <c r="H99" s="3"/>
      <c r="I99" s="3"/>
    </row>
    <row r="100" spans="1:9">
      <c r="A100" s="3"/>
      <c r="B100" s="3"/>
      <c r="C100" s="3"/>
      <c r="D100" s="3"/>
      <c r="E100" s="3"/>
      <c r="F100" s="3"/>
      <c r="G100" s="3"/>
      <c r="H100" s="3"/>
      <c r="I100" s="3"/>
    </row>
    <row r="101" spans="1:9">
      <c r="A101" s="3"/>
      <c r="B101" s="3"/>
      <c r="C101" s="3"/>
      <c r="D101" s="3"/>
      <c r="E101" s="3"/>
      <c r="F101" s="3"/>
      <c r="G101" s="3"/>
      <c r="H101" s="3"/>
      <c r="I101" s="3"/>
    </row>
    <row r="102" spans="1:9">
      <c r="A102" s="3"/>
      <c r="B102" s="3"/>
      <c r="C102" s="3"/>
      <c r="D102" s="3"/>
      <c r="E102" s="3"/>
      <c r="F102" s="3"/>
      <c r="G102" s="3"/>
      <c r="H102" s="3"/>
      <c r="I102" s="3"/>
    </row>
    <row r="103" spans="1:9">
      <c r="A103" s="3"/>
      <c r="B103" s="3"/>
      <c r="C103" s="3"/>
      <c r="D103" s="3"/>
      <c r="E103" s="3"/>
      <c r="F103" s="3"/>
      <c r="G103" s="3"/>
      <c r="H103" s="3"/>
      <c r="I103" s="3"/>
    </row>
    <row r="104" spans="1:9">
      <c r="A104" s="3"/>
      <c r="B104" s="3"/>
      <c r="C104" s="3"/>
      <c r="D104" s="3"/>
      <c r="E104" s="3"/>
      <c r="F104" s="3"/>
      <c r="G104" s="3"/>
      <c r="H104" s="3"/>
      <c r="I104" s="3"/>
    </row>
    <row r="105" spans="1:9">
      <c r="A105" s="3"/>
      <c r="B105" s="3"/>
      <c r="C105" s="3"/>
      <c r="D105" s="3"/>
      <c r="E105" s="3"/>
      <c r="F105" s="3"/>
      <c r="G105" s="3"/>
      <c r="H105" s="3"/>
      <c r="I105" s="3"/>
    </row>
    <row r="106" spans="1:9">
      <c r="A106" s="3"/>
      <c r="B106" s="3"/>
      <c r="C106" s="3"/>
      <c r="D106" s="3"/>
      <c r="E106" s="3"/>
      <c r="F106" s="3"/>
      <c r="G106" s="3"/>
      <c r="H106" s="3"/>
      <c r="I106" s="3"/>
    </row>
    <row r="107" spans="1:9">
      <c r="A107" s="3"/>
      <c r="B107" s="3"/>
      <c r="C107" s="3"/>
      <c r="D107" s="3"/>
      <c r="E107" s="3"/>
      <c r="F107" s="3"/>
      <c r="G107" s="3"/>
      <c r="H107" s="3"/>
      <c r="I107" s="3"/>
    </row>
    <row r="108" spans="1:9">
      <c r="A108" s="3"/>
      <c r="B108" s="3"/>
      <c r="C108" s="3"/>
      <c r="D108" s="3"/>
      <c r="E108" s="3"/>
      <c r="F108" s="3"/>
      <c r="G108" s="3"/>
      <c r="H108" s="3"/>
      <c r="I108" s="3"/>
    </row>
    <row r="109" spans="1:9">
      <c r="A109" s="3"/>
      <c r="B109" s="3"/>
      <c r="C109" s="3"/>
      <c r="D109" s="3"/>
      <c r="E109" s="3"/>
      <c r="F109" s="3"/>
      <c r="G109" s="3"/>
      <c r="H109" s="3"/>
      <c r="I109" s="3"/>
    </row>
    <row r="110" spans="1:9">
      <c r="A110" s="3"/>
      <c r="B110" s="3"/>
      <c r="C110" s="3"/>
      <c r="D110" s="3"/>
      <c r="E110" s="3"/>
      <c r="F110" s="3"/>
      <c r="G110" s="3"/>
      <c r="H110" s="3"/>
      <c r="I110" s="3"/>
    </row>
    <row r="111" spans="1:9">
      <c r="A111" s="3"/>
      <c r="B111" s="3"/>
      <c r="C111" s="3"/>
      <c r="D111" s="3"/>
      <c r="E111" s="3"/>
      <c r="F111" s="3"/>
      <c r="G111" s="3"/>
      <c r="H111" s="3"/>
      <c r="I111" s="3"/>
    </row>
    <row r="112" spans="1:9">
      <c r="A112" s="3"/>
      <c r="B112" s="3"/>
      <c r="C112" s="3"/>
      <c r="D112" s="3"/>
      <c r="E112" s="3"/>
      <c r="F112" s="3"/>
      <c r="G112" s="3"/>
      <c r="H112" s="3"/>
      <c r="I112" s="3"/>
    </row>
    <row r="113" spans="1:9">
      <c r="A113" s="3"/>
      <c r="B113" s="3"/>
      <c r="C113" s="3"/>
      <c r="D113" s="3"/>
      <c r="E113" s="3"/>
      <c r="F113" s="3"/>
      <c r="G113" s="3"/>
      <c r="H113" s="3"/>
      <c r="I113" s="3"/>
    </row>
    <row r="114" spans="1:9">
      <c r="A114" s="3"/>
      <c r="B114" s="3"/>
      <c r="C114" s="3"/>
      <c r="D114" s="3"/>
      <c r="E114" s="3"/>
      <c r="F114" s="3"/>
      <c r="G114" s="3"/>
      <c r="H114" s="3"/>
      <c r="I114" s="3"/>
    </row>
    <row r="115" spans="1:9">
      <c r="A115" s="3"/>
      <c r="B115" s="3"/>
      <c r="C115" s="3"/>
      <c r="D115" s="3"/>
      <c r="E115" s="3"/>
      <c r="F115" s="3"/>
      <c r="G115" s="3"/>
      <c r="H115" s="3"/>
      <c r="I115" s="3"/>
    </row>
    <row r="116" spans="1:9">
      <c r="A116" s="3"/>
      <c r="B116" s="3"/>
      <c r="C116" s="3"/>
      <c r="D116" s="3"/>
      <c r="E116" s="3"/>
      <c r="F116" s="3"/>
      <c r="G116" s="3"/>
      <c r="H116" s="3"/>
      <c r="I116" s="3"/>
    </row>
    <row r="117" spans="1:9">
      <c r="A117" s="3"/>
      <c r="B117" s="3"/>
      <c r="C117" s="3"/>
      <c r="D117" s="3"/>
      <c r="E117" s="3"/>
      <c r="F117" s="3"/>
      <c r="G117" s="3"/>
      <c r="H117" s="3"/>
      <c r="I117" s="3"/>
    </row>
    <row r="118" spans="1:9">
      <c r="A118" s="3"/>
      <c r="B118" s="3"/>
      <c r="C118" s="3"/>
      <c r="D118" s="3"/>
      <c r="E118" s="3"/>
      <c r="F118" s="3"/>
      <c r="G118" s="3"/>
      <c r="H118" s="3"/>
      <c r="I118" s="3"/>
    </row>
    <row r="119" spans="1:9">
      <c r="A119" s="3"/>
      <c r="B119" s="3"/>
      <c r="C119" s="3"/>
      <c r="D119" s="3"/>
      <c r="E119" s="3"/>
      <c r="F119" s="3"/>
      <c r="G119" s="3"/>
      <c r="H119" s="3"/>
      <c r="I119" s="3"/>
    </row>
    <row r="120" spans="1:9">
      <c r="A120" s="3"/>
      <c r="B120" s="3"/>
      <c r="C120" s="3"/>
      <c r="D120" s="3"/>
      <c r="E120" s="3"/>
      <c r="F120" s="3"/>
      <c r="G120" s="3"/>
      <c r="H120" s="3"/>
      <c r="I120" s="3"/>
    </row>
    <row r="121" spans="1:9">
      <c r="A121" s="3"/>
      <c r="B121" s="3"/>
      <c r="C121" s="3"/>
      <c r="D121" s="3"/>
      <c r="E121" s="3"/>
      <c r="F121" s="3"/>
      <c r="G121" s="3"/>
      <c r="H121" s="3"/>
      <c r="I121" s="3"/>
    </row>
    <row r="122" spans="1:9">
      <c r="A122" s="3"/>
      <c r="B122" s="3"/>
      <c r="C122" s="3"/>
      <c r="D122" s="3"/>
      <c r="E122" s="3"/>
      <c r="F122" s="3"/>
      <c r="G122" s="3"/>
      <c r="H122" s="3"/>
      <c r="I122" s="3"/>
    </row>
    <row r="123" spans="1:9">
      <c r="A123" s="3"/>
      <c r="B123" s="3"/>
      <c r="C123" s="3"/>
      <c r="D123" s="3"/>
      <c r="E123" s="3"/>
      <c r="F123" s="3"/>
      <c r="G123" s="3"/>
      <c r="H123" s="3"/>
      <c r="I123" s="3"/>
    </row>
    <row r="124" spans="1:9">
      <c r="A124" s="3"/>
      <c r="B124" s="3"/>
      <c r="C124" s="3"/>
      <c r="D124" s="3"/>
      <c r="E124" s="3"/>
      <c r="F124" s="3"/>
      <c r="G124" s="3"/>
      <c r="H124" s="3"/>
      <c r="I124" s="3"/>
    </row>
    <row r="125" spans="1:9">
      <c r="A125" s="3"/>
      <c r="B125" s="3"/>
      <c r="C125" s="3"/>
      <c r="D125" s="3"/>
      <c r="E125" s="3"/>
      <c r="F125" s="3"/>
      <c r="G125" s="3"/>
      <c r="H125" s="3"/>
      <c r="I125" s="3"/>
    </row>
    <row r="126" spans="1:9">
      <c r="A126" s="3"/>
      <c r="B126" s="3"/>
      <c r="C126" s="3"/>
      <c r="D126" s="3"/>
      <c r="E126" s="3"/>
      <c r="F126" s="3"/>
      <c r="G126" s="3"/>
      <c r="H126" s="3"/>
      <c r="I126" s="3"/>
    </row>
    <row r="127" spans="1:9">
      <c r="A127" s="3"/>
      <c r="B127" s="3"/>
      <c r="C127" s="3"/>
      <c r="D127" s="3"/>
      <c r="E127" s="3"/>
      <c r="F127" s="3"/>
      <c r="G127" s="3"/>
      <c r="H127" s="3"/>
      <c r="I127" s="3"/>
    </row>
    <row r="128" spans="1:9">
      <c r="A128" s="3"/>
      <c r="B128" s="3"/>
      <c r="C128" s="3"/>
      <c r="D128" s="3"/>
      <c r="E128" s="3"/>
      <c r="F128" s="3"/>
      <c r="G128" s="3"/>
      <c r="H128" s="3"/>
      <c r="I128" s="3"/>
    </row>
    <row r="129" spans="1:9">
      <c r="A129" s="3"/>
      <c r="B129" s="3"/>
      <c r="C129" s="3"/>
      <c r="D129" s="3"/>
      <c r="E129" s="3"/>
      <c r="F129" s="3"/>
      <c r="G129" s="3"/>
      <c r="H129" s="3"/>
      <c r="I129" s="3"/>
    </row>
    <row r="130" spans="1:9">
      <c r="A130" s="3"/>
      <c r="B130" s="3"/>
      <c r="C130" s="3"/>
      <c r="D130" s="3"/>
      <c r="E130" s="3"/>
      <c r="F130" s="3"/>
      <c r="G130" s="3"/>
      <c r="H130" s="3"/>
      <c r="I130" s="3"/>
    </row>
    <row r="131" spans="1:9">
      <c r="A131" s="3"/>
      <c r="B131" s="3"/>
      <c r="C131" s="3"/>
      <c r="D131" s="3"/>
      <c r="E131" s="3"/>
      <c r="F131" s="3"/>
      <c r="G131" s="3"/>
      <c r="H131" s="3"/>
      <c r="I131" s="3"/>
    </row>
    <row r="132" spans="1:9">
      <c r="A132" s="3"/>
      <c r="B132" s="3"/>
      <c r="C132" s="3"/>
      <c r="D132" s="3"/>
      <c r="E132" s="3"/>
      <c r="F132" s="3"/>
      <c r="G132" s="3"/>
      <c r="H132" s="3"/>
      <c r="I132" s="3"/>
    </row>
    <row r="133" spans="1:9">
      <c r="A133" s="3"/>
      <c r="B133" s="3"/>
      <c r="C133" s="3"/>
      <c r="D133" s="3"/>
      <c r="E133" s="3"/>
      <c r="F133" s="3"/>
      <c r="G133" s="3"/>
      <c r="H133" s="3"/>
      <c r="I133" s="3"/>
    </row>
    <row r="134" spans="1:9">
      <c r="A134" s="3"/>
      <c r="B134" s="3"/>
      <c r="C134" s="3"/>
      <c r="D134" s="3"/>
      <c r="E134" s="3"/>
      <c r="F134" s="3"/>
      <c r="G134" s="3"/>
      <c r="H134" s="3"/>
      <c r="I134" s="3"/>
    </row>
    <row r="135" spans="1:9">
      <c r="A135" s="3"/>
      <c r="B135" s="3"/>
      <c r="C135" s="3"/>
      <c r="D135" s="3"/>
      <c r="E135" s="3"/>
      <c r="F135" s="3"/>
      <c r="G135" s="3"/>
      <c r="H135" s="3"/>
      <c r="I135" s="3"/>
    </row>
    <row r="136" spans="1:9">
      <c r="A136" s="3"/>
      <c r="B136" s="3"/>
      <c r="C136" s="3"/>
      <c r="D136" s="3"/>
      <c r="E136" s="3"/>
      <c r="F136" s="3"/>
      <c r="G136" s="3"/>
      <c r="H136" s="3"/>
      <c r="I136" s="3"/>
    </row>
    <row r="137" spans="1:9">
      <c r="A137" s="3"/>
      <c r="B137" s="3"/>
      <c r="C137" s="3"/>
      <c r="D137" s="3"/>
      <c r="E137" s="3"/>
      <c r="F137" s="3"/>
      <c r="G137" s="3"/>
      <c r="H137" s="3"/>
      <c r="I137" s="3"/>
    </row>
    <row r="138" spans="1:9">
      <c r="A138" s="3"/>
      <c r="B138" s="3"/>
      <c r="C138" s="3"/>
      <c r="D138" s="3"/>
      <c r="E138" s="3"/>
      <c r="F138" s="3"/>
      <c r="G138" s="3"/>
      <c r="H138" s="3"/>
      <c r="I138" s="3"/>
    </row>
    <row r="139" spans="1:9">
      <c r="A139" s="3"/>
      <c r="B139" s="3"/>
      <c r="C139" s="3"/>
      <c r="D139" s="3"/>
      <c r="E139" s="3"/>
      <c r="F139" s="3"/>
      <c r="G139" s="3"/>
      <c r="H139" s="3"/>
      <c r="I139" s="3"/>
    </row>
    <row r="140" spans="1:9">
      <c r="A140" s="3"/>
      <c r="B140" s="3"/>
      <c r="C140" s="3"/>
      <c r="D140" s="3"/>
      <c r="E140" s="3"/>
      <c r="F140" s="3"/>
      <c r="G140" s="3"/>
      <c r="H140" s="3"/>
      <c r="I140" s="3"/>
    </row>
    <row r="141" spans="1:9">
      <c r="A141" s="3"/>
      <c r="B141" s="3"/>
      <c r="C141" s="3"/>
      <c r="D141" s="3"/>
      <c r="E141" s="3"/>
      <c r="F141" s="3"/>
      <c r="G141" s="3"/>
      <c r="H141" s="3"/>
      <c r="I141" s="3"/>
    </row>
    <row r="142" spans="1:9">
      <c r="A142" s="3"/>
      <c r="B142" s="3"/>
      <c r="C142" s="3"/>
      <c r="D142" s="3"/>
      <c r="E142" s="3"/>
      <c r="F142" s="3"/>
      <c r="G142" s="3"/>
      <c r="H142" s="3"/>
      <c r="I142" s="3"/>
    </row>
    <row r="143" spans="1:9">
      <c r="A143" s="3"/>
      <c r="B143" s="3"/>
      <c r="C143" s="3"/>
      <c r="D143" s="3"/>
      <c r="E143" s="3"/>
      <c r="F143" s="3"/>
      <c r="G143" s="3"/>
      <c r="H143" s="3"/>
      <c r="I143" s="3"/>
    </row>
    <row r="144" spans="1:9">
      <c r="A144" s="3"/>
      <c r="B144" s="3"/>
      <c r="C144" s="3"/>
      <c r="D144" s="3"/>
      <c r="E144" s="3"/>
      <c r="F144" s="3"/>
      <c r="G144" s="3"/>
      <c r="H144" s="3"/>
      <c r="I144" s="3"/>
    </row>
    <row r="145" spans="1:9">
      <c r="A145" s="3"/>
      <c r="B145" s="3"/>
      <c r="C145" s="3"/>
      <c r="D145" s="3"/>
      <c r="E145" s="3"/>
      <c r="F145" s="3"/>
      <c r="G145" s="3"/>
      <c r="H145" s="3"/>
      <c r="I145" s="3"/>
    </row>
    <row r="146" spans="1:9">
      <c r="A146" s="3"/>
      <c r="B146" s="3"/>
      <c r="C146" s="3"/>
      <c r="D146" s="3"/>
      <c r="E146" s="3"/>
      <c r="F146" s="3"/>
      <c r="G146" s="3"/>
      <c r="H146" s="3"/>
      <c r="I146" s="3"/>
    </row>
    <row r="147" spans="1:9">
      <c r="A147" s="3"/>
      <c r="B147" s="3"/>
      <c r="C147" s="3"/>
      <c r="D147" s="3"/>
      <c r="E147" s="3"/>
      <c r="F147" s="3"/>
      <c r="G147" s="3"/>
      <c r="H147" s="3"/>
      <c r="I147" s="3"/>
    </row>
    <row r="148" spans="1:9">
      <c r="A148" s="3"/>
      <c r="B148" s="3"/>
      <c r="C148" s="3"/>
      <c r="D148" s="3"/>
      <c r="E148" s="3"/>
      <c r="F148" s="3"/>
      <c r="G148" s="3"/>
      <c r="H148" s="3"/>
      <c r="I148" s="3"/>
    </row>
    <row r="149" spans="1:9">
      <c r="A149" s="3"/>
      <c r="B149" s="3"/>
      <c r="C149" s="3"/>
      <c r="D149" s="3"/>
      <c r="E149" s="3"/>
      <c r="F149" s="3"/>
      <c r="G149" s="3"/>
      <c r="H149" s="3"/>
      <c r="I149" s="3"/>
    </row>
    <row r="150" spans="1:9">
      <c r="A150" s="3"/>
      <c r="B150" s="3"/>
      <c r="C150" s="3"/>
      <c r="D150" s="3"/>
      <c r="E150" s="3"/>
      <c r="F150" s="3"/>
      <c r="G150" s="3"/>
      <c r="H150" s="3"/>
      <c r="I150" s="3"/>
    </row>
    <row r="151" spans="1:9">
      <c r="A151" s="3"/>
      <c r="B151" s="3"/>
      <c r="C151" s="3"/>
      <c r="D151" s="3"/>
      <c r="E151" s="3"/>
      <c r="F151" s="3"/>
      <c r="G151" s="3"/>
      <c r="H151" s="3"/>
      <c r="I151" s="3"/>
    </row>
    <row r="152" spans="1:9">
      <c r="A152" s="3"/>
      <c r="B152" s="3"/>
      <c r="C152" s="3"/>
      <c r="D152" s="3"/>
      <c r="E152" s="3"/>
      <c r="F152" s="3"/>
      <c r="G152" s="3"/>
      <c r="H152" s="3"/>
      <c r="I152" s="3"/>
    </row>
    <row r="153" spans="1:9">
      <c r="A153" s="3"/>
      <c r="B153" s="3"/>
      <c r="C153" s="3"/>
      <c r="D153" s="3"/>
      <c r="E153" s="3"/>
      <c r="F153" s="3"/>
      <c r="G153" s="3"/>
      <c r="H153" s="3"/>
      <c r="I153" s="3"/>
    </row>
    <row r="154" spans="1:9">
      <c r="A154" s="3"/>
      <c r="B154" s="3"/>
      <c r="C154" s="3"/>
      <c r="D154" s="3"/>
      <c r="E154" s="3"/>
      <c r="F154" s="3"/>
      <c r="G154" s="3"/>
      <c r="H154" s="3"/>
      <c r="I154" s="3"/>
    </row>
    <row r="155" spans="1:9">
      <c r="A155" s="3"/>
      <c r="B155" s="3"/>
      <c r="C155" s="3"/>
      <c r="D155" s="3"/>
      <c r="E155" s="3"/>
      <c r="F155" s="3"/>
      <c r="G155" s="3"/>
      <c r="H155" s="3"/>
      <c r="I155" s="3"/>
    </row>
    <row r="156" spans="1:9">
      <c r="A156" s="3"/>
      <c r="B156" s="3"/>
      <c r="C156" s="3"/>
      <c r="D156" s="3"/>
      <c r="E156" s="3"/>
      <c r="F156" s="3"/>
      <c r="G156" s="3"/>
      <c r="H156" s="3"/>
      <c r="I156" s="3"/>
    </row>
    <row r="157" spans="1:9">
      <c r="A157" s="3"/>
      <c r="B157" s="3"/>
      <c r="C157" s="3"/>
      <c r="D157" s="3"/>
      <c r="E157" s="3"/>
      <c r="F157" s="3"/>
      <c r="G157" s="3"/>
      <c r="H157" s="3"/>
      <c r="I157" s="3"/>
    </row>
    <row r="158" spans="1:9">
      <c r="A158" s="3"/>
      <c r="B158" s="3"/>
      <c r="C158" s="3"/>
      <c r="D158" s="3"/>
      <c r="E158" s="3"/>
      <c r="F158" s="3"/>
      <c r="G158" s="3"/>
      <c r="H158" s="3"/>
      <c r="I158" s="3"/>
    </row>
    <row r="159" spans="1:9">
      <c r="A159" s="3"/>
      <c r="B159" s="3"/>
      <c r="C159" s="3"/>
      <c r="D159" s="3"/>
      <c r="E159" s="3"/>
      <c r="F159" s="3"/>
      <c r="G159" s="3"/>
      <c r="H159" s="3"/>
      <c r="I159" s="3"/>
    </row>
    <row r="160" spans="1:9">
      <c r="A160" s="3"/>
      <c r="B160" s="3"/>
      <c r="C160" s="3"/>
      <c r="D160" s="3"/>
      <c r="E160" s="3"/>
      <c r="F160" s="3"/>
      <c r="G160" s="3"/>
      <c r="H160" s="3"/>
      <c r="I160" s="3"/>
    </row>
    <row r="161" spans="1:9">
      <c r="A161" s="3"/>
      <c r="B161" s="3"/>
      <c r="C161" s="3"/>
      <c r="D161" s="3"/>
      <c r="E161" s="3"/>
      <c r="F161" s="3"/>
      <c r="G161" s="3"/>
      <c r="H161" s="3"/>
      <c r="I161" s="3"/>
    </row>
    <row r="162" spans="1:9">
      <c r="A162" s="3"/>
      <c r="B162" s="3"/>
      <c r="C162" s="3"/>
      <c r="D162" s="3"/>
      <c r="E162" s="3"/>
      <c r="F162" s="3"/>
      <c r="G162" s="3"/>
      <c r="H162" s="3"/>
      <c r="I162" s="3"/>
    </row>
    <row r="163" spans="1:9">
      <c r="A163" s="3"/>
      <c r="B163" s="3"/>
      <c r="C163" s="3"/>
      <c r="D163" s="3"/>
      <c r="E163" s="3"/>
      <c r="F163" s="3"/>
      <c r="G163" s="3"/>
      <c r="H163" s="3"/>
      <c r="I163" s="3"/>
    </row>
    <row r="164" spans="1:9">
      <c r="A164" s="3"/>
      <c r="B164" s="3"/>
      <c r="C164" s="3"/>
      <c r="D164" s="3"/>
      <c r="E164" s="3"/>
      <c r="F164" s="3"/>
      <c r="G164" s="3"/>
      <c r="H164" s="3"/>
      <c r="I164" s="3"/>
    </row>
    <row r="165" spans="1:9">
      <c r="A165" s="3"/>
      <c r="B165" s="3"/>
      <c r="C165" s="3"/>
      <c r="D165" s="3"/>
      <c r="E165" s="3"/>
      <c r="F165" s="3"/>
      <c r="G165" s="3"/>
      <c r="H165" s="3"/>
      <c r="I165" s="3"/>
    </row>
    <row r="166" spans="1:9">
      <c r="A166" s="3"/>
      <c r="B166" s="3"/>
      <c r="C166" s="3"/>
      <c r="D166" s="3"/>
      <c r="E166" s="3"/>
      <c r="F166" s="3"/>
      <c r="G166" s="3"/>
      <c r="H166" s="3"/>
      <c r="I166" s="3"/>
    </row>
    <row r="167" spans="1:9">
      <c r="A167" s="3"/>
      <c r="B167" s="3"/>
      <c r="C167" s="3"/>
      <c r="D167" s="3"/>
      <c r="E167" s="3"/>
      <c r="F167" s="3"/>
      <c r="G167" s="3"/>
      <c r="H167" s="3"/>
      <c r="I167" s="3"/>
    </row>
    <row r="168" spans="1:9">
      <c r="A168" s="3"/>
      <c r="B168" s="3"/>
      <c r="C168" s="3"/>
      <c r="D168" s="3"/>
      <c r="E168" s="3"/>
      <c r="F168" s="3"/>
      <c r="G168" s="3"/>
      <c r="H168" s="3"/>
      <c r="I168" s="3"/>
    </row>
    <row r="169" spans="1:9">
      <c r="A169" s="3"/>
      <c r="B169" s="3"/>
      <c r="C169" s="3"/>
      <c r="D169" s="3"/>
      <c r="E169" s="3"/>
      <c r="F169" s="3"/>
      <c r="G169" s="3"/>
      <c r="H169" s="3"/>
      <c r="I169" s="3"/>
    </row>
    <row r="170" spans="1:9">
      <c r="A170" s="3"/>
      <c r="B170" s="3"/>
      <c r="C170" s="3"/>
      <c r="D170" s="3"/>
      <c r="E170" s="3"/>
      <c r="F170" s="3"/>
      <c r="G170" s="3"/>
      <c r="H170" s="3"/>
      <c r="I170" s="3"/>
    </row>
    <row r="171" spans="1:9">
      <c r="A171" s="3"/>
      <c r="B171" s="3"/>
      <c r="C171" s="3"/>
      <c r="D171" s="3"/>
      <c r="E171" s="3"/>
      <c r="F171" s="3"/>
      <c r="G171" s="3"/>
      <c r="H171" s="3"/>
      <c r="I171" s="3"/>
    </row>
    <row r="172" spans="1:9">
      <c r="A172" s="3"/>
      <c r="B172" s="3"/>
      <c r="C172" s="3"/>
      <c r="D172" s="3"/>
      <c r="E172" s="3"/>
      <c r="F172" s="3"/>
      <c r="G172" s="3"/>
      <c r="H172" s="3"/>
      <c r="I172" s="3"/>
    </row>
    <row r="173" spans="1:9">
      <c r="A173" s="3"/>
      <c r="B173" s="3"/>
      <c r="C173" s="3"/>
      <c r="D173" s="3"/>
      <c r="E173" s="3"/>
      <c r="F173" s="3"/>
      <c r="G173" s="3"/>
      <c r="H173" s="3"/>
      <c r="I173" s="3"/>
    </row>
    <row r="174" spans="1:9">
      <c r="A174" s="3"/>
      <c r="B174" s="3"/>
      <c r="C174" s="3"/>
      <c r="D174" s="3"/>
      <c r="E174" s="3"/>
      <c r="F174" s="3"/>
      <c r="G174" s="3"/>
      <c r="H174" s="3"/>
      <c r="I174" s="3"/>
    </row>
    <row r="175" spans="1:9">
      <c r="A175" s="3"/>
      <c r="B175" s="3"/>
      <c r="C175" s="3"/>
      <c r="D175" s="3"/>
      <c r="E175" s="3"/>
      <c r="F175" s="3"/>
      <c r="G175" s="3"/>
      <c r="H175" s="3"/>
      <c r="I175" s="3"/>
    </row>
    <row r="176" spans="1:9">
      <c r="A176" s="3"/>
      <c r="B176" s="3"/>
      <c r="C176" s="3"/>
      <c r="D176" s="3"/>
      <c r="E176" s="3"/>
      <c r="F176" s="3"/>
      <c r="G176" s="3"/>
      <c r="H176" s="3"/>
      <c r="I176" s="3"/>
    </row>
    <row r="177" spans="1:9">
      <c r="A177" s="3"/>
      <c r="B177" s="3"/>
      <c r="C177" s="3"/>
      <c r="D177" s="3"/>
      <c r="E177" s="3"/>
      <c r="F177" s="3"/>
      <c r="G177" s="3"/>
      <c r="H177" s="3"/>
      <c r="I177" s="3"/>
    </row>
    <row r="178" spans="1:9">
      <c r="A178" s="3"/>
      <c r="B178" s="3"/>
      <c r="C178" s="3"/>
      <c r="D178" s="3"/>
      <c r="E178" s="3"/>
      <c r="F178" s="3"/>
      <c r="G178" s="3"/>
      <c r="H178" s="3"/>
      <c r="I178" s="3"/>
    </row>
    <row r="179" spans="1:9">
      <c r="A179" s="3"/>
      <c r="B179" s="3"/>
      <c r="C179" s="3"/>
      <c r="D179" s="3"/>
      <c r="E179" s="3"/>
      <c r="F179" s="3"/>
      <c r="G179" s="3"/>
      <c r="H179" s="3"/>
      <c r="I179" s="3"/>
    </row>
    <row r="180" spans="1:9">
      <c r="A180" s="3"/>
      <c r="B180" s="3"/>
      <c r="C180" s="3"/>
      <c r="D180" s="3"/>
      <c r="E180" s="3"/>
      <c r="F180" s="3"/>
      <c r="G180" s="3"/>
      <c r="H180" s="3"/>
      <c r="I180" s="3"/>
    </row>
    <row r="181" spans="1:9">
      <c r="A181" s="3"/>
      <c r="B181" s="3"/>
      <c r="C181" s="3"/>
      <c r="D181" s="3"/>
      <c r="E181" s="3"/>
      <c r="F181" s="3"/>
      <c r="G181" s="3"/>
      <c r="H181" s="3"/>
      <c r="I181" s="3"/>
    </row>
    <row r="182" spans="1:9">
      <c r="A182" s="3"/>
      <c r="B182" s="3"/>
      <c r="C182" s="3"/>
      <c r="D182" s="3"/>
      <c r="E182" s="3"/>
      <c r="F182" s="3"/>
      <c r="G182" s="3"/>
      <c r="H182" s="3"/>
      <c r="I182" s="3"/>
    </row>
    <row r="183" spans="1:9">
      <c r="A183" s="3"/>
      <c r="B183" s="3"/>
      <c r="C183" s="3"/>
      <c r="D183" s="3"/>
      <c r="E183" s="3"/>
      <c r="F183" s="3"/>
      <c r="G183" s="3"/>
      <c r="H183" s="3"/>
      <c r="I183" s="3"/>
    </row>
    <row r="184" spans="1:9">
      <c r="A184" s="3"/>
      <c r="B184" s="3"/>
      <c r="C184" s="3"/>
      <c r="D184" s="3"/>
      <c r="E184" s="3"/>
      <c r="F184" s="3"/>
      <c r="G184" s="3"/>
      <c r="H184" s="3"/>
      <c r="I184" s="3"/>
    </row>
    <row r="185" spans="1:9">
      <c r="A185" s="3"/>
      <c r="B185" s="3"/>
      <c r="C185" s="3"/>
      <c r="D185" s="3"/>
      <c r="E185" s="3"/>
      <c r="F185" s="3"/>
      <c r="G185" s="3"/>
      <c r="H185" s="3"/>
      <c r="I185" s="3"/>
    </row>
    <row r="186" spans="1:9">
      <c r="A186" s="3"/>
      <c r="B186" s="3"/>
      <c r="C186" s="3"/>
      <c r="D186" s="3"/>
      <c r="E186" s="3"/>
      <c r="F186" s="3"/>
      <c r="G186" s="3"/>
      <c r="H186" s="3"/>
      <c r="I186" s="3"/>
    </row>
    <row r="187" spans="1:9">
      <c r="A187" s="3"/>
      <c r="B187" s="3"/>
      <c r="C187" s="3"/>
      <c r="D187" s="3"/>
      <c r="E187" s="3"/>
      <c r="F187" s="3"/>
      <c r="G187" s="3"/>
      <c r="H187" s="3"/>
      <c r="I187" s="3"/>
    </row>
    <row r="188" spans="1:9">
      <c r="A188" s="3"/>
      <c r="B188" s="3"/>
      <c r="C188" s="3"/>
      <c r="D188" s="3"/>
      <c r="E188" s="3"/>
      <c r="F188" s="3"/>
      <c r="G188" s="3"/>
      <c r="H188" s="3"/>
      <c r="I188" s="3"/>
    </row>
    <row r="189" spans="1:9">
      <c r="A189" s="3"/>
      <c r="B189" s="3"/>
      <c r="C189" s="3"/>
      <c r="D189" s="3"/>
      <c r="E189" s="3"/>
      <c r="F189" s="3"/>
      <c r="G189" s="3"/>
      <c r="H189" s="3"/>
      <c r="I189" s="3"/>
    </row>
    <row r="190" spans="1:9">
      <c r="A190" s="3"/>
      <c r="B190" s="3"/>
      <c r="C190" s="3"/>
      <c r="D190" s="3"/>
      <c r="E190" s="3"/>
      <c r="F190" s="3"/>
      <c r="G190" s="3"/>
      <c r="H190" s="3"/>
      <c r="I190" s="3"/>
    </row>
    <row r="191" spans="1:9">
      <c r="A191" s="3"/>
      <c r="B191" s="3"/>
      <c r="C191" s="3"/>
      <c r="D191" s="3"/>
      <c r="E191" s="3"/>
      <c r="F191" s="3"/>
      <c r="G191" s="3"/>
      <c r="H191" s="3"/>
      <c r="I191" s="3"/>
    </row>
    <row r="192" spans="1:9">
      <c r="A192" s="3"/>
      <c r="B192" s="3"/>
      <c r="C192" s="3"/>
      <c r="D192" s="3"/>
      <c r="E192" s="3"/>
      <c r="F192" s="3"/>
      <c r="G192" s="3"/>
      <c r="H192" s="3"/>
      <c r="I192" s="3"/>
    </row>
    <row r="193" spans="1:9">
      <c r="A193" s="3"/>
      <c r="B193" s="3"/>
      <c r="C193" s="3"/>
      <c r="D193" s="3"/>
      <c r="E193" s="3"/>
      <c r="F193" s="3"/>
      <c r="G193" s="3"/>
      <c r="H193" s="3"/>
      <c r="I193" s="3"/>
    </row>
    <row r="194" spans="1:9">
      <c r="A194" s="3"/>
      <c r="B194" s="3"/>
      <c r="C194" s="3"/>
      <c r="D194" s="3"/>
      <c r="E194" s="3"/>
      <c r="F194" s="3"/>
      <c r="G194" s="3"/>
      <c r="H194" s="3"/>
      <c r="I194" s="3"/>
    </row>
    <row r="195" spans="1:9">
      <c r="A195" s="3"/>
      <c r="B195" s="3"/>
      <c r="C195" s="3"/>
      <c r="D195" s="3"/>
      <c r="E195" s="3"/>
      <c r="F195" s="3"/>
      <c r="G195" s="3"/>
      <c r="H195" s="3"/>
      <c r="I195" s="3"/>
    </row>
    <row r="196" spans="1:9">
      <c r="A196" s="3"/>
      <c r="B196" s="3"/>
      <c r="C196" s="3"/>
      <c r="D196" s="3"/>
      <c r="E196" s="3"/>
      <c r="F196" s="3"/>
      <c r="G196" s="3"/>
      <c r="H196" s="3"/>
      <c r="I196" s="3"/>
    </row>
    <row r="197" spans="1:9">
      <c r="A197" s="3"/>
      <c r="B197" s="3"/>
      <c r="C197" s="3"/>
      <c r="D197" s="3"/>
      <c r="E197" s="3"/>
      <c r="F197" s="3"/>
      <c r="G197" s="3"/>
      <c r="H197" s="3"/>
      <c r="I197" s="3"/>
    </row>
    <row r="198" spans="1:9">
      <c r="A198" s="3"/>
      <c r="B198" s="3"/>
      <c r="C198" s="3"/>
      <c r="D198" s="3"/>
      <c r="E198" s="3"/>
      <c r="F198" s="3"/>
      <c r="G198" s="3"/>
      <c r="H198" s="3"/>
      <c r="I198" s="3"/>
    </row>
    <row r="199" spans="1:9">
      <c r="A199" s="3"/>
      <c r="B199" s="3"/>
      <c r="C199" s="3"/>
      <c r="D199" s="3"/>
      <c r="E199" s="3"/>
      <c r="F199" s="3"/>
      <c r="G199" s="3"/>
      <c r="H199" s="3"/>
      <c r="I199" s="3"/>
    </row>
    <row r="200" spans="1:9">
      <c r="A200" s="3"/>
      <c r="B200" s="3"/>
      <c r="C200" s="3"/>
      <c r="D200" s="3"/>
      <c r="E200" s="3"/>
      <c r="F200" s="3"/>
      <c r="G200" s="3"/>
      <c r="H200" s="3"/>
      <c r="I200" s="3"/>
    </row>
    <row r="201" spans="1:9">
      <c r="A201" s="3"/>
      <c r="B201" s="3"/>
      <c r="C201" s="3"/>
      <c r="D201" s="3"/>
      <c r="E201" s="3"/>
      <c r="F201" s="3"/>
      <c r="G201" s="3"/>
      <c r="H201" s="3"/>
      <c r="I201" s="3"/>
    </row>
    <row r="202" spans="1:9">
      <c r="A202" s="3"/>
      <c r="B202" s="3"/>
      <c r="C202" s="3"/>
      <c r="D202" s="3"/>
      <c r="E202" s="3"/>
      <c r="F202" s="3"/>
      <c r="G202" s="3"/>
      <c r="H202" s="3"/>
      <c r="I202" s="3"/>
    </row>
    <row r="203" spans="1:9">
      <c r="A203" s="3"/>
      <c r="B203" s="3"/>
      <c r="C203" s="3"/>
      <c r="D203" s="3"/>
      <c r="E203" s="3"/>
      <c r="F203" s="3"/>
      <c r="G203" s="3"/>
      <c r="H203" s="3"/>
      <c r="I203" s="3"/>
    </row>
    <row r="204" spans="1:9">
      <c r="A204" s="3"/>
      <c r="B204" s="3"/>
      <c r="C204" s="3"/>
      <c r="D204" s="3"/>
      <c r="E204" s="3"/>
      <c r="F204" s="3"/>
      <c r="G204" s="3"/>
      <c r="H204" s="3"/>
      <c r="I204" s="3"/>
    </row>
    <row r="205" spans="1:9">
      <c r="A205" s="3"/>
      <c r="B205" s="3"/>
      <c r="C205" s="3"/>
      <c r="D205" s="3"/>
      <c r="E205" s="3"/>
      <c r="F205" s="3"/>
      <c r="G205" s="3"/>
      <c r="H205" s="3"/>
      <c r="I205" s="3"/>
    </row>
    <row r="206" spans="1:9">
      <c r="A206" s="3"/>
      <c r="B206" s="3"/>
      <c r="C206" s="3"/>
      <c r="D206" s="3"/>
      <c r="E206" s="3"/>
      <c r="F206" s="3"/>
      <c r="G206" s="3"/>
      <c r="H206" s="3"/>
      <c r="I206" s="3"/>
    </row>
    <row r="207" spans="1:9">
      <c r="A207" s="3"/>
      <c r="B207" s="3"/>
      <c r="C207" s="3"/>
      <c r="D207" s="3"/>
      <c r="E207" s="3"/>
      <c r="F207" s="3"/>
      <c r="G207" s="3"/>
      <c r="H207" s="3"/>
      <c r="I207" s="3"/>
    </row>
    <row r="208" spans="1:9">
      <c r="A208" s="3"/>
      <c r="B208" s="3"/>
      <c r="C208" s="3"/>
      <c r="D208" s="3"/>
      <c r="E208" s="3"/>
      <c r="F208" s="3"/>
      <c r="G208" s="3"/>
      <c r="H208" s="3"/>
      <c r="I208" s="3"/>
    </row>
    <row r="209" spans="1:9">
      <c r="A209" s="3"/>
      <c r="B209" s="3"/>
      <c r="C209" s="3"/>
      <c r="D209" s="3"/>
      <c r="E209" s="3"/>
      <c r="F209" s="3"/>
      <c r="G209" s="3"/>
      <c r="H209" s="3"/>
      <c r="I209" s="3"/>
    </row>
    <row r="210" spans="1:9">
      <c r="A210" s="3"/>
      <c r="B210" s="3"/>
      <c r="C210" s="3"/>
      <c r="D210" s="3"/>
      <c r="E210" s="3"/>
      <c r="F210" s="3"/>
      <c r="G210" s="3"/>
      <c r="H210" s="3"/>
      <c r="I210" s="3"/>
    </row>
    <row r="211" spans="1:9">
      <c r="A211" s="3"/>
      <c r="B211" s="3"/>
      <c r="C211" s="3"/>
      <c r="D211" s="3"/>
      <c r="E211" s="3"/>
      <c r="F211" s="3"/>
      <c r="G211" s="3"/>
      <c r="H211" s="3"/>
      <c r="I211" s="3"/>
    </row>
    <row r="212" spans="1:9">
      <c r="A212" s="3"/>
      <c r="B212" s="3"/>
      <c r="C212" s="3"/>
      <c r="D212" s="3"/>
      <c r="E212" s="3"/>
      <c r="F212" s="3"/>
      <c r="G212" s="3"/>
      <c r="H212" s="3"/>
      <c r="I212" s="3"/>
    </row>
    <row r="213" spans="1:9">
      <c r="A213" s="3"/>
      <c r="B213" s="3"/>
      <c r="C213" s="3"/>
      <c r="D213" s="3"/>
      <c r="E213" s="3"/>
      <c r="F213" s="3"/>
      <c r="G213" s="3"/>
      <c r="H213" s="3"/>
      <c r="I213" s="3"/>
    </row>
    <row r="214" spans="1:9">
      <c r="A214" s="3"/>
      <c r="B214" s="3"/>
      <c r="C214" s="3"/>
      <c r="D214" s="3"/>
      <c r="E214" s="3"/>
      <c r="F214" s="3"/>
      <c r="G214" s="3"/>
      <c r="H214" s="3"/>
      <c r="I214" s="3"/>
    </row>
    <row r="215" spans="1:9">
      <c r="A215" s="3"/>
      <c r="B215" s="3"/>
      <c r="C215" s="3"/>
      <c r="D215" s="3"/>
      <c r="E215" s="3"/>
      <c r="F215" s="3"/>
      <c r="G215" s="3"/>
      <c r="H215" s="3"/>
      <c r="I215" s="3"/>
    </row>
    <row r="216" spans="1:9">
      <c r="A216" s="3"/>
      <c r="B216" s="3"/>
      <c r="C216" s="3"/>
      <c r="D216" s="3"/>
      <c r="E216" s="3"/>
      <c r="F216" s="3"/>
      <c r="G216" s="3"/>
      <c r="H216" s="3"/>
      <c r="I216" s="3"/>
    </row>
    <row r="217" spans="1:9">
      <c r="A217" s="3"/>
      <c r="B217" s="3"/>
      <c r="C217" s="3"/>
      <c r="D217" s="3"/>
      <c r="E217" s="3"/>
      <c r="F217" s="3"/>
      <c r="G217" s="3"/>
      <c r="H217" s="3"/>
      <c r="I217" s="3"/>
    </row>
    <row r="218" spans="1:9">
      <c r="A218" s="3"/>
      <c r="B218" s="3"/>
      <c r="C218" s="3"/>
      <c r="D218" s="3"/>
      <c r="E218" s="3"/>
      <c r="F218" s="3"/>
      <c r="G218" s="3"/>
      <c r="H218" s="3"/>
      <c r="I218" s="3"/>
    </row>
    <row r="219" spans="1:9">
      <c r="A219" s="3"/>
      <c r="B219" s="3"/>
      <c r="C219" s="3"/>
      <c r="D219" s="3"/>
      <c r="E219" s="3"/>
      <c r="F219" s="3"/>
      <c r="G219" s="3"/>
      <c r="H219" s="3"/>
      <c r="I219" s="3"/>
    </row>
    <row r="220" spans="1:9">
      <c r="A220" s="3"/>
      <c r="B220" s="3"/>
      <c r="C220" s="3"/>
      <c r="D220" s="3"/>
      <c r="E220" s="3"/>
      <c r="F220" s="3"/>
      <c r="G220" s="3"/>
      <c r="H220" s="3"/>
      <c r="I220" s="3"/>
    </row>
    <row r="221" spans="1:9">
      <c r="A221" s="3"/>
      <c r="B221" s="3"/>
      <c r="C221" s="3"/>
      <c r="D221" s="3"/>
      <c r="E221" s="3"/>
      <c r="F221" s="3"/>
      <c r="G221" s="3"/>
      <c r="H221" s="3"/>
      <c r="I221" s="3"/>
    </row>
    <row r="222" spans="1:9">
      <c r="A222" s="3"/>
      <c r="B222" s="3"/>
      <c r="C222" s="3"/>
      <c r="D222" s="3"/>
      <c r="E222" s="3"/>
      <c r="F222" s="3"/>
      <c r="G222" s="3"/>
      <c r="H222" s="3"/>
      <c r="I222" s="3"/>
    </row>
    <row r="223" spans="1:9">
      <c r="A223" s="3"/>
      <c r="B223" s="3"/>
      <c r="C223" s="3"/>
      <c r="D223" s="3"/>
      <c r="E223" s="3"/>
      <c r="F223" s="3"/>
      <c r="G223" s="3"/>
      <c r="H223" s="3"/>
      <c r="I223" s="3"/>
    </row>
    <row r="224" spans="1:9">
      <c r="A224" s="3"/>
      <c r="B224" s="3"/>
      <c r="C224" s="3"/>
      <c r="D224" s="3"/>
      <c r="E224" s="3"/>
      <c r="F224" s="3"/>
      <c r="G224" s="3"/>
      <c r="H224" s="3"/>
      <c r="I224" s="3"/>
    </row>
    <row r="225" spans="1:9">
      <c r="A225" s="3"/>
      <c r="B225" s="3"/>
      <c r="C225" s="3"/>
      <c r="D225" s="3"/>
      <c r="E225" s="3"/>
      <c r="F225" s="3"/>
      <c r="G225" s="3"/>
      <c r="H225" s="3"/>
      <c r="I225" s="3"/>
    </row>
    <row r="226" spans="1:9">
      <c r="A226" s="3"/>
      <c r="B226" s="3"/>
      <c r="C226" s="3"/>
      <c r="D226" s="3"/>
      <c r="E226" s="3"/>
      <c r="F226" s="3"/>
      <c r="G226" s="3"/>
      <c r="H226" s="3"/>
      <c r="I226" s="3"/>
    </row>
    <row r="227" spans="1:9">
      <c r="A227" s="3"/>
      <c r="B227" s="3"/>
      <c r="C227" s="3"/>
      <c r="D227" s="3"/>
      <c r="E227" s="3"/>
      <c r="F227" s="3"/>
      <c r="G227" s="3"/>
      <c r="H227" s="3"/>
      <c r="I227" s="3"/>
    </row>
    <row r="228" spans="1:9">
      <c r="A228" s="3"/>
      <c r="B228" s="3"/>
      <c r="C228" s="3"/>
      <c r="D228" s="3"/>
      <c r="E228" s="3"/>
      <c r="F228" s="3"/>
      <c r="G228" s="3"/>
      <c r="H228" s="3"/>
      <c r="I228" s="3"/>
    </row>
    <row r="229" spans="1:9">
      <c r="A229" s="3"/>
      <c r="B229" s="3"/>
      <c r="C229" s="3"/>
      <c r="D229" s="3"/>
      <c r="E229" s="3"/>
      <c r="F229" s="3"/>
      <c r="G229" s="3"/>
      <c r="H229" s="3"/>
      <c r="I229" s="3"/>
    </row>
    <row r="230" spans="1:9">
      <c r="A230" s="3"/>
      <c r="B230" s="3"/>
      <c r="C230" s="3"/>
      <c r="D230" s="3"/>
      <c r="E230" s="3"/>
      <c r="F230" s="3"/>
      <c r="G230" s="3"/>
      <c r="H230" s="3"/>
      <c r="I230" s="3"/>
    </row>
    <row r="231" spans="1:9">
      <c r="A231" s="3"/>
      <c r="B231" s="3"/>
      <c r="C231" s="3"/>
      <c r="D231" s="3"/>
      <c r="E231" s="3"/>
      <c r="F231" s="3"/>
      <c r="G231" s="3"/>
      <c r="H231" s="3"/>
      <c r="I231" s="3"/>
    </row>
    <row r="232" spans="1:9">
      <c r="A232" s="3"/>
      <c r="B232" s="3"/>
      <c r="C232" s="3"/>
      <c r="D232" s="3"/>
      <c r="E232" s="3"/>
      <c r="F232" s="3"/>
      <c r="G232" s="3"/>
      <c r="H232" s="3"/>
      <c r="I232" s="3"/>
    </row>
    <row r="233" spans="1:9">
      <c r="A233" s="3"/>
      <c r="B233" s="3"/>
      <c r="C233" s="3"/>
      <c r="D233" s="3"/>
      <c r="E233" s="3"/>
      <c r="F233" s="3"/>
      <c r="G233" s="3"/>
      <c r="H233" s="3"/>
      <c r="I233" s="3"/>
    </row>
    <row r="234" spans="1:9">
      <c r="A234" s="3"/>
      <c r="B234" s="3"/>
      <c r="C234" s="3"/>
      <c r="D234" s="3"/>
      <c r="E234" s="3"/>
      <c r="F234" s="3"/>
      <c r="G234" s="3"/>
      <c r="H234" s="3"/>
      <c r="I234" s="3"/>
    </row>
    <row r="235" spans="1:9">
      <c r="A235" s="3"/>
      <c r="B235" s="3"/>
      <c r="C235" s="3"/>
      <c r="D235" s="3"/>
      <c r="E235" s="3"/>
      <c r="F235" s="3"/>
      <c r="G235" s="3"/>
      <c r="H235" s="3"/>
      <c r="I235" s="3"/>
    </row>
    <row r="236" spans="1:9">
      <c r="A236" s="3"/>
      <c r="B236" s="3"/>
      <c r="C236" s="3"/>
      <c r="D236" s="3"/>
      <c r="E236" s="3"/>
      <c r="F236" s="3"/>
      <c r="G236" s="3"/>
      <c r="H236" s="3"/>
      <c r="I236" s="3"/>
    </row>
    <row r="237" spans="1:9">
      <c r="A237" s="3"/>
      <c r="B237" s="3"/>
      <c r="C237" s="3"/>
      <c r="D237" s="3"/>
      <c r="E237" s="3"/>
      <c r="F237" s="3"/>
      <c r="G237" s="3"/>
      <c r="H237" s="3"/>
      <c r="I237" s="3"/>
    </row>
    <row r="238" spans="1:9">
      <c r="A238" s="3"/>
      <c r="B238" s="3"/>
      <c r="C238" s="3"/>
      <c r="D238" s="3"/>
      <c r="E238" s="3"/>
      <c r="F238" s="3"/>
      <c r="G238" s="3"/>
      <c r="H238" s="3"/>
      <c r="I238" s="3"/>
    </row>
    <row r="239" spans="1:9">
      <c r="A239" s="3"/>
      <c r="B239" s="3"/>
      <c r="C239" s="3"/>
      <c r="D239" s="3"/>
      <c r="E239" s="3"/>
      <c r="F239" s="3"/>
      <c r="G239" s="3"/>
      <c r="H239" s="3"/>
      <c r="I239" s="3"/>
    </row>
    <row r="240" spans="1:9">
      <c r="A240" s="3"/>
      <c r="B240" s="3"/>
      <c r="C240" s="3"/>
      <c r="D240" s="3"/>
      <c r="E240" s="3"/>
      <c r="F240" s="3"/>
      <c r="G240" s="3"/>
      <c r="H240" s="3"/>
      <c r="I240" s="3"/>
    </row>
    <row r="241" spans="1:9">
      <c r="A241" s="3"/>
      <c r="B241" s="3"/>
      <c r="C241" s="3"/>
      <c r="D241" s="3"/>
      <c r="E241" s="3"/>
      <c r="F241" s="3"/>
      <c r="G241" s="3"/>
      <c r="H241" s="3"/>
      <c r="I241" s="3"/>
    </row>
    <row r="242" spans="1:9">
      <c r="A242" s="3"/>
      <c r="B242" s="3"/>
      <c r="C242" s="3"/>
      <c r="D242" s="3"/>
      <c r="E242" s="3"/>
      <c r="F242" s="3"/>
      <c r="G242" s="3"/>
      <c r="H242" s="3"/>
      <c r="I242" s="3"/>
    </row>
    <row r="243" spans="1:9">
      <c r="A243" s="3"/>
      <c r="B243" s="3"/>
      <c r="C243" s="3"/>
      <c r="D243" s="3"/>
      <c r="E243" s="3"/>
      <c r="F243" s="3"/>
      <c r="G243" s="3"/>
      <c r="H243" s="3"/>
      <c r="I243" s="3"/>
    </row>
    <row r="244" spans="1:9">
      <c r="A244" s="3"/>
      <c r="B244" s="3"/>
      <c r="C244" s="3"/>
      <c r="D244" s="3"/>
      <c r="E244" s="3"/>
      <c r="F244" s="3"/>
      <c r="G244" s="3"/>
      <c r="H244" s="3"/>
      <c r="I244" s="3"/>
    </row>
    <row r="245" spans="1:9">
      <c r="A245" s="3"/>
      <c r="B245" s="3"/>
      <c r="C245" s="3"/>
      <c r="D245" s="3"/>
      <c r="E245" s="3"/>
      <c r="F245" s="3"/>
      <c r="G245" s="3"/>
      <c r="H245" s="3"/>
      <c r="I245" s="3"/>
    </row>
    <row r="246" spans="1:9">
      <c r="A246" s="3"/>
      <c r="B246" s="3"/>
      <c r="C246" s="3"/>
      <c r="D246" s="3"/>
      <c r="E246" s="3"/>
      <c r="F246" s="3"/>
      <c r="G246" s="3"/>
      <c r="H246" s="3"/>
      <c r="I246" s="3"/>
    </row>
    <row r="247" spans="1:9">
      <c r="A247" s="3"/>
      <c r="B247" s="3"/>
      <c r="C247" s="3"/>
      <c r="D247" s="3"/>
      <c r="E247" s="3"/>
      <c r="F247" s="3"/>
      <c r="G247" s="3"/>
      <c r="H247" s="3"/>
      <c r="I247" s="3"/>
    </row>
    <row r="248" spans="1:9">
      <c r="A248" s="3"/>
      <c r="B248" s="3"/>
      <c r="C248" s="3"/>
      <c r="D248" s="3"/>
      <c r="E248" s="3"/>
      <c r="F248" s="3"/>
      <c r="G248" s="3"/>
      <c r="H248" s="3"/>
      <c r="I248" s="3"/>
    </row>
    <row r="249" spans="1:9">
      <c r="A249" s="3"/>
      <c r="B249" s="3"/>
      <c r="C249" s="3"/>
      <c r="D249" s="3"/>
      <c r="E249" s="3"/>
      <c r="F249" s="3"/>
      <c r="G249" s="3"/>
      <c r="H249" s="3"/>
      <c r="I249" s="3"/>
    </row>
    <row r="250" spans="1:9">
      <c r="A250" s="3"/>
      <c r="B250" s="3"/>
      <c r="C250" s="3"/>
      <c r="D250" s="3"/>
      <c r="E250" s="3"/>
      <c r="F250" s="3"/>
      <c r="G250" s="3"/>
      <c r="H250" s="3"/>
      <c r="I250" s="3"/>
    </row>
    <row r="251" spans="1:9">
      <c r="A251" s="3"/>
      <c r="B251" s="3"/>
      <c r="C251" s="3"/>
      <c r="D251" s="3"/>
      <c r="E251" s="3"/>
      <c r="F251" s="3"/>
      <c r="G251" s="3"/>
      <c r="H251" s="3"/>
      <c r="I251" s="3"/>
    </row>
    <row r="252" spans="1:9">
      <c r="A252" s="3"/>
      <c r="B252" s="3"/>
      <c r="C252" s="3"/>
      <c r="D252" s="3"/>
      <c r="E252" s="3"/>
      <c r="F252" s="3"/>
      <c r="G252" s="3"/>
      <c r="H252" s="3"/>
      <c r="I252" s="3"/>
    </row>
    <row r="253" spans="1:9">
      <c r="A253" s="3"/>
      <c r="B253" s="3"/>
      <c r="C253" s="3"/>
      <c r="D253" s="3"/>
      <c r="E253" s="3"/>
      <c r="F253" s="3"/>
      <c r="G253" s="3"/>
      <c r="H253" s="3"/>
      <c r="I253" s="3"/>
    </row>
    <row r="254" spans="1:9">
      <c r="A254" s="3"/>
      <c r="B254" s="3"/>
      <c r="C254" s="3"/>
      <c r="D254" s="3"/>
      <c r="E254" s="3"/>
      <c r="F254" s="3"/>
      <c r="G254" s="3"/>
      <c r="H254" s="3"/>
      <c r="I254" s="3"/>
    </row>
    <row r="255" spans="1:9">
      <c r="A255" s="3"/>
      <c r="B255" s="3"/>
      <c r="C255" s="3"/>
      <c r="D255" s="3"/>
      <c r="E255" s="3"/>
      <c r="F255" s="3"/>
      <c r="G255" s="3"/>
      <c r="H255" s="3"/>
      <c r="I255" s="3"/>
    </row>
    <row r="256" spans="1:9">
      <c r="A256" s="3"/>
      <c r="B256" s="3"/>
      <c r="C256" s="3"/>
      <c r="D256" s="3"/>
      <c r="E256" s="3"/>
      <c r="F256" s="3"/>
      <c r="G256" s="3"/>
      <c r="H256" s="3"/>
      <c r="I256" s="3"/>
    </row>
    <row r="257" spans="1:9">
      <c r="A257" s="3"/>
      <c r="B257" s="3"/>
      <c r="C257" s="3"/>
      <c r="D257" s="3"/>
      <c r="E257" s="3"/>
      <c r="F257" s="3"/>
      <c r="G257" s="3"/>
      <c r="H257" s="3"/>
      <c r="I257" s="3"/>
    </row>
    <row r="258" spans="1:9">
      <c r="A258" s="3"/>
      <c r="B258" s="3"/>
      <c r="C258" s="3"/>
      <c r="D258" s="3"/>
      <c r="E258" s="3"/>
      <c r="F258" s="3"/>
      <c r="G258" s="3"/>
      <c r="H258" s="3"/>
      <c r="I258" s="3"/>
    </row>
    <row r="259" spans="1:9">
      <c r="A259" s="3"/>
      <c r="B259" s="3"/>
      <c r="C259" s="3"/>
      <c r="D259" s="3"/>
      <c r="E259" s="3"/>
      <c r="F259" s="3"/>
      <c r="G259" s="3"/>
      <c r="H259" s="3"/>
      <c r="I259" s="3"/>
    </row>
    <row r="260" spans="1:9">
      <c r="A260" s="3"/>
      <c r="B260" s="3"/>
      <c r="C260" s="3"/>
      <c r="D260" s="3"/>
      <c r="E260" s="3"/>
      <c r="F260" s="3"/>
      <c r="G260" s="3"/>
      <c r="H260" s="3"/>
      <c r="I260" s="3"/>
    </row>
    <row r="261" spans="1:9">
      <c r="A261" s="3"/>
      <c r="B261" s="3"/>
      <c r="C261" s="3"/>
      <c r="D261" s="3"/>
      <c r="E261" s="3"/>
      <c r="F261" s="3"/>
      <c r="G261" s="3"/>
      <c r="H261" s="3"/>
      <c r="I261" s="3"/>
    </row>
    <row r="262" spans="1:9">
      <c r="A262" s="3"/>
      <c r="B262" s="3"/>
      <c r="C262" s="3"/>
      <c r="D262" s="3"/>
      <c r="E262" s="3"/>
      <c r="F262" s="3"/>
      <c r="G262" s="3"/>
      <c r="H262" s="3"/>
      <c r="I262" s="3"/>
    </row>
    <row r="263" spans="1:9">
      <c r="A263" s="3"/>
      <c r="B263" s="3"/>
      <c r="C263" s="3"/>
      <c r="D263" s="3"/>
      <c r="E263" s="3"/>
      <c r="F263" s="3"/>
      <c r="G263" s="3"/>
      <c r="H263" s="3"/>
      <c r="I263" s="3"/>
    </row>
    <row r="264" spans="1:9">
      <c r="A264" s="3"/>
      <c r="B264" s="3"/>
      <c r="C264" s="3"/>
      <c r="D264" s="3"/>
      <c r="E264" s="3"/>
      <c r="F264" s="3"/>
      <c r="G264" s="3"/>
      <c r="H264" s="3"/>
      <c r="I264" s="3"/>
    </row>
    <row r="265" spans="1:9">
      <c r="A265" s="3"/>
      <c r="B265" s="3"/>
      <c r="C265" s="3"/>
      <c r="D265" s="3"/>
      <c r="E265" s="3"/>
      <c r="F265" s="3"/>
      <c r="G265" s="3"/>
      <c r="H265" s="3"/>
      <c r="I265" s="3"/>
    </row>
    <row r="266" spans="1:9">
      <c r="A266" s="3"/>
      <c r="B266" s="3"/>
      <c r="C266" s="3"/>
      <c r="D266" s="3"/>
      <c r="E266" s="3"/>
      <c r="F266" s="3"/>
      <c r="G266" s="3"/>
      <c r="H266" s="3"/>
      <c r="I266" s="3"/>
    </row>
    <row r="267" spans="1:9">
      <c r="A267" s="3"/>
      <c r="B267" s="3"/>
      <c r="C267" s="3"/>
      <c r="D267" s="3"/>
      <c r="E267" s="3"/>
      <c r="F267" s="3"/>
      <c r="G267" s="3"/>
      <c r="H267" s="3"/>
      <c r="I267" s="3"/>
    </row>
    <row r="268" spans="1:9">
      <c r="A268" s="3"/>
      <c r="B268" s="3"/>
      <c r="C268" s="3"/>
      <c r="D268" s="3"/>
      <c r="E268" s="3"/>
      <c r="F268" s="3"/>
      <c r="G268" s="3"/>
      <c r="H268" s="3"/>
      <c r="I268" s="3"/>
    </row>
    <row r="269" spans="1:9">
      <c r="A269" s="3"/>
      <c r="B269" s="3"/>
      <c r="C269" s="3"/>
      <c r="D269" s="3"/>
      <c r="E269" s="3"/>
      <c r="F269" s="3"/>
      <c r="G269" s="3"/>
      <c r="H269" s="3"/>
      <c r="I269" s="3"/>
    </row>
    <row r="270" spans="1:9">
      <c r="A270" s="3"/>
      <c r="B270" s="3"/>
      <c r="C270" s="3"/>
      <c r="D270" s="3"/>
      <c r="E270" s="3"/>
      <c r="F270" s="3"/>
      <c r="G270" s="3"/>
      <c r="H270" s="3"/>
      <c r="I270" s="3"/>
    </row>
    <row r="271" spans="1:9">
      <c r="A271" s="3"/>
      <c r="B271" s="3"/>
      <c r="C271" s="3"/>
      <c r="D271" s="3"/>
      <c r="E271" s="3"/>
      <c r="F271" s="3"/>
      <c r="G271" s="3"/>
      <c r="H271" s="3"/>
      <c r="I271" s="3"/>
    </row>
    <row r="272" spans="1:9">
      <c r="A272" s="3"/>
      <c r="B272" s="3"/>
      <c r="C272" s="3"/>
      <c r="D272" s="3"/>
      <c r="E272" s="3"/>
      <c r="F272" s="3"/>
      <c r="G272" s="3"/>
      <c r="H272" s="3"/>
      <c r="I272" s="3"/>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0E993-BC56-4D0C-B9F9-4FC4C07FE790}">
  <sheetPr>
    <tabColor theme="3" tint="0.79998168889431442"/>
  </sheetPr>
  <dimension ref="A1:AC23"/>
  <sheetViews>
    <sheetView topLeftCell="H1" zoomScale="80" workbookViewId="0">
      <selection activeCell="R38" sqref="R38"/>
    </sheetView>
  </sheetViews>
  <sheetFormatPr defaultRowHeight="12.5"/>
  <cols>
    <col min="1" max="1" width="6.36328125" style="3" customWidth="1"/>
    <col min="2" max="2" width="13.1796875" style="3" customWidth="1"/>
    <col min="3" max="4" width="8.7265625" style="3"/>
    <col min="5" max="5" width="8.6328125" style="3" customWidth="1"/>
    <col min="6" max="8" width="8.7265625" style="3"/>
    <col min="9" max="9" width="10.08984375" style="3" customWidth="1"/>
    <col min="10" max="10" width="11.7265625" style="3" customWidth="1"/>
    <col min="11" max="29" width="8.7265625" style="3"/>
  </cols>
  <sheetData>
    <row r="1" spans="1:10">
      <c r="A1" s="214" t="s">
        <v>425</v>
      </c>
      <c r="B1" s="214" t="s">
        <v>830</v>
      </c>
      <c r="C1" s="214" t="s">
        <v>831</v>
      </c>
      <c r="D1" s="214" t="s">
        <v>832</v>
      </c>
      <c r="E1" s="214" t="s">
        <v>833</v>
      </c>
      <c r="F1" s="214" t="s">
        <v>834</v>
      </c>
      <c r="G1" s="214" t="s">
        <v>835</v>
      </c>
      <c r="H1" s="214" t="s">
        <v>836</v>
      </c>
      <c r="I1" s="214" t="s">
        <v>837</v>
      </c>
      <c r="J1" s="214" t="s">
        <v>838</v>
      </c>
    </row>
    <row r="2" spans="1:10">
      <c r="A2" s="214">
        <v>2000</v>
      </c>
      <c r="B2" s="214">
        <v>1.3076099999999999</v>
      </c>
      <c r="C2" s="214">
        <v>0.99063699999999999</v>
      </c>
      <c r="D2" s="214">
        <v>0.38491999999999998</v>
      </c>
      <c r="E2" s="214">
        <v>0.32964500000000002</v>
      </c>
      <c r="F2" s="214">
        <v>2.2855699999999999</v>
      </c>
      <c r="G2" s="214">
        <v>0.56482399999999999</v>
      </c>
      <c r="H2" s="214">
        <v>1.41645</v>
      </c>
      <c r="I2" s="214">
        <v>-0.16022400000000001</v>
      </c>
      <c r="J2" s="214">
        <v>0.93006299999999997</v>
      </c>
    </row>
    <row r="3" spans="1:10">
      <c r="A3" s="214">
        <v>2001</v>
      </c>
      <c r="B3" s="214">
        <v>1.7090700000000001</v>
      </c>
      <c r="C3" s="214">
        <v>1.27223</v>
      </c>
      <c r="D3" s="214">
        <v>0.38605600000000001</v>
      </c>
      <c r="E3" s="214">
        <v>0.63781299999999996</v>
      </c>
      <c r="F3" s="214">
        <v>2.7803300000000002</v>
      </c>
      <c r="G3" s="214">
        <v>0.40452199999999999</v>
      </c>
      <c r="H3" s="214">
        <v>2.1399300000000001</v>
      </c>
      <c r="I3" s="214">
        <v>-8.9416999999999996E-2</v>
      </c>
      <c r="J3" s="214">
        <v>0.86152899999999999</v>
      </c>
    </row>
    <row r="4" spans="1:10">
      <c r="A4" s="214">
        <v>2002</v>
      </c>
      <c r="B4" s="214">
        <v>1.6846000000000001</v>
      </c>
      <c r="C4" s="214">
        <v>0.68296599999999996</v>
      </c>
      <c r="D4" s="214">
        <v>0.36233199999999999</v>
      </c>
      <c r="E4" s="214">
        <v>0.86991200000000002</v>
      </c>
      <c r="F4" s="214">
        <v>2.4992899999999998</v>
      </c>
      <c r="G4" s="214">
        <v>-0.53285499999999997</v>
      </c>
      <c r="H4" s="214">
        <v>1.89879</v>
      </c>
      <c r="I4" s="214">
        <v>-0.11225400000000001</v>
      </c>
      <c r="J4" s="214">
        <v>0.83691899999999997</v>
      </c>
    </row>
    <row r="5" spans="1:10">
      <c r="A5" s="214">
        <v>2003</v>
      </c>
      <c r="B5" s="214">
        <v>2.1397300000000001</v>
      </c>
      <c r="C5" s="214">
        <v>0.437255</v>
      </c>
      <c r="D5" s="214">
        <v>0.34368300000000002</v>
      </c>
      <c r="E5" s="214">
        <v>1.5871</v>
      </c>
      <c r="F5" s="214">
        <v>2.6923699999999999</v>
      </c>
      <c r="G5" s="214">
        <v>-1.0470699999999999</v>
      </c>
      <c r="H5" s="214">
        <v>1.9215800000000001</v>
      </c>
      <c r="I5" s="214">
        <v>-0.12896199999999999</v>
      </c>
      <c r="J5" s="214">
        <v>0.81632800000000005</v>
      </c>
    </row>
    <row r="6" spans="1:10">
      <c r="A6" s="214">
        <v>2004</v>
      </c>
      <c r="B6" s="214">
        <v>2.4620099999999998</v>
      </c>
      <c r="C6" s="214">
        <v>0.12443</v>
      </c>
      <c r="D6" s="214">
        <v>0.37584699999999999</v>
      </c>
      <c r="E6" s="214">
        <v>1.9633700000000001</v>
      </c>
      <c r="F6" s="214">
        <v>2.9606400000000002</v>
      </c>
      <c r="G6" s="214">
        <v>-1.23048</v>
      </c>
      <c r="H6" s="214">
        <v>1.4793400000000001</v>
      </c>
      <c r="I6" s="214">
        <v>-6.5987000000000004E-2</v>
      </c>
      <c r="J6" s="214">
        <v>0.81768200000000002</v>
      </c>
    </row>
    <row r="7" spans="1:10">
      <c r="A7" s="214">
        <v>2005</v>
      </c>
      <c r="B7" s="214">
        <v>2.76776</v>
      </c>
      <c r="C7" s="214">
        <v>0.50535799999999997</v>
      </c>
      <c r="D7" s="214">
        <v>0.41513699999999998</v>
      </c>
      <c r="E7" s="214">
        <v>2.1964800000000002</v>
      </c>
      <c r="F7" s="214">
        <v>3.3390300000000002</v>
      </c>
      <c r="G7" s="214">
        <v>-0.47949000000000003</v>
      </c>
      <c r="H7" s="214">
        <v>1.49021</v>
      </c>
      <c r="I7" s="214">
        <v>8.7229999999999999E-3</v>
      </c>
      <c r="J7" s="214">
        <v>0.82155199999999995</v>
      </c>
    </row>
    <row r="8" spans="1:10">
      <c r="A8" s="214">
        <v>2006</v>
      </c>
      <c r="B8" s="214">
        <v>2.5080800000000001</v>
      </c>
      <c r="C8" s="214">
        <v>0.48353000000000002</v>
      </c>
      <c r="D8" s="214">
        <v>0.47568199999999999</v>
      </c>
      <c r="E8" s="214">
        <v>1.8261499999999999</v>
      </c>
      <c r="F8" s="214">
        <v>3.19</v>
      </c>
      <c r="G8" s="214">
        <v>-0.28639399999999998</v>
      </c>
      <c r="H8" s="214">
        <v>1.25345</v>
      </c>
      <c r="I8" s="214">
        <v>9.8823999999999995E-2</v>
      </c>
      <c r="J8" s="214">
        <v>0.85253999999999996</v>
      </c>
    </row>
    <row r="9" spans="1:10">
      <c r="A9" s="214">
        <v>2007</v>
      </c>
      <c r="B9" s="214">
        <v>2.1549499999999999</v>
      </c>
      <c r="C9" s="214">
        <v>0.38927899999999999</v>
      </c>
      <c r="D9" s="214">
        <v>0.47275400000000001</v>
      </c>
      <c r="E9" s="214">
        <v>1.4797199999999999</v>
      </c>
      <c r="F9" s="214">
        <v>2.8301799999999999</v>
      </c>
      <c r="G9" s="214">
        <v>-0.273816</v>
      </c>
      <c r="H9" s="214">
        <v>1.05237</v>
      </c>
      <c r="I9" s="214">
        <v>9.3878000000000003E-2</v>
      </c>
      <c r="J9" s="214">
        <v>0.85163</v>
      </c>
    </row>
    <row r="10" spans="1:10">
      <c r="A10" s="214">
        <v>2008</v>
      </c>
      <c r="B10" s="214">
        <v>1.5702499999999999</v>
      </c>
      <c r="C10" s="214">
        <v>0.45795999999999998</v>
      </c>
      <c r="D10" s="214">
        <v>0.494093</v>
      </c>
      <c r="E10" s="214">
        <v>0.95272299999999999</v>
      </c>
      <c r="F10" s="214">
        <v>2.1877800000000001</v>
      </c>
      <c r="G10" s="214">
        <v>-0.18509800000000001</v>
      </c>
      <c r="H10" s="214">
        <v>1.1010200000000001</v>
      </c>
      <c r="I10" s="214">
        <v>9.3910999999999994E-2</v>
      </c>
      <c r="J10" s="214">
        <v>0.89427599999999996</v>
      </c>
    </row>
    <row r="11" spans="1:10">
      <c r="A11" s="214">
        <v>2009</v>
      </c>
      <c r="B11" s="214">
        <v>1.3082499999999999</v>
      </c>
      <c r="C11" s="214">
        <v>0.72131000000000001</v>
      </c>
      <c r="D11" s="214">
        <v>0.44964700000000002</v>
      </c>
      <c r="E11" s="214">
        <v>0.74748300000000001</v>
      </c>
      <c r="F11" s="214">
        <v>1.8690199999999999</v>
      </c>
      <c r="G11" s="214">
        <v>-7.2841000000000003E-2</v>
      </c>
      <c r="H11" s="214">
        <v>1.51546</v>
      </c>
      <c r="I11" s="214">
        <v>4.0842000000000003E-2</v>
      </c>
      <c r="J11" s="214">
        <v>0.85845099999999996</v>
      </c>
    </row>
    <row r="12" spans="1:10">
      <c r="A12" s="214">
        <v>2010</v>
      </c>
      <c r="B12" s="214">
        <v>1.18672</v>
      </c>
      <c r="C12" s="214">
        <v>0.99684899999999999</v>
      </c>
      <c r="D12" s="214">
        <v>0.45532299999999998</v>
      </c>
      <c r="E12" s="214">
        <v>0.63138700000000003</v>
      </c>
      <c r="F12" s="214">
        <v>1.7420599999999999</v>
      </c>
      <c r="G12" s="214">
        <v>8.8963E-2</v>
      </c>
      <c r="H12" s="214">
        <v>1.9047400000000001</v>
      </c>
      <c r="I12" s="214">
        <v>5.2685999999999997E-2</v>
      </c>
      <c r="J12" s="214">
        <v>0.85795900000000003</v>
      </c>
    </row>
    <row r="13" spans="1:10">
      <c r="A13" s="214">
        <v>2011</v>
      </c>
      <c r="B13" s="214">
        <v>1.3263199999999999</v>
      </c>
      <c r="C13" s="214">
        <v>0.89915299999999998</v>
      </c>
      <c r="D13" s="214">
        <v>0.49831300000000001</v>
      </c>
      <c r="E13" s="214">
        <v>0.66913900000000004</v>
      </c>
      <c r="F13" s="214">
        <v>1.9835100000000001</v>
      </c>
      <c r="G13" s="214">
        <v>4.5385000000000002E-2</v>
      </c>
      <c r="H13" s="214">
        <v>1.75292</v>
      </c>
      <c r="I13" s="214">
        <v>6.9529999999999995E-2</v>
      </c>
      <c r="J13" s="214">
        <v>0.92709600000000003</v>
      </c>
    </row>
    <row r="14" spans="1:10">
      <c r="A14" s="214">
        <v>2012</v>
      </c>
      <c r="B14" s="214">
        <v>1.4684600000000001</v>
      </c>
      <c r="C14" s="214">
        <v>0.76869200000000004</v>
      </c>
      <c r="D14" s="214">
        <v>0.676284</v>
      </c>
      <c r="E14" s="214">
        <v>0.71269199999999999</v>
      </c>
      <c r="F14" s="214">
        <v>2.2242199999999999</v>
      </c>
      <c r="G14" s="214">
        <v>8.7240999999999999E-2</v>
      </c>
      <c r="H14" s="214">
        <v>1.45014</v>
      </c>
      <c r="I14" s="214">
        <v>0.145482</v>
      </c>
      <c r="J14" s="214">
        <v>1.20709</v>
      </c>
    </row>
    <row r="15" spans="1:10">
      <c r="A15" s="214">
        <v>2013</v>
      </c>
      <c r="B15" s="214">
        <v>1.66367</v>
      </c>
      <c r="C15" s="214">
        <v>0.56608400000000003</v>
      </c>
      <c r="D15" s="214">
        <v>0.74708300000000005</v>
      </c>
      <c r="E15" s="214">
        <v>0.88529500000000005</v>
      </c>
      <c r="F15" s="214">
        <v>2.4420500000000001</v>
      </c>
      <c r="G15" s="214">
        <v>4.4115000000000001E-2</v>
      </c>
      <c r="H15" s="214">
        <v>1.08805</v>
      </c>
      <c r="I15" s="214">
        <v>0.166598</v>
      </c>
      <c r="J15" s="214">
        <v>1.3275699999999999</v>
      </c>
    </row>
    <row r="16" spans="1:10">
      <c r="A16" s="214">
        <v>2014</v>
      </c>
      <c r="B16" s="214">
        <v>1.73217</v>
      </c>
      <c r="C16" s="214">
        <v>0.52172600000000002</v>
      </c>
      <c r="D16" s="214">
        <v>0.72415799999999997</v>
      </c>
      <c r="E16" s="214">
        <v>1.0159</v>
      </c>
      <c r="F16" s="214">
        <v>2.4484400000000002</v>
      </c>
      <c r="G16" s="214">
        <v>2.1951999999999999E-2</v>
      </c>
      <c r="H16" s="214">
        <v>1.0215000000000001</v>
      </c>
      <c r="I16" s="214">
        <v>0.14652299999999999</v>
      </c>
      <c r="J16" s="214">
        <v>1.30179</v>
      </c>
    </row>
    <row r="17" spans="1:10">
      <c r="A17" s="214">
        <v>2015</v>
      </c>
      <c r="B17" s="214">
        <v>1.67005</v>
      </c>
      <c r="C17" s="214">
        <v>0.46038800000000002</v>
      </c>
      <c r="D17" s="214">
        <v>0.73311700000000002</v>
      </c>
      <c r="E17" s="214">
        <v>0.99793699999999996</v>
      </c>
      <c r="F17" s="214">
        <v>2.3421599999999998</v>
      </c>
      <c r="G17" s="214">
        <v>-4.2002999999999999E-2</v>
      </c>
      <c r="H17" s="214">
        <v>0.96277800000000002</v>
      </c>
      <c r="I17" s="214">
        <v>0.14464399999999999</v>
      </c>
      <c r="J17" s="214">
        <v>1.32159</v>
      </c>
    </row>
    <row r="18" spans="1:10">
      <c r="A18" s="214">
        <v>2016</v>
      </c>
      <c r="B18" s="214">
        <v>1.53803</v>
      </c>
      <c r="C18" s="214">
        <v>0.44426199999999999</v>
      </c>
      <c r="D18" s="214">
        <v>0.87688900000000003</v>
      </c>
      <c r="E18" s="214">
        <v>0.90411300000000006</v>
      </c>
      <c r="F18" s="214">
        <v>2.1719499999999998</v>
      </c>
      <c r="G18" s="214">
        <v>-7.7718999999999996E-2</v>
      </c>
      <c r="H18" s="214">
        <v>0.96624299999999996</v>
      </c>
      <c r="I18" s="214">
        <v>0.13461400000000001</v>
      </c>
      <c r="J18" s="214">
        <v>1.6191599999999999</v>
      </c>
    </row>
    <row r="19" spans="1:10">
      <c r="A19" s="214">
        <v>2017</v>
      </c>
      <c r="B19" s="214">
        <v>1.5717300000000001</v>
      </c>
      <c r="C19" s="214">
        <v>0.37300499999999998</v>
      </c>
      <c r="D19" s="214">
        <v>0.79445200000000005</v>
      </c>
      <c r="E19" s="214">
        <v>0.94637199999999999</v>
      </c>
      <c r="F19" s="214">
        <v>2.1970900000000002</v>
      </c>
      <c r="G19" s="214">
        <v>-0.16511700000000001</v>
      </c>
      <c r="H19" s="214">
        <v>0.91112599999999999</v>
      </c>
      <c r="I19" s="214">
        <v>-0.15412000000000001</v>
      </c>
      <c r="J19" s="214">
        <v>1.7430300000000001</v>
      </c>
    </row>
    <row r="20" spans="1:10">
      <c r="A20" s="214">
        <v>2018</v>
      </c>
      <c r="B20" s="214">
        <v>1.6634800000000001</v>
      </c>
      <c r="C20" s="214">
        <v>0.26763300000000001</v>
      </c>
      <c r="D20" s="214">
        <v>0.57467000000000001</v>
      </c>
      <c r="E20" s="214">
        <v>1.0626100000000001</v>
      </c>
      <c r="F20" s="214">
        <v>2.2643499999999999</v>
      </c>
      <c r="G20" s="214">
        <v>-0.252411</v>
      </c>
      <c r="H20" s="214">
        <v>0.78767699999999996</v>
      </c>
      <c r="I20" s="214">
        <v>-0.457152</v>
      </c>
      <c r="J20" s="214">
        <v>1.60649</v>
      </c>
    </row>
    <row r="21" spans="1:10">
      <c r="A21" s="214">
        <v>2019</v>
      </c>
      <c r="B21" s="214">
        <v>1.6107499999999999</v>
      </c>
      <c r="C21" s="214">
        <v>0.102301</v>
      </c>
      <c r="D21" s="214">
        <v>0.46565200000000001</v>
      </c>
      <c r="E21" s="214">
        <v>1.01546</v>
      </c>
      <c r="F21" s="214">
        <v>2.2060399999999998</v>
      </c>
      <c r="G21" s="214">
        <v>-0.455897</v>
      </c>
      <c r="H21" s="214">
        <v>0.66049999999999998</v>
      </c>
      <c r="I21" s="214">
        <v>-0.48223300000000002</v>
      </c>
      <c r="J21" s="214">
        <v>1.41354</v>
      </c>
    </row>
    <row r="22" spans="1:10">
      <c r="A22" s="214">
        <v>2020</v>
      </c>
      <c r="B22" s="214">
        <v>1.47875</v>
      </c>
      <c r="C22" s="214">
        <v>5.1011000000000001E-2</v>
      </c>
      <c r="D22" s="214">
        <v>0.35562899999999997</v>
      </c>
      <c r="E22" s="214">
        <v>0.95709900000000003</v>
      </c>
      <c r="F22" s="214">
        <v>2.0004</v>
      </c>
      <c r="G22" s="214">
        <v>-0.55932099999999996</v>
      </c>
      <c r="H22" s="214">
        <v>0.66134300000000001</v>
      </c>
      <c r="I22" s="214">
        <v>-0.477823</v>
      </c>
      <c r="J22" s="214">
        <v>1.1890799999999999</v>
      </c>
    </row>
    <row r="23" spans="1:10">
      <c r="A23" s="214">
        <v>2021</v>
      </c>
      <c r="B23" s="214">
        <v>1.41645</v>
      </c>
      <c r="C23" s="214">
        <v>-1.1946999999999999E-2</v>
      </c>
      <c r="D23" s="214">
        <v>0.312116</v>
      </c>
      <c r="E23" s="214">
        <v>0.91606600000000005</v>
      </c>
      <c r="F23" s="214">
        <v>1.9168400000000001</v>
      </c>
      <c r="G23" s="214">
        <v>-0.71630700000000003</v>
      </c>
      <c r="H23" s="214">
        <v>0.69241299999999995</v>
      </c>
      <c r="I23" s="214">
        <v>-0.37401400000000001</v>
      </c>
      <c r="J23" s="214">
        <v>0.99824599999999997</v>
      </c>
    </row>
  </sheetData>
  <pageMargins left="0.7" right="0.7" top="0.75" bottom="0.75" header="0.3" footer="0.3"/>
  <pageSetup orientation="portrait" horizontalDpi="90" verticalDpi="9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6372F-379C-4115-AE0F-DE7524EDFC60}">
  <sheetPr>
    <tabColor theme="3" tint="0.79998168889431442"/>
  </sheetPr>
  <dimension ref="A1:AJ1236"/>
  <sheetViews>
    <sheetView topLeftCell="H1" workbookViewId="0"/>
  </sheetViews>
  <sheetFormatPr defaultRowHeight="12.5"/>
  <cols>
    <col min="1" max="9" width="8.7265625" style="3"/>
    <col min="10" max="10" width="27.08984375" style="3" customWidth="1"/>
    <col min="11" max="36" width="8.7265625" style="3"/>
  </cols>
  <sheetData>
    <row r="1" spans="1:10">
      <c r="A1" s="214" t="s">
        <v>625</v>
      </c>
      <c r="B1" s="214" t="s">
        <v>332</v>
      </c>
      <c r="C1" s="214" t="s">
        <v>839</v>
      </c>
      <c r="D1" s="214" t="s">
        <v>840</v>
      </c>
      <c r="E1" s="214" t="s">
        <v>841</v>
      </c>
      <c r="F1" s="214" t="s">
        <v>842</v>
      </c>
      <c r="G1" s="214" t="s">
        <v>843</v>
      </c>
      <c r="H1" s="214" t="s">
        <v>844</v>
      </c>
      <c r="I1" s="214" t="s">
        <v>845</v>
      </c>
      <c r="J1" s="214" t="s">
        <v>846</v>
      </c>
    </row>
    <row r="2" spans="1:10">
      <c r="A2" s="214">
        <v>111</v>
      </c>
      <c r="B2" s="214" t="s">
        <v>28</v>
      </c>
      <c r="C2" s="214">
        <v>2003</v>
      </c>
      <c r="D2" s="214" t="s">
        <v>153</v>
      </c>
      <c r="E2" s="214">
        <v>12.121165468080513</v>
      </c>
      <c r="F2" s="214">
        <v>1.0745954626498335</v>
      </c>
      <c r="G2" s="214"/>
      <c r="H2" s="214">
        <v>-1.4808179503436365</v>
      </c>
      <c r="I2" s="214">
        <v>-7.0782896809679094</v>
      </c>
      <c r="J2" s="214">
        <v>19.605677636742229</v>
      </c>
    </row>
    <row r="3" spans="1:10">
      <c r="A3" s="214">
        <v>111</v>
      </c>
      <c r="B3" s="214" t="s">
        <v>28</v>
      </c>
      <c r="C3" s="214">
        <v>2004</v>
      </c>
      <c r="D3" s="214" t="s">
        <v>153</v>
      </c>
      <c r="E3" s="214">
        <v>19.966262818254002</v>
      </c>
      <c r="F3" s="214">
        <v>1.3124334985492681</v>
      </c>
      <c r="G3" s="214"/>
      <c r="H3" s="214">
        <v>2.2981524829802424E-2</v>
      </c>
      <c r="I3" s="214">
        <v>-5.1941590534173621</v>
      </c>
      <c r="J3" s="214">
        <v>23.82500684829229</v>
      </c>
    </row>
    <row r="4" spans="1:10">
      <c r="A4" s="214">
        <v>111</v>
      </c>
      <c r="B4" s="214" t="s">
        <v>28</v>
      </c>
      <c r="C4" s="214">
        <v>2005</v>
      </c>
      <c r="D4" s="214" t="s">
        <v>153</v>
      </c>
      <c r="E4" s="214">
        <v>27.934108795967447</v>
      </c>
      <c r="F4" s="214">
        <v>-0.52532897647187404</v>
      </c>
      <c r="G4" s="214"/>
      <c r="H4" s="214">
        <v>4.2754030488090393</v>
      </c>
      <c r="I4" s="214">
        <v>5.7917812175462586</v>
      </c>
      <c r="J4" s="214">
        <v>18.392253506084018</v>
      </c>
    </row>
    <row r="5" spans="1:10">
      <c r="A5" s="214">
        <v>111</v>
      </c>
      <c r="B5" s="214" t="s">
        <v>28</v>
      </c>
      <c r="C5" s="214">
        <v>2006</v>
      </c>
      <c r="D5" s="214" t="s">
        <v>153</v>
      </c>
      <c r="E5" s="214">
        <v>27.513582306352006</v>
      </c>
      <c r="F5" s="214">
        <v>8.9056647434375691E-3</v>
      </c>
      <c r="G5" s="214"/>
      <c r="H5" s="214">
        <v>3.3563764185493099</v>
      </c>
      <c r="I5" s="214">
        <v>1.4529379261004856</v>
      </c>
      <c r="J5" s="214">
        <v>22.695362296958773</v>
      </c>
    </row>
    <row r="6" spans="1:10">
      <c r="A6" s="214">
        <v>111</v>
      </c>
      <c r="B6" s="214" t="s">
        <v>28</v>
      </c>
      <c r="C6" s="214">
        <v>2007</v>
      </c>
      <c r="D6" s="214" t="s">
        <v>153</v>
      </c>
      <c r="E6" s="214">
        <v>11.889609613232601</v>
      </c>
      <c r="F6" s="214">
        <v>-3.0297052952507606</v>
      </c>
      <c r="G6" s="214"/>
      <c r="H6" s="214">
        <v>3.636369373964877</v>
      </c>
      <c r="I6" s="214">
        <v>3.8694603431403536</v>
      </c>
      <c r="J6" s="214">
        <v>7.413485191378129</v>
      </c>
    </row>
    <row r="7" spans="1:10">
      <c r="A7" s="214">
        <v>111</v>
      </c>
      <c r="B7" s="214" t="s">
        <v>28</v>
      </c>
      <c r="C7" s="214">
        <v>2008</v>
      </c>
      <c r="D7" s="214" t="s">
        <v>153</v>
      </c>
      <c r="E7" s="214">
        <v>7.4989143430852181</v>
      </c>
      <c r="F7" s="214">
        <v>-5.9887688821191745</v>
      </c>
      <c r="G7" s="214"/>
      <c r="H7" s="214">
        <v>8.1952491499002154</v>
      </c>
      <c r="I7" s="214">
        <v>6.9559298744783788</v>
      </c>
      <c r="J7" s="214">
        <v>-1.6634957991742034</v>
      </c>
    </row>
    <row r="8" spans="1:10">
      <c r="A8" s="214">
        <v>111</v>
      </c>
      <c r="B8" s="214" t="s">
        <v>28</v>
      </c>
      <c r="C8" s="214">
        <v>2009</v>
      </c>
      <c r="D8" s="214" t="s">
        <v>153</v>
      </c>
      <c r="E8" s="214">
        <v>22.4645173606214</v>
      </c>
      <c r="F8" s="214">
        <v>-4.6286842783571673</v>
      </c>
      <c r="G8" s="214"/>
      <c r="H8" s="214">
        <v>5.5706601034130525</v>
      </c>
      <c r="I8" s="214">
        <v>13.736063244352088</v>
      </c>
      <c r="J8" s="214">
        <v>7.7864782912134274</v>
      </c>
    </row>
    <row r="9" spans="1:10">
      <c r="A9" s="214">
        <v>111</v>
      </c>
      <c r="B9" s="214" t="s">
        <v>28</v>
      </c>
      <c r="C9" s="214">
        <v>2010</v>
      </c>
      <c r="D9" s="214" t="s">
        <v>153</v>
      </c>
      <c r="E9" s="214">
        <v>32.083088882015723</v>
      </c>
      <c r="F9" s="214">
        <v>-4.805012775755837</v>
      </c>
      <c r="G9" s="214"/>
      <c r="H9" s="214">
        <v>5.3224271625084612</v>
      </c>
      <c r="I9" s="214">
        <v>15.409001120630748</v>
      </c>
      <c r="J9" s="214">
        <v>16.156673374632341</v>
      </c>
    </row>
    <row r="10" spans="1:10">
      <c r="A10" s="214">
        <v>111</v>
      </c>
      <c r="B10" s="214" t="s">
        <v>28</v>
      </c>
      <c r="C10" s="214">
        <v>2011</v>
      </c>
      <c r="D10" s="214" t="s">
        <v>153</v>
      </c>
      <c r="E10" s="214">
        <v>33.979279493908152</v>
      </c>
      <c r="F10" s="214">
        <v>-2.0996209616610866</v>
      </c>
      <c r="G10" s="214"/>
      <c r="H10" s="214">
        <v>-1.1584602800963513</v>
      </c>
      <c r="I10" s="214">
        <v>18.769258896437361</v>
      </c>
      <c r="J10" s="214">
        <v>18.468101839228229</v>
      </c>
    </row>
    <row r="11" spans="1:10">
      <c r="A11" s="214">
        <v>111</v>
      </c>
      <c r="B11" s="214" t="s">
        <v>28</v>
      </c>
      <c r="C11" s="214">
        <v>2012</v>
      </c>
      <c r="D11" s="214" t="s">
        <v>153</v>
      </c>
      <c r="E11" s="214">
        <v>33.429025709230814</v>
      </c>
      <c r="F11" s="214">
        <v>-2.6947071780076346</v>
      </c>
      <c r="G11" s="214"/>
      <c r="H11" s="214">
        <v>-3.8369838736868145</v>
      </c>
      <c r="I11" s="214">
        <v>14.289094356393381</v>
      </c>
      <c r="J11" s="214">
        <v>25.671622404531885</v>
      </c>
    </row>
    <row r="12" spans="1:10">
      <c r="A12" s="214">
        <v>111</v>
      </c>
      <c r="B12" s="214" t="s">
        <v>28</v>
      </c>
      <c r="C12" s="214">
        <v>2013</v>
      </c>
      <c r="D12" s="214" t="s">
        <v>153</v>
      </c>
      <c r="E12" s="214">
        <v>30.489641136435715</v>
      </c>
      <c r="F12" s="214">
        <v>-4.2683528013955936</v>
      </c>
      <c r="G12" s="214"/>
      <c r="H12" s="214">
        <v>-5.3576295635289242</v>
      </c>
      <c r="I12" s="214">
        <v>10.319711086420089</v>
      </c>
      <c r="J12" s="214">
        <v>29.795912414940133</v>
      </c>
    </row>
    <row r="13" spans="1:10">
      <c r="A13" s="214">
        <v>111</v>
      </c>
      <c r="B13" s="214" t="s">
        <v>28</v>
      </c>
      <c r="C13" s="214">
        <v>2019</v>
      </c>
      <c r="D13" s="214" t="s">
        <v>153</v>
      </c>
      <c r="E13" s="214">
        <v>4.3365421186739894</v>
      </c>
      <c r="F13" s="214">
        <v>-1.0701806205224855</v>
      </c>
      <c r="G13" s="214"/>
      <c r="H13" s="214">
        <v>-2.292039910714188</v>
      </c>
      <c r="I13" s="214">
        <v>3.6300198872687162</v>
      </c>
      <c r="J13" s="214">
        <v>4.0687427626419463</v>
      </c>
    </row>
    <row r="14" spans="1:10">
      <c r="A14" s="214">
        <v>112</v>
      </c>
      <c r="B14" s="214" t="s">
        <v>27</v>
      </c>
      <c r="C14" s="214">
        <v>2003</v>
      </c>
      <c r="D14" s="214" t="s">
        <v>153</v>
      </c>
      <c r="E14" s="214">
        <v>2.9721218631280522</v>
      </c>
      <c r="F14" s="214">
        <v>-1.7807890602710845</v>
      </c>
      <c r="G14" s="214"/>
      <c r="H14" s="214">
        <v>0.35982149983093281</v>
      </c>
      <c r="I14" s="214">
        <v>-3.5873709002143741</v>
      </c>
      <c r="J14" s="214">
        <v>7.9804603237825802</v>
      </c>
    </row>
    <row r="15" spans="1:10">
      <c r="A15" s="214">
        <v>112</v>
      </c>
      <c r="B15" s="214" t="s">
        <v>27</v>
      </c>
      <c r="C15" s="214">
        <v>2004</v>
      </c>
      <c r="D15" s="214" t="s">
        <v>153</v>
      </c>
      <c r="E15" s="214">
        <v>6.5926242194811451</v>
      </c>
      <c r="F15" s="214">
        <v>-0.93661154697745275</v>
      </c>
      <c r="G15" s="214"/>
      <c r="H15" s="214">
        <v>4.206863516679352</v>
      </c>
      <c r="I15" s="214">
        <v>-2.8884841312443044</v>
      </c>
      <c r="J15" s="214">
        <v>6.2108563810235502</v>
      </c>
    </row>
    <row r="16" spans="1:10">
      <c r="A16" s="214">
        <v>112</v>
      </c>
      <c r="B16" s="214" t="s">
        <v>27</v>
      </c>
      <c r="C16" s="214">
        <v>2005</v>
      </c>
      <c r="D16" s="214" t="s">
        <v>153</v>
      </c>
      <c r="E16" s="214">
        <v>6.8007660981745701</v>
      </c>
      <c r="F16" s="214">
        <v>-1.9410137366408762</v>
      </c>
      <c r="G16" s="214"/>
      <c r="H16" s="214">
        <v>-3.4025124476367559</v>
      </c>
      <c r="I16" s="214">
        <v>-1.6774318586304666</v>
      </c>
      <c r="J16" s="214">
        <v>13.821724141082672</v>
      </c>
    </row>
    <row r="17" spans="1:10">
      <c r="A17" s="214">
        <v>112</v>
      </c>
      <c r="B17" s="214" t="s">
        <v>27</v>
      </c>
      <c r="C17" s="214">
        <v>2006</v>
      </c>
      <c r="D17" s="214" t="s">
        <v>153</v>
      </c>
      <c r="E17" s="214">
        <v>11.458595135325101</v>
      </c>
      <c r="F17" s="214">
        <v>-1.4037466302556316</v>
      </c>
      <c r="G17" s="214"/>
      <c r="H17" s="214">
        <v>-1.7283198078584106</v>
      </c>
      <c r="I17" s="214">
        <v>0.84745931657948148</v>
      </c>
      <c r="J17" s="214">
        <v>13.743202256859668</v>
      </c>
    </row>
    <row r="18" spans="1:10">
      <c r="A18" s="214">
        <v>112</v>
      </c>
      <c r="B18" s="214" t="s">
        <v>27</v>
      </c>
      <c r="C18" s="214">
        <v>2007</v>
      </c>
      <c r="D18" s="214" t="s">
        <v>153</v>
      </c>
      <c r="E18" s="214">
        <v>9.1071194839047465</v>
      </c>
      <c r="F18" s="214">
        <v>-2.0953170795404574</v>
      </c>
      <c r="G18" s="214"/>
      <c r="H18" s="214">
        <v>1.649500657928777</v>
      </c>
      <c r="I18" s="214">
        <v>-0.6703531959926039</v>
      </c>
      <c r="J18" s="214">
        <v>10.22328910150903</v>
      </c>
    </row>
    <row r="19" spans="1:10">
      <c r="A19" s="214">
        <v>112</v>
      </c>
      <c r="B19" s="214" t="s">
        <v>27</v>
      </c>
      <c r="C19" s="214">
        <v>2008</v>
      </c>
      <c r="D19" s="214" t="s">
        <v>153</v>
      </c>
      <c r="E19" s="214">
        <v>9.3730653874770198</v>
      </c>
      <c r="F19" s="214">
        <v>0.11190351315689639</v>
      </c>
      <c r="G19" s="214"/>
      <c r="H19" s="214">
        <v>4.5829426111124523</v>
      </c>
      <c r="I19" s="214">
        <v>-0.30711039506379834</v>
      </c>
      <c r="J19" s="214">
        <v>4.9853296582714712</v>
      </c>
    </row>
    <row r="20" spans="1:10">
      <c r="A20" s="214">
        <v>112</v>
      </c>
      <c r="B20" s="214" t="s">
        <v>27</v>
      </c>
      <c r="C20" s="214">
        <v>2009</v>
      </c>
      <c r="D20" s="214" t="s">
        <v>153</v>
      </c>
      <c r="E20" s="214">
        <v>25.080050482374851</v>
      </c>
      <c r="F20" s="214">
        <v>0.65540265729857694</v>
      </c>
      <c r="G20" s="214"/>
      <c r="H20" s="214">
        <v>9.1954188380772468</v>
      </c>
      <c r="I20" s="214">
        <v>10.603440851720936</v>
      </c>
      <c r="J20" s="214">
        <v>4.6257881352780856</v>
      </c>
    </row>
    <row r="21" spans="1:10">
      <c r="A21" s="214">
        <v>112</v>
      </c>
      <c r="B21" s="214" t="s">
        <v>27</v>
      </c>
      <c r="C21" s="214">
        <v>2010</v>
      </c>
      <c r="D21" s="214" t="s">
        <v>153</v>
      </c>
      <c r="E21" s="214">
        <v>29.619446105742746</v>
      </c>
      <c r="F21" s="214">
        <v>-0.71098962145954836</v>
      </c>
      <c r="G21" s="214"/>
      <c r="H21" s="214">
        <v>7.8695421531431551</v>
      </c>
      <c r="I21" s="214">
        <v>12.395836315961024</v>
      </c>
      <c r="J21" s="214">
        <v>10.065057258098108</v>
      </c>
    </row>
    <row r="22" spans="1:10">
      <c r="A22" s="214">
        <v>112</v>
      </c>
      <c r="B22" s="214" t="s">
        <v>27</v>
      </c>
      <c r="C22" s="214">
        <v>2011</v>
      </c>
      <c r="D22" s="214" t="s">
        <v>153</v>
      </c>
      <c r="E22" s="214">
        <v>37.122896239668606</v>
      </c>
      <c r="F22" s="214">
        <v>1.3293573757705035</v>
      </c>
      <c r="G22" s="214"/>
      <c r="H22" s="214">
        <v>8.3237470867532721</v>
      </c>
      <c r="I22" s="214">
        <v>18.124849274157395</v>
      </c>
      <c r="J22" s="214">
        <v>9.3449425029874398</v>
      </c>
    </row>
    <row r="23" spans="1:10">
      <c r="A23" s="214">
        <v>112</v>
      </c>
      <c r="B23" s="214" t="s">
        <v>27</v>
      </c>
      <c r="C23" s="214">
        <v>2012</v>
      </c>
      <c r="D23" s="214" t="s">
        <v>153</v>
      </c>
      <c r="E23" s="214">
        <v>46.670310491467347</v>
      </c>
      <c r="F23" s="214">
        <v>0.94359625313355799</v>
      </c>
      <c r="G23" s="214"/>
      <c r="H23" s="214">
        <v>8.5874470222410437</v>
      </c>
      <c r="I23" s="214">
        <v>26.39247820886386</v>
      </c>
      <c r="J23" s="214">
        <v>10.746789007228884</v>
      </c>
    </row>
    <row r="24" spans="1:10">
      <c r="A24" s="214">
        <v>112</v>
      </c>
      <c r="B24" s="214" t="s">
        <v>27</v>
      </c>
      <c r="C24" s="214">
        <v>2013</v>
      </c>
      <c r="D24" s="214" t="s">
        <v>153</v>
      </c>
      <c r="E24" s="214">
        <v>45.099174474942345</v>
      </c>
      <c r="F24" s="214">
        <v>0.20780018148236401</v>
      </c>
      <c r="G24" s="214"/>
      <c r="H24" s="214">
        <v>17.337040910576512</v>
      </c>
      <c r="I24" s="214">
        <v>25.161050232866607</v>
      </c>
      <c r="J24" s="214">
        <v>2.3932831500168632</v>
      </c>
    </row>
    <row r="25" spans="1:10">
      <c r="A25" s="214">
        <v>112</v>
      </c>
      <c r="B25" s="214" t="s">
        <v>27</v>
      </c>
      <c r="C25" s="214">
        <v>2015</v>
      </c>
      <c r="D25" s="214" t="s">
        <v>153</v>
      </c>
      <c r="E25" s="214">
        <v>9.3465605713422946</v>
      </c>
      <c r="F25" s="214">
        <v>1.3519422216013481</v>
      </c>
      <c r="G25" s="214"/>
      <c r="H25" s="214">
        <v>-1.7246641057311738</v>
      </c>
      <c r="I25" s="214">
        <v>4.2812073036755187</v>
      </c>
      <c r="J25" s="214">
        <v>5.4380751517965962</v>
      </c>
    </row>
    <row r="26" spans="1:10">
      <c r="A26" s="214">
        <v>112</v>
      </c>
      <c r="B26" s="214" t="s">
        <v>27</v>
      </c>
      <c r="C26" s="214">
        <v>2016</v>
      </c>
      <c r="D26" s="214" t="s">
        <v>153</v>
      </c>
      <c r="E26" s="214">
        <v>9.2132270365000863</v>
      </c>
      <c r="F26" s="214">
        <v>1.7419438444786426</v>
      </c>
      <c r="G26" s="214"/>
      <c r="H26" s="214">
        <v>-5.3564283433398838</v>
      </c>
      <c r="I26" s="214">
        <v>5.6933206789341853</v>
      </c>
      <c r="J26" s="214">
        <v>7.1343908564271423</v>
      </c>
    </row>
    <row r="27" spans="1:10">
      <c r="A27" s="214">
        <v>112</v>
      </c>
      <c r="B27" s="214" t="s">
        <v>27</v>
      </c>
      <c r="C27" s="214">
        <v>2019</v>
      </c>
      <c r="D27" s="214" t="s">
        <v>153</v>
      </c>
      <c r="E27" s="214">
        <v>6.8814066997198893</v>
      </c>
      <c r="F27" s="214">
        <v>-5.0577068243625352</v>
      </c>
      <c r="G27" s="214"/>
      <c r="H27" s="214">
        <v>-4.7174366636654232</v>
      </c>
      <c r="I27" s="214">
        <v>8.7944150341909477</v>
      </c>
      <c r="J27" s="214">
        <v>7.8621351535568973</v>
      </c>
    </row>
    <row r="28" spans="1:10">
      <c r="A28" s="214">
        <v>122</v>
      </c>
      <c r="B28" s="214" t="s">
        <v>2</v>
      </c>
      <c r="C28" s="214">
        <v>2002</v>
      </c>
      <c r="D28" s="214" t="s">
        <v>153</v>
      </c>
      <c r="E28" s="214">
        <v>4.0391910201509518</v>
      </c>
      <c r="F28" s="214">
        <v>0.21804061952411047</v>
      </c>
      <c r="G28" s="214"/>
      <c r="H28" s="214">
        <v>4.7000254439005582</v>
      </c>
      <c r="I28" s="214">
        <v>-1.1409665582046316</v>
      </c>
      <c r="J28" s="214">
        <v>0.26209151493090665</v>
      </c>
    </row>
    <row r="29" spans="1:10">
      <c r="A29" s="214">
        <v>122</v>
      </c>
      <c r="B29" s="214" t="s">
        <v>2</v>
      </c>
      <c r="C29" s="214">
        <v>2003</v>
      </c>
      <c r="D29" s="214" t="s">
        <v>153</v>
      </c>
      <c r="E29" s="214">
        <v>4.0785797438894846</v>
      </c>
      <c r="F29" s="214">
        <v>1.2855576095606303</v>
      </c>
      <c r="G29" s="214"/>
      <c r="H29" s="214">
        <v>5.2370456924410229</v>
      </c>
      <c r="I29" s="214">
        <v>-2.7540047475538927</v>
      </c>
      <c r="J29" s="214">
        <v>0.30998118944171793</v>
      </c>
    </row>
    <row r="30" spans="1:10">
      <c r="A30" s="214">
        <v>122</v>
      </c>
      <c r="B30" s="214" t="s">
        <v>2</v>
      </c>
      <c r="C30" s="214">
        <v>2004</v>
      </c>
      <c r="D30" s="214" t="s">
        <v>153</v>
      </c>
      <c r="E30" s="214">
        <v>3.7201676838042346</v>
      </c>
      <c r="F30" s="214">
        <v>-0.30286457966677283</v>
      </c>
      <c r="G30" s="214"/>
      <c r="H30" s="214">
        <v>5.866937581033727</v>
      </c>
      <c r="I30" s="214">
        <v>-0.2378902891480692</v>
      </c>
      <c r="J30" s="214">
        <v>-1.6060150284146495</v>
      </c>
    </row>
    <row r="31" spans="1:10">
      <c r="A31" s="214">
        <v>122</v>
      </c>
      <c r="B31" s="214" t="s">
        <v>2</v>
      </c>
      <c r="C31" s="214">
        <v>2005</v>
      </c>
      <c r="D31" s="214" t="s">
        <v>153</v>
      </c>
      <c r="E31" s="214">
        <v>1.5492407566763049</v>
      </c>
      <c r="F31" s="214">
        <v>-1.2525839764393574</v>
      </c>
      <c r="G31" s="214"/>
      <c r="H31" s="214">
        <v>0.46555558144766307</v>
      </c>
      <c r="I31" s="214">
        <v>15.063461428721059</v>
      </c>
      <c r="J31" s="214">
        <v>-12.72719227705306</v>
      </c>
    </row>
    <row r="32" spans="1:10">
      <c r="A32" s="214">
        <v>122</v>
      </c>
      <c r="B32" s="214" t="s">
        <v>2</v>
      </c>
      <c r="C32" s="214">
        <v>2006</v>
      </c>
      <c r="D32" s="214" t="s">
        <v>153</v>
      </c>
      <c r="E32" s="214">
        <v>7.1971971287753078</v>
      </c>
      <c r="F32" s="214">
        <v>-1.3298324523378628</v>
      </c>
      <c r="G32" s="214"/>
      <c r="H32" s="214">
        <v>0.22818925717946481</v>
      </c>
      <c r="I32" s="214">
        <v>11.765953568940461</v>
      </c>
      <c r="J32" s="214">
        <v>-3.4671132450067574</v>
      </c>
    </row>
    <row r="33" spans="1:10">
      <c r="A33" s="214">
        <v>122</v>
      </c>
      <c r="B33" s="214" t="s">
        <v>2</v>
      </c>
      <c r="C33" s="214">
        <v>2007</v>
      </c>
      <c r="D33" s="214" t="s">
        <v>153</v>
      </c>
      <c r="E33" s="214">
        <v>5.0700120935160058</v>
      </c>
      <c r="F33" s="214">
        <v>-0.14271507636474468</v>
      </c>
      <c r="G33" s="214"/>
      <c r="H33" s="214">
        <v>-2.80755720719909</v>
      </c>
      <c r="I33" s="214">
        <v>1.2238953938369548</v>
      </c>
      <c r="J33" s="214">
        <v>6.7963889832428865</v>
      </c>
    </row>
    <row r="34" spans="1:10">
      <c r="A34" s="214">
        <v>122</v>
      </c>
      <c r="B34" s="214" t="s">
        <v>2</v>
      </c>
      <c r="C34" s="214">
        <v>2008</v>
      </c>
      <c r="D34" s="214" t="s">
        <v>153</v>
      </c>
      <c r="E34" s="214">
        <v>1.0129602332959209</v>
      </c>
      <c r="F34" s="214">
        <v>-2.1082410506869724</v>
      </c>
      <c r="G34" s="214"/>
      <c r="H34" s="214">
        <v>-0.42178193655439555</v>
      </c>
      <c r="I34" s="214">
        <v>-3.9603973864429491</v>
      </c>
      <c r="J34" s="214">
        <v>7.5033806069802385</v>
      </c>
    </row>
    <row r="35" spans="1:10">
      <c r="A35" s="214">
        <v>122</v>
      </c>
      <c r="B35" s="214" t="s">
        <v>2</v>
      </c>
      <c r="C35" s="214">
        <v>2009</v>
      </c>
      <c r="D35" s="214" t="s">
        <v>153</v>
      </c>
      <c r="E35" s="214">
        <v>9.510099989483443</v>
      </c>
      <c r="F35" s="214">
        <v>-2.6402366463555449</v>
      </c>
      <c r="G35" s="214"/>
      <c r="H35" s="214">
        <v>1.6782744039430468</v>
      </c>
      <c r="I35" s="214">
        <v>-3.6520000169720426</v>
      </c>
      <c r="J35" s="214">
        <v>14.124062248867983</v>
      </c>
    </row>
    <row r="36" spans="1:10">
      <c r="A36" s="214">
        <v>122</v>
      </c>
      <c r="B36" s="214" t="s">
        <v>2</v>
      </c>
      <c r="C36" s="214">
        <v>2010</v>
      </c>
      <c r="D36" s="214" t="s">
        <v>153</v>
      </c>
      <c r="E36" s="214">
        <v>13.613866571903223</v>
      </c>
      <c r="F36" s="214">
        <v>-0.44688998260934731</v>
      </c>
      <c r="G36" s="214"/>
      <c r="H36" s="214">
        <v>4.9957714845402155</v>
      </c>
      <c r="I36" s="214">
        <v>-0.70168040274109345</v>
      </c>
      <c r="J36" s="214">
        <v>9.7666654727134485</v>
      </c>
    </row>
    <row r="37" spans="1:10">
      <c r="A37" s="214">
        <v>122</v>
      </c>
      <c r="B37" s="214" t="s">
        <v>2</v>
      </c>
      <c r="C37" s="214">
        <v>2011</v>
      </c>
      <c r="D37" s="214" t="s">
        <v>153</v>
      </c>
      <c r="E37" s="214">
        <v>18.578632362903718</v>
      </c>
      <c r="F37" s="214">
        <v>-1.3766757684019684</v>
      </c>
      <c r="G37" s="214"/>
      <c r="H37" s="214">
        <v>6.0402188683915972</v>
      </c>
      <c r="I37" s="214">
        <v>5.0770996716873356</v>
      </c>
      <c r="J37" s="214">
        <v>8.837989591226755</v>
      </c>
    </row>
    <row r="38" spans="1:10">
      <c r="A38" s="214">
        <v>122</v>
      </c>
      <c r="B38" s="214" t="s">
        <v>2</v>
      </c>
      <c r="C38" s="214">
        <v>2012</v>
      </c>
      <c r="D38" s="214" t="s">
        <v>153</v>
      </c>
      <c r="E38" s="214">
        <v>22.113347836959761</v>
      </c>
      <c r="F38" s="214">
        <v>-1.5364184853450666</v>
      </c>
      <c r="G38" s="214">
        <v>-5.4045932126343323E-2</v>
      </c>
      <c r="H38" s="214">
        <v>4.0947359168410555</v>
      </c>
      <c r="I38" s="214">
        <v>15.536549613625107</v>
      </c>
      <c r="J38" s="214">
        <v>4.0725267239650034</v>
      </c>
    </row>
    <row r="39" spans="1:10">
      <c r="A39" s="214">
        <v>122</v>
      </c>
      <c r="B39" s="214" t="s">
        <v>2</v>
      </c>
      <c r="C39" s="214">
        <v>2013</v>
      </c>
      <c r="D39" s="214" t="s">
        <v>153</v>
      </c>
      <c r="E39" s="214">
        <v>20.995828643763993</v>
      </c>
      <c r="F39" s="214">
        <v>-5.4250865811119375</v>
      </c>
      <c r="G39" s="214">
        <v>0.23174478281962432</v>
      </c>
      <c r="H39" s="214">
        <v>5.7082444993713883</v>
      </c>
      <c r="I39" s="214">
        <v>18.596621808210642</v>
      </c>
      <c r="J39" s="214">
        <v>1.8843041344742701</v>
      </c>
    </row>
    <row r="40" spans="1:10">
      <c r="A40" s="214">
        <v>122</v>
      </c>
      <c r="B40" s="214" t="s">
        <v>2</v>
      </c>
      <c r="C40" s="214">
        <v>2016</v>
      </c>
      <c r="D40" s="214" t="s">
        <v>153</v>
      </c>
      <c r="E40" s="214">
        <v>1.9191205508038109</v>
      </c>
      <c r="F40" s="214">
        <v>-3.645133374964475</v>
      </c>
      <c r="G40" s="214">
        <v>1.0775746701504562E-2</v>
      </c>
      <c r="H40" s="214">
        <v>2.8606539084703169</v>
      </c>
      <c r="I40" s="214">
        <v>12.665428415093228</v>
      </c>
      <c r="J40" s="214">
        <v>-9.9726041444967635</v>
      </c>
    </row>
    <row r="41" spans="1:10">
      <c r="A41" s="214">
        <v>124</v>
      </c>
      <c r="B41" s="214" t="s">
        <v>3</v>
      </c>
      <c r="C41" s="214">
        <v>2003</v>
      </c>
      <c r="D41" s="214" t="s">
        <v>153</v>
      </c>
      <c r="E41" s="214">
        <v>0.92642010100961159</v>
      </c>
      <c r="F41" s="214">
        <v>-0.68915248562552733</v>
      </c>
      <c r="G41" s="214"/>
      <c r="H41" s="214">
        <v>0.99749762430267541</v>
      </c>
      <c r="I41" s="214">
        <v>4.3954641364490215</v>
      </c>
      <c r="J41" s="214">
        <v>-3.7773891741165606</v>
      </c>
    </row>
    <row r="42" spans="1:10">
      <c r="A42" s="214">
        <v>124</v>
      </c>
      <c r="B42" s="214" t="s">
        <v>3</v>
      </c>
      <c r="C42" s="214">
        <v>2005</v>
      </c>
      <c r="D42" s="214" t="s">
        <v>153</v>
      </c>
      <c r="E42" s="214">
        <v>6.3916270670481623</v>
      </c>
      <c r="F42" s="214">
        <v>-4.697280194191702</v>
      </c>
      <c r="G42" s="214"/>
      <c r="H42" s="214">
        <v>4.5318102822364752</v>
      </c>
      <c r="I42" s="214">
        <v>8.9708028420943542</v>
      </c>
      <c r="J42" s="214">
        <v>-2.4137058630909642</v>
      </c>
    </row>
    <row r="43" spans="1:10">
      <c r="A43" s="214">
        <v>124</v>
      </c>
      <c r="B43" s="214" t="s">
        <v>3</v>
      </c>
      <c r="C43" s="214">
        <v>2006</v>
      </c>
      <c r="D43" s="214" t="s">
        <v>153</v>
      </c>
      <c r="E43" s="214">
        <v>3.6415654752614444</v>
      </c>
      <c r="F43" s="214">
        <v>-9.1266449786200887</v>
      </c>
      <c r="G43" s="214"/>
      <c r="H43" s="214">
        <v>0.24383972044778757</v>
      </c>
      <c r="I43" s="214">
        <v>9.5474028546276308</v>
      </c>
      <c r="J43" s="214">
        <v>2.9769678788061178</v>
      </c>
    </row>
    <row r="44" spans="1:10">
      <c r="A44" s="214">
        <v>124</v>
      </c>
      <c r="B44" s="214" t="s">
        <v>3</v>
      </c>
      <c r="C44" s="214">
        <v>2007</v>
      </c>
      <c r="D44" s="214" t="s">
        <v>153</v>
      </c>
      <c r="E44" s="214">
        <v>2.581579636530563</v>
      </c>
      <c r="F44" s="214">
        <v>-7.9891225736169247</v>
      </c>
      <c r="G44" s="214"/>
      <c r="H44" s="214">
        <v>-0.3411063927127822</v>
      </c>
      <c r="I44" s="214">
        <v>3.8337537227001164</v>
      </c>
      <c r="J44" s="214">
        <v>7.0780548801601526</v>
      </c>
    </row>
    <row r="45" spans="1:10">
      <c r="A45" s="214">
        <v>124</v>
      </c>
      <c r="B45" s="214" t="s">
        <v>3</v>
      </c>
      <c r="C45" s="214">
        <v>2008</v>
      </c>
      <c r="D45" s="214" t="s">
        <v>153</v>
      </c>
      <c r="E45" s="214">
        <v>8.6950055265893837</v>
      </c>
      <c r="F45" s="214">
        <v>-5.1065370753657824</v>
      </c>
      <c r="G45" s="214"/>
      <c r="H45" s="214">
        <v>4.5060374823158789</v>
      </c>
      <c r="I45" s="214">
        <v>0.23657550440224639</v>
      </c>
      <c r="J45" s="214">
        <v>9.0589296152370409</v>
      </c>
    </row>
    <row r="46" spans="1:10">
      <c r="A46" s="214">
        <v>124</v>
      </c>
      <c r="B46" s="214" t="s">
        <v>3</v>
      </c>
      <c r="C46" s="214">
        <v>2009</v>
      </c>
      <c r="D46" s="214" t="s">
        <v>153</v>
      </c>
      <c r="E46" s="214">
        <v>16.416981149855928</v>
      </c>
      <c r="F46" s="214">
        <v>-3.7671305441634519</v>
      </c>
      <c r="G46" s="214"/>
      <c r="H46" s="214">
        <v>6.2665701697795786</v>
      </c>
      <c r="I46" s="214">
        <v>5.5939904833012051</v>
      </c>
      <c r="J46" s="214">
        <v>8.3235510409385931</v>
      </c>
    </row>
    <row r="47" spans="1:10">
      <c r="A47" s="214">
        <v>124</v>
      </c>
      <c r="B47" s="214" t="s">
        <v>3</v>
      </c>
      <c r="C47" s="214">
        <v>2010</v>
      </c>
      <c r="D47" s="214" t="s">
        <v>153</v>
      </c>
      <c r="E47" s="214">
        <v>6.0546229031210288</v>
      </c>
      <c r="F47" s="214">
        <v>-5.2556678103304915</v>
      </c>
      <c r="G47" s="214"/>
      <c r="H47" s="214">
        <v>0.66634437319713591</v>
      </c>
      <c r="I47" s="214">
        <v>5.305253654733594</v>
      </c>
      <c r="J47" s="214">
        <v>5.3386926855207957</v>
      </c>
    </row>
    <row r="48" spans="1:10">
      <c r="A48" s="214">
        <v>124</v>
      </c>
      <c r="B48" s="214" t="s">
        <v>3</v>
      </c>
      <c r="C48" s="214">
        <v>2011</v>
      </c>
      <c r="D48" s="214" t="s">
        <v>153</v>
      </c>
      <c r="E48" s="214">
        <v>18.343728113971636</v>
      </c>
      <c r="F48" s="214">
        <v>-5.5269704413807759</v>
      </c>
      <c r="G48" s="214">
        <v>1.3207469767304841E-3</v>
      </c>
      <c r="H48" s="214">
        <v>11.546563052754108</v>
      </c>
      <c r="I48" s="214">
        <v>9.4320403158622952</v>
      </c>
      <c r="J48" s="214">
        <v>2.8907744397592836</v>
      </c>
    </row>
    <row r="49" spans="1:10">
      <c r="A49" s="214">
        <v>124</v>
      </c>
      <c r="B49" s="214" t="s">
        <v>3</v>
      </c>
      <c r="C49" s="214">
        <v>2012</v>
      </c>
      <c r="D49" s="214" t="s">
        <v>153</v>
      </c>
      <c r="E49" s="214">
        <v>29.218675917491396</v>
      </c>
      <c r="F49" s="214">
        <v>-2.8579513177266662</v>
      </c>
      <c r="G49" s="214">
        <v>5.1110661551052088E-2</v>
      </c>
      <c r="H49" s="214">
        <v>7.8249858492402149</v>
      </c>
      <c r="I49" s="214">
        <v>15.223726078111607</v>
      </c>
      <c r="J49" s="214">
        <v>8.9768046463151947</v>
      </c>
    </row>
    <row r="50" spans="1:10">
      <c r="A50" s="214">
        <v>124</v>
      </c>
      <c r="B50" s="214" t="s">
        <v>3</v>
      </c>
      <c r="C50" s="214">
        <v>2013</v>
      </c>
      <c r="D50" s="214" t="s">
        <v>153</v>
      </c>
      <c r="E50" s="214">
        <v>32.596390081335585</v>
      </c>
      <c r="F50" s="214">
        <v>1.6251300618013076</v>
      </c>
      <c r="G50" s="214">
        <v>7.1721374798066784E-2</v>
      </c>
      <c r="H50" s="214">
        <v>7.4450716505738743</v>
      </c>
      <c r="I50" s="214">
        <v>17.490444102314296</v>
      </c>
      <c r="J50" s="214">
        <v>5.9640228918480389</v>
      </c>
    </row>
    <row r="51" spans="1:10">
      <c r="A51" s="214">
        <v>124</v>
      </c>
      <c r="B51" s="214" t="s">
        <v>3</v>
      </c>
      <c r="C51" s="214">
        <v>2016</v>
      </c>
      <c r="D51" s="214" t="s">
        <v>153</v>
      </c>
      <c r="E51" s="214">
        <v>4.5931147579639884</v>
      </c>
      <c r="F51" s="214">
        <v>-0.37543703557461505</v>
      </c>
      <c r="G51" s="214">
        <v>-6.4730370327616971E-3</v>
      </c>
      <c r="H51" s="214">
        <v>0.99271731534088792</v>
      </c>
      <c r="I51" s="214">
        <v>12.930763397484405</v>
      </c>
      <c r="J51" s="214">
        <v>-8.948455882253926</v>
      </c>
    </row>
    <row r="52" spans="1:10">
      <c r="A52" s="214">
        <v>124</v>
      </c>
      <c r="B52" s="214" t="s">
        <v>3</v>
      </c>
      <c r="C52" s="214">
        <v>2017</v>
      </c>
      <c r="D52" s="214" t="s">
        <v>153</v>
      </c>
      <c r="E52" s="214">
        <v>7.5618999803827052</v>
      </c>
      <c r="F52" s="214">
        <v>4.3164888845913802</v>
      </c>
      <c r="G52" s="214">
        <v>-9.2601635458250692E-3</v>
      </c>
      <c r="H52" s="214">
        <v>-0.70545084749875664</v>
      </c>
      <c r="I52" s="214">
        <v>-2.7925957492793092</v>
      </c>
      <c r="J52" s="214">
        <v>6.7527178561152166</v>
      </c>
    </row>
    <row r="53" spans="1:10">
      <c r="A53" s="214">
        <v>124</v>
      </c>
      <c r="B53" s="214" t="s">
        <v>3</v>
      </c>
      <c r="C53" s="214">
        <v>2018</v>
      </c>
      <c r="D53" s="214" t="s">
        <v>153</v>
      </c>
      <c r="E53" s="214">
        <v>5.3536007912342001</v>
      </c>
      <c r="F53" s="214">
        <v>-4.0192888569553382</v>
      </c>
      <c r="G53" s="214">
        <v>-4.2951446690261781E-3</v>
      </c>
      <c r="H53" s="214">
        <v>0.85429887442785601</v>
      </c>
      <c r="I53" s="214">
        <v>-3.5653216661803597</v>
      </c>
      <c r="J53" s="214">
        <v>12.088207584611062</v>
      </c>
    </row>
    <row r="54" spans="1:10">
      <c r="A54" s="214">
        <v>124</v>
      </c>
      <c r="B54" s="214" t="s">
        <v>3</v>
      </c>
      <c r="C54" s="214">
        <v>2019</v>
      </c>
      <c r="D54" s="214" t="s">
        <v>153</v>
      </c>
      <c r="E54" s="214">
        <v>0.27546140094879945</v>
      </c>
      <c r="F54" s="214">
        <v>-4.3149010421930267</v>
      </c>
      <c r="G54" s="214">
        <v>1.3702061572318078E-3</v>
      </c>
      <c r="H54" s="214">
        <v>1.1392956372079577</v>
      </c>
      <c r="I54" s="214">
        <v>-7.1164480274144637</v>
      </c>
      <c r="J54" s="214">
        <v>10.566144627191099</v>
      </c>
    </row>
    <row r="55" spans="1:10">
      <c r="A55" s="214">
        <v>128</v>
      </c>
      <c r="B55" s="214" t="s">
        <v>6</v>
      </c>
      <c r="C55" s="214">
        <v>2003</v>
      </c>
      <c r="D55" s="214" t="s">
        <v>153</v>
      </c>
      <c r="E55" s="214">
        <v>8.8343330675919987</v>
      </c>
      <c r="F55" s="214">
        <v>5.2523287337305096</v>
      </c>
      <c r="G55" s="214"/>
      <c r="H55" s="214">
        <v>6.7613677013872442</v>
      </c>
      <c r="I55" s="214">
        <v>1.0591816832655496</v>
      </c>
      <c r="J55" s="214">
        <v>-4.2385450507913056</v>
      </c>
    </row>
    <row r="56" spans="1:10">
      <c r="A56" s="214">
        <v>128</v>
      </c>
      <c r="B56" s="214" t="s">
        <v>6</v>
      </c>
      <c r="C56" s="214">
        <v>2004</v>
      </c>
      <c r="D56" s="214" t="s">
        <v>153</v>
      </c>
      <c r="E56" s="214">
        <v>7.5483112945184416</v>
      </c>
      <c r="F56" s="214">
        <v>5.2984457163257765</v>
      </c>
      <c r="G56" s="214"/>
      <c r="H56" s="214">
        <v>7.0354229369643981</v>
      </c>
      <c r="I56" s="214">
        <v>2.0667009993683259</v>
      </c>
      <c r="J56" s="214">
        <v>-6.8522583581400518</v>
      </c>
    </row>
    <row r="57" spans="1:10">
      <c r="A57" s="214">
        <v>128</v>
      </c>
      <c r="B57" s="214" t="s">
        <v>6</v>
      </c>
      <c r="C57" s="214">
        <v>2005</v>
      </c>
      <c r="D57" s="214" t="s">
        <v>153</v>
      </c>
      <c r="E57" s="214">
        <v>0.35070920713144105</v>
      </c>
      <c r="F57" s="214">
        <v>0.76433720300844676</v>
      </c>
      <c r="G57" s="214"/>
      <c r="H57" s="214">
        <v>-3.2592122141462712</v>
      </c>
      <c r="I57" s="214">
        <v>5.0502256952172324</v>
      </c>
      <c r="J57" s="214">
        <v>-2.2046414769479696</v>
      </c>
    </row>
    <row r="58" spans="1:10">
      <c r="A58" s="214">
        <v>128</v>
      </c>
      <c r="B58" s="214" t="s">
        <v>6</v>
      </c>
      <c r="C58" s="214">
        <v>2010</v>
      </c>
      <c r="D58" s="214" t="s">
        <v>153</v>
      </c>
      <c r="E58" s="214">
        <v>3.0950356794799703</v>
      </c>
      <c r="F58" s="214">
        <v>-7.2680347581657658</v>
      </c>
      <c r="G58" s="214"/>
      <c r="H58" s="214">
        <v>1.8814016110972123</v>
      </c>
      <c r="I58" s="214">
        <v>10.666554169970141</v>
      </c>
      <c r="J58" s="214">
        <v>-2.1848853434216089</v>
      </c>
    </row>
    <row r="59" spans="1:10">
      <c r="A59" s="214">
        <v>128</v>
      </c>
      <c r="B59" s="214" t="s">
        <v>6</v>
      </c>
      <c r="C59" s="214">
        <v>2011</v>
      </c>
      <c r="D59" s="214" t="s">
        <v>153</v>
      </c>
      <c r="E59" s="214">
        <v>15.665399789586111</v>
      </c>
      <c r="F59" s="214">
        <v>-3.3618945798438196</v>
      </c>
      <c r="G59" s="214"/>
      <c r="H59" s="214">
        <v>9.583339339113877</v>
      </c>
      <c r="I59" s="214">
        <v>21.18570946862167</v>
      </c>
      <c r="J59" s="214">
        <v>-11.741754438305623</v>
      </c>
    </row>
    <row r="60" spans="1:10">
      <c r="A60" s="214">
        <v>128</v>
      </c>
      <c r="B60" s="214" t="s">
        <v>6</v>
      </c>
      <c r="C60" s="214">
        <v>2012</v>
      </c>
      <c r="D60" s="214" t="s">
        <v>153</v>
      </c>
      <c r="E60" s="214">
        <v>37.024475099713825</v>
      </c>
      <c r="F60" s="214">
        <v>1.601963662507198</v>
      </c>
      <c r="G60" s="214">
        <v>0.16337703320952057</v>
      </c>
      <c r="H60" s="214">
        <v>13.81892537866084</v>
      </c>
      <c r="I60" s="214">
        <v>26.109474273848875</v>
      </c>
      <c r="J60" s="214">
        <v>-4.6692652485126054</v>
      </c>
    </row>
    <row r="61" spans="1:10">
      <c r="A61" s="214">
        <v>128</v>
      </c>
      <c r="B61" s="214" t="s">
        <v>6</v>
      </c>
      <c r="C61" s="214">
        <v>2013</v>
      </c>
      <c r="D61" s="214" t="s">
        <v>153</v>
      </c>
      <c r="E61" s="214">
        <v>31.464617199235679</v>
      </c>
      <c r="F61" s="214">
        <v>2.2576110155977931</v>
      </c>
      <c r="G61" s="214">
        <v>0.42314483803957703</v>
      </c>
      <c r="H61" s="214">
        <v>11.49214506049756</v>
      </c>
      <c r="I61" s="214">
        <v>23.718531186130754</v>
      </c>
      <c r="J61" s="214">
        <v>-6.4268149010300064</v>
      </c>
    </row>
    <row r="62" spans="1:10">
      <c r="A62" s="214">
        <v>128</v>
      </c>
      <c r="B62" s="214" t="s">
        <v>6</v>
      </c>
      <c r="C62" s="214">
        <v>2014</v>
      </c>
      <c r="D62" s="214" t="s">
        <v>153</v>
      </c>
      <c r="E62" s="214">
        <v>10.895554903628224</v>
      </c>
      <c r="F62" s="214">
        <v>-0.17509680798938021</v>
      </c>
      <c r="G62" s="214">
        <v>0.13199114357909267</v>
      </c>
      <c r="H62" s="214">
        <v>4.2192660770425636</v>
      </c>
      <c r="I62" s="214">
        <v>19.665099142820416</v>
      </c>
      <c r="J62" s="214">
        <v>-12.945704651824471</v>
      </c>
    </row>
    <row r="63" spans="1:10">
      <c r="A63" s="214">
        <v>132</v>
      </c>
      <c r="B63" s="214" t="s">
        <v>9</v>
      </c>
      <c r="C63" s="214">
        <v>2003</v>
      </c>
      <c r="D63" s="214" t="s">
        <v>153</v>
      </c>
      <c r="E63" s="214">
        <v>5.40842001454007</v>
      </c>
      <c r="F63" s="214">
        <v>1.3734448766372633</v>
      </c>
      <c r="G63" s="214"/>
      <c r="H63" s="214">
        <v>-1.880299632705194</v>
      </c>
      <c r="I63" s="214">
        <v>1.0257455130346713</v>
      </c>
      <c r="J63" s="214">
        <v>4.8895292575733293</v>
      </c>
    </row>
    <row r="64" spans="1:10">
      <c r="A64" s="214">
        <v>132</v>
      </c>
      <c r="B64" s="214" t="s">
        <v>9</v>
      </c>
      <c r="C64" s="214">
        <v>2004</v>
      </c>
      <c r="D64" s="214" t="s">
        <v>153</v>
      </c>
      <c r="E64" s="214">
        <v>8.9856765603137561</v>
      </c>
      <c r="F64" s="214">
        <v>-3.2528082041416013</v>
      </c>
      <c r="G64" s="214"/>
      <c r="H64" s="214">
        <v>-0.45906709437729809</v>
      </c>
      <c r="I64" s="214">
        <v>2.6869959999343251</v>
      </c>
      <c r="J64" s="214">
        <v>10.01055585889833</v>
      </c>
    </row>
    <row r="65" spans="1:10">
      <c r="A65" s="214">
        <v>132</v>
      </c>
      <c r="B65" s="214" t="s">
        <v>9</v>
      </c>
      <c r="C65" s="214">
        <v>2005</v>
      </c>
      <c r="D65" s="214" t="s">
        <v>153</v>
      </c>
      <c r="E65" s="214">
        <v>14.491916547226438</v>
      </c>
      <c r="F65" s="214">
        <v>-5.0323480758507362</v>
      </c>
      <c r="G65" s="214"/>
      <c r="H65" s="214">
        <v>-0.23682955800775574</v>
      </c>
      <c r="I65" s="214">
        <v>12.031744264958498</v>
      </c>
      <c r="J65" s="214">
        <v>7.7293499161264307</v>
      </c>
    </row>
    <row r="66" spans="1:10">
      <c r="A66" s="214">
        <v>132</v>
      </c>
      <c r="B66" s="214" t="s">
        <v>9</v>
      </c>
      <c r="C66" s="214">
        <v>2006</v>
      </c>
      <c r="D66" s="214" t="s">
        <v>153</v>
      </c>
      <c r="E66" s="214">
        <v>12.615659948121959</v>
      </c>
      <c r="F66" s="214">
        <v>-3.5911921482951534</v>
      </c>
      <c r="G66" s="214"/>
      <c r="H66" s="214">
        <v>-2.0553089975162759</v>
      </c>
      <c r="I66" s="214">
        <v>10.708458184151556</v>
      </c>
      <c r="J66" s="214">
        <v>7.5537029097818333</v>
      </c>
    </row>
    <row r="67" spans="1:10">
      <c r="A67" s="214">
        <v>132</v>
      </c>
      <c r="B67" s="214" t="s">
        <v>9</v>
      </c>
      <c r="C67" s="214">
        <v>2007</v>
      </c>
      <c r="D67" s="214" t="s">
        <v>153</v>
      </c>
      <c r="E67" s="214">
        <v>10.603197248991229</v>
      </c>
      <c r="F67" s="214">
        <v>-4.44688330026381</v>
      </c>
      <c r="G67" s="214"/>
      <c r="H67" s="214">
        <v>4.6066436190680538</v>
      </c>
      <c r="I67" s="214">
        <v>6.4529750440101346</v>
      </c>
      <c r="J67" s="214">
        <v>3.990461886176849</v>
      </c>
    </row>
    <row r="68" spans="1:10">
      <c r="A68" s="214">
        <v>132</v>
      </c>
      <c r="B68" s="214" t="s">
        <v>9</v>
      </c>
      <c r="C68" s="214">
        <v>2008</v>
      </c>
      <c r="D68" s="214" t="s">
        <v>153</v>
      </c>
      <c r="E68" s="214">
        <v>8.55516694130948</v>
      </c>
      <c r="F68" s="214">
        <v>-4.1446931710583943</v>
      </c>
      <c r="G68" s="214"/>
      <c r="H68" s="214">
        <v>3.6901497405135335</v>
      </c>
      <c r="I68" s="214">
        <v>1.8090723689532879</v>
      </c>
      <c r="J68" s="214">
        <v>7.2006380029010497</v>
      </c>
    </row>
    <row r="69" spans="1:10">
      <c r="A69" s="214">
        <v>132</v>
      </c>
      <c r="B69" s="214" t="s">
        <v>9</v>
      </c>
      <c r="C69" s="214">
        <v>2009</v>
      </c>
      <c r="D69" s="214" t="s">
        <v>153</v>
      </c>
      <c r="E69" s="214">
        <v>16.662541084509691</v>
      </c>
      <c r="F69" s="214">
        <v>-2.865627170883176</v>
      </c>
      <c r="G69" s="214"/>
      <c r="H69" s="214">
        <v>3.5358239949779291</v>
      </c>
      <c r="I69" s="214">
        <v>10.044825966869482</v>
      </c>
      <c r="J69" s="214">
        <v>5.9475182935454534</v>
      </c>
    </row>
    <row r="70" spans="1:10">
      <c r="A70" s="214">
        <v>132</v>
      </c>
      <c r="B70" s="214" t="s">
        <v>9</v>
      </c>
      <c r="C70" s="214">
        <v>2010</v>
      </c>
      <c r="D70" s="214" t="s">
        <v>153</v>
      </c>
      <c r="E70" s="214">
        <v>18.389880041991219</v>
      </c>
      <c r="F70" s="214">
        <v>-2.6481161962607445</v>
      </c>
      <c r="G70" s="214"/>
      <c r="H70" s="214">
        <v>3.2128777301028708</v>
      </c>
      <c r="I70" s="214">
        <v>10.806865054978893</v>
      </c>
      <c r="J70" s="214">
        <v>7.0182534531702032</v>
      </c>
    </row>
    <row r="71" spans="1:10">
      <c r="A71" s="214">
        <v>132</v>
      </c>
      <c r="B71" s="214" t="s">
        <v>9</v>
      </c>
      <c r="C71" s="214">
        <v>2011</v>
      </c>
      <c r="D71" s="214" t="s">
        <v>153</v>
      </c>
      <c r="E71" s="214">
        <v>24.51393564485069</v>
      </c>
      <c r="F71" s="214">
        <v>0.19701071983371143</v>
      </c>
      <c r="G71" s="214"/>
      <c r="H71" s="214">
        <v>4.5167590481827204</v>
      </c>
      <c r="I71" s="214">
        <v>19.238011316003231</v>
      </c>
      <c r="J71" s="214">
        <v>0.56215456083103277</v>
      </c>
    </row>
    <row r="72" spans="1:10">
      <c r="A72" s="214">
        <v>132</v>
      </c>
      <c r="B72" s="214" t="s">
        <v>9</v>
      </c>
      <c r="C72" s="214">
        <v>2012</v>
      </c>
      <c r="D72" s="214" t="s">
        <v>153</v>
      </c>
      <c r="E72" s="214">
        <v>29.828334229452992</v>
      </c>
      <c r="F72" s="214">
        <v>0.56714870502779391</v>
      </c>
      <c r="G72" s="214"/>
      <c r="H72" s="214">
        <v>5.4691762952870082</v>
      </c>
      <c r="I72" s="214">
        <v>23.170313645089884</v>
      </c>
      <c r="J72" s="214">
        <v>0.62169558404831449</v>
      </c>
    </row>
    <row r="73" spans="1:10">
      <c r="A73" s="214">
        <v>132</v>
      </c>
      <c r="B73" s="214" t="s">
        <v>9</v>
      </c>
      <c r="C73" s="214">
        <v>2013</v>
      </c>
      <c r="D73" s="214" t="s">
        <v>153</v>
      </c>
      <c r="E73" s="214">
        <v>25.682159932002392</v>
      </c>
      <c r="F73" s="214">
        <v>1.4006511309606484</v>
      </c>
      <c r="G73" s="214"/>
      <c r="H73" s="214">
        <v>3.3923662722567971</v>
      </c>
      <c r="I73" s="214">
        <v>18.770860633064014</v>
      </c>
      <c r="J73" s="214">
        <v>2.11828189572093</v>
      </c>
    </row>
    <row r="74" spans="1:10">
      <c r="A74" s="214">
        <v>132</v>
      </c>
      <c r="B74" s="214" t="s">
        <v>9</v>
      </c>
      <c r="C74" s="214">
        <v>2014</v>
      </c>
      <c r="D74" s="214" t="s">
        <v>153</v>
      </c>
      <c r="E74" s="214">
        <v>2.5729222240415766</v>
      </c>
      <c r="F74" s="214">
        <v>-0.28107828104655219</v>
      </c>
      <c r="G74" s="214"/>
      <c r="H74" s="214">
        <v>0.20817205481888323</v>
      </c>
      <c r="I74" s="214">
        <v>7.8581534774983908</v>
      </c>
      <c r="J74" s="214">
        <v>-5.2123250272291415</v>
      </c>
    </row>
    <row r="75" spans="1:10">
      <c r="A75" s="214">
        <v>132</v>
      </c>
      <c r="B75" s="214" t="s">
        <v>9</v>
      </c>
      <c r="C75" s="214">
        <v>2015</v>
      </c>
      <c r="D75" s="214" t="s">
        <v>153</v>
      </c>
      <c r="E75" s="214">
        <v>6.8665528359701113</v>
      </c>
      <c r="F75" s="214">
        <v>1.2983404415109874</v>
      </c>
      <c r="G75" s="214"/>
      <c r="H75" s="214">
        <v>-1.359399933669079</v>
      </c>
      <c r="I75" s="214">
        <v>8.5997085953475718</v>
      </c>
      <c r="J75" s="214">
        <v>-1.6720962672193664</v>
      </c>
    </row>
    <row r="76" spans="1:10">
      <c r="A76" s="214">
        <v>132</v>
      </c>
      <c r="B76" s="214" t="s">
        <v>9</v>
      </c>
      <c r="C76" s="214">
        <v>2016</v>
      </c>
      <c r="D76" s="214" t="s">
        <v>153</v>
      </c>
      <c r="E76" s="214">
        <v>12.259408629302996</v>
      </c>
      <c r="F76" s="214">
        <v>-0.55630772259927141</v>
      </c>
      <c r="G76" s="214"/>
      <c r="H76" s="214">
        <v>-0.91697601649285576</v>
      </c>
      <c r="I76" s="214">
        <v>13.184693570292751</v>
      </c>
      <c r="J76" s="214">
        <v>0.54799879810237684</v>
      </c>
    </row>
    <row r="77" spans="1:10">
      <c r="A77" s="214">
        <v>132</v>
      </c>
      <c r="B77" s="214" t="s">
        <v>9</v>
      </c>
      <c r="C77" s="214">
        <v>2017</v>
      </c>
      <c r="D77" s="214" t="s">
        <v>153</v>
      </c>
      <c r="E77" s="214">
        <v>8.5239460135560137</v>
      </c>
      <c r="F77" s="214">
        <v>2.9623606045060304</v>
      </c>
      <c r="G77" s="214"/>
      <c r="H77" s="214">
        <v>-5.7482345117856486</v>
      </c>
      <c r="I77" s="214">
        <v>5.1425452817749573E-2</v>
      </c>
      <c r="J77" s="214">
        <v>11.25839446801788</v>
      </c>
    </row>
    <row r="78" spans="1:10">
      <c r="A78" s="214">
        <v>132</v>
      </c>
      <c r="B78" s="214" t="s">
        <v>9</v>
      </c>
      <c r="C78" s="214">
        <v>2018</v>
      </c>
      <c r="D78" s="214" t="s">
        <v>153</v>
      </c>
      <c r="E78" s="214">
        <v>9.2262165612402072</v>
      </c>
      <c r="F78" s="214">
        <v>3.4006008481881143</v>
      </c>
      <c r="G78" s="214"/>
      <c r="H78" s="214">
        <v>-2.5191082228091126</v>
      </c>
      <c r="I78" s="214">
        <v>0.29623190376434749</v>
      </c>
      <c r="J78" s="214">
        <v>8.0484920320968616</v>
      </c>
    </row>
    <row r="79" spans="1:10">
      <c r="A79" s="214">
        <v>132</v>
      </c>
      <c r="B79" s="214" t="s">
        <v>9</v>
      </c>
      <c r="C79" s="214">
        <v>2019</v>
      </c>
      <c r="D79" s="214" t="s">
        <v>153</v>
      </c>
      <c r="E79" s="214">
        <v>0.60052353347519727</v>
      </c>
      <c r="F79" s="214">
        <v>-0.35747568758554849</v>
      </c>
      <c r="G79" s="214"/>
      <c r="H79" s="214">
        <v>-1.9533728361694229</v>
      </c>
      <c r="I79" s="214">
        <v>-1.8670907622947226</v>
      </c>
      <c r="J79" s="214">
        <v>4.7784628195248864</v>
      </c>
    </row>
    <row r="80" spans="1:10">
      <c r="A80" s="214">
        <v>134</v>
      </c>
      <c r="B80" s="214" t="s">
        <v>10</v>
      </c>
      <c r="C80" s="214">
        <v>2001</v>
      </c>
      <c r="D80" s="214" t="s">
        <v>153</v>
      </c>
      <c r="E80" s="214">
        <v>1.6598884917773731</v>
      </c>
      <c r="F80" s="214">
        <v>0.69990968866250114</v>
      </c>
      <c r="G80" s="214"/>
      <c r="H80" s="214">
        <v>-3.0080455021765342</v>
      </c>
      <c r="I80" s="214">
        <v>12.183806750935627</v>
      </c>
      <c r="J80" s="214">
        <v>-8.2157824456442174</v>
      </c>
    </row>
    <row r="81" spans="1:10">
      <c r="A81" s="214">
        <v>134</v>
      </c>
      <c r="B81" s="214" t="s">
        <v>10</v>
      </c>
      <c r="C81" s="214">
        <v>2003</v>
      </c>
      <c r="D81" s="214" t="s">
        <v>153</v>
      </c>
      <c r="E81" s="214">
        <v>6.1239453151582524</v>
      </c>
      <c r="F81" s="214">
        <v>2.0639408759141471</v>
      </c>
      <c r="G81" s="214"/>
      <c r="H81" s="214">
        <v>-3.336888098493147</v>
      </c>
      <c r="I81" s="214">
        <v>12.486738357787207</v>
      </c>
      <c r="J81" s="214">
        <v>-5.0898458200499554</v>
      </c>
    </row>
    <row r="82" spans="1:10">
      <c r="A82" s="214">
        <v>134</v>
      </c>
      <c r="B82" s="214" t="s">
        <v>10</v>
      </c>
      <c r="C82" s="214">
        <v>2004</v>
      </c>
      <c r="D82" s="214" t="s">
        <v>153</v>
      </c>
      <c r="E82" s="214">
        <v>13.555161762204136</v>
      </c>
      <c r="F82" s="214">
        <v>0.83920366223509646</v>
      </c>
      <c r="G82" s="214"/>
      <c r="H82" s="214">
        <v>-1.7072128550681112</v>
      </c>
      <c r="I82" s="214">
        <v>11.519225248740611</v>
      </c>
      <c r="J82" s="214">
        <v>2.9039457062965361</v>
      </c>
    </row>
    <row r="83" spans="1:10">
      <c r="A83" s="214">
        <v>134</v>
      </c>
      <c r="B83" s="214" t="s">
        <v>10</v>
      </c>
      <c r="C83" s="214">
        <v>2005</v>
      </c>
      <c r="D83" s="214" t="s">
        <v>153</v>
      </c>
      <c r="E83" s="214">
        <v>14.735193972278189</v>
      </c>
      <c r="F83" s="214">
        <v>0.51849446959439049</v>
      </c>
      <c r="G83" s="214"/>
      <c r="H83" s="214">
        <v>-5.566588316126893</v>
      </c>
      <c r="I83" s="214">
        <v>18.234139690536431</v>
      </c>
      <c r="J83" s="214">
        <v>1.5491481282742612</v>
      </c>
    </row>
    <row r="84" spans="1:10">
      <c r="A84" s="214">
        <v>134</v>
      </c>
      <c r="B84" s="214" t="s">
        <v>10</v>
      </c>
      <c r="C84" s="214">
        <v>2006</v>
      </c>
      <c r="D84" s="214" t="s">
        <v>153</v>
      </c>
      <c r="E84" s="214">
        <v>13.949924706246222</v>
      </c>
      <c r="F84" s="214">
        <v>-0.18140708893393231</v>
      </c>
      <c r="G84" s="214"/>
      <c r="H84" s="214">
        <v>-3.1709499973109843</v>
      </c>
      <c r="I84" s="214">
        <v>14.43349973895419</v>
      </c>
      <c r="J84" s="214">
        <v>2.8687820535369504</v>
      </c>
    </row>
    <row r="85" spans="1:10">
      <c r="A85" s="214">
        <v>134</v>
      </c>
      <c r="B85" s="214" t="s">
        <v>10</v>
      </c>
      <c r="C85" s="214">
        <v>2007</v>
      </c>
      <c r="D85" s="214" t="s">
        <v>153</v>
      </c>
      <c r="E85" s="214">
        <v>6.9684673663725434</v>
      </c>
      <c r="F85" s="214">
        <v>-1.3523624856759238</v>
      </c>
      <c r="G85" s="214"/>
      <c r="H85" s="214">
        <v>-3.7981546731851457</v>
      </c>
      <c r="I85" s="214">
        <v>13.035763373749251</v>
      </c>
      <c r="J85" s="214">
        <v>-0.9167788485156354</v>
      </c>
    </row>
    <row r="86" spans="1:10">
      <c r="A86" s="214">
        <v>134</v>
      </c>
      <c r="B86" s="214" t="s">
        <v>10</v>
      </c>
      <c r="C86" s="214">
        <v>2008</v>
      </c>
      <c r="D86" s="214" t="s">
        <v>153</v>
      </c>
      <c r="E86" s="214">
        <v>3.7121757735518912</v>
      </c>
      <c r="F86" s="214">
        <v>-2.2366234913383263</v>
      </c>
      <c r="G86" s="214"/>
      <c r="H86" s="214">
        <v>4.5890221359301808</v>
      </c>
      <c r="I86" s="214">
        <v>4.497464789686644</v>
      </c>
      <c r="J86" s="214">
        <v>-3.1376876607266073</v>
      </c>
    </row>
    <row r="87" spans="1:10">
      <c r="A87" s="214">
        <v>134</v>
      </c>
      <c r="B87" s="214" t="s">
        <v>10</v>
      </c>
      <c r="C87" s="214">
        <v>2009</v>
      </c>
      <c r="D87" s="214" t="s">
        <v>153</v>
      </c>
      <c r="E87" s="214">
        <v>6.3643294891606672</v>
      </c>
      <c r="F87" s="214">
        <v>0.60645819485209884</v>
      </c>
      <c r="G87" s="214"/>
      <c r="H87" s="214">
        <v>3.7077536677337699</v>
      </c>
      <c r="I87" s="214">
        <v>11.674782451195528</v>
      </c>
      <c r="J87" s="214">
        <v>-9.6246648246207283</v>
      </c>
    </row>
    <row r="88" spans="1:10">
      <c r="A88" s="214">
        <v>134</v>
      </c>
      <c r="B88" s="214" t="s">
        <v>10</v>
      </c>
      <c r="C88" s="214">
        <v>2010</v>
      </c>
      <c r="D88" s="214" t="s">
        <v>153</v>
      </c>
      <c r="E88" s="214">
        <v>4.0642760391371127</v>
      </c>
      <c r="F88" s="214">
        <v>6.9965301709142835E-3</v>
      </c>
      <c r="G88" s="214"/>
      <c r="H88" s="214">
        <v>11.497034910293255</v>
      </c>
      <c r="I88" s="214">
        <v>1.387588593838597</v>
      </c>
      <c r="J88" s="214">
        <v>-8.8273439951656538</v>
      </c>
    </row>
    <row r="89" spans="1:10">
      <c r="A89" s="214">
        <v>134</v>
      </c>
      <c r="B89" s="214" t="s">
        <v>10</v>
      </c>
      <c r="C89" s="214">
        <v>2011</v>
      </c>
      <c r="D89" s="214" t="s">
        <v>153</v>
      </c>
      <c r="E89" s="214">
        <v>9.2215025007204332</v>
      </c>
      <c r="F89" s="214">
        <v>-0.32965807996991714</v>
      </c>
      <c r="G89" s="214"/>
      <c r="H89" s="214">
        <v>12.859596116515041</v>
      </c>
      <c r="I89" s="214">
        <v>-1.7423222857769609</v>
      </c>
      <c r="J89" s="214">
        <v>-1.5661132500477279</v>
      </c>
    </row>
    <row r="90" spans="1:10">
      <c r="A90" s="214">
        <v>134</v>
      </c>
      <c r="B90" s="214" t="s">
        <v>10</v>
      </c>
      <c r="C90" s="214">
        <v>2012</v>
      </c>
      <c r="D90" s="214" t="s">
        <v>153</v>
      </c>
      <c r="E90" s="214">
        <v>20.56902200599842</v>
      </c>
      <c r="F90" s="214">
        <v>-0.54045277123237945</v>
      </c>
      <c r="G90" s="214"/>
      <c r="H90" s="214">
        <v>14.347726025008738</v>
      </c>
      <c r="I90" s="214">
        <v>9.1747965595573628</v>
      </c>
      <c r="J90" s="214">
        <v>-2.4130478073352979</v>
      </c>
    </row>
    <row r="91" spans="1:10">
      <c r="A91" s="214">
        <v>134</v>
      </c>
      <c r="B91" s="214" t="s">
        <v>10</v>
      </c>
      <c r="C91" s="214">
        <v>2013</v>
      </c>
      <c r="D91" s="214" t="s">
        <v>153</v>
      </c>
      <c r="E91" s="214">
        <v>2.9208002078671598</v>
      </c>
      <c r="F91" s="214">
        <v>1.5833048432659353</v>
      </c>
      <c r="G91" s="214"/>
      <c r="H91" s="214">
        <v>-5.9200843306012008</v>
      </c>
      <c r="I91" s="214">
        <v>8.6334591925048514</v>
      </c>
      <c r="J91" s="214">
        <v>-1.375879497302428</v>
      </c>
    </row>
    <row r="92" spans="1:10">
      <c r="A92" s="214">
        <v>136</v>
      </c>
      <c r="B92" s="214" t="s">
        <v>14</v>
      </c>
      <c r="C92" s="214">
        <v>2001</v>
      </c>
      <c r="D92" s="214" t="s">
        <v>153</v>
      </c>
      <c r="E92" s="214">
        <v>1.6795924551527577</v>
      </c>
      <c r="F92" s="214">
        <v>-8.3510487688695001</v>
      </c>
      <c r="G92" s="214"/>
      <c r="H92" s="214">
        <v>3.2798740638001069</v>
      </c>
      <c r="I92" s="214">
        <v>7.7591339496080529</v>
      </c>
      <c r="J92" s="214">
        <v>-1.008366789385903</v>
      </c>
    </row>
    <row r="93" spans="1:10">
      <c r="A93" s="214">
        <v>136</v>
      </c>
      <c r="B93" s="214" t="s">
        <v>14</v>
      </c>
      <c r="C93" s="214">
        <v>2003</v>
      </c>
      <c r="D93" s="214" t="s">
        <v>153</v>
      </c>
      <c r="E93" s="214">
        <v>3.236964452982221</v>
      </c>
      <c r="F93" s="214">
        <v>-5.6476732652669313</v>
      </c>
      <c r="G93" s="214"/>
      <c r="H93" s="214">
        <v>-0.75995479378310371</v>
      </c>
      <c r="I93" s="214">
        <v>10.514276533139473</v>
      </c>
      <c r="J93" s="214">
        <v>-0.86968402110722565</v>
      </c>
    </row>
    <row r="94" spans="1:10">
      <c r="A94" s="214">
        <v>136</v>
      </c>
      <c r="B94" s="214" t="s">
        <v>14</v>
      </c>
      <c r="C94" s="214">
        <v>2004</v>
      </c>
      <c r="D94" s="214" t="s">
        <v>153</v>
      </c>
      <c r="E94" s="214">
        <v>14.422101064107579</v>
      </c>
      <c r="F94" s="214">
        <v>-4.1210945972622675</v>
      </c>
      <c r="G94" s="214"/>
      <c r="H94" s="214">
        <v>5.178803373581875</v>
      </c>
      <c r="I94" s="214">
        <v>9.793668311036285</v>
      </c>
      <c r="J94" s="214">
        <v>3.5707239767516867</v>
      </c>
    </row>
    <row r="95" spans="1:10">
      <c r="A95" s="214">
        <v>136</v>
      </c>
      <c r="B95" s="214" t="s">
        <v>14</v>
      </c>
      <c r="C95" s="214">
        <v>2005</v>
      </c>
      <c r="D95" s="214" t="s">
        <v>153</v>
      </c>
      <c r="E95" s="214">
        <v>12.803602414167159</v>
      </c>
      <c r="F95" s="214">
        <v>-9.3349420111510479</v>
      </c>
      <c r="G95" s="214"/>
      <c r="H95" s="214">
        <v>-3.3419290446596861</v>
      </c>
      <c r="I95" s="214">
        <v>18.977963062082932</v>
      </c>
      <c r="J95" s="214">
        <v>6.5025104078949596</v>
      </c>
    </row>
    <row r="96" spans="1:10">
      <c r="A96" s="214">
        <v>136</v>
      </c>
      <c r="B96" s="214" t="s">
        <v>14</v>
      </c>
      <c r="C96" s="214">
        <v>2006</v>
      </c>
      <c r="D96" s="214" t="s">
        <v>153</v>
      </c>
      <c r="E96" s="214">
        <v>18.042981680970257</v>
      </c>
      <c r="F96" s="214">
        <v>-9.7585515938073062</v>
      </c>
      <c r="G96" s="214"/>
      <c r="H96" s="214">
        <v>-2.9516025681780684</v>
      </c>
      <c r="I96" s="214">
        <v>18.66862992832819</v>
      </c>
      <c r="J96" s="214">
        <v>12.084505914627439</v>
      </c>
    </row>
    <row r="97" spans="1:10">
      <c r="A97" s="214">
        <v>136</v>
      </c>
      <c r="B97" s="214" t="s">
        <v>14</v>
      </c>
      <c r="C97" s="214">
        <v>2007</v>
      </c>
      <c r="D97" s="214" t="s">
        <v>153</v>
      </c>
      <c r="E97" s="214">
        <v>10.190015105200573</v>
      </c>
      <c r="F97" s="214">
        <v>-7.8259218333898559</v>
      </c>
      <c r="G97" s="214"/>
      <c r="H97" s="214">
        <v>-4.9911874152861957</v>
      </c>
      <c r="I97" s="214">
        <v>16.795818204808683</v>
      </c>
      <c r="J97" s="214">
        <v>6.2113061490679407</v>
      </c>
    </row>
    <row r="98" spans="1:10">
      <c r="A98" s="214">
        <v>136</v>
      </c>
      <c r="B98" s="214" t="s">
        <v>14</v>
      </c>
      <c r="C98" s="214">
        <v>2008</v>
      </c>
      <c r="D98" s="214" t="s">
        <v>153</v>
      </c>
      <c r="E98" s="214">
        <v>8.4844299269213792</v>
      </c>
      <c r="F98" s="214">
        <v>-1.9882117731749496</v>
      </c>
      <c r="G98" s="214"/>
      <c r="H98" s="214">
        <v>-2.4830333671448965</v>
      </c>
      <c r="I98" s="214">
        <v>13.197845171024154</v>
      </c>
      <c r="J98" s="214">
        <v>-0.24217010378292869</v>
      </c>
    </row>
    <row r="99" spans="1:10">
      <c r="A99" s="214">
        <v>136</v>
      </c>
      <c r="B99" s="214" t="s">
        <v>14</v>
      </c>
      <c r="C99" s="214">
        <v>2009</v>
      </c>
      <c r="D99" s="214" t="s">
        <v>153</v>
      </c>
      <c r="E99" s="214">
        <v>20.339510927147529</v>
      </c>
      <c r="F99" s="214">
        <v>0.24997186396016424</v>
      </c>
      <c r="G99" s="214"/>
      <c r="H99" s="214">
        <v>-1.4382150154329114</v>
      </c>
      <c r="I99" s="214">
        <v>23.824965075853797</v>
      </c>
      <c r="J99" s="214">
        <v>-2.2972109972335204</v>
      </c>
    </row>
    <row r="100" spans="1:10">
      <c r="A100" s="214">
        <v>136</v>
      </c>
      <c r="B100" s="214" t="s">
        <v>14</v>
      </c>
      <c r="C100" s="214">
        <v>2010</v>
      </c>
      <c r="D100" s="214" t="s">
        <v>153</v>
      </c>
      <c r="E100" s="214">
        <v>6.0849348656130076</v>
      </c>
      <c r="F100" s="214">
        <v>-4.3433694877251128</v>
      </c>
      <c r="G100" s="214"/>
      <c r="H100" s="214">
        <v>2.3668691902446573</v>
      </c>
      <c r="I100" s="214">
        <v>18.585536560875934</v>
      </c>
      <c r="J100" s="214">
        <v>-10.52410139778247</v>
      </c>
    </row>
    <row r="101" spans="1:10">
      <c r="A101" s="214">
        <v>136</v>
      </c>
      <c r="B101" s="214" t="s">
        <v>14</v>
      </c>
      <c r="C101" s="214">
        <v>2011</v>
      </c>
      <c r="D101" s="214" t="s">
        <v>153</v>
      </c>
      <c r="E101" s="214">
        <v>8.1291770003617074</v>
      </c>
      <c r="F101" s="214">
        <v>2.3682120256460166</v>
      </c>
      <c r="G101" s="214"/>
      <c r="H101" s="214">
        <v>-2.1477082384579234</v>
      </c>
      <c r="I101" s="214">
        <v>22.20605166750595</v>
      </c>
      <c r="J101" s="214">
        <v>-14.297378454332332</v>
      </c>
    </row>
    <row r="102" spans="1:10">
      <c r="A102" s="214">
        <v>136</v>
      </c>
      <c r="B102" s="214" t="s">
        <v>14</v>
      </c>
      <c r="C102" s="214">
        <v>2012</v>
      </c>
      <c r="D102" s="214" t="s">
        <v>153</v>
      </c>
      <c r="E102" s="214">
        <v>25.450747957617224</v>
      </c>
      <c r="F102" s="214">
        <v>0.29270034628988739</v>
      </c>
      <c r="G102" s="214"/>
      <c r="H102" s="214">
        <v>1.9293362093374711</v>
      </c>
      <c r="I102" s="214">
        <v>36.017963091080333</v>
      </c>
      <c r="J102" s="214">
        <v>-12.789251689090474</v>
      </c>
    </row>
    <row r="103" spans="1:10">
      <c r="A103" s="214">
        <v>136</v>
      </c>
      <c r="B103" s="214" t="s">
        <v>14</v>
      </c>
      <c r="C103" s="214">
        <v>2013</v>
      </c>
      <c r="D103" s="214" t="s">
        <v>153</v>
      </c>
      <c r="E103" s="214">
        <v>28.376055509998963</v>
      </c>
      <c r="F103" s="214">
        <v>2.0383703656702146</v>
      </c>
      <c r="G103" s="214"/>
      <c r="H103" s="214">
        <v>6.0219370978399969</v>
      </c>
      <c r="I103" s="214">
        <v>32.278411294181829</v>
      </c>
      <c r="J103" s="214">
        <v>-11.962663247693076</v>
      </c>
    </row>
    <row r="104" spans="1:10">
      <c r="A104" s="214">
        <v>136</v>
      </c>
      <c r="B104" s="214" t="s">
        <v>14</v>
      </c>
      <c r="C104" s="214">
        <v>2014</v>
      </c>
      <c r="D104" s="214" t="s">
        <v>153</v>
      </c>
      <c r="E104" s="214">
        <v>7.0350537878122879</v>
      </c>
      <c r="F104" s="214">
        <v>-4.4184906526943664</v>
      </c>
      <c r="G104" s="214"/>
      <c r="H104" s="214">
        <v>4.6512446324976136</v>
      </c>
      <c r="I104" s="214">
        <v>18.831231016736591</v>
      </c>
      <c r="J104" s="214">
        <v>-12.028931208727551</v>
      </c>
    </row>
    <row r="105" spans="1:10">
      <c r="A105" s="214">
        <v>136</v>
      </c>
      <c r="B105" s="214" t="s">
        <v>14</v>
      </c>
      <c r="C105" s="214">
        <v>2015</v>
      </c>
      <c r="D105" s="214" t="s">
        <v>153</v>
      </c>
      <c r="E105" s="214">
        <v>17.208823743506997</v>
      </c>
      <c r="F105" s="214">
        <v>2.112106371366</v>
      </c>
      <c r="G105" s="214"/>
      <c r="H105" s="214">
        <v>3.772604402978069</v>
      </c>
      <c r="I105" s="214">
        <v>24.033357785373948</v>
      </c>
      <c r="J105" s="214">
        <v>-12.709244816211017</v>
      </c>
    </row>
    <row r="106" spans="1:10">
      <c r="A106" s="214">
        <v>136</v>
      </c>
      <c r="B106" s="214" t="s">
        <v>14</v>
      </c>
      <c r="C106" s="214">
        <v>2016</v>
      </c>
      <c r="D106" s="214" t="s">
        <v>153</v>
      </c>
      <c r="E106" s="214">
        <v>18.239871091043014</v>
      </c>
      <c r="F106" s="214">
        <v>3.1014086183077865</v>
      </c>
      <c r="G106" s="214">
        <v>5.3460307422917644E-2</v>
      </c>
      <c r="H106" s="214">
        <v>2.108433147433153</v>
      </c>
      <c r="I106" s="214">
        <v>30.368384072339538</v>
      </c>
      <c r="J106" s="214">
        <v>-17.39181505446038</v>
      </c>
    </row>
    <row r="107" spans="1:10">
      <c r="A107" s="214">
        <v>136</v>
      </c>
      <c r="B107" s="214" t="s">
        <v>14</v>
      </c>
      <c r="C107" s="214">
        <v>2017</v>
      </c>
      <c r="D107" s="214" t="s">
        <v>153</v>
      </c>
      <c r="E107" s="214">
        <v>14.752665149128987</v>
      </c>
      <c r="F107" s="214">
        <v>-5.1703423207177259</v>
      </c>
      <c r="G107" s="214">
        <v>3.2816734780650877E-2</v>
      </c>
      <c r="H107" s="214">
        <v>2.0062761777655158</v>
      </c>
      <c r="I107" s="214">
        <v>8.3211345399539756</v>
      </c>
      <c r="J107" s="214">
        <v>9.5627800173465651</v>
      </c>
    </row>
    <row r="108" spans="1:10">
      <c r="A108" s="214">
        <v>136</v>
      </c>
      <c r="B108" s="214" t="s">
        <v>14</v>
      </c>
      <c r="C108" s="214">
        <v>2018</v>
      </c>
      <c r="D108" s="214" t="s">
        <v>153</v>
      </c>
      <c r="E108" s="214">
        <v>12.726826118015012</v>
      </c>
      <c r="F108" s="214">
        <v>-4.5078690043717664</v>
      </c>
      <c r="G108" s="214">
        <v>3.9654122835197703E-2</v>
      </c>
      <c r="H108" s="214">
        <v>1.0527016541996979</v>
      </c>
      <c r="I108" s="214">
        <v>2.9310375276656808</v>
      </c>
      <c r="J108" s="214">
        <v>13.211301817686198</v>
      </c>
    </row>
    <row r="109" spans="1:10">
      <c r="A109" s="214">
        <v>136</v>
      </c>
      <c r="B109" s="214" t="s">
        <v>14</v>
      </c>
      <c r="C109" s="214">
        <v>2019</v>
      </c>
      <c r="D109" s="214" t="s">
        <v>153</v>
      </c>
      <c r="E109" s="214">
        <v>9.2523520854620074</v>
      </c>
      <c r="F109" s="214">
        <v>-6.1483569663520612</v>
      </c>
      <c r="G109" s="214">
        <v>5.0396736297000165E-2</v>
      </c>
      <c r="H109" s="214">
        <v>-0.44638139516735276</v>
      </c>
      <c r="I109" s="214">
        <v>0.8218841552999514</v>
      </c>
      <c r="J109" s="214">
        <v>14.974809555384466</v>
      </c>
    </row>
    <row r="110" spans="1:10">
      <c r="A110" s="214">
        <v>137</v>
      </c>
      <c r="B110" s="214" t="s">
        <v>17</v>
      </c>
      <c r="C110" s="214">
        <v>2004</v>
      </c>
      <c r="D110" s="214" t="s">
        <v>153</v>
      </c>
      <c r="E110" s="214">
        <v>2.7802663038970712</v>
      </c>
      <c r="F110" s="214">
        <v>-0.34345049819716111</v>
      </c>
      <c r="G110" s="214"/>
      <c r="H110" s="214">
        <v>13.919161352328132</v>
      </c>
      <c r="I110" s="214">
        <v>-12.929541612515099</v>
      </c>
      <c r="J110" s="214">
        <v>2.1340970622811994</v>
      </c>
    </row>
    <row r="111" spans="1:10">
      <c r="A111" s="214">
        <v>137</v>
      </c>
      <c r="B111" s="214" t="s">
        <v>17</v>
      </c>
      <c r="C111" s="214">
        <v>2005</v>
      </c>
      <c r="D111" s="214" t="s">
        <v>153</v>
      </c>
      <c r="E111" s="214">
        <v>3.3004207045032001</v>
      </c>
      <c r="F111" s="214">
        <v>-1.0624861925270022</v>
      </c>
      <c r="G111" s="214"/>
      <c r="H111" s="214">
        <v>-9.4650585465060626</v>
      </c>
      <c r="I111" s="214">
        <v>8.9986630494434294</v>
      </c>
      <c r="J111" s="214">
        <v>4.829302394092835</v>
      </c>
    </row>
    <row r="112" spans="1:10">
      <c r="A112" s="214">
        <v>137</v>
      </c>
      <c r="B112" s="214" t="s">
        <v>17</v>
      </c>
      <c r="C112" s="214">
        <v>2006</v>
      </c>
      <c r="D112" s="214" t="s">
        <v>153</v>
      </c>
      <c r="E112" s="214">
        <v>2.9967642084683694</v>
      </c>
      <c r="F112" s="214">
        <v>-1.4961490925239331</v>
      </c>
      <c r="G112" s="214"/>
      <c r="H112" s="214">
        <v>-18.79551450640691</v>
      </c>
      <c r="I112" s="214">
        <v>11.664905939183225</v>
      </c>
      <c r="J112" s="214">
        <v>11.623521868215974</v>
      </c>
    </row>
    <row r="113" spans="1:10">
      <c r="A113" s="214">
        <v>137</v>
      </c>
      <c r="B113" s="214" t="s">
        <v>17</v>
      </c>
      <c r="C113" s="214">
        <v>2007</v>
      </c>
      <c r="D113" s="214" t="s">
        <v>153</v>
      </c>
      <c r="E113" s="214">
        <v>6.034278398190124</v>
      </c>
      <c r="F113" s="214">
        <v>-0.54650995984454365</v>
      </c>
      <c r="G113" s="214"/>
      <c r="H113" s="214">
        <v>6.5122123930491123</v>
      </c>
      <c r="I113" s="214">
        <v>1.747352681656146</v>
      </c>
      <c r="J113" s="214">
        <v>-1.6787767166705869</v>
      </c>
    </row>
    <row r="114" spans="1:10">
      <c r="A114" s="214">
        <v>137</v>
      </c>
      <c r="B114" s="214" t="s">
        <v>17</v>
      </c>
      <c r="C114" s="214">
        <v>2009</v>
      </c>
      <c r="D114" s="214" t="s">
        <v>153</v>
      </c>
      <c r="E114" s="214">
        <v>12.49479767012269</v>
      </c>
      <c r="F114" s="214">
        <v>-0.30278774358150029</v>
      </c>
      <c r="G114" s="214"/>
      <c r="H114" s="214">
        <v>31.181465950480156</v>
      </c>
      <c r="I114" s="214">
        <v>-3.5628983356953867</v>
      </c>
      <c r="J114" s="214">
        <v>-14.820982201080568</v>
      </c>
    </row>
    <row r="115" spans="1:10">
      <c r="A115" s="214">
        <v>137</v>
      </c>
      <c r="B115" s="214" t="s">
        <v>17</v>
      </c>
      <c r="C115" s="214">
        <v>2011</v>
      </c>
      <c r="D115" s="214" t="s">
        <v>153</v>
      </c>
      <c r="E115" s="214">
        <v>5.8758867988683772</v>
      </c>
      <c r="F115" s="214">
        <v>-1.3872817346132285</v>
      </c>
      <c r="G115" s="214"/>
      <c r="H115" s="214">
        <v>23.773078295689576</v>
      </c>
      <c r="I115" s="214">
        <v>10.916218774864607</v>
      </c>
      <c r="J115" s="214">
        <v>-27.426128537072572</v>
      </c>
    </row>
    <row r="116" spans="1:10">
      <c r="A116" s="214">
        <v>137</v>
      </c>
      <c r="B116" s="214" t="s">
        <v>17</v>
      </c>
      <c r="C116" s="214">
        <v>2012</v>
      </c>
      <c r="D116" s="214" t="s">
        <v>153</v>
      </c>
      <c r="E116" s="214">
        <v>16.762879743352194</v>
      </c>
      <c r="F116" s="214">
        <v>-1.2726051981102715</v>
      </c>
      <c r="G116" s="214"/>
      <c r="H116" s="214">
        <v>21.895296067379522</v>
      </c>
      <c r="I116" s="214">
        <v>22.53387652187557</v>
      </c>
      <c r="J116" s="214">
        <v>-26.393687647792628</v>
      </c>
    </row>
    <row r="117" spans="1:10">
      <c r="A117" s="214">
        <v>137</v>
      </c>
      <c r="B117" s="214" t="s">
        <v>17</v>
      </c>
      <c r="C117" s="214">
        <v>2013</v>
      </c>
      <c r="D117" s="214" t="s">
        <v>153</v>
      </c>
      <c r="E117" s="214">
        <v>20.921416601636984</v>
      </c>
      <c r="F117" s="214">
        <v>-1.060904173241108</v>
      </c>
      <c r="G117" s="214"/>
      <c r="H117" s="214">
        <v>22.196924011977028</v>
      </c>
      <c r="I117" s="214">
        <v>26.966503500620547</v>
      </c>
      <c r="J117" s="214">
        <v>-27.181106737719485</v>
      </c>
    </row>
    <row r="118" spans="1:10">
      <c r="A118" s="214">
        <v>138</v>
      </c>
      <c r="B118" s="214" t="s">
        <v>18</v>
      </c>
      <c r="C118" s="214">
        <v>2004</v>
      </c>
      <c r="D118" s="214" t="s">
        <v>153</v>
      </c>
      <c r="E118" s="214">
        <v>1.510720053933035</v>
      </c>
      <c r="F118" s="214">
        <v>-5.1037611980077369</v>
      </c>
      <c r="G118" s="214"/>
      <c r="H118" s="214">
        <v>2.41044918470029</v>
      </c>
      <c r="I118" s="214">
        <v>4.5497998073797596</v>
      </c>
      <c r="J118" s="214">
        <v>-0.34576774013928002</v>
      </c>
    </row>
    <row r="119" spans="1:10">
      <c r="A119" s="214">
        <v>138</v>
      </c>
      <c r="B119" s="214" t="s">
        <v>18</v>
      </c>
      <c r="C119" s="214">
        <v>2005</v>
      </c>
      <c r="D119" s="214" t="s">
        <v>153</v>
      </c>
      <c r="E119" s="214">
        <v>8.1301261362187418</v>
      </c>
      <c r="F119" s="214">
        <v>-5.7954736807893106</v>
      </c>
      <c r="G119" s="214"/>
      <c r="H119" s="214">
        <v>-0.61109697950302433</v>
      </c>
      <c r="I119" s="214">
        <v>14.704255456374355</v>
      </c>
      <c r="J119" s="214">
        <v>-0.16755865986327478</v>
      </c>
    </row>
    <row r="120" spans="1:10">
      <c r="A120" s="214">
        <v>138</v>
      </c>
      <c r="B120" s="214" t="s">
        <v>18</v>
      </c>
      <c r="C120" s="214">
        <v>2006</v>
      </c>
      <c r="D120" s="214" t="s">
        <v>153</v>
      </c>
      <c r="E120" s="214">
        <v>12.409910490144583</v>
      </c>
      <c r="F120" s="214">
        <v>0.21672605058984473</v>
      </c>
      <c r="G120" s="214"/>
      <c r="H120" s="214">
        <v>-0.23847274508331817</v>
      </c>
      <c r="I120" s="214">
        <v>9.3600648278953535</v>
      </c>
      <c r="J120" s="214">
        <v>3.0715923567426984</v>
      </c>
    </row>
    <row r="121" spans="1:10">
      <c r="A121" s="214">
        <v>138</v>
      </c>
      <c r="B121" s="214" t="s">
        <v>18</v>
      </c>
      <c r="C121" s="214">
        <v>2007</v>
      </c>
      <c r="D121" s="214" t="s">
        <v>153</v>
      </c>
      <c r="E121" s="214">
        <v>10.771210458633071</v>
      </c>
      <c r="F121" s="214">
        <v>-0.2447941175822077</v>
      </c>
      <c r="G121" s="214"/>
      <c r="H121" s="214">
        <v>3.2054832812111047</v>
      </c>
      <c r="I121" s="214">
        <v>7.8072541151336807</v>
      </c>
      <c r="J121" s="214">
        <v>3.2671798704946298E-3</v>
      </c>
    </row>
    <row r="122" spans="1:10">
      <c r="A122" s="214">
        <v>138</v>
      </c>
      <c r="B122" s="214" t="s">
        <v>18</v>
      </c>
      <c r="C122" s="214">
        <v>2008</v>
      </c>
      <c r="D122" s="214" t="s">
        <v>153</v>
      </c>
      <c r="E122" s="214">
        <v>14.47088983444867</v>
      </c>
      <c r="F122" s="214">
        <v>-1.4117470204328004</v>
      </c>
      <c r="G122" s="214"/>
      <c r="H122" s="214">
        <v>15.596810449349764</v>
      </c>
      <c r="I122" s="214">
        <v>-3.1213644644961676</v>
      </c>
      <c r="J122" s="214">
        <v>3.4071908700278719</v>
      </c>
    </row>
    <row r="123" spans="1:10">
      <c r="A123" s="214">
        <v>138</v>
      </c>
      <c r="B123" s="214" t="s">
        <v>18</v>
      </c>
      <c r="C123" s="214">
        <v>2009</v>
      </c>
      <c r="D123" s="214" t="s">
        <v>153</v>
      </c>
      <c r="E123" s="214">
        <v>12.335081848508814</v>
      </c>
      <c r="F123" s="214">
        <v>-2.0853502522772924</v>
      </c>
      <c r="G123" s="214"/>
      <c r="H123" s="214">
        <v>9.9324658091275531</v>
      </c>
      <c r="I123" s="214">
        <v>2.0914398183785465</v>
      </c>
      <c r="J123" s="214">
        <v>2.3965264732800087</v>
      </c>
    </row>
    <row r="124" spans="1:10">
      <c r="A124" s="214">
        <v>138</v>
      </c>
      <c r="B124" s="214" t="s">
        <v>18</v>
      </c>
      <c r="C124" s="214">
        <v>2010</v>
      </c>
      <c r="D124" s="214" t="s">
        <v>153</v>
      </c>
      <c r="E124" s="214">
        <v>13.854267785049252</v>
      </c>
      <c r="F124" s="214">
        <v>-3.7805075729012216</v>
      </c>
      <c r="G124" s="214"/>
      <c r="H124" s="214">
        <v>7.0108717964978773</v>
      </c>
      <c r="I124" s="214">
        <v>3.6215108477248705</v>
      </c>
      <c r="J124" s="214">
        <v>7.0023927137277244</v>
      </c>
    </row>
    <row r="125" spans="1:10">
      <c r="A125" s="214">
        <v>138</v>
      </c>
      <c r="B125" s="214" t="s">
        <v>18</v>
      </c>
      <c r="C125" s="214">
        <v>2011</v>
      </c>
      <c r="D125" s="214" t="s">
        <v>153</v>
      </c>
      <c r="E125" s="214">
        <v>19.879796288319149</v>
      </c>
      <c r="F125" s="214">
        <v>-2.2946925675456171</v>
      </c>
      <c r="G125" s="214"/>
      <c r="H125" s="214">
        <v>3.7547907794914179</v>
      </c>
      <c r="I125" s="214">
        <v>8.1417073229115431</v>
      </c>
      <c r="J125" s="214">
        <v>10.277990753461811</v>
      </c>
    </row>
    <row r="126" spans="1:10">
      <c r="A126" s="214">
        <v>138</v>
      </c>
      <c r="B126" s="214" t="s">
        <v>18</v>
      </c>
      <c r="C126" s="214">
        <v>2012</v>
      </c>
      <c r="D126" s="214" t="s">
        <v>153</v>
      </c>
      <c r="E126" s="214">
        <v>38.791638017750358</v>
      </c>
      <c r="F126" s="214">
        <v>0.67405963257253276</v>
      </c>
      <c r="G126" s="214">
        <v>1.7962230335498333E-2</v>
      </c>
      <c r="H126" s="214">
        <v>8.4356023171362509</v>
      </c>
      <c r="I126" s="214">
        <v>16.345557393368736</v>
      </c>
      <c r="J126" s="214">
        <v>13.318456444337338</v>
      </c>
    </row>
    <row r="127" spans="1:10">
      <c r="A127" s="214">
        <v>138</v>
      </c>
      <c r="B127" s="214" t="s">
        <v>18</v>
      </c>
      <c r="C127" s="214">
        <v>2013</v>
      </c>
      <c r="D127" s="214" t="s">
        <v>153</v>
      </c>
      <c r="E127" s="214">
        <v>45.0027509324227</v>
      </c>
      <c r="F127" s="214">
        <v>1.5010759278200609</v>
      </c>
      <c r="G127" s="214">
        <v>4.180303827803817E-2</v>
      </c>
      <c r="H127" s="214">
        <v>8.0862436231964345</v>
      </c>
      <c r="I127" s="214">
        <v>21.010317447703535</v>
      </c>
      <c r="J127" s="214">
        <v>14.363310895424629</v>
      </c>
    </row>
    <row r="128" spans="1:10">
      <c r="A128" s="214">
        <v>138</v>
      </c>
      <c r="B128" s="214" t="s">
        <v>18</v>
      </c>
      <c r="C128" s="214">
        <v>2014</v>
      </c>
      <c r="D128" s="214" t="s">
        <v>153</v>
      </c>
      <c r="E128" s="214">
        <v>0.19690722852534748</v>
      </c>
      <c r="F128" s="214">
        <v>-4.9136859887456428</v>
      </c>
      <c r="G128" s="214">
        <v>0.11764021039837234</v>
      </c>
      <c r="H128" s="214">
        <v>-11.749353938314664</v>
      </c>
      <c r="I128" s="214">
        <v>5.6294797932767313</v>
      </c>
      <c r="J128" s="214">
        <v>11.112827151910549</v>
      </c>
    </row>
    <row r="129" spans="1:10">
      <c r="A129" s="214">
        <v>138</v>
      </c>
      <c r="B129" s="214" t="s">
        <v>18</v>
      </c>
      <c r="C129" s="214">
        <v>2016</v>
      </c>
      <c r="D129" s="214" t="s">
        <v>153</v>
      </c>
      <c r="E129" s="214">
        <v>1.7614992884089986</v>
      </c>
      <c r="F129" s="214">
        <v>-2.9189008275262571</v>
      </c>
      <c r="G129" s="214">
        <v>0.26034277731346545</v>
      </c>
      <c r="H129" s="214">
        <v>-5.5869040163923751</v>
      </c>
      <c r="I129" s="214">
        <v>10.849503719419246</v>
      </c>
      <c r="J129" s="214">
        <v>-0.84254236440508379</v>
      </c>
    </row>
    <row r="130" spans="1:10">
      <c r="A130" s="214">
        <v>142</v>
      </c>
      <c r="B130" s="214" t="s">
        <v>20</v>
      </c>
      <c r="C130" s="214">
        <v>2001</v>
      </c>
      <c r="D130" s="214" t="s">
        <v>153</v>
      </c>
      <c r="E130" s="214">
        <v>8.450410950274879</v>
      </c>
      <c r="F130" s="214">
        <v>-9.3379361119343542</v>
      </c>
      <c r="G130" s="214"/>
      <c r="H130" s="214">
        <v>33.118779613734979</v>
      </c>
      <c r="I130" s="214">
        <v>-6.5304246132979031</v>
      </c>
      <c r="J130" s="214">
        <v>-8.8000079382278464</v>
      </c>
    </row>
    <row r="131" spans="1:10">
      <c r="A131" s="214">
        <v>142</v>
      </c>
      <c r="B131" s="214" t="s">
        <v>20</v>
      </c>
      <c r="C131" s="214">
        <v>2002</v>
      </c>
      <c r="D131" s="214" t="s">
        <v>153</v>
      </c>
      <c r="E131" s="214">
        <v>13.014441982023666</v>
      </c>
      <c r="F131" s="214">
        <v>-8.6996552491973596</v>
      </c>
      <c r="G131" s="214"/>
      <c r="H131" s="214">
        <v>22.322097412903744</v>
      </c>
      <c r="I131" s="214">
        <v>-2.5864880313633876</v>
      </c>
      <c r="J131" s="214">
        <v>1.9784878496806826</v>
      </c>
    </row>
    <row r="132" spans="1:10">
      <c r="A132" s="214">
        <v>142</v>
      </c>
      <c r="B132" s="214" t="s">
        <v>20</v>
      </c>
      <c r="C132" s="214">
        <v>2003</v>
      </c>
      <c r="D132" s="214" t="s">
        <v>153</v>
      </c>
      <c r="E132" s="214">
        <v>20.583912718356927</v>
      </c>
      <c r="F132" s="214">
        <v>-3.0642667022641028</v>
      </c>
      <c r="G132" s="214"/>
      <c r="H132" s="214">
        <v>40.855049737891122</v>
      </c>
      <c r="I132" s="214">
        <v>0.1745511822139747</v>
      </c>
      <c r="J132" s="214">
        <v>-17.381421499484073</v>
      </c>
    </row>
    <row r="133" spans="1:10">
      <c r="A133" s="214">
        <v>142</v>
      </c>
      <c r="B133" s="214" t="s">
        <v>20</v>
      </c>
      <c r="C133" s="214">
        <v>2004</v>
      </c>
      <c r="D133" s="214" t="s">
        <v>153</v>
      </c>
      <c r="E133" s="214">
        <v>29.185692068795689</v>
      </c>
      <c r="F133" s="214">
        <v>-5.6812033160113522</v>
      </c>
      <c r="G133" s="214"/>
      <c r="H133" s="214">
        <v>66.569365348599305</v>
      </c>
      <c r="I133" s="214">
        <v>-3.8084702452910726</v>
      </c>
      <c r="J133" s="214">
        <v>-27.893999718501203</v>
      </c>
    </row>
    <row r="134" spans="1:10">
      <c r="A134" s="214">
        <v>142</v>
      </c>
      <c r="B134" s="214" t="s">
        <v>20</v>
      </c>
      <c r="C134" s="214">
        <v>2005</v>
      </c>
      <c r="D134" s="214" t="s">
        <v>153</v>
      </c>
      <c r="E134" s="214">
        <v>26.479679085971171</v>
      </c>
      <c r="F134" s="214">
        <v>-7.2486567879377981</v>
      </c>
      <c r="G134" s="214"/>
      <c r="H134" s="214">
        <v>59.029669786116244</v>
      </c>
      <c r="I134" s="214">
        <v>0.84684453765877166</v>
      </c>
      <c r="J134" s="214">
        <v>-26.148178449866037</v>
      </c>
    </row>
    <row r="135" spans="1:10">
      <c r="A135" s="214">
        <v>142</v>
      </c>
      <c r="B135" s="214" t="s">
        <v>20</v>
      </c>
      <c r="C135" s="214">
        <v>2006</v>
      </c>
      <c r="D135" s="214" t="s">
        <v>153</v>
      </c>
      <c r="E135" s="214">
        <v>15.060290710678085</v>
      </c>
      <c r="F135" s="214">
        <v>-9.251794301506747</v>
      </c>
      <c r="G135" s="214"/>
      <c r="H135" s="214">
        <v>19.647655375635495</v>
      </c>
      <c r="I135" s="214">
        <v>-3.1845630890955761</v>
      </c>
      <c r="J135" s="214">
        <v>7.8489927256449192</v>
      </c>
    </row>
    <row r="136" spans="1:10">
      <c r="A136" s="214">
        <v>142</v>
      </c>
      <c r="B136" s="214" t="s">
        <v>20</v>
      </c>
      <c r="C136" s="214">
        <v>2007</v>
      </c>
      <c r="D136" s="214" t="s">
        <v>153</v>
      </c>
      <c r="E136" s="214">
        <v>22.916689815636612</v>
      </c>
      <c r="F136" s="214">
        <v>-10.465818064898828</v>
      </c>
      <c r="G136" s="214"/>
      <c r="H136" s="214">
        <v>52.286527712169573</v>
      </c>
      <c r="I136" s="214">
        <v>-6.7626414570811271</v>
      </c>
      <c r="J136" s="214">
        <v>-12.141378374553014</v>
      </c>
    </row>
    <row r="137" spans="1:10">
      <c r="A137" s="214">
        <v>142</v>
      </c>
      <c r="B137" s="214" t="s">
        <v>20</v>
      </c>
      <c r="C137" s="214">
        <v>2008</v>
      </c>
      <c r="D137" s="214" t="s">
        <v>153</v>
      </c>
      <c r="E137" s="214">
        <v>14.272506308306259</v>
      </c>
      <c r="F137" s="214">
        <v>-22.656410442076066</v>
      </c>
      <c r="G137" s="214"/>
      <c r="H137" s="214">
        <v>87.828108736045152</v>
      </c>
      <c r="I137" s="214">
        <v>-14.739254677494877</v>
      </c>
      <c r="J137" s="214">
        <v>-36.159937308167983</v>
      </c>
    </row>
    <row r="138" spans="1:10">
      <c r="A138" s="214">
        <v>142</v>
      </c>
      <c r="B138" s="214" t="s">
        <v>20</v>
      </c>
      <c r="C138" s="214">
        <v>2009</v>
      </c>
      <c r="D138" s="214" t="s">
        <v>153</v>
      </c>
      <c r="E138" s="214">
        <v>4.0997896537199523</v>
      </c>
      <c r="F138" s="214">
        <v>-10.839661182427101</v>
      </c>
      <c r="G138" s="214"/>
      <c r="H138" s="214">
        <v>70.509517714276555</v>
      </c>
      <c r="I138" s="214">
        <v>-4.689295260775129</v>
      </c>
      <c r="J138" s="214">
        <v>-50.880771617354384</v>
      </c>
    </row>
    <row r="139" spans="1:10">
      <c r="A139" s="214">
        <v>142</v>
      </c>
      <c r="B139" s="214" t="s">
        <v>20</v>
      </c>
      <c r="C139" s="214">
        <v>2010</v>
      </c>
      <c r="D139" s="214" t="s">
        <v>153</v>
      </c>
      <c r="E139" s="214">
        <v>1.5168304315827399</v>
      </c>
      <c r="F139" s="214">
        <v>-4.7526887277773033</v>
      </c>
      <c r="G139" s="214"/>
      <c r="H139" s="214">
        <v>-0.50930741039709915</v>
      </c>
      <c r="I139" s="214">
        <v>4.6977604562816495</v>
      </c>
      <c r="J139" s="214">
        <v>2.0810661134754724</v>
      </c>
    </row>
    <row r="140" spans="1:10">
      <c r="A140" s="214">
        <v>142</v>
      </c>
      <c r="B140" s="214" t="s">
        <v>20</v>
      </c>
      <c r="C140" s="214">
        <v>2011</v>
      </c>
      <c r="D140" s="214" t="s">
        <v>153</v>
      </c>
      <c r="E140" s="214">
        <v>1.7728456001329036</v>
      </c>
      <c r="F140" s="214">
        <v>-4.8226286891379724</v>
      </c>
      <c r="G140" s="214"/>
      <c r="H140" s="214">
        <v>-21.35335274458042</v>
      </c>
      <c r="I140" s="214">
        <v>9.8294313483724807</v>
      </c>
      <c r="J140" s="214">
        <v>18.119395685478821</v>
      </c>
    </row>
    <row r="141" spans="1:10">
      <c r="A141" s="214">
        <v>142</v>
      </c>
      <c r="B141" s="214" t="s">
        <v>20</v>
      </c>
      <c r="C141" s="214">
        <v>2017</v>
      </c>
      <c r="D141" s="214" t="s">
        <v>153</v>
      </c>
      <c r="E141" s="214">
        <v>7.6486841567098018</v>
      </c>
      <c r="F141" s="214">
        <v>6.6335115853891846</v>
      </c>
      <c r="G141" s="214">
        <v>2.8044418886936224</v>
      </c>
      <c r="H141" s="214">
        <v>-22.165046903596526</v>
      </c>
      <c r="I141" s="214">
        <v>8.1458169768987787</v>
      </c>
      <c r="J141" s="214">
        <v>12.229960609324728</v>
      </c>
    </row>
    <row r="142" spans="1:10">
      <c r="A142" s="214">
        <v>142</v>
      </c>
      <c r="B142" s="214" t="s">
        <v>20</v>
      </c>
      <c r="C142" s="214">
        <v>2018</v>
      </c>
      <c r="D142" s="214" t="s">
        <v>153</v>
      </c>
      <c r="E142" s="214">
        <v>9.9315167987004003</v>
      </c>
      <c r="F142" s="214">
        <v>1.1640237992744886</v>
      </c>
      <c r="G142" s="214">
        <v>3.3770915441793372</v>
      </c>
      <c r="H142" s="214">
        <v>-13.254833219138931</v>
      </c>
      <c r="I142" s="214">
        <v>5.1039969443438018</v>
      </c>
      <c r="J142" s="214">
        <v>13.541237730041701</v>
      </c>
    </row>
    <row r="143" spans="1:10">
      <c r="A143" s="214">
        <v>142</v>
      </c>
      <c r="B143" s="214" t="s">
        <v>20</v>
      </c>
      <c r="C143" s="214">
        <v>2019</v>
      </c>
      <c r="D143" s="214" t="s">
        <v>153</v>
      </c>
      <c r="E143" s="214">
        <v>9.6272658718479001</v>
      </c>
      <c r="F143" s="214">
        <v>0.85870040644994949</v>
      </c>
      <c r="G143" s="214">
        <v>3.1836332770882994</v>
      </c>
      <c r="H143" s="214">
        <v>-9.6100629708022893</v>
      </c>
      <c r="I143" s="214">
        <v>1.1517284830036267</v>
      </c>
      <c r="J143" s="214">
        <v>14.043266676108303</v>
      </c>
    </row>
    <row r="144" spans="1:10">
      <c r="A144" s="214">
        <v>144</v>
      </c>
      <c r="B144" s="214" t="s">
        <v>25</v>
      </c>
      <c r="C144" s="214">
        <v>2003</v>
      </c>
      <c r="D144" s="214" t="s">
        <v>153</v>
      </c>
      <c r="E144" s="214">
        <v>4.1818952265731042</v>
      </c>
      <c r="F144" s="214">
        <v>-7.9535358687383173</v>
      </c>
      <c r="G144" s="214"/>
      <c r="H144" s="214">
        <v>4.6659091141023925</v>
      </c>
      <c r="I144" s="214">
        <v>-2.7039153257901063</v>
      </c>
      <c r="J144" s="214">
        <v>10.173437306999148</v>
      </c>
    </row>
    <row r="145" spans="1:10">
      <c r="A145" s="214">
        <v>144</v>
      </c>
      <c r="B145" s="214" t="s">
        <v>25</v>
      </c>
      <c r="C145" s="214">
        <v>2004</v>
      </c>
      <c r="D145" s="214" t="s">
        <v>153</v>
      </c>
      <c r="E145" s="214">
        <v>9.5488749333902092</v>
      </c>
      <c r="F145" s="214">
        <v>-8.9245426861457275</v>
      </c>
      <c r="G145" s="214"/>
      <c r="H145" s="214">
        <v>8.3602978984268326</v>
      </c>
      <c r="I145" s="214">
        <v>-6.4852940301836739</v>
      </c>
      <c r="J145" s="214">
        <v>16.598413751292782</v>
      </c>
    </row>
    <row r="146" spans="1:10">
      <c r="A146" s="214">
        <v>144</v>
      </c>
      <c r="B146" s="214" t="s">
        <v>25</v>
      </c>
      <c r="C146" s="214">
        <v>2005</v>
      </c>
      <c r="D146" s="214" t="s">
        <v>153</v>
      </c>
      <c r="E146" s="214">
        <v>10.130912615548368</v>
      </c>
      <c r="F146" s="214">
        <v>-1.5268601481864543</v>
      </c>
      <c r="G146" s="214"/>
      <c r="H146" s="214">
        <v>-1.4848810742390075</v>
      </c>
      <c r="I146" s="214">
        <v>8.0380192471945904</v>
      </c>
      <c r="J146" s="214">
        <v>5.1046345907792485</v>
      </c>
    </row>
    <row r="147" spans="1:10">
      <c r="A147" s="214">
        <v>144</v>
      </c>
      <c r="B147" s="214" t="s">
        <v>25</v>
      </c>
      <c r="C147" s="214">
        <v>2006</v>
      </c>
      <c r="D147" s="214" t="s">
        <v>153</v>
      </c>
      <c r="E147" s="214">
        <v>6.1417814065504928</v>
      </c>
      <c r="F147" s="214">
        <v>-1.1982055822492796</v>
      </c>
      <c r="G147" s="214"/>
      <c r="H147" s="214">
        <v>-5.7903686842787234</v>
      </c>
      <c r="I147" s="214">
        <v>1.179091433131827</v>
      </c>
      <c r="J147" s="214">
        <v>11.951264239946667</v>
      </c>
    </row>
    <row r="148" spans="1:10">
      <c r="A148" s="214">
        <v>144</v>
      </c>
      <c r="B148" s="214" t="s">
        <v>25</v>
      </c>
      <c r="C148" s="214">
        <v>2010</v>
      </c>
      <c r="D148" s="214" t="s">
        <v>153</v>
      </c>
      <c r="E148" s="214">
        <v>2.8543764796604663</v>
      </c>
      <c r="F148" s="214">
        <v>-4.5076636359534392</v>
      </c>
      <c r="G148" s="214"/>
      <c r="H148" s="214">
        <v>3.0982300723954879</v>
      </c>
      <c r="I148" s="214">
        <v>7.689617549892688</v>
      </c>
      <c r="J148" s="214">
        <v>-3.4258075066742713</v>
      </c>
    </row>
    <row r="149" spans="1:10">
      <c r="A149" s="214">
        <v>144</v>
      </c>
      <c r="B149" s="214" t="s">
        <v>25</v>
      </c>
      <c r="C149" s="214">
        <v>2011</v>
      </c>
      <c r="D149" s="214" t="s">
        <v>153</v>
      </c>
      <c r="E149" s="214">
        <v>1.820989613065926</v>
      </c>
      <c r="F149" s="214">
        <v>-3.7716540086107475</v>
      </c>
      <c r="G149" s="214"/>
      <c r="H149" s="214">
        <v>-0.65661610138804427</v>
      </c>
      <c r="I149" s="214">
        <v>9.5522948656154405</v>
      </c>
      <c r="J149" s="214">
        <v>-3.3030351425507209</v>
      </c>
    </row>
    <row r="150" spans="1:10">
      <c r="A150" s="214">
        <v>144</v>
      </c>
      <c r="B150" s="214" t="s">
        <v>25</v>
      </c>
      <c r="C150" s="214">
        <v>2012</v>
      </c>
      <c r="D150" s="214" t="s">
        <v>153</v>
      </c>
      <c r="E150" s="214">
        <v>18.323565982918659</v>
      </c>
      <c r="F150" s="214">
        <v>-2.2366707419002068</v>
      </c>
      <c r="G150" s="214">
        <v>-0.43039881171598549</v>
      </c>
      <c r="H150" s="214">
        <v>5.1560533260827501</v>
      </c>
      <c r="I150" s="214">
        <v>14.869886695380481</v>
      </c>
      <c r="J150" s="214">
        <v>0.96469551507162166</v>
      </c>
    </row>
    <row r="151" spans="1:10">
      <c r="A151" s="214">
        <v>144</v>
      </c>
      <c r="B151" s="214" t="s">
        <v>25</v>
      </c>
      <c r="C151" s="214">
        <v>2013</v>
      </c>
      <c r="D151" s="214" t="s">
        <v>153</v>
      </c>
      <c r="E151" s="214">
        <v>21.99917391850574</v>
      </c>
      <c r="F151" s="214">
        <v>-0.31849072562252445</v>
      </c>
      <c r="G151" s="214">
        <v>-7.7001375604065947E-2</v>
      </c>
      <c r="H151" s="214">
        <v>5.4132036456059831</v>
      </c>
      <c r="I151" s="214">
        <v>18.414316126170803</v>
      </c>
      <c r="J151" s="214">
        <v>-1.432853752044462</v>
      </c>
    </row>
    <row r="152" spans="1:10">
      <c r="A152" s="214">
        <v>144</v>
      </c>
      <c r="B152" s="214" t="s">
        <v>25</v>
      </c>
      <c r="C152" s="214">
        <v>2014</v>
      </c>
      <c r="D152" s="214" t="s">
        <v>153</v>
      </c>
      <c r="E152" s="214">
        <v>1.0776675350548146</v>
      </c>
      <c r="F152" s="214">
        <v>-2.0811840540789368</v>
      </c>
      <c r="G152" s="214">
        <v>-8.7178399721077882E-2</v>
      </c>
      <c r="H152" s="214">
        <v>7.6171668759628188</v>
      </c>
      <c r="I152" s="214">
        <v>-1.2862855987424995</v>
      </c>
      <c r="J152" s="214">
        <v>-3.0848512883654884</v>
      </c>
    </row>
    <row r="153" spans="1:10">
      <c r="A153" s="214">
        <v>144</v>
      </c>
      <c r="B153" s="214" t="s">
        <v>25</v>
      </c>
      <c r="C153" s="214">
        <v>2015</v>
      </c>
      <c r="D153" s="214" t="s">
        <v>153</v>
      </c>
      <c r="E153" s="214">
        <v>16.527055012868793</v>
      </c>
      <c r="F153" s="214">
        <v>-1.0624583986828977</v>
      </c>
      <c r="G153" s="214">
        <v>2.3633753600927276</v>
      </c>
      <c r="H153" s="214">
        <v>6.0537692891199431</v>
      </c>
      <c r="I153" s="214">
        <v>7.988811667917858</v>
      </c>
      <c r="J153" s="214">
        <v>1.1835570944211717</v>
      </c>
    </row>
    <row r="154" spans="1:10">
      <c r="A154" s="214">
        <v>144</v>
      </c>
      <c r="B154" s="214" t="s">
        <v>25</v>
      </c>
      <c r="C154" s="214">
        <v>2016</v>
      </c>
      <c r="D154" s="214" t="s">
        <v>153</v>
      </c>
      <c r="E154" s="214">
        <v>20.124187556579095</v>
      </c>
      <c r="F154" s="214">
        <v>-1.5211716957542014</v>
      </c>
      <c r="G154" s="214">
        <v>3.7390078719464475</v>
      </c>
      <c r="H154" s="214">
        <v>5.3201552505239613</v>
      </c>
      <c r="I154" s="214">
        <v>17.491247011286287</v>
      </c>
      <c r="J154" s="214">
        <v>-4.9050508814233993</v>
      </c>
    </row>
    <row r="155" spans="1:10">
      <c r="A155" s="214">
        <v>144</v>
      </c>
      <c r="B155" s="214" t="s">
        <v>25</v>
      </c>
      <c r="C155" s="214">
        <v>2017</v>
      </c>
      <c r="D155" s="214" t="s">
        <v>153</v>
      </c>
      <c r="E155" s="214">
        <v>16.864446466256702</v>
      </c>
      <c r="F155" s="214">
        <v>-2.2407495429103861</v>
      </c>
      <c r="G155" s="214">
        <v>2.5954404491534389</v>
      </c>
      <c r="H155" s="214">
        <v>8.4599967929941968</v>
      </c>
      <c r="I155" s="214">
        <v>2.2607617183351891</v>
      </c>
      <c r="J155" s="214">
        <v>5.7889970486842675</v>
      </c>
    </row>
    <row r="156" spans="1:10">
      <c r="A156" s="214">
        <v>144</v>
      </c>
      <c r="B156" s="214" t="s">
        <v>25</v>
      </c>
      <c r="C156" s="214">
        <v>2018</v>
      </c>
      <c r="D156" s="214" t="s">
        <v>153</v>
      </c>
      <c r="E156" s="214">
        <v>4.8703977461956924</v>
      </c>
      <c r="F156" s="214">
        <v>-2.1341919922105603</v>
      </c>
      <c r="G156" s="214">
        <v>4.6973926342838501</v>
      </c>
      <c r="H156" s="214">
        <v>4.9551750375635493</v>
      </c>
      <c r="I156" s="214">
        <v>-5.9282249268709357</v>
      </c>
      <c r="J156" s="214">
        <v>3.2802469934297882</v>
      </c>
    </row>
    <row r="157" spans="1:10">
      <c r="A157" s="214">
        <v>144</v>
      </c>
      <c r="B157" s="214" t="s">
        <v>25</v>
      </c>
      <c r="C157" s="214">
        <v>2019</v>
      </c>
      <c r="D157" s="214" t="s">
        <v>153</v>
      </c>
      <c r="E157" s="214">
        <v>4.7845320845716977</v>
      </c>
      <c r="F157" s="214">
        <v>-3.3346869011938969</v>
      </c>
      <c r="G157" s="214">
        <v>4.9392142422026861</v>
      </c>
      <c r="H157" s="214">
        <v>3.5632887300146283</v>
      </c>
      <c r="I157" s="214">
        <v>-2.3216389077175172</v>
      </c>
      <c r="J157" s="214">
        <v>1.9383549212657947</v>
      </c>
    </row>
    <row r="158" spans="1:10">
      <c r="A158" s="214">
        <v>146</v>
      </c>
      <c r="B158" s="214" t="s">
        <v>26</v>
      </c>
      <c r="C158" s="214">
        <v>2001</v>
      </c>
      <c r="D158" s="214" t="s">
        <v>153</v>
      </c>
      <c r="E158" s="214">
        <v>4.0682565732687337</v>
      </c>
      <c r="F158" s="214">
        <v>3.1955027261232916</v>
      </c>
      <c r="G158" s="214"/>
      <c r="H158" s="214">
        <v>11.052953372371483</v>
      </c>
      <c r="I158" s="214">
        <v>-1.3641535218680616</v>
      </c>
      <c r="J158" s="214">
        <v>-8.8160460033579788</v>
      </c>
    </row>
    <row r="159" spans="1:10">
      <c r="A159" s="214">
        <v>146</v>
      </c>
      <c r="B159" s="214" t="s">
        <v>26</v>
      </c>
      <c r="C159" s="214">
        <v>2002</v>
      </c>
      <c r="D159" s="214" t="s">
        <v>153</v>
      </c>
      <c r="E159" s="214">
        <v>1.9485461330423419</v>
      </c>
      <c r="F159" s="214">
        <v>1.9819549498332041</v>
      </c>
      <c r="G159" s="214"/>
      <c r="H159" s="214">
        <v>11.08804301816591</v>
      </c>
      <c r="I159" s="214">
        <v>0.72870970410208002</v>
      </c>
      <c r="J159" s="214">
        <v>-11.850161539058856</v>
      </c>
    </row>
    <row r="160" spans="1:10">
      <c r="A160" s="214">
        <v>146</v>
      </c>
      <c r="B160" s="214" t="s">
        <v>26</v>
      </c>
      <c r="C160" s="214">
        <v>2003</v>
      </c>
      <c r="D160" s="214" t="s">
        <v>153</v>
      </c>
      <c r="E160" s="214">
        <v>2.4208280106327322</v>
      </c>
      <c r="F160" s="214">
        <v>-0.38565966674286578</v>
      </c>
      <c r="G160" s="214"/>
      <c r="H160" s="214">
        <v>10.438303570298357</v>
      </c>
      <c r="I160" s="214">
        <v>1.3433470585064775</v>
      </c>
      <c r="J160" s="214">
        <v>-8.9751629514292386</v>
      </c>
    </row>
    <row r="161" spans="1:10">
      <c r="A161" s="214">
        <v>146</v>
      </c>
      <c r="B161" s="214" t="s">
        <v>26</v>
      </c>
      <c r="C161" s="214">
        <v>2004</v>
      </c>
      <c r="D161" s="214" t="s">
        <v>153</v>
      </c>
      <c r="E161" s="214">
        <v>4.7999696023797611</v>
      </c>
      <c r="F161" s="214">
        <v>-2.4187475837682024</v>
      </c>
      <c r="G161" s="214"/>
      <c r="H161" s="214">
        <v>8.5342072939991827</v>
      </c>
      <c r="I161" s="214">
        <v>1.515128975315049</v>
      </c>
      <c r="J161" s="214">
        <v>-2.8306190831662672</v>
      </c>
    </row>
    <row r="162" spans="1:10">
      <c r="A162" s="214">
        <v>146</v>
      </c>
      <c r="B162" s="214" t="s">
        <v>26</v>
      </c>
      <c r="C162" s="214">
        <v>2005</v>
      </c>
      <c r="D162" s="214" t="s">
        <v>153</v>
      </c>
      <c r="E162" s="214">
        <v>7.8943872456265183</v>
      </c>
      <c r="F162" s="214">
        <v>-1.9897074949486342</v>
      </c>
      <c r="G162" s="214"/>
      <c r="H162" s="214">
        <v>8.0628493794567806</v>
      </c>
      <c r="I162" s="214">
        <v>8.9224645665630451</v>
      </c>
      <c r="J162" s="214">
        <v>-7.101219205444675</v>
      </c>
    </row>
    <row r="163" spans="1:10">
      <c r="A163" s="214">
        <v>146</v>
      </c>
      <c r="B163" s="214" t="s">
        <v>26</v>
      </c>
      <c r="C163" s="214">
        <v>2006</v>
      </c>
      <c r="D163" s="214" t="s">
        <v>153</v>
      </c>
      <c r="E163" s="214">
        <v>6.9145561206631285</v>
      </c>
      <c r="F163" s="214">
        <v>-1.1208446124797495</v>
      </c>
      <c r="G163" s="214"/>
      <c r="H163" s="214">
        <v>-1.5840642694969027</v>
      </c>
      <c r="I163" s="214">
        <v>5.9639962470383061</v>
      </c>
      <c r="J163" s="214">
        <v>3.6554687556014756</v>
      </c>
    </row>
    <row r="164" spans="1:10">
      <c r="A164" s="214">
        <v>146</v>
      </c>
      <c r="B164" s="214" t="s">
        <v>26</v>
      </c>
      <c r="C164" s="214">
        <v>2013</v>
      </c>
      <c r="D164" s="214" t="s">
        <v>153</v>
      </c>
      <c r="E164" s="214">
        <v>5.9775515488780897</v>
      </c>
      <c r="F164" s="214">
        <v>0.77769124606793438</v>
      </c>
      <c r="G164" s="214"/>
      <c r="H164" s="214">
        <v>1.6908656935709159</v>
      </c>
      <c r="I164" s="214">
        <v>2.8300663890923303</v>
      </c>
      <c r="J164" s="214">
        <v>0.67892822014690957</v>
      </c>
    </row>
    <row r="165" spans="1:10">
      <c r="A165" s="214">
        <v>146</v>
      </c>
      <c r="B165" s="214" t="s">
        <v>26</v>
      </c>
      <c r="C165" s="214">
        <v>2015</v>
      </c>
      <c r="D165" s="214" t="s">
        <v>153</v>
      </c>
      <c r="E165" s="214">
        <v>1.4272205149527935</v>
      </c>
      <c r="F165" s="214">
        <v>1.0675471758111206</v>
      </c>
      <c r="G165" s="214"/>
      <c r="H165" s="214">
        <v>3.5194344167601699E-3</v>
      </c>
      <c r="I165" s="214">
        <v>2.6548889219191985</v>
      </c>
      <c r="J165" s="214">
        <v>-2.2987350171942857</v>
      </c>
    </row>
    <row r="166" spans="1:10">
      <c r="A166" s="214">
        <v>146</v>
      </c>
      <c r="B166" s="214" t="s">
        <v>26</v>
      </c>
      <c r="C166" s="214">
        <v>2016</v>
      </c>
      <c r="D166" s="214" t="s">
        <v>153</v>
      </c>
      <c r="E166" s="214">
        <v>8.6009333808499022</v>
      </c>
      <c r="F166" s="214">
        <v>0.71487357857162515</v>
      </c>
      <c r="G166" s="214"/>
      <c r="H166" s="214">
        <v>0.28176614761747754</v>
      </c>
      <c r="I166" s="214">
        <v>4.1446767381010492</v>
      </c>
      <c r="J166" s="214">
        <v>3.4596169165597512</v>
      </c>
    </row>
    <row r="167" spans="1:10">
      <c r="A167" s="214">
        <v>146</v>
      </c>
      <c r="B167" s="214" t="s">
        <v>26</v>
      </c>
      <c r="C167" s="214">
        <v>2017</v>
      </c>
      <c r="D167" s="214" t="s">
        <v>153</v>
      </c>
      <c r="E167" s="214">
        <v>3.9103222234071922</v>
      </c>
      <c r="F167" s="214">
        <v>1.4066377638158083</v>
      </c>
      <c r="G167" s="214"/>
      <c r="H167" s="214">
        <v>-2.371857439855841</v>
      </c>
      <c r="I167" s="214">
        <v>-0.60291217327806379</v>
      </c>
      <c r="J167" s="214">
        <v>5.4784540727252899</v>
      </c>
    </row>
    <row r="168" spans="1:10">
      <c r="A168" s="214">
        <v>146</v>
      </c>
      <c r="B168" s="214" t="s">
        <v>26</v>
      </c>
      <c r="C168" s="214">
        <v>2018</v>
      </c>
      <c r="D168" s="214" t="s">
        <v>153</v>
      </c>
      <c r="E168" s="214">
        <v>1.5828018321419037</v>
      </c>
      <c r="F168" s="214">
        <v>0.40953736631583215</v>
      </c>
      <c r="G168" s="214"/>
      <c r="H168" s="214">
        <v>-2.5745453368115498</v>
      </c>
      <c r="I168" s="214">
        <v>-0.63571494036386156</v>
      </c>
      <c r="J168" s="214">
        <v>4.3835247430014821</v>
      </c>
    </row>
    <row r="169" spans="1:10">
      <c r="A169" s="214">
        <v>146</v>
      </c>
      <c r="B169" s="214" t="s">
        <v>26</v>
      </c>
      <c r="C169" s="214">
        <v>2019</v>
      </c>
      <c r="D169" s="214" t="s">
        <v>153</v>
      </c>
      <c r="E169" s="214">
        <v>8.4680076720392918</v>
      </c>
      <c r="F169" s="214">
        <v>-0.55407084107249105</v>
      </c>
      <c r="G169" s="214"/>
      <c r="H169" s="214">
        <v>5.5781213252958484</v>
      </c>
      <c r="I169" s="214">
        <v>-1.8998864758101721</v>
      </c>
      <c r="J169" s="214">
        <v>5.3438436636261066</v>
      </c>
    </row>
    <row r="170" spans="1:10">
      <c r="A170" s="214">
        <v>156</v>
      </c>
      <c r="B170" s="214" t="s">
        <v>4</v>
      </c>
      <c r="C170" s="214">
        <v>2002</v>
      </c>
      <c r="D170" s="214" t="s">
        <v>153</v>
      </c>
      <c r="E170" s="214">
        <v>4.301657488449905</v>
      </c>
      <c r="F170" s="214">
        <v>-5.7898481381090363</v>
      </c>
      <c r="G170" s="214"/>
      <c r="H170" s="214">
        <v>16.058216340055374</v>
      </c>
      <c r="I170" s="214">
        <v>-19.118182147444095</v>
      </c>
      <c r="J170" s="214">
        <v>13.15147143394767</v>
      </c>
    </row>
    <row r="171" spans="1:10">
      <c r="A171" s="214">
        <v>156</v>
      </c>
      <c r="B171" s="214" t="s">
        <v>4</v>
      </c>
      <c r="C171" s="214">
        <v>2003</v>
      </c>
      <c r="D171" s="214" t="s">
        <v>153</v>
      </c>
      <c r="E171" s="214">
        <v>2.5632100703010536</v>
      </c>
      <c r="F171" s="214">
        <v>-10.921476512768425</v>
      </c>
      <c r="G171" s="214"/>
      <c r="H171" s="214">
        <v>14.537136909323706</v>
      </c>
      <c r="I171" s="214">
        <v>-17.685696023478485</v>
      </c>
      <c r="J171" s="214">
        <v>16.633245697224261</v>
      </c>
    </row>
    <row r="172" spans="1:10">
      <c r="A172" s="214">
        <v>156</v>
      </c>
      <c r="B172" s="214" t="s">
        <v>4</v>
      </c>
      <c r="C172" s="214">
        <v>2004</v>
      </c>
      <c r="D172" s="214" t="s">
        <v>153</v>
      </c>
      <c r="E172" s="214">
        <v>2.0293513680916391</v>
      </c>
      <c r="F172" s="214">
        <v>-11.255214530996472</v>
      </c>
      <c r="G172" s="214"/>
      <c r="H172" s="214">
        <v>13.94247865062173</v>
      </c>
      <c r="I172" s="214">
        <v>-14.257457033922591</v>
      </c>
      <c r="J172" s="214">
        <v>13.599544282388958</v>
      </c>
    </row>
    <row r="173" spans="1:10">
      <c r="A173" s="214">
        <v>156</v>
      </c>
      <c r="B173" s="214" t="s">
        <v>4</v>
      </c>
      <c r="C173" s="214">
        <v>2005</v>
      </c>
      <c r="D173" s="214" t="s">
        <v>153</v>
      </c>
      <c r="E173" s="214">
        <v>14.602376177429022</v>
      </c>
      <c r="F173" s="214">
        <v>-10.218207320463726</v>
      </c>
      <c r="G173" s="214"/>
      <c r="H173" s="214">
        <v>11.345866264160993</v>
      </c>
      <c r="I173" s="214">
        <v>-1.149223541299861</v>
      </c>
      <c r="J173" s="214">
        <v>14.62394077503162</v>
      </c>
    </row>
    <row r="174" spans="1:10">
      <c r="A174" s="214">
        <v>156</v>
      </c>
      <c r="B174" s="214" t="s">
        <v>4</v>
      </c>
      <c r="C174" s="214">
        <v>2006</v>
      </c>
      <c r="D174" s="214" t="s">
        <v>153</v>
      </c>
      <c r="E174" s="214">
        <v>20.796330019334221</v>
      </c>
      <c r="F174" s="214">
        <v>-7.5681022452437396</v>
      </c>
      <c r="G174" s="214"/>
      <c r="H174" s="214">
        <v>10.470290468168139</v>
      </c>
      <c r="I174" s="214">
        <v>1.1849947094910007</v>
      </c>
      <c r="J174" s="214">
        <v>16.709147086918819</v>
      </c>
    </row>
    <row r="175" spans="1:10">
      <c r="A175" s="214">
        <v>156</v>
      </c>
      <c r="B175" s="214" t="s">
        <v>4</v>
      </c>
      <c r="C175" s="214">
        <v>2007</v>
      </c>
      <c r="D175" s="214" t="s">
        <v>153</v>
      </c>
      <c r="E175" s="214">
        <v>12.893891095606719</v>
      </c>
      <c r="F175" s="214">
        <v>-7.0432560618008537</v>
      </c>
      <c r="G175" s="214"/>
      <c r="H175" s="214">
        <v>10.156985877539489</v>
      </c>
      <c r="I175" s="214">
        <v>6.7178498441959249</v>
      </c>
      <c r="J175" s="214">
        <v>3.0623114356721572</v>
      </c>
    </row>
    <row r="176" spans="1:10">
      <c r="A176" s="214">
        <v>156</v>
      </c>
      <c r="B176" s="214" t="s">
        <v>4</v>
      </c>
      <c r="C176" s="214">
        <v>2008</v>
      </c>
      <c r="D176" s="214" t="s">
        <v>153</v>
      </c>
      <c r="E176" s="214">
        <v>14.753826237678197</v>
      </c>
      <c r="F176" s="214">
        <v>-5.9484179208626333</v>
      </c>
      <c r="G176" s="214"/>
      <c r="H176" s="214">
        <v>10.888952565166447</v>
      </c>
      <c r="I176" s="214">
        <v>4.5828118661915518</v>
      </c>
      <c r="J176" s="214">
        <v>5.2304797271828463</v>
      </c>
    </row>
    <row r="177" spans="1:10">
      <c r="A177" s="214">
        <v>156</v>
      </c>
      <c r="B177" s="214" t="s">
        <v>4</v>
      </c>
      <c r="C177" s="214">
        <v>2009</v>
      </c>
      <c r="D177" s="214" t="s">
        <v>153</v>
      </c>
      <c r="E177" s="214">
        <v>33.890200249830833</v>
      </c>
      <c r="F177" s="214">
        <v>-1.8883613777441113</v>
      </c>
      <c r="G177" s="214"/>
      <c r="H177" s="214">
        <v>20.909551793254053</v>
      </c>
      <c r="I177" s="214">
        <v>9.9031925189669181</v>
      </c>
      <c r="J177" s="214">
        <v>4.9658173153539664</v>
      </c>
    </row>
    <row r="178" spans="1:10">
      <c r="A178" s="214">
        <v>156</v>
      </c>
      <c r="B178" s="214" t="s">
        <v>4</v>
      </c>
      <c r="C178" s="214">
        <v>2010</v>
      </c>
      <c r="D178" s="214" t="s">
        <v>153</v>
      </c>
      <c r="E178" s="214">
        <v>36.749200170457847</v>
      </c>
      <c r="F178" s="214">
        <v>-1.9264007311978979</v>
      </c>
      <c r="G178" s="214"/>
      <c r="H178" s="214">
        <v>21.256093671894384</v>
      </c>
      <c r="I178" s="214">
        <v>13.979692309146657</v>
      </c>
      <c r="J178" s="214">
        <v>3.4398149206147011</v>
      </c>
    </row>
    <row r="179" spans="1:10">
      <c r="A179" s="214">
        <v>156</v>
      </c>
      <c r="B179" s="214" t="s">
        <v>4</v>
      </c>
      <c r="C179" s="214">
        <v>2011</v>
      </c>
      <c r="D179" s="214" t="s">
        <v>153</v>
      </c>
      <c r="E179" s="214">
        <v>39.200922872241023</v>
      </c>
      <c r="F179" s="214">
        <v>-1.6888632167029805</v>
      </c>
      <c r="G179" s="214"/>
      <c r="H179" s="214">
        <v>18.210427182439812</v>
      </c>
      <c r="I179" s="214">
        <v>15.45446385677284</v>
      </c>
      <c r="J179" s="214">
        <v>7.2248950497313444</v>
      </c>
    </row>
    <row r="180" spans="1:10">
      <c r="A180" s="214">
        <v>156</v>
      </c>
      <c r="B180" s="214" t="s">
        <v>4</v>
      </c>
      <c r="C180" s="214">
        <v>2012</v>
      </c>
      <c r="D180" s="214" t="s">
        <v>153</v>
      </c>
      <c r="E180" s="214">
        <v>37.250972247722011</v>
      </c>
      <c r="F180" s="214">
        <v>-1.5497904348851677</v>
      </c>
      <c r="G180" s="214">
        <v>-1.4229390376805517</v>
      </c>
      <c r="H180" s="214">
        <v>16.16525285951813</v>
      </c>
      <c r="I180" s="214">
        <v>13.119126086479003</v>
      </c>
      <c r="J180" s="214">
        <v>10.939322774290584</v>
      </c>
    </row>
    <row r="181" spans="1:10">
      <c r="A181" s="214">
        <v>156</v>
      </c>
      <c r="B181" s="214" t="s">
        <v>4</v>
      </c>
      <c r="C181" s="214">
        <v>2013</v>
      </c>
      <c r="D181" s="214" t="s">
        <v>153</v>
      </c>
      <c r="E181" s="214">
        <v>43.186643302962842</v>
      </c>
      <c r="F181" s="214">
        <v>0.90284447468519602</v>
      </c>
      <c r="G181" s="214">
        <v>0.72507769168761649</v>
      </c>
      <c r="H181" s="214">
        <v>16.282487030631849</v>
      </c>
      <c r="I181" s="214">
        <v>7.6645501778875307</v>
      </c>
      <c r="J181" s="214">
        <v>17.611683928070651</v>
      </c>
    </row>
    <row r="182" spans="1:10">
      <c r="A182" s="214">
        <v>156</v>
      </c>
      <c r="B182" s="214" t="s">
        <v>4</v>
      </c>
      <c r="C182" s="214">
        <v>2014</v>
      </c>
      <c r="D182" s="214" t="s">
        <v>153</v>
      </c>
      <c r="E182" s="214">
        <v>10.9368896082809</v>
      </c>
      <c r="F182" s="214">
        <v>-5.8612498715867787</v>
      </c>
      <c r="G182" s="214">
        <v>-0.37491264313275774</v>
      </c>
      <c r="H182" s="214">
        <v>5.0830048675588522</v>
      </c>
      <c r="I182" s="214">
        <v>0.66980867038640213</v>
      </c>
      <c r="J182" s="214">
        <v>11.420238585055179</v>
      </c>
    </row>
    <row r="183" spans="1:10">
      <c r="A183" s="214">
        <v>156</v>
      </c>
      <c r="B183" s="214" t="s">
        <v>4</v>
      </c>
      <c r="C183" s="214">
        <v>2015</v>
      </c>
      <c r="D183" s="214" t="s">
        <v>153</v>
      </c>
      <c r="E183" s="214">
        <v>22.205223090617594</v>
      </c>
      <c r="F183" s="214">
        <v>2.8104317217234698</v>
      </c>
      <c r="G183" s="214">
        <v>2.237460875331184</v>
      </c>
      <c r="H183" s="214">
        <v>14.484546022336916</v>
      </c>
      <c r="I183" s="214">
        <v>1.1230607531078149</v>
      </c>
      <c r="J183" s="214">
        <v>1.5497237181182069</v>
      </c>
    </row>
    <row r="184" spans="1:10">
      <c r="A184" s="214">
        <v>156</v>
      </c>
      <c r="B184" s="214" t="s">
        <v>4</v>
      </c>
      <c r="C184" s="214">
        <v>2016</v>
      </c>
      <c r="D184" s="214" t="s">
        <v>153</v>
      </c>
      <c r="E184" s="214">
        <v>22.728572032095201</v>
      </c>
      <c r="F184" s="214">
        <v>2.7453100157266874</v>
      </c>
      <c r="G184" s="214">
        <v>2.3063271706378128</v>
      </c>
      <c r="H184" s="214">
        <v>14.817239626168085</v>
      </c>
      <c r="I184" s="214">
        <v>2.2540637086953303</v>
      </c>
      <c r="J184" s="214">
        <v>0.60563151086728517</v>
      </c>
    </row>
    <row r="185" spans="1:10">
      <c r="A185" s="214">
        <v>156</v>
      </c>
      <c r="B185" s="214" t="s">
        <v>4</v>
      </c>
      <c r="C185" s="214">
        <v>2017</v>
      </c>
      <c r="D185" s="214" t="s">
        <v>153</v>
      </c>
      <c r="E185" s="214">
        <v>15.529252355451703</v>
      </c>
      <c r="F185" s="214">
        <v>1.9585240237490975</v>
      </c>
      <c r="G185" s="214">
        <v>1.899348610279721</v>
      </c>
      <c r="H185" s="214">
        <v>15.253589679515466</v>
      </c>
      <c r="I185" s="214">
        <v>1.702731977386243</v>
      </c>
      <c r="J185" s="214">
        <v>-5.2849419354788196</v>
      </c>
    </row>
    <row r="186" spans="1:10">
      <c r="A186" s="214">
        <v>156</v>
      </c>
      <c r="B186" s="214" t="s">
        <v>4</v>
      </c>
      <c r="C186" s="214">
        <v>2018</v>
      </c>
      <c r="D186" s="214" t="s">
        <v>153</v>
      </c>
      <c r="E186" s="214">
        <v>8.0408132744617973</v>
      </c>
      <c r="F186" s="214">
        <v>0.39947429258323908</v>
      </c>
      <c r="G186" s="214">
        <v>1.9839403260780317</v>
      </c>
      <c r="H186" s="214">
        <v>13.481617054840349</v>
      </c>
      <c r="I186" s="214">
        <v>1.9159396835227156</v>
      </c>
      <c r="J186" s="214">
        <v>-9.7401580825625356</v>
      </c>
    </row>
    <row r="187" spans="1:10">
      <c r="A187" s="214">
        <v>156</v>
      </c>
      <c r="B187" s="214" t="s">
        <v>4</v>
      </c>
      <c r="C187" s="214">
        <v>2019</v>
      </c>
      <c r="D187" s="214" t="s">
        <v>153</v>
      </c>
      <c r="E187" s="214">
        <v>8.2968886659342047</v>
      </c>
      <c r="F187" s="214">
        <v>2.6523940341381023</v>
      </c>
      <c r="G187" s="214">
        <v>1.1193342113209546</v>
      </c>
      <c r="H187" s="214">
        <v>10.554266373803895</v>
      </c>
      <c r="I187" s="214">
        <v>6.5775193085324695</v>
      </c>
      <c r="J187" s="214">
        <v>-12.606625261861211</v>
      </c>
    </row>
    <row r="188" spans="1:10">
      <c r="A188" s="214">
        <v>158</v>
      </c>
      <c r="B188" s="214" t="s">
        <v>15</v>
      </c>
      <c r="C188" s="214">
        <v>2001</v>
      </c>
      <c r="D188" s="214" t="s">
        <v>153</v>
      </c>
      <c r="E188" s="214">
        <v>43.717279690571132</v>
      </c>
      <c r="F188" s="214">
        <v>3.9427410482357743</v>
      </c>
      <c r="G188" s="214"/>
      <c r="H188" s="214">
        <v>5.104447187667752</v>
      </c>
      <c r="I188" s="214">
        <v>19.121406030664986</v>
      </c>
      <c r="J188" s="214">
        <v>15.548685424002617</v>
      </c>
    </row>
    <row r="189" spans="1:10">
      <c r="A189" s="214">
        <v>158</v>
      </c>
      <c r="B189" s="214" t="s">
        <v>15</v>
      </c>
      <c r="C189" s="214">
        <v>2002</v>
      </c>
      <c r="D189" s="214" t="s">
        <v>153</v>
      </c>
      <c r="E189" s="214">
        <v>39.876798151310027</v>
      </c>
      <c r="F189" s="214">
        <v>5.8628183510404668</v>
      </c>
      <c r="G189" s="214"/>
      <c r="H189" s="214">
        <v>-6.3284258403735727</v>
      </c>
      <c r="I189" s="214">
        <v>21.703161420854926</v>
      </c>
      <c r="J189" s="214">
        <v>18.639244219788203</v>
      </c>
    </row>
    <row r="190" spans="1:10">
      <c r="A190" s="214">
        <v>158</v>
      </c>
      <c r="B190" s="214" t="s">
        <v>15</v>
      </c>
      <c r="C190" s="214">
        <v>2003</v>
      </c>
      <c r="D190" s="214" t="s">
        <v>153</v>
      </c>
      <c r="E190" s="214">
        <v>21.692207848426335</v>
      </c>
      <c r="F190" s="214">
        <v>5.4317678514772858</v>
      </c>
      <c r="G190" s="214"/>
      <c r="H190" s="214">
        <v>-11.251421029503316</v>
      </c>
      <c r="I190" s="214">
        <v>14.029416905594111</v>
      </c>
      <c r="J190" s="214">
        <v>13.482444120858249</v>
      </c>
    </row>
    <row r="191" spans="1:10">
      <c r="A191" s="214">
        <v>158</v>
      </c>
      <c r="B191" s="214" t="s">
        <v>15</v>
      </c>
      <c r="C191" s="214">
        <v>2004</v>
      </c>
      <c r="D191" s="214" t="s">
        <v>153</v>
      </c>
      <c r="E191" s="214">
        <v>16.124194542732297</v>
      </c>
      <c r="F191" s="214">
        <v>4.3161664663155044</v>
      </c>
      <c r="G191" s="214"/>
      <c r="H191" s="214">
        <v>-18.15258631369759</v>
      </c>
      <c r="I191" s="214">
        <v>9.5978199932511892</v>
      </c>
      <c r="J191" s="214">
        <v>20.36279439686319</v>
      </c>
    </row>
    <row r="192" spans="1:10">
      <c r="A192" s="214">
        <v>158</v>
      </c>
      <c r="B192" s="214" t="s">
        <v>15</v>
      </c>
      <c r="C192" s="214">
        <v>2005</v>
      </c>
      <c r="D192" s="214" t="s">
        <v>153</v>
      </c>
      <c r="E192" s="214">
        <v>23.377575979378491</v>
      </c>
      <c r="F192" s="214">
        <v>7.8152926653260479</v>
      </c>
      <c r="G192" s="214"/>
      <c r="H192" s="214">
        <v>-6.8720641370358031</v>
      </c>
      <c r="I192" s="214">
        <v>6.2550531735308184</v>
      </c>
      <c r="J192" s="214">
        <v>16.179294277557425</v>
      </c>
    </row>
    <row r="193" spans="1:10">
      <c r="A193" s="214">
        <v>158</v>
      </c>
      <c r="B193" s="214" t="s">
        <v>15</v>
      </c>
      <c r="C193" s="214">
        <v>2006</v>
      </c>
      <c r="D193" s="214" t="s">
        <v>153</v>
      </c>
      <c r="E193" s="214">
        <v>31.452880433286481</v>
      </c>
      <c r="F193" s="214">
        <v>1.0715292082468473</v>
      </c>
      <c r="G193" s="214"/>
      <c r="H193" s="214">
        <v>8.335871084443891</v>
      </c>
      <c r="I193" s="214">
        <v>5.2475272085801663</v>
      </c>
      <c r="J193" s="214">
        <v>16.797952932015573</v>
      </c>
    </row>
    <row r="194" spans="1:10">
      <c r="A194" s="214">
        <v>158</v>
      </c>
      <c r="B194" s="214" t="s">
        <v>15</v>
      </c>
      <c r="C194" s="214">
        <v>2007</v>
      </c>
      <c r="D194" s="214" t="s">
        <v>153</v>
      </c>
      <c r="E194" s="214">
        <v>36.534057790511042</v>
      </c>
      <c r="F194" s="214">
        <v>8.3772158525564429</v>
      </c>
      <c r="G194" s="214"/>
      <c r="H194" s="214">
        <v>14.915063823452835</v>
      </c>
      <c r="I194" s="214">
        <v>-4.1715083229368304</v>
      </c>
      <c r="J194" s="214">
        <v>17.413286437438593</v>
      </c>
    </row>
    <row r="195" spans="1:10">
      <c r="A195" s="214">
        <v>158</v>
      </c>
      <c r="B195" s="214" t="s">
        <v>15</v>
      </c>
      <c r="C195" s="214">
        <v>2008</v>
      </c>
      <c r="D195" s="214" t="s">
        <v>153</v>
      </c>
      <c r="E195" s="214">
        <v>10.853316464374501</v>
      </c>
      <c r="F195" s="214">
        <v>-0.36088785963316994</v>
      </c>
      <c r="G195" s="214"/>
      <c r="H195" s="214">
        <v>11.738596762767562</v>
      </c>
      <c r="I195" s="214">
        <v>-2.5492694985726985</v>
      </c>
      <c r="J195" s="214">
        <v>2.0248770598128019</v>
      </c>
    </row>
    <row r="196" spans="1:10">
      <c r="A196" s="214">
        <v>158</v>
      </c>
      <c r="B196" s="214" t="s">
        <v>15</v>
      </c>
      <c r="C196" s="214">
        <v>2009</v>
      </c>
      <c r="D196" s="214" t="s">
        <v>153</v>
      </c>
      <c r="E196" s="214">
        <v>35.953223437166884</v>
      </c>
      <c r="F196" s="214">
        <v>-0.30099723670031509</v>
      </c>
      <c r="G196" s="214"/>
      <c r="H196" s="214">
        <v>14.966698705749893</v>
      </c>
      <c r="I196" s="214">
        <v>26.983258577532307</v>
      </c>
      <c r="J196" s="214">
        <v>-5.6957366094150039</v>
      </c>
    </row>
    <row r="197" spans="1:10">
      <c r="A197" s="214">
        <v>158</v>
      </c>
      <c r="B197" s="214" t="s">
        <v>15</v>
      </c>
      <c r="C197" s="214">
        <v>2010</v>
      </c>
      <c r="D197" s="214" t="s">
        <v>153</v>
      </c>
      <c r="E197" s="214">
        <v>29.352029015714663</v>
      </c>
      <c r="F197" s="214">
        <v>8.4695336860155841</v>
      </c>
      <c r="G197" s="214"/>
      <c r="H197" s="214">
        <v>1.6551904561817663</v>
      </c>
      <c r="I197" s="214">
        <v>18.198175164694447</v>
      </c>
      <c r="J197" s="214">
        <v>1.0291297088228717</v>
      </c>
    </row>
    <row r="198" spans="1:10">
      <c r="A198" s="214">
        <v>158</v>
      </c>
      <c r="B198" s="214" t="s">
        <v>15</v>
      </c>
      <c r="C198" s="214">
        <v>2011</v>
      </c>
      <c r="D198" s="214" t="s">
        <v>153</v>
      </c>
      <c r="E198" s="214">
        <v>47.583379408635295</v>
      </c>
      <c r="F198" s="214">
        <v>13.317138012385463</v>
      </c>
      <c r="G198" s="214"/>
      <c r="H198" s="214">
        <v>-10.241864856675649</v>
      </c>
      <c r="I198" s="214">
        <v>31.331597835578876</v>
      </c>
      <c r="J198" s="214">
        <v>13.176508417346611</v>
      </c>
    </row>
    <row r="199" spans="1:10">
      <c r="A199" s="214">
        <v>158</v>
      </c>
      <c r="B199" s="214" t="s">
        <v>15</v>
      </c>
      <c r="C199" s="214">
        <v>2012</v>
      </c>
      <c r="D199" s="214" t="s">
        <v>153</v>
      </c>
      <c r="E199" s="214">
        <v>55.608840401550168</v>
      </c>
      <c r="F199" s="214">
        <v>10.679059060241919</v>
      </c>
      <c r="G199" s="214"/>
      <c r="H199" s="214">
        <v>-9.235457985317824</v>
      </c>
      <c r="I199" s="214">
        <v>28.172583461481167</v>
      </c>
      <c r="J199" s="214">
        <v>25.992655865144904</v>
      </c>
    </row>
    <row r="200" spans="1:10">
      <c r="A200" s="214">
        <v>158</v>
      </c>
      <c r="B200" s="214" t="s">
        <v>15</v>
      </c>
      <c r="C200" s="214">
        <v>2013</v>
      </c>
      <c r="D200" s="214" t="s">
        <v>153</v>
      </c>
      <c r="E200" s="214">
        <v>64.442124022264039</v>
      </c>
      <c r="F200" s="214">
        <v>15.540108371511108</v>
      </c>
      <c r="G200" s="214"/>
      <c r="H200" s="214">
        <v>-4.0074484117632609</v>
      </c>
      <c r="I200" s="214">
        <v>28.162474075253758</v>
      </c>
      <c r="J200" s="214">
        <v>24.746989987262438</v>
      </c>
    </row>
    <row r="201" spans="1:10">
      <c r="A201" s="214">
        <v>158</v>
      </c>
      <c r="B201" s="214" t="s">
        <v>15</v>
      </c>
      <c r="C201" s="214">
        <v>2014</v>
      </c>
      <c r="D201" s="214" t="s">
        <v>153</v>
      </c>
      <c r="E201" s="214">
        <v>5.3561768754159118</v>
      </c>
      <c r="F201" s="214">
        <v>-7.9947574133863739</v>
      </c>
      <c r="G201" s="214"/>
      <c r="H201" s="214">
        <v>-4.8299336903002335</v>
      </c>
      <c r="I201" s="214">
        <v>8.0293834077754127</v>
      </c>
      <c r="J201" s="214">
        <v>10.151484571327124</v>
      </c>
    </row>
    <row r="202" spans="1:10">
      <c r="A202" s="214">
        <v>158</v>
      </c>
      <c r="B202" s="214" t="s">
        <v>15</v>
      </c>
      <c r="C202" s="214">
        <v>2015</v>
      </c>
      <c r="D202" s="214" t="s">
        <v>153</v>
      </c>
      <c r="E202" s="214">
        <v>6.1815031848350372</v>
      </c>
      <c r="F202" s="214">
        <v>-12.646245265349334</v>
      </c>
      <c r="G202" s="214"/>
      <c r="H202" s="214">
        <v>2.284573172927916</v>
      </c>
      <c r="I202" s="214">
        <v>11.79116977465549</v>
      </c>
      <c r="J202" s="214">
        <v>4.7520055026009658</v>
      </c>
    </row>
    <row r="203" spans="1:10">
      <c r="A203" s="214">
        <v>158</v>
      </c>
      <c r="B203" s="214" t="s">
        <v>15</v>
      </c>
      <c r="C203" s="214">
        <v>2018</v>
      </c>
      <c r="D203" s="214" t="s">
        <v>153</v>
      </c>
      <c r="E203" s="214">
        <v>5.0099248314409977</v>
      </c>
      <c r="F203" s="214">
        <v>5.4977180509550791</v>
      </c>
      <c r="G203" s="214"/>
      <c r="H203" s="214">
        <v>4.7410650374383554</v>
      </c>
      <c r="I203" s="214">
        <v>4.3817968367219962</v>
      </c>
      <c r="J203" s="214">
        <v>-9.6106550936744277</v>
      </c>
    </row>
    <row r="204" spans="1:10">
      <c r="A204" s="214">
        <v>158</v>
      </c>
      <c r="B204" s="214" t="s">
        <v>15</v>
      </c>
      <c r="C204" s="214">
        <v>2019</v>
      </c>
      <c r="D204" s="214" t="s">
        <v>153</v>
      </c>
      <c r="E204" s="214">
        <v>7.5901190033949888</v>
      </c>
      <c r="F204" s="214">
        <v>6.137766098530971</v>
      </c>
      <c r="G204" s="214"/>
      <c r="H204" s="214">
        <v>5.7641973149409651</v>
      </c>
      <c r="I204" s="214">
        <v>1.2458426974274666</v>
      </c>
      <c r="J204" s="214">
        <v>-5.5576871075044103</v>
      </c>
    </row>
    <row r="205" spans="1:10">
      <c r="A205" s="214">
        <v>172</v>
      </c>
      <c r="B205" s="214" t="s">
        <v>8</v>
      </c>
      <c r="C205" s="214">
        <v>2003</v>
      </c>
      <c r="D205" s="214" t="s">
        <v>153</v>
      </c>
      <c r="E205" s="214">
        <v>5.2688949830405747</v>
      </c>
      <c r="F205" s="214">
        <v>-8.6154188281364839</v>
      </c>
      <c r="G205" s="214"/>
      <c r="H205" s="214">
        <v>15.300391984577573</v>
      </c>
      <c r="I205" s="214">
        <v>2.7787307020249443</v>
      </c>
      <c r="J205" s="214">
        <v>-4.1948088754254407</v>
      </c>
    </row>
    <row r="206" spans="1:10">
      <c r="A206" s="214">
        <v>172</v>
      </c>
      <c r="B206" s="214" t="s">
        <v>8</v>
      </c>
      <c r="C206" s="214">
        <v>2004</v>
      </c>
      <c r="D206" s="214" t="s">
        <v>153</v>
      </c>
      <c r="E206" s="214">
        <v>15.052456521258311</v>
      </c>
      <c r="F206" s="214">
        <v>-8.3518791091442015</v>
      </c>
      <c r="G206" s="214"/>
      <c r="H206" s="214">
        <v>7.0431143466201682</v>
      </c>
      <c r="I206" s="214">
        <v>1.9146390976887773</v>
      </c>
      <c r="J206" s="214">
        <v>14.446582186093558</v>
      </c>
    </row>
    <row r="207" spans="1:10">
      <c r="A207" s="214">
        <v>172</v>
      </c>
      <c r="B207" s="214" t="s">
        <v>8</v>
      </c>
      <c r="C207" s="214">
        <v>2005</v>
      </c>
      <c r="D207" s="214" t="s">
        <v>153</v>
      </c>
      <c r="E207" s="214">
        <v>2.5912711232039385</v>
      </c>
      <c r="F207" s="214">
        <v>-2.2259927267583031</v>
      </c>
      <c r="G207" s="214"/>
      <c r="H207" s="214">
        <v>-6.6251519841319961</v>
      </c>
      <c r="I207" s="214">
        <v>6.1882651482740911</v>
      </c>
      <c r="J207" s="214">
        <v>5.254150685820143</v>
      </c>
    </row>
    <row r="208" spans="1:10">
      <c r="A208" s="214">
        <v>172</v>
      </c>
      <c r="B208" s="214" t="s">
        <v>8</v>
      </c>
      <c r="C208" s="214">
        <v>2006</v>
      </c>
      <c r="D208" s="214" t="s">
        <v>153</v>
      </c>
      <c r="E208" s="214">
        <v>7.915232954883848</v>
      </c>
      <c r="F208" s="214">
        <v>-4.4758940004923531E-2</v>
      </c>
      <c r="G208" s="214"/>
      <c r="H208" s="214">
        <v>7.3974224182069293</v>
      </c>
      <c r="I208" s="214">
        <v>0.36047224375178999</v>
      </c>
      <c r="J208" s="214">
        <v>0.20209723293005055</v>
      </c>
    </row>
    <row r="209" spans="1:10">
      <c r="A209" s="214">
        <v>172</v>
      </c>
      <c r="B209" s="214" t="s">
        <v>8</v>
      </c>
      <c r="C209" s="214">
        <v>2007</v>
      </c>
      <c r="D209" s="214" t="s">
        <v>153</v>
      </c>
      <c r="E209" s="214">
        <v>9.8463069564083305</v>
      </c>
      <c r="F209" s="214">
        <v>-3.3100586557010621</v>
      </c>
      <c r="G209" s="214"/>
      <c r="H209" s="214">
        <v>11.977024444424</v>
      </c>
      <c r="I209" s="214">
        <v>0.12805877633681106</v>
      </c>
      <c r="J209" s="214">
        <v>1.0512823913485789</v>
      </c>
    </row>
    <row r="210" spans="1:10">
      <c r="A210" s="214">
        <v>172</v>
      </c>
      <c r="B210" s="214" t="s">
        <v>8</v>
      </c>
      <c r="C210" s="214">
        <v>2008</v>
      </c>
      <c r="D210" s="214" t="s">
        <v>153</v>
      </c>
      <c r="E210" s="214">
        <v>0.47405810531575554</v>
      </c>
      <c r="F210" s="214">
        <v>-1.9841482874399476</v>
      </c>
      <c r="G210" s="214"/>
      <c r="H210" s="214">
        <v>10.636876491596647</v>
      </c>
      <c r="I210" s="214">
        <v>-7.6883851957456635</v>
      </c>
      <c r="J210" s="214">
        <v>-0.49028490309528294</v>
      </c>
    </row>
    <row r="211" spans="1:10">
      <c r="A211" s="214">
        <v>172</v>
      </c>
      <c r="B211" s="214" t="s">
        <v>8</v>
      </c>
      <c r="C211" s="214">
        <v>2009</v>
      </c>
      <c r="D211" s="214" t="s">
        <v>153</v>
      </c>
      <c r="E211" s="214">
        <v>16.088305605244951</v>
      </c>
      <c r="F211" s="214">
        <v>-0.27646697328794101</v>
      </c>
      <c r="G211" s="214"/>
      <c r="H211" s="214">
        <v>13.406144697560499</v>
      </c>
      <c r="I211" s="214">
        <v>-2.307438651303471</v>
      </c>
      <c r="J211" s="214">
        <v>5.2660665322758646</v>
      </c>
    </row>
    <row r="212" spans="1:10">
      <c r="A212" s="214">
        <v>172</v>
      </c>
      <c r="B212" s="214" t="s">
        <v>8</v>
      </c>
      <c r="C212" s="214">
        <v>2010</v>
      </c>
      <c r="D212" s="214" t="s">
        <v>153</v>
      </c>
      <c r="E212" s="214">
        <v>6.1502958092326452</v>
      </c>
      <c r="F212" s="214">
        <v>-1.4618692601547334</v>
      </c>
      <c r="G212" s="214"/>
      <c r="H212" s="214">
        <v>5.8331519266342085</v>
      </c>
      <c r="I212" s="214">
        <v>-4.686884658153545E-2</v>
      </c>
      <c r="J212" s="214">
        <v>1.8258819893347038</v>
      </c>
    </row>
    <row r="213" spans="1:10">
      <c r="A213" s="214">
        <v>172</v>
      </c>
      <c r="B213" s="214" t="s">
        <v>8</v>
      </c>
      <c r="C213" s="214">
        <v>2011</v>
      </c>
      <c r="D213" s="214" t="s">
        <v>153</v>
      </c>
      <c r="E213" s="214">
        <v>18.966173944635688</v>
      </c>
      <c r="F213" s="214">
        <v>2.2812725636440767E-3</v>
      </c>
      <c r="G213" s="214"/>
      <c r="H213" s="214">
        <v>5.7999981196900841</v>
      </c>
      <c r="I213" s="214">
        <v>8.5836105372739446</v>
      </c>
      <c r="J213" s="214">
        <v>4.5802840151080133</v>
      </c>
    </row>
    <row r="214" spans="1:10">
      <c r="A214" s="214">
        <v>172</v>
      </c>
      <c r="B214" s="214" t="s">
        <v>8</v>
      </c>
      <c r="C214" s="214">
        <v>2012</v>
      </c>
      <c r="D214" s="214" t="s">
        <v>153</v>
      </c>
      <c r="E214" s="214">
        <v>23.446449564955227</v>
      </c>
      <c r="F214" s="214">
        <v>-2.0750262487549436</v>
      </c>
      <c r="G214" s="214"/>
      <c r="H214" s="214">
        <v>3.6403958387935162</v>
      </c>
      <c r="I214" s="214">
        <v>23.365591900713092</v>
      </c>
      <c r="J214" s="214">
        <v>-1.4845119257964328</v>
      </c>
    </row>
    <row r="215" spans="1:10">
      <c r="A215" s="214">
        <v>172</v>
      </c>
      <c r="B215" s="214" t="s">
        <v>8</v>
      </c>
      <c r="C215" s="214">
        <v>2013</v>
      </c>
      <c r="D215" s="214" t="s">
        <v>153</v>
      </c>
      <c r="E215" s="214">
        <v>32.488606625543682</v>
      </c>
      <c r="F215" s="214">
        <v>-1.5030007807859733</v>
      </c>
      <c r="G215" s="214"/>
      <c r="H215" s="214">
        <v>2.0500055574958047</v>
      </c>
      <c r="I215" s="214">
        <v>34.80987814818112</v>
      </c>
      <c r="J215" s="214">
        <v>-2.8682762993472757</v>
      </c>
    </row>
    <row r="216" spans="1:10">
      <c r="A216" s="214">
        <v>172</v>
      </c>
      <c r="B216" s="214" t="s">
        <v>8</v>
      </c>
      <c r="C216" s="214">
        <v>2014</v>
      </c>
      <c r="D216" s="214" t="s">
        <v>153</v>
      </c>
      <c r="E216" s="214">
        <v>7.3701748796267594</v>
      </c>
      <c r="F216" s="214">
        <v>-2.430406472772598</v>
      </c>
      <c r="G216" s="214">
        <v>1.2222135183941842</v>
      </c>
      <c r="H216" s="214">
        <v>6.9352786467649183</v>
      </c>
      <c r="I216" s="214">
        <v>17.931522510853153</v>
      </c>
      <c r="J216" s="214">
        <v>-16.288433323612892</v>
      </c>
    </row>
    <row r="217" spans="1:10">
      <c r="A217" s="214">
        <v>172</v>
      </c>
      <c r="B217" s="214" t="s">
        <v>8</v>
      </c>
      <c r="C217" s="214">
        <v>2016</v>
      </c>
      <c r="D217" s="214" t="s">
        <v>153</v>
      </c>
      <c r="E217" s="214">
        <v>3.2575504976768954</v>
      </c>
      <c r="F217" s="214">
        <v>-3.4991534081400744</v>
      </c>
      <c r="G217" s="214">
        <v>0.25957386285929718</v>
      </c>
      <c r="H217" s="214">
        <v>-9.2260983318917305</v>
      </c>
      <c r="I217" s="214">
        <v>30.074897761067053</v>
      </c>
      <c r="J217" s="214">
        <v>-14.351669386217649</v>
      </c>
    </row>
    <row r="218" spans="1:10">
      <c r="A218" s="214">
        <v>172</v>
      </c>
      <c r="B218" s="214" t="s">
        <v>8</v>
      </c>
      <c r="C218" s="214">
        <v>2017</v>
      </c>
      <c r="D218" s="214" t="s">
        <v>153</v>
      </c>
      <c r="E218" s="214">
        <v>10.432812275693003</v>
      </c>
      <c r="F218" s="214">
        <v>0.5236591259825063</v>
      </c>
      <c r="G218" s="214">
        <v>8.2662003694342151E-2</v>
      </c>
      <c r="H218" s="214">
        <v>-6.1903387883739232</v>
      </c>
      <c r="I218" s="214">
        <v>21.129639014003711</v>
      </c>
      <c r="J218" s="214">
        <v>-5.1128090796136352</v>
      </c>
    </row>
    <row r="219" spans="1:10">
      <c r="A219" s="214">
        <v>172</v>
      </c>
      <c r="B219" s="214" t="s">
        <v>8</v>
      </c>
      <c r="C219" s="214">
        <v>2018</v>
      </c>
      <c r="D219" s="214" t="s">
        <v>153</v>
      </c>
      <c r="E219" s="214">
        <v>5.4025733497553574E-5</v>
      </c>
      <c r="F219" s="214">
        <v>0.74030112562218187</v>
      </c>
      <c r="G219" s="214">
        <v>0.14842938990409543</v>
      </c>
      <c r="H219" s="214">
        <v>-5.8095725848975466</v>
      </c>
      <c r="I219" s="214">
        <v>5.5146225316071913</v>
      </c>
      <c r="J219" s="214">
        <v>-0.59372643650242551</v>
      </c>
    </row>
    <row r="220" spans="1:10">
      <c r="A220" s="214">
        <v>174</v>
      </c>
      <c r="B220" s="214" t="s">
        <v>11</v>
      </c>
      <c r="C220" s="214">
        <v>2001</v>
      </c>
      <c r="D220" s="214" t="s">
        <v>153</v>
      </c>
      <c r="E220" s="214">
        <v>8.9192183590769929</v>
      </c>
      <c r="F220" s="214">
        <v>-10.209137847072519</v>
      </c>
      <c r="G220" s="214"/>
      <c r="H220" s="214">
        <v>24.869968489164389</v>
      </c>
      <c r="I220" s="214">
        <v>-3.7516008468901845</v>
      </c>
      <c r="J220" s="214">
        <v>-1.9900114361246999</v>
      </c>
    </row>
    <row r="221" spans="1:10">
      <c r="A221" s="214">
        <v>174</v>
      </c>
      <c r="B221" s="214" t="s">
        <v>11</v>
      </c>
      <c r="C221" s="214">
        <v>2002</v>
      </c>
      <c r="D221" s="214" t="s">
        <v>153</v>
      </c>
      <c r="E221" s="214">
        <v>11.140651904716279</v>
      </c>
      <c r="F221" s="214">
        <v>-9.8656674381779883</v>
      </c>
      <c r="G221" s="214"/>
      <c r="H221" s="214">
        <v>25.017828295749815</v>
      </c>
      <c r="I221" s="214">
        <v>-3.2868473323868912</v>
      </c>
      <c r="J221" s="214">
        <v>-0.72466162046865534</v>
      </c>
    </row>
    <row r="222" spans="1:10">
      <c r="A222" s="214">
        <v>174</v>
      </c>
      <c r="B222" s="214" t="s">
        <v>11</v>
      </c>
      <c r="C222" s="214">
        <v>2003</v>
      </c>
      <c r="D222" s="214" t="s">
        <v>153</v>
      </c>
      <c r="E222" s="214">
        <v>11.232050062221347</v>
      </c>
      <c r="F222" s="214">
        <v>-10.591589744397758</v>
      </c>
      <c r="G222" s="214"/>
      <c r="H222" s="214">
        <v>21.637265533535057</v>
      </c>
      <c r="I222" s="214">
        <v>-10.676982924248634</v>
      </c>
      <c r="J222" s="214">
        <v>10.863357197332679</v>
      </c>
    </row>
    <row r="223" spans="1:10">
      <c r="A223" s="214">
        <v>174</v>
      </c>
      <c r="B223" s="214" t="s">
        <v>11</v>
      </c>
      <c r="C223" s="214">
        <v>2004</v>
      </c>
      <c r="D223" s="214" t="s">
        <v>153</v>
      </c>
      <c r="E223" s="214">
        <v>29.52672598040995</v>
      </c>
      <c r="F223" s="214">
        <v>-8.6891117537190183</v>
      </c>
      <c r="G223" s="214"/>
      <c r="H223" s="214">
        <v>26.357776027295277</v>
      </c>
      <c r="I223" s="214">
        <v>-16.856403390119873</v>
      </c>
      <c r="J223" s="214">
        <v>28.714465096953575</v>
      </c>
    </row>
    <row r="224" spans="1:10">
      <c r="A224" s="214">
        <v>174</v>
      </c>
      <c r="B224" s="214" t="s">
        <v>11</v>
      </c>
      <c r="C224" s="214">
        <v>2005</v>
      </c>
      <c r="D224" s="214" t="s">
        <v>153</v>
      </c>
      <c r="E224" s="214">
        <v>23.688214575565794</v>
      </c>
      <c r="F224" s="214">
        <v>-7.2147012657754299</v>
      </c>
      <c r="G224" s="214"/>
      <c r="H224" s="214">
        <v>10.592053437479024</v>
      </c>
      <c r="I224" s="214">
        <v>-18.850537409084431</v>
      </c>
      <c r="J224" s="214">
        <v>39.161399812946634</v>
      </c>
    </row>
    <row r="225" spans="1:10">
      <c r="A225" s="214">
        <v>174</v>
      </c>
      <c r="B225" s="214" t="s">
        <v>11</v>
      </c>
      <c r="C225" s="214">
        <v>2006</v>
      </c>
      <c r="D225" s="214" t="s">
        <v>153</v>
      </c>
      <c r="E225" s="214">
        <v>23.618214525435903</v>
      </c>
      <c r="F225" s="214">
        <v>-7.5236102195691323</v>
      </c>
      <c r="G225" s="214"/>
      <c r="H225" s="214">
        <v>-4.6569669549390635</v>
      </c>
      <c r="I225" s="214">
        <v>-4.9367550296597784</v>
      </c>
      <c r="J225" s="214">
        <v>40.735546729603868</v>
      </c>
    </row>
    <row r="226" spans="1:10">
      <c r="A226" s="214">
        <v>174</v>
      </c>
      <c r="B226" s="214" t="s">
        <v>11</v>
      </c>
      <c r="C226" s="214">
        <v>2007</v>
      </c>
      <c r="D226" s="214" t="s">
        <v>153</v>
      </c>
      <c r="E226" s="214">
        <v>12.118311578036597</v>
      </c>
      <c r="F226" s="214">
        <v>-4.9590892519126148</v>
      </c>
      <c r="G226" s="214"/>
      <c r="H226" s="214">
        <v>-8.4527469163975013</v>
      </c>
      <c r="I226" s="214">
        <v>-17.923576717210331</v>
      </c>
      <c r="J226" s="214">
        <v>43.453724463557045</v>
      </c>
    </row>
    <row r="227" spans="1:10">
      <c r="A227" s="214">
        <v>174</v>
      </c>
      <c r="B227" s="214" t="s">
        <v>11</v>
      </c>
      <c r="C227" s="214">
        <v>2008</v>
      </c>
      <c r="D227" s="214" t="s">
        <v>153</v>
      </c>
      <c r="E227" s="214">
        <v>8.3400727694130694</v>
      </c>
      <c r="F227" s="214">
        <v>-5.4252360376379372</v>
      </c>
      <c r="G227" s="214"/>
      <c r="H227" s="214">
        <v>-4.632823194232115</v>
      </c>
      <c r="I227" s="214">
        <v>-17.91915356399862</v>
      </c>
      <c r="J227" s="214">
        <v>36.317285565281743</v>
      </c>
    </row>
    <row r="228" spans="1:10">
      <c r="A228" s="214">
        <v>174</v>
      </c>
      <c r="B228" s="214" t="s">
        <v>11</v>
      </c>
      <c r="C228" s="214">
        <v>2009</v>
      </c>
      <c r="D228" s="214" t="s">
        <v>153</v>
      </c>
      <c r="E228" s="214">
        <v>19.26952674239395</v>
      </c>
      <c r="F228" s="214">
        <v>-3.1318103558947019</v>
      </c>
      <c r="G228" s="214"/>
      <c r="H228" s="214">
        <v>-4.423226067233939</v>
      </c>
      <c r="I228" s="214">
        <v>-2.4268411007498258</v>
      </c>
      <c r="J228" s="214">
        <v>29.251404266272409</v>
      </c>
    </row>
    <row r="229" spans="1:10">
      <c r="A229" s="214">
        <v>174</v>
      </c>
      <c r="B229" s="214" t="s">
        <v>11</v>
      </c>
      <c r="C229" s="214">
        <v>2010</v>
      </c>
      <c r="D229" s="214" t="s">
        <v>153</v>
      </c>
      <c r="E229" s="214">
        <v>58.556524210788098</v>
      </c>
      <c r="F229" s="214">
        <v>-1.1598006757281905</v>
      </c>
      <c r="G229" s="214"/>
      <c r="H229" s="214">
        <v>10.605021002709655</v>
      </c>
      <c r="I229" s="214">
        <v>22.187958666320036</v>
      </c>
      <c r="J229" s="214">
        <v>26.923345217486599</v>
      </c>
    </row>
    <row r="230" spans="1:10">
      <c r="A230" s="214">
        <v>174</v>
      </c>
      <c r="B230" s="214" t="s">
        <v>11</v>
      </c>
      <c r="C230" s="214">
        <v>2011</v>
      </c>
      <c r="D230" s="214" t="s">
        <v>153</v>
      </c>
      <c r="E230" s="214">
        <v>86.147331981975512</v>
      </c>
      <c r="F230" s="214">
        <v>6.7319764295890341</v>
      </c>
      <c r="G230" s="214"/>
      <c r="H230" s="214">
        <v>12.753801359778681</v>
      </c>
      <c r="I230" s="214">
        <v>44.820202090814135</v>
      </c>
      <c r="J230" s="214">
        <v>21.84135210179366</v>
      </c>
    </row>
    <row r="231" spans="1:10">
      <c r="A231" s="214">
        <v>174</v>
      </c>
      <c r="B231" s="214" t="s">
        <v>11</v>
      </c>
      <c r="C231" s="214">
        <v>2012</v>
      </c>
      <c r="D231" s="214" t="s">
        <v>153</v>
      </c>
      <c r="E231" s="214">
        <v>62.394173243677784</v>
      </c>
      <c r="F231" s="214">
        <v>15.211297930178745</v>
      </c>
      <c r="G231" s="214">
        <v>0.20056596070412075</v>
      </c>
      <c r="H231" s="214">
        <v>-32.290891507398854</v>
      </c>
      <c r="I231" s="214">
        <v>79.734565003966537</v>
      </c>
      <c r="J231" s="214">
        <v>-0.46136414377275514</v>
      </c>
    </row>
    <row r="232" spans="1:10">
      <c r="A232" s="214">
        <v>174</v>
      </c>
      <c r="B232" s="214" t="s">
        <v>11</v>
      </c>
      <c r="C232" s="214">
        <v>2013</v>
      </c>
      <c r="D232" s="214" t="s">
        <v>153</v>
      </c>
      <c r="E232" s="214">
        <v>82.37393152395498</v>
      </c>
      <c r="F232" s="214">
        <v>18.891060902167069</v>
      </c>
      <c r="G232" s="214">
        <v>-0.26988771990583565</v>
      </c>
      <c r="H232" s="214">
        <v>-27.025578987358504</v>
      </c>
      <c r="I232" s="214">
        <v>116.77514907526668</v>
      </c>
      <c r="J232" s="214">
        <v>-25.996811746214441</v>
      </c>
    </row>
    <row r="233" spans="1:10">
      <c r="A233" s="214">
        <v>174</v>
      </c>
      <c r="B233" s="214" t="s">
        <v>11</v>
      </c>
      <c r="C233" s="214">
        <v>2014</v>
      </c>
      <c r="D233" s="214" t="s">
        <v>153</v>
      </c>
      <c r="E233" s="214">
        <v>33.218446039343306</v>
      </c>
      <c r="F233" s="214">
        <v>15.925381183359843</v>
      </c>
      <c r="G233" s="214">
        <v>1.1890898666388543</v>
      </c>
      <c r="H233" s="214">
        <v>-37.197098064267315</v>
      </c>
      <c r="I233" s="214">
        <v>118.15183834701247</v>
      </c>
      <c r="J233" s="214">
        <v>-64.85076529340057</v>
      </c>
    </row>
    <row r="234" spans="1:10">
      <c r="A234" s="214">
        <v>174</v>
      </c>
      <c r="B234" s="214" t="s">
        <v>11</v>
      </c>
      <c r="C234" s="214">
        <v>2015</v>
      </c>
      <c r="D234" s="214" t="s">
        <v>153</v>
      </c>
      <c r="E234" s="214">
        <v>31.460005101872994</v>
      </c>
      <c r="F234" s="214">
        <v>7.0523750314656724</v>
      </c>
      <c r="G234" s="214">
        <v>2.4892822425941996</v>
      </c>
      <c r="H234" s="214">
        <v>-42.099884020253413</v>
      </c>
      <c r="I234" s="214">
        <v>97.522098300682771</v>
      </c>
      <c r="J234" s="214">
        <v>-33.503866452616236</v>
      </c>
    </row>
    <row r="235" spans="1:10">
      <c r="A235" s="214">
        <v>174</v>
      </c>
      <c r="B235" s="214" t="s">
        <v>11</v>
      </c>
      <c r="C235" s="214">
        <v>2016</v>
      </c>
      <c r="D235" s="214" t="s">
        <v>153</v>
      </c>
      <c r="E235" s="214">
        <v>31.917230293597015</v>
      </c>
      <c r="F235" s="214">
        <v>-0.42642450254878383</v>
      </c>
      <c r="G235" s="214">
        <v>2.4471559765980118</v>
      </c>
      <c r="H235" s="214">
        <v>-36.702130366753813</v>
      </c>
      <c r="I235" s="214">
        <v>105.17376626399255</v>
      </c>
      <c r="J235" s="214">
        <v>-38.57513707769094</v>
      </c>
    </row>
    <row r="236" spans="1:10">
      <c r="A236" s="214">
        <v>174</v>
      </c>
      <c r="B236" s="214" t="s">
        <v>11</v>
      </c>
      <c r="C236" s="214">
        <v>2017</v>
      </c>
      <c r="D236" s="214" t="s">
        <v>153</v>
      </c>
      <c r="E236" s="214">
        <v>13.849033749289987</v>
      </c>
      <c r="F236" s="214">
        <v>-0.69416468574847556</v>
      </c>
      <c r="G236" s="214">
        <v>1.6615942104835086</v>
      </c>
      <c r="H236" s="214">
        <v>-7.264660777979195</v>
      </c>
      <c r="I236" s="214">
        <v>27.277941165623496</v>
      </c>
      <c r="J236" s="214">
        <v>-7.1316761630893559</v>
      </c>
    </row>
    <row r="237" spans="1:10">
      <c r="A237" s="214">
        <v>174</v>
      </c>
      <c r="B237" s="214" t="s">
        <v>11</v>
      </c>
      <c r="C237" s="214">
        <v>2018</v>
      </c>
      <c r="D237" s="214" t="s">
        <v>153</v>
      </c>
      <c r="E237" s="214">
        <v>39.521989335192984</v>
      </c>
      <c r="F237" s="214">
        <v>2.5670966342377248</v>
      </c>
      <c r="G237" s="214">
        <v>2.113784768957379</v>
      </c>
      <c r="H237" s="214">
        <v>15.783586858628665</v>
      </c>
      <c r="I237" s="214">
        <v>24.999798790377035</v>
      </c>
      <c r="J237" s="214">
        <v>-5.9422777170078245</v>
      </c>
    </row>
    <row r="238" spans="1:10">
      <c r="A238" s="214">
        <v>174</v>
      </c>
      <c r="B238" s="214" t="s">
        <v>11</v>
      </c>
      <c r="C238" s="214">
        <v>2019</v>
      </c>
      <c r="D238" s="214" t="s">
        <v>153</v>
      </c>
      <c r="E238" s="214">
        <v>42.705828526459015</v>
      </c>
      <c r="F238" s="214">
        <v>2.1100987143197116</v>
      </c>
      <c r="G238" s="214">
        <v>2.5551109850607205</v>
      </c>
      <c r="H238" s="214">
        <v>14.52752796904198</v>
      </c>
      <c r="I238" s="214">
        <v>33.802449788771838</v>
      </c>
      <c r="J238" s="214">
        <v>-10.289358930735233</v>
      </c>
    </row>
    <row r="239" spans="1:10">
      <c r="A239" s="214">
        <v>176</v>
      </c>
      <c r="B239" s="214" t="s">
        <v>58</v>
      </c>
      <c r="C239" s="214">
        <v>2003</v>
      </c>
      <c r="D239" s="214" t="s">
        <v>153</v>
      </c>
      <c r="E239" s="214">
        <v>5.686290741834668</v>
      </c>
      <c r="F239" s="214">
        <v>1.7935187685743212</v>
      </c>
      <c r="G239" s="214"/>
      <c r="H239" s="214">
        <v>11.250438048536767</v>
      </c>
      <c r="I239" s="214">
        <v>-7.3005444500918486</v>
      </c>
      <c r="J239" s="214">
        <v>-5.7121625184571201E-2</v>
      </c>
    </row>
    <row r="240" spans="1:10">
      <c r="A240" s="214">
        <v>176</v>
      </c>
      <c r="B240" s="214" t="s">
        <v>58</v>
      </c>
      <c r="C240" s="214">
        <v>2004</v>
      </c>
      <c r="D240" s="214" t="s">
        <v>153</v>
      </c>
      <c r="E240" s="214">
        <v>9.6132033109734358</v>
      </c>
      <c r="F240" s="214">
        <v>1.3583818965127765</v>
      </c>
      <c r="G240" s="214"/>
      <c r="H240" s="214">
        <v>12.313587159009579</v>
      </c>
      <c r="I240" s="214">
        <v>-2.0285015110301288</v>
      </c>
      <c r="J240" s="214">
        <v>-2.0302642335187961</v>
      </c>
    </row>
    <row r="241" spans="1:10">
      <c r="A241" s="214">
        <v>176</v>
      </c>
      <c r="B241" s="214" t="s">
        <v>58</v>
      </c>
      <c r="C241" s="214">
        <v>2005</v>
      </c>
      <c r="D241" s="214" t="s">
        <v>153</v>
      </c>
      <c r="E241" s="214">
        <v>2.7192449143661825</v>
      </c>
      <c r="F241" s="214">
        <v>-2.4700011104954829</v>
      </c>
      <c r="G241" s="214"/>
      <c r="H241" s="214">
        <v>4.6533685922915318</v>
      </c>
      <c r="I241" s="214">
        <v>-13.236512159841084</v>
      </c>
      <c r="J241" s="214">
        <v>13.772389592411226</v>
      </c>
    </row>
    <row r="242" spans="1:10">
      <c r="A242" s="214">
        <v>176</v>
      </c>
      <c r="B242" s="214" t="s">
        <v>58</v>
      </c>
      <c r="C242" s="214">
        <v>2006</v>
      </c>
      <c r="D242" s="214" t="s">
        <v>153</v>
      </c>
      <c r="E242" s="214">
        <v>14.616741639271723</v>
      </c>
      <c r="F242" s="214">
        <v>-3.581070879470122</v>
      </c>
      <c r="G242" s="214"/>
      <c r="H242" s="214">
        <v>11.335405769434741</v>
      </c>
      <c r="I242" s="214">
        <v>-14.966791659887246</v>
      </c>
      <c r="J242" s="214">
        <v>21.829198409194351</v>
      </c>
    </row>
    <row r="243" spans="1:10">
      <c r="A243" s="214">
        <v>176</v>
      </c>
      <c r="B243" s="214" t="s">
        <v>58</v>
      </c>
      <c r="C243" s="214">
        <v>2007</v>
      </c>
      <c r="D243" s="214" t="s">
        <v>153</v>
      </c>
      <c r="E243" s="214">
        <v>1.5273776219329136</v>
      </c>
      <c r="F243" s="214">
        <v>-5.239070103051656</v>
      </c>
      <c r="G243" s="214"/>
      <c r="H243" s="214">
        <v>9.6681846741247277</v>
      </c>
      <c r="I243" s="214">
        <v>-18.010539864916524</v>
      </c>
      <c r="J243" s="214">
        <v>15.108802915776367</v>
      </c>
    </row>
    <row r="244" spans="1:10">
      <c r="A244" s="214">
        <v>176</v>
      </c>
      <c r="B244" s="214" t="s">
        <v>58</v>
      </c>
      <c r="C244" s="214">
        <v>2008</v>
      </c>
      <c r="D244" s="214" t="s">
        <v>153</v>
      </c>
      <c r="E244" s="214">
        <v>41.780120945286953</v>
      </c>
      <c r="F244" s="214">
        <v>-3.719025852971054</v>
      </c>
      <c r="G244" s="214"/>
      <c r="H244" s="214">
        <v>50.931804666414173</v>
      </c>
      <c r="I244" s="214">
        <v>-20.68643969419978</v>
      </c>
      <c r="J244" s="214">
        <v>15.253781826043612</v>
      </c>
    </row>
    <row r="245" spans="1:10">
      <c r="A245" s="214">
        <v>176</v>
      </c>
      <c r="B245" s="214" t="s">
        <v>58</v>
      </c>
      <c r="C245" s="214">
        <v>2009</v>
      </c>
      <c r="D245" s="214" t="s">
        <v>153</v>
      </c>
      <c r="E245" s="214">
        <v>80.361342983290996</v>
      </c>
      <c r="F245" s="214">
        <v>-4.5367134488429972</v>
      </c>
      <c r="G245" s="214"/>
      <c r="H245" s="214">
        <v>80.847913228440575</v>
      </c>
      <c r="I245" s="214">
        <v>-3.6545776359727711</v>
      </c>
      <c r="J245" s="214">
        <v>7.7047208396661873</v>
      </c>
    </row>
    <row r="246" spans="1:10">
      <c r="A246" s="214">
        <v>176</v>
      </c>
      <c r="B246" s="214" t="s">
        <v>58</v>
      </c>
      <c r="C246" s="214">
        <v>2010</v>
      </c>
      <c r="D246" s="214" t="s">
        <v>153</v>
      </c>
      <c r="E246" s="214">
        <v>72.230095487967716</v>
      </c>
      <c r="F246" s="214">
        <v>-9.1350669748116502</v>
      </c>
      <c r="G246" s="214"/>
      <c r="H246" s="214">
        <v>79.316619216120941</v>
      </c>
      <c r="I246" s="214">
        <v>17.699384928193357</v>
      </c>
      <c r="J246" s="214">
        <v>-15.650841681534924</v>
      </c>
    </row>
    <row r="247" spans="1:10">
      <c r="A247" s="214">
        <v>176</v>
      </c>
      <c r="B247" s="214" t="s">
        <v>58</v>
      </c>
      <c r="C247" s="214">
        <v>2011</v>
      </c>
      <c r="D247" s="214" t="s">
        <v>153</v>
      </c>
      <c r="E247" s="214">
        <v>75.429709760121582</v>
      </c>
      <c r="F247" s="214">
        <v>-5.806974770268476</v>
      </c>
      <c r="G247" s="214"/>
      <c r="H247" s="214">
        <v>82.471348066222419</v>
      </c>
      <c r="I247" s="214">
        <v>15.495169672916408</v>
      </c>
      <c r="J247" s="214">
        <v>-16.729833208748772</v>
      </c>
    </row>
    <row r="248" spans="1:10">
      <c r="A248" s="214">
        <v>176</v>
      </c>
      <c r="B248" s="214" t="s">
        <v>58</v>
      </c>
      <c r="C248" s="214">
        <v>2012</v>
      </c>
      <c r="D248" s="214" t="s">
        <v>153</v>
      </c>
      <c r="E248" s="214">
        <v>73.05979035893364</v>
      </c>
      <c r="F248" s="214">
        <v>-4.4541464389323329</v>
      </c>
      <c r="G248" s="214">
        <v>9.0322740276817157</v>
      </c>
      <c r="H248" s="214">
        <v>61.354720896841378</v>
      </c>
      <c r="I248" s="214">
        <v>18.943247867436224</v>
      </c>
      <c r="J248" s="214">
        <v>-11.816305994093355</v>
      </c>
    </row>
    <row r="249" spans="1:10">
      <c r="A249" s="214">
        <v>176</v>
      </c>
      <c r="B249" s="214" t="s">
        <v>58</v>
      </c>
      <c r="C249" s="214">
        <v>2013</v>
      </c>
      <c r="D249" s="214" t="s">
        <v>153</v>
      </c>
      <c r="E249" s="214">
        <v>57.920405115002552</v>
      </c>
      <c r="F249" s="214">
        <v>6.6127799885591783</v>
      </c>
      <c r="G249" s="214">
        <v>8.0392206203624834</v>
      </c>
      <c r="H249" s="214">
        <v>23.630271946149431</v>
      </c>
      <c r="I249" s="214">
        <v>21.995946778765855</v>
      </c>
      <c r="J249" s="214">
        <v>-2.3578142188343847</v>
      </c>
    </row>
    <row r="250" spans="1:10">
      <c r="A250" s="214">
        <v>176</v>
      </c>
      <c r="B250" s="214" t="s">
        <v>58</v>
      </c>
      <c r="C250" s="214">
        <v>2015</v>
      </c>
      <c r="D250" s="214" t="s">
        <v>153</v>
      </c>
      <c r="E250" s="214">
        <v>8.8316468502896015</v>
      </c>
      <c r="F250" s="214">
        <v>-7.7259416899137321</v>
      </c>
      <c r="G250" s="214">
        <v>1.1834277900609504</v>
      </c>
      <c r="H250" s="214">
        <v>-11.335342839651593</v>
      </c>
      <c r="I250" s="214">
        <v>3.3938995926501949</v>
      </c>
      <c r="J250" s="214">
        <v>23.315603997143793</v>
      </c>
    </row>
    <row r="251" spans="1:10">
      <c r="A251" s="214">
        <v>178</v>
      </c>
      <c r="B251" s="214" t="s">
        <v>12</v>
      </c>
      <c r="C251" s="214">
        <v>2004</v>
      </c>
      <c r="D251" s="214" t="s">
        <v>153</v>
      </c>
      <c r="E251" s="214">
        <v>2.6369314441426717</v>
      </c>
      <c r="F251" s="214">
        <v>-8.91163221302401</v>
      </c>
      <c r="G251" s="214"/>
      <c r="H251" s="214">
        <v>-0.43885415277223316</v>
      </c>
      <c r="I251" s="214">
        <v>-9.5269454306208559</v>
      </c>
      <c r="J251" s="214">
        <v>21.514363240559767</v>
      </c>
    </row>
    <row r="252" spans="1:10">
      <c r="A252" s="214">
        <v>178</v>
      </c>
      <c r="B252" s="214" t="s">
        <v>12</v>
      </c>
      <c r="C252" s="214">
        <v>2005</v>
      </c>
      <c r="D252" s="214" t="s">
        <v>153</v>
      </c>
      <c r="E252" s="214">
        <v>7.5436954621930852</v>
      </c>
      <c r="F252" s="214">
        <v>1.1698405059714252</v>
      </c>
      <c r="G252" s="214"/>
      <c r="H252" s="214">
        <v>-4.0430646926636378</v>
      </c>
      <c r="I252" s="214">
        <v>-2.1886570645213652</v>
      </c>
      <c r="J252" s="214">
        <v>12.60557671340667</v>
      </c>
    </row>
    <row r="253" spans="1:10">
      <c r="A253" s="214">
        <v>178</v>
      </c>
      <c r="B253" s="214" t="s">
        <v>12</v>
      </c>
      <c r="C253" s="214">
        <v>2006</v>
      </c>
      <c r="D253" s="214" t="s">
        <v>153</v>
      </c>
      <c r="E253" s="214">
        <v>10.159072422980824</v>
      </c>
      <c r="F253" s="214">
        <v>-1.6197590777835638</v>
      </c>
      <c r="G253" s="214"/>
      <c r="H253" s="214">
        <v>3.203090711234422</v>
      </c>
      <c r="I253" s="214">
        <v>-4.3233246265535001</v>
      </c>
      <c r="J253" s="214">
        <v>12.899065416083467</v>
      </c>
    </row>
    <row r="254" spans="1:10">
      <c r="A254" s="214">
        <v>178</v>
      </c>
      <c r="B254" s="214" t="s">
        <v>12</v>
      </c>
      <c r="C254" s="214">
        <v>2008</v>
      </c>
      <c r="D254" s="214" t="s">
        <v>153</v>
      </c>
      <c r="E254" s="214">
        <v>5.8740491615596397</v>
      </c>
      <c r="F254" s="214">
        <v>-1.281520122046687</v>
      </c>
      <c r="G254" s="214"/>
      <c r="H254" s="214">
        <v>9.9483970349246942</v>
      </c>
      <c r="I254" s="214">
        <v>-3.722528345075844</v>
      </c>
      <c r="J254" s="214">
        <v>0.92970059375748093</v>
      </c>
    </row>
    <row r="255" spans="1:10">
      <c r="A255" s="214">
        <v>178</v>
      </c>
      <c r="B255" s="214" t="s">
        <v>12</v>
      </c>
      <c r="C255" s="214">
        <v>2009</v>
      </c>
      <c r="D255" s="214" t="s">
        <v>153</v>
      </c>
      <c r="E255" s="214">
        <v>36.963203236044286</v>
      </c>
      <c r="F255" s="214">
        <v>3.145260103309599</v>
      </c>
      <c r="G255" s="214"/>
      <c r="H255" s="214">
        <v>11.722264757824568</v>
      </c>
      <c r="I255" s="214">
        <v>13.224681043191374</v>
      </c>
      <c r="J255" s="214">
        <v>8.8709973317187512</v>
      </c>
    </row>
    <row r="256" spans="1:10">
      <c r="A256" s="214">
        <v>178</v>
      </c>
      <c r="B256" s="214" t="s">
        <v>12</v>
      </c>
      <c r="C256" s="214">
        <v>2010</v>
      </c>
      <c r="D256" s="214" t="s">
        <v>153</v>
      </c>
      <c r="E256" s="214">
        <v>66.203672886240383</v>
      </c>
      <c r="F256" s="214">
        <v>8.2626522533498523</v>
      </c>
      <c r="G256" s="214"/>
      <c r="H256" s="214">
        <v>6.2111272823897021</v>
      </c>
      <c r="I256" s="214">
        <v>21.84564243184046</v>
      </c>
      <c r="J256" s="214">
        <v>29.884250918660378</v>
      </c>
    </row>
    <row r="257" spans="1:10">
      <c r="A257" s="214">
        <v>178</v>
      </c>
      <c r="B257" s="214" t="s">
        <v>12</v>
      </c>
      <c r="C257" s="214">
        <v>2011</v>
      </c>
      <c r="D257" s="214" t="s">
        <v>153</v>
      </c>
      <c r="E257" s="214">
        <v>80.699600151724709</v>
      </c>
      <c r="F257" s="214">
        <v>11.666901937784301</v>
      </c>
      <c r="G257" s="214"/>
      <c r="H257" s="214">
        <v>6.2011491786561539</v>
      </c>
      <c r="I257" s="214">
        <v>28.109951110011593</v>
      </c>
      <c r="J257" s="214">
        <v>34.721597925272661</v>
      </c>
    </row>
    <row r="258" spans="1:10">
      <c r="A258" s="214">
        <v>178</v>
      </c>
      <c r="B258" s="214" t="s">
        <v>12</v>
      </c>
      <c r="C258" s="214">
        <v>2012</v>
      </c>
      <c r="D258" s="214" t="s">
        <v>153</v>
      </c>
      <c r="E258" s="214">
        <v>94.623730647670826</v>
      </c>
      <c r="F258" s="214">
        <v>13.894260427637887</v>
      </c>
      <c r="G258" s="214">
        <v>8.5734064150807254E-3</v>
      </c>
      <c r="H258" s="214">
        <v>9.5581828084538749</v>
      </c>
      <c r="I258" s="214">
        <v>33.933105110902112</v>
      </c>
      <c r="J258" s="214">
        <v>37.229608894261894</v>
      </c>
    </row>
    <row r="259" spans="1:10">
      <c r="A259" s="214">
        <v>178</v>
      </c>
      <c r="B259" s="214" t="s">
        <v>12</v>
      </c>
      <c r="C259" s="214">
        <v>2013</v>
      </c>
      <c r="D259" s="214" t="s">
        <v>153</v>
      </c>
      <c r="E259" s="214">
        <v>74.144335616486245</v>
      </c>
      <c r="F259" s="214">
        <v>12.966946546723912</v>
      </c>
      <c r="G259" s="214">
        <v>-0.46117720434141929</v>
      </c>
      <c r="H259" s="214">
        <v>8.7557569511532911</v>
      </c>
      <c r="I259" s="214">
        <v>31.081969265093594</v>
      </c>
      <c r="J259" s="214">
        <v>21.800840057856838</v>
      </c>
    </row>
    <row r="260" spans="1:10">
      <c r="A260" s="214">
        <v>178</v>
      </c>
      <c r="B260" s="214" t="s">
        <v>12</v>
      </c>
      <c r="C260" s="214">
        <v>2014</v>
      </c>
      <c r="D260" s="214" t="s">
        <v>153</v>
      </c>
      <c r="E260" s="214">
        <v>26.34806053042734</v>
      </c>
      <c r="F260" s="214">
        <v>1.5992221413245389</v>
      </c>
      <c r="G260" s="214">
        <v>0.38492949385878827</v>
      </c>
      <c r="H260" s="214">
        <v>2.8336347978092702</v>
      </c>
      <c r="I260" s="214">
        <v>-17.408366392996832</v>
      </c>
      <c r="J260" s="214">
        <v>38.938640490431595</v>
      </c>
    </row>
    <row r="261" spans="1:10">
      <c r="A261" s="214">
        <v>181</v>
      </c>
      <c r="B261" s="214" t="s">
        <v>60</v>
      </c>
      <c r="C261" s="214">
        <v>2012</v>
      </c>
      <c r="D261" s="214" t="s">
        <v>153</v>
      </c>
      <c r="E261" s="214">
        <v>12.54678396931336</v>
      </c>
      <c r="F261" s="214">
        <v>-4.8717925751200895</v>
      </c>
      <c r="G261" s="214"/>
      <c r="H261" s="214">
        <v>5.6249605408860681</v>
      </c>
      <c r="I261" s="214">
        <v>7.7212542872005621</v>
      </c>
      <c r="J261" s="214">
        <v>4.0723617163468173</v>
      </c>
    </row>
    <row r="262" spans="1:10">
      <c r="A262" s="214">
        <v>181</v>
      </c>
      <c r="B262" s="214" t="s">
        <v>60</v>
      </c>
      <c r="C262" s="214">
        <v>2013</v>
      </c>
      <c r="D262" s="214" t="s">
        <v>153</v>
      </c>
      <c r="E262" s="214">
        <v>28.013054619838861</v>
      </c>
      <c r="F262" s="214">
        <v>0.14518570032991462</v>
      </c>
      <c r="G262" s="214"/>
      <c r="H262" s="214">
        <v>7.9705053624817284</v>
      </c>
      <c r="I262" s="214">
        <v>10.31509500927389</v>
      </c>
      <c r="J262" s="214">
        <v>9.5822685477533298</v>
      </c>
    </row>
    <row r="263" spans="1:10">
      <c r="A263" s="214">
        <v>182</v>
      </c>
      <c r="B263" s="214" t="s">
        <v>21</v>
      </c>
      <c r="C263" s="214">
        <v>2002</v>
      </c>
      <c r="D263" s="214" t="s">
        <v>153</v>
      </c>
      <c r="E263" s="214">
        <v>1.4550393587017822</v>
      </c>
      <c r="F263" s="214">
        <v>-7.9447883536678869</v>
      </c>
      <c r="G263" s="214"/>
      <c r="H263" s="214">
        <v>0.56111200958582885</v>
      </c>
      <c r="I263" s="214">
        <v>0.5771204219148558</v>
      </c>
      <c r="J263" s="214">
        <v>8.2615952808689919</v>
      </c>
    </row>
    <row r="264" spans="1:10">
      <c r="A264" s="214">
        <v>182</v>
      </c>
      <c r="B264" s="214" t="s">
        <v>21</v>
      </c>
      <c r="C264" s="214">
        <v>2003</v>
      </c>
      <c r="D264" s="214" t="s">
        <v>153</v>
      </c>
      <c r="E264" s="214">
        <v>8.2442502063664733</v>
      </c>
      <c r="F264" s="214">
        <v>-2.5351827880016309</v>
      </c>
      <c r="G264" s="214"/>
      <c r="H264" s="214">
        <v>0.98819806862340553</v>
      </c>
      <c r="I264" s="214">
        <v>9.2402880662322957</v>
      </c>
      <c r="J264" s="214">
        <v>0.55094685951240052</v>
      </c>
    </row>
    <row r="265" spans="1:10">
      <c r="A265" s="214">
        <v>182</v>
      </c>
      <c r="B265" s="214" t="s">
        <v>21</v>
      </c>
      <c r="C265" s="214">
        <v>2004</v>
      </c>
      <c r="D265" s="214" t="s">
        <v>153</v>
      </c>
      <c r="E265" s="214">
        <v>17.803003915303464</v>
      </c>
      <c r="F265" s="214">
        <v>-2.5812498158638659</v>
      </c>
      <c r="G265" s="214"/>
      <c r="H265" s="214">
        <v>5.661384818902973</v>
      </c>
      <c r="I265" s="214">
        <v>12.006114814951324</v>
      </c>
      <c r="J265" s="214">
        <v>2.7167540973130357</v>
      </c>
    </row>
    <row r="266" spans="1:10">
      <c r="A266" s="214">
        <v>182</v>
      </c>
      <c r="B266" s="214" t="s">
        <v>21</v>
      </c>
      <c r="C266" s="214">
        <v>2005</v>
      </c>
      <c r="D266" s="214" t="s">
        <v>153</v>
      </c>
      <c r="E266" s="214">
        <v>22.471019054679182</v>
      </c>
      <c r="F266" s="214">
        <v>-2.1649619407928489</v>
      </c>
      <c r="G266" s="214"/>
      <c r="H266" s="214">
        <v>-3.5083102733251859</v>
      </c>
      <c r="I266" s="214">
        <v>19.066451551569102</v>
      </c>
      <c r="J266" s="214">
        <v>9.0778397172281089</v>
      </c>
    </row>
    <row r="267" spans="1:10">
      <c r="A267" s="214">
        <v>182</v>
      </c>
      <c r="B267" s="214" t="s">
        <v>21</v>
      </c>
      <c r="C267" s="214">
        <v>2006</v>
      </c>
      <c r="D267" s="214" t="s">
        <v>153</v>
      </c>
      <c r="E267" s="214">
        <v>21.446389896826759</v>
      </c>
      <c r="F267" s="214">
        <v>-2.500035173076272</v>
      </c>
      <c r="G267" s="214"/>
      <c r="H267" s="214">
        <v>4.7109128139295047</v>
      </c>
      <c r="I267" s="214">
        <v>17.761713463395392</v>
      </c>
      <c r="J267" s="214">
        <v>1.4737987925781315</v>
      </c>
    </row>
    <row r="268" spans="1:10">
      <c r="A268" s="214">
        <v>182</v>
      </c>
      <c r="B268" s="214" t="s">
        <v>21</v>
      </c>
      <c r="C268" s="214">
        <v>2007</v>
      </c>
      <c r="D268" s="214" t="s">
        <v>153</v>
      </c>
      <c r="E268" s="214">
        <v>11.754760384895313</v>
      </c>
      <c r="F268" s="214">
        <v>-3.4643387330766382</v>
      </c>
      <c r="G268" s="214"/>
      <c r="H268" s="214">
        <v>1.9994093774296067</v>
      </c>
      <c r="I268" s="214">
        <v>17.96426006172377</v>
      </c>
      <c r="J268" s="214">
        <v>-4.7445703211814294</v>
      </c>
    </row>
    <row r="269" spans="1:10">
      <c r="A269" s="214">
        <v>182</v>
      </c>
      <c r="B269" s="214" t="s">
        <v>21</v>
      </c>
      <c r="C269" s="214">
        <v>2008</v>
      </c>
      <c r="D269" s="214" t="s">
        <v>153</v>
      </c>
      <c r="E269" s="214">
        <v>4.251462667075721</v>
      </c>
      <c r="F269" s="214">
        <v>-2.9753437876829079</v>
      </c>
      <c r="G269" s="214"/>
      <c r="H269" s="214">
        <v>-0.37254199342696692</v>
      </c>
      <c r="I269" s="214">
        <v>14.684442765685665</v>
      </c>
      <c r="J269" s="214">
        <v>-7.0850943175000687</v>
      </c>
    </row>
    <row r="270" spans="1:10">
      <c r="A270" s="214">
        <v>182</v>
      </c>
      <c r="B270" s="214" t="s">
        <v>21</v>
      </c>
      <c r="C270" s="214">
        <v>2009</v>
      </c>
      <c r="D270" s="214" t="s">
        <v>153</v>
      </c>
      <c r="E270" s="214">
        <v>15.962615899986446</v>
      </c>
      <c r="F270" s="214">
        <v>0.83833395979355529</v>
      </c>
      <c r="G270" s="214"/>
      <c r="H270" s="214">
        <v>10.856010423635198</v>
      </c>
      <c r="I270" s="214">
        <v>17.313684163260426</v>
      </c>
      <c r="J270" s="214">
        <v>-13.045412646702733</v>
      </c>
    </row>
    <row r="271" spans="1:10">
      <c r="A271" s="214">
        <v>182</v>
      </c>
      <c r="B271" s="214" t="s">
        <v>21</v>
      </c>
      <c r="C271" s="214">
        <v>2010</v>
      </c>
      <c r="D271" s="214" t="s">
        <v>153</v>
      </c>
      <c r="E271" s="214">
        <v>22.072665658911156</v>
      </c>
      <c r="F271" s="214">
        <v>-0.7490639318245087</v>
      </c>
      <c r="G271" s="214"/>
      <c r="H271" s="214">
        <v>3.3956599740062265</v>
      </c>
      <c r="I271" s="214">
        <v>9.6158774683758494</v>
      </c>
      <c r="J271" s="214">
        <v>9.8101921483535879</v>
      </c>
    </row>
    <row r="272" spans="1:10">
      <c r="A272" s="214">
        <v>182</v>
      </c>
      <c r="B272" s="214" t="s">
        <v>21</v>
      </c>
      <c r="C272" s="214">
        <v>2011</v>
      </c>
      <c r="D272" s="214" t="s">
        <v>153</v>
      </c>
      <c r="E272" s="214">
        <v>48.077845778325198</v>
      </c>
      <c r="F272" s="214">
        <v>3.8932996273376084</v>
      </c>
      <c r="G272" s="214"/>
      <c r="H272" s="214">
        <v>14.832115817779158</v>
      </c>
      <c r="I272" s="214">
        <v>17.799478533890777</v>
      </c>
      <c r="J272" s="214">
        <v>11.552951799317652</v>
      </c>
    </row>
    <row r="273" spans="1:10">
      <c r="A273" s="214">
        <v>182</v>
      </c>
      <c r="B273" s="214" t="s">
        <v>21</v>
      </c>
      <c r="C273" s="214">
        <v>2012</v>
      </c>
      <c r="D273" s="214" t="s">
        <v>153</v>
      </c>
      <c r="E273" s="214">
        <v>67.899807670123693</v>
      </c>
      <c r="F273" s="214">
        <v>8.9491950968268448</v>
      </c>
      <c r="G273" s="214">
        <v>8.0278076737246417E-3</v>
      </c>
      <c r="H273" s="214">
        <v>21.923717542244908</v>
      </c>
      <c r="I273" s="214">
        <v>27.705020269531698</v>
      </c>
      <c r="J273" s="214">
        <v>9.3138469538465127</v>
      </c>
    </row>
    <row r="274" spans="1:10">
      <c r="A274" s="214">
        <v>182</v>
      </c>
      <c r="B274" s="214" t="s">
        <v>21</v>
      </c>
      <c r="C274" s="214">
        <v>2013</v>
      </c>
      <c r="D274" s="214" t="s">
        <v>153</v>
      </c>
      <c r="E274" s="214">
        <v>59.475183897857775</v>
      </c>
      <c r="F274" s="214">
        <v>7.0149374018045165</v>
      </c>
      <c r="G274" s="214">
        <v>-0.54145516474948507</v>
      </c>
      <c r="H274" s="214">
        <v>18.937778439067039</v>
      </c>
      <c r="I274" s="214">
        <v>27.41722855749563</v>
      </c>
      <c r="J274" s="214">
        <v>6.646694664240071</v>
      </c>
    </row>
    <row r="275" spans="1:10">
      <c r="A275" s="214">
        <v>182</v>
      </c>
      <c r="B275" s="214" t="s">
        <v>21</v>
      </c>
      <c r="C275" s="214">
        <v>2014</v>
      </c>
      <c r="D275" s="214" t="s">
        <v>153</v>
      </c>
      <c r="E275" s="214">
        <v>31.163375814743404</v>
      </c>
      <c r="F275" s="214">
        <v>3.5252393941730595</v>
      </c>
      <c r="G275" s="214">
        <v>1.1812379360894671</v>
      </c>
      <c r="H275" s="214">
        <v>10.923261309268099</v>
      </c>
      <c r="I275" s="214">
        <v>23.154280897011091</v>
      </c>
      <c r="J275" s="214">
        <v>-7.6206437217983201</v>
      </c>
    </row>
    <row r="276" spans="1:10">
      <c r="A276" s="214">
        <v>182</v>
      </c>
      <c r="B276" s="214" t="s">
        <v>21</v>
      </c>
      <c r="C276" s="214">
        <v>2015</v>
      </c>
      <c r="D276" s="214" t="s">
        <v>153</v>
      </c>
      <c r="E276" s="214">
        <v>23.867260332483113</v>
      </c>
      <c r="F276" s="214">
        <v>5.5290388143437195</v>
      </c>
      <c r="G276" s="214">
        <v>3.3430729931307499</v>
      </c>
      <c r="H276" s="214">
        <v>4.257345373608711</v>
      </c>
      <c r="I276" s="214">
        <v>22.008431003909759</v>
      </c>
      <c r="J276" s="214">
        <v>-11.270627852509829</v>
      </c>
    </row>
    <row r="277" spans="1:10">
      <c r="A277" s="214">
        <v>182</v>
      </c>
      <c r="B277" s="214" t="s">
        <v>21</v>
      </c>
      <c r="C277" s="214">
        <v>2016</v>
      </c>
      <c r="D277" s="214" t="s">
        <v>153</v>
      </c>
      <c r="E277" s="214">
        <v>10.948964649644608</v>
      </c>
      <c r="F277" s="214">
        <v>-2.9030506863571901</v>
      </c>
      <c r="G277" s="214">
        <v>3.7079679432218144</v>
      </c>
      <c r="H277" s="214">
        <v>2.9973744660180071</v>
      </c>
      <c r="I277" s="214">
        <v>18.447562863923913</v>
      </c>
      <c r="J277" s="214">
        <v>-11.300889937161937</v>
      </c>
    </row>
    <row r="278" spans="1:10">
      <c r="A278" s="214">
        <v>182</v>
      </c>
      <c r="B278" s="214" t="s">
        <v>21</v>
      </c>
      <c r="C278" s="214">
        <v>2017</v>
      </c>
      <c r="D278" s="214" t="s">
        <v>153</v>
      </c>
      <c r="E278" s="214">
        <v>7.0160991718230008</v>
      </c>
      <c r="F278" s="214">
        <v>-3.4114862578185949</v>
      </c>
      <c r="G278" s="214">
        <v>-3.8972714326175717E-2</v>
      </c>
      <c r="H278" s="214">
        <v>-1.7469538624898173</v>
      </c>
      <c r="I278" s="214">
        <v>4.2688443417571973</v>
      </c>
      <c r="J278" s="214">
        <v>7.9446676647003951</v>
      </c>
    </row>
    <row r="279" spans="1:10">
      <c r="A279" s="214">
        <v>182</v>
      </c>
      <c r="B279" s="214" t="s">
        <v>21</v>
      </c>
      <c r="C279" s="214">
        <v>2018</v>
      </c>
      <c r="D279" s="214" t="s">
        <v>153</v>
      </c>
      <c r="E279" s="214">
        <v>1.5899745468469888</v>
      </c>
      <c r="F279" s="214">
        <v>-3.020667600077136</v>
      </c>
      <c r="G279" s="214">
        <v>1.1138967608269947</v>
      </c>
      <c r="H279" s="214">
        <v>2.268515437484131</v>
      </c>
      <c r="I279" s="214">
        <v>-9.8399518266063488</v>
      </c>
      <c r="J279" s="214">
        <v>11.068181775219347</v>
      </c>
    </row>
    <row r="280" spans="1:10">
      <c r="A280" s="214">
        <v>184</v>
      </c>
      <c r="B280" s="214" t="s">
        <v>24</v>
      </c>
      <c r="C280" s="214">
        <v>2008</v>
      </c>
      <c r="D280" s="214" t="s">
        <v>153</v>
      </c>
      <c r="E280" s="214">
        <v>3.6409357873820341</v>
      </c>
      <c r="F280" s="214">
        <v>-5.8274408812090135</v>
      </c>
      <c r="G280" s="214"/>
      <c r="H280" s="214">
        <v>4.123515524323814</v>
      </c>
      <c r="I280" s="214">
        <v>-0.69788407118101148</v>
      </c>
      <c r="J280" s="214">
        <v>6.0427452154482477</v>
      </c>
    </row>
    <row r="281" spans="1:10">
      <c r="A281" s="214">
        <v>184</v>
      </c>
      <c r="B281" s="214" t="s">
        <v>24</v>
      </c>
      <c r="C281" s="214">
        <v>2009</v>
      </c>
      <c r="D281" s="214" t="s">
        <v>153</v>
      </c>
      <c r="E281" s="214">
        <v>19.692619207620787</v>
      </c>
      <c r="F281" s="214">
        <v>-1.6476782280430822</v>
      </c>
      <c r="G281" s="214"/>
      <c r="H281" s="214">
        <v>6.1005306914544022</v>
      </c>
      <c r="I281" s="214">
        <v>3.8177532125062044</v>
      </c>
      <c r="J281" s="214">
        <v>11.422013531703264</v>
      </c>
    </row>
    <row r="282" spans="1:10">
      <c r="A282" s="214">
        <v>184</v>
      </c>
      <c r="B282" s="214" t="s">
        <v>24</v>
      </c>
      <c r="C282" s="214">
        <v>2010</v>
      </c>
      <c r="D282" s="214" t="s">
        <v>153</v>
      </c>
      <c r="E282" s="214">
        <v>27.804676300538176</v>
      </c>
      <c r="F282" s="214">
        <v>1.5060531421746055</v>
      </c>
      <c r="G282" s="214"/>
      <c r="H282" s="214">
        <v>1.1342891720820534</v>
      </c>
      <c r="I282" s="214">
        <v>7.7794734145733102</v>
      </c>
      <c r="J282" s="214">
        <v>17.384860571708217</v>
      </c>
    </row>
    <row r="283" spans="1:10">
      <c r="A283" s="214">
        <v>184</v>
      </c>
      <c r="B283" s="214" t="s">
        <v>24</v>
      </c>
      <c r="C283" s="214">
        <v>2011</v>
      </c>
      <c r="D283" s="214" t="s">
        <v>153</v>
      </c>
      <c r="E283" s="214">
        <v>40.389524779550257</v>
      </c>
      <c r="F283" s="214">
        <v>4.824214109417686</v>
      </c>
      <c r="G283" s="214"/>
      <c r="H283" s="214">
        <v>9.4009772170841277E-2</v>
      </c>
      <c r="I283" s="214">
        <v>15.391962959602514</v>
      </c>
      <c r="J283" s="214">
        <v>20.07933793835922</v>
      </c>
    </row>
    <row r="284" spans="1:10">
      <c r="A284" s="214">
        <v>184</v>
      </c>
      <c r="B284" s="214" t="s">
        <v>24</v>
      </c>
      <c r="C284" s="214">
        <v>2012</v>
      </c>
      <c r="D284" s="214" t="s">
        <v>153</v>
      </c>
      <c r="E284" s="214">
        <v>56.17939418773755</v>
      </c>
      <c r="F284" s="214">
        <v>7.5727168312727384</v>
      </c>
      <c r="G284" s="214"/>
      <c r="H284" s="214">
        <v>-2.0590943608666179</v>
      </c>
      <c r="I284" s="214">
        <v>27.223250743890397</v>
      </c>
      <c r="J284" s="214">
        <v>23.442520973441031</v>
      </c>
    </row>
    <row r="285" spans="1:10">
      <c r="A285" s="214">
        <v>184</v>
      </c>
      <c r="B285" s="214" t="s">
        <v>24</v>
      </c>
      <c r="C285" s="214">
        <v>2013</v>
      </c>
      <c r="D285" s="214" t="s">
        <v>153</v>
      </c>
      <c r="E285" s="214">
        <v>59.386417589144351</v>
      </c>
      <c r="F285" s="214">
        <v>9.3906263383276016</v>
      </c>
      <c r="G285" s="214"/>
      <c r="H285" s="214">
        <v>2.4365695518753512</v>
      </c>
      <c r="I285" s="214">
        <v>26.999489287081573</v>
      </c>
      <c r="J285" s="214">
        <v>20.559732411859827</v>
      </c>
    </row>
    <row r="286" spans="1:10">
      <c r="A286" s="214">
        <v>184</v>
      </c>
      <c r="B286" s="214" t="s">
        <v>24</v>
      </c>
      <c r="C286" s="214">
        <v>2014</v>
      </c>
      <c r="D286" s="214" t="s">
        <v>153</v>
      </c>
      <c r="E286" s="214">
        <v>2.1276849245547282</v>
      </c>
      <c r="F286" s="214">
        <v>6.4730567297919919</v>
      </c>
      <c r="G286" s="214"/>
      <c r="H286" s="214">
        <v>3.5968208603297995</v>
      </c>
      <c r="I286" s="214">
        <v>14.470582012779721</v>
      </c>
      <c r="J286" s="214">
        <v>-22.412774678346786</v>
      </c>
    </row>
    <row r="287" spans="1:10">
      <c r="A287" s="214">
        <v>184</v>
      </c>
      <c r="B287" s="214" t="s">
        <v>24</v>
      </c>
      <c r="C287" s="214">
        <v>2015</v>
      </c>
      <c r="D287" s="214" t="s">
        <v>153</v>
      </c>
      <c r="E287" s="214">
        <v>17.669825018974691</v>
      </c>
      <c r="F287" s="214">
        <v>2.219078536140243</v>
      </c>
      <c r="G287" s="214"/>
      <c r="H287" s="214">
        <v>-2.4026915069451715</v>
      </c>
      <c r="I287" s="214">
        <v>21.32060349653614</v>
      </c>
      <c r="J287" s="214">
        <v>-3.4671655067565261</v>
      </c>
    </row>
    <row r="288" spans="1:10">
      <c r="A288" s="214">
        <v>184</v>
      </c>
      <c r="B288" s="214" t="s">
        <v>24</v>
      </c>
      <c r="C288" s="214">
        <v>2016</v>
      </c>
      <c r="D288" s="214" t="s">
        <v>153</v>
      </c>
      <c r="E288" s="214">
        <v>23.484739133022401</v>
      </c>
      <c r="F288" s="214">
        <v>6.7096361475854369</v>
      </c>
      <c r="G288" s="214"/>
      <c r="H288" s="214">
        <v>2.2251570192984889</v>
      </c>
      <c r="I288" s="214">
        <v>21.712981798897324</v>
      </c>
      <c r="J288" s="214">
        <v>-7.163035832758851</v>
      </c>
    </row>
    <row r="289" spans="1:10">
      <c r="A289" s="214">
        <v>186</v>
      </c>
      <c r="B289" s="214" t="s">
        <v>49</v>
      </c>
      <c r="C289" s="214">
        <v>2011</v>
      </c>
      <c r="D289" s="214" t="s">
        <v>458</v>
      </c>
      <c r="E289" s="214">
        <v>20.425188280281553</v>
      </c>
      <c r="F289" s="214">
        <v>-5.2432499096850975</v>
      </c>
      <c r="G289" s="214">
        <v>5.5259252382183153</v>
      </c>
      <c r="H289" s="214">
        <v>2.1690110815920756</v>
      </c>
      <c r="I289" s="214">
        <v>15.68768587604627</v>
      </c>
      <c r="J289" s="214">
        <v>2.2858159941099885</v>
      </c>
    </row>
    <row r="290" spans="1:10">
      <c r="A290" s="214">
        <v>186</v>
      </c>
      <c r="B290" s="214" t="s">
        <v>49</v>
      </c>
      <c r="C290" s="214">
        <v>2012</v>
      </c>
      <c r="D290" s="214" t="s">
        <v>458</v>
      </c>
      <c r="E290" s="214">
        <v>15.411843489177976</v>
      </c>
      <c r="F290" s="214">
        <v>-6.0681993576701423</v>
      </c>
      <c r="G290" s="214">
        <v>3.9305526891435281</v>
      </c>
      <c r="H290" s="214">
        <v>-13.594168113833154</v>
      </c>
      <c r="I290" s="214">
        <v>22.045541812839431</v>
      </c>
      <c r="J290" s="214">
        <v>9.098116458698307</v>
      </c>
    </row>
    <row r="291" spans="1:10">
      <c r="A291" s="214">
        <v>186</v>
      </c>
      <c r="B291" s="214" t="s">
        <v>49</v>
      </c>
      <c r="C291" s="214">
        <v>2013</v>
      </c>
      <c r="D291" s="214" t="s">
        <v>458</v>
      </c>
      <c r="E291" s="214">
        <v>5.2614384857596512</v>
      </c>
      <c r="F291" s="214">
        <v>-4.6583658388247953</v>
      </c>
      <c r="G291" s="214">
        <v>8.8901774664138831</v>
      </c>
      <c r="H291" s="214">
        <v>-7.388551122765854</v>
      </c>
      <c r="I291" s="214">
        <v>6.4572602456403061</v>
      </c>
      <c r="J291" s="214">
        <v>1.9609177352961105</v>
      </c>
    </row>
    <row r="292" spans="1:10">
      <c r="A292" s="214">
        <v>186</v>
      </c>
      <c r="B292" s="214" t="s">
        <v>49</v>
      </c>
      <c r="C292" s="214">
        <v>2018</v>
      </c>
      <c r="D292" s="214" t="s">
        <v>458</v>
      </c>
      <c r="E292" s="214">
        <v>2.9193246329047966</v>
      </c>
      <c r="F292" s="214">
        <v>-7.7892325799318014</v>
      </c>
      <c r="G292" s="214">
        <v>10.994172293853795</v>
      </c>
      <c r="H292" s="214">
        <v>-1.5359998695488013</v>
      </c>
      <c r="I292" s="214">
        <v>-9.5096382488287148</v>
      </c>
      <c r="J292" s="214">
        <v>10.760023037360327</v>
      </c>
    </row>
    <row r="293" spans="1:10">
      <c r="A293" s="214">
        <v>186</v>
      </c>
      <c r="B293" s="214" t="s">
        <v>49</v>
      </c>
      <c r="C293" s="214">
        <v>2019</v>
      </c>
      <c r="D293" s="214" t="s">
        <v>458</v>
      </c>
      <c r="E293" s="214">
        <v>7.4532845227707014</v>
      </c>
      <c r="F293" s="214">
        <v>-8.3744266697410268</v>
      </c>
      <c r="G293" s="214">
        <v>10.159588247704871</v>
      </c>
      <c r="H293" s="214">
        <v>-1.0864779931431201</v>
      </c>
      <c r="I293" s="214">
        <v>-6.3345619944553881</v>
      </c>
      <c r="J293" s="214">
        <v>13.089162932405365</v>
      </c>
    </row>
    <row r="294" spans="1:10">
      <c r="A294" s="214">
        <v>193</v>
      </c>
      <c r="B294" s="214" t="s">
        <v>1</v>
      </c>
      <c r="C294" s="214">
        <v>2003</v>
      </c>
      <c r="D294" s="214" t="s">
        <v>153</v>
      </c>
      <c r="E294" s="214">
        <v>1.4916024382183366</v>
      </c>
      <c r="F294" s="214">
        <v>1.0972390092329114</v>
      </c>
      <c r="G294" s="214"/>
      <c r="H294" s="214">
        <v>-0.50458877952403647</v>
      </c>
      <c r="I294" s="214">
        <v>-7.077508653390133</v>
      </c>
      <c r="J294" s="214">
        <v>7.9764608618995982</v>
      </c>
    </row>
    <row r="295" spans="1:10">
      <c r="A295" s="214">
        <v>193</v>
      </c>
      <c r="B295" s="214" t="s">
        <v>1</v>
      </c>
      <c r="C295" s="214">
        <v>2004</v>
      </c>
      <c r="D295" s="214" t="s">
        <v>153</v>
      </c>
      <c r="E295" s="214">
        <v>0.59497841573739407</v>
      </c>
      <c r="F295" s="214">
        <v>0.48281609144286186</v>
      </c>
      <c r="G295" s="214"/>
      <c r="H295" s="214">
        <v>0.95388777594284724</v>
      </c>
      <c r="I295" s="214">
        <v>-3.9440248829063798</v>
      </c>
      <c r="J295" s="214">
        <v>3.1022994312580607</v>
      </c>
    </row>
    <row r="296" spans="1:10">
      <c r="A296" s="214">
        <v>193</v>
      </c>
      <c r="B296" s="214" t="s">
        <v>1</v>
      </c>
      <c r="C296" s="214">
        <v>2005</v>
      </c>
      <c r="D296" s="214" t="s">
        <v>153</v>
      </c>
      <c r="E296" s="214">
        <v>3.567866876482519</v>
      </c>
      <c r="F296" s="214">
        <v>-0.77635653244347935</v>
      </c>
      <c r="G296" s="214"/>
      <c r="H296" s="214">
        <v>7.1799588072560034</v>
      </c>
      <c r="I296" s="214">
        <v>0.22117494902742152</v>
      </c>
      <c r="J296" s="214">
        <v>-3.0569103473574231</v>
      </c>
    </row>
    <row r="297" spans="1:10">
      <c r="A297" s="214">
        <v>193</v>
      </c>
      <c r="B297" s="214" t="s">
        <v>1</v>
      </c>
      <c r="C297" s="214">
        <v>2006</v>
      </c>
      <c r="D297" s="214" t="s">
        <v>153</v>
      </c>
      <c r="E297" s="214">
        <v>3.7820086893598557</v>
      </c>
      <c r="F297" s="214">
        <v>-0.72308225511149438</v>
      </c>
      <c r="G297" s="214"/>
      <c r="H297" s="214">
        <v>12.50637138954508</v>
      </c>
      <c r="I297" s="214">
        <v>1.792875762878495</v>
      </c>
      <c r="J297" s="214">
        <v>-9.7941562079522253</v>
      </c>
    </row>
    <row r="298" spans="1:10">
      <c r="A298" s="214">
        <v>193</v>
      </c>
      <c r="B298" s="214" t="s">
        <v>1</v>
      </c>
      <c r="C298" s="214">
        <v>2007</v>
      </c>
      <c r="D298" s="214" t="s">
        <v>153</v>
      </c>
      <c r="E298" s="214">
        <v>3.9924057306243093</v>
      </c>
      <c r="F298" s="214">
        <v>-0.11200277054287011</v>
      </c>
      <c r="G298" s="214"/>
      <c r="H298" s="214">
        <v>14.107470363222879</v>
      </c>
      <c r="I298" s="214">
        <v>1.5106240783867335</v>
      </c>
      <c r="J298" s="214">
        <v>-11.513685940442429</v>
      </c>
    </row>
    <row r="299" spans="1:10">
      <c r="A299" s="214">
        <v>193</v>
      </c>
      <c r="B299" s="214" t="s">
        <v>1</v>
      </c>
      <c r="C299" s="214">
        <v>2008</v>
      </c>
      <c r="D299" s="214" t="s">
        <v>153</v>
      </c>
      <c r="E299" s="214">
        <v>6.6385888236103767</v>
      </c>
      <c r="F299" s="214">
        <v>-0.67336011215258273</v>
      </c>
      <c r="G299" s="214"/>
      <c r="H299" s="214">
        <v>15.567276100824806</v>
      </c>
      <c r="I299" s="214">
        <v>0.73339394327083696</v>
      </c>
      <c r="J299" s="214">
        <v>-8.9887211083326815</v>
      </c>
    </row>
    <row r="300" spans="1:10">
      <c r="A300" s="214">
        <v>193</v>
      </c>
      <c r="B300" s="214" t="s">
        <v>1</v>
      </c>
      <c r="C300" s="214">
        <v>2009</v>
      </c>
      <c r="D300" s="214" t="s">
        <v>153</v>
      </c>
      <c r="E300" s="214">
        <v>9.7181509524768739</v>
      </c>
      <c r="F300" s="214">
        <v>-0.32714097867334058</v>
      </c>
      <c r="G300" s="214"/>
      <c r="H300" s="214">
        <v>11.186733721474459</v>
      </c>
      <c r="I300" s="214">
        <v>2.6054050636800135</v>
      </c>
      <c r="J300" s="214">
        <v>-3.7468468540042572</v>
      </c>
    </row>
    <row r="301" spans="1:10">
      <c r="A301" s="214">
        <v>193</v>
      </c>
      <c r="B301" s="214" t="s">
        <v>1</v>
      </c>
      <c r="C301" s="214">
        <v>2010</v>
      </c>
      <c r="D301" s="214" t="s">
        <v>153</v>
      </c>
      <c r="E301" s="214">
        <v>16.085049813370659</v>
      </c>
      <c r="F301" s="214">
        <v>1.256854668197847</v>
      </c>
      <c r="G301" s="214"/>
      <c r="H301" s="214">
        <v>9.0141083090657101</v>
      </c>
      <c r="I301" s="214">
        <v>0.17403595303779795</v>
      </c>
      <c r="J301" s="214">
        <v>5.6400508830692999</v>
      </c>
    </row>
    <row r="302" spans="1:10">
      <c r="A302" s="214">
        <v>193</v>
      </c>
      <c r="B302" s="214" t="s">
        <v>1</v>
      </c>
      <c r="C302" s="214">
        <v>2011</v>
      </c>
      <c r="D302" s="214" t="s">
        <v>153</v>
      </c>
      <c r="E302" s="214">
        <v>17.805664980672518</v>
      </c>
      <c r="F302" s="214">
        <v>-0.72709069762104661</v>
      </c>
      <c r="G302" s="214"/>
      <c r="H302" s="214">
        <v>-2.6795104586562779</v>
      </c>
      <c r="I302" s="214">
        <v>1.4882424298738641</v>
      </c>
      <c r="J302" s="214">
        <v>19.724023707075972</v>
      </c>
    </row>
    <row r="303" spans="1:10">
      <c r="A303" s="214">
        <v>193</v>
      </c>
      <c r="B303" s="214" t="s">
        <v>1</v>
      </c>
      <c r="C303" s="214">
        <v>2012</v>
      </c>
      <c r="D303" s="214" t="s">
        <v>153</v>
      </c>
      <c r="E303" s="214">
        <v>21.19981455573992</v>
      </c>
      <c r="F303" s="214">
        <v>0.66396989243851134</v>
      </c>
      <c r="G303" s="214">
        <v>-1.6495505461159627E-4</v>
      </c>
      <c r="H303" s="214">
        <v>0.28873482763526148</v>
      </c>
      <c r="I303" s="214">
        <v>3.8228604798224168</v>
      </c>
      <c r="J303" s="214">
        <v>16.424414310898342</v>
      </c>
    </row>
    <row r="304" spans="1:10">
      <c r="A304" s="214">
        <v>193</v>
      </c>
      <c r="B304" s="214" t="s">
        <v>1</v>
      </c>
      <c r="C304" s="214">
        <v>2013</v>
      </c>
      <c r="D304" s="214" t="s">
        <v>153</v>
      </c>
      <c r="E304" s="214">
        <v>22.785685676799382</v>
      </c>
      <c r="F304" s="214">
        <v>2.316595672502396</v>
      </c>
      <c r="G304" s="214">
        <v>6.6847580871393607E-5</v>
      </c>
      <c r="H304" s="214">
        <v>-5.7307590941626039</v>
      </c>
      <c r="I304" s="214">
        <v>1.1875185622958178</v>
      </c>
      <c r="J304" s="214">
        <v>25.012263688582905</v>
      </c>
    </row>
    <row r="305" spans="1:10">
      <c r="A305" s="214">
        <v>193</v>
      </c>
      <c r="B305" s="214" t="s">
        <v>1</v>
      </c>
      <c r="C305" s="214">
        <v>2014</v>
      </c>
      <c r="D305" s="214" t="s">
        <v>153</v>
      </c>
      <c r="E305" s="214">
        <v>6.0063635894442875</v>
      </c>
      <c r="F305" s="214">
        <v>-7.6386989916538131</v>
      </c>
      <c r="G305" s="214">
        <v>-7.5603092946343914E-5</v>
      </c>
      <c r="H305" s="214">
        <v>1.3679239124312961</v>
      </c>
      <c r="I305" s="214">
        <v>-0.3902121261010052</v>
      </c>
      <c r="J305" s="214">
        <v>12.667426397860758</v>
      </c>
    </row>
    <row r="306" spans="1:10">
      <c r="A306" s="214">
        <v>193</v>
      </c>
      <c r="B306" s="214" t="s">
        <v>1</v>
      </c>
      <c r="C306" s="214">
        <v>2015</v>
      </c>
      <c r="D306" s="214" t="s">
        <v>153</v>
      </c>
      <c r="E306" s="214">
        <v>17.189885638797598</v>
      </c>
      <c r="F306" s="214">
        <v>1.3588819157601915</v>
      </c>
      <c r="G306" s="214">
        <v>8.1753222097708593E-5</v>
      </c>
      <c r="H306" s="214">
        <v>0.16018121565611843</v>
      </c>
      <c r="I306" s="214">
        <v>4.1650915523231902</v>
      </c>
      <c r="J306" s="214">
        <v>11.505649201835997</v>
      </c>
    </row>
    <row r="307" spans="1:10">
      <c r="A307" s="214">
        <v>193</v>
      </c>
      <c r="B307" s="214" t="s">
        <v>1</v>
      </c>
      <c r="C307" s="214">
        <v>2016</v>
      </c>
      <c r="D307" s="214" t="s">
        <v>153</v>
      </c>
      <c r="E307" s="214">
        <v>22.168703880999697</v>
      </c>
      <c r="F307" s="214">
        <v>1.354608848835567</v>
      </c>
      <c r="G307" s="214">
        <v>1.2329869234044749E-4</v>
      </c>
      <c r="H307" s="214">
        <v>3.9170518021989476</v>
      </c>
      <c r="I307" s="214">
        <v>2.3692849403255245</v>
      </c>
      <c r="J307" s="214">
        <v>14.527634990947323</v>
      </c>
    </row>
    <row r="308" spans="1:10">
      <c r="A308" s="214">
        <v>193</v>
      </c>
      <c r="B308" s="214" t="s">
        <v>1</v>
      </c>
      <c r="C308" s="214">
        <v>2017</v>
      </c>
      <c r="D308" s="214" t="s">
        <v>153</v>
      </c>
      <c r="E308" s="214">
        <v>19.667062555819598</v>
      </c>
      <c r="F308" s="214">
        <v>3.1442514713310121</v>
      </c>
      <c r="G308" s="214">
        <v>1.1374732082897631E-4</v>
      </c>
      <c r="H308" s="214">
        <v>6.2340132894582823</v>
      </c>
      <c r="I308" s="214">
        <v>2.0710024177261666</v>
      </c>
      <c r="J308" s="214">
        <v>8.2176816299833106</v>
      </c>
    </row>
    <row r="309" spans="1:10">
      <c r="A309" s="214">
        <v>193</v>
      </c>
      <c r="B309" s="214" t="s">
        <v>1</v>
      </c>
      <c r="C309" s="214">
        <v>2018</v>
      </c>
      <c r="D309" s="214" t="s">
        <v>153</v>
      </c>
      <c r="E309" s="214">
        <v>19.768446903633198</v>
      </c>
      <c r="F309" s="214">
        <v>1.9614192534863975</v>
      </c>
      <c r="G309" s="214">
        <v>1.1386028991252923E-5</v>
      </c>
      <c r="H309" s="214">
        <v>10.716765560583495</v>
      </c>
      <c r="I309" s="214">
        <v>1.685998967074184</v>
      </c>
      <c r="J309" s="214">
        <v>5.4042517364601323</v>
      </c>
    </row>
    <row r="310" spans="1:10">
      <c r="A310" s="214">
        <v>193</v>
      </c>
      <c r="B310" s="214" t="s">
        <v>1</v>
      </c>
      <c r="C310" s="214">
        <v>2019</v>
      </c>
      <c r="D310" s="214" t="s">
        <v>153</v>
      </c>
      <c r="E310" s="214">
        <v>18.2360703055685</v>
      </c>
      <c r="F310" s="214">
        <v>-0.19543034163708839</v>
      </c>
      <c r="G310" s="214">
        <v>6.0553311819659097E-5</v>
      </c>
      <c r="H310" s="214">
        <v>10.497613749849103</v>
      </c>
      <c r="I310" s="214">
        <v>2.8451141556707569</v>
      </c>
      <c r="J310" s="214">
        <v>5.0887121883739042</v>
      </c>
    </row>
    <row r="311" spans="1:10">
      <c r="A311" s="214">
        <v>196</v>
      </c>
      <c r="B311" s="214" t="s">
        <v>19</v>
      </c>
      <c r="C311" s="214">
        <v>2001</v>
      </c>
      <c r="D311" s="214" t="s">
        <v>153</v>
      </c>
      <c r="E311" s="214">
        <v>11.878158796033695</v>
      </c>
      <c r="F311" s="214">
        <v>1.1503649499736515</v>
      </c>
      <c r="G311" s="214"/>
      <c r="H311" s="214">
        <v>1.3704557798703125</v>
      </c>
      <c r="I311" s="214">
        <v>3.2200450262779441</v>
      </c>
      <c r="J311" s="214">
        <v>6.137293039911782</v>
      </c>
    </row>
    <row r="312" spans="1:10">
      <c r="A312" s="214">
        <v>196</v>
      </c>
      <c r="B312" s="214" t="s">
        <v>19</v>
      </c>
      <c r="C312" s="214">
        <v>2002</v>
      </c>
      <c r="D312" s="214" t="s">
        <v>153</v>
      </c>
      <c r="E312" s="214">
        <v>8.7502559520332284</v>
      </c>
      <c r="F312" s="214">
        <v>0.63488536524617523</v>
      </c>
      <c r="G312" s="214"/>
      <c r="H312" s="214">
        <v>3.4064140904696529</v>
      </c>
      <c r="I312" s="214">
        <v>4.4230564142587383</v>
      </c>
      <c r="J312" s="214">
        <v>0.28590008205865658</v>
      </c>
    </row>
    <row r="313" spans="1:10">
      <c r="A313" s="214">
        <v>196</v>
      </c>
      <c r="B313" s="214" t="s">
        <v>19</v>
      </c>
      <c r="C313" s="214">
        <v>2005</v>
      </c>
      <c r="D313" s="214" t="s">
        <v>153</v>
      </c>
      <c r="E313" s="214">
        <v>0.82112280923686143</v>
      </c>
      <c r="F313" s="214">
        <v>-0.69966039162467819</v>
      </c>
      <c r="G313" s="214"/>
      <c r="H313" s="214">
        <v>2.0412541340312469</v>
      </c>
      <c r="I313" s="214">
        <v>-0.80715636090662102</v>
      </c>
      <c r="J313" s="214">
        <v>0.28668542773691641</v>
      </c>
    </row>
    <row r="314" spans="1:10">
      <c r="A314" s="214">
        <v>196</v>
      </c>
      <c r="B314" s="214" t="s">
        <v>19</v>
      </c>
      <c r="C314" s="214">
        <v>2006</v>
      </c>
      <c r="D314" s="214" t="s">
        <v>153</v>
      </c>
      <c r="E314" s="214">
        <v>5.0402271877566989</v>
      </c>
      <c r="F314" s="214">
        <v>-0.64709404273818727</v>
      </c>
      <c r="G314" s="214"/>
      <c r="H314" s="214">
        <v>14.6599156126852</v>
      </c>
      <c r="I314" s="214">
        <v>-5.9628623471139193</v>
      </c>
      <c r="J314" s="214">
        <v>-3.009732035076393</v>
      </c>
    </row>
    <row r="315" spans="1:10">
      <c r="A315" s="214">
        <v>196</v>
      </c>
      <c r="B315" s="214" t="s">
        <v>19</v>
      </c>
      <c r="C315" s="214">
        <v>2008</v>
      </c>
      <c r="D315" s="214" t="s">
        <v>153</v>
      </c>
      <c r="E315" s="214">
        <v>0.21646524463565342</v>
      </c>
      <c r="F315" s="214">
        <v>7.0662562502821658E-2</v>
      </c>
      <c r="G315" s="214"/>
      <c r="H315" s="214">
        <v>-1.8032648089247587</v>
      </c>
      <c r="I315" s="214">
        <v>-1.8018692005378725</v>
      </c>
      <c r="J315" s="214">
        <v>3.7509366915954594</v>
      </c>
    </row>
    <row r="316" spans="1:10">
      <c r="A316" s="214">
        <v>196</v>
      </c>
      <c r="B316" s="214" t="s">
        <v>19</v>
      </c>
      <c r="C316" s="214">
        <v>2009</v>
      </c>
      <c r="D316" s="214" t="s">
        <v>153</v>
      </c>
      <c r="E316" s="214">
        <v>6.0628636412106118</v>
      </c>
      <c r="F316" s="214">
        <v>-0.23193390059473451</v>
      </c>
      <c r="G316" s="214"/>
      <c r="H316" s="214">
        <v>5.0628218819038011</v>
      </c>
      <c r="I316" s="214">
        <v>4.466679494559596</v>
      </c>
      <c r="J316" s="214">
        <v>-3.2347038346580561</v>
      </c>
    </row>
    <row r="317" spans="1:10">
      <c r="A317" s="214">
        <v>196</v>
      </c>
      <c r="B317" s="214" t="s">
        <v>19</v>
      </c>
      <c r="C317" s="214">
        <v>2010</v>
      </c>
      <c r="D317" s="214" t="s">
        <v>153</v>
      </c>
      <c r="E317" s="214">
        <v>13.188702062318701</v>
      </c>
      <c r="F317" s="214">
        <v>0.17991385095865908</v>
      </c>
      <c r="G317" s="214"/>
      <c r="H317" s="214">
        <v>0.60704101840791935</v>
      </c>
      <c r="I317" s="214">
        <v>8.2053038311309674</v>
      </c>
      <c r="J317" s="214">
        <v>4.196443361821153</v>
      </c>
    </row>
    <row r="318" spans="1:10">
      <c r="A318" s="214">
        <v>196</v>
      </c>
      <c r="B318" s="214" t="s">
        <v>19</v>
      </c>
      <c r="C318" s="214">
        <v>2011</v>
      </c>
      <c r="D318" s="214" t="s">
        <v>153</v>
      </c>
      <c r="E318" s="214">
        <v>20.0707948234095</v>
      </c>
      <c r="F318" s="214">
        <v>0.52928848146173646</v>
      </c>
      <c r="G318" s="214"/>
      <c r="H318" s="214">
        <v>1.6158137279672342</v>
      </c>
      <c r="I318" s="214">
        <v>8.6305900528508435</v>
      </c>
      <c r="J318" s="214">
        <v>9.2951025611296814</v>
      </c>
    </row>
    <row r="319" spans="1:10">
      <c r="A319" s="214">
        <v>196</v>
      </c>
      <c r="B319" s="214" t="s">
        <v>19</v>
      </c>
      <c r="C319" s="214">
        <v>2012</v>
      </c>
      <c r="D319" s="214" t="s">
        <v>153</v>
      </c>
      <c r="E319" s="214">
        <v>20.558270859234408</v>
      </c>
      <c r="F319" s="214">
        <v>-0.23469411765575243</v>
      </c>
      <c r="G319" s="214">
        <v>-2.3580268730554067E-2</v>
      </c>
      <c r="H319" s="214">
        <v>2.4450230980251284</v>
      </c>
      <c r="I319" s="214">
        <v>10.281505248468346</v>
      </c>
      <c r="J319" s="214">
        <v>8.0900168991272459</v>
      </c>
    </row>
    <row r="320" spans="1:10">
      <c r="A320" s="214">
        <v>196</v>
      </c>
      <c r="B320" s="214" t="s">
        <v>19</v>
      </c>
      <c r="C320" s="214">
        <v>2013</v>
      </c>
      <c r="D320" s="214" t="s">
        <v>153</v>
      </c>
      <c r="E320" s="214">
        <v>21.552384086321315</v>
      </c>
      <c r="F320" s="214">
        <v>0.24974344393724257</v>
      </c>
      <c r="G320" s="214">
        <v>-1.194996030809572E-2</v>
      </c>
      <c r="H320" s="214">
        <v>9.0357790261769768</v>
      </c>
      <c r="I320" s="214">
        <v>7.7262642218444615</v>
      </c>
      <c r="J320" s="214">
        <v>4.5525473546707307</v>
      </c>
    </row>
    <row r="321" spans="1:10">
      <c r="A321" s="214">
        <v>196</v>
      </c>
      <c r="B321" s="214" t="s">
        <v>19</v>
      </c>
      <c r="C321" s="214">
        <v>2015</v>
      </c>
      <c r="D321" s="214" t="s">
        <v>153</v>
      </c>
      <c r="E321" s="214">
        <v>1.1444173346552979</v>
      </c>
      <c r="F321" s="214">
        <v>-1.2470493817222952</v>
      </c>
      <c r="G321" s="214"/>
      <c r="H321" s="214">
        <v>-4.7987586595734157</v>
      </c>
      <c r="I321" s="214">
        <v>3.4073325185245125</v>
      </c>
      <c r="J321" s="214">
        <v>3.7828928574264999</v>
      </c>
    </row>
    <row r="322" spans="1:10">
      <c r="A322" s="214">
        <v>196</v>
      </c>
      <c r="B322" s="214" t="s">
        <v>19</v>
      </c>
      <c r="C322" s="214">
        <v>2016</v>
      </c>
      <c r="D322" s="214" t="s">
        <v>153</v>
      </c>
      <c r="E322" s="214">
        <v>3.0826518426095966</v>
      </c>
      <c r="F322" s="214">
        <v>-0.53768396372941751</v>
      </c>
      <c r="G322" s="214"/>
      <c r="H322" s="214">
        <v>3.507587476108657</v>
      </c>
      <c r="I322" s="214">
        <v>0.58508103850034132</v>
      </c>
      <c r="J322" s="214">
        <v>-0.47233270826998464</v>
      </c>
    </row>
    <row r="323" spans="1:10">
      <c r="A323" s="214">
        <v>196</v>
      </c>
      <c r="B323" s="214" t="s">
        <v>19</v>
      </c>
      <c r="C323" s="214">
        <v>2017</v>
      </c>
      <c r="D323" s="214" t="s">
        <v>153</v>
      </c>
      <c r="E323" s="214">
        <v>0.49345534343340702</v>
      </c>
      <c r="F323" s="214">
        <v>1.3382599876889509</v>
      </c>
      <c r="G323" s="214"/>
      <c r="H323" s="214">
        <v>5.6574060870874856</v>
      </c>
      <c r="I323" s="214">
        <v>-6.2473586614374028</v>
      </c>
      <c r="J323" s="214">
        <v>-0.25485206990562403</v>
      </c>
    </row>
    <row r="324" spans="1:10">
      <c r="A324" s="214">
        <v>196</v>
      </c>
      <c r="B324" s="214" t="s">
        <v>19</v>
      </c>
      <c r="C324" s="214">
        <v>2019</v>
      </c>
      <c r="D324" s="214" t="s">
        <v>153</v>
      </c>
      <c r="E324" s="214">
        <v>4.9413374385409981</v>
      </c>
      <c r="F324" s="214">
        <v>1.1832319737660013</v>
      </c>
      <c r="G324" s="214">
        <v>8.5496128620680244E-3</v>
      </c>
      <c r="H324" s="214">
        <v>4.2244850273474341</v>
      </c>
      <c r="I324" s="214">
        <v>-7.3886221046734377</v>
      </c>
      <c r="J324" s="214">
        <v>6.9136929292389304</v>
      </c>
    </row>
    <row r="325" spans="1:10">
      <c r="A325" s="214">
        <v>199</v>
      </c>
      <c r="B325" s="214" t="s">
        <v>53</v>
      </c>
      <c r="C325" s="214">
        <v>2010</v>
      </c>
      <c r="D325" s="214" t="s">
        <v>458</v>
      </c>
      <c r="E325" s="214">
        <v>1.4372775058140306</v>
      </c>
      <c r="F325" s="214">
        <v>-5.2791297953188154</v>
      </c>
      <c r="G325" s="214">
        <v>1.3736981862513375</v>
      </c>
      <c r="H325" s="214">
        <v>4.8047511526556468</v>
      </c>
      <c r="I325" s="214">
        <v>-0.36286984392156896</v>
      </c>
      <c r="J325" s="214">
        <v>0.90082780614743108</v>
      </c>
    </row>
    <row r="326" spans="1:10">
      <c r="A326" s="214">
        <v>199</v>
      </c>
      <c r="B326" s="214" t="s">
        <v>53</v>
      </c>
      <c r="C326" s="214">
        <v>2011</v>
      </c>
      <c r="D326" s="214" t="s">
        <v>458</v>
      </c>
      <c r="E326" s="214">
        <v>9.6742141701281419</v>
      </c>
      <c r="F326" s="214">
        <v>-5.9818074501428793</v>
      </c>
      <c r="G326" s="214">
        <v>1.702092596802059</v>
      </c>
      <c r="H326" s="214">
        <v>7.3851411876466697</v>
      </c>
      <c r="I326" s="214">
        <v>3.3117507746390018</v>
      </c>
      <c r="J326" s="214">
        <v>3.2570370611832899</v>
      </c>
    </row>
    <row r="327" spans="1:10">
      <c r="A327" s="214">
        <v>199</v>
      </c>
      <c r="B327" s="214" t="s">
        <v>53</v>
      </c>
      <c r="C327" s="214">
        <v>2012</v>
      </c>
      <c r="D327" s="214" t="s">
        <v>458</v>
      </c>
      <c r="E327" s="214">
        <v>24.910286179382112</v>
      </c>
      <c r="F327" s="214">
        <v>-1.9953017781873019</v>
      </c>
      <c r="G327" s="214">
        <v>1.441458075135738</v>
      </c>
      <c r="H327" s="214">
        <v>5.0534493794804147</v>
      </c>
      <c r="I327" s="214">
        <v>8.016835289046945</v>
      </c>
      <c r="J327" s="214">
        <v>12.393845213906317</v>
      </c>
    </row>
    <row r="328" spans="1:10">
      <c r="A328" s="214">
        <v>199</v>
      </c>
      <c r="B328" s="214" t="s">
        <v>53</v>
      </c>
      <c r="C328" s="214">
        <v>2013</v>
      </c>
      <c r="D328" s="214" t="s">
        <v>458</v>
      </c>
      <c r="E328" s="214">
        <v>29.807613443320612</v>
      </c>
      <c r="F328" s="214">
        <v>2.6877107493505155</v>
      </c>
      <c r="G328" s="214">
        <v>2.3511269447798075</v>
      </c>
      <c r="H328" s="214">
        <v>6.9718244669618983</v>
      </c>
      <c r="I328" s="214">
        <v>9.2817412420176879</v>
      </c>
      <c r="J328" s="214">
        <v>8.5152100402107003</v>
      </c>
    </row>
    <row r="329" spans="1:10">
      <c r="A329" s="214">
        <v>199</v>
      </c>
      <c r="B329" s="214" t="s">
        <v>53</v>
      </c>
      <c r="C329" s="214">
        <v>2014</v>
      </c>
      <c r="D329" s="214" t="s">
        <v>458</v>
      </c>
      <c r="E329" s="214">
        <v>12.490235767166997</v>
      </c>
      <c r="F329" s="214">
        <v>-0.36253697410707586</v>
      </c>
      <c r="G329" s="214">
        <v>1.1401850062637777</v>
      </c>
      <c r="H329" s="214">
        <v>6.337361088129672</v>
      </c>
      <c r="I329" s="214">
        <v>2.8724126498926612</v>
      </c>
      <c r="J329" s="214">
        <v>2.5028139969879621</v>
      </c>
    </row>
    <row r="330" spans="1:10">
      <c r="A330" s="214">
        <v>199</v>
      </c>
      <c r="B330" s="214" t="s">
        <v>53</v>
      </c>
      <c r="C330" s="214">
        <v>2015</v>
      </c>
      <c r="D330" s="214" t="s">
        <v>458</v>
      </c>
      <c r="E330" s="214">
        <v>15.618319203008195</v>
      </c>
      <c r="F330" s="214">
        <v>0.19584802373931698</v>
      </c>
      <c r="G330" s="214">
        <v>3.0291947804231656</v>
      </c>
      <c r="H330" s="214">
        <v>-1.1593060709617191</v>
      </c>
      <c r="I330" s="214">
        <v>8.8287793758861675</v>
      </c>
      <c r="J330" s="214">
        <v>4.7238030939212621</v>
      </c>
    </row>
    <row r="331" spans="1:10">
      <c r="A331" s="214">
        <v>199</v>
      </c>
      <c r="B331" s="214" t="s">
        <v>53</v>
      </c>
      <c r="C331" s="214">
        <v>2016</v>
      </c>
      <c r="D331" s="214" t="s">
        <v>458</v>
      </c>
      <c r="E331" s="214">
        <v>14.866342302925894</v>
      </c>
      <c r="F331" s="214">
        <v>-2.7274069861282983</v>
      </c>
      <c r="G331" s="214">
        <v>2.3710922341787772</v>
      </c>
      <c r="H331" s="214">
        <v>4.7794519341562278</v>
      </c>
      <c r="I331" s="214">
        <v>15.381634277214026</v>
      </c>
      <c r="J331" s="214">
        <v>-4.9384291564948413</v>
      </c>
    </row>
    <row r="332" spans="1:10">
      <c r="A332" s="214">
        <v>199</v>
      </c>
      <c r="B332" s="214" t="s">
        <v>53</v>
      </c>
      <c r="C332" s="214">
        <v>2017</v>
      </c>
      <c r="D332" s="214" t="s">
        <v>458</v>
      </c>
      <c r="E332" s="214">
        <v>11.748924382762198</v>
      </c>
      <c r="F332" s="214">
        <v>0.19612729796561634</v>
      </c>
      <c r="G332" s="214">
        <v>1.5397573560171702</v>
      </c>
      <c r="H332" s="214">
        <v>2.2938186523796844</v>
      </c>
      <c r="I332" s="214">
        <v>13.431513298235437</v>
      </c>
      <c r="J332" s="214">
        <v>-5.7122922218357104</v>
      </c>
    </row>
    <row r="333" spans="1:10">
      <c r="A333" s="214">
        <v>199</v>
      </c>
      <c r="B333" s="214" t="s">
        <v>53</v>
      </c>
      <c r="C333" s="214">
        <v>2018</v>
      </c>
      <c r="D333" s="214" t="s">
        <v>458</v>
      </c>
      <c r="E333" s="214">
        <v>10.948498733946494</v>
      </c>
      <c r="F333" s="214">
        <v>4.1213196355673967</v>
      </c>
      <c r="G333" s="214">
        <v>1.8656516916221513</v>
      </c>
      <c r="H333" s="214">
        <v>1.7339075319736814</v>
      </c>
      <c r="I333" s="214">
        <v>11.931259021144282</v>
      </c>
      <c r="J333" s="214">
        <v>-8.7036391463610148</v>
      </c>
    </row>
    <row r="334" spans="1:10">
      <c r="A334" s="214">
        <v>199</v>
      </c>
      <c r="B334" s="214" t="s">
        <v>53</v>
      </c>
      <c r="C334" s="214">
        <v>2019</v>
      </c>
      <c r="D334" s="214" t="s">
        <v>458</v>
      </c>
      <c r="E334" s="214">
        <v>4.1937171654003009</v>
      </c>
      <c r="F334" s="214">
        <v>-5.829207535963743E-2</v>
      </c>
      <c r="G334" s="214">
        <v>1.2481311869371994</v>
      </c>
      <c r="H334" s="214">
        <v>-1.6989493295222147</v>
      </c>
      <c r="I334" s="214">
        <v>11.3132332910514</v>
      </c>
      <c r="J334" s="214">
        <v>-6.6104059077064434</v>
      </c>
    </row>
    <row r="335" spans="1:10">
      <c r="A335" s="214">
        <v>213</v>
      </c>
      <c r="B335" s="214" t="s">
        <v>61</v>
      </c>
      <c r="C335" s="214">
        <v>2015</v>
      </c>
      <c r="D335" s="214" t="s">
        <v>458</v>
      </c>
      <c r="E335" s="214">
        <v>8.3875008819248009</v>
      </c>
      <c r="F335" s="214">
        <v>-31.640308015859752</v>
      </c>
      <c r="G335" s="214">
        <v>4.8556794969335471</v>
      </c>
      <c r="H335" s="214">
        <v>16.473918717942784</v>
      </c>
      <c r="I335" s="214">
        <v>8.2982805231417061</v>
      </c>
      <c r="J335" s="214">
        <v>10.399930159766516</v>
      </c>
    </row>
    <row r="336" spans="1:10">
      <c r="A336" s="214">
        <v>213</v>
      </c>
      <c r="B336" s="214" t="s">
        <v>61</v>
      </c>
      <c r="C336" s="214">
        <v>2016</v>
      </c>
      <c r="D336" s="214" t="s">
        <v>458</v>
      </c>
      <c r="E336" s="214">
        <v>28.650141874994599</v>
      </c>
      <c r="F336" s="214">
        <v>-43.515462734842501</v>
      </c>
      <c r="G336" s="214">
        <v>19.373047972130912</v>
      </c>
      <c r="H336" s="214">
        <v>25.927297834391176</v>
      </c>
      <c r="I336" s="214">
        <v>31.03026091469399</v>
      </c>
      <c r="J336" s="214">
        <v>-4.1650021113789748</v>
      </c>
    </row>
    <row r="337" spans="1:10">
      <c r="A337" s="214">
        <v>213</v>
      </c>
      <c r="B337" s="214" t="s">
        <v>61</v>
      </c>
      <c r="C337" s="214">
        <v>2017</v>
      </c>
      <c r="D337" s="214" t="s">
        <v>458</v>
      </c>
      <c r="E337" s="214">
        <v>25.210374882817099</v>
      </c>
      <c r="F337" s="214">
        <v>-54.675853980566544</v>
      </c>
      <c r="G337" s="214">
        <v>19.660993410509043</v>
      </c>
      <c r="H337" s="214">
        <v>32.611113098605401</v>
      </c>
      <c r="I337" s="214">
        <v>32.10111965589698</v>
      </c>
      <c r="J337" s="214">
        <v>-4.4869973016277811</v>
      </c>
    </row>
    <row r="338" spans="1:10">
      <c r="A338" s="214">
        <v>213</v>
      </c>
      <c r="B338" s="214" t="s">
        <v>61</v>
      </c>
      <c r="C338" s="214">
        <v>2018</v>
      </c>
      <c r="D338" s="214" t="s">
        <v>458</v>
      </c>
      <c r="E338" s="214">
        <v>54.482286663682302</v>
      </c>
      <c r="F338" s="214">
        <v>-47.919306463646578</v>
      </c>
      <c r="G338" s="214">
        <v>44.348830977053716</v>
      </c>
      <c r="H338" s="214">
        <v>36.383492863760189</v>
      </c>
      <c r="I338" s="214">
        <v>29.304521012675842</v>
      </c>
      <c r="J338" s="214">
        <v>-7.6352517261608703</v>
      </c>
    </row>
    <row r="339" spans="1:10">
      <c r="A339" s="214">
        <v>213</v>
      </c>
      <c r="B339" s="214" t="s">
        <v>61</v>
      </c>
      <c r="C339" s="214">
        <v>2019</v>
      </c>
      <c r="D339" s="214" t="s">
        <v>458</v>
      </c>
      <c r="E339" s="214">
        <v>26.028560296913298</v>
      </c>
      <c r="F339" s="214">
        <v>-17.387770619922904</v>
      </c>
      <c r="G339" s="214">
        <v>35.73720673252798</v>
      </c>
      <c r="H339" s="214">
        <v>-0.23892688342743895</v>
      </c>
      <c r="I339" s="214">
        <v>-1.5909356115905684</v>
      </c>
      <c r="J339" s="214">
        <v>9.5089866793262381</v>
      </c>
    </row>
    <row r="340" spans="1:10">
      <c r="A340" s="214">
        <v>218</v>
      </c>
      <c r="B340" s="214" t="s">
        <v>310</v>
      </c>
      <c r="C340" s="214">
        <v>2015</v>
      </c>
      <c r="D340" s="214" t="s">
        <v>458</v>
      </c>
      <c r="E340" s="214">
        <v>7.3056754944021947</v>
      </c>
      <c r="F340" s="214">
        <v>-5.1395785433981382</v>
      </c>
      <c r="G340" s="214">
        <v>-0.27152751313035201</v>
      </c>
      <c r="H340" s="214">
        <v>19.919072917368634</v>
      </c>
      <c r="I340" s="214">
        <v>-3.4540634789865265</v>
      </c>
      <c r="J340" s="214">
        <v>-3.7482278874514208</v>
      </c>
    </row>
    <row r="341" spans="1:10">
      <c r="A341" s="214">
        <v>218</v>
      </c>
      <c r="B341" s="214" t="s">
        <v>310</v>
      </c>
      <c r="C341" s="214">
        <v>2016</v>
      </c>
      <c r="D341" s="214" t="s">
        <v>458</v>
      </c>
      <c r="E341" s="214">
        <v>20.373097923026098</v>
      </c>
      <c r="F341" s="214">
        <v>0.11107786942749232</v>
      </c>
      <c r="G341" s="214">
        <v>-0.17234713241586397</v>
      </c>
      <c r="H341" s="214">
        <v>3.8019852402312573</v>
      </c>
      <c r="I341" s="214">
        <v>-8.2421814107781231</v>
      </c>
      <c r="J341" s="214">
        <v>24.874563356561335</v>
      </c>
    </row>
    <row r="342" spans="1:10">
      <c r="A342" s="214">
        <v>218</v>
      </c>
      <c r="B342" s="214" t="s">
        <v>310</v>
      </c>
      <c r="C342" s="214">
        <v>2017</v>
      </c>
      <c r="D342" s="214" t="s">
        <v>458</v>
      </c>
      <c r="E342" s="214">
        <v>18.913080984447802</v>
      </c>
      <c r="F342" s="214">
        <v>1.6162999296089324</v>
      </c>
      <c r="G342" s="214"/>
      <c r="H342" s="214">
        <v>-7.1690890197625903</v>
      </c>
      <c r="I342" s="214">
        <v>-4.4937313759322564</v>
      </c>
      <c r="J342" s="214">
        <v>28.959601450533714</v>
      </c>
    </row>
    <row r="343" spans="1:10">
      <c r="A343" s="214">
        <v>218</v>
      </c>
      <c r="B343" s="214" t="s">
        <v>310</v>
      </c>
      <c r="C343" s="214">
        <v>2018</v>
      </c>
      <c r="D343" s="214" t="s">
        <v>458</v>
      </c>
      <c r="E343" s="214">
        <v>28.933766813801608</v>
      </c>
      <c r="F343" s="214">
        <v>2.0006168783083456</v>
      </c>
      <c r="G343" s="214"/>
      <c r="H343" s="214">
        <v>-8.7137376740365102</v>
      </c>
      <c r="I343" s="214">
        <v>-7.5150972944716301</v>
      </c>
      <c r="J343" s="214">
        <v>43.1619849040014</v>
      </c>
    </row>
    <row r="344" spans="1:10">
      <c r="A344" s="214">
        <v>218</v>
      </c>
      <c r="B344" s="214" t="s">
        <v>310</v>
      </c>
      <c r="C344" s="214">
        <v>2019</v>
      </c>
      <c r="D344" s="214" t="s">
        <v>458</v>
      </c>
      <c r="E344" s="214">
        <v>33.709030346526397</v>
      </c>
      <c r="F344" s="214">
        <v>7.1159980505604707</v>
      </c>
      <c r="G344" s="214"/>
      <c r="H344" s="214">
        <v>-5.3032450849675516</v>
      </c>
      <c r="I344" s="214">
        <v>-3.3992482785104059</v>
      </c>
      <c r="J344" s="214">
        <v>35.295525659443882</v>
      </c>
    </row>
    <row r="345" spans="1:10">
      <c r="A345" s="214">
        <v>223</v>
      </c>
      <c r="B345" s="214" t="s">
        <v>51</v>
      </c>
      <c r="C345" s="214">
        <v>2008</v>
      </c>
      <c r="D345" s="214" t="s">
        <v>458</v>
      </c>
      <c r="E345" s="214">
        <v>10.531473697791327</v>
      </c>
      <c r="F345" s="214">
        <v>9.0904882467893486</v>
      </c>
      <c r="G345" s="214"/>
      <c r="H345" s="214">
        <v>1.029930012714761</v>
      </c>
      <c r="I345" s="214">
        <v>-5.4482267279464622</v>
      </c>
      <c r="J345" s="214">
        <v>5.8592821662336831</v>
      </c>
    </row>
    <row r="346" spans="1:10">
      <c r="A346" s="214">
        <v>223</v>
      </c>
      <c r="B346" s="214" t="s">
        <v>51</v>
      </c>
      <c r="C346" s="214">
        <v>2009</v>
      </c>
      <c r="D346" s="214" t="s">
        <v>458</v>
      </c>
      <c r="E346" s="214">
        <v>7.6653441644025264</v>
      </c>
      <c r="F346" s="214">
        <v>-0.27366786506193641</v>
      </c>
      <c r="G346" s="214">
        <v>-3.1994821593694636</v>
      </c>
      <c r="H346" s="214">
        <v>5.1340111229083547</v>
      </c>
      <c r="I346" s="214">
        <v>3.9508249031496874</v>
      </c>
      <c r="J346" s="214">
        <v>2.0536581627758821</v>
      </c>
    </row>
    <row r="347" spans="1:10">
      <c r="A347" s="214">
        <v>223</v>
      </c>
      <c r="B347" s="214" t="s">
        <v>51</v>
      </c>
      <c r="C347" s="214">
        <v>2010</v>
      </c>
      <c r="D347" s="214" t="s">
        <v>458</v>
      </c>
      <c r="E347" s="214">
        <v>7.3057762501711068</v>
      </c>
      <c r="F347" s="214">
        <v>-8.3040165414854954</v>
      </c>
      <c r="G347" s="214">
        <v>-2.1671882609543855</v>
      </c>
      <c r="H347" s="214">
        <v>12.714291205178974</v>
      </c>
      <c r="I347" s="214">
        <v>0.69606128798901068</v>
      </c>
      <c r="J347" s="214">
        <v>4.3666285594430008</v>
      </c>
    </row>
    <row r="348" spans="1:10">
      <c r="A348" s="214">
        <v>223</v>
      </c>
      <c r="B348" s="214" t="s">
        <v>51</v>
      </c>
      <c r="C348" s="214">
        <v>2011</v>
      </c>
      <c r="D348" s="214" t="s">
        <v>458</v>
      </c>
      <c r="E348" s="214">
        <v>9.3452646350791042</v>
      </c>
      <c r="F348" s="214">
        <v>-10.453012912217851</v>
      </c>
      <c r="G348" s="214">
        <v>-0.53585046178834206</v>
      </c>
      <c r="H348" s="214">
        <v>15.226138112541932</v>
      </c>
      <c r="I348" s="214">
        <v>2.998827386856064</v>
      </c>
      <c r="J348" s="214">
        <v>2.1091625096872946</v>
      </c>
    </row>
    <row r="349" spans="1:10">
      <c r="A349" s="214">
        <v>223</v>
      </c>
      <c r="B349" s="214" t="s">
        <v>51</v>
      </c>
      <c r="C349" s="214">
        <v>2012</v>
      </c>
      <c r="D349" s="214" t="s">
        <v>458</v>
      </c>
      <c r="E349" s="214">
        <v>3.4239904927402094</v>
      </c>
      <c r="F349" s="214">
        <v>5.2837050404966686</v>
      </c>
      <c r="G349" s="214">
        <v>0.39954781145205198</v>
      </c>
      <c r="H349" s="214">
        <v>2.6018320778327464</v>
      </c>
      <c r="I349" s="214">
        <v>6.7265496216434428</v>
      </c>
      <c r="J349" s="214">
        <v>-11.587644058684699</v>
      </c>
    </row>
    <row r="350" spans="1:10">
      <c r="A350" s="214">
        <v>223</v>
      </c>
      <c r="B350" s="214" t="s">
        <v>51</v>
      </c>
      <c r="C350" s="214">
        <v>2013</v>
      </c>
      <c r="D350" s="214" t="s">
        <v>458</v>
      </c>
      <c r="E350" s="214">
        <v>15.37909011831124</v>
      </c>
      <c r="F350" s="214">
        <v>4.8602269592563809</v>
      </c>
      <c r="G350" s="214">
        <v>1.6844517694203893</v>
      </c>
      <c r="H350" s="214">
        <v>8.0822776798652054</v>
      </c>
      <c r="I350" s="214">
        <v>14.233389492263548</v>
      </c>
      <c r="J350" s="214">
        <v>-13.481255782494291</v>
      </c>
    </row>
    <row r="351" spans="1:10">
      <c r="A351" s="214">
        <v>223</v>
      </c>
      <c r="B351" s="214" t="s">
        <v>51</v>
      </c>
      <c r="C351" s="214">
        <v>2014</v>
      </c>
      <c r="D351" s="214" t="s">
        <v>458</v>
      </c>
      <c r="E351" s="214">
        <v>11.154558989149251</v>
      </c>
      <c r="F351" s="214">
        <v>2.5563408427176455</v>
      </c>
      <c r="G351" s="214">
        <v>0.47967447813347203</v>
      </c>
      <c r="H351" s="214">
        <v>7.5133296980706525</v>
      </c>
      <c r="I351" s="214">
        <v>-1.5039304392976831</v>
      </c>
      <c r="J351" s="214">
        <v>2.1091444095251646</v>
      </c>
    </row>
    <row r="352" spans="1:10">
      <c r="A352" s="214">
        <v>223</v>
      </c>
      <c r="B352" s="214" t="s">
        <v>51</v>
      </c>
      <c r="C352" s="214">
        <v>2015</v>
      </c>
      <c r="D352" s="214" t="s">
        <v>458</v>
      </c>
      <c r="E352" s="214">
        <v>12.837528515945408</v>
      </c>
      <c r="F352" s="214">
        <v>2.9268389707378546</v>
      </c>
      <c r="G352" s="214">
        <v>3.3839917389028149</v>
      </c>
      <c r="H352" s="214">
        <v>-10.281603806630361</v>
      </c>
      <c r="I352" s="214">
        <v>18.98064168749212</v>
      </c>
      <c r="J352" s="214">
        <v>-2.1723400745570274</v>
      </c>
    </row>
    <row r="353" spans="1:10">
      <c r="A353" s="214">
        <v>223</v>
      </c>
      <c r="B353" s="214" t="s">
        <v>51</v>
      </c>
      <c r="C353" s="214">
        <v>2016</v>
      </c>
      <c r="D353" s="214" t="s">
        <v>458</v>
      </c>
      <c r="E353" s="214">
        <v>22.712275396761797</v>
      </c>
      <c r="F353" s="214">
        <v>-0.71950940075923242</v>
      </c>
      <c r="G353" s="214">
        <v>2.4497154277768236</v>
      </c>
      <c r="H353" s="214">
        <v>-2.1792879882711365</v>
      </c>
      <c r="I353" s="214">
        <v>31.043031344069789</v>
      </c>
      <c r="J353" s="214">
        <v>-7.8816739860544445</v>
      </c>
    </row>
    <row r="354" spans="1:10">
      <c r="A354" s="214">
        <v>223</v>
      </c>
      <c r="B354" s="214" t="s">
        <v>51</v>
      </c>
      <c r="C354" s="214">
        <v>2017</v>
      </c>
      <c r="D354" s="214" t="s">
        <v>458</v>
      </c>
      <c r="E354" s="214">
        <v>33.72087332994969</v>
      </c>
      <c r="F354" s="214">
        <v>5.1964036988733842</v>
      </c>
      <c r="G354" s="214">
        <v>2.1277593209038019</v>
      </c>
      <c r="H354" s="214">
        <v>-0.39334852019619682</v>
      </c>
      <c r="I354" s="214">
        <v>30.829303393554198</v>
      </c>
      <c r="J354" s="214">
        <v>-4.0392445631854912</v>
      </c>
    </row>
    <row r="355" spans="1:10">
      <c r="A355" s="214">
        <v>223</v>
      </c>
      <c r="B355" s="214" t="s">
        <v>51</v>
      </c>
      <c r="C355" s="214">
        <v>2018</v>
      </c>
      <c r="D355" s="214" t="s">
        <v>458</v>
      </c>
      <c r="E355" s="214">
        <v>27.027736285838294</v>
      </c>
      <c r="F355" s="214">
        <v>-3.1906671692218609</v>
      </c>
      <c r="G355" s="214">
        <v>2.1207852990542073</v>
      </c>
      <c r="H355" s="214">
        <v>-13.731260647730753</v>
      </c>
      <c r="I355" s="214">
        <v>32.134265162230321</v>
      </c>
      <c r="J355" s="214">
        <v>9.6946136415063719</v>
      </c>
    </row>
    <row r="356" spans="1:10">
      <c r="A356" s="214">
        <v>223</v>
      </c>
      <c r="B356" s="214" t="s">
        <v>51</v>
      </c>
      <c r="C356" s="214">
        <v>2019</v>
      </c>
      <c r="D356" s="214" t="s">
        <v>458</v>
      </c>
      <c r="E356" s="214">
        <v>31.568419447164409</v>
      </c>
      <c r="F356" s="214">
        <v>-1.6563136894746826</v>
      </c>
      <c r="G356" s="214">
        <v>2.4477736268233725</v>
      </c>
      <c r="H356" s="214">
        <v>-4.001411843466359</v>
      </c>
      <c r="I356" s="214">
        <v>27.729022060173875</v>
      </c>
      <c r="J356" s="214">
        <v>7.0493492931082038</v>
      </c>
    </row>
    <row r="357" spans="1:10">
      <c r="A357" s="214">
        <v>228</v>
      </c>
      <c r="B357" s="214" t="s">
        <v>62</v>
      </c>
      <c r="C357" s="214">
        <v>2010</v>
      </c>
      <c r="D357" s="214" t="s">
        <v>458</v>
      </c>
      <c r="E357" s="214">
        <v>3.4884396428222351</v>
      </c>
      <c r="F357" s="214">
        <v>-2.4538578802426367</v>
      </c>
      <c r="G357" s="214"/>
      <c r="H357" s="214">
        <v>14.274633107488656</v>
      </c>
      <c r="I357" s="214">
        <v>6.4245640444526337</v>
      </c>
      <c r="J357" s="214">
        <v>-14.756899628876418</v>
      </c>
    </row>
    <row r="358" spans="1:10">
      <c r="A358" s="214">
        <v>228</v>
      </c>
      <c r="B358" s="214" t="s">
        <v>62</v>
      </c>
      <c r="C358" s="214">
        <v>2011</v>
      </c>
      <c r="D358" s="214" t="s">
        <v>458</v>
      </c>
      <c r="E358" s="214">
        <v>4.1657274665439292</v>
      </c>
      <c r="F358" s="214">
        <v>-2.8760731992205253</v>
      </c>
      <c r="G358" s="214"/>
      <c r="H358" s="214">
        <v>8.4023963274398952</v>
      </c>
      <c r="I358" s="214">
        <v>5.6701023327085114</v>
      </c>
      <c r="J358" s="214">
        <v>-7.0306979943839565</v>
      </c>
    </row>
    <row r="359" spans="1:10">
      <c r="A359" s="214">
        <v>228</v>
      </c>
      <c r="B359" s="214" t="s">
        <v>62</v>
      </c>
      <c r="C359" s="214">
        <v>2012</v>
      </c>
      <c r="D359" s="214" t="s">
        <v>458</v>
      </c>
      <c r="E359" s="214">
        <v>10.06373440546656</v>
      </c>
      <c r="F359" s="214">
        <v>-1.9077466649243291</v>
      </c>
      <c r="G359" s="214"/>
      <c r="H359" s="214">
        <v>-1.8038617529087873</v>
      </c>
      <c r="I359" s="214">
        <v>5.8918036851758728</v>
      </c>
      <c r="J359" s="214">
        <v>7.8835391381238082</v>
      </c>
    </row>
    <row r="360" spans="1:10">
      <c r="A360" s="214">
        <v>228</v>
      </c>
      <c r="B360" s="214" t="s">
        <v>62</v>
      </c>
      <c r="C360" s="214">
        <v>2013</v>
      </c>
      <c r="D360" s="214" t="s">
        <v>458</v>
      </c>
      <c r="E360" s="214">
        <v>11.684725239504324</v>
      </c>
      <c r="F360" s="214">
        <v>-0.68534499443601815</v>
      </c>
      <c r="G360" s="214"/>
      <c r="H360" s="214">
        <v>-8.6303849478392927</v>
      </c>
      <c r="I360" s="214">
        <v>3.3459358794543981</v>
      </c>
      <c r="J360" s="214">
        <v>17.654519302325237</v>
      </c>
    </row>
    <row r="361" spans="1:10">
      <c r="A361" s="214">
        <v>228</v>
      </c>
      <c r="B361" s="214" t="s">
        <v>62</v>
      </c>
      <c r="C361" s="214">
        <v>2014</v>
      </c>
      <c r="D361" s="214" t="s">
        <v>458</v>
      </c>
      <c r="E361" s="214">
        <v>12.32269170879653</v>
      </c>
      <c r="F361" s="214">
        <v>-2.0769435899934754</v>
      </c>
      <c r="G361" s="214">
        <v>0.17375063160679821</v>
      </c>
      <c r="H361" s="214">
        <v>15.620886444301398</v>
      </c>
      <c r="I361" s="214">
        <v>-2.211255551413732</v>
      </c>
      <c r="J361" s="214">
        <v>0.81625377429554291</v>
      </c>
    </row>
    <row r="362" spans="1:10">
      <c r="A362" s="214">
        <v>228</v>
      </c>
      <c r="B362" s="214" t="s">
        <v>62</v>
      </c>
      <c r="C362" s="214">
        <v>2015</v>
      </c>
      <c r="D362" s="214" t="s">
        <v>458</v>
      </c>
      <c r="E362" s="214">
        <v>12.622789069577149</v>
      </c>
      <c r="F362" s="214">
        <v>0.52159444365836927</v>
      </c>
      <c r="G362" s="214">
        <v>0.85140670027554133</v>
      </c>
      <c r="H362" s="214">
        <v>14.521958627568512</v>
      </c>
      <c r="I362" s="214">
        <v>1.7513511808579736</v>
      </c>
      <c r="J362" s="214">
        <v>-5.0235218827832462</v>
      </c>
    </row>
    <row r="363" spans="1:10">
      <c r="A363" s="214">
        <v>228</v>
      </c>
      <c r="B363" s="214" t="s">
        <v>62</v>
      </c>
      <c r="C363" s="214">
        <v>2016</v>
      </c>
      <c r="D363" s="214" t="s">
        <v>458</v>
      </c>
      <c r="E363" s="214">
        <v>13.610210641852422</v>
      </c>
      <c r="F363" s="214">
        <v>0.32322148649446081</v>
      </c>
      <c r="G363" s="214">
        <v>0.74298024005427088</v>
      </c>
      <c r="H363" s="214">
        <v>6.948133879182306</v>
      </c>
      <c r="I363" s="214">
        <v>4.16232564955844</v>
      </c>
      <c r="J363" s="214">
        <v>1.4335493865629445</v>
      </c>
    </row>
    <row r="364" spans="1:10">
      <c r="A364" s="214">
        <v>228</v>
      </c>
      <c r="B364" s="214" t="s">
        <v>62</v>
      </c>
      <c r="C364" s="214">
        <v>2017</v>
      </c>
      <c r="D364" s="214" t="s">
        <v>458</v>
      </c>
      <c r="E364" s="214">
        <v>10.285077191066499</v>
      </c>
      <c r="F364" s="214">
        <v>-2.7811129366392202</v>
      </c>
      <c r="G364" s="214">
        <v>0.29905138653828611</v>
      </c>
      <c r="H364" s="214">
        <v>3.1642050117471605</v>
      </c>
      <c r="I364" s="214">
        <v>6.642077249991214</v>
      </c>
      <c r="J364" s="214">
        <v>2.9608564794290579</v>
      </c>
    </row>
    <row r="365" spans="1:10">
      <c r="A365" s="214">
        <v>228</v>
      </c>
      <c r="B365" s="214" t="s">
        <v>62</v>
      </c>
      <c r="C365" s="214">
        <v>2018</v>
      </c>
      <c r="D365" s="214" t="s">
        <v>458</v>
      </c>
      <c r="E365" s="214">
        <v>11.627676228832099</v>
      </c>
      <c r="F365" s="214">
        <v>-2.9035647511109604</v>
      </c>
      <c r="G365" s="214">
        <v>1.0409284893944657</v>
      </c>
      <c r="H365" s="214">
        <v>2.2992626683975459</v>
      </c>
      <c r="I365" s="214">
        <v>8.6443604018285551</v>
      </c>
      <c r="J365" s="214">
        <v>2.5466894203224921</v>
      </c>
    </row>
    <row r="366" spans="1:10">
      <c r="A366" s="214">
        <v>228</v>
      </c>
      <c r="B366" s="214" t="s">
        <v>62</v>
      </c>
      <c r="C366" s="214">
        <v>2019</v>
      </c>
      <c r="D366" s="214" t="s">
        <v>458</v>
      </c>
      <c r="E366" s="214">
        <v>12.720038407521702</v>
      </c>
      <c r="F366" s="214">
        <v>-1.9008615684726857</v>
      </c>
      <c r="G366" s="214">
        <v>1.2634934696943163</v>
      </c>
      <c r="H366" s="214">
        <v>4.4501418238332926</v>
      </c>
      <c r="I366" s="214">
        <v>6.8591862176743703</v>
      </c>
      <c r="J366" s="214">
        <v>2.0480784647924093</v>
      </c>
    </row>
    <row r="367" spans="1:10">
      <c r="A367" s="214">
        <v>233</v>
      </c>
      <c r="B367" s="214" t="s">
        <v>63</v>
      </c>
      <c r="C367" s="214">
        <v>2009</v>
      </c>
      <c r="D367" s="214" t="s">
        <v>458</v>
      </c>
      <c r="E367" s="214">
        <v>0.63963698132356939</v>
      </c>
      <c r="F367" s="214">
        <v>-8.3754551209837533</v>
      </c>
      <c r="G367" s="214">
        <v>-4.634625427288662</v>
      </c>
      <c r="H367" s="214">
        <v>21.646729851291234</v>
      </c>
      <c r="I367" s="214">
        <v>1.8462231149930588</v>
      </c>
      <c r="J367" s="214">
        <v>-9.8432354366883033</v>
      </c>
    </row>
    <row r="368" spans="1:10">
      <c r="A368" s="214">
        <v>233</v>
      </c>
      <c r="B368" s="214" t="s">
        <v>63</v>
      </c>
      <c r="C368" s="214">
        <v>2010</v>
      </c>
      <c r="D368" s="214" t="s">
        <v>458</v>
      </c>
      <c r="E368" s="214">
        <v>3.9771706458663871</v>
      </c>
      <c r="F368" s="214">
        <v>-5.3299751085275826</v>
      </c>
      <c r="G368" s="214"/>
      <c r="H368" s="214">
        <v>15.152974709734091</v>
      </c>
      <c r="I368" s="214">
        <v>0.3398936543718527</v>
      </c>
      <c r="J368" s="214">
        <v>-6.1857226097119753</v>
      </c>
    </row>
    <row r="369" spans="1:10">
      <c r="A369" s="214">
        <v>233</v>
      </c>
      <c r="B369" s="214" t="s">
        <v>63</v>
      </c>
      <c r="C369" s="214">
        <v>2011</v>
      </c>
      <c r="D369" s="214" t="s">
        <v>458</v>
      </c>
      <c r="E369" s="214">
        <v>5.9995646954898589</v>
      </c>
      <c r="F369" s="214">
        <v>-5.4708975461940454</v>
      </c>
      <c r="G369" s="214"/>
      <c r="H369" s="214">
        <v>4.9055721453377537</v>
      </c>
      <c r="I369" s="214">
        <v>-0.13885931968236775</v>
      </c>
      <c r="J369" s="214">
        <v>6.7037494160285149</v>
      </c>
    </row>
    <row r="370" spans="1:10">
      <c r="A370" s="214">
        <v>233</v>
      </c>
      <c r="B370" s="214" t="s">
        <v>63</v>
      </c>
      <c r="C370" s="214">
        <v>2012</v>
      </c>
      <c r="D370" s="214" t="s">
        <v>458</v>
      </c>
      <c r="E370" s="214">
        <v>6.4039818396648229</v>
      </c>
      <c r="F370" s="214">
        <v>-5.1209460543481242</v>
      </c>
      <c r="G370" s="214"/>
      <c r="H370" s="214">
        <v>8.8031293796508141</v>
      </c>
      <c r="I370" s="214">
        <v>8.3579881938991498</v>
      </c>
      <c r="J370" s="214">
        <v>-5.6361896795370114</v>
      </c>
    </row>
    <row r="371" spans="1:10">
      <c r="A371" s="214">
        <v>233</v>
      </c>
      <c r="B371" s="214" t="s">
        <v>63</v>
      </c>
      <c r="C371" s="214">
        <v>2013</v>
      </c>
      <c r="D371" s="214" t="s">
        <v>458</v>
      </c>
      <c r="E371" s="214">
        <v>13.969829202953214</v>
      </c>
      <c r="F371" s="214">
        <v>1.3770567537970857</v>
      </c>
      <c r="G371" s="214">
        <v>-0.36684499045776153</v>
      </c>
      <c r="H371" s="214">
        <v>12.904244165338465</v>
      </c>
      <c r="I371" s="214">
        <v>2.24376889541103</v>
      </c>
      <c r="J371" s="214">
        <v>-2.1883956211356015</v>
      </c>
    </row>
    <row r="372" spans="1:10">
      <c r="A372" s="214">
        <v>233</v>
      </c>
      <c r="B372" s="214" t="s">
        <v>63</v>
      </c>
      <c r="C372" s="214">
        <v>2014</v>
      </c>
      <c r="D372" s="214" t="s">
        <v>458</v>
      </c>
      <c r="E372" s="214">
        <v>17.171433056992665</v>
      </c>
      <c r="F372" s="214">
        <v>-5.0448267740838482</v>
      </c>
      <c r="G372" s="214">
        <v>1.2703687385426261</v>
      </c>
      <c r="H372" s="214">
        <v>19.155366782020995</v>
      </c>
      <c r="I372" s="214">
        <v>-8.5788644197695234</v>
      </c>
      <c r="J372" s="214">
        <v>10.369388730282408</v>
      </c>
    </row>
    <row r="373" spans="1:10">
      <c r="A373" s="214">
        <v>233</v>
      </c>
      <c r="B373" s="214" t="s">
        <v>63</v>
      </c>
      <c r="C373" s="214">
        <v>2015</v>
      </c>
      <c r="D373" s="214" t="s">
        <v>458</v>
      </c>
      <c r="E373" s="214">
        <v>15.963289070777698</v>
      </c>
      <c r="F373" s="214">
        <v>-4.7489381486806774</v>
      </c>
      <c r="G373" s="214">
        <v>9.0611637422424973</v>
      </c>
      <c r="H373" s="214">
        <v>15.124383356810657</v>
      </c>
      <c r="I373" s="214">
        <v>-2.0146539667258381</v>
      </c>
      <c r="J373" s="214">
        <v>-1.4586659128689412</v>
      </c>
    </row>
    <row r="374" spans="1:10">
      <c r="A374" s="214">
        <v>233</v>
      </c>
      <c r="B374" s="214" t="s">
        <v>63</v>
      </c>
      <c r="C374" s="214">
        <v>2016</v>
      </c>
      <c r="D374" s="214" t="s">
        <v>458</v>
      </c>
      <c r="E374" s="214">
        <v>20.444758332913803</v>
      </c>
      <c r="F374" s="214">
        <v>-4.2787327105053343</v>
      </c>
      <c r="G374" s="214">
        <v>9.4648399285027995</v>
      </c>
      <c r="H374" s="214">
        <v>9.7361776607848878</v>
      </c>
      <c r="I374" s="214">
        <v>-1.9657318179130989</v>
      </c>
      <c r="J374" s="214">
        <v>7.4882052720445493</v>
      </c>
    </row>
    <row r="375" spans="1:10">
      <c r="A375" s="214">
        <v>233</v>
      </c>
      <c r="B375" s="214" t="s">
        <v>63</v>
      </c>
      <c r="C375" s="214">
        <v>2017</v>
      </c>
      <c r="D375" s="214" t="s">
        <v>458</v>
      </c>
      <c r="E375" s="214">
        <v>20.407958438828402</v>
      </c>
      <c r="F375" s="214">
        <v>-2.2975264109261122</v>
      </c>
      <c r="G375" s="214">
        <v>7.5717982350187842</v>
      </c>
      <c r="H375" s="214">
        <v>11.673578653455834</v>
      </c>
      <c r="I375" s="214">
        <v>3.0511545880795374</v>
      </c>
      <c r="J375" s="214">
        <v>0.40895337320035807</v>
      </c>
    </row>
    <row r="376" spans="1:10">
      <c r="A376" s="214">
        <v>233</v>
      </c>
      <c r="B376" s="214" t="s">
        <v>63</v>
      </c>
      <c r="C376" s="214">
        <v>2018</v>
      </c>
      <c r="D376" s="214" t="s">
        <v>458</v>
      </c>
      <c r="E376" s="214">
        <v>24.4733204126203</v>
      </c>
      <c r="F376" s="214">
        <v>-1.1930626649033389</v>
      </c>
      <c r="G376" s="214">
        <v>10.700867049289313</v>
      </c>
      <c r="H376" s="214">
        <v>8.446525320517317</v>
      </c>
      <c r="I376" s="214">
        <v>2.9334738767871507</v>
      </c>
      <c r="J376" s="214">
        <v>3.5855168309298531</v>
      </c>
    </row>
    <row r="377" spans="1:10">
      <c r="A377" s="214">
        <v>233</v>
      </c>
      <c r="B377" s="214" t="s">
        <v>63</v>
      </c>
      <c r="C377" s="214">
        <v>2019</v>
      </c>
      <c r="D377" s="214" t="s">
        <v>458</v>
      </c>
      <c r="E377" s="214">
        <v>23.172200202389899</v>
      </c>
      <c r="F377" s="214">
        <v>-3.4763425960254146</v>
      </c>
      <c r="G377" s="214">
        <v>11.03427362479902</v>
      </c>
      <c r="H377" s="214">
        <v>5.723703609349144</v>
      </c>
      <c r="I377" s="214">
        <v>7.4418859415250616</v>
      </c>
      <c r="J377" s="214">
        <v>2.4486796227420875</v>
      </c>
    </row>
    <row r="378" spans="1:10">
      <c r="A378" s="214">
        <v>238</v>
      </c>
      <c r="B378" s="214" t="s">
        <v>341</v>
      </c>
      <c r="C378" s="214">
        <v>2011</v>
      </c>
      <c r="D378" s="214" t="s">
        <v>458</v>
      </c>
      <c r="E378" s="214">
        <v>2.1093550361006486</v>
      </c>
      <c r="F378" s="214">
        <v>-0.95587064167403923</v>
      </c>
      <c r="G378" s="214"/>
      <c r="H378" s="214">
        <v>-22.30826900025194</v>
      </c>
      <c r="I378" s="214">
        <v>8.3558358212054245</v>
      </c>
      <c r="J378" s="214">
        <v>17.017658856821203</v>
      </c>
    </row>
    <row r="379" spans="1:10">
      <c r="A379" s="214">
        <v>238</v>
      </c>
      <c r="B379" s="214" t="s">
        <v>341</v>
      </c>
      <c r="C379" s="214">
        <v>2013</v>
      </c>
      <c r="D379" s="214" t="s">
        <v>458</v>
      </c>
      <c r="E379" s="214">
        <v>11.709386378733484</v>
      </c>
      <c r="F379" s="214">
        <v>0.15895969868357218</v>
      </c>
      <c r="G379" s="214">
        <v>0.29812320010600257</v>
      </c>
      <c r="H379" s="214">
        <v>-13.52117094380891</v>
      </c>
      <c r="I379" s="214">
        <v>22.988728213260231</v>
      </c>
      <c r="J379" s="214">
        <v>1.7847462104925889</v>
      </c>
    </row>
    <row r="380" spans="1:10">
      <c r="A380" s="214">
        <v>238</v>
      </c>
      <c r="B380" s="214" t="s">
        <v>341</v>
      </c>
      <c r="C380" s="214">
        <v>2014</v>
      </c>
      <c r="D380" s="214" t="s">
        <v>458</v>
      </c>
      <c r="E380" s="214">
        <v>15.556968073105271</v>
      </c>
      <c r="F380" s="214">
        <v>6.2882045045997019</v>
      </c>
      <c r="G380" s="214">
        <v>0.10034876185175898</v>
      </c>
      <c r="H380" s="214">
        <v>-5.3934453487662921</v>
      </c>
      <c r="I380" s="214">
        <v>2.6883039028826303</v>
      </c>
      <c r="J380" s="214">
        <v>11.873556252537469</v>
      </c>
    </row>
    <row r="381" spans="1:10">
      <c r="A381" s="214">
        <v>238</v>
      </c>
      <c r="B381" s="214" t="s">
        <v>341</v>
      </c>
      <c r="C381" s="214">
        <v>2015</v>
      </c>
      <c r="D381" s="214" t="s">
        <v>458</v>
      </c>
      <c r="E381" s="214">
        <v>7.7244568813087042</v>
      </c>
      <c r="F381" s="214">
        <v>-1.0660856122836009</v>
      </c>
      <c r="G381" s="214">
        <v>-0.16706582085485466</v>
      </c>
      <c r="H381" s="214">
        <v>-1.5429230399489426</v>
      </c>
      <c r="I381" s="214">
        <v>7.6959703714379444</v>
      </c>
      <c r="J381" s="214">
        <v>2.8045609829581544</v>
      </c>
    </row>
    <row r="382" spans="1:10">
      <c r="A382" s="214">
        <v>238</v>
      </c>
      <c r="B382" s="214" t="s">
        <v>341</v>
      </c>
      <c r="C382" s="214">
        <v>2016</v>
      </c>
      <c r="D382" s="214" t="s">
        <v>458</v>
      </c>
      <c r="E382" s="214">
        <v>9.6033500525133952</v>
      </c>
      <c r="F382" s="214">
        <v>2.6456147707150635</v>
      </c>
      <c r="G382" s="214">
        <v>1.1678940052868703</v>
      </c>
      <c r="H382" s="214">
        <v>-6.2921586012305024</v>
      </c>
      <c r="I382" s="214">
        <v>12.504079368959641</v>
      </c>
      <c r="J382" s="214">
        <v>-0.42207949121767996</v>
      </c>
    </row>
    <row r="383" spans="1:10">
      <c r="A383" s="214">
        <v>238</v>
      </c>
      <c r="B383" s="214" t="s">
        <v>341</v>
      </c>
      <c r="C383" s="214">
        <v>2017</v>
      </c>
      <c r="D383" s="214" t="s">
        <v>458</v>
      </c>
      <c r="E383" s="214">
        <v>3.0011162932730002</v>
      </c>
      <c r="F383" s="214">
        <v>1.4049353602315868</v>
      </c>
      <c r="G383" s="214">
        <v>1.0622100181538987</v>
      </c>
      <c r="H383" s="214">
        <v>-1.3298143768104196</v>
      </c>
      <c r="I383" s="214">
        <v>4.9766276911319984</v>
      </c>
      <c r="J383" s="214">
        <v>-3.112842399434065</v>
      </c>
    </row>
    <row r="384" spans="1:10">
      <c r="A384" s="214">
        <v>238</v>
      </c>
      <c r="B384" s="214" t="s">
        <v>341</v>
      </c>
      <c r="C384" s="214">
        <v>2018</v>
      </c>
      <c r="D384" s="214" t="s">
        <v>458</v>
      </c>
      <c r="E384" s="214">
        <v>4.5594604353889068</v>
      </c>
      <c r="F384" s="214">
        <v>0.99949713088840753</v>
      </c>
      <c r="G384" s="214">
        <v>1.0514497299884176</v>
      </c>
      <c r="H384" s="214">
        <v>-0.25903374610830188</v>
      </c>
      <c r="I384" s="214">
        <v>3.9926392038917129</v>
      </c>
      <c r="J384" s="214">
        <v>-1.2250918832713324</v>
      </c>
    </row>
    <row r="385" spans="1:10">
      <c r="A385" s="214">
        <v>238</v>
      </c>
      <c r="B385" s="214" t="s">
        <v>341</v>
      </c>
      <c r="C385" s="214">
        <v>2019</v>
      </c>
      <c r="D385" s="214" t="s">
        <v>458</v>
      </c>
      <c r="E385" s="214">
        <v>3.0767829839724001</v>
      </c>
      <c r="F385" s="214">
        <v>0.34432175646108831</v>
      </c>
      <c r="G385" s="214">
        <v>-1.4112375738673772</v>
      </c>
      <c r="H385" s="214">
        <v>1.7104516808027266</v>
      </c>
      <c r="I385" s="214">
        <v>3.3234094957378417</v>
      </c>
      <c r="J385" s="214">
        <v>-0.89016237516187857</v>
      </c>
    </row>
    <row r="386" spans="1:10">
      <c r="A386" s="214">
        <v>243</v>
      </c>
      <c r="B386" s="214" t="s">
        <v>65</v>
      </c>
      <c r="C386" s="214">
        <v>2015</v>
      </c>
      <c r="D386" s="214" t="s">
        <v>458</v>
      </c>
      <c r="E386" s="214">
        <v>21.704319070192597</v>
      </c>
      <c r="F386" s="214">
        <v>0.9581530060164356</v>
      </c>
      <c r="G386" s="214">
        <v>2.0482866895641179</v>
      </c>
      <c r="H386" s="214">
        <v>7.3656484827911601</v>
      </c>
      <c r="I386" s="214">
        <v>-2.5397605245061072E-2</v>
      </c>
      <c r="J386" s="214">
        <v>11.357628497065946</v>
      </c>
    </row>
    <row r="387" spans="1:10">
      <c r="A387" s="214">
        <v>243</v>
      </c>
      <c r="B387" s="214" t="s">
        <v>65</v>
      </c>
      <c r="C387" s="214">
        <v>2016</v>
      </c>
      <c r="D387" s="214" t="s">
        <v>458</v>
      </c>
      <c r="E387" s="214">
        <v>19.457214247736101</v>
      </c>
      <c r="F387" s="214">
        <v>3.4735404482297696</v>
      </c>
      <c r="G387" s="214">
        <v>1.9454857785044943</v>
      </c>
      <c r="H387" s="214">
        <v>2.5121341590470863</v>
      </c>
      <c r="I387" s="214">
        <v>0.52599567927588708</v>
      </c>
      <c r="J387" s="214">
        <v>11.000058182678861</v>
      </c>
    </row>
    <row r="388" spans="1:10">
      <c r="A388" s="214">
        <v>243</v>
      </c>
      <c r="B388" s="214" t="s">
        <v>65</v>
      </c>
      <c r="C388" s="214">
        <v>2017</v>
      </c>
      <c r="D388" s="214" t="s">
        <v>458</v>
      </c>
      <c r="E388" s="214">
        <v>4.442227607997399</v>
      </c>
      <c r="F388" s="214">
        <v>1.5909286129022959</v>
      </c>
      <c r="G388" s="214">
        <v>1.4497120851721736</v>
      </c>
      <c r="H388" s="214">
        <v>5.4908299431368466</v>
      </c>
      <c r="I388" s="214">
        <v>-4.0696100364767069</v>
      </c>
      <c r="J388" s="214">
        <v>-1.9632996737211528E-2</v>
      </c>
    </row>
    <row r="389" spans="1:10">
      <c r="A389" s="214">
        <v>243</v>
      </c>
      <c r="B389" s="214" t="s">
        <v>65</v>
      </c>
      <c r="C389" s="214">
        <v>2018</v>
      </c>
      <c r="D389" s="214" t="s">
        <v>458</v>
      </c>
      <c r="E389" s="214">
        <v>13.324617641363496</v>
      </c>
      <c r="F389" s="214">
        <v>-2.5101272284498046</v>
      </c>
      <c r="G389" s="214">
        <v>-0.2759636972649897</v>
      </c>
      <c r="H389" s="214">
        <v>13.727624623186228</v>
      </c>
      <c r="I389" s="214">
        <v>-14.103948663259743</v>
      </c>
      <c r="J389" s="214">
        <v>16.4870326071518</v>
      </c>
    </row>
    <row r="390" spans="1:10">
      <c r="A390" s="214">
        <v>248</v>
      </c>
      <c r="B390" s="214" t="s">
        <v>66</v>
      </c>
      <c r="C390" s="214">
        <v>2013</v>
      </c>
      <c r="D390" s="214" t="s">
        <v>458</v>
      </c>
      <c r="E390" s="214">
        <v>7.5343775242123545</v>
      </c>
      <c r="F390" s="214">
        <v>-4.6659583341565529</v>
      </c>
      <c r="G390" s="214"/>
      <c r="H390" s="214">
        <v>-8.1098215404482286</v>
      </c>
      <c r="I390" s="214">
        <v>-7.6257831831677194</v>
      </c>
      <c r="J390" s="214">
        <v>27.935940581984859</v>
      </c>
    </row>
    <row r="391" spans="1:10">
      <c r="A391" s="214">
        <v>248</v>
      </c>
      <c r="B391" s="214" t="s">
        <v>66</v>
      </c>
      <c r="C391" s="214">
        <v>2014</v>
      </c>
      <c r="D391" s="214" t="s">
        <v>458</v>
      </c>
      <c r="E391" s="214">
        <v>20.588401342848059</v>
      </c>
      <c r="F391" s="214">
        <v>-3.278709937238113</v>
      </c>
      <c r="G391" s="214"/>
      <c r="H391" s="214">
        <v>22.319428279623551</v>
      </c>
      <c r="I391" s="214">
        <v>-18.601923029601792</v>
      </c>
      <c r="J391" s="214">
        <v>20.149606030064408</v>
      </c>
    </row>
    <row r="392" spans="1:10">
      <c r="A392" s="214">
        <v>248</v>
      </c>
      <c r="B392" s="214" t="s">
        <v>66</v>
      </c>
      <c r="C392" s="214">
        <v>2015</v>
      </c>
      <c r="D392" s="214" t="s">
        <v>458</v>
      </c>
      <c r="E392" s="214">
        <v>17.228830275070301</v>
      </c>
      <c r="F392" s="214">
        <v>-2.4776980644781954</v>
      </c>
      <c r="G392" s="214"/>
      <c r="H392" s="214">
        <v>11.97781475570873</v>
      </c>
      <c r="I392" s="214">
        <v>-19.923470336810166</v>
      </c>
      <c r="J392" s="214">
        <v>27.652183920649932</v>
      </c>
    </row>
    <row r="393" spans="1:10">
      <c r="A393" s="214">
        <v>248</v>
      </c>
      <c r="B393" s="214" t="s">
        <v>66</v>
      </c>
      <c r="C393" s="214">
        <v>2016</v>
      </c>
      <c r="D393" s="214" t="s">
        <v>458</v>
      </c>
      <c r="E393" s="214">
        <v>23.018092826937902</v>
      </c>
      <c r="F393" s="214">
        <v>1.8713559373255588</v>
      </c>
      <c r="G393" s="214"/>
      <c r="H393" s="214">
        <v>0.72859909105375209</v>
      </c>
      <c r="I393" s="214">
        <v>-16.960221131176063</v>
      </c>
      <c r="J393" s="214">
        <v>37.378358929734645</v>
      </c>
    </row>
    <row r="394" spans="1:10">
      <c r="A394" s="214">
        <v>248</v>
      </c>
      <c r="B394" s="214" t="s">
        <v>66</v>
      </c>
      <c r="C394" s="214">
        <v>2017</v>
      </c>
      <c r="D394" s="214" t="s">
        <v>458</v>
      </c>
      <c r="E394" s="214">
        <v>25.7379429724826</v>
      </c>
      <c r="F394" s="214">
        <v>2.6287943456799834</v>
      </c>
      <c r="G394" s="214"/>
      <c r="H394" s="214">
        <v>1.6155133189058422</v>
      </c>
      <c r="I394" s="214">
        <v>5.4802111272355702</v>
      </c>
      <c r="J394" s="214">
        <v>16.013424180661211</v>
      </c>
    </row>
    <row r="395" spans="1:10">
      <c r="A395" s="214">
        <v>248</v>
      </c>
      <c r="B395" s="214" t="s">
        <v>66</v>
      </c>
      <c r="C395" s="214">
        <v>2018</v>
      </c>
      <c r="D395" s="214" t="s">
        <v>458</v>
      </c>
      <c r="E395" s="214">
        <v>27.590476942414199</v>
      </c>
      <c r="F395" s="214">
        <v>4.2348074435659937</v>
      </c>
      <c r="G395" s="214"/>
      <c r="H395" s="214">
        <v>4.6308739443947564</v>
      </c>
      <c r="I395" s="214">
        <v>13.284202303525294</v>
      </c>
      <c r="J395" s="214">
        <v>5.4405932509281598</v>
      </c>
    </row>
    <row r="396" spans="1:10">
      <c r="A396" s="214">
        <v>248</v>
      </c>
      <c r="B396" s="214" t="s">
        <v>66</v>
      </c>
      <c r="C396" s="214">
        <v>2019</v>
      </c>
      <c r="D396" s="214" t="s">
        <v>458</v>
      </c>
      <c r="E396" s="214">
        <v>27.418732207301296</v>
      </c>
      <c r="F396" s="214">
        <v>3.9132807879523979</v>
      </c>
      <c r="G396" s="214"/>
      <c r="H396" s="214">
        <v>5.0097099839143944</v>
      </c>
      <c r="I396" s="214">
        <v>28.420841475783892</v>
      </c>
      <c r="J396" s="214">
        <v>-9.9251000403493919</v>
      </c>
    </row>
    <row r="397" spans="1:10">
      <c r="A397" s="214">
        <v>253</v>
      </c>
      <c r="B397" s="214" t="s">
        <v>343</v>
      </c>
      <c r="C397" s="214">
        <v>2015</v>
      </c>
      <c r="D397" s="214" t="s">
        <v>458</v>
      </c>
      <c r="E397" s="214">
        <v>12.225470188858196</v>
      </c>
      <c r="F397" s="214">
        <v>-0.35422426225994919</v>
      </c>
      <c r="G397" s="214"/>
      <c r="H397" s="214">
        <v>5.0143954802410686</v>
      </c>
      <c r="I397" s="214">
        <v>5.7434848307744488</v>
      </c>
      <c r="J397" s="214">
        <v>1.821814140102628</v>
      </c>
    </row>
    <row r="398" spans="1:10">
      <c r="A398" s="214">
        <v>253</v>
      </c>
      <c r="B398" s="214" t="s">
        <v>343</v>
      </c>
      <c r="C398" s="214">
        <v>2016</v>
      </c>
      <c r="D398" s="214" t="s">
        <v>458</v>
      </c>
      <c r="E398" s="214">
        <v>15.213402483772299</v>
      </c>
      <c r="F398" s="214">
        <v>3.7473967724649402</v>
      </c>
      <c r="G398" s="214"/>
      <c r="H398" s="214">
        <v>0.20604304058649725</v>
      </c>
      <c r="I398" s="214">
        <v>8.2622232069251869</v>
      </c>
      <c r="J398" s="214">
        <v>2.9977394637956731</v>
      </c>
    </row>
    <row r="399" spans="1:10">
      <c r="A399" s="214">
        <v>253</v>
      </c>
      <c r="B399" s="214" t="s">
        <v>343</v>
      </c>
      <c r="C399" s="214">
        <v>2017</v>
      </c>
      <c r="D399" s="214" t="s">
        <v>458</v>
      </c>
      <c r="E399" s="214">
        <v>14.0793198134173</v>
      </c>
      <c r="F399" s="214">
        <v>7.6140484157462414</v>
      </c>
      <c r="G399" s="214"/>
      <c r="H399" s="214">
        <v>5.7792720551961576</v>
      </c>
      <c r="I399" s="214">
        <v>-4.1003453025890249</v>
      </c>
      <c r="J399" s="214">
        <v>4.7863446450639291</v>
      </c>
    </row>
    <row r="400" spans="1:10">
      <c r="A400" s="214">
        <v>263</v>
      </c>
      <c r="B400" s="214" t="s">
        <v>96</v>
      </c>
      <c r="C400" s="214">
        <v>2016</v>
      </c>
      <c r="D400" s="214" t="s">
        <v>151</v>
      </c>
      <c r="E400" s="214">
        <v>2.9515442073716009</v>
      </c>
      <c r="F400" s="214">
        <v>-3.6984499456769009</v>
      </c>
      <c r="G400" s="214">
        <v>9.6867564867991351</v>
      </c>
      <c r="H400" s="214">
        <v>-0.41588994271706348</v>
      </c>
      <c r="I400" s="214">
        <v>31.521702204108337</v>
      </c>
      <c r="J400" s="214">
        <v>-34.142574595141902</v>
      </c>
    </row>
    <row r="401" spans="1:10">
      <c r="A401" s="214">
        <v>263</v>
      </c>
      <c r="B401" s="214" t="s">
        <v>96</v>
      </c>
      <c r="C401" s="214">
        <v>2017</v>
      </c>
      <c r="D401" s="214" t="s">
        <v>151</v>
      </c>
      <c r="E401" s="214">
        <v>0.92875581221770176</v>
      </c>
      <c r="F401" s="214">
        <v>-7.9642001404859784</v>
      </c>
      <c r="G401" s="214">
        <v>8.1065806116097097</v>
      </c>
      <c r="H401" s="214">
        <v>2.5274098184275231</v>
      </c>
      <c r="I401" s="214">
        <v>21.066488079664829</v>
      </c>
      <c r="J401" s="214">
        <v>-22.807522556998386</v>
      </c>
    </row>
    <row r="402" spans="1:10">
      <c r="A402" s="214">
        <v>263</v>
      </c>
      <c r="B402" s="214" t="s">
        <v>96</v>
      </c>
      <c r="C402" s="214">
        <v>2018</v>
      </c>
      <c r="D402" s="214" t="s">
        <v>151</v>
      </c>
      <c r="E402" s="214">
        <v>1.4754500508617969</v>
      </c>
      <c r="F402" s="214">
        <v>-12.051280522199923</v>
      </c>
      <c r="G402" s="214">
        <v>10.305015267289159</v>
      </c>
      <c r="H402" s="214">
        <v>8.8360213158321841</v>
      </c>
      <c r="I402" s="214">
        <v>13.008722960095028</v>
      </c>
      <c r="J402" s="214">
        <v>-18.62302897015465</v>
      </c>
    </row>
    <row r="403" spans="1:10">
      <c r="A403" s="214">
        <v>268</v>
      </c>
      <c r="B403" s="214" t="s">
        <v>121</v>
      </c>
      <c r="C403" s="214">
        <v>2013</v>
      </c>
      <c r="D403" s="214" t="s">
        <v>151</v>
      </c>
      <c r="E403" s="214">
        <v>17.803894632108136</v>
      </c>
      <c r="F403" s="214">
        <v>9.4629288146428205</v>
      </c>
      <c r="G403" s="214">
        <v>1.6443073979700777</v>
      </c>
      <c r="H403" s="214">
        <v>2.1806920171449455</v>
      </c>
      <c r="I403" s="214">
        <v>10.028076399213617</v>
      </c>
      <c r="J403" s="214">
        <v>-5.5121099968633231</v>
      </c>
    </row>
    <row r="404" spans="1:10">
      <c r="A404" s="214">
        <v>268</v>
      </c>
      <c r="B404" s="214" t="s">
        <v>121</v>
      </c>
      <c r="C404" s="214">
        <v>2014</v>
      </c>
      <c r="D404" s="214" t="s">
        <v>151</v>
      </c>
      <c r="E404" s="214">
        <v>15.786173953945497</v>
      </c>
      <c r="F404" s="214">
        <v>10.430070902692998</v>
      </c>
      <c r="G404" s="214">
        <v>2.7174536623827006</v>
      </c>
      <c r="H404" s="214">
        <v>7.6604700394363485</v>
      </c>
      <c r="I404" s="214">
        <v>-6.789738642871324</v>
      </c>
      <c r="J404" s="214">
        <v>1.767917992304767</v>
      </c>
    </row>
    <row r="405" spans="1:10">
      <c r="A405" s="214">
        <v>268</v>
      </c>
      <c r="B405" s="214" t="s">
        <v>121</v>
      </c>
      <c r="C405" s="214">
        <v>2015</v>
      </c>
      <c r="D405" s="214" t="s">
        <v>151</v>
      </c>
      <c r="E405" s="214">
        <v>14.554118330057797</v>
      </c>
      <c r="F405" s="214">
        <v>-1.0857167143641502</v>
      </c>
      <c r="G405" s="214">
        <v>0.54046643471972144</v>
      </c>
      <c r="H405" s="214">
        <v>9.5317458400651169</v>
      </c>
      <c r="I405" s="214">
        <v>-1.8292807955835784</v>
      </c>
      <c r="J405" s="214">
        <v>7.3969035652206863</v>
      </c>
    </row>
    <row r="406" spans="1:10">
      <c r="A406" s="214">
        <v>268</v>
      </c>
      <c r="B406" s="214" t="s">
        <v>121</v>
      </c>
      <c r="C406" s="214">
        <v>2016</v>
      </c>
      <c r="D406" s="214" t="s">
        <v>151</v>
      </c>
      <c r="E406" s="214">
        <v>16.144074893897198</v>
      </c>
      <c r="F406" s="214">
        <v>3.0446527948807844</v>
      </c>
      <c r="G406" s="214">
        <v>1.6486877619885627</v>
      </c>
      <c r="H406" s="214">
        <v>10.865157359041758</v>
      </c>
      <c r="I406" s="214">
        <v>0.49731601151417593</v>
      </c>
      <c r="J406" s="214">
        <v>8.826096647191406E-2</v>
      </c>
    </row>
    <row r="407" spans="1:10">
      <c r="A407" s="214">
        <v>268</v>
      </c>
      <c r="B407" s="214" t="s">
        <v>121</v>
      </c>
      <c r="C407" s="214">
        <v>2017</v>
      </c>
      <c r="D407" s="214" t="s">
        <v>151</v>
      </c>
      <c r="E407" s="214">
        <v>12.042602158287202</v>
      </c>
      <c r="F407" s="214">
        <v>3.7366631912184198</v>
      </c>
      <c r="G407" s="214">
        <v>1.819658354660004</v>
      </c>
      <c r="H407" s="214">
        <v>11.37613177950761</v>
      </c>
      <c r="I407" s="214">
        <v>4.848586570489033E-2</v>
      </c>
      <c r="J407" s="214">
        <v>-4.938337032803723</v>
      </c>
    </row>
    <row r="408" spans="1:10">
      <c r="A408" s="214">
        <v>273</v>
      </c>
      <c r="B408" s="214" t="s">
        <v>52</v>
      </c>
      <c r="C408" s="214">
        <v>2008</v>
      </c>
      <c r="D408" s="214" t="s">
        <v>458</v>
      </c>
      <c r="E408" s="214">
        <v>2.1838250545233819</v>
      </c>
      <c r="F408" s="214">
        <v>-12.325544741430313</v>
      </c>
      <c r="G408" s="214"/>
      <c r="H408" s="214">
        <v>10.049946262726142</v>
      </c>
      <c r="I408" s="214">
        <v>4.0524096304958448</v>
      </c>
      <c r="J408" s="214">
        <v>0.40701390273170546</v>
      </c>
    </row>
    <row r="409" spans="1:10">
      <c r="A409" s="214">
        <v>273</v>
      </c>
      <c r="B409" s="214" t="s">
        <v>52</v>
      </c>
      <c r="C409" s="214">
        <v>2009</v>
      </c>
      <c r="D409" s="214" t="s">
        <v>458</v>
      </c>
      <c r="E409" s="214">
        <v>5.0873863376013944</v>
      </c>
      <c r="F409" s="214">
        <v>-9.7753115594768172</v>
      </c>
      <c r="G409" s="214"/>
      <c r="H409" s="214">
        <v>7.6911175312184179</v>
      </c>
      <c r="I409" s="214">
        <v>9.9679632165823691</v>
      </c>
      <c r="J409" s="214">
        <v>-2.7963828507225745</v>
      </c>
    </row>
    <row r="410" spans="1:10">
      <c r="A410" s="214">
        <v>273</v>
      </c>
      <c r="B410" s="214" t="s">
        <v>52</v>
      </c>
      <c r="C410" s="214">
        <v>2010</v>
      </c>
      <c r="D410" s="214" t="s">
        <v>458</v>
      </c>
      <c r="E410" s="214">
        <v>6.6016164342784336</v>
      </c>
      <c r="F410" s="214">
        <v>-6.2124789696025182</v>
      </c>
      <c r="G410" s="214"/>
      <c r="H410" s="214">
        <v>6.0685052741278263</v>
      </c>
      <c r="I410" s="214">
        <v>6.9271048368456256</v>
      </c>
      <c r="J410" s="214">
        <v>-0.18151470709249828</v>
      </c>
    </row>
    <row r="411" spans="1:10">
      <c r="A411" s="214">
        <v>273</v>
      </c>
      <c r="B411" s="214" t="s">
        <v>52</v>
      </c>
      <c r="C411" s="214">
        <v>2011</v>
      </c>
      <c r="D411" s="214" t="s">
        <v>458</v>
      </c>
      <c r="E411" s="214">
        <v>10.991661230303187</v>
      </c>
      <c r="F411" s="214">
        <v>-10.13338811371124</v>
      </c>
      <c r="G411" s="214"/>
      <c r="H411" s="214">
        <v>5.4344522787495881</v>
      </c>
      <c r="I411" s="214">
        <v>9.8718732563949736</v>
      </c>
      <c r="J411" s="214">
        <v>5.8187238088698692</v>
      </c>
    </row>
    <row r="412" spans="1:10">
      <c r="A412" s="214">
        <v>273</v>
      </c>
      <c r="B412" s="214" t="s">
        <v>52</v>
      </c>
      <c r="C412" s="214">
        <v>2012</v>
      </c>
      <c r="D412" s="214" t="s">
        <v>458</v>
      </c>
      <c r="E412" s="214">
        <v>7.8676171331076432</v>
      </c>
      <c r="F412" s="214">
        <v>-7.1041920328549919</v>
      </c>
      <c r="G412" s="214">
        <v>2.4408162909488071</v>
      </c>
      <c r="H412" s="214">
        <v>0.53291544473992758</v>
      </c>
      <c r="I412" s="214">
        <v>11.015612331989184</v>
      </c>
      <c r="J412" s="214">
        <v>0.98246509828472028</v>
      </c>
    </row>
    <row r="413" spans="1:10">
      <c r="A413" s="214">
        <v>273</v>
      </c>
      <c r="B413" s="214" t="s">
        <v>52</v>
      </c>
      <c r="C413" s="214">
        <v>2013</v>
      </c>
      <c r="D413" s="214" t="s">
        <v>458</v>
      </c>
      <c r="E413" s="214">
        <v>13.497285217059243</v>
      </c>
      <c r="F413" s="214">
        <v>-0.42814629558250594</v>
      </c>
      <c r="G413" s="214">
        <v>2.5022541849311093</v>
      </c>
      <c r="H413" s="214">
        <v>0.35498954643352909</v>
      </c>
      <c r="I413" s="214">
        <v>9.8617614505751501</v>
      </c>
      <c r="J413" s="214">
        <v>1.2064263307019623</v>
      </c>
    </row>
    <row r="414" spans="1:10">
      <c r="A414" s="214">
        <v>273</v>
      </c>
      <c r="B414" s="214" t="s">
        <v>52</v>
      </c>
      <c r="C414" s="214">
        <v>2014</v>
      </c>
      <c r="D414" s="214" t="s">
        <v>458</v>
      </c>
      <c r="E414" s="214">
        <v>5.4964238856442336</v>
      </c>
      <c r="F414" s="214">
        <v>-0.64455965162277984</v>
      </c>
      <c r="G414" s="214">
        <v>1.1362110537444376</v>
      </c>
      <c r="H414" s="214">
        <v>-1.4790685951726115</v>
      </c>
      <c r="I414" s="214">
        <v>-0.19181216294968806</v>
      </c>
      <c r="J414" s="214">
        <v>6.6756532416448735</v>
      </c>
    </row>
    <row r="415" spans="1:10">
      <c r="A415" s="214">
        <v>273</v>
      </c>
      <c r="B415" s="214" t="s">
        <v>52</v>
      </c>
      <c r="C415" s="214">
        <v>2015</v>
      </c>
      <c r="D415" s="214" t="s">
        <v>458</v>
      </c>
      <c r="E415" s="214">
        <v>11.179182053993202</v>
      </c>
      <c r="F415" s="214">
        <v>1.8365830204149773</v>
      </c>
      <c r="G415" s="214">
        <v>3.7928778577306757</v>
      </c>
      <c r="H415" s="214">
        <v>-1.1084173858862498</v>
      </c>
      <c r="I415" s="214">
        <v>6.2282865331678643</v>
      </c>
      <c r="J415" s="214">
        <v>0.42985202856593219</v>
      </c>
    </row>
    <row r="416" spans="1:10">
      <c r="A416" s="214">
        <v>273</v>
      </c>
      <c r="B416" s="214" t="s">
        <v>52</v>
      </c>
      <c r="C416" s="214">
        <v>2016</v>
      </c>
      <c r="D416" s="214" t="s">
        <v>458</v>
      </c>
      <c r="E416" s="214">
        <v>17.556423373533001</v>
      </c>
      <c r="F416" s="214">
        <v>-0.3609954334747556</v>
      </c>
      <c r="G416" s="214">
        <v>8.3720256532676576</v>
      </c>
      <c r="H416" s="214">
        <v>0.502650917976041</v>
      </c>
      <c r="I416" s="214">
        <v>3.0655261739676334</v>
      </c>
      <c r="J416" s="214">
        <v>5.9772160617964225</v>
      </c>
    </row>
    <row r="417" spans="1:10">
      <c r="A417" s="214">
        <v>273</v>
      </c>
      <c r="B417" s="214" t="s">
        <v>52</v>
      </c>
      <c r="C417" s="214">
        <v>2017</v>
      </c>
      <c r="D417" s="214" t="s">
        <v>458</v>
      </c>
      <c r="E417" s="214">
        <v>12.403429577961901</v>
      </c>
      <c r="F417" s="214">
        <v>-7.1610548512830441E-2</v>
      </c>
      <c r="G417" s="214">
        <v>5.9260501183164411</v>
      </c>
      <c r="H417" s="214">
        <v>1.2188538786070664</v>
      </c>
      <c r="I417" s="214">
        <v>3.1446495265135361</v>
      </c>
      <c r="J417" s="214">
        <v>2.1854866030376865</v>
      </c>
    </row>
    <row r="418" spans="1:10">
      <c r="A418" s="214">
        <v>273</v>
      </c>
      <c r="B418" s="214" t="s">
        <v>52</v>
      </c>
      <c r="C418" s="214">
        <v>2018</v>
      </c>
      <c r="D418" s="214" t="s">
        <v>458</v>
      </c>
      <c r="E418" s="214">
        <v>8.1979373726249989</v>
      </c>
      <c r="F418" s="214">
        <v>-1.1296377373809037</v>
      </c>
      <c r="G418" s="214">
        <v>6.4845471945780409</v>
      </c>
      <c r="H418" s="214">
        <v>6.045582254370915</v>
      </c>
      <c r="I418" s="214">
        <v>2.465613993962851</v>
      </c>
      <c r="J418" s="214">
        <v>-5.6681683329059052</v>
      </c>
    </row>
    <row r="419" spans="1:10">
      <c r="A419" s="214">
        <v>273</v>
      </c>
      <c r="B419" s="214" t="s">
        <v>52</v>
      </c>
      <c r="C419" s="214">
        <v>2019</v>
      </c>
      <c r="D419" s="214" t="s">
        <v>458</v>
      </c>
      <c r="E419" s="214">
        <v>5.9293185351349038</v>
      </c>
      <c r="F419" s="214">
        <v>-1.5718467692284444</v>
      </c>
      <c r="G419" s="214">
        <v>4.9840254414008651</v>
      </c>
      <c r="H419" s="214">
        <v>5.4636899865938364</v>
      </c>
      <c r="I419" s="214">
        <v>5.9794951255176727</v>
      </c>
      <c r="J419" s="214">
        <v>-8.9260452491490252</v>
      </c>
    </row>
    <row r="420" spans="1:10">
      <c r="A420" s="214">
        <v>278</v>
      </c>
      <c r="B420" s="214" t="s">
        <v>127</v>
      </c>
      <c r="C420" s="214">
        <v>2013</v>
      </c>
      <c r="D420" s="214" t="s">
        <v>151</v>
      </c>
      <c r="E420" s="214">
        <v>26.663348395166363</v>
      </c>
      <c r="F420" s="214">
        <v>14.721932342547108</v>
      </c>
      <c r="G420" s="214">
        <v>5.9916926957971768</v>
      </c>
      <c r="H420" s="214">
        <v>0.65461172161227488</v>
      </c>
      <c r="I420" s="214">
        <v>16.149080943061875</v>
      </c>
      <c r="J420" s="214">
        <v>-10.853969307852076</v>
      </c>
    </row>
    <row r="421" spans="1:10">
      <c r="A421" s="214">
        <v>278</v>
      </c>
      <c r="B421" s="214" t="s">
        <v>127</v>
      </c>
      <c r="C421" s="214">
        <v>2014</v>
      </c>
      <c r="D421" s="214" t="s">
        <v>151</v>
      </c>
      <c r="E421" s="214">
        <v>11.270569229081527</v>
      </c>
      <c r="F421" s="214">
        <v>4.0471592873989781</v>
      </c>
      <c r="G421" s="214">
        <v>6.3614653094782803</v>
      </c>
      <c r="H421" s="214">
        <v>5.2669132966749075</v>
      </c>
      <c r="I421" s="214">
        <v>-1.6649552783407202</v>
      </c>
      <c r="J421" s="214">
        <v>-2.7400133861299194</v>
      </c>
    </row>
    <row r="422" spans="1:10">
      <c r="A422" s="214">
        <v>278</v>
      </c>
      <c r="B422" s="214" t="s">
        <v>127</v>
      </c>
      <c r="C422" s="214">
        <v>2015</v>
      </c>
      <c r="D422" s="214" t="s">
        <v>151</v>
      </c>
      <c r="E422" s="214">
        <v>20.081543157030502</v>
      </c>
      <c r="F422" s="214">
        <v>7.7428029517589119</v>
      </c>
      <c r="G422" s="214">
        <v>-8.1970650435131933</v>
      </c>
      <c r="H422" s="214">
        <v>15.025409740047541</v>
      </c>
      <c r="I422" s="214">
        <v>6.1889511084117927</v>
      </c>
      <c r="J422" s="214">
        <v>-0.67855559967455292</v>
      </c>
    </row>
    <row r="423" spans="1:10">
      <c r="A423" s="214">
        <v>278</v>
      </c>
      <c r="B423" s="214" t="s">
        <v>127</v>
      </c>
      <c r="C423" s="214">
        <v>2016</v>
      </c>
      <c r="D423" s="214" t="s">
        <v>151</v>
      </c>
      <c r="E423" s="214">
        <v>27.328377286421595</v>
      </c>
      <c r="F423" s="214">
        <v>16.699927336425436</v>
      </c>
      <c r="G423" s="214">
        <v>-8.6120474239318838</v>
      </c>
      <c r="H423" s="214">
        <v>2.0411294655058994</v>
      </c>
      <c r="I423" s="214">
        <v>5.1548923749740929</v>
      </c>
      <c r="J423" s="214">
        <v>12.044475533448056</v>
      </c>
    </row>
    <row r="424" spans="1:10">
      <c r="A424" s="214">
        <v>278</v>
      </c>
      <c r="B424" s="214" t="s">
        <v>127</v>
      </c>
      <c r="C424" s="214">
        <v>2017</v>
      </c>
      <c r="D424" s="214" t="s">
        <v>151</v>
      </c>
      <c r="E424" s="214">
        <v>30.278840516314602</v>
      </c>
      <c r="F424" s="214">
        <v>11.340137455165259</v>
      </c>
      <c r="G424" s="214">
        <v>-6.7797254785735239</v>
      </c>
      <c r="H424" s="214">
        <v>16.03727355388839</v>
      </c>
      <c r="I424" s="214">
        <v>7.4459223819160698</v>
      </c>
      <c r="J424" s="214">
        <v>2.2352326039183978</v>
      </c>
    </row>
    <row r="425" spans="1:10">
      <c r="A425" s="214">
        <v>278</v>
      </c>
      <c r="B425" s="214" t="s">
        <v>127</v>
      </c>
      <c r="C425" s="214">
        <v>2018</v>
      </c>
      <c r="D425" s="214" t="s">
        <v>151</v>
      </c>
      <c r="E425" s="214">
        <v>17.652347104405504</v>
      </c>
      <c r="F425" s="214">
        <v>5.0462219361004106</v>
      </c>
      <c r="G425" s="214">
        <v>-1.9743830652429715</v>
      </c>
      <c r="H425" s="214">
        <v>4.8730677622199998</v>
      </c>
      <c r="I425" s="214">
        <v>5.9137275732909593</v>
      </c>
      <c r="J425" s="214">
        <v>3.7937128980371</v>
      </c>
    </row>
    <row r="426" spans="1:10">
      <c r="A426" s="214">
        <v>278</v>
      </c>
      <c r="B426" s="214" t="s">
        <v>127</v>
      </c>
      <c r="C426" s="214">
        <v>2019</v>
      </c>
      <c r="D426" s="214" t="s">
        <v>151</v>
      </c>
      <c r="E426" s="214">
        <v>18.496344646232998</v>
      </c>
      <c r="F426" s="214">
        <v>2.6503823421424277</v>
      </c>
      <c r="G426" s="214">
        <v>1.610736371620515</v>
      </c>
      <c r="H426" s="214">
        <v>6.9046579000077273</v>
      </c>
      <c r="I426" s="214">
        <v>5.6305170301532108</v>
      </c>
      <c r="J426" s="214">
        <v>1.7000510023091167</v>
      </c>
    </row>
    <row r="427" spans="1:10">
      <c r="A427" s="214">
        <v>283</v>
      </c>
      <c r="B427" s="214" t="s">
        <v>320</v>
      </c>
      <c r="C427" s="214">
        <v>2012</v>
      </c>
      <c r="D427" s="214" t="s">
        <v>458</v>
      </c>
      <c r="E427" s="214">
        <v>3.4826347828531823</v>
      </c>
      <c r="F427" s="214">
        <v>-5.6999115755116261</v>
      </c>
      <c r="G427" s="214"/>
      <c r="H427" s="214">
        <v>6.1977272182032479</v>
      </c>
      <c r="I427" s="214">
        <v>-9.2590548661539884</v>
      </c>
      <c r="J427" s="214">
        <v>12.243874006315551</v>
      </c>
    </row>
    <row r="428" spans="1:10">
      <c r="A428" s="214">
        <v>283</v>
      </c>
      <c r="B428" s="214" t="s">
        <v>320</v>
      </c>
      <c r="C428" s="214">
        <v>2013</v>
      </c>
      <c r="D428" s="214" t="s">
        <v>458</v>
      </c>
      <c r="E428" s="214">
        <v>7.8314113280860624</v>
      </c>
      <c r="F428" s="214">
        <v>3.25056795732496</v>
      </c>
      <c r="G428" s="214"/>
      <c r="H428" s="214">
        <v>5.0432013515597003</v>
      </c>
      <c r="I428" s="214">
        <v>-8.9878956849790512</v>
      </c>
      <c r="J428" s="214">
        <v>8.5255377041804614</v>
      </c>
    </row>
    <row r="429" spans="1:10">
      <c r="A429" s="214">
        <v>283</v>
      </c>
      <c r="B429" s="214" t="s">
        <v>320</v>
      </c>
      <c r="C429" s="214">
        <v>2014</v>
      </c>
      <c r="D429" s="214" t="s">
        <v>458</v>
      </c>
      <c r="E429" s="214">
        <v>4.4776894697109881</v>
      </c>
      <c r="F429" s="214">
        <v>-3.8015343521516129</v>
      </c>
      <c r="G429" s="214"/>
      <c r="H429" s="214">
        <v>0.47699034695209619</v>
      </c>
      <c r="I429" s="214">
        <v>-18.980479752213725</v>
      </c>
      <c r="J429" s="214">
        <v>26.782713227124233</v>
      </c>
    </row>
    <row r="430" spans="1:10">
      <c r="A430" s="214">
        <v>283</v>
      </c>
      <c r="B430" s="214" t="s">
        <v>320</v>
      </c>
      <c r="C430" s="214">
        <v>2015</v>
      </c>
      <c r="D430" s="214" t="s">
        <v>458</v>
      </c>
      <c r="E430" s="214">
        <v>12.216892934395304</v>
      </c>
      <c r="F430" s="214">
        <v>-4.8775265894436686</v>
      </c>
      <c r="G430" s="214"/>
      <c r="H430" s="214">
        <v>6.7730031033909199</v>
      </c>
      <c r="I430" s="214">
        <v>-7.7722584430724169</v>
      </c>
      <c r="J430" s="214">
        <v>18.093674863520473</v>
      </c>
    </row>
    <row r="431" spans="1:10">
      <c r="A431" s="214">
        <v>283</v>
      </c>
      <c r="B431" s="214" t="s">
        <v>320</v>
      </c>
      <c r="C431" s="214">
        <v>2016</v>
      </c>
      <c r="D431" s="214" t="s">
        <v>458</v>
      </c>
      <c r="E431" s="214">
        <v>13.468167421496105</v>
      </c>
      <c r="F431" s="214">
        <v>-2.1578162930375182</v>
      </c>
      <c r="G431" s="214"/>
      <c r="H431" s="214">
        <v>5.6902358888464555</v>
      </c>
      <c r="I431" s="214">
        <v>-4.4898900347748025</v>
      </c>
      <c r="J431" s="214">
        <v>14.425637860461968</v>
      </c>
    </row>
    <row r="432" spans="1:10">
      <c r="A432" s="214">
        <v>283</v>
      </c>
      <c r="B432" s="214" t="s">
        <v>320</v>
      </c>
      <c r="C432" s="214">
        <v>2017</v>
      </c>
      <c r="D432" s="214" t="s">
        <v>458</v>
      </c>
      <c r="E432" s="214">
        <v>13.353176995213296</v>
      </c>
      <c r="F432" s="214">
        <v>-1.5705595695547521</v>
      </c>
      <c r="G432" s="214"/>
      <c r="H432" s="214">
        <v>13.07181031184664</v>
      </c>
      <c r="I432" s="214">
        <v>6.4669538940651634</v>
      </c>
      <c r="J432" s="214">
        <v>-4.615027641143751</v>
      </c>
    </row>
    <row r="433" spans="1:10">
      <c r="A433" s="214">
        <v>283</v>
      </c>
      <c r="B433" s="214" t="s">
        <v>320</v>
      </c>
      <c r="C433" s="214">
        <v>2018</v>
      </c>
      <c r="D433" s="214" t="s">
        <v>458</v>
      </c>
      <c r="E433" s="214">
        <v>9.9083991529788022</v>
      </c>
      <c r="F433" s="214">
        <v>4.5180519243687778</v>
      </c>
      <c r="G433" s="214"/>
      <c r="H433" s="214">
        <v>0.38843196292361704</v>
      </c>
      <c r="I433" s="214">
        <v>13.182891607577915</v>
      </c>
      <c r="J433" s="214">
        <v>-8.1809763418915047</v>
      </c>
    </row>
    <row r="434" spans="1:10">
      <c r="A434" s="214">
        <v>283</v>
      </c>
      <c r="B434" s="214" t="s">
        <v>320</v>
      </c>
      <c r="C434" s="214">
        <v>2019</v>
      </c>
      <c r="D434" s="214" t="s">
        <v>458</v>
      </c>
      <c r="E434" s="214">
        <v>14.4504645530806</v>
      </c>
      <c r="F434" s="214">
        <v>1.2401704820872581</v>
      </c>
      <c r="G434" s="214"/>
      <c r="H434" s="214">
        <v>-0.11596081065531116</v>
      </c>
      <c r="I434" s="214">
        <v>13.527793777835274</v>
      </c>
      <c r="J434" s="214">
        <v>-0.20153889618662291</v>
      </c>
    </row>
    <row r="435" spans="1:10">
      <c r="A435" s="214">
        <v>288</v>
      </c>
      <c r="B435" s="214" t="s">
        <v>353</v>
      </c>
      <c r="C435" s="214">
        <v>2015</v>
      </c>
      <c r="D435" s="214" t="s">
        <v>458</v>
      </c>
      <c r="E435" s="214">
        <v>10.938494168641101</v>
      </c>
      <c r="F435" s="214">
        <v>1.3387977212247564</v>
      </c>
      <c r="G435" s="214">
        <v>3.9650776677882216</v>
      </c>
      <c r="H435" s="214">
        <v>5.6338463343089957</v>
      </c>
      <c r="I435" s="214">
        <v>-1.8472081531705591</v>
      </c>
      <c r="J435" s="214">
        <v>1.8479805984896878</v>
      </c>
    </row>
    <row r="436" spans="1:10">
      <c r="A436" s="214">
        <v>288</v>
      </c>
      <c r="B436" s="214" t="s">
        <v>353</v>
      </c>
      <c r="C436" s="214">
        <v>2016</v>
      </c>
      <c r="D436" s="214" t="s">
        <v>458</v>
      </c>
      <c r="E436" s="214">
        <v>13.376084202361</v>
      </c>
      <c r="F436" s="214">
        <v>3.3396799828191934</v>
      </c>
      <c r="G436" s="214">
        <v>3.8855475369270565</v>
      </c>
      <c r="H436" s="214">
        <v>15.791275039128433</v>
      </c>
      <c r="I436" s="214">
        <v>0.38152903953406536</v>
      </c>
      <c r="J436" s="214">
        <v>-10.02194739604775</v>
      </c>
    </row>
    <row r="437" spans="1:10">
      <c r="A437" s="214">
        <v>288</v>
      </c>
      <c r="B437" s="214" t="s">
        <v>353</v>
      </c>
      <c r="C437" s="214">
        <v>2017</v>
      </c>
      <c r="D437" s="214" t="s">
        <v>458</v>
      </c>
      <c r="E437" s="214">
        <v>12.221914308645923</v>
      </c>
      <c r="F437" s="214">
        <v>3.6581880359646748</v>
      </c>
      <c r="G437" s="214">
        <v>2.7598756358055074</v>
      </c>
      <c r="H437" s="214">
        <v>4.3750317455943541</v>
      </c>
      <c r="I437" s="214">
        <v>4.5018364871449101</v>
      </c>
      <c r="J437" s="214">
        <v>-3.0730175958635257</v>
      </c>
    </row>
    <row r="438" spans="1:10">
      <c r="A438" s="214">
        <v>288</v>
      </c>
      <c r="B438" s="214" t="s">
        <v>353</v>
      </c>
      <c r="C438" s="214">
        <v>2018</v>
      </c>
      <c r="D438" s="214" t="s">
        <v>458</v>
      </c>
      <c r="E438" s="214">
        <v>8.1883588874508</v>
      </c>
      <c r="F438" s="214">
        <v>3.4428304837229331</v>
      </c>
      <c r="G438" s="214">
        <v>4.1363705411147054</v>
      </c>
      <c r="H438" s="214">
        <v>6.3113848028654784</v>
      </c>
      <c r="I438" s="214">
        <v>10.644603471587047</v>
      </c>
      <c r="J438" s="214">
        <v>-16.346830411839363</v>
      </c>
    </row>
    <row r="439" spans="1:10">
      <c r="A439" s="214">
        <v>288</v>
      </c>
      <c r="B439" s="214" t="s">
        <v>353</v>
      </c>
      <c r="C439" s="214">
        <v>2019</v>
      </c>
      <c r="D439" s="214" t="s">
        <v>458</v>
      </c>
      <c r="E439" s="214">
        <v>10.522053483589998</v>
      </c>
      <c r="F439" s="214">
        <v>4.5753160698992072</v>
      </c>
      <c r="G439" s="214">
        <v>5.1768281632525754</v>
      </c>
      <c r="H439" s="214">
        <v>-6.8488812167198114</v>
      </c>
      <c r="I439" s="214">
        <v>5.4295879132038181</v>
      </c>
      <c r="J439" s="214">
        <v>2.1892025539542068</v>
      </c>
    </row>
    <row r="440" spans="1:10">
      <c r="A440" s="214">
        <v>293</v>
      </c>
      <c r="B440" s="214" t="s">
        <v>73</v>
      </c>
      <c r="C440" s="214">
        <v>2015</v>
      </c>
      <c r="D440" s="214" t="s">
        <v>458</v>
      </c>
      <c r="E440" s="214">
        <v>5.4459484946942958</v>
      </c>
      <c r="F440" s="214">
        <v>-1.8396135783052894</v>
      </c>
      <c r="G440" s="214">
        <v>1.9339804777539829</v>
      </c>
      <c r="H440" s="214">
        <v>8.0752257748244691</v>
      </c>
      <c r="I440" s="214">
        <v>1.1404185743095034</v>
      </c>
      <c r="J440" s="214">
        <v>-3.8640627538883692</v>
      </c>
    </row>
    <row r="441" spans="1:10">
      <c r="A441" s="214">
        <v>293</v>
      </c>
      <c r="B441" s="214" t="s">
        <v>73</v>
      </c>
      <c r="C441" s="214">
        <v>2016</v>
      </c>
      <c r="D441" s="214" t="s">
        <v>458</v>
      </c>
      <c r="E441" s="214">
        <v>7.1444560300673032</v>
      </c>
      <c r="F441" s="214">
        <v>-1.2164231795995777</v>
      </c>
      <c r="G441" s="214">
        <v>1.3263692946017207</v>
      </c>
      <c r="H441" s="214">
        <v>7.5785527116602669</v>
      </c>
      <c r="I441" s="214">
        <v>5.063080938299457</v>
      </c>
      <c r="J441" s="214">
        <v>-5.6071237348945679</v>
      </c>
    </row>
    <row r="442" spans="1:10">
      <c r="A442" s="214">
        <v>293</v>
      </c>
      <c r="B442" s="214" t="s">
        <v>73</v>
      </c>
      <c r="C442" s="214">
        <v>2017</v>
      </c>
      <c r="D442" s="214" t="s">
        <v>458</v>
      </c>
      <c r="E442" s="214">
        <v>7.0954349046842005</v>
      </c>
      <c r="F442" s="214">
        <v>-5.9601135898468272E-4</v>
      </c>
      <c r="G442" s="214">
        <v>1.5994359420289852</v>
      </c>
      <c r="H442" s="214">
        <v>-7.0250149863128044</v>
      </c>
      <c r="I442" s="214">
        <v>4.5020820966620931</v>
      </c>
      <c r="J442" s="214">
        <v>8.0195278636649157</v>
      </c>
    </row>
    <row r="443" spans="1:10">
      <c r="A443" s="214">
        <v>293</v>
      </c>
      <c r="B443" s="214" t="s">
        <v>73</v>
      </c>
      <c r="C443" s="214">
        <v>2018</v>
      </c>
      <c r="D443" s="214" t="s">
        <v>458</v>
      </c>
      <c r="E443" s="214">
        <v>13.068124488266902</v>
      </c>
      <c r="F443" s="214">
        <v>0.15118385607936746</v>
      </c>
      <c r="G443" s="214">
        <v>2.0299695925137375</v>
      </c>
      <c r="H443" s="214">
        <v>0.23894013191263652</v>
      </c>
      <c r="I443" s="214">
        <v>5.2980937627561957</v>
      </c>
      <c r="J443" s="214">
        <v>5.3499371450049615</v>
      </c>
    </row>
    <row r="444" spans="1:10">
      <c r="A444" s="214">
        <v>293</v>
      </c>
      <c r="B444" s="214" t="s">
        <v>73</v>
      </c>
      <c r="C444" s="214">
        <v>2019</v>
      </c>
      <c r="D444" s="214" t="s">
        <v>458</v>
      </c>
      <c r="E444" s="214">
        <v>12.527741719105101</v>
      </c>
      <c r="F444" s="214">
        <v>-0.83169632915505609</v>
      </c>
      <c r="G444" s="214">
        <v>2.0227839662394911</v>
      </c>
      <c r="H444" s="214">
        <v>1.9603348883741289</v>
      </c>
      <c r="I444" s="214">
        <v>6.9954073336412321</v>
      </c>
      <c r="J444" s="214">
        <v>2.3809118600053054</v>
      </c>
    </row>
    <row r="445" spans="1:10">
      <c r="A445" s="214">
        <v>298</v>
      </c>
      <c r="B445" s="214" t="s">
        <v>80</v>
      </c>
      <c r="C445" s="214">
        <v>2007</v>
      </c>
      <c r="D445" s="214" t="s">
        <v>458</v>
      </c>
      <c r="E445" s="214">
        <v>38.170841374479984</v>
      </c>
      <c r="F445" s="214">
        <v>61.731460633926709</v>
      </c>
      <c r="G445" s="214"/>
      <c r="H445" s="214">
        <v>6.9641802898851495</v>
      </c>
      <c r="I445" s="214">
        <v>-51.287914068786172</v>
      </c>
      <c r="J445" s="214">
        <v>20.763114519454291</v>
      </c>
    </row>
    <row r="446" spans="1:10">
      <c r="A446" s="214">
        <v>298</v>
      </c>
      <c r="B446" s="214" t="s">
        <v>80</v>
      </c>
      <c r="C446" s="214">
        <v>2011</v>
      </c>
      <c r="D446" s="214" t="s">
        <v>458</v>
      </c>
      <c r="E446" s="214">
        <v>9.1217104637962336</v>
      </c>
      <c r="F446" s="214">
        <v>-10.188993393367133</v>
      </c>
      <c r="G446" s="214"/>
      <c r="H446" s="214">
        <v>19.293939498118682</v>
      </c>
      <c r="I446" s="214">
        <v>-9.0413980343438425</v>
      </c>
      <c r="J446" s="214">
        <v>9.05816239338853</v>
      </c>
    </row>
    <row r="447" spans="1:10">
      <c r="A447" s="214">
        <v>298</v>
      </c>
      <c r="B447" s="214" t="s">
        <v>80</v>
      </c>
      <c r="C447" s="214">
        <v>2012</v>
      </c>
      <c r="D447" s="214" t="s">
        <v>458</v>
      </c>
      <c r="E447" s="214">
        <v>16.711519673049565</v>
      </c>
      <c r="F447" s="214">
        <v>-7.0599520121532757</v>
      </c>
      <c r="G447" s="214">
        <v>-8.2471195263593753</v>
      </c>
      <c r="H447" s="214">
        <v>21.588939321511539</v>
      </c>
      <c r="I447" s="214">
        <v>-15.323994595600865</v>
      </c>
      <c r="J447" s="214">
        <v>25.75364648565154</v>
      </c>
    </row>
    <row r="448" spans="1:10">
      <c r="A448" s="214">
        <v>298</v>
      </c>
      <c r="B448" s="214" t="s">
        <v>80</v>
      </c>
      <c r="C448" s="214">
        <v>2013</v>
      </c>
      <c r="D448" s="214" t="s">
        <v>458</v>
      </c>
      <c r="E448" s="214">
        <v>28.28175726184498</v>
      </c>
      <c r="F448" s="214">
        <v>-3.9251599963664958</v>
      </c>
      <c r="G448" s="214">
        <v>-0.34292840867596119</v>
      </c>
      <c r="H448" s="214">
        <v>20.088929578695229</v>
      </c>
      <c r="I448" s="214">
        <v>-4.1350216776511317</v>
      </c>
      <c r="J448" s="214">
        <v>16.595937765843345</v>
      </c>
    </row>
    <row r="449" spans="1:10">
      <c r="A449" s="214">
        <v>298</v>
      </c>
      <c r="B449" s="214" t="s">
        <v>80</v>
      </c>
      <c r="C449" s="214">
        <v>2014</v>
      </c>
      <c r="D449" s="214" t="s">
        <v>458</v>
      </c>
      <c r="E449" s="214">
        <v>6.4508899695010697</v>
      </c>
      <c r="F449" s="214">
        <v>-8.8085050291888258</v>
      </c>
      <c r="G449" s="214">
        <v>-2.3104272500658807</v>
      </c>
      <c r="H449" s="214">
        <v>24.106067190154924</v>
      </c>
      <c r="I449" s="214">
        <v>-22.228653332495824</v>
      </c>
      <c r="J449" s="214">
        <v>15.692408391096672</v>
      </c>
    </row>
    <row r="450" spans="1:10">
      <c r="A450" s="214">
        <v>298</v>
      </c>
      <c r="B450" s="214" t="s">
        <v>80</v>
      </c>
      <c r="C450" s="214">
        <v>2015</v>
      </c>
      <c r="D450" s="214" t="s">
        <v>458</v>
      </c>
      <c r="E450" s="214">
        <v>19.751498062811599</v>
      </c>
      <c r="F450" s="214">
        <v>-10.734886123557056</v>
      </c>
      <c r="G450" s="214">
        <v>12.843701564051022</v>
      </c>
      <c r="H450" s="214">
        <v>6.0245891142070533</v>
      </c>
      <c r="I450" s="214">
        <v>3.9567986319756443</v>
      </c>
      <c r="J450" s="214">
        <v>7.6612948761349315</v>
      </c>
    </row>
    <row r="451" spans="1:10">
      <c r="A451" s="214">
        <v>298</v>
      </c>
      <c r="B451" s="214" t="s">
        <v>80</v>
      </c>
      <c r="C451" s="214">
        <v>2016</v>
      </c>
      <c r="D451" s="214" t="s">
        <v>458</v>
      </c>
      <c r="E451" s="214">
        <v>17.990658030103198</v>
      </c>
      <c r="F451" s="214">
        <v>-11.654101227193523</v>
      </c>
      <c r="G451" s="214">
        <v>11.44694634633815</v>
      </c>
      <c r="H451" s="214">
        <v>4.6550712638544933</v>
      </c>
      <c r="I451" s="214">
        <v>6.3587798757170049</v>
      </c>
      <c r="J451" s="214">
        <v>7.1839617713870645</v>
      </c>
    </row>
    <row r="452" spans="1:10">
      <c r="A452" s="214">
        <v>298</v>
      </c>
      <c r="B452" s="214" t="s">
        <v>80</v>
      </c>
      <c r="C452" s="214">
        <v>2017</v>
      </c>
      <c r="D452" s="214" t="s">
        <v>458</v>
      </c>
      <c r="E452" s="214">
        <v>26.616821959937305</v>
      </c>
      <c r="F452" s="214">
        <v>-8.4189308365856892</v>
      </c>
      <c r="G452" s="214">
        <v>11.247370360026254</v>
      </c>
      <c r="H452" s="214">
        <v>11.496223138593219</v>
      </c>
      <c r="I452" s="214">
        <v>6.8494669538367567</v>
      </c>
      <c r="J452" s="214">
        <v>5.4426923440667601</v>
      </c>
    </row>
    <row r="453" spans="1:10">
      <c r="A453" s="214">
        <v>298</v>
      </c>
      <c r="B453" s="214" t="s">
        <v>80</v>
      </c>
      <c r="C453" s="214">
        <v>2018</v>
      </c>
      <c r="D453" s="214" t="s">
        <v>458</v>
      </c>
      <c r="E453" s="214">
        <v>12.521165923274197</v>
      </c>
      <c r="F453" s="214">
        <v>0.14407995178594746</v>
      </c>
      <c r="G453" s="214">
        <v>6.5582841111162757</v>
      </c>
      <c r="H453" s="214">
        <v>-0.71052344420658642</v>
      </c>
      <c r="I453" s="214">
        <v>9.1495374282991406</v>
      </c>
      <c r="J453" s="214">
        <v>-2.6202121237205844</v>
      </c>
    </row>
    <row r="454" spans="1:10">
      <c r="A454" s="214">
        <v>298</v>
      </c>
      <c r="B454" s="214" t="s">
        <v>80</v>
      </c>
      <c r="C454" s="214">
        <v>2019</v>
      </c>
      <c r="D454" s="214" t="s">
        <v>458</v>
      </c>
      <c r="E454" s="214">
        <v>6.4335740200349889</v>
      </c>
      <c r="F454" s="214">
        <v>0.67162165203820479</v>
      </c>
      <c r="G454" s="214">
        <v>6.3339261577885821</v>
      </c>
      <c r="H454" s="214">
        <v>-8.0556406261502751</v>
      </c>
      <c r="I454" s="214">
        <v>13.159186931127365</v>
      </c>
      <c r="J454" s="214">
        <v>-5.6755200947688884</v>
      </c>
    </row>
    <row r="455" spans="1:10">
      <c r="A455" s="214">
        <v>299</v>
      </c>
      <c r="B455" s="214" t="s">
        <v>109</v>
      </c>
      <c r="C455" s="214">
        <v>2015</v>
      </c>
      <c r="D455" s="214" t="s">
        <v>458</v>
      </c>
      <c r="E455" s="214">
        <v>0.15123411134360154</v>
      </c>
      <c r="F455" s="214">
        <v>-76.358095464574802</v>
      </c>
      <c r="G455" s="214">
        <v>48.076875046128308</v>
      </c>
      <c r="H455" s="214">
        <v>-42.175517018966381</v>
      </c>
      <c r="I455" s="214">
        <v>0.39504569290622049</v>
      </c>
      <c r="J455" s="214">
        <v>70.212925855850258</v>
      </c>
    </row>
    <row r="456" spans="1:10">
      <c r="A456" s="214">
        <v>299</v>
      </c>
      <c r="B456" s="214" t="s">
        <v>109</v>
      </c>
      <c r="C456" s="214">
        <v>2018</v>
      </c>
      <c r="D456" s="214" t="s">
        <v>458</v>
      </c>
      <c r="E456" s="214">
        <v>129.87484001144475</v>
      </c>
      <c r="F456" s="214">
        <v>-34948.103863057775</v>
      </c>
      <c r="G456" s="214">
        <v>39.138392470523726</v>
      </c>
      <c r="H456" s="214">
        <v>34985.315789738088</v>
      </c>
      <c r="I456" s="214">
        <v>100.36710463055569</v>
      </c>
      <c r="J456" s="214">
        <v>-46.842583769940632</v>
      </c>
    </row>
    <row r="457" spans="1:10">
      <c r="A457" s="214">
        <v>299</v>
      </c>
      <c r="B457" s="214" t="s">
        <v>109</v>
      </c>
      <c r="C457" s="214">
        <v>2019</v>
      </c>
      <c r="D457" s="214" t="s">
        <v>458</v>
      </c>
      <c r="E457" s="214">
        <v>213.95608454183483</v>
      </c>
      <c r="F457" s="214">
        <v>-76570.648685968539</v>
      </c>
      <c r="G457" s="214">
        <v>303.3795438931561</v>
      </c>
      <c r="H457" s="214">
        <v>76344.818156123074</v>
      </c>
      <c r="I457" s="214">
        <v>290.77239338403263</v>
      </c>
      <c r="J457" s="214">
        <v>-154.36532288987988</v>
      </c>
    </row>
    <row r="458" spans="1:10">
      <c r="A458" s="214">
        <v>311</v>
      </c>
      <c r="B458" s="214" t="s">
        <v>334</v>
      </c>
      <c r="C458" s="214">
        <v>2013</v>
      </c>
      <c r="D458" s="214" t="s">
        <v>458</v>
      </c>
      <c r="E458" s="214">
        <v>20.525890921012177</v>
      </c>
      <c r="F458" s="214">
        <v>-5.8559856985288672</v>
      </c>
      <c r="G458" s="214"/>
      <c r="H458" s="214">
        <v>-29.531445505143797</v>
      </c>
      <c r="I458" s="214">
        <v>77.048900886291037</v>
      </c>
      <c r="J458" s="214">
        <v>-21.135578761606197</v>
      </c>
    </row>
    <row r="459" spans="1:10">
      <c r="A459" s="214">
        <v>311</v>
      </c>
      <c r="B459" s="214" t="s">
        <v>334</v>
      </c>
      <c r="C459" s="214">
        <v>2014</v>
      </c>
      <c r="D459" s="214" t="s">
        <v>458</v>
      </c>
      <c r="E459" s="214">
        <v>12.526194043870262</v>
      </c>
      <c r="F459" s="214">
        <v>-1.5018959164297705</v>
      </c>
      <c r="G459" s="214"/>
      <c r="H459" s="214">
        <v>8.2321798484706434</v>
      </c>
      <c r="I459" s="214">
        <v>42.687355049698731</v>
      </c>
      <c r="J459" s="214">
        <v>-36.891444937869345</v>
      </c>
    </row>
    <row r="460" spans="1:10">
      <c r="A460" s="214">
        <v>311</v>
      </c>
      <c r="B460" s="214" t="s">
        <v>334</v>
      </c>
      <c r="C460" s="214">
        <v>2015</v>
      </c>
      <c r="D460" s="214" t="s">
        <v>458</v>
      </c>
      <c r="E460" s="214">
        <v>43.407557079845205</v>
      </c>
      <c r="F460" s="214">
        <v>1.3190589458567779</v>
      </c>
      <c r="G460" s="214"/>
      <c r="H460" s="214">
        <v>1.3565551776281755</v>
      </c>
      <c r="I460" s="214">
        <v>23.89646704654271</v>
      </c>
      <c r="J460" s="214">
        <v>16.835475909817546</v>
      </c>
    </row>
    <row r="461" spans="1:10">
      <c r="A461" s="214">
        <v>311</v>
      </c>
      <c r="B461" s="214" t="s">
        <v>334</v>
      </c>
      <c r="C461" s="214">
        <v>2016</v>
      </c>
      <c r="D461" s="214" t="s">
        <v>458</v>
      </c>
      <c r="E461" s="214">
        <v>26.009858026480799</v>
      </c>
      <c r="F461" s="214">
        <v>2.0326819162150471</v>
      </c>
      <c r="G461" s="214"/>
      <c r="H461" s="214">
        <v>-5.2136356687860683</v>
      </c>
      <c r="I461" s="214">
        <v>9.7253269309043411</v>
      </c>
      <c r="J461" s="214">
        <v>19.465484848147476</v>
      </c>
    </row>
    <row r="462" spans="1:10">
      <c r="A462" s="214">
        <v>311</v>
      </c>
      <c r="B462" s="214" t="s">
        <v>334</v>
      </c>
      <c r="C462" s="214">
        <v>2017</v>
      </c>
      <c r="D462" s="214" t="s">
        <v>458</v>
      </c>
      <c r="E462" s="214">
        <v>16.931307201038393</v>
      </c>
      <c r="F462" s="214">
        <v>3.8608620447488926</v>
      </c>
      <c r="G462" s="214"/>
      <c r="H462" s="214">
        <v>12.485851264110259</v>
      </c>
      <c r="I462" s="214">
        <v>-3.3676050966566216</v>
      </c>
      <c r="J462" s="214">
        <v>3.952198988835864</v>
      </c>
    </row>
    <row r="463" spans="1:10">
      <c r="A463" s="214">
        <v>311</v>
      </c>
      <c r="B463" s="214" t="s">
        <v>334</v>
      </c>
      <c r="C463" s="214">
        <v>2018</v>
      </c>
      <c r="D463" s="214" t="s">
        <v>458</v>
      </c>
      <c r="E463" s="214">
        <v>30.237999162836005</v>
      </c>
      <c r="F463" s="214">
        <v>7.1965804448423931</v>
      </c>
      <c r="G463" s="214"/>
      <c r="H463" s="214">
        <v>11.088498982017754</v>
      </c>
      <c r="I463" s="214">
        <v>-2.6729178926604114</v>
      </c>
      <c r="J463" s="214">
        <v>14.625837628636264</v>
      </c>
    </row>
    <row r="464" spans="1:10">
      <c r="A464" s="214">
        <v>311</v>
      </c>
      <c r="B464" s="214" t="s">
        <v>334</v>
      </c>
      <c r="C464" s="214">
        <v>2019</v>
      </c>
      <c r="D464" s="214" t="s">
        <v>458</v>
      </c>
      <c r="E464" s="214">
        <v>5.224423773187695</v>
      </c>
      <c r="F464" s="214">
        <v>0.28386600917855365</v>
      </c>
      <c r="G464" s="214"/>
      <c r="H464" s="214">
        <v>4.4691123605313798</v>
      </c>
      <c r="I464" s="214">
        <v>-23.246635391502888</v>
      </c>
      <c r="J464" s="214">
        <v>23.718080794980647</v>
      </c>
    </row>
    <row r="465" spans="1:10">
      <c r="A465" s="214">
        <v>313</v>
      </c>
      <c r="B465" s="214" t="s">
        <v>336</v>
      </c>
      <c r="C465" s="214">
        <v>2010</v>
      </c>
      <c r="D465" s="214" t="s">
        <v>458</v>
      </c>
      <c r="E465" s="214">
        <v>17.577963763994823</v>
      </c>
      <c r="F465" s="214">
        <v>-3.2405466878543399</v>
      </c>
      <c r="G465" s="214"/>
      <c r="H465" s="214">
        <v>-3.7925288511850788</v>
      </c>
      <c r="I465" s="214">
        <v>14.716923622782389</v>
      </c>
      <c r="J465" s="214">
        <v>9.8941156802518542</v>
      </c>
    </row>
    <row r="466" spans="1:10">
      <c r="A466" s="214">
        <v>313</v>
      </c>
      <c r="B466" s="214" t="s">
        <v>336</v>
      </c>
      <c r="C466" s="214">
        <v>2011</v>
      </c>
      <c r="D466" s="214" t="s">
        <v>458</v>
      </c>
      <c r="E466" s="214">
        <v>25.494805269290545</v>
      </c>
      <c r="F466" s="214">
        <v>2.3547995867527796</v>
      </c>
      <c r="G466" s="214"/>
      <c r="H466" s="214">
        <v>3.702124029814053</v>
      </c>
      <c r="I466" s="214">
        <v>23.266484893860461</v>
      </c>
      <c r="J466" s="214">
        <v>-3.828603241136749</v>
      </c>
    </row>
    <row r="467" spans="1:10">
      <c r="A467" s="214">
        <v>313</v>
      </c>
      <c r="B467" s="214" t="s">
        <v>336</v>
      </c>
      <c r="C467" s="214">
        <v>2012</v>
      </c>
      <c r="D467" s="214" t="s">
        <v>458</v>
      </c>
      <c r="E467" s="214">
        <v>29.044849924065041</v>
      </c>
      <c r="F467" s="214">
        <v>3.4571261837045917</v>
      </c>
      <c r="G467" s="214"/>
      <c r="H467" s="214">
        <v>2.7963570697569624</v>
      </c>
      <c r="I467" s="214">
        <v>24.038231646669207</v>
      </c>
      <c r="J467" s="214">
        <v>-1.2468649760657211</v>
      </c>
    </row>
    <row r="468" spans="1:10">
      <c r="A468" s="214">
        <v>313</v>
      </c>
      <c r="B468" s="214" t="s">
        <v>336</v>
      </c>
      <c r="C468" s="214">
        <v>2013</v>
      </c>
      <c r="D468" s="214" t="s">
        <v>458</v>
      </c>
      <c r="E468" s="214">
        <v>31.365624778480061</v>
      </c>
      <c r="F468" s="214">
        <v>4.1294989171593137</v>
      </c>
      <c r="G468" s="214"/>
      <c r="H468" s="214">
        <v>7.7958074699902493</v>
      </c>
      <c r="I468" s="214">
        <v>13.869600612441383</v>
      </c>
      <c r="J468" s="214">
        <v>5.5707177788891151</v>
      </c>
    </row>
    <row r="469" spans="1:10">
      <c r="A469" s="214">
        <v>313</v>
      </c>
      <c r="B469" s="214" t="s">
        <v>336</v>
      </c>
      <c r="C469" s="214">
        <v>2014</v>
      </c>
      <c r="D469" s="214" t="s">
        <v>458</v>
      </c>
      <c r="E469" s="214">
        <v>28.462159259864343</v>
      </c>
      <c r="F469" s="214">
        <v>1.230027045907315</v>
      </c>
      <c r="G469" s="214"/>
      <c r="H469" s="214">
        <v>31.897130026983884</v>
      </c>
      <c r="I469" s="214">
        <v>0.31282657842674622</v>
      </c>
      <c r="J469" s="214">
        <v>-4.977824391453602</v>
      </c>
    </row>
    <row r="470" spans="1:10">
      <c r="A470" s="214">
        <v>313</v>
      </c>
      <c r="B470" s="214" t="s">
        <v>336</v>
      </c>
      <c r="C470" s="214">
        <v>2015</v>
      </c>
      <c r="D470" s="214" t="s">
        <v>458</v>
      </c>
      <c r="E470" s="214">
        <v>13.027628147567292</v>
      </c>
      <c r="F470" s="214">
        <v>-1.9805550679946453</v>
      </c>
      <c r="G470" s="214"/>
      <c r="H470" s="214">
        <v>1.869657133609836</v>
      </c>
      <c r="I470" s="214">
        <v>8.0132640892524893</v>
      </c>
      <c r="J470" s="214">
        <v>5.125261992699615</v>
      </c>
    </row>
    <row r="471" spans="1:10">
      <c r="A471" s="214">
        <v>313</v>
      </c>
      <c r="B471" s="214" t="s">
        <v>336</v>
      </c>
      <c r="C471" s="214">
        <v>2016</v>
      </c>
      <c r="D471" s="214" t="s">
        <v>458</v>
      </c>
      <c r="E471" s="214">
        <v>14.625272881255093</v>
      </c>
      <c r="F471" s="214">
        <v>-1.2803780496176067</v>
      </c>
      <c r="G471" s="214"/>
      <c r="H471" s="214">
        <v>2.0793488552799886</v>
      </c>
      <c r="I471" s="214">
        <v>12.171702380625387</v>
      </c>
      <c r="J471" s="214">
        <v>1.6545996949673203</v>
      </c>
    </row>
    <row r="472" spans="1:10">
      <c r="A472" s="214">
        <v>313</v>
      </c>
      <c r="B472" s="214" t="s">
        <v>336</v>
      </c>
      <c r="C472" s="214">
        <v>2017</v>
      </c>
      <c r="D472" s="214" t="s">
        <v>458</v>
      </c>
      <c r="E472" s="214">
        <v>13.353951314791104</v>
      </c>
      <c r="F472" s="214">
        <v>-3.3354448872260587</v>
      </c>
      <c r="G472" s="214"/>
      <c r="H472" s="214">
        <v>5.1046696339247761</v>
      </c>
      <c r="I472" s="214">
        <v>15.256385846914913</v>
      </c>
      <c r="J472" s="214">
        <v>-3.6716592788225277</v>
      </c>
    </row>
    <row r="473" spans="1:10">
      <c r="A473" s="214">
        <v>313</v>
      </c>
      <c r="B473" s="214" t="s">
        <v>336</v>
      </c>
      <c r="C473" s="214">
        <v>2018</v>
      </c>
      <c r="D473" s="214" t="s">
        <v>458</v>
      </c>
      <c r="E473" s="214">
        <v>16.905614872926193</v>
      </c>
      <c r="F473" s="214">
        <v>-1.1843356312543118</v>
      </c>
      <c r="G473" s="214"/>
      <c r="H473" s="214">
        <v>8.5863001729385893</v>
      </c>
      <c r="I473" s="214">
        <v>18.433212201070575</v>
      </c>
      <c r="J473" s="214">
        <v>-8.9295618698286532</v>
      </c>
    </row>
    <row r="474" spans="1:10">
      <c r="A474" s="214">
        <v>313</v>
      </c>
      <c r="B474" s="214" t="s">
        <v>336</v>
      </c>
      <c r="C474" s="214">
        <v>2019</v>
      </c>
      <c r="D474" s="214" t="s">
        <v>458</v>
      </c>
      <c r="E474" s="214">
        <v>12.997863950089702</v>
      </c>
      <c r="F474" s="214">
        <v>-2.6720844723828661</v>
      </c>
      <c r="G474" s="214"/>
      <c r="H474" s="214">
        <v>8.0970287531662066</v>
      </c>
      <c r="I474" s="214">
        <v>3.3671749822885673</v>
      </c>
      <c r="J474" s="214">
        <v>4.205744687017793</v>
      </c>
    </row>
    <row r="475" spans="1:10">
      <c r="A475" s="214">
        <v>316</v>
      </c>
      <c r="B475" s="214" t="s">
        <v>337</v>
      </c>
      <c r="C475" s="214">
        <v>2012</v>
      </c>
      <c r="D475" s="214" t="s">
        <v>458</v>
      </c>
      <c r="E475" s="214">
        <v>45.111970241240087</v>
      </c>
      <c r="F475" s="214">
        <v>23.187224074752649</v>
      </c>
      <c r="G475" s="214"/>
      <c r="H475" s="214">
        <v>-32.075704768936518</v>
      </c>
      <c r="I475" s="214">
        <v>35.713742956515311</v>
      </c>
      <c r="J475" s="214">
        <v>18.286707978908648</v>
      </c>
    </row>
    <row r="476" spans="1:10">
      <c r="A476" s="214">
        <v>316</v>
      </c>
      <c r="B476" s="214" t="s">
        <v>337</v>
      </c>
      <c r="C476" s="214">
        <v>2013</v>
      </c>
      <c r="D476" s="214" t="s">
        <v>458</v>
      </c>
      <c r="E476" s="214">
        <v>56.472303753322386</v>
      </c>
      <c r="F476" s="214">
        <v>29.392396116793023</v>
      </c>
      <c r="G476" s="214"/>
      <c r="H476" s="214">
        <v>-21.180637047391887</v>
      </c>
      <c r="I476" s="214">
        <v>32.597729617923946</v>
      </c>
      <c r="J476" s="214">
        <v>15.662815065997304</v>
      </c>
    </row>
    <row r="477" spans="1:10">
      <c r="A477" s="214">
        <v>316</v>
      </c>
      <c r="B477" s="214" t="s">
        <v>337</v>
      </c>
      <c r="C477" s="214">
        <v>2014</v>
      </c>
      <c r="D477" s="214" t="s">
        <v>458</v>
      </c>
      <c r="E477" s="214">
        <v>44.590333523079948</v>
      </c>
      <c r="F477" s="214">
        <v>18.18298303108352</v>
      </c>
      <c r="G477" s="214"/>
      <c r="H477" s="214">
        <v>3.336531113992903</v>
      </c>
      <c r="I477" s="214">
        <v>16.950949686839692</v>
      </c>
      <c r="J477" s="214">
        <v>6.1198696911638342</v>
      </c>
    </row>
    <row r="478" spans="1:10">
      <c r="A478" s="214">
        <v>316</v>
      </c>
      <c r="B478" s="214" t="s">
        <v>337</v>
      </c>
      <c r="C478" s="214">
        <v>2015</v>
      </c>
      <c r="D478" s="214" t="s">
        <v>458</v>
      </c>
      <c r="E478" s="214">
        <v>48.072674053536794</v>
      </c>
      <c r="F478" s="214">
        <v>27.532881183444434</v>
      </c>
      <c r="G478" s="214"/>
      <c r="H478" s="214">
        <v>-24.886812181951409</v>
      </c>
      <c r="I478" s="214">
        <v>22.728940321498708</v>
      </c>
      <c r="J478" s="214">
        <v>22.697664730545057</v>
      </c>
    </row>
    <row r="479" spans="1:10">
      <c r="A479" s="214">
        <v>316</v>
      </c>
      <c r="B479" s="214" t="s">
        <v>337</v>
      </c>
      <c r="C479" s="214">
        <v>2016</v>
      </c>
      <c r="D479" s="214" t="s">
        <v>458</v>
      </c>
      <c r="E479" s="214">
        <v>31.268396667509492</v>
      </c>
      <c r="F479" s="214">
        <v>25.176648024827351</v>
      </c>
      <c r="G479" s="214"/>
      <c r="H479" s="214">
        <v>-26.961916583370964</v>
      </c>
      <c r="I479" s="214">
        <v>33.01824086146619</v>
      </c>
      <c r="J479" s="214">
        <v>3.5424364586919665E-2</v>
      </c>
    </row>
    <row r="480" spans="1:10">
      <c r="A480" s="214">
        <v>316</v>
      </c>
      <c r="B480" s="214" t="s">
        <v>337</v>
      </c>
      <c r="C480" s="214">
        <v>2017</v>
      </c>
      <c r="D480" s="214" t="s">
        <v>458</v>
      </c>
      <c r="E480" s="214">
        <v>67.275319781943992</v>
      </c>
      <c r="F480" s="214">
        <v>13.07615092978418</v>
      </c>
      <c r="G480" s="214"/>
      <c r="H480" s="214">
        <v>23.392725118722325</v>
      </c>
      <c r="I480" s="214">
        <v>10.762964769056673</v>
      </c>
      <c r="J480" s="214">
        <v>20.043478964380817</v>
      </c>
    </row>
    <row r="481" spans="1:10">
      <c r="A481" s="214">
        <v>321</v>
      </c>
      <c r="B481" s="214" t="s">
        <v>342</v>
      </c>
      <c r="C481" s="214">
        <v>2015</v>
      </c>
      <c r="D481" s="214" t="s">
        <v>458</v>
      </c>
      <c r="E481" s="214">
        <v>37.077936098571897</v>
      </c>
      <c r="F481" s="214">
        <v>3.9524522057614204</v>
      </c>
      <c r="G481" s="214"/>
      <c r="H481" s="214">
        <v>1.1018861262248629</v>
      </c>
      <c r="I481" s="214">
        <v>27.921679069433811</v>
      </c>
      <c r="J481" s="214">
        <v>4.1019186971518096</v>
      </c>
    </row>
    <row r="482" spans="1:10">
      <c r="A482" s="214">
        <v>321</v>
      </c>
      <c r="B482" s="214" t="s">
        <v>342</v>
      </c>
      <c r="C482" s="214">
        <v>2016</v>
      </c>
      <c r="D482" s="214" t="s">
        <v>458</v>
      </c>
      <c r="E482" s="214">
        <v>27.165775195265908</v>
      </c>
      <c r="F482" s="214">
        <v>-4.2137379403430693</v>
      </c>
      <c r="G482" s="214"/>
      <c r="H482" s="214">
        <v>10.416242343326063</v>
      </c>
      <c r="I482" s="214">
        <v>30.355787061571885</v>
      </c>
      <c r="J482" s="214">
        <v>-9.3925162692889721</v>
      </c>
    </row>
    <row r="483" spans="1:10">
      <c r="A483" s="214">
        <v>321</v>
      </c>
      <c r="B483" s="214" t="s">
        <v>342</v>
      </c>
      <c r="C483" s="214">
        <v>2017</v>
      </c>
      <c r="D483" s="214" t="s">
        <v>458</v>
      </c>
      <c r="E483" s="214">
        <v>4.396953893646085</v>
      </c>
      <c r="F483" s="214">
        <v>-0.66638487778513666</v>
      </c>
      <c r="G483" s="214"/>
      <c r="H483" s="214">
        <v>9.1039184139384339</v>
      </c>
      <c r="I483" s="214">
        <v>14.842314786803982</v>
      </c>
      <c r="J483" s="214">
        <v>-18.882894429311197</v>
      </c>
    </row>
    <row r="484" spans="1:10">
      <c r="A484" s="214">
        <v>321</v>
      </c>
      <c r="B484" s="214" t="s">
        <v>342</v>
      </c>
      <c r="C484" s="214">
        <v>2019</v>
      </c>
      <c r="D484" s="214" t="s">
        <v>458</v>
      </c>
      <c r="E484" s="214">
        <v>10.582777604709307</v>
      </c>
      <c r="F484" s="214">
        <v>2.0778674289885535</v>
      </c>
      <c r="G484" s="214"/>
      <c r="H484" s="214">
        <v>15.956215526866663</v>
      </c>
      <c r="I484" s="214">
        <v>13.828269530071905</v>
      </c>
      <c r="J484" s="214">
        <v>-21.279574881217808</v>
      </c>
    </row>
    <row r="485" spans="1:10">
      <c r="A485" s="214">
        <v>328</v>
      </c>
      <c r="B485" s="214" t="s">
        <v>345</v>
      </c>
      <c r="C485" s="214">
        <v>2015</v>
      </c>
      <c r="D485" s="214" t="s">
        <v>458</v>
      </c>
      <c r="E485" s="214">
        <v>33.48629789127169</v>
      </c>
      <c r="F485" s="214">
        <v>6.519982491927049</v>
      </c>
      <c r="G485" s="214"/>
      <c r="H485" s="214">
        <v>-4.893293676013668</v>
      </c>
      <c r="I485" s="214">
        <v>10.504269208118387</v>
      </c>
      <c r="J485" s="214">
        <v>21.355339867239923</v>
      </c>
    </row>
    <row r="486" spans="1:10">
      <c r="A486" s="214">
        <v>328</v>
      </c>
      <c r="B486" s="214" t="s">
        <v>345</v>
      </c>
      <c r="C486" s="214">
        <v>2016</v>
      </c>
      <c r="D486" s="214" t="s">
        <v>458</v>
      </c>
      <c r="E486" s="214">
        <v>17.075902692450697</v>
      </c>
      <c r="F486" s="214">
        <v>8.5958492458394069</v>
      </c>
      <c r="G486" s="214"/>
      <c r="H486" s="214">
        <v>-15.826734820409438</v>
      </c>
      <c r="I486" s="214">
        <v>1.9966897196102451</v>
      </c>
      <c r="J486" s="214">
        <v>22.310098547410483</v>
      </c>
    </row>
    <row r="487" spans="1:10">
      <c r="A487" s="214">
        <v>336</v>
      </c>
      <c r="B487" s="214" t="s">
        <v>386</v>
      </c>
      <c r="C487" s="214">
        <v>2014</v>
      </c>
      <c r="D487" s="214" t="s">
        <v>458</v>
      </c>
      <c r="E487" s="214">
        <v>23.351480305055638</v>
      </c>
      <c r="F487" s="214">
        <v>-1.9021615347214214</v>
      </c>
      <c r="G487" s="214">
        <v>1.2966651240060441</v>
      </c>
      <c r="H487" s="214">
        <v>20.031233843766678</v>
      </c>
      <c r="I487" s="214">
        <v>14.703281792934661</v>
      </c>
      <c r="J487" s="214">
        <v>-10.777538920930326</v>
      </c>
    </row>
    <row r="488" spans="1:10">
      <c r="A488" s="214">
        <v>336</v>
      </c>
      <c r="B488" s="214" t="s">
        <v>386</v>
      </c>
      <c r="C488" s="214">
        <v>2019</v>
      </c>
      <c r="D488" s="214" t="s">
        <v>458</v>
      </c>
      <c r="E488" s="214">
        <v>0.26423793615369817</v>
      </c>
      <c r="F488" s="214">
        <v>9.8235830484195255</v>
      </c>
      <c r="G488" s="214">
        <v>-4.0092110606944678</v>
      </c>
      <c r="H488" s="214">
        <v>-13.222487448251051</v>
      </c>
      <c r="I488" s="214">
        <v>17.458628187822189</v>
      </c>
      <c r="J488" s="214">
        <v>-9.7862747911424997</v>
      </c>
    </row>
    <row r="489" spans="1:10">
      <c r="A489" s="214">
        <v>339</v>
      </c>
      <c r="B489" s="214" t="s">
        <v>338</v>
      </c>
      <c r="C489" s="214">
        <v>2012</v>
      </c>
      <c r="D489" s="214" t="s">
        <v>458</v>
      </c>
      <c r="E489" s="214">
        <v>17.935768067482741</v>
      </c>
      <c r="F489" s="214">
        <v>-0.69101310764129131</v>
      </c>
      <c r="G489" s="214"/>
      <c r="H489" s="214">
        <v>28.489200242791128</v>
      </c>
      <c r="I489" s="214">
        <v>3.8761716399049391</v>
      </c>
      <c r="J489" s="214">
        <v>-13.738590707572033</v>
      </c>
    </row>
    <row r="490" spans="1:10">
      <c r="A490" s="214">
        <v>339</v>
      </c>
      <c r="B490" s="214" t="s">
        <v>338</v>
      </c>
      <c r="C490" s="214">
        <v>2013</v>
      </c>
      <c r="D490" s="214" t="s">
        <v>458</v>
      </c>
      <c r="E490" s="214">
        <v>21.476910841333783</v>
      </c>
      <c r="F490" s="214">
        <v>2.7532255277889313</v>
      </c>
      <c r="G490" s="214"/>
      <c r="H490" s="214">
        <v>17.697653245516456</v>
      </c>
      <c r="I490" s="214">
        <v>1.1897859586653823</v>
      </c>
      <c r="J490" s="214">
        <v>-0.16375389063697909</v>
      </c>
    </row>
    <row r="491" spans="1:10">
      <c r="A491" s="214">
        <v>339</v>
      </c>
      <c r="B491" s="214" t="s">
        <v>338</v>
      </c>
      <c r="C491" s="214">
        <v>2014</v>
      </c>
      <c r="D491" s="214" t="s">
        <v>458</v>
      </c>
      <c r="E491" s="214">
        <v>21.665693613435124</v>
      </c>
      <c r="F491" s="214">
        <v>-0.51303564187911377</v>
      </c>
      <c r="G491" s="214"/>
      <c r="H491" s="214">
        <v>20.98985055996954</v>
      </c>
      <c r="I491" s="214">
        <v>-5.4914103789484727</v>
      </c>
      <c r="J491" s="214">
        <v>6.6802890742931709</v>
      </c>
    </row>
    <row r="492" spans="1:10">
      <c r="A492" s="214">
        <v>339</v>
      </c>
      <c r="B492" s="214" t="s">
        <v>338</v>
      </c>
      <c r="C492" s="214">
        <v>2016</v>
      </c>
      <c r="D492" s="214" t="s">
        <v>458</v>
      </c>
      <c r="E492" s="214">
        <v>18.902791060746409</v>
      </c>
      <c r="F492" s="214">
        <v>-6.630293275137598</v>
      </c>
      <c r="G492" s="214"/>
      <c r="H492" s="214">
        <v>12.700943916791431</v>
      </c>
      <c r="I492" s="214">
        <v>1.1995756258734893</v>
      </c>
      <c r="J492" s="214">
        <v>11.632564793219087</v>
      </c>
    </row>
    <row r="493" spans="1:10">
      <c r="A493" s="214">
        <v>339</v>
      </c>
      <c r="B493" s="214" t="s">
        <v>338</v>
      </c>
      <c r="C493" s="214">
        <v>2017</v>
      </c>
      <c r="D493" s="214" t="s">
        <v>458</v>
      </c>
      <c r="E493" s="214">
        <v>24.940806403252097</v>
      </c>
      <c r="F493" s="214">
        <v>-7.096453460434466</v>
      </c>
      <c r="G493" s="214"/>
      <c r="H493" s="214">
        <v>13.662461405604699</v>
      </c>
      <c r="I493" s="214">
        <v>1.6958919629323184</v>
      </c>
      <c r="J493" s="214">
        <v>16.67890649514954</v>
      </c>
    </row>
    <row r="494" spans="1:10">
      <c r="A494" s="214">
        <v>339</v>
      </c>
      <c r="B494" s="214" t="s">
        <v>338</v>
      </c>
      <c r="C494" s="214">
        <v>2018</v>
      </c>
      <c r="D494" s="214" t="s">
        <v>458</v>
      </c>
      <c r="E494" s="214">
        <v>8.0088526015428982</v>
      </c>
      <c r="F494" s="214">
        <v>-1.8476051741860715</v>
      </c>
      <c r="G494" s="214"/>
      <c r="H494" s="214">
        <v>-3.9476595136941803</v>
      </c>
      <c r="I494" s="214">
        <v>4.0759258990305369</v>
      </c>
      <c r="J494" s="214">
        <v>9.7281913903926096</v>
      </c>
    </row>
    <row r="495" spans="1:10">
      <c r="A495" s="214">
        <v>339</v>
      </c>
      <c r="B495" s="214" t="s">
        <v>338</v>
      </c>
      <c r="C495" s="214">
        <v>2019</v>
      </c>
      <c r="D495" s="214" t="s">
        <v>458</v>
      </c>
      <c r="E495" s="214">
        <v>11.482288726816009</v>
      </c>
      <c r="F495" s="214">
        <v>-2.6550972991024047</v>
      </c>
      <c r="G495" s="214"/>
      <c r="H495" s="214">
        <v>-3.6144662606530868</v>
      </c>
      <c r="I495" s="214">
        <v>5.7155296498479728</v>
      </c>
      <c r="J495" s="214">
        <v>12.036322636723526</v>
      </c>
    </row>
    <row r="496" spans="1:10">
      <c r="A496" s="214">
        <v>343</v>
      </c>
      <c r="B496" s="214" t="s">
        <v>317</v>
      </c>
      <c r="C496" s="214">
        <v>2011</v>
      </c>
      <c r="D496" s="214" t="s">
        <v>458</v>
      </c>
      <c r="E496" s="214">
        <v>64.184231367559278</v>
      </c>
      <c r="F496" s="214">
        <v>-26.84521092313307</v>
      </c>
      <c r="G496" s="214">
        <v>19.80696348435599</v>
      </c>
      <c r="H496" s="214">
        <v>26.702194416616592</v>
      </c>
      <c r="I496" s="214">
        <v>26.848594308998187</v>
      </c>
      <c r="J496" s="214">
        <v>17.671690080721582</v>
      </c>
    </row>
    <row r="497" spans="1:10">
      <c r="A497" s="214">
        <v>343</v>
      </c>
      <c r="B497" s="214" t="s">
        <v>317</v>
      </c>
      <c r="C497" s="214">
        <v>2012</v>
      </c>
      <c r="D497" s="214" t="s">
        <v>458</v>
      </c>
      <c r="E497" s="214">
        <v>68.459617207317777</v>
      </c>
      <c r="F497" s="214">
        <v>-27.926361624280371</v>
      </c>
      <c r="G497" s="214">
        <v>23.149665372798186</v>
      </c>
      <c r="H497" s="214">
        <v>57.591796414895143</v>
      </c>
      <c r="I497" s="214">
        <v>26.516556542655835</v>
      </c>
      <c r="J497" s="214">
        <v>-10.872039498751015</v>
      </c>
    </row>
    <row r="498" spans="1:10">
      <c r="A498" s="214">
        <v>343</v>
      </c>
      <c r="B498" s="214" t="s">
        <v>317</v>
      </c>
      <c r="C498" s="214">
        <v>2013</v>
      </c>
      <c r="D498" s="214" t="s">
        <v>458</v>
      </c>
      <c r="E498" s="214">
        <v>73.830246030342522</v>
      </c>
      <c r="F498" s="214">
        <v>-6.0757401658704371</v>
      </c>
      <c r="G498" s="214">
        <v>33.196825591103554</v>
      </c>
      <c r="H498" s="214">
        <v>17.699516923191918</v>
      </c>
      <c r="I498" s="214">
        <v>24.453790196936957</v>
      </c>
      <c r="J498" s="214">
        <v>4.5558534849805312</v>
      </c>
    </row>
    <row r="499" spans="1:10">
      <c r="A499" s="214">
        <v>343</v>
      </c>
      <c r="B499" s="214" t="s">
        <v>317</v>
      </c>
      <c r="C499" s="214">
        <v>2014</v>
      </c>
      <c r="D499" s="214" t="s">
        <v>458</v>
      </c>
      <c r="E499" s="214">
        <v>38.885417889004216</v>
      </c>
      <c r="F499" s="214">
        <v>-20.010136919491156</v>
      </c>
      <c r="G499" s="214">
        <v>30.746411314688959</v>
      </c>
      <c r="H499" s="214">
        <v>41.293094484478431</v>
      </c>
      <c r="I499" s="214">
        <v>9.7277971136068953</v>
      </c>
      <c r="J499" s="214">
        <v>-22.871748104278918</v>
      </c>
    </row>
    <row r="500" spans="1:10">
      <c r="A500" s="214">
        <v>343</v>
      </c>
      <c r="B500" s="214" t="s">
        <v>317</v>
      </c>
      <c r="C500" s="214">
        <v>2015</v>
      </c>
      <c r="D500" s="214" t="s">
        <v>458</v>
      </c>
      <c r="E500" s="214">
        <v>12.299474018146995</v>
      </c>
      <c r="F500" s="214">
        <v>-12.075312895864851</v>
      </c>
      <c r="G500" s="214">
        <v>15.239503885732603</v>
      </c>
      <c r="H500" s="214">
        <v>-11.7070141584963</v>
      </c>
      <c r="I500" s="214">
        <v>15.906597516121311</v>
      </c>
      <c r="J500" s="214">
        <v>4.9356996706542233</v>
      </c>
    </row>
    <row r="501" spans="1:10">
      <c r="A501" s="214">
        <v>343</v>
      </c>
      <c r="B501" s="214" t="s">
        <v>317</v>
      </c>
      <c r="C501" s="214">
        <v>2016</v>
      </c>
      <c r="D501" s="214" t="s">
        <v>458</v>
      </c>
      <c r="E501" s="214">
        <v>29.164152279718209</v>
      </c>
      <c r="F501" s="214">
        <v>-1.0182027751946539</v>
      </c>
      <c r="G501" s="214">
        <v>34.163146678011351</v>
      </c>
      <c r="H501" s="214">
        <v>-29.255361619446418</v>
      </c>
      <c r="I501" s="214">
        <v>20.649129972484527</v>
      </c>
      <c r="J501" s="214">
        <v>4.6254400238634048</v>
      </c>
    </row>
    <row r="502" spans="1:10">
      <c r="A502" s="214">
        <v>361</v>
      </c>
      <c r="B502" s="214" t="s">
        <v>356</v>
      </c>
      <c r="C502" s="214">
        <v>2019</v>
      </c>
      <c r="D502" s="214" t="s">
        <v>458</v>
      </c>
      <c r="E502" s="214">
        <v>4.2795626858946036</v>
      </c>
      <c r="F502" s="214">
        <v>0.63769930293256349</v>
      </c>
      <c r="G502" s="214"/>
      <c r="H502" s="214">
        <v>4.5581905316872025</v>
      </c>
      <c r="I502" s="214">
        <v>8.7252266557488056</v>
      </c>
      <c r="J502" s="214">
        <v>-9.6415538044739648</v>
      </c>
    </row>
    <row r="503" spans="1:10">
      <c r="A503" s="214">
        <v>362</v>
      </c>
      <c r="B503" s="214" t="s">
        <v>357</v>
      </c>
      <c r="C503" s="214">
        <v>2015</v>
      </c>
      <c r="D503" s="214" t="s">
        <v>458</v>
      </c>
      <c r="E503" s="214">
        <v>10.0205969944138</v>
      </c>
      <c r="F503" s="214">
        <v>-7.9397936551264614</v>
      </c>
      <c r="G503" s="214"/>
      <c r="H503" s="214">
        <v>2.2887016630104986</v>
      </c>
      <c r="I503" s="214">
        <v>34.923536299828832</v>
      </c>
      <c r="J503" s="214">
        <v>-19.251847313299074</v>
      </c>
    </row>
    <row r="504" spans="1:10">
      <c r="A504" s="214">
        <v>362</v>
      </c>
      <c r="B504" s="214" t="s">
        <v>357</v>
      </c>
      <c r="C504" s="214">
        <v>2016</v>
      </c>
      <c r="D504" s="214" t="s">
        <v>458</v>
      </c>
      <c r="E504" s="214">
        <v>6.503392481453993</v>
      </c>
      <c r="F504" s="214">
        <v>-6.4678374965002217</v>
      </c>
      <c r="G504" s="214"/>
      <c r="H504" s="214">
        <v>-4.082933297416691</v>
      </c>
      <c r="I504" s="214">
        <v>32.414277594361856</v>
      </c>
      <c r="J504" s="214">
        <v>-15.360114318990947</v>
      </c>
    </row>
    <row r="505" spans="1:10">
      <c r="A505" s="214">
        <v>364</v>
      </c>
      <c r="B505" s="214" t="s">
        <v>358</v>
      </c>
      <c r="C505" s="214">
        <v>2016</v>
      </c>
      <c r="D505" s="214" t="s">
        <v>458</v>
      </c>
      <c r="E505" s="214">
        <v>30.311331159063883</v>
      </c>
      <c r="F505" s="214">
        <v>9.7658998698644659</v>
      </c>
      <c r="G505" s="214"/>
      <c r="H505" s="214">
        <v>3.7688025969690351</v>
      </c>
      <c r="I505" s="214">
        <v>26.965112981416581</v>
      </c>
      <c r="J505" s="214">
        <v>-10.188484289186203</v>
      </c>
    </row>
    <row r="506" spans="1:10">
      <c r="A506" s="214">
        <v>364</v>
      </c>
      <c r="B506" s="214" t="s">
        <v>358</v>
      </c>
      <c r="C506" s="214">
        <v>2017</v>
      </c>
      <c r="D506" s="214" t="s">
        <v>458</v>
      </c>
      <c r="E506" s="214">
        <v>12.091261067430509</v>
      </c>
      <c r="F506" s="214">
        <v>3.3804498928178917</v>
      </c>
      <c r="G506" s="214"/>
      <c r="H506" s="214">
        <v>-2.5431674036676899</v>
      </c>
      <c r="I506" s="214">
        <v>10.123800836801028</v>
      </c>
      <c r="J506" s="214">
        <v>1.1301777414792786</v>
      </c>
    </row>
    <row r="507" spans="1:10">
      <c r="A507" s="214">
        <v>364</v>
      </c>
      <c r="B507" s="214" t="s">
        <v>358</v>
      </c>
      <c r="C507" s="214">
        <v>2018</v>
      </c>
      <c r="D507" s="214" t="s">
        <v>458</v>
      </c>
      <c r="E507" s="214">
        <v>9.8873933623225909</v>
      </c>
      <c r="F507" s="214">
        <v>3.2815585588839946</v>
      </c>
      <c r="G507" s="214"/>
      <c r="H507" s="214">
        <v>-0.41950218249817084</v>
      </c>
      <c r="I507" s="214">
        <v>9.6917061618685096</v>
      </c>
      <c r="J507" s="214">
        <v>-2.6663691759317416</v>
      </c>
    </row>
    <row r="508" spans="1:10">
      <c r="A508" s="214">
        <v>366</v>
      </c>
      <c r="B508" s="214" t="s">
        <v>322</v>
      </c>
      <c r="C508" s="214">
        <v>2011</v>
      </c>
      <c r="D508" s="214" t="s">
        <v>458</v>
      </c>
      <c r="E508" s="214">
        <v>7.5739704981216533</v>
      </c>
      <c r="F508" s="214">
        <v>-4.5390395596497815</v>
      </c>
      <c r="G508" s="214">
        <v>1.6849123728367872</v>
      </c>
      <c r="H508" s="214">
        <v>-0.22020424906887115</v>
      </c>
      <c r="I508" s="214">
        <v>16.483442039573404</v>
      </c>
      <c r="J508" s="214">
        <v>-5.8351401055698879</v>
      </c>
    </row>
    <row r="509" spans="1:10">
      <c r="A509" s="214">
        <v>366</v>
      </c>
      <c r="B509" s="214" t="s">
        <v>322</v>
      </c>
      <c r="C509" s="214">
        <v>2012</v>
      </c>
      <c r="D509" s="214" t="s">
        <v>458</v>
      </c>
      <c r="E509" s="214">
        <v>6.7592604007796488</v>
      </c>
      <c r="F509" s="214">
        <v>-11.748573240484131</v>
      </c>
      <c r="G509" s="214">
        <v>1.7793285505367282</v>
      </c>
      <c r="H509" s="214">
        <v>4.7534259276907438</v>
      </c>
      <c r="I509" s="214">
        <v>5.8025513877725245</v>
      </c>
      <c r="J509" s="214">
        <v>6.1725277752637808</v>
      </c>
    </row>
    <row r="510" spans="1:10">
      <c r="A510" s="214">
        <v>366</v>
      </c>
      <c r="B510" s="214" t="s">
        <v>322</v>
      </c>
      <c r="C510" s="214">
        <v>2013</v>
      </c>
      <c r="D510" s="214" t="s">
        <v>458</v>
      </c>
      <c r="E510" s="214">
        <v>15.81197072188769</v>
      </c>
      <c r="F510" s="214">
        <v>2.126102504331123</v>
      </c>
      <c r="G510" s="214">
        <v>1.7461492013939628</v>
      </c>
      <c r="H510" s="214">
        <v>7.0640796899093834</v>
      </c>
      <c r="I510" s="214">
        <v>11.516901461438678</v>
      </c>
      <c r="J510" s="214">
        <v>-6.6412621351854497</v>
      </c>
    </row>
    <row r="511" spans="1:10">
      <c r="A511" s="214">
        <v>366</v>
      </c>
      <c r="B511" s="214" t="s">
        <v>322</v>
      </c>
      <c r="C511" s="214">
        <v>2014</v>
      </c>
      <c r="D511" s="214" t="s">
        <v>458</v>
      </c>
      <c r="E511" s="214">
        <v>20.709728262177894</v>
      </c>
      <c r="F511" s="214">
        <v>1.3710707924689221</v>
      </c>
      <c r="G511" s="214">
        <v>1.7341784354445402</v>
      </c>
      <c r="H511" s="214">
        <v>10.566646716358687</v>
      </c>
      <c r="I511" s="214">
        <v>0.8506909626271657</v>
      </c>
      <c r="J511" s="214">
        <v>6.1871413552785732</v>
      </c>
    </row>
    <row r="512" spans="1:10">
      <c r="A512" s="214">
        <v>366</v>
      </c>
      <c r="B512" s="214" t="s">
        <v>322</v>
      </c>
      <c r="C512" s="214">
        <v>2015</v>
      </c>
      <c r="D512" s="214" t="s">
        <v>458</v>
      </c>
      <c r="E512" s="214">
        <v>25.2918046068657</v>
      </c>
      <c r="F512" s="214">
        <v>-0.79007635581702873</v>
      </c>
      <c r="G512" s="214">
        <v>4.3567405474471697</v>
      </c>
      <c r="H512" s="214">
        <v>-4.7658969112405458</v>
      </c>
      <c r="I512" s="214">
        <v>17.475306028175773</v>
      </c>
      <c r="J512" s="214">
        <v>9.0157312983003379</v>
      </c>
    </row>
    <row r="513" spans="1:10">
      <c r="A513" s="214">
        <v>366</v>
      </c>
      <c r="B513" s="214" t="s">
        <v>322</v>
      </c>
      <c r="C513" s="214">
        <v>2016</v>
      </c>
      <c r="D513" s="214" t="s">
        <v>458</v>
      </c>
      <c r="E513" s="214">
        <v>58.1416401066585</v>
      </c>
      <c r="F513" s="214">
        <v>-17.614575993280233</v>
      </c>
      <c r="G513" s="214">
        <v>24.808674153272374</v>
      </c>
      <c r="H513" s="214">
        <v>6.3197810259575435</v>
      </c>
      <c r="I513" s="214">
        <v>25.18361496159012</v>
      </c>
      <c r="J513" s="214">
        <v>19.4441459591187</v>
      </c>
    </row>
    <row r="514" spans="1:10">
      <c r="A514" s="214">
        <v>366</v>
      </c>
      <c r="B514" s="214" t="s">
        <v>322</v>
      </c>
      <c r="C514" s="214">
        <v>2017</v>
      </c>
      <c r="D514" s="214" t="s">
        <v>458</v>
      </c>
      <c r="E514" s="214">
        <v>53.435317707811699</v>
      </c>
      <c r="F514" s="214">
        <v>-22.868906377834776</v>
      </c>
      <c r="G514" s="214">
        <v>27.611840916656615</v>
      </c>
      <c r="H514" s="214">
        <v>-2.5323718292782278</v>
      </c>
      <c r="I514" s="214">
        <v>20.607755005591343</v>
      </c>
      <c r="J514" s="214">
        <v>30.616999992676746</v>
      </c>
    </row>
    <row r="515" spans="1:10">
      <c r="A515" s="214">
        <v>366</v>
      </c>
      <c r="B515" s="214" t="s">
        <v>322</v>
      </c>
      <c r="C515" s="214">
        <v>2018</v>
      </c>
      <c r="D515" s="214" t="s">
        <v>458</v>
      </c>
      <c r="E515" s="214">
        <v>33.112827778195999</v>
      </c>
      <c r="F515" s="214">
        <v>-17.327155440326926</v>
      </c>
      <c r="G515" s="214">
        <v>28.745991641396486</v>
      </c>
      <c r="H515" s="214">
        <v>-5.8091018056380754</v>
      </c>
      <c r="I515" s="214">
        <v>34.259329586784602</v>
      </c>
      <c r="J515" s="214">
        <v>-6.7562362040200767</v>
      </c>
    </row>
    <row r="516" spans="1:10">
      <c r="A516" s="214">
        <v>366</v>
      </c>
      <c r="B516" s="214" t="s">
        <v>322</v>
      </c>
      <c r="C516" s="214">
        <v>2019</v>
      </c>
      <c r="D516" s="214" t="s">
        <v>458</v>
      </c>
      <c r="E516" s="214">
        <v>43.489707025316406</v>
      </c>
      <c r="F516" s="214">
        <v>-20.357382840902869</v>
      </c>
      <c r="G516" s="214">
        <v>28.334884782956806</v>
      </c>
      <c r="H516" s="214">
        <v>4.9024597893861159</v>
      </c>
      <c r="I516" s="214">
        <v>37.462700196869463</v>
      </c>
      <c r="J516" s="214">
        <v>-6.8529549029931047</v>
      </c>
    </row>
    <row r="517" spans="1:10">
      <c r="A517" s="214">
        <v>369</v>
      </c>
      <c r="B517" s="214" t="s">
        <v>323</v>
      </c>
      <c r="C517" s="214">
        <v>2010</v>
      </c>
      <c r="D517" s="214" t="s">
        <v>458</v>
      </c>
      <c r="E517" s="214">
        <v>9.6486255672169019</v>
      </c>
      <c r="F517" s="214">
        <v>-11.619983686826139</v>
      </c>
      <c r="G517" s="214">
        <v>0.13497981009903562</v>
      </c>
      <c r="H517" s="214">
        <v>11.374066974250191</v>
      </c>
      <c r="I517" s="214">
        <v>-3.6581464902651639</v>
      </c>
      <c r="J517" s="214">
        <v>13.417708959958969</v>
      </c>
    </row>
    <row r="518" spans="1:10">
      <c r="A518" s="214">
        <v>369</v>
      </c>
      <c r="B518" s="214" t="s">
        <v>323</v>
      </c>
      <c r="C518" s="214">
        <v>2011</v>
      </c>
      <c r="D518" s="214" t="s">
        <v>458</v>
      </c>
      <c r="E518" s="214">
        <v>6.2497377848668343</v>
      </c>
      <c r="F518" s="214">
        <v>-7.6187649125244201</v>
      </c>
      <c r="G518" s="214">
        <v>0.13819591353480254</v>
      </c>
      <c r="H518" s="214">
        <v>-10.425486256775509</v>
      </c>
      <c r="I518" s="214">
        <v>12.646271628865918</v>
      </c>
      <c r="J518" s="214">
        <v>11.509521411766038</v>
      </c>
    </row>
    <row r="519" spans="1:10">
      <c r="A519" s="214">
        <v>369</v>
      </c>
      <c r="B519" s="214" t="s">
        <v>323</v>
      </c>
      <c r="C519" s="214">
        <v>2012</v>
      </c>
      <c r="D519" s="214" t="s">
        <v>458</v>
      </c>
      <c r="E519" s="214">
        <v>18.045721597458176</v>
      </c>
      <c r="F519" s="214">
        <v>-4.5579610282636898</v>
      </c>
      <c r="G519" s="214">
        <v>0.1396432234657061</v>
      </c>
      <c r="H519" s="214">
        <v>3.7097359033419437</v>
      </c>
      <c r="I519" s="214">
        <v>30.030822163824816</v>
      </c>
      <c r="J519" s="214">
        <v>-11.276518664910604</v>
      </c>
    </row>
    <row r="520" spans="1:10">
      <c r="A520" s="214">
        <v>369</v>
      </c>
      <c r="B520" s="214" t="s">
        <v>323</v>
      </c>
      <c r="C520" s="214">
        <v>2013</v>
      </c>
      <c r="D520" s="214" t="s">
        <v>458</v>
      </c>
      <c r="E520" s="214">
        <v>12.272010514668874</v>
      </c>
      <c r="F520" s="214">
        <v>-0.28037308521493376</v>
      </c>
      <c r="G520" s="214">
        <v>0.14943686982330739</v>
      </c>
      <c r="H520" s="214">
        <v>-16.093996425353495</v>
      </c>
      <c r="I520" s="214">
        <v>30.044445704217615</v>
      </c>
      <c r="J520" s="214">
        <v>-1.5475025488036209</v>
      </c>
    </row>
    <row r="521" spans="1:10">
      <c r="A521" s="214">
        <v>369</v>
      </c>
      <c r="B521" s="214" t="s">
        <v>323</v>
      </c>
      <c r="C521" s="214">
        <v>2014</v>
      </c>
      <c r="D521" s="214" t="s">
        <v>458</v>
      </c>
      <c r="E521" s="214">
        <v>22.349928129031639</v>
      </c>
      <c r="F521" s="214">
        <v>2.4517085326328019</v>
      </c>
      <c r="G521" s="214">
        <v>0.11080967598478504</v>
      </c>
      <c r="H521" s="214">
        <v>16.490541312336674</v>
      </c>
      <c r="I521" s="214">
        <v>19.886324651495542</v>
      </c>
      <c r="J521" s="214">
        <v>-16.589456043418163</v>
      </c>
    </row>
    <row r="522" spans="1:10">
      <c r="A522" s="214">
        <v>369</v>
      </c>
      <c r="B522" s="214" t="s">
        <v>323</v>
      </c>
      <c r="C522" s="214">
        <v>2016</v>
      </c>
      <c r="D522" s="214" t="s">
        <v>458</v>
      </c>
      <c r="E522" s="214">
        <v>2.2767369203322012</v>
      </c>
      <c r="F522" s="214">
        <v>11.7947361737554</v>
      </c>
      <c r="G522" s="214">
        <v>0.64363123604634342</v>
      </c>
      <c r="H522" s="214">
        <v>-20.253024499430332</v>
      </c>
      <c r="I522" s="214">
        <v>24.642159970596147</v>
      </c>
      <c r="J522" s="214">
        <v>-14.550765960635353</v>
      </c>
    </row>
    <row r="523" spans="1:10">
      <c r="A523" s="214">
        <v>369</v>
      </c>
      <c r="B523" s="214" t="s">
        <v>323</v>
      </c>
      <c r="C523" s="214">
        <v>2017</v>
      </c>
      <c r="D523" s="214" t="s">
        <v>458</v>
      </c>
      <c r="E523" s="214">
        <v>1.6746083173270989</v>
      </c>
      <c r="F523" s="214">
        <v>6.1509579627619679</v>
      </c>
      <c r="G523" s="214">
        <v>0.66550577874292149</v>
      </c>
      <c r="H523" s="214">
        <v>-38.927701837544859</v>
      </c>
      <c r="I523" s="214">
        <v>26.763609000745856</v>
      </c>
      <c r="J523" s="214">
        <v>7.0222374126212195</v>
      </c>
    </row>
    <row r="524" spans="1:10">
      <c r="A524" s="214">
        <v>369</v>
      </c>
      <c r="B524" s="214" t="s">
        <v>323</v>
      </c>
      <c r="C524" s="214">
        <v>2018</v>
      </c>
      <c r="D524" s="214" t="s">
        <v>458</v>
      </c>
      <c r="E524" s="214">
        <v>14.714488365368002</v>
      </c>
      <c r="F524" s="214">
        <v>7.3932985274952898</v>
      </c>
      <c r="G524" s="214">
        <v>0.61503596311241648</v>
      </c>
      <c r="H524" s="214">
        <v>-28.620404930077427</v>
      </c>
      <c r="I524" s="214">
        <v>22.250167539803336</v>
      </c>
      <c r="J524" s="214">
        <v>13.076391265034387</v>
      </c>
    </row>
    <row r="525" spans="1:10">
      <c r="A525" s="214">
        <v>369</v>
      </c>
      <c r="B525" s="214" t="s">
        <v>323</v>
      </c>
      <c r="C525" s="214">
        <v>2019</v>
      </c>
      <c r="D525" s="214" t="s">
        <v>458</v>
      </c>
      <c r="E525" s="214">
        <v>2.4804413055034047</v>
      </c>
      <c r="F525" s="214">
        <v>6.9989943354260653</v>
      </c>
      <c r="G525" s="214">
        <v>0.58091317707127255</v>
      </c>
      <c r="H525" s="214">
        <v>-36.887627575836575</v>
      </c>
      <c r="I525" s="214">
        <v>29.624016386872334</v>
      </c>
      <c r="J525" s="214">
        <v>2.1641449819703062</v>
      </c>
    </row>
    <row r="526" spans="1:10">
      <c r="A526" s="214">
        <v>419</v>
      </c>
      <c r="B526" s="214" t="s">
        <v>309</v>
      </c>
      <c r="C526" s="214">
        <v>2015</v>
      </c>
      <c r="D526" s="214" t="s">
        <v>458</v>
      </c>
      <c r="E526" s="214">
        <v>43.718980323986905</v>
      </c>
      <c r="F526" s="214">
        <v>6.4315253030459125</v>
      </c>
      <c r="G526" s="214"/>
      <c r="H526" s="214">
        <v>32.154356976818256</v>
      </c>
      <c r="I526" s="214">
        <v>5.7214138900349454</v>
      </c>
      <c r="J526" s="214">
        <v>-0.58831584591221286</v>
      </c>
    </row>
    <row r="527" spans="1:10">
      <c r="A527" s="214">
        <v>419</v>
      </c>
      <c r="B527" s="214" t="s">
        <v>309</v>
      </c>
      <c r="C527" s="214">
        <v>2016</v>
      </c>
      <c r="D527" s="214" t="s">
        <v>458</v>
      </c>
      <c r="E527" s="214">
        <v>51.748676449781108</v>
      </c>
      <c r="F527" s="214">
        <v>9.4748166481164127</v>
      </c>
      <c r="G527" s="214"/>
      <c r="H527" s="214">
        <v>8.2906719852445576</v>
      </c>
      <c r="I527" s="214">
        <v>4.9428323355594905</v>
      </c>
      <c r="J527" s="214">
        <v>29.04035548086064</v>
      </c>
    </row>
    <row r="528" spans="1:10">
      <c r="A528" s="214">
        <v>419</v>
      </c>
      <c r="B528" s="214" t="s">
        <v>309</v>
      </c>
      <c r="C528" s="214">
        <v>2017</v>
      </c>
      <c r="D528" s="214" t="s">
        <v>458</v>
      </c>
      <c r="E528" s="214">
        <v>31.125240543757698</v>
      </c>
      <c r="F528" s="214">
        <v>2.1856506164521186</v>
      </c>
      <c r="G528" s="214"/>
      <c r="H528" s="214">
        <v>5.7377124473744976</v>
      </c>
      <c r="I528" s="214">
        <v>-12.10069358887953</v>
      </c>
      <c r="J528" s="214">
        <v>35.302571068810607</v>
      </c>
    </row>
    <row r="529" spans="1:10">
      <c r="A529" s="214">
        <v>419</v>
      </c>
      <c r="B529" s="214" t="s">
        <v>309</v>
      </c>
      <c r="C529" s="214">
        <v>2018</v>
      </c>
      <c r="D529" s="214" t="s">
        <v>458</v>
      </c>
      <c r="E529" s="214">
        <v>31.332611092485607</v>
      </c>
      <c r="F529" s="214">
        <v>0.5571084492482008</v>
      </c>
      <c r="G529" s="214"/>
      <c r="H529" s="214">
        <v>1.9237494062223042</v>
      </c>
      <c r="I529" s="214">
        <v>-2.7349863023510679</v>
      </c>
      <c r="J529" s="214">
        <v>31.586739539366178</v>
      </c>
    </row>
    <row r="530" spans="1:10">
      <c r="A530" s="214">
        <v>419</v>
      </c>
      <c r="B530" s="214" t="s">
        <v>309</v>
      </c>
      <c r="C530" s="214">
        <v>2019</v>
      </c>
      <c r="D530" s="214" t="s">
        <v>458</v>
      </c>
      <c r="E530" s="214">
        <v>27.216856350756508</v>
      </c>
      <c r="F530" s="214">
        <v>1.3539428187222757</v>
      </c>
      <c r="G530" s="214"/>
      <c r="H530" s="214">
        <v>0.94062145797538355</v>
      </c>
      <c r="I530" s="214">
        <v>0.63272828586495322</v>
      </c>
      <c r="J530" s="214">
        <v>24.289563788193902</v>
      </c>
    </row>
    <row r="531" spans="1:10">
      <c r="A531" s="214">
        <v>423</v>
      </c>
      <c r="B531" s="214" t="s">
        <v>82</v>
      </c>
      <c r="C531" s="214">
        <v>2011</v>
      </c>
      <c r="D531" s="214" t="s">
        <v>153</v>
      </c>
      <c r="E531" s="214">
        <v>14.988937886011527</v>
      </c>
      <c r="F531" s="214">
        <v>-3.8677855229452476</v>
      </c>
      <c r="G531" s="214"/>
      <c r="H531" s="214">
        <v>-14.559295489508965</v>
      </c>
      <c r="I531" s="214">
        <v>20.889724999012266</v>
      </c>
      <c r="J531" s="214">
        <v>12.526293899453465</v>
      </c>
    </row>
    <row r="532" spans="1:10">
      <c r="A532" s="214">
        <v>423</v>
      </c>
      <c r="B532" s="214" t="s">
        <v>82</v>
      </c>
      <c r="C532" s="214">
        <v>2012</v>
      </c>
      <c r="D532" s="214" t="s">
        <v>153</v>
      </c>
      <c r="E532" s="214">
        <v>44.082057300204895</v>
      </c>
      <c r="F532" s="214">
        <v>-1.499616118924342</v>
      </c>
      <c r="G532" s="214"/>
      <c r="H532" s="214">
        <v>19.129996031488794</v>
      </c>
      <c r="I532" s="214">
        <v>23.114227120157302</v>
      </c>
      <c r="J532" s="214">
        <v>3.3374502674831383</v>
      </c>
    </row>
    <row r="533" spans="1:10">
      <c r="A533" s="214">
        <v>423</v>
      </c>
      <c r="B533" s="214" t="s">
        <v>82</v>
      </c>
      <c r="C533" s="214">
        <v>2013</v>
      </c>
      <c r="D533" s="214" t="s">
        <v>153</v>
      </c>
      <c r="E533" s="214">
        <v>69.205054949682619</v>
      </c>
      <c r="F533" s="214">
        <v>6.3208950426353976</v>
      </c>
      <c r="G533" s="214"/>
      <c r="H533" s="214">
        <v>24.045206988515481</v>
      </c>
      <c r="I533" s="214">
        <v>39.744214404582543</v>
      </c>
      <c r="J533" s="214">
        <v>-0.90526148605079726</v>
      </c>
    </row>
    <row r="534" spans="1:10">
      <c r="A534" s="214">
        <v>423</v>
      </c>
      <c r="B534" s="214" t="s">
        <v>82</v>
      </c>
      <c r="C534" s="214">
        <v>2014</v>
      </c>
      <c r="D534" s="214" t="s">
        <v>153</v>
      </c>
      <c r="E534" s="214">
        <v>36.851414366608473</v>
      </c>
      <c r="F534" s="214">
        <v>8.5650245641370102</v>
      </c>
      <c r="G534" s="214"/>
      <c r="H534" s="214">
        <v>29.988439852147888</v>
      </c>
      <c r="I534" s="214">
        <v>40.200902586981421</v>
      </c>
      <c r="J534" s="214">
        <v>-41.902952636657858</v>
      </c>
    </row>
    <row r="535" spans="1:10">
      <c r="A535" s="214">
        <v>423</v>
      </c>
      <c r="B535" s="214" t="s">
        <v>82</v>
      </c>
      <c r="C535" s="214">
        <v>2015</v>
      </c>
      <c r="D535" s="214" t="s">
        <v>153</v>
      </c>
      <c r="E535" s="214">
        <v>39.881005726995497</v>
      </c>
      <c r="F535" s="214">
        <v>11.352359480426056</v>
      </c>
      <c r="G535" s="214"/>
      <c r="H535" s="214">
        <v>24.981780473583651</v>
      </c>
      <c r="I535" s="214">
        <v>41.183630662601523</v>
      </c>
      <c r="J535" s="214">
        <v>-37.636764889615719</v>
      </c>
    </row>
    <row r="536" spans="1:10">
      <c r="A536" s="214">
        <v>423</v>
      </c>
      <c r="B536" s="214" t="s">
        <v>82</v>
      </c>
      <c r="C536" s="214">
        <v>2016</v>
      </c>
      <c r="D536" s="214" t="s">
        <v>153</v>
      </c>
      <c r="E536" s="214">
        <v>51.496536214750201</v>
      </c>
      <c r="F536" s="214">
        <v>17.141052827892821</v>
      </c>
      <c r="G536" s="214"/>
      <c r="H536" s="214">
        <v>27.118239367103691</v>
      </c>
      <c r="I536" s="214">
        <v>47.641805234434194</v>
      </c>
      <c r="J536" s="214">
        <v>-40.404561214680506</v>
      </c>
    </row>
    <row r="537" spans="1:10">
      <c r="A537" s="214">
        <v>429</v>
      </c>
      <c r="B537" s="214" t="s">
        <v>97</v>
      </c>
      <c r="C537" s="214">
        <v>2011</v>
      </c>
      <c r="D537" s="214" t="s">
        <v>458</v>
      </c>
      <c r="E537" s="214">
        <v>4.8135584523954567</v>
      </c>
      <c r="F537" s="214">
        <v>-6.4474612939431921</v>
      </c>
      <c r="G537" s="214">
        <v>1.4628235209987155</v>
      </c>
      <c r="H537" s="214">
        <v>6.9165688336784861</v>
      </c>
      <c r="I537" s="214">
        <v>2.2126212135853898</v>
      </c>
      <c r="J537" s="214">
        <v>0.66900617807605833</v>
      </c>
    </row>
    <row r="538" spans="1:10">
      <c r="A538" s="214">
        <v>429</v>
      </c>
      <c r="B538" s="214" t="s">
        <v>97</v>
      </c>
      <c r="C538" s="214">
        <v>2013</v>
      </c>
      <c r="D538" s="214" t="s">
        <v>458</v>
      </c>
      <c r="E538" s="214">
        <v>7.7339773748856953</v>
      </c>
      <c r="F538" s="214">
        <v>-4.4256332677892178</v>
      </c>
      <c r="G538" s="214">
        <v>2.1286648945819691</v>
      </c>
      <c r="H538" s="214">
        <v>2.86126475289187</v>
      </c>
      <c r="I538" s="214">
        <v>16.495519218410763</v>
      </c>
      <c r="J538" s="214">
        <v>-9.325838223209681</v>
      </c>
    </row>
    <row r="539" spans="1:10">
      <c r="A539" s="214">
        <v>429</v>
      </c>
      <c r="B539" s="214" t="s">
        <v>97</v>
      </c>
      <c r="C539" s="214">
        <v>2014</v>
      </c>
      <c r="D539" s="214" t="s">
        <v>458</v>
      </c>
      <c r="E539" s="214">
        <v>11.850198722621775</v>
      </c>
      <c r="F539" s="214">
        <v>-7.8419975942600662</v>
      </c>
      <c r="G539" s="214">
        <v>1.8486308284897914</v>
      </c>
      <c r="H539" s="214">
        <v>19.302855872741876</v>
      </c>
      <c r="I539" s="214">
        <v>5.3609537421183191</v>
      </c>
      <c r="J539" s="214">
        <v>-6.8202441264681442</v>
      </c>
    </row>
    <row r="540" spans="1:10">
      <c r="A540" s="214">
        <v>429</v>
      </c>
      <c r="B540" s="214" t="s">
        <v>97</v>
      </c>
      <c r="C540" s="214">
        <v>2015</v>
      </c>
      <c r="D540" s="214" t="s">
        <v>458</v>
      </c>
      <c r="E540" s="214">
        <v>11.9693029711714</v>
      </c>
      <c r="F540" s="214">
        <v>-4.4414492527211653</v>
      </c>
      <c r="G540" s="214">
        <v>-4.2538774029534299</v>
      </c>
      <c r="H540" s="214">
        <v>7.5565288624092766</v>
      </c>
      <c r="I540" s="214">
        <v>9.6206705842746452</v>
      </c>
      <c r="J540" s="214">
        <v>3.48743018016207</v>
      </c>
    </row>
    <row r="541" spans="1:10">
      <c r="A541" s="214">
        <v>429</v>
      </c>
      <c r="B541" s="214" t="s">
        <v>97</v>
      </c>
      <c r="C541" s="214">
        <v>2016</v>
      </c>
      <c r="D541" s="214" t="s">
        <v>458</v>
      </c>
      <c r="E541" s="214">
        <v>29.183701029174284</v>
      </c>
      <c r="F541" s="214">
        <v>-6.0276753646117172</v>
      </c>
      <c r="G541" s="214">
        <v>0.78629904993184918</v>
      </c>
      <c r="H541" s="214">
        <v>13.236580768191523</v>
      </c>
      <c r="I541" s="214">
        <v>10.10348790672198</v>
      </c>
      <c r="J541" s="214">
        <v>11.085008668940638</v>
      </c>
    </row>
    <row r="542" spans="1:10">
      <c r="A542" s="214">
        <v>429</v>
      </c>
      <c r="B542" s="214" t="s">
        <v>97</v>
      </c>
      <c r="C542" s="214">
        <v>2017</v>
      </c>
      <c r="D542" s="214" t="s">
        <v>458</v>
      </c>
      <c r="E542" s="214">
        <v>22.074692139002021</v>
      </c>
      <c r="F542" s="214">
        <v>-2.7420464271186979</v>
      </c>
      <c r="G542" s="214">
        <v>0.92467102005956603</v>
      </c>
      <c r="H542" s="214">
        <v>46.76689456921541</v>
      </c>
      <c r="I542" s="214">
        <v>1.026700536770111</v>
      </c>
      <c r="J542" s="214">
        <v>-23.901527559924361</v>
      </c>
    </row>
    <row r="543" spans="1:10">
      <c r="A543" s="214">
        <v>429</v>
      </c>
      <c r="B543" s="214" t="s">
        <v>97</v>
      </c>
      <c r="C543" s="214">
        <v>2018</v>
      </c>
      <c r="D543" s="214" t="s">
        <v>458</v>
      </c>
      <c r="E543" s="214">
        <v>0.61168521697929634</v>
      </c>
      <c r="F543" s="214">
        <v>-9.1259125093678382</v>
      </c>
      <c r="G543" s="214">
        <v>-2.3985254683050155</v>
      </c>
      <c r="H543" s="214">
        <v>38.374136088932495</v>
      </c>
      <c r="I543" s="214">
        <v>-5.6713290752238006</v>
      </c>
      <c r="J543" s="214">
        <v>-20.566683819056543</v>
      </c>
    </row>
    <row r="544" spans="1:10">
      <c r="A544" s="214">
        <v>429</v>
      </c>
      <c r="B544" s="214" t="s">
        <v>97</v>
      </c>
      <c r="C544" s="214">
        <v>2019</v>
      </c>
      <c r="D544" s="214" t="s">
        <v>458</v>
      </c>
      <c r="E544" s="214">
        <v>30.559083296157901</v>
      </c>
      <c r="F544" s="214">
        <v>-26.584847684403883</v>
      </c>
      <c r="G544" s="214">
        <v>-3.1064326873590342E-2</v>
      </c>
      <c r="H544" s="214">
        <v>57.070464537979802</v>
      </c>
      <c r="I544" s="214">
        <v>-1.1964045181478831</v>
      </c>
      <c r="J544" s="214">
        <v>1.3009352876034583</v>
      </c>
    </row>
    <row r="545" spans="1:10">
      <c r="A545" s="214">
        <v>433</v>
      </c>
      <c r="B545" s="214" t="s">
        <v>316</v>
      </c>
      <c r="C545" s="214">
        <v>2013</v>
      </c>
      <c r="D545" s="214" t="s">
        <v>458</v>
      </c>
      <c r="E545" s="214">
        <v>58.946489461890451</v>
      </c>
      <c r="F545" s="214">
        <v>6.4644967998622533</v>
      </c>
      <c r="G545" s="214">
        <v>-3.1498566423146075</v>
      </c>
      <c r="H545" s="214">
        <v>-3.7666179612863999</v>
      </c>
      <c r="I545" s="214">
        <v>54.044546567874534</v>
      </c>
      <c r="J545" s="214">
        <v>5.3539206977546598</v>
      </c>
    </row>
    <row r="546" spans="1:10">
      <c r="A546" s="214">
        <v>433</v>
      </c>
      <c r="B546" s="214" t="s">
        <v>316</v>
      </c>
      <c r="C546" s="214">
        <v>2014</v>
      </c>
      <c r="D546" s="214" t="s">
        <v>458</v>
      </c>
      <c r="E546" s="214">
        <v>48.983262021328279</v>
      </c>
      <c r="F546" s="214">
        <v>-24.86180087737149</v>
      </c>
      <c r="G546" s="214">
        <v>-0.23629087252509384</v>
      </c>
      <c r="H546" s="214">
        <v>65.176342449617522</v>
      </c>
      <c r="I546" s="214">
        <v>35.785352429655291</v>
      </c>
      <c r="J546" s="214">
        <v>-26.880341108047944</v>
      </c>
    </row>
    <row r="547" spans="1:10">
      <c r="A547" s="214">
        <v>433</v>
      </c>
      <c r="B547" s="214" t="s">
        <v>316</v>
      </c>
      <c r="C547" s="214">
        <v>2015</v>
      </c>
      <c r="D547" s="214" t="s">
        <v>458</v>
      </c>
      <c r="E547" s="214">
        <v>97.0362009996647</v>
      </c>
      <c r="F547" s="214">
        <v>16.907205484596783</v>
      </c>
      <c r="G547" s="214">
        <v>0.27485844991146358</v>
      </c>
      <c r="H547" s="214">
        <v>19.605533397647367</v>
      </c>
      <c r="I547" s="214">
        <v>69.601442284551752</v>
      </c>
      <c r="J547" s="214">
        <v>-9.3528386170426643</v>
      </c>
    </row>
    <row r="548" spans="1:10">
      <c r="A548" s="214">
        <v>433</v>
      </c>
      <c r="B548" s="214" t="s">
        <v>316</v>
      </c>
      <c r="C548" s="214">
        <v>2016</v>
      </c>
      <c r="D548" s="214" t="s">
        <v>458</v>
      </c>
      <c r="E548" s="214">
        <v>105.18286018276788</v>
      </c>
      <c r="F548" s="214">
        <v>22.050250906687126</v>
      </c>
      <c r="G548" s="214">
        <v>0.30719651564258849</v>
      </c>
      <c r="H548" s="214">
        <v>-18.691621518075202</v>
      </c>
      <c r="I548" s="214">
        <v>75.255367227473414</v>
      </c>
      <c r="J548" s="214">
        <v>26.261667051039986</v>
      </c>
    </row>
    <row r="549" spans="1:10">
      <c r="A549" s="214">
        <v>433</v>
      </c>
      <c r="B549" s="214" t="s">
        <v>316</v>
      </c>
      <c r="C549" s="214">
        <v>2017</v>
      </c>
      <c r="D549" s="214" t="s">
        <v>458</v>
      </c>
      <c r="E549" s="214">
        <v>97.034388198329495</v>
      </c>
      <c r="F549" s="214">
        <v>5.9267343202926899</v>
      </c>
      <c r="G549" s="214">
        <v>0.48236743683177924</v>
      </c>
      <c r="H549" s="214">
        <v>3.4922414773856669</v>
      </c>
      <c r="I549" s="214">
        <v>91.311370960462511</v>
      </c>
      <c r="J549" s="214">
        <v>-4.1783259966431388</v>
      </c>
    </row>
    <row r="550" spans="1:10">
      <c r="A550" s="214">
        <v>433</v>
      </c>
      <c r="B550" s="214" t="s">
        <v>316</v>
      </c>
      <c r="C550" s="214">
        <v>2018</v>
      </c>
      <c r="D550" s="214" t="s">
        <v>458</v>
      </c>
      <c r="E550" s="214">
        <v>40.620651779988577</v>
      </c>
      <c r="F550" s="214">
        <v>-1.5216084345178187</v>
      </c>
      <c r="G550" s="214">
        <v>0.40774384062416585</v>
      </c>
      <c r="H550" s="214">
        <v>8.5831783598620142</v>
      </c>
      <c r="I550" s="214">
        <v>6.1106892020501746</v>
      </c>
      <c r="J550" s="214">
        <v>27.040648811970037</v>
      </c>
    </row>
    <row r="551" spans="1:10">
      <c r="A551" s="214">
        <v>433</v>
      </c>
      <c r="B551" s="214" t="s">
        <v>316</v>
      </c>
      <c r="C551" s="214">
        <v>2019</v>
      </c>
      <c r="D551" s="214" t="s">
        <v>458</v>
      </c>
      <c r="E551" s="214">
        <v>36.33646993268141</v>
      </c>
      <c r="F551" s="214">
        <v>1.0165873925765616</v>
      </c>
      <c r="G551" s="214">
        <v>0.40735199242194675</v>
      </c>
      <c r="H551" s="214">
        <v>22.143099491109503</v>
      </c>
      <c r="I551" s="214">
        <v>-6.817013017628522</v>
      </c>
      <c r="J551" s="214">
        <v>19.586444074201932</v>
      </c>
    </row>
    <row r="552" spans="1:10">
      <c r="A552" s="214">
        <v>436</v>
      </c>
      <c r="B552" s="214" t="s">
        <v>13</v>
      </c>
      <c r="C552" s="214">
        <v>2002</v>
      </c>
      <c r="D552" s="214" t="s">
        <v>153</v>
      </c>
      <c r="E552" s="214">
        <v>9.7820946436618783</v>
      </c>
      <c r="F552" s="214">
        <v>2.1591168616912952</v>
      </c>
      <c r="G552" s="214"/>
      <c r="H552" s="214">
        <v>-10.709745732963668</v>
      </c>
      <c r="I552" s="214">
        <v>17.657365920883016</v>
      </c>
      <c r="J552" s="214">
        <v>0.6753575940512313</v>
      </c>
    </row>
    <row r="553" spans="1:10">
      <c r="A553" s="214">
        <v>436</v>
      </c>
      <c r="B553" s="214" t="s">
        <v>13</v>
      </c>
      <c r="C553" s="214">
        <v>2003</v>
      </c>
      <c r="D553" s="214" t="s">
        <v>153</v>
      </c>
      <c r="E553" s="214">
        <v>14.02975488222792</v>
      </c>
      <c r="F553" s="214">
        <v>3.9729573674237546</v>
      </c>
      <c r="G553" s="214"/>
      <c r="H553" s="214">
        <v>-10.298652185685068</v>
      </c>
      <c r="I553" s="214">
        <v>4.7455368584665294</v>
      </c>
      <c r="J553" s="214">
        <v>15.609912842022709</v>
      </c>
    </row>
    <row r="554" spans="1:10">
      <c r="A554" s="214">
        <v>436</v>
      </c>
      <c r="B554" s="214" t="s">
        <v>13</v>
      </c>
      <c r="C554" s="214">
        <v>2004</v>
      </c>
      <c r="D554" s="214" t="s">
        <v>153</v>
      </c>
      <c r="E554" s="214">
        <v>7.8219507492718776</v>
      </c>
      <c r="F554" s="214">
        <v>9.134015957784321</v>
      </c>
      <c r="G554" s="214"/>
      <c r="H554" s="214">
        <v>-24.015382869318355</v>
      </c>
      <c r="I554" s="214">
        <v>12.470530764424794</v>
      </c>
      <c r="J554" s="214">
        <v>10.232786896381125</v>
      </c>
    </row>
    <row r="555" spans="1:10">
      <c r="A555" s="214">
        <v>436</v>
      </c>
      <c r="B555" s="214" t="s">
        <v>13</v>
      </c>
      <c r="C555" s="214">
        <v>2005</v>
      </c>
      <c r="D555" s="214" t="s">
        <v>153</v>
      </c>
      <c r="E555" s="214">
        <v>25.15196841337729</v>
      </c>
      <c r="F555" s="214">
        <v>8.7806545651319894</v>
      </c>
      <c r="G555" s="214"/>
      <c r="H555" s="214">
        <v>-3.1650375278640386</v>
      </c>
      <c r="I555" s="214">
        <v>17.828007081807769</v>
      </c>
      <c r="J555" s="214">
        <v>1.7083442943015683</v>
      </c>
    </row>
    <row r="556" spans="1:10">
      <c r="A556" s="214">
        <v>436</v>
      </c>
      <c r="B556" s="214" t="s">
        <v>13</v>
      </c>
      <c r="C556" s="214">
        <v>2006</v>
      </c>
      <c r="D556" s="214" t="s">
        <v>153</v>
      </c>
      <c r="E556" s="214">
        <v>20.092326313262674</v>
      </c>
      <c r="F556" s="214">
        <v>0.33036231010883199</v>
      </c>
      <c r="G556" s="214"/>
      <c r="H556" s="214">
        <v>0.86001063200266525</v>
      </c>
      <c r="I556" s="214">
        <v>28.679027946322563</v>
      </c>
      <c r="J556" s="214">
        <v>-9.7770745751713868</v>
      </c>
    </row>
    <row r="557" spans="1:10">
      <c r="A557" s="214">
        <v>436</v>
      </c>
      <c r="B557" s="214" t="s">
        <v>13</v>
      </c>
      <c r="C557" s="214">
        <v>2013</v>
      </c>
      <c r="D557" s="214" t="s">
        <v>153</v>
      </c>
      <c r="E557" s="214">
        <v>11.790232819500453</v>
      </c>
      <c r="F557" s="214">
        <v>-2.6196095594543891</v>
      </c>
      <c r="G557" s="214">
        <v>-1.0121651614950489</v>
      </c>
      <c r="H557" s="214">
        <v>-6.0563460613482416</v>
      </c>
      <c r="I557" s="214">
        <v>2.1248624331824502</v>
      </c>
      <c r="J557" s="214">
        <v>19.353491168615676</v>
      </c>
    </row>
    <row r="558" spans="1:10">
      <c r="A558" s="214">
        <v>436</v>
      </c>
      <c r="B558" s="214" t="s">
        <v>13</v>
      </c>
      <c r="C558" s="214">
        <v>2014</v>
      </c>
      <c r="D558" s="214" t="s">
        <v>153</v>
      </c>
      <c r="E558" s="214">
        <v>1.2111453933293035</v>
      </c>
      <c r="F558" s="214">
        <v>-2.9952050342895848</v>
      </c>
      <c r="G558" s="214">
        <v>0.27869004884337112</v>
      </c>
      <c r="H558" s="214">
        <v>-8.8395545483446032</v>
      </c>
      <c r="I558" s="214">
        <v>-2.1503308903149545</v>
      </c>
      <c r="J558" s="214">
        <v>14.917545817435077</v>
      </c>
    </row>
    <row r="559" spans="1:10">
      <c r="A559" s="214">
        <v>436</v>
      </c>
      <c r="B559" s="214" t="s">
        <v>13</v>
      </c>
      <c r="C559" s="214">
        <v>2015</v>
      </c>
      <c r="D559" s="214" t="s">
        <v>153</v>
      </c>
      <c r="E559" s="214">
        <v>3.8537596690560036</v>
      </c>
      <c r="F559" s="214">
        <v>8.4376667231508939</v>
      </c>
      <c r="G559" s="214">
        <v>0.61857614140582662</v>
      </c>
      <c r="H559" s="214">
        <v>-8.6301157196030474</v>
      </c>
      <c r="I559" s="214">
        <v>-7.8540632796304521E-2</v>
      </c>
      <c r="J559" s="214">
        <v>3.5061731568986332</v>
      </c>
    </row>
    <row r="560" spans="1:10">
      <c r="A560" s="214">
        <v>436</v>
      </c>
      <c r="B560" s="214" t="s">
        <v>13</v>
      </c>
      <c r="C560" s="214">
        <v>2016</v>
      </c>
      <c r="D560" s="214" t="s">
        <v>153</v>
      </c>
      <c r="E560" s="214">
        <v>8.8732865400994001</v>
      </c>
      <c r="F560" s="214">
        <v>-0.27422466973202653</v>
      </c>
      <c r="G560" s="214">
        <v>1.3015700714038159</v>
      </c>
      <c r="H560" s="214">
        <v>-5.3556019294013524</v>
      </c>
      <c r="I560" s="214">
        <v>2.7815598073513357</v>
      </c>
      <c r="J560" s="214">
        <v>10.41998326047762</v>
      </c>
    </row>
    <row r="561" spans="1:10">
      <c r="A561" s="214">
        <v>439</v>
      </c>
      <c r="B561" s="214" t="s">
        <v>347</v>
      </c>
      <c r="C561" s="214">
        <v>2010</v>
      </c>
      <c r="D561" s="214" t="s">
        <v>458</v>
      </c>
      <c r="E561" s="214">
        <v>5.6958954206945691</v>
      </c>
      <c r="F561" s="214">
        <v>-20.528158355432726</v>
      </c>
      <c r="G561" s="214">
        <v>2.8218746658429342E-2</v>
      </c>
      <c r="H561" s="214">
        <v>16.308144874765244</v>
      </c>
      <c r="I561" s="214">
        <v>-26.482499511807532</v>
      </c>
      <c r="J561" s="214">
        <v>36.370189666511159</v>
      </c>
    </row>
    <row r="562" spans="1:10">
      <c r="A562" s="214">
        <v>439</v>
      </c>
      <c r="B562" s="214" t="s">
        <v>347</v>
      </c>
      <c r="C562" s="214">
        <v>2011</v>
      </c>
      <c r="D562" s="214" t="s">
        <v>458</v>
      </c>
      <c r="E562" s="214">
        <v>13.178260981512111</v>
      </c>
      <c r="F562" s="214">
        <v>-25.19814315975426</v>
      </c>
      <c r="G562" s="214">
        <v>2.0232966789265772E-3</v>
      </c>
      <c r="H562" s="214">
        <v>18.615018792063349</v>
      </c>
      <c r="I562" s="214">
        <v>-7.0099735236305776</v>
      </c>
      <c r="J562" s="214">
        <v>26.769335576154674</v>
      </c>
    </row>
    <row r="563" spans="1:10">
      <c r="A563" s="214">
        <v>439</v>
      </c>
      <c r="B563" s="214" t="s">
        <v>347</v>
      </c>
      <c r="C563" s="214">
        <v>2012</v>
      </c>
      <c r="D563" s="214" t="s">
        <v>458</v>
      </c>
      <c r="E563" s="214">
        <v>27.455716370869929</v>
      </c>
      <c r="F563" s="214">
        <v>-24.138128273439531</v>
      </c>
      <c r="G563" s="214">
        <v>1.868129863293138E-3</v>
      </c>
      <c r="H563" s="214">
        <v>15.682568379895267</v>
      </c>
      <c r="I563" s="214">
        <v>7.5500280903922672</v>
      </c>
      <c r="J563" s="214">
        <v>28.359380044158634</v>
      </c>
    </row>
    <row r="564" spans="1:10">
      <c r="A564" s="214">
        <v>439</v>
      </c>
      <c r="B564" s="214" t="s">
        <v>347</v>
      </c>
      <c r="C564" s="214">
        <v>2013</v>
      </c>
      <c r="D564" s="214" t="s">
        <v>458</v>
      </c>
      <c r="E564" s="214">
        <v>29.482977688449054</v>
      </c>
      <c r="F564" s="214">
        <v>-11.583184926598758</v>
      </c>
      <c r="G564" s="214">
        <v>1.8682692830208764E-3</v>
      </c>
      <c r="H564" s="214">
        <v>21.253935392793679</v>
      </c>
      <c r="I564" s="214">
        <v>17.645168263446834</v>
      </c>
      <c r="J564" s="214">
        <v>2.1651906895242803</v>
      </c>
    </row>
    <row r="565" spans="1:10">
      <c r="A565" s="214">
        <v>439</v>
      </c>
      <c r="B565" s="214" t="s">
        <v>347</v>
      </c>
      <c r="C565" s="214">
        <v>2014</v>
      </c>
      <c r="D565" s="214" t="s">
        <v>458</v>
      </c>
      <c r="E565" s="214">
        <v>24.840403403549743</v>
      </c>
      <c r="F565" s="214">
        <v>-8.9527140821313047</v>
      </c>
      <c r="G565" s="214">
        <v>-5.885645575747573E-3</v>
      </c>
      <c r="H565" s="214">
        <v>14.481033400260706</v>
      </c>
      <c r="I565" s="214">
        <v>8.264613739457765</v>
      </c>
      <c r="J565" s="214">
        <v>11.053355991538325</v>
      </c>
    </row>
    <row r="566" spans="1:10">
      <c r="A566" s="214">
        <v>439</v>
      </c>
      <c r="B566" s="214" t="s">
        <v>347</v>
      </c>
      <c r="C566" s="214">
        <v>2015</v>
      </c>
      <c r="D566" s="214" t="s">
        <v>458</v>
      </c>
      <c r="E566" s="214">
        <v>33.828579757464091</v>
      </c>
      <c r="F566" s="214">
        <v>-5.2982125760235768</v>
      </c>
      <c r="G566" s="214">
        <v>-2.3750003139224138E-2</v>
      </c>
      <c r="H566" s="214">
        <v>15.927791990962398</v>
      </c>
      <c r="I566" s="214">
        <v>13.181101583649713</v>
      </c>
      <c r="J566" s="214">
        <v>10.041648762014788</v>
      </c>
    </row>
    <row r="567" spans="1:10">
      <c r="A567" s="214">
        <v>439</v>
      </c>
      <c r="B567" s="214" t="s">
        <v>347</v>
      </c>
      <c r="C567" s="214">
        <v>2016</v>
      </c>
      <c r="D567" s="214" t="s">
        <v>458</v>
      </c>
      <c r="E567" s="214">
        <v>27.940672261082398</v>
      </c>
      <c r="F567" s="214">
        <v>-1.1754128840302829</v>
      </c>
      <c r="G567" s="214">
        <v>-8.0822402855017586E-3</v>
      </c>
      <c r="H567" s="214">
        <v>13.754503532130434</v>
      </c>
      <c r="I567" s="214">
        <v>10.261114498283337</v>
      </c>
      <c r="J567" s="214">
        <v>5.1085493549844117</v>
      </c>
    </row>
    <row r="568" spans="1:10">
      <c r="A568" s="214">
        <v>439</v>
      </c>
      <c r="B568" s="214" t="s">
        <v>347</v>
      </c>
      <c r="C568" s="214">
        <v>2017</v>
      </c>
      <c r="D568" s="214" t="s">
        <v>458</v>
      </c>
      <c r="E568" s="214">
        <v>20.770285276539113</v>
      </c>
      <c r="F568" s="214">
        <v>4.102847769780106</v>
      </c>
      <c r="G568" s="214">
        <v>-2.7492394372473458E-2</v>
      </c>
      <c r="H568" s="214">
        <v>-1.8821129049010441</v>
      </c>
      <c r="I568" s="214">
        <v>10.675493718734273</v>
      </c>
      <c r="J568" s="214">
        <v>7.9015490872982532</v>
      </c>
    </row>
    <row r="569" spans="1:10">
      <c r="A569" s="214">
        <v>439</v>
      </c>
      <c r="B569" s="214" t="s">
        <v>347</v>
      </c>
      <c r="C569" s="214">
        <v>2018</v>
      </c>
      <c r="D569" s="214" t="s">
        <v>458</v>
      </c>
      <c r="E569" s="214">
        <v>13.965583995152201</v>
      </c>
      <c r="F569" s="214">
        <v>0.27319409066360656</v>
      </c>
      <c r="G569" s="214"/>
      <c r="H569" s="214">
        <v>-4.8304010143560179</v>
      </c>
      <c r="I569" s="214">
        <v>14.527439805518949</v>
      </c>
      <c r="J569" s="214">
        <v>3.9953511133256647</v>
      </c>
    </row>
    <row r="570" spans="1:10">
      <c r="A570" s="214">
        <v>439</v>
      </c>
      <c r="B570" s="214" t="s">
        <v>347</v>
      </c>
      <c r="C570" s="214">
        <v>2019</v>
      </c>
      <c r="D570" s="214" t="s">
        <v>458</v>
      </c>
      <c r="E570" s="214">
        <v>9.2679943081396061</v>
      </c>
      <c r="F570" s="214">
        <v>3.3100800369839076</v>
      </c>
      <c r="G570" s="214"/>
      <c r="H570" s="214">
        <v>-19.189923418152986</v>
      </c>
      <c r="I570" s="214">
        <v>21.887717172581503</v>
      </c>
      <c r="J570" s="214">
        <v>3.2601205167271878</v>
      </c>
    </row>
    <row r="571" spans="1:10">
      <c r="A571" s="214">
        <v>443</v>
      </c>
      <c r="B571" s="214" t="s">
        <v>35</v>
      </c>
      <c r="C571" s="214">
        <v>2015</v>
      </c>
      <c r="D571" s="214" t="s">
        <v>458</v>
      </c>
      <c r="E571" s="214">
        <v>7.7346307178863292</v>
      </c>
      <c r="F571" s="214">
        <v>2.6894822474728839</v>
      </c>
      <c r="G571" s="214"/>
      <c r="H571" s="214">
        <v>39.929882968588913</v>
      </c>
      <c r="I571" s="214">
        <v>5.4064212553697466</v>
      </c>
      <c r="J571" s="214">
        <v>-40.291155753545212</v>
      </c>
    </row>
    <row r="572" spans="1:10">
      <c r="A572" s="214">
        <v>443</v>
      </c>
      <c r="B572" s="214" t="s">
        <v>35</v>
      </c>
      <c r="C572" s="214">
        <v>2016</v>
      </c>
      <c r="D572" s="214" t="s">
        <v>458</v>
      </c>
      <c r="E572" s="214">
        <v>12.219650204743241</v>
      </c>
      <c r="F572" s="214">
        <v>3.5756522632880841</v>
      </c>
      <c r="G572" s="214"/>
      <c r="H572" s="214">
        <v>-11.997185724430778</v>
      </c>
      <c r="I572" s="214">
        <v>-5.5423268555573699</v>
      </c>
      <c r="J572" s="214">
        <v>26.183510521443296</v>
      </c>
    </row>
    <row r="573" spans="1:10">
      <c r="A573" s="214">
        <v>443</v>
      </c>
      <c r="B573" s="214" t="s">
        <v>35</v>
      </c>
      <c r="C573" s="214">
        <v>2017</v>
      </c>
      <c r="D573" s="214" t="s">
        <v>458</v>
      </c>
      <c r="E573" s="214">
        <v>18.091137135540166</v>
      </c>
      <c r="F573" s="214">
        <v>-0.51516088329734244</v>
      </c>
      <c r="G573" s="214">
        <v>-4.5692796615378915E-2</v>
      </c>
      <c r="H573" s="214">
        <v>-11.995250418435475</v>
      </c>
      <c r="I573" s="214">
        <v>13.483823040482697</v>
      </c>
      <c r="J573" s="214">
        <v>17.163418193405676</v>
      </c>
    </row>
    <row r="574" spans="1:10">
      <c r="A574" s="214">
        <v>443</v>
      </c>
      <c r="B574" s="214" t="s">
        <v>35</v>
      </c>
      <c r="C574" s="214">
        <v>2018</v>
      </c>
      <c r="D574" s="214" t="s">
        <v>458</v>
      </c>
      <c r="E574" s="214">
        <v>13.428174711773618</v>
      </c>
      <c r="F574" s="214">
        <v>-2.769531481687626</v>
      </c>
      <c r="G574" s="214">
        <v>-4.2401527501552301E-2</v>
      </c>
      <c r="H574" s="214">
        <v>-36.377656009023013</v>
      </c>
      <c r="I574" s="214">
        <v>14.114826105959574</v>
      </c>
      <c r="J574" s="214">
        <v>38.502937624026245</v>
      </c>
    </row>
    <row r="575" spans="1:10">
      <c r="A575" s="214">
        <v>443</v>
      </c>
      <c r="B575" s="214" t="s">
        <v>35</v>
      </c>
      <c r="C575" s="214">
        <v>2019</v>
      </c>
      <c r="D575" s="214" t="s">
        <v>458</v>
      </c>
      <c r="E575" s="214">
        <v>10.353301818261238</v>
      </c>
      <c r="F575" s="214">
        <v>-1.3336073462591211</v>
      </c>
      <c r="G575" s="214">
        <v>-4.1982091540839109E-2</v>
      </c>
      <c r="H575" s="214">
        <v>-81.756716358725924</v>
      </c>
      <c r="I575" s="214">
        <v>16.888696468316418</v>
      </c>
      <c r="J575" s="214">
        <v>76.596911146470703</v>
      </c>
    </row>
    <row r="576" spans="1:10">
      <c r="A576" s="214">
        <v>446</v>
      </c>
      <c r="B576" s="214" t="s">
        <v>348</v>
      </c>
      <c r="C576" s="214">
        <v>2007</v>
      </c>
      <c r="D576" s="214" t="s">
        <v>458</v>
      </c>
      <c r="E576" s="214">
        <v>43.446323798920218</v>
      </c>
      <c r="F576" s="214">
        <v>-25.351084723002671</v>
      </c>
      <c r="G576" s="214"/>
      <c r="H576" s="214">
        <v>75.958821301570339</v>
      </c>
      <c r="I576" s="214">
        <v>-31.470300332038377</v>
      </c>
      <c r="J576" s="214">
        <v>24.308887552390907</v>
      </c>
    </row>
    <row r="577" spans="1:10">
      <c r="A577" s="214">
        <v>446</v>
      </c>
      <c r="B577" s="214" t="s">
        <v>348</v>
      </c>
      <c r="C577" s="214">
        <v>2008</v>
      </c>
      <c r="D577" s="214" t="s">
        <v>458</v>
      </c>
      <c r="E577" s="214">
        <v>43.962784526006118</v>
      </c>
      <c r="F577" s="214">
        <v>-2.0439414067269652</v>
      </c>
      <c r="G577" s="214"/>
      <c r="H577" s="214">
        <v>35.70292146775445</v>
      </c>
      <c r="I577" s="214">
        <v>-29.641956087548806</v>
      </c>
      <c r="J577" s="214">
        <v>39.945760552527446</v>
      </c>
    </row>
    <row r="578" spans="1:10">
      <c r="A578" s="214">
        <v>446</v>
      </c>
      <c r="B578" s="214" t="s">
        <v>348</v>
      </c>
      <c r="C578" s="214">
        <v>2009</v>
      </c>
      <c r="D578" s="214" t="s">
        <v>458</v>
      </c>
      <c r="E578" s="214">
        <v>21.233634339952204</v>
      </c>
      <c r="F578" s="214">
        <v>-17.85943638283964</v>
      </c>
      <c r="G578" s="214"/>
      <c r="H578" s="214">
        <v>30.020248252436097</v>
      </c>
      <c r="I578" s="214">
        <v>-19.807942260938027</v>
      </c>
      <c r="J578" s="214">
        <v>28.88076473129377</v>
      </c>
    </row>
    <row r="579" spans="1:10">
      <c r="A579" s="214">
        <v>446</v>
      </c>
      <c r="B579" s="214" t="s">
        <v>348</v>
      </c>
      <c r="C579" s="214">
        <v>2011</v>
      </c>
      <c r="D579" s="214" t="s">
        <v>458</v>
      </c>
      <c r="E579" s="214">
        <v>1.3722690161128526</v>
      </c>
      <c r="F579" s="214">
        <v>-12.297107562595688</v>
      </c>
      <c r="G579" s="214"/>
      <c r="H579" s="214">
        <v>77.984339358881527</v>
      </c>
      <c r="I579" s="214">
        <v>-40.327742717959694</v>
      </c>
      <c r="J579" s="214">
        <v>-23.987220062213304</v>
      </c>
    </row>
    <row r="580" spans="1:10">
      <c r="A580" s="214">
        <v>446</v>
      </c>
      <c r="B580" s="214" t="s">
        <v>348</v>
      </c>
      <c r="C580" s="214">
        <v>2012</v>
      </c>
      <c r="D580" s="214" t="s">
        <v>458</v>
      </c>
      <c r="E580" s="214">
        <v>8.8612383713974339</v>
      </c>
      <c r="F580" s="214">
        <v>-20.755825910372682</v>
      </c>
      <c r="G580" s="214"/>
      <c r="H580" s="214">
        <v>41.269941656741629</v>
      </c>
      <c r="I580" s="214">
        <v>-29.812005603532398</v>
      </c>
      <c r="J580" s="214">
        <v>18.159128228560874</v>
      </c>
    </row>
    <row r="581" spans="1:10">
      <c r="A581" s="214">
        <v>446</v>
      </c>
      <c r="B581" s="214" t="s">
        <v>348</v>
      </c>
      <c r="C581" s="214">
        <v>2013</v>
      </c>
      <c r="D581" s="214" t="s">
        <v>458</v>
      </c>
      <c r="E581" s="214">
        <v>14.463703191456062</v>
      </c>
      <c r="F581" s="214">
        <v>-17.256342866957056</v>
      </c>
      <c r="G581" s="214"/>
      <c r="H581" s="214">
        <v>27.677717767630163</v>
      </c>
      <c r="I581" s="214">
        <v>-14.285264386904494</v>
      </c>
      <c r="J581" s="214">
        <v>18.327592677687441</v>
      </c>
    </row>
    <row r="582" spans="1:10">
      <c r="A582" s="214">
        <v>446</v>
      </c>
      <c r="B582" s="214" t="s">
        <v>348</v>
      </c>
      <c r="C582" s="214">
        <v>2014</v>
      </c>
      <c r="D582" s="214" t="s">
        <v>458</v>
      </c>
      <c r="E582" s="214">
        <v>7.9761345909952581</v>
      </c>
      <c r="F582" s="214">
        <v>-34.615611280288881</v>
      </c>
      <c r="G582" s="214"/>
      <c r="H582" s="214">
        <v>23.805797079503719</v>
      </c>
      <c r="I582" s="214">
        <v>2.1437058643970914</v>
      </c>
      <c r="J582" s="214">
        <v>16.642242927383318</v>
      </c>
    </row>
    <row r="583" spans="1:10">
      <c r="A583" s="214">
        <v>446</v>
      </c>
      <c r="B583" s="214" t="s">
        <v>348</v>
      </c>
      <c r="C583" s="214">
        <v>2015</v>
      </c>
      <c r="D583" s="214" t="s">
        <v>458</v>
      </c>
      <c r="E583" s="214">
        <v>3.1166622849620182</v>
      </c>
      <c r="F583" s="214">
        <v>-8.7139305679949075</v>
      </c>
      <c r="G583" s="214"/>
      <c r="H583" s="214">
        <v>-3.0231200407247973</v>
      </c>
      <c r="I583" s="214">
        <v>24.966296720201726</v>
      </c>
      <c r="J583" s="214">
        <v>-10.112583826520002</v>
      </c>
    </row>
    <row r="584" spans="1:10">
      <c r="A584" s="214">
        <v>446</v>
      </c>
      <c r="B584" s="214" t="s">
        <v>348</v>
      </c>
      <c r="C584" s="214">
        <v>2016</v>
      </c>
      <c r="D584" s="214" t="s">
        <v>458</v>
      </c>
      <c r="E584" s="214">
        <v>5.9371503900690357</v>
      </c>
      <c r="F584" s="214">
        <v>-14.879318276453048</v>
      </c>
      <c r="G584" s="214"/>
      <c r="H584" s="214">
        <v>2.5126398018509262</v>
      </c>
      <c r="I584" s="214">
        <v>25.152049572704549</v>
      </c>
      <c r="J584" s="214">
        <v>-6.8482207080333861</v>
      </c>
    </row>
    <row r="585" spans="1:10">
      <c r="A585" s="214">
        <v>446</v>
      </c>
      <c r="B585" s="214" t="s">
        <v>348</v>
      </c>
      <c r="C585" s="214">
        <v>2017</v>
      </c>
      <c r="D585" s="214" t="s">
        <v>458</v>
      </c>
      <c r="E585" s="214">
        <v>13.732792835878996</v>
      </c>
      <c r="F585" s="214">
        <v>-2.4259603613790368</v>
      </c>
      <c r="G585" s="214"/>
      <c r="H585" s="214">
        <v>7.8477134877359207</v>
      </c>
      <c r="I585" s="214">
        <v>17.038280153134842</v>
      </c>
      <c r="J585" s="214">
        <v>-8.72724044361272</v>
      </c>
    </row>
    <row r="586" spans="1:10">
      <c r="A586" s="214">
        <v>446</v>
      </c>
      <c r="B586" s="214" t="s">
        <v>348</v>
      </c>
      <c r="C586" s="214">
        <v>2018</v>
      </c>
      <c r="D586" s="214" t="s">
        <v>458</v>
      </c>
      <c r="E586" s="214">
        <v>8.6488930165410238</v>
      </c>
      <c r="F586" s="214">
        <v>-5.9467514147786318</v>
      </c>
      <c r="G586" s="214"/>
      <c r="H586" s="214">
        <v>1.7946680234230965</v>
      </c>
      <c r="I586" s="214">
        <v>23.360838521376969</v>
      </c>
      <c r="J586" s="214">
        <v>-10.559862113480397</v>
      </c>
    </row>
    <row r="587" spans="1:10">
      <c r="A587" s="214">
        <v>446</v>
      </c>
      <c r="B587" s="214" t="s">
        <v>348</v>
      </c>
      <c r="C587" s="214">
        <v>2019</v>
      </c>
      <c r="D587" s="214" t="s">
        <v>458</v>
      </c>
      <c r="E587" s="214">
        <v>24.616122955659989</v>
      </c>
      <c r="F587" s="214">
        <v>2.3308100823111992</v>
      </c>
      <c r="G587" s="214"/>
      <c r="H587" s="214">
        <v>-1.3277560560692372</v>
      </c>
      <c r="I587" s="214">
        <v>47.468698019889494</v>
      </c>
      <c r="J587" s="214">
        <v>-23.855629090471467</v>
      </c>
    </row>
    <row r="588" spans="1:10">
      <c r="A588" s="214">
        <v>449</v>
      </c>
      <c r="B588" s="214" t="s">
        <v>33</v>
      </c>
      <c r="C588" s="214">
        <v>2012</v>
      </c>
      <c r="D588" s="214" t="s">
        <v>458</v>
      </c>
      <c r="E588" s="214">
        <v>1.8332895750489895</v>
      </c>
      <c r="F588" s="214">
        <v>-2.5832610873754813</v>
      </c>
      <c r="G588" s="214"/>
      <c r="H588" s="214">
        <v>-18.190017995624302</v>
      </c>
      <c r="I588" s="214">
        <v>-5.8719735557160178</v>
      </c>
      <c r="J588" s="214">
        <v>28.478542213764783</v>
      </c>
    </row>
    <row r="589" spans="1:10">
      <c r="A589" s="214">
        <v>449</v>
      </c>
      <c r="B589" s="214" t="s">
        <v>33</v>
      </c>
      <c r="C589" s="214">
        <v>2013</v>
      </c>
      <c r="D589" s="214" t="s">
        <v>458</v>
      </c>
      <c r="E589" s="214">
        <v>5.0689493652946496</v>
      </c>
      <c r="F589" s="214">
        <v>-1.0022871316976805</v>
      </c>
      <c r="G589" s="214"/>
      <c r="H589" s="214">
        <v>20.613680511261947</v>
      </c>
      <c r="I589" s="214">
        <v>8.6282865221770635</v>
      </c>
      <c r="J589" s="214">
        <v>-23.170730536446683</v>
      </c>
    </row>
    <row r="590" spans="1:10">
      <c r="A590" s="214">
        <v>449</v>
      </c>
      <c r="B590" s="214" t="s">
        <v>33</v>
      </c>
      <c r="C590" s="214">
        <v>2014</v>
      </c>
      <c r="D590" s="214" t="s">
        <v>458</v>
      </c>
      <c r="E590" s="214">
        <v>3.4481623151298235</v>
      </c>
      <c r="F590" s="214">
        <v>-0.33072784539506039</v>
      </c>
      <c r="G590" s="214"/>
      <c r="H590" s="214">
        <v>-2.6914485370538657</v>
      </c>
      <c r="I590" s="214">
        <v>-13.703666036617069</v>
      </c>
      <c r="J590" s="214">
        <v>20.174004734195812</v>
      </c>
    </row>
    <row r="591" spans="1:10">
      <c r="A591" s="214">
        <v>449</v>
      </c>
      <c r="B591" s="214" t="s">
        <v>33</v>
      </c>
      <c r="C591" s="214">
        <v>2015</v>
      </c>
      <c r="D591" s="214" t="s">
        <v>458</v>
      </c>
      <c r="E591" s="214">
        <v>14.71534042694606</v>
      </c>
      <c r="F591" s="214">
        <v>0.21510363926451007</v>
      </c>
      <c r="G591" s="214"/>
      <c r="H591" s="214">
        <v>-3.8210472249993614</v>
      </c>
      <c r="I591" s="214">
        <v>2.3490253044153668</v>
      </c>
      <c r="J591" s="214">
        <v>15.972258708265549</v>
      </c>
    </row>
    <row r="592" spans="1:10">
      <c r="A592" s="214">
        <v>449</v>
      </c>
      <c r="B592" s="214" t="s">
        <v>33</v>
      </c>
      <c r="C592" s="214">
        <v>2016</v>
      </c>
      <c r="D592" s="214" t="s">
        <v>458</v>
      </c>
      <c r="E592" s="214">
        <v>28.692873959447869</v>
      </c>
      <c r="F592" s="214">
        <v>2.0248944417777635</v>
      </c>
      <c r="G592" s="214"/>
      <c r="H592" s="214">
        <v>-58.361598068357168</v>
      </c>
      <c r="I592" s="214">
        <v>0.20344444305138154</v>
      </c>
      <c r="J592" s="214">
        <v>84.826133142975891</v>
      </c>
    </row>
    <row r="593" spans="1:10">
      <c r="A593" s="214">
        <v>449</v>
      </c>
      <c r="B593" s="214" t="s">
        <v>33</v>
      </c>
      <c r="C593" s="214">
        <v>2017</v>
      </c>
      <c r="D593" s="214" t="s">
        <v>458</v>
      </c>
      <c r="E593" s="214">
        <v>33.08045164064665</v>
      </c>
      <c r="F593" s="214">
        <v>-0.17846331720262221</v>
      </c>
      <c r="G593" s="214"/>
      <c r="H593" s="214">
        <v>-16.547461119843014</v>
      </c>
      <c r="I593" s="214">
        <v>-17.501930154355179</v>
      </c>
      <c r="J593" s="214">
        <v>67.308306232047443</v>
      </c>
    </row>
    <row r="594" spans="1:10">
      <c r="A594" s="214">
        <v>449</v>
      </c>
      <c r="B594" s="214" t="s">
        <v>33</v>
      </c>
      <c r="C594" s="214">
        <v>2018</v>
      </c>
      <c r="D594" s="214" t="s">
        <v>458</v>
      </c>
      <c r="E594" s="214">
        <v>44.488159293199736</v>
      </c>
      <c r="F594" s="214">
        <v>-2.2509802463398514</v>
      </c>
      <c r="G594" s="214"/>
      <c r="H594" s="214">
        <v>-2.0614036448551918</v>
      </c>
      <c r="I594" s="214">
        <v>0.54403362405537337</v>
      </c>
      <c r="J594" s="214">
        <v>48.256509560339417</v>
      </c>
    </row>
    <row r="595" spans="1:10">
      <c r="A595" s="214">
        <v>449</v>
      </c>
      <c r="B595" s="214" t="s">
        <v>33</v>
      </c>
      <c r="C595" s="214">
        <v>2019</v>
      </c>
      <c r="D595" s="214" t="s">
        <v>458</v>
      </c>
      <c r="E595" s="214">
        <v>54.350495806418536</v>
      </c>
      <c r="F595" s="214">
        <v>0.66130250920939693</v>
      </c>
      <c r="G595" s="214"/>
      <c r="H595" s="214">
        <v>8.3114131299025402</v>
      </c>
      <c r="I595" s="214">
        <v>7.8619271204569401</v>
      </c>
      <c r="J595" s="214">
        <v>37.515853046849664</v>
      </c>
    </row>
    <row r="596" spans="1:10">
      <c r="A596" s="214">
        <v>453</v>
      </c>
      <c r="B596" s="214" t="s">
        <v>32</v>
      </c>
      <c r="C596" s="214">
        <v>2009</v>
      </c>
      <c r="D596" s="214" t="s">
        <v>458</v>
      </c>
      <c r="E596" s="214">
        <v>24.722662267658656</v>
      </c>
      <c r="F596" s="214">
        <v>-11.628806301762843</v>
      </c>
      <c r="G596" s="214"/>
      <c r="H596" s="214">
        <v>57.896914801194058</v>
      </c>
      <c r="I596" s="214">
        <v>-21.740838091541363</v>
      </c>
      <c r="J596" s="214">
        <v>0.19539185976879025</v>
      </c>
    </row>
    <row r="597" spans="1:10">
      <c r="A597" s="214">
        <v>453</v>
      </c>
      <c r="B597" s="214" t="s">
        <v>32</v>
      </c>
      <c r="C597" s="214">
        <v>2010</v>
      </c>
      <c r="D597" s="214" t="s">
        <v>458</v>
      </c>
      <c r="E597" s="214">
        <v>13.049673560595682</v>
      </c>
      <c r="F597" s="214">
        <v>-3.6921477399142226</v>
      </c>
      <c r="G597" s="214"/>
      <c r="H597" s="214">
        <v>-61.265712266727903</v>
      </c>
      <c r="I597" s="214">
        <v>-37.077542702183408</v>
      </c>
      <c r="J597" s="214">
        <v>115.08507626942124</v>
      </c>
    </row>
    <row r="598" spans="1:10">
      <c r="A598" s="214">
        <v>453</v>
      </c>
      <c r="B598" s="214" t="s">
        <v>32</v>
      </c>
      <c r="C598" s="214">
        <v>2011</v>
      </c>
      <c r="D598" s="214" t="s">
        <v>458</v>
      </c>
      <c r="E598" s="214">
        <v>30.778470753370833</v>
      </c>
      <c r="F598" s="214">
        <v>-5.4390466200548726</v>
      </c>
      <c r="G598" s="214"/>
      <c r="H598" s="214">
        <v>-27.152129328104394</v>
      </c>
      <c r="I598" s="214">
        <v>-36.299908779919875</v>
      </c>
      <c r="J598" s="214">
        <v>99.669555481449962</v>
      </c>
    </row>
    <row r="599" spans="1:10">
      <c r="A599" s="214">
        <v>453</v>
      </c>
      <c r="B599" s="214" t="s">
        <v>32</v>
      </c>
      <c r="C599" s="214">
        <v>2012</v>
      </c>
      <c r="D599" s="214" t="s">
        <v>458</v>
      </c>
      <c r="E599" s="214">
        <v>31.751888482536042</v>
      </c>
      <c r="F599" s="214">
        <v>-7.1688789853646782</v>
      </c>
      <c r="G599" s="214"/>
      <c r="H599" s="214">
        <v>7.9519117387413871</v>
      </c>
      <c r="I599" s="214">
        <v>2.1963506265088739</v>
      </c>
      <c r="J599" s="214">
        <v>28.772505102650484</v>
      </c>
    </row>
    <row r="600" spans="1:10">
      <c r="A600" s="214">
        <v>453</v>
      </c>
      <c r="B600" s="214" t="s">
        <v>32</v>
      </c>
      <c r="C600" s="214">
        <v>2013</v>
      </c>
      <c r="D600" s="214" t="s">
        <v>458</v>
      </c>
      <c r="E600" s="214">
        <v>32.023616471558483</v>
      </c>
      <c r="F600" s="214">
        <v>-0.40624920851364577</v>
      </c>
      <c r="G600" s="214"/>
      <c r="H600" s="214">
        <v>67.357970512121625</v>
      </c>
      <c r="I600" s="214">
        <v>-3.9715392577582449</v>
      </c>
      <c r="J600" s="214">
        <v>-30.95656557429124</v>
      </c>
    </row>
    <row r="601" spans="1:10">
      <c r="A601" s="214">
        <v>453</v>
      </c>
      <c r="B601" s="214" t="s">
        <v>32</v>
      </c>
      <c r="C601" s="214">
        <v>2014</v>
      </c>
      <c r="D601" s="214" t="s">
        <v>458</v>
      </c>
      <c r="E601" s="214">
        <v>20.527168593763633</v>
      </c>
      <c r="F601" s="214">
        <v>-2.4823107293383631</v>
      </c>
      <c r="G601" s="214"/>
      <c r="H601" s="214">
        <v>46.46032208406146</v>
      </c>
      <c r="I601" s="214">
        <v>-16.551574476709256</v>
      </c>
      <c r="J601" s="214">
        <v>-6.8992682842502262</v>
      </c>
    </row>
    <row r="602" spans="1:10">
      <c r="A602" s="214">
        <v>453</v>
      </c>
      <c r="B602" s="214" t="s">
        <v>32</v>
      </c>
      <c r="C602" s="214">
        <v>2015</v>
      </c>
      <c r="D602" s="214" t="s">
        <v>458</v>
      </c>
      <c r="E602" s="214">
        <v>21.050874524464501</v>
      </c>
      <c r="F602" s="214">
        <v>4.2492021043983002</v>
      </c>
      <c r="G602" s="214"/>
      <c r="H602" s="214">
        <v>62.513830189954312</v>
      </c>
      <c r="I602" s="214">
        <v>-13.313682382391612</v>
      </c>
      <c r="J602" s="214">
        <v>-32.398475387496518</v>
      </c>
    </row>
    <row r="603" spans="1:10">
      <c r="A603" s="214">
        <v>453</v>
      </c>
      <c r="B603" s="214" t="s">
        <v>32</v>
      </c>
      <c r="C603" s="214">
        <v>2016</v>
      </c>
      <c r="D603" s="214" t="s">
        <v>458</v>
      </c>
      <c r="E603" s="214">
        <v>20.274651004079598</v>
      </c>
      <c r="F603" s="214">
        <v>6.5295583766919609</v>
      </c>
      <c r="G603" s="214"/>
      <c r="H603" s="214">
        <v>1.4686473922912739</v>
      </c>
      <c r="I603" s="214">
        <v>-5.9639876007551607</v>
      </c>
      <c r="J603" s="214">
        <v>18.240432835851536</v>
      </c>
    </row>
    <row r="604" spans="1:10">
      <c r="A604" s="214">
        <v>453</v>
      </c>
      <c r="B604" s="214" t="s">
        <v>32</v>
      </c>
      <c r="C604" s="214">
        <v>2017</v>
      </c>
      <c r="D604" s="214" t="s">
        <v>458</v>
      </c>
      <c r="E604" s="214">
        <v>26.365572806016605</v>
      </c>
      <c r="F604" s="214">
        <v>0.8822572223355305</v>
      </c>
      <c r="G604" s="214"/>
      <c r="H604" s="214">
        <v>35.937626716933075</v>
      </c>
      <c r="I604" s="214">
        <v>11.125899454388978</v>
      </c>
      <c r="J604" s="214">
        <v>-21.580210587640977</v>
      </c>
    </row>
    <row r="605" spans="1:10">
      <c r="A605" s="214">
        <v>453</v>
      </c>
      <c r="B605" s="214" t="s">
        <v>32</v>
      </c>
      <c r="C605" s="214">
        <v>2018</v>
      </c>
      <c r="D605" s="214" t="s">
        <v>458</v>
      </c>
      <c r="E605" s="214">
        <v>26.873133553801306</v>
      </c>
      <c r="F605" s="214">
        <v>-1.5043950853248296</v>
      </c>
      <c r="G605" s="214"/>
      <c r="H605" s="214">
        <v>31.952873495593867</v>
      </c>
      <c r="I605" s="214">
        <v>13.617680310219235</v>
      </c>
      <c r="J605" s="214">
        <v>-17.193025166686958</v>
      </c>
    </row>
    <row r="606" spans="1:10">
      <c r="A606" s="214">
        <v>453</v>
      </c>
      <c r="B606" s="214" t="s">
        <v>32</v>
      </c>
      <c r="C606" s="214">
        <v>2019</v>
      </c>
      <c r="D606" s="214" t="s">
        <v>458</v>
      </c>
      <c r="E606" s="214">
        <v>45.718614315056598</v>
      </c>
      <c r="F606" s="214">
        <v>6.3397475853780216</v>
      </c>
      <c r="G606" s="214"/>
      <c r="H606" s="214">
        <v>40.60665103918268</v>
      </c>
      <c r="I606" s="214">
        <v>23.797724056982226</v>
      </c>
      <c r="J606" s="214">
        <v>-25.025508366486335</v>
      </c>
    </row>
    <row r="607" spans="1:10">
      <c r="A607" s="214">
        <v>456</v>
      </c>
      <c r="B607" s="214" t="s">
        <v>31</v>
      </c>
      <c r="C607" s="214">
        <v>2010</v>
      </c>
      <c r="D607" s="214" t="s">
        <v>458</v>
      </c>
      <c r="E607" s="214">
        <v>22.471992489835436</v>
      </c>
      <c r="F607" s="214">
        <v>-4.2393363230429921</v>
      </c>
      <c r="G607" s="214"/>
      <c r="H607" s="214">
        <v>19.490863202766903</v>
      </c>
      <c r="I607" s="214">
        <v>3.6220371344509523</v>
      </c>
      <c r="J607" s="214">
        <v>3.5984284756605831</v>
      </c>
    </row>
    <row r="608" spans="1:10">
      <c r="A608" s="214">
        <v>456</v>
      </c>
      <c r="B608" s="214" t="s">
        <v>31</v>
      </c>
      <c r="C608" s="214">
        <v>2013</v>
      </c>
      <c r="D608" s="214" t="s">
        <v>458</v>
      </c>
      <c r="E608" s="214">
        <v>0.21956177978007752</v>
      </c>
      <c r="F608" s="214">
        <v>4.2968844596004114</v>
      </c>
      <c r="G608" s="214"/>
      <c r="H608" s="214">
        <v>-57.038555726004027</v>
      </c>
      <c r="I608" s="214">
        <v>-7.3440153200509322</v>
      </c>
      <c r="J608" s="214">
        <v>60.305248366234622</v>
      </c>
    </row>
    <row r="609" spans="1:10">
      <c r="A609" s="214">
        <v>456</v>
      </c>
      <c r="B609" s="214" t="s">
        <v>31</v>
      </c>
      <c r="C609" s="214">
        <v>2015</v>
      </c>
      <c r="D609" s="214" t="s">
        <v>458</v>
      </c>
      <c r="E609" s="214">
        <v>0.69187755754903968</v>
      </c>
      <c r="F609" s="214">
        <v>-1.3896757149798258</v>
      </c>
      <c r="G609" s="214"/>
      <c r="H609" s="214">
        <v>-19.659929285183917</v>
      </c>
      <c r="I609" s="214">
        <v>-0.5786154600757385</v>
      </c>
      <c r="J609" s="214">
        <v>22.320098017788524</v>
      </c>
    </row>
    <row r="610" spans="1:10">
      <c r="A610" s="214">
        <v>456</v>
      </c>
      <c r="B610" s="214" t="s">
        <v>31</v>
      </c>
      <c r="C610" s="214">
        <v>2016</v>
      </c>
      <c r="D610" s="214" t="s">
        <v>458</v>
      </c>
      <c r="E610" s="214">
        <v>11.73085454780383</v>
      </c>
      <c r="F610" s="214">
        <v>0.80859329408306435</v>
      </c>
      <c r="G610" s="214"/>
      <c r="H610" s="214">
        <v>-64.054201836690467</v>
      </c>
      <c r="I610" s="214">
        <v>2.814559670525334</v>
      </c>
      <c r="J610" s="214">
        <v>72.161903419885903</v>
      </c>
    </row>
    <row r="611" spans="1:10">
      <c r="A611" s="214">
        <v>456</v>
      </c>
      <c r="B611" s="214" t="s">
        <v>31</v>
      </c>
      <c r="C611" s="214">
        <v>2017</v>
      </c>
      <c r="D611" s="214" t="s">
        <v>458</v>
      </c>
      <c r="E611" s="214">
        <v>13.234411467420351</v>
      </c>
      <c r="F611" s="214">
        <v>-1.2298698885902377</v>
      </c>
      <c r="G611" s="214"/>
      <c r="H611" s="214">
        <v>-62.095394672796004</v>
      </c>
      <c r="I611" s="214">
        <v>10.353020936369852</v>
      </c>
      <c r="J611" s="214">
        <v>66.206655092436748</v>
      </c>
    </row>
    <row r="612" spans="1:10">
      <c r="A612" s="214">
        <v>456</v>
      </c>
      <c r="B612" s="214" t="s">
        <v>31</v>
      </c>
      <c r="C612" s="214">
        <v>2018</v>
      </c>
      <c r="D612" s="214" t="s">
        <v>458</v>
      </c>
      <c r="E612" s="214">
        <v>17.260449595637059</v>
      </c>
      <c r="F612" s="214">
        <v>-1.707907174649665</v>
      </c>
      <c r="G612" s="214"/>
      <c r="H612" s="214">
        <v>-55.171680722549823</v>
      </c>
      <c r="I612" s="214">
        <v>9.7528117234920231</v>
      </c>
      <c r="J612" s="214">
        <v>64.387225769344525</v>
      </c>
    </row>
    <row r="613" spans="1:10">
      <c r="A613" s="214">
        <v>456</v>
      </c>
      <c r="B613" s="214" t="s">
        <v>31</v>
      </c>
      <c r="C613" s="214">
        <v>2019</v>
      </c>
      <c r="D613" s="214" t="s">
        <v>458</v>
      </c>
      <c r="E613" s="214">
        <v>21.236858862050003</v>
      </c>
      <c r="F613" s="214">
        <v>-1.2653528687775677</v>
      </c>
      <c r="G613" s="214"/>
      <c r="H613" s="214">
        <v>-31.050019982002453</v>
      </c>
      <c r="I613" s="214">
        <v>13.897114838542247</v>
      </c>
      <c r="J613" s="214">
        <v>39.655116874287778</v>
      </c>
    </row>
    <row r="614" spans="1:10">
      <c r="A614" s="214">
        <v>466</v>
      </c>
      <c r="B614" s="214" t="s">
        <v>30</v>
      </c>
      <c r="C614" s="214">
        <v>2007</v>
      </c>
      <c r="D614" s="214" t="s">
        <v>458</v>
      </c>
      <c r="E614" s="214">
        <v>6.7960349763227654</v>
      </c>
      <c r="F614" s="214">
        <v>-3.9057460419109269</v>
      </c>
      <c r="G614" s="214"/>
      <c r="H614" s="214">
        <v>126.27885294504455</v>
      </c>
      <c r="I614" s="214">
        <v>-26.030924224053859</v>
      </c>
      <c r="J614" s="214">
        <v>-89.546147702757011</v>
      </c>
    </row>
    <row r="615" spans="1:10">
      <c r="A615" s="214">
        <v>466</v>
      </c>
      <c r="B615" s="214" t="s">
        <v>30</v>
      </c>
      <c r="C615" s="214">
        <v>2008</v>
      </c>
      <c r="D615" s="214" t="s">
        <v>458</v>
      </c>
      <c r="E615" s="214">
        <v>4.8459237196245875</v>
      </c>
      <c r="F615" s="214">
        <v>-6.804116005958881</v>
      </c>
      <c r="G615" s="214"/>
      <c r="H615" s="214">
        <v>154.25699615390249</v>
      </c>
      <c r="I615" s="214">
        <v>-19.190400285993821</v>
      </c>
      <c r="J615" s="214">
        <v>-123.41655614232518</v>
      </c>
    </row>
    <row r="616" spans="1:10">
      <c r="A616" s="214">
        <v>466</v>
      </c>
      <c r="B616" s="214" t="s">
        <v>30</v>
      </c>
      <c r="C616" s="214">
        <v>2009</v>
      </c>
      <c r="D616" s="214" t="s">
        <v>458</v>
      </c>
      <c r="E616" s="214">
        <v>24.835418085484164</v>
      </c>
      <c r="F616" s="214">
        <v>-3.7463581556048249</v>
      </c>
      <c r="G616" s="214"/>
      <c r="H616" s="214">
        <v>-17.020807460524722</v>
      </c>
      <c r="I616" s="214">
        <v>-14.844082184118424</v>
      </c>
      <c r="J616" s="214">
        <v>60.446665885732131</v>
      </c>
    </row>
    <row r="617" spans="1:10">
      <c r="A617" s="214">
        <v>466</v>
      </c>
      <c r="B617" s="214" t="s">
        <v>30</v>
      </c>
      <c r="C617" s="214">
        <v>2010</v>
      </c>
      <c r="D617" s="214" t="s">
        <v>458</v>
      </c>
      <c r="E617" s="214">
        <v>21.944340460314304</v>
      </c>
      <c r="F617" s="214">
        <v>0.42391155766926691</v>
      </c>
      <c r="G617" s="214"/>
      <c r="H617" s="214">
        <v>-63.870618807861149</v>
      </c>
      <c r="I617" s="214">
        <v>-0.96985483999250022</v>
      </c>
      <c r="J617" s="214">
        <v>86.360902550498722</v>
      </c>
    </row>
    <row r="618" spans="1:10">
      <c r="A618" s="214">
        <v>466</v>
      </c>
      <c r="B618" s="214" t="s">
        <v>30</v>
      </c>
      <c r="C618" s="214">
        <v>2011</v>
      </c>
      <c r="D618" s="214" t="s">
        <v>458</v>
      </c>
      <c r="E618" s="214">
        <v>15.107692738820685</v>
      </c>
      <c r="F618" s="214">
        <v>-1.8205583790614925</v>
      </c>
      <c r="G618" s="214"/>
      <c r="H618" s="214">
        <v>-83.002891381451349</v>
      </c>
      <c r="I618" s="214">
        <v>11.66201057923494</v>
      </c>
      <c r="J618" s="214">
        <v>88.269131920098545</v>
      </c>
    </row>
    <row r="619" spans="1:10">
      <c r="A619" s="214">
        <v>466</v>
      </c>
      <c r="B619" s="214" t="s">
        <v>30</v>
      </c>
      <c r="C619" s="214">
        <v>2012</v>
      </c>
      <c r="D619" s="214" t="s">
        <v>458</v>
      </c>
      <c r="E619" s="214">
        <v>6.5754616866974072</v>
      </c>
      <c r="F619" s="214">
        <v>-4.7672571792785945</v>
      </c>
      <c r="G619" s="214"/>
      <c r="H619" s="214">
        <v>-80.059605313622129</v>
      </c>
      <c r="I619" s="214">
        <v>24.634513596566361</v>
      </c>
      <c r="J619" s="214">
        <v>66.767810583031704</v>
      </c>
    </row>
    <row r="620" spans="1:10">
      <c r="A620" s="214">
        <v>466</v>
      </c>
      <c r="B620" s="214" t="s">
        <v>30</v>
      </c>
      <c r="C620" s="214">
        <v>2013</v>
      </c>
      <c r="D620" s="214" t="s">
        <v>458</v>
      </c>
      <c r="E620" s="214">
        <v>3.0481796276903701</v>
      </c>
      <c r="F620" s="214">
        <v>0.32777201181507731</v>
      </c>
      <c r="G620" s="214"/>
      <c r="H620" s="214">
        <v>-99.872001480364915</v>
      </c>
      <c r="I620" s="214">
        <v>16.226368838342097</v>
      </c>
      <c r="J620" s="214">
        <v>86.366040257898064</v>
      </c>
    </row>
    <row r="621" spans="1:10">
      <c r="A621" s="214">
        <v>466</v>
      </c>
      <c r="B621" s="214" t="s">
        <v>30</v>
      </c>
      <c r="C621" s="214">
        <v>2014</v>
      </c>
      <c r="D621" s="214" t="s">
        <v>458</v>
      </c>
      <c r="E621" s="214">
        <v>4.3465250959869932</v>
      </c>
      <c r="F621" s="214">
        <v>-1.0071057107679668</v>
      </c>
      <c r="G621" s="214"/>
      <c r="H621" s="214">
        <v>-35.452536344569928</v>
      </c>
      <c r="I621" s="214">
        <v>3.6630543065944483</v>
      </c>
      <c r="J621" s="214">
        <v>37.143112844730418</v>
      </c>
    </row>
    <row r="622" spans="1:10">
      <c r="A622" s="214">
        <v>466</v>
      </c>
      <c r="B622" s="214" t="s">
        <v>30</v>
      </c>
      <c r="C622" s="214">
        <v>2015</v>
      </c>
      <c r="D622" s="214" t="s">
        <v>458</v>
      </c>
      <c r="E622" s="214">
        <v>5.2194616958728002</v>
      </c>
      <c r="F622" s="214">
        <v>2.0588883181851356</v>
      </c>
      <c r="G622" s="214"/>
      <c r="H622" s="214">
        <v>-16.637301483089225</v>
      </c>
      <c r="I622" s="214">
        <v>-6.9519327534960134</v>
      </c>
      <c r="J622" s="214">
        <v>26.749807614272907</v>
      </c>
    </row>
    <row r="623" spans="1:10">
      <c r="A623" s="214">
        <v>466</v>
      </c>
      <c r="B623" s="214" t="s">
        <v>30</v>
      </c>
      <c r="C623" s="214">
        <v>2016</v>
      </c>
      <c r="D623" s="214" t="s">
        <v>458</v>
      </c>
      <c r="E623" s="214">
        <v>8.3776990879353015</v>
      </c>
      <c r="F623" s="214">
        <v>0.51095023652840799</v>
      </c>
      <c r="G623" s="214"/>
      <c r="H623" s="214">
        <v>-45.064330267279615</v>
      </c>
      <c r="I623" s="214">
        <v>-14.790607413676728</v>
      </c>
      <c r="J623" s="214">
        <v>67.721686532363236</v>
      </c>
    </row>
    <row r="624" spans="1:10">
      <c r="A624" s="214">
        <v>466</v>
      </c>
      <c r="B624" s="214" t="s">
        <v>30</v>
      </c>
      <c r="C624" s="214">
        <v>2017</v>
      </c>
      <c r="D624" s="214" t="s">
        <v>458</v>
      </c>
      <c r="E624" s="214">
        <v>2.4120196524188984</v>
      </c>
      <c r="F624" s="214">
        <v>0.77215421073142787</v>
      </c>
      <c r="G624" s="214"/>
      <c r="H624" s="214">
        <v>-53.224504449247952</v>
      </c>
      <c r="I624" s="214">
        <v>-8.9633463623045948</v>
      </c>
      <c r="J624" s="214">
        <v>63.827716253239998</v>
      </c>
    </row>
    <row r="625" spans="1:10">
      <c r="A625" s="214">
        <v>466</v>
      </c>
      <c r="B625" s="214" t="s">
        <v>30</v>
      </c>
      <c r="C625" s="214">
        <v>2018</v>
      </c>
      <c r="D625" s="214" t="s">
        <v>458</v>
      </c>
      <c r="E625" s="214">
        <v>1.1505052146658983</v>
      </c>
      <c r="F625" s="214">
        <v>0.58143271355925563</v>
      </c>
      <c r="G625" s="214"/>
      <c r="H625" s="214">
        <v>-50.986881595719609</v>
      </c>
      <c r="I625" s="214">
        <v>-5.6434417165314663</v>
      </c>
      <c r="J625" s="214">
        <v>57.199395813357711</v>
      </c>
    </row>
    <row r="626" spans="1:10">
      <c r="A626" s="214">
        <v>466</v>
      </c>
      <c r="B626" s="214" t="s">
        <v>30</v>
      </c>
      <c r="C626" s="214">
        <v>2019</v>
      </c>
      <c r="D626" s="214" t="s">
        <v>458</v>
      </c>
      <c r="E626" s="214">
        <v>12.551376828324999</v>
      </c>
      <c r="F626" s="214">
        <v>0.65432493195965735</v>
      </c>
      <c r="G626" s="214"/>
      <c r="H626" s="214">
        <v>-47.6531050901824</v>
      </c>
      <c r="I626" s="214">
        <v>-3.8672501471333653</v>
      </c>
      <c r="J626" s="214">
        <v>63.417407133681102</v>
      </c>
    </row>
    <row r="627" spans="1:10">
      <c r="A627" s="214">
        <v>469</v>
      </c>
      <c r="B627" s="214" t="s">
        <v>144</v>
      </c>
      <c r="C627" s="214">
        <v>2012</v>
      </c>
      <c r="D627" s="214" t="s">
        <v>458</v>
      </c>
      <c r="E627" s="214">
        <v>28.653108446836981</v>
      </c>
      <c r="F627" s="214">
        <v>-7.1616754173112582</v>
      </c>
      <c r="G627" s="214">
        <v>0.46932579409292541</v>
      </c>
      <c r="H627" s="214">
        <v>9.0419615543811229</v>
      </c>
      <c r="I627" s="214">
        <v>19.594907101338606</v>
      </c>
      <c r="J627" s="214">
        <v>6.7085894143355915</v>
      </c>
    </row>
    <row r="628" spans="1:10">
      <c r="A628" s="214">
        <v>469</v>
      </c>
      <c r="B628" s="214" t="s">
        <v>144</v>
      </c>
      <c r="C628" s="214">
        <v>2013</v>
      </c>
      <c r="D628" s="214" t="s">
        <v>458</v>
      </c>
      <c r="E628" s="214">
        <v>41.675171033336284</v>
      </c>
      <c r="F628" s="214">
        <v>4.9150081284263294</v>
      </c>
      <c r="G628" s="214">
        <v>2.1934938944146722</v>
      </c>
      <c r="H628" s="214">
        <v>8.9677372945948601</v>
      </c>
      <c r="I628" s="214">
        <v>18.92690409146546</v>
      </c>
      <c r="J628" s="214">
        <v>6.6720276244349606</v>
      </c>
    </row>
    <row r="629" spans="1:10">
      <c r="A629" s="214">
        <v>469</v>
      </c>
      <c r="B629" s="214" t="s">
        <v>144</v>
      </c>
      <c r="C629" s="214">
        <v>2014</v>
      </c>
      <c r="D629" s="214" t="s">
        <v>458</v>
      </c>
      <c r="E629" s="214">
        <v>36.500394658876345</v>
      </c>
      <c r="F629" s="214">
        <v>-8.7396557219590445</v>
      </c>
      <c r="G629" s="214">
        <v>3.2112748567525329</v>
      </c>
      <c r="H629" s="214">
        <v>13.443447377592705</v>
      </c>
      <c r="I629" s="214">
        <v>15.827022499011505</v>
      </c>
      <c r="J629" s="214">
        <v>12.75830564747865</v>
      </c>
    </row>
    <row r="630" spans="1:10">
      <c r="A630" s="214">
        <v>469</v>
      </c>
      <c r="B630" s="214" t="s">
        <v>144</v>
      </c>
      <c r="C630" s="214">
        <v>2015</v>
      </c>
      <c r="D630" s="214" t="s">
        <v>458</v>
      </c>
      <c r="E630" s="214">
        <v>34.854064176095598</v>
      </c>
      <c r="F630" s="214">
        <v>-10.595978774315533</v>
      </c>
      <c r="G630" s="214">
        <v>3.0399326812402818</v>
      </c>
      <c r="H630" s="214">
        <v>10.324982552111884</v>
      </c>
      <c r="I630" s="214">
        <v>23.152155300010314</v>
      </c>
      <c r="J630" s="214">
        <v>8.9329724170486529</v>
      </c>
    </row>
    <row r="631" spans="1:10">
      <c r="A631" s="214">
        <v>469</v>
      </c>
      <c r="B631" s="214" t="s">
        <v>144</v>
      </c>
      <c r="C631" s="214">
        <v>2016</v>
      </c>
      <c r="D631" s="214" t="s">
        <v>458</v>
      </c>
      <c r="E631" s="214">
        <v>40.821540557463706</v>
      </c>
      <c r="F631" s="214">
        <v>-3.3097714908530609</v>
      </c>
      <c r="G631" s="214">
        <v>3.9023525743967675</v>
      </c>
      <c r="H631" s="214">
        <v>13.265880629285832</v>
      </c>
      <c r="I631" s="214">
        <v>11.506267205202754</v>
      </c>
      <c r="J631" s="214">
        <v>15.456811639431415</v>
      </c>
    </row>
    <row r="632" spans="1:10">
      <c r="A632" s="214">
        <v>469</v>
      </c>
      <c r="B632" s="214" t="s">
        <v>144</v>
      </c>
      <c r="C632" s="214">
        <v>2017</v>
      </c>
      <c r="D632" s="214" t="s">
        <v>458</v>
      </c>
      <c r="E632" s="214">
        <v>42.839175531709998</v>
      </c>
      <c r="F632" s="214">
        <v>-15.644937740474539</v>
      </c>
      <c r="G632" s="214">
        <v>12.571918356390073</v>
      </c>
      <c r="H632" s="214">
        <v>15.3658675269838</v>
      </c>
      <c r="I632" s="214">
        <v>7.6440102547653623</v>
      </c>
      <c r="J632" s="214">
        <v>22.902317134045305</v>
      </c>
    </row>
    <row r="633" spans="1:10">
      <c r="A633" s="214">
        <v>474</v>
      </c>
      <c r="B633" s="214" t="s">
        <v>110</v>
      </c>
      <c r="C633" s="214">
        <v>2012</v>
      </c>
      <c r="D633" s="214" t="s">
        <v>151</v>
      </c>
      <c r="E633" s="214">
        <v>14.222176327978495</v>
      </c>
      <c r="F633" s="214">
        <v>-4.1938526447494855</v>
      </c>
      <c r="G633" s="214">
        <v>1.6519773104308544</v>
      </c>
      <c r="H633" s="214">
        <v>-4.5612957048393827</v>
      </c>
      <c r="I633" s="214">
        <v>20.883875731664112</v>
      </c>
      <c r="J633" s="214">
        <v>0.44147163547240353</v>
      </c>
    </row>
    <row r="634" spans="1:10">
      <c r="A634" s="214">
        <v>474</v>
      </c>
      <c r="B634" s="214" t="s">
        <v>110</v>
      </c>
      <c r="C634" s="214">
        <v>2013</v>
      </c>
      <c r="D634" s="214" t="s">
        <v>151</v>
      </c>
      <c r="E634" s="214">
        <v>18.138992386497986</v>
      </c>
      <c r="F634" s="214">
        <v>4.0421598461606738</v>
      </c>
      <c r="G634" s="214">
        <v>1.4391599590959534</v>
      </c>
      <c r="H634" s="214">
        <v>0.58775138477576494</v>
      </c>
      <c r="I634" s="214">
        <v>30.167614966218785</v>
      </c>
      <c r="J634" s="214">
        <v>-18.097693769753192</v>
      </c>
    </row>
    <row r="635" spans="1:10">
      <c r="A635" s="214">
        <v>474</v>
      </c>
      <c r="B635" s="214" t="s">
        <v>110</v>
      </c>
      <c r="C635" s="214">
        <v>2014</v>
      </c>
      <c r="D635" s="214" t="s">
        <v>151</v>
      </c>
      <c r="E635" s="214">
        <v>8.3167860294368481</v>
      </c>
      <c r="F635" s="214">
        <v>2.9456539491366569</v>
      </c>
      <c r="G635" s="214">
        <v>1.380126096727659</v>
      </c>
      <c r="H635" s="214">
        <v>-4.9492797363995802</v>
      </c>
      <c r="I635" s="214">
        <v>31.728051670098964</v>
      </c>
      <c r="J635" s="214">
        <v>-22.78776595012685</v>
      </c>
    </row>
    <row r="636" spans="1:10">
      <c r="A636" s="214">
        <v>474</v>
      </c>
      <c r="B636" s="214" t="s">
        <v>110</v>
      </c>
      <c r="C636" s="214">
        <v>2017</v>
      </c>
      <c r="D636" s="214" t="s">
        <v>151</v>
      </c>
      <c r="E636" s="214">
        <v>19.647295177398505</v>
      </c>
      <c r="F636" s="214">
        <v>-13.388164212679964</v>
      </c>
      <c r="G636" s="214">
        <v>15.584694764647764</v>
      </c>
      <c r="H636" s="214">
        <v>-9.5521726019261202</v>
      </c>
      <c r="I636" s="214">
        <v>63.763337321146949</v>
      </c>
      <c r="J636" s="214">
        <v>-36.760400093790118</v>
      </c>
    </row>
    <row r="637" spans="1:10">
      <c r="A637" s="214">
        <v>474</v>
      </c>
      <c r="B637" s="214" t="s">
        <v>110</v>
      </c>
      <c r="C637" s="214">
        <v>2018</v>
      </c>
      <c r="D637" s="214" t="s">
        <v>151</v>
      </c>
      <c r="E637" s="214">
        <v>8.5010252546045919</v>
      </c>
      <c r="F637" s="214">
        <v>-59.131001230886078</v>
      </c>
      <c r="G637" s="214">
        <v>15.226843190850552</v>
      </c>
      <c r="H637" s="214">
        <v>5.2337263894290755</v>
      </c>
      <c r="I637" s="214">
        <v>107.53751646487348</v>
      </c>
      <c r="J637" s="214">
        <v>-60.366059559662411</v>
      </c>
    </row>
    <row r="638" spans="1:10">
      <c r="A638" s="214">
        <v>474</v>
      </c>
      <c r="B638" s="214" t="s">
        <v>110</v>
      </c>
      <c r="C638" s="214">
        <v>2019</v>
      </c>
      <c r="D638" s="214" t="s">
        <v>151</v>
      </c>
      <c r="E638" s="214">
        <v>29.405076130046396</v>
      </c>
      <c r="F638" s="214">
        <v>-50.832219829150915</v>
      </c>
      <c r="G638" s="214">
        <v>19.340428610264741</v>
      </c>
      <c r="H638" s="214">
        <v>-1.5205905589476387</v>
      </c>
      <c r="I638" s="214">
        <v>117.98343687591928</v>
      </c>
      <c r="J638" s="214">
        <v>-55.565978968039083</v>
      </c>
    </row>
    <row r="639" spans="1:10">
      <c r="A639" s="214">
        <v>513</v>
      </c>
      <c r="B639" s="214" t="s">
        <v>86</v>
      </c>
      <c r="C639" s="214">
        <v>2019</v>
      </c>
      <c r="D639" s="214" t="s">
        <v>151</v>
      </c>
      <c r="E639" s="214">
        <v>5.3169189406581978</v>
      </c>
      <c r="F639" s="214">
        <v>1.8104377301240901</v>
      </c>
      <c r="G639" s="214">
        <v>-0.5901903492092555</v>
      </c>
      <c r="H639" s="214">
        <v>1.0449125870738309</v>
      </c>
      <c r="I639" s="214">
        <v>-2.074204392565985</v>
      </c>
      <c r="J639" s="214">
        <v>5.1259633652355134</v>
      </c>
    </row>
    <row r="640" spans="1:10">
      <c r="A640" s="214">
        <v>514</v>
      </c>
      <c r="B640" s="214" t="s">
        <v>362</v>
      </c>
      <c r="C640" s="214">
        <v>2011</v>
      </c>
      <c r="D640" s="214" t="s">
        <v>151</v>
      </c>
      <c r="E640" s="214">
        <v>25.932872533168918</v>
      </c>
      <c r="F640" s="214">
        <v>4.4973829855290859</v>
      </c>
      <c r="G640" s="214"/>
      <c r="H640" s="214">
        <v>43.357449060703964</v>
      </c>
      <c r="I640" s="214">
        <v>-1.1606341904671069</v>
      </c>
      <c r="J640" s="214">
        <v>-20.761325322597031</v>
      </c>
    </row>
    <row r="641" spans="1:10">
      <c r="A641" s="214">
        <v>514</v>
      </c>
      <c r="B641" s="214" t="s">
        <v>362</v>
      </c>
      <c r="C641" s="214">
        <v>2012</v>
      </c>
      <c r="D641" s="214" t="s">
        <v>151</v>
      </c>
      <c r="E641" s="214">
        <v>23.691700652102845</v>
      </c>
      <c r="F641" s="214">
        <v>3.1904767827611931</v>
      </c>
      <c r="G641" s="214"/>
      <c r="H641" s="214">
        <v>50.686951350857633</v>
      </c>
      <c r="I641" s="214">
        <v>-5.2005095828716321</v>
      </c>
      <c r="J641" s="214">
        <v>-24.985217898644336</v>
      </c>
    </row>
    <row r="642" spans="1:10">
      <c r="A642" s="214">
        <v>514</v>
      </c>
      <c r="B642" s="214" t="s">
        <v>362</v>
      </c>
      <c r="C642" s="214">
        <v>2013</v>
      </c>
      <c r="D642" s="214" t="s">
        <v>151</v>
      </c>
      <c r="E642" s="214">
        <v>5.9894078520116096</v>
      </c>
      <c r="F642" s="214">
        <v>-8.0767099492621632</v>
      </c>
      <c r="G642" s="214"/>
      <c r="H642" s="214">
        <v>44.604694993690977</v>
      </c>
      <c r="I642" s="214">
        <v>-13.393916098550037</v>
      </c>
      <c r="J642" s="214">
        <v>-17.144661093867178</v>
      </c>
    </row>
    <row r="643" spans="1:10">
      <c r="A643" s="214">
        <v>514</v>
      </c>
      <c r="B643" s="214" t="s">
        <v>362</v>
      </c>
      <c r="C643" s="214">
        <v>2014</v>
      </c>
      <c r="D643" s="214" t="s">
        <v>151</v>
      </c>
      <c r="E643" s="214">
        <v>51.784050473157343</v>
      </c>
      <c r="F643" s="214">
        <v>-11.521627475445923</v>
      </c>
      <c r="G643" s="214">
        <v>18.639475840706861</v>
      </c>
      <c r="H643" s="214">
        <v>59.722384540784915</v>
      </c>
      <c r="I643" s="214">
        <v>-5.5508499600429175</v>
      </c>
      <c r="J643" s="214">
        <v>-9.5053324728455877</v>
      </c>
    </row>
    <row r="644" spans="1:10">
      <c r="A644" s="214">
        <v>516</v>
      </c>
      <c r="B644" s="214" t="s">
        <v>311</v>
      </c>
      <c r="C644" s="214">
        <v>2018</v>
      </c>
      <c r="D644" s="214" t="s">
        <v>458</v>
      </c>
      <c r="E644" s="214">
        <v>0.91598271824716981</v>
      </c>
      <c r="F644" s="214">
        <v>0.33439975899062102</v>
      </c>
      <c r="G644" s="214"/>
      <c r="H644" s="214">
        <v>-163.97911404240585</v>
      </c>
      <c r="I644" s="214">
        <v>45.9800167554301</v>
      </c>
      <c r="J644" s="214">
        <v>118.5806802462323</v>
      </c>
    </row>
    <row r="645" spans="1:10">
      <c r="A645" s="214">
        <v>516</v>
      </c>
      <c r="B645" s="214" t="s">
        <v>311</v>
      </c>
      <c r="C645" s="214">
        <v>2019</v>
      </c>
      <c r="D645" s="214" t="s">
        <v>458</v>
      </c>
      <c r="E645" s="214">
        <v>0.85783123445157994</v>
      </c>
      <c r="F645" s="214">
        <v>0.51974668225993237</v>
      </c>
      <c r="G645" s="214"/>
      <c r="H645" s="214">
        <v>-163.60625454282518</v>
      </c>
      <c r="I645" s="214">
        <v>35.502348478397529</v>
      </c>
      <c r="J645" s="214">
        <v>128.44199061661928</v>
      </c>
    </row>
    <row r="646" spans="1:10">
      <c r="A646" s="214">
        <v>518</v>
      </c>
      <c r="B646" s="214" t="s">
        <v>125</v>
      </c>
      <c r="C646" s="214">
        <v>2017</v>
      </c>
      <c r="D646" s="214" t="s">
        <v>151</v>
      </c>
      <c r="E646" s="214">
        <v>5.0453566059633914</v>
      </c>
      <c r="F646" s="214">
        <v>1.0839291653252063</v>
      </c>
      <c r="G646" s="214">
        <v>16.563278646729149</v>
      </c>
      <c r="H646" s="214">
        <v>24.358989368609343</v>
      </c>
      <c r="I646" s="214">
        <v>-6.2375081608215268</v>
      </c>
      <c r="J646" s="214">
        <v>-30.723332413878779</v>
      </c>
    </row>
    <row r="647" spans="1:10">
      <c r="A647" s="214">
        <v>518</v>
      </c>
      <c r="B647" s="214" t="s">
        <v>125</v>
      </c>
      <c r="C647" s="214">
        <v>2019</v>
      </c>
      <c r="D647" s="214" t="s">
        <v>151</v>
      </c>
      <c r="E647" s="214">
        <v>1.5122963738703987</v>
      </c>
      <c r="F647" s="214">
        <v>3.3501652616332755</v>
      </c>
      <c r="G647" s="214">
        <v>7.1026941611290519</v>
      </c>
      <c r="H647" s="214">
        <v>-4.3770495693856954</v>
      </c>
      <c r="I647" s="214">
        <v>14.041100514214392</v>
      </c>
      <c r="J647" s="214">
        <v>-18.604613993720619</v>
      </c>
    </row>
    <row r="648" spans="1:10">
      <c r="A648" s="214">
        <v>522</v>
      </c>
      <c r="B648" s="214" t="s">
        <v>89</v>
      </c>
      <c r="C648" s="214">
        <v>2007</v>
      </c>
      <c r="D648" s="214" t="s">
        <v>151</v>
      </c>
      <c r="E648" s="214">
        <v>23.65098840971444</v>
      </c>
      <c r="F648" s="214">
        <v>-0.4715183891588941</v>
      </c>
      <c r="G648" s="214"/>
      <c r="H648" s="214">
        <v>37.251865049230133</v>
      </c>
      <c r="I648" s="214">
        <v>-14.560411764797365</v>
      </c>
      <c r="J648" s="214">
        <v>1.4310535144405563</v>
      </c>
    </row>
    <row r="649" spans="1:10">
      <c r="A649" s="214">
        <v>522</v>
      </c>
      <c r="B649" s="214" t="s">
        <v>89</v>
      </c>
      <c r="C649" s="214">
        <v>2010</v>
      </c>
      <c r="D649" s="214" t="s">
        <v>151</v>
      </c>
      <c r="E649" s="214">
        <v>12.366768029196169</v>
      </c>
      <c r="F649" s="214">
        <v>1.3594952415770258</v>
      </c>
      <c r="G649" s="214"/>
      <c r="H649" s="214">
        <v>39.074648007933384</v>
      </c>
      <c r="I649" s="214">
        <v>-0.31660721383483548</v>
      </c>
      <c r="J649" s="214">
        <v>-27.750768006479408</v>
      </c>
    </row>
    <row r="650" spans="1:10">
      <c r="A650" s="214">
        <v>522</v>
      </c>
      <c r="B650" s="214" t="s">
        <v>89</v>
      </c>
      <c r="C650" s="214">
        <v>2012</v>
      </c>
      <c r="D650" s="214" t="s">
        <v>151</v>
      </c>
      <c r="E650" s="214">
        <v>4.7444883798571631</v>
      </c>
      <c r="F650" s="214">
        <v>-0.94185203303914111</v>
      </c>
      <c r="G650" s="214">
        <v>-1.857697697674221E-2</v>
      </c>
      <c r="H650" s="214">
        <v>-6.8088651633929098</v>
      </c>
      <c r="I650" s="214">
        <v>3.2625126820016455</v>
      </c>
      <c r="J650" s="214">
        <v>9.2512698712643093</v>
      </c>
    </row>
    <row r="651" spans="1:10">
      <c r="A651" s="214">
        <v>522</v>
      </c>
      <c r="B651" s="214" t="s">
        <v>89</v>
      </c>
      <c r="C651" s="214">
        <v>2013</v>
      </c>
      <c r="D651" s="214" t="s">
        <v>151</v>
      </c>
      <c r="E651" s="214">
        <v>7.1155142343402282</v>
      </c>
      <c r="F651" s="214">
        <v>4.3552094498704284</v>
      </c>
      <c r="G651" s="214">
        <v>-2.0285485532078984E-2</v>
      </c>
      <c r="H651" s="214">
        <v>-3.6548755165453679</v>
      </c>
      <c r="I651" s="214">
        <v>1.2920318727394644</v>
      </c>
      <c r="J651" s="214">
        <v>5.1434339138077831</v>
      </c>
    </row>
    <row r="652" spans="1:10">
      <c r="A652" s="214">
        <v>522</v>
      </c>
      <c r="B652" s="214" t="s">
        <v>89</v>
      </c>
      <c r="C652" s="214">
        <v>2014</v>
      </c>
      <c r="D652" s="214" t="s">
        <v>151</v>
      </c>
      <c r="E652" s="214">
        <v>6.8633519045687521</v>
      </c>
      <c r="F652" s="214">
        <v>2.486856544683806</v>
      </c>
      <c r="G652" s="214">
        <v>8.5941539814482715E-2</v>
      </c>
      <c r="H652" s="214">
        <v>1.5412203430011138</v>
      </c>
      <c r="I652" s="214">
        <v>-10.021738404507172</v>
      </c>
      <c r="J652" s="214">
        <v>12.771071881576525</v>
      </c>
    </row>
    <row r="653" spans="1:10">
      <c r="A653" s="214">
        <v>522</v>
      </c>
      <c r="B653" s="214" t="s">
        <v>89</v>
      </c>
      <c r="C653" s="214">
        <v>2015</v>
      </c>
      <c r="D653" s="214" t="s">
        <v>151</v>
      </c>
      <c r="E653" s="214">
        <v>6.2235319814762029</v>
      </c>
      <c r="F653" s="214">
        <v>3.1781769459994491</v>
      </c>
      <c r="G653" s="214">
        <v>0.27100701645115677</v>
      </c>
      <c r="H653" s="214">
        <v>-2.5407479428023141</v>
      </c>
      <c r="I653" s="214">
        <v>-6.3388288697204445</v>
      </c>
      <c r="J653" s="214">
        <v>11.653924831548355</v>
      </c>
    </row>
    <row r="654" spans="1:10">
      <c r="A654" s="214">
        <v>522</v>
      </c>
      <c r="B654" s="214" t="s">
        <v>89</v>
      </c>
      <c r="C654" s="214">
        <v>2016</v>
      </c>
      <c r="D654" s="214" t="s">
        <v>151</v>
      </c>
      <c r="E654" s="214">
        <v>6.1989942870201951</v>
      </c>
      <c r="F654" s="214">
        <v>2.4228288916126575</v>
      </c>
      <c r="G654" s="214">
        <v>-8.8288907786858078E-2</v>
      </c>
      <c r="H654" s="214">
        <v>2.6151372197219076</v>
      </c>
      <c r="I654" s="214">
        <v>-6.5174041483573362</v>
      </c>
      <c r="J654" s="214">
        <v>7.7667212318298269</v>
      </c>
    </row>
    <row r="655" spans="1:10">
      <c r="A655" s="214">
        <v>522</v>
      </c>
      <c r="B655" s="214" t="s">
        <v>89</v>
      </c>
      <c r="C655" s="214">
        <v>2017</v>
      </c>
      <c r="D655" s="214" t="s">
        <v>151</v>
      </c>
      <c r="E655" s="214">
        <v>2.9575329834096991</v>
      </c>
      <c r="F655" s="214">
        <v>1.4922716032731069</v>
      </c>
      <c r="G655" s="214">
        <v>-7.1035464449814734E-2</v>
      </c>
      <c r="H655" s="214">
        <v>0.8924178087141903</v>
      </c>
      <c r="I655" s="214">
        <v>-3.1781634229696678</v>
      </c>
      <c r="J655" s="214">
        <v>3.8220424588418851</v>
      </c>
    </row>
    <row r="656" spans="1:10">
      <c r="A656" s="214">
        <v>524</v>
      </c>
      <c r="B656" s="214" t="s">
        <v>77</v>
      </c>
      <c r="C656" s="214">
        <v>2013</v>
      </c>
      <c r="D656" s="214" t="s">
        <v>458</v>
      </c>
      <c r="E656" s="214">
        <v>3.5091723165619015</v>
      </c>
      <c r="F656" s="214">
        <v>31.039892906182114</v>
      </c>
      <c r="G656" s="214">
        <v>6.5439343252785696</v>
      </c>
      <c r="H656" s="214">
        <v>-30.561452662568065</v>
      </c>
      <c r="I656" s="214">
        <v>-8.5737012381822808</v>
      </c>
      <c r="J656" s="214">
        <v>5.060498985851563</v>
      </c>
    </row>
    <row r="657" spans="1:10">
      <c r="A657" s="214">
        <v>524</v>
      </c>
      <c r="B657" s="214" t="s">
        <v>77</v>
      </c>
      <c r="C657" s="214">
        <v>2014</v>
      </c>
      <c r="D657" s="214" t="s">
        <v>458</v>
      </c>
      <c r="E657" s="214">
        <v>4.5482538069696972</v>
      </c>
      <c r="F657" s="214">
        <v>11.096370968347694</v>
      </c>
      <c r="G657" s="214">
        <v>-19.858842763201729</v>
      </c>
      <c r="H657" s="214">
        <v>5.1786245976940304</v>
      </c>
      <c r="I657" s="214">
        <v>-13.145805421691257</v>
      </c>
      <c r="J657" s="214">
        <v>21.277906425820959</v>
      </c>
    </row>
    <row r="658" spans="1:10">
      <c r="A658" s="214">
        <v>524</v>
      </c>
      <c r="B658" s="214" t="s">
        <v>77</v>
      </c>
      <c r="C658" s="214">
        <v>2019</v>
      </c>
      <c r="D658" s="214" t="s">
        <v>458</v>
      </c>
      <c r="E658" s="214">
        <v>27.251796656674713</v>
      </c>
      <c r="F658" s="214">
        <v>10.05215690933505</v>
      </c>
      <c r="G658" s="214">
        <v>8.0899430379593582</v>
      </c>
      <c r="H658" s="214">
        <v>-6.7288174297839944</v>
      </c>
      <c r="I658" s="214">
        <v>14.742541514310119</v>
      </c>
      <c r="J658" s="214">
        <v>1.0959726248541877</v>
      </c>
    </row>
    <row r="659" spans="1:10">
      <c r="A659" s="214">
        <v>532</v>
      </c>
      <c r="B659" s="214" t="s">
        <v>83</v>
      </c>
      <c r="C659" s="214">
        <v>2011</v>
      </c>
      <c r="D659" s="214" t="s">
        <v>153</v>
      </c>
      <c r="E659" s="214">
        <v>1.2906523794717617</v>
      </c>
      <c r="F659" s="214">
        <v>-2.2720166930609427</v>
      </c>
      <c r="G659" s="214"/>
      <c r="H659" s="214">
        <v>26.121301716740597</v>
      </c>
      <c r="I659" s="214">
        <v>-3.9551088744191674</v>
      </c>
      <c r="J659" s="214">
        <v>-18.603523769788723</v>
      </c>
    </row>
    <row r="660" spans="1:10">
      <c r="A660" s="214">
        <v>532</v>
      </c>
      <c r="B660" s="214" t="s">
        <v>83</v>
      </c>
      <c r="C660" s="214">
        <v>2012</v>
      </c>
      <c r="D660" s="214" t="s">
        <v>153</v>
      </c>
      <c r="E660" s="214">
        <v>4.2425356627010675</v>
      </c>
      <c r="F660" s="214">
        <v>-3.7862883425226457</v>
      </c>
      <c r="G660" s="214"/>
      <c r="H660" s="214">
        <v>18.251316847126638</v>
      </c>
      <c r="I660" s="214">
        <v>6.2039577447805527E-3</v>
      </c>
      <c r="J660" s="214">
        <v>-10.228696799647707</v>
      </c>
    </row>
    <row r="661" spans="1:10">
      <c r="A661" s="214">
        <v>532</v>
      </c>
      <c r="B661" s="214" t="s">
        <v>83</v>
      </c>
      <c r="C661" s="214">
        <v>2013</v>
      </c>
      <c r="D661" s="214" t="s">
        <v>153</v>
      </c>
      <c r="E661" s="214">
        <v>3.2347682154263246</v>
      </c>
      <c r="F661" s="214">
        <v>-0.39530914000851686</v>
      </c>
      <c r="G661" s="214"/>
      <c r="H661" s="214">
        <v>2.5705766164040629</v>
      </c>
      <c r="I661" s="214">
        <v>5.7890821631255722</v>
      </c>
      <c r="J661" s="214">
        <v>-4.7295814240947944</v>
      </c>
    </row>
    <row r="662" spans="1:10">
      <c r="A662" s="214">
        <v>532</v>
      </c>
      <c r="B662" s="214" t="s">
        <v>83</v>
      </c>
      <c r="C662" s="214">
        <v>2016</v>
      </c>
      <c r="D662" s="214" t="s">
        <v>153</v>
      </c>
      <c r="E662" s="214">
        <v>1.1076981997711808</v>
      </c>
      <c r="F662" s="214">
        <v>0.52153393606786536</v>
      </c>
      <c r="G662" s="214"/>
      <c r="H662" s="214">
        <v>-22.708959601932715</v>
      </c>
      <c r="I662" s="214">
        <v>7.6250818784790511</v>
      </c>
      <c r="J662" s="214">
        <v>15.670041987156985</v>
      </c>
    </row>
    <row r="663" spans="1:10">
      <c r="A663" s="214">
        <v>532</v>
      </c>
      <c r="B663" s="214" t="s">
        <v>83</v>
      </c>
      <c r="C663" s="214">
        <v>2017</v>
      </c>
      <c r="D663" s="214" t="s">
        <v>153</v>
      </c>
      <c r="E663" s="214">
        <v>4.9004526032077376</v>
      </c>
      <c r="F663" s="214">
        <v>5.2232714250715047</v>
      </c>
      <c r="G663" s="214"/>
      <c r="H663" s="214">
        <v>-5.9395815937068726</v>
      </c>
      <c r="I663" s="214">
        <v>11.314142831432896</v>
      </c>
      <c r="J663" s="214">
        <v>-5.6973800595897961</v>
      </c>
    </row>
    <row r="664" spans="1:10">
      <c r="A664" s="214">
        <v>532</v>
      </c>
      <c r="B664" s="214" t="s">
        <v>83</v>
      </c>
      <c r="C664" s="214">
        <v>2018</v>
      </c>
      <c r="D664" s="214" t="s">
        <v>153</v>
      </c>
      <c r="E664" s="214">
        <v>5.402242523543844</v>
      </c>
      <c r="F664" s="214">
        <v>6.5892994770303579</v>
      </c>
      <c r="G664" s="214">
        <v>1.2073800139613711E-4</v>
      </c>
      <c r="H664" s="214">
        <v>-15.112671689278116</v>
      </c>
      <c r="I664" s="214">
        <v>10.665919532406271</v>
      </c>
      <c r="J664" s="214">
        <v>3.2595744653839382</v>
      </c>
    </row>
    <row r="665" spans="1:10">
      <c r="A665" s="214">
        <v>532</v>
      </c>
      <c r="B665" s="214" t="s">
        <v>83</v>
      </c>
      <c r="C665" s="214">
        <v>2019</v>
      </c>
      <c r="D665" s="214" t="s">
        <v>153</v>
      </c>
      <c r="E665" s="214">
        <v>0.76763193950293684</v>
      </c>
      <c r="F665" s="214">
        <v>1.0703447660556396</v>
      </c>
      <c r="G665" s="214"/>
      <c r="H665" s="214">
        <v>0.21187638583212021</v>
      </c>
      <c r="I665" s="214">
        <v>4.4299470184833165</v>
      </c>
      <c r="J665" s="214">
        <v>-4.94453623086814</v>
      </c>
    </row>
    <row r="666" spans="1:10">
      <c r="A666" s="214">
        <v>534</v>
      </c>
      <c r="B666" s="214" t="s">
        <v>46</v>
      </c>
      <c r="C666" s="214">
        <v>2012</v>
      </c>
      <c r="D666" s="214" t="s">
        <v>458</v>
      </c>
      <c r="E666" s="214">
        <v>8.4343524432679544</v>
      </c>
      <c r="F666" s="214">
        <v>-15.800245277852344</v>
      </c>
      <c r="G666" s="214">
        <v>1.040894827545999</v>
      </c>
      <c r="H666" s="214">
        <v>-2.8008398086731674</v>
      </c>
      <c r="I666" s="214">
        <v>8.1755987589918959</v>
      </c>
      <c r="J666" s="214">
        <v>17.818943943255569</v>
      </c>
    </row>
    <row r="667" spans="1:10">
      <c r="A667" s="214">
        <v>534</v>
      </c>
      <c r="B667" s="214" t="s">
        <v>46</v>
      </c>
      <c r="C667" s="214">
        <v>2013</v>
      </c>
      <c r="D667" s="214" t="s">
        <v>458</v>
      </c>
      <c r="E667" s="214">
        <v>3.3355498217589883</v>
      </c>
      <c r="F667" s="214">
        <v>-11.262898459529669</v>
      </c>
      <c r="G667" s="214">
        <v>1.7613800854222688</v>
      </c>
      <c r="H667" s="214">
        <v>-15.722113136966168</v>
      </c>
      <c r="I667" s="214">
        <v>6.3994374449207285</v>
      </c>
      <c r="J667" s="214">
        <v>22.159743887911837</v>
      </c>
    </row>
    <row r="668" spans="1:10">
      <c r="A668" s="214">
        <v>534</v>
      </c>
      <c r="B668" s="214" t="s">
        <v>46</v>
      </c>
      <c r="C668" s="214">
        <v>2015</v>
      </c>
      <c r="D668" s="214" t="s">
        <v>458</v>
      </c>
      <c r="E668" s="214">
        <v>3.5398318830452951</v>
      </c>
      <c r="F668" s="214">
        <v>-5.4416611846006671</v>
      </c>
      <c r="G668" s="214">
        <v>1.2533138687530059</v>
      </c>
      <c r="H668" s="214">
        <v>-5.0801281034963255</v>
      </c>
      <c r="I668" s="214">
        <v>8.1930757490699477</v>
      </c>
      <c r="J668" s="214">
        <v>4.6152315533193331</v>
      </c>
    </row>
    <row r="669" spans="1:10">
      <c r="A669" s="214">
        <v>534</v>
      </c>
      <c r="B669" s="214" t="s">
        <v>46</v>
      </c>
      <c r="C669" s="214">
        <v>2016</v>
      </c>
      <c r="D669" s="214" t="s">
        <v>458</v>
      </c>
      <c r="E669" s="214">
        <v>11.400529572629189</v>
      </c>
      <c r="F669" s="214">
        <v>10.778916256877443</v>
      </c>
      <c r="G669" s="214">
        <v>1.2738223847248398</v>
      </c>
      <c r="H669" s="214">
        <v>-0.43407693989484164</v>
      </c>
      <c r="I669" s="214">
        <v>6.3254424656050148</v>
      </c>
      <c r="J669" s="214">
        <v>-6.5435745946832711</v>
      </c>
    </row>
    <row r="670" spans="1:10">
      <c r="A670" s="214">
        <v>534</v>
      </c>
      <c r="B670" s="214" t="s">
        <v>46</v>
      </c>
      <c r="C670" s="214">
        <v>2017</v>
      </c>
      <c r="D670" s="214" t="s">
        <v>458</v>
      </c>
      <c r="E670" s="214">
        <v>4.223093964891703</v>
      </c>
      <c r="F670" s="214">
        <v>13.455217182376442</v>
      </c>
      <c r="G670" s="214">
        <v>0.27264088078139959</v>
      </c>
      <c r="H670" s="214">
        <v>5.0740314878713884</v>
      </c>
      <c r="I670" s="214">
        <v>-4.6844898037468425</v>
      </c>
      <c r="J670" s="214">
        <v>-9.8943057823906884</v>
      </c>
    </row>
    <row r="671" spans="1:10">
      <c r="A671" s="214">
        <v>534</v>
      </c>
      <c r="B671" s="214" t="s">
        <v>46</v>
      </c>
      <c r="C671" s="214">
        <v>2019</v>
      </c>
      <c r="D671" s="214" t="s">
        <v>458</v>
      </c>
      <c r="E671" s="214">
        <v>10.225560454231804</v>
      </c>
      <c r="F671" s="214">
        <v>9.0737289780721024</v>
      </c>
      <c r="G671" s="214">
        <v>7.5184814401040023E-2</v>
      </c>
      <c r="H671" s="214">
        <v>4.7841512948026859</v>
      </c>
      <c r="I671" s="214">
        <v>-8.0966689805981673</v>
      </c>
      <c r="J671" s="214">
        <v>4.3891643475541429</v>
      </c>
    </row>
    <row r="672" spans="1:10">
      <c r="A672" s="214">
        <v>536</v>
      </c>
      <c r="B672" s="214" t="s">
        <v>69</v>
      </c>
      <c r="C672" s="214">
        <v>2014</v>
      </c>
      <c r="D672" s="214" t="s">
        <v>458</v>
      </c>
      <c r="E672" s="214">
        <v>0.78066932091994445</v>
      </c>
      <c r="F672" s="214">
        <v>-2.8077782978872916</v>
      </c>
      <c r="G672" s="214">
        <v>0.81817748090315101</v>
      </c>
      <c r="H672" s="214">
        <v>-0.44001450192453362</v>
      </c>
      <c r="I672" s="214">
        <v>0.49251427776361822</v>
      </c>
      <c r="J672" s="214">
        <v>2.717770362065</v>
      </c>
    </row>
    <row r="673" spans="1:10">
      <c r="A673" s="214">
        <v>536</v>
      </c>
      <c r="B673" s="214" t="s">
        <v>69</v>
      </c>
      <c r="C673" s="214">
        <v>2015</v>
      </c>
      <c r="D673" s="214" t="s">
        <v>458</v>
      </c>
      <c r="E673" s="214">
        <v>6.5363813160901962</v>
      </c>
      <c r="F673" s="214">
        <v>-2.0757012616471044</v>
      </c>
      <c r="G673" s="214">
        <v>5.1073600215551709</v>
      </c>
      <c r="H673" s="214">
        <v>-1.2575853431485378</v>
      </c>
      <c r="I673" s="214">
        <v>2.7907105773884453</v>
      </c>
      <c r="J673" s="214">
        <v>1.9715973219422231</v>
      </c>
    </row>
    <row r="674" spans="1:10">
      <c r="A674" s="214">
        <v>536</v>
      </c>
      <c r="B674" s="214" t="s">
        <v>69</v>
      </c>
      <c r="C674" s="214">
        <v>2016</v>
      </c>
      <c r="D674" s="214" t="s">
        <v>458</v>
      </c>
      <c r="E674" s="214">
        <v>10.356354850390403</v>
      </c>
      <c r="F674" s="214">
        <v>-0.64219712113450211</v>
      </c>
      <c r="G674" s="214">
        <v>4.5082586849402979</v>
      </c>
      <c r="H674" s="214">
        <v>1.2128485071287423</v>
      </c>
      <c r="I674" s="214">
        <v>4.589591971860429</v>
      </c>
      <c r="J674" s="214">
        <v>0.6878528075954371</v>
      </c>
    </row>
    <row r="675" spans="1:10">
      <c r="A675" s="214">
        <v>536</v>
      </c>
      <c r="B675" s="214" t="s">
        <v>69</v>
      </c>
      <c r="C675" s="214">
        <v>2017</v>
      </c>
      <c r="D675" s="214" t="s">
        <v>458</v>
      </c>
      <c r="E675" s="214">
        <v>11.950946606409001</v>
      </c>
      <c r="F675" s="214">
        <v>3.498303336734498</v>
      </c>
      <c r="G675" s="214">
        <v>4.4764238973896822</v>
      </c>
      <c r="H675" s="214">
        <v>1.9402762237897226</v>
      </c>
      <c r="I675" s="214">
        <v>3.9011498006081808</v>
      </c>
      <c r="J675" s="214">
        <v>-1.8652066521130806</v>
      </c>
    </row>
    <row r="676" spans="1:10">
      <c r="A676" s="214">
        <v>536</v>
      </c>
      <c r="B676" s="214" t="s">
        <v>69</v>
      </c>
      <c r="C676" s="214">
        <v>2018</v>
      </c>
      <c r="D676" s="214" t="s">
        <v>458</v>
      </c>
      <c r="E676" s="214">
        <v>7.3547619295432973</v>
      </c>
      <c r="F676" s="214">
        <v>0.89592692943257646</v>
      </c>
      <c r="G676" s="214">
        <v>4.5733783416239904</v>
      </c>
      <c r="H676" s="214">
        <v>-1.5826301179826148</v>
      </c>
      <c r="I676" s="214">
        <v>3.3921468312548093</v>
      </c>
      <c r="J676" s="214">
        <v>7.5939945214535953E-2</v>
      </c>
    </row>
    <row r="677" spans="1:10">
      <c r="A677" s="214">
        <v>536</v>
      </c>
      <c r="B677" s="214" t="s">
        <v>69</v>
      </c>
      <c r="C677" s="214">
        <v>2019</v>
      </c>
      <c r="D677" s="214" t="s">
        <v>458</v>
      </c>
      <c r="E677" s="214">
        <v>8.5242855025218986</v>
      </c>
      <c r="F677" s="214">
        <v>3.2705571799623763</v>
      </c>
      <c r="G677" s="214">
        <v>0.26293025191182728</v>
      </c>
      <c r="H677" s="214">
        <v>2.6181848253794735</v>
      </c>
      <c r="I677" s="214">
        <v>3.5372871869971902</v>
      </c>
      <c r="J677" s="214">
        <v>-1.1646739417289673</v>
      </c>
    </row>
    <row r="678" spans="1:10">
      <c r="A678" s="214">
        <v>542</v>
      </c>
      <c r="B678" s="214" t="s">
        <v>16</v>
      </c>
      <c r="C678" s="214">
        <v>2015</v>
      </c>
      <c r="D678" s="214" t="s">
        <v>153</v>
      </c>
      <c r="E678" s="214">
        <v>15.176623541391102</v>
      </c>
      <c r="F678" s="214">
        <v>0.43461973358373118</v>
      </c>
      <c r="G678" s="214">
        <v>-1.0884882428092976E-2</v>
      </c>
      <c r="H678" s="214">
        <v>4.8229580033838566</v>
      </c>
      <c r="I678" s="214">
        <v>5.3755695638575389</v>
      </c>
      <c r="J678" s="214">
        <v>4.5543611229940701</v>
      </c>
    </row>
    <row r="679" spans="1:10">
      <c r="A679" s="214">
        <v>542</v>
      </c>
      <c r="B679" s="214" t="s">
        <v>16</v>
      </c>
      <c r="C679" s="214">
        <v>2016</v>
      </c>
      <c r="D679" s="214" t="s">
        <v>153</v>
      </c>
      <c r="E679" s="214">
        <v>18.557092687413302</v>
      </c>
      <c r="F679" s="214">
        <v>1.702804590861476</v>
      </c>
      <c r="G679" s="214">
        <v>5.4921953792580018E-3</v>
      </c>
      <c r="H679" s="214">
        <v>4.9849137629801987</v>
      </c>
      <c r="I679" s="214">
        <v>5.3389551333797556</v>
      </c>
      <c r="J679" s="214">
        <v>6.5249270048126142</v>
      </c>
    </row>
    <row r="680" spans="1:10">
      <c r="A680" s="214">
        <v>542</v>
      </c>
      <c r="B680" s="214" t="s">
        <v>16</v>
      </c>
      <c r="C680" s="214">
        <v>2017</v>
      </c>
      <c r="D680" s="214" t="s">
        <v>153</v>
      </c>
      <c r="E680" s="214">
        <v>19.0028336899259</v>
      </c>
      <c r="F680" s="214">
        <v>0.42192129185992133</v>
      </c>
      <c r="G680" s="214">
        <v>-7.0627316610749821E-3</v>
      </c>
      <c r="H680" s="214">
        <v>8.1117179919473905</v>
      </c>
      <c r="I680" s="214">
        <v>3.2177880665537621</v>
      </c>
      <c r="J680" s="214">
        <v>7.2584690712259015</v>
      </c>
    </row>
    <row r="681" spans="1:10">
      <c r="A681" s="214">
        <v>542</v>
      </c>
      <c r="B681" s="214" t="s">
        <v>16</v>
      </c>
      <c r="C681" s="214">
        <v>2018</v>
      </c>
      <c r="D681" s="214" t="s">
        <v>153</v>
      </c>
      <c r="E681" s="214">
        <v>12.267303053490199</v>
      </c>
      <c r="F681" s="214">
        <v>-2.3310686189935708</v>
      </c>
      <c r="G681" s="214">
        <v>3.9239491707880408E-2</v>
      </c>
      <c r="H681" s="214">
        <v>5.772830864366707</v>
      </c>
      <c r="I681" s="214">
        <v>4.2325179315096122</v>
      </c>
      <c r="J681" s="214">
        <v>4.5537833848995692</v>
      </c>
    </row>
    <row r="682" spans="1:10">
      <c r="A682" s="214">
        <v>542</v>
      </c>
      <c r="B682" s="214" t="s">
        <v>16</v>
      </c>
      <c r="C682" s="214">
        <v>2019</v>
      </c>
      <c r="D682" s="214" t="s">
        <v>153</v>
      </c>
      <c r="E682" s="214">
        <v>3.2240219839717028</v>
      </c>
      <c r="F682" s="214">
        <v>-1.5831376974406497</v>
      </c>
      <c r="G682" s="214">
        <v>8.4834916881124128E-2</v>
      </c>
      <c r="H682" s="214">
        <v>1.1183705042983547</v>
      </c>
      <c r="I682" s="214">
        <v>5.3727867045759261</v>
      </c>
      <c r="J682" s="214">
        <v>-1.768832444343051</v>
      </c>
    </row>
    <row r="683" spans="1:10">
      <c r="A683" s="214">
        <v>544</v>
      </c>
      <c r="B683" s="214" t="s">
        <v>847</v>
      </c>
      <c r="C683" s="214">
        <v>2009</v>
      </c>
      <c r="D683" s="214" t="s">
        <v>151</v>
      </c>
      <c r="E683" s="214">
        <v>0.37610079319697576</v>
      </c>
      <c r="F683" s="214">
        <v>-8.0223795382897016</v>
      </c>
      <c r="G683" s="214"/>
      <c r="H683" s="214">
        <v>20.521787306486889</v>
      </c>
      <c r="I683" s="214">
        <v>-11.367142662445282</v>
      </c>
      <c r="J683" s="214">
        <v>-0.75616431255493666</v>
      </c>
    </row>
    <row r="684" spans="1:10">
      <c r="A684" s="214">
        <v>544</v>
      </c>
      <c r="B684" s="214" t="s">
        <v>123</v>
      </c>
      <c r="C684" s="214">
        <v>2012</v>
      </c>
      <c r="D684" s="214" t="s">
        <v>151</v>
      </c>
      <c r="E684" s="214">
        <v>7.6960792941728329</v>
      </c>
      <c r="F684" s="214">
        <v>-1.2127275138305436</v>
      </c>
      <c r="G684" s="214">
        <v>-2.9732894919784165</v>
      </c>
      <c r="H684" s="214">
        <v>-0.4963223973297044</v>
      </c>
      <c r="I684" s="214">
        <v>-8.3426528195359424</v>
      </c>
      <c r="J684" s="214">
        <v>20.721071516847434</v>
      </c>
    </row>
    <row r="685" spans="1:10">
      <c r="A685" s="214">
        <v>544</v>
      </c>
      <c r="B685" s="214" t="s">
        <v>123</v>
      </c>
      <c r="C685" s="214">
        <v>2013</v>
      </c>
      <c r="D685" s="214" t="s">
        <v>151</v>
      </c>
      <c r="E685" s="214">
        <v>6.2787861154398144</v>
      </c>
      <c r="F685" s="214">
        <v>0.56171529098247674</v>
      </c>
      <c r="G685" s="214">
        <v>-2.8450447083255708</v>
      </c>
      <c r="H685" s="214">
        <v>5.2125122660894121</v>
      </c>
      <c r="I685" s="214">
        <v>-6.2161354532128783</v>
      </c>
      <c r="J685" s="214">
        <v>9.5657387199063741</v>
      </c>
    </row>
    <row r="686" spans="1:10">
      <c r="A686" s="214">
        <v>544</v>
      </c>
      <c r="B686" s="214" t="s">
        <v>123</v>
      </c>
      <c r="C686" s="214">
        <v>2015</v>
      </c>
      <c r="D686" s="214" t="s">
        <v>151</v>
      </c>
      <c r="E686" s="214">
        <v>12.803520725897904</v>
      </c>
      <c r="F686" s="214">
        <v>-5.186650993602262</v>
      </c>
      <c r="G686" s="214">
        <v>-2.2849574882818158</v>
      </c>
      <c r="H686" s="214">
        <v>19.306321230873209</v>
      </c>
      <c r="I686" s="214">
        <v>-8.7927484093643145</v>
      </c>
      <c r="J686" s="214">
        <v>9.7615563862730852</v>
      </c>
    </row>
    <row r="687" spans="1:10">
      <c r="A687" s="214">
        <v>544</v>
      </c>
      <c r="B687" s="214" t="s">
        <v>123</v>
      </c>
      <c r="C687" s="214">
        <v>2016</v>
      </c>
      <c r="D687" s="214" t="s">
        <v>151</v>
      </c>
      <c r="E687" s="214">
        <v>18.423061568578298</v>
      </c>
      <c r="F687" s="214">
        <v>-3.7289228313101086</v>
      </c>
      <c r="G687" s="214">
        <v>0.96708189939883182</v>
      </c>
      <c r="H687" s="214">
        <v>16.418998860426449</v>
      </c>
      <c r="I687" s="214">
        <v>-2.3989820383615026</v>
      </c>
      <c r="J687" s="214">
        <v>7.1648856784246178</v>
      </c>
    </row>
    <row r="688" spans="1:10">
      <c r="A688" s="214">
        <v>544</v>
      </c>
      <c r="B688" s="214" t="s">
        <v>123</v>
      </c>
      <c r="C688" s="214">
        <v>2017</v>
      </c>
      <c r="D688" s="214" t="s">
        <v>151</v>
      </c>
      <c r="E688" s="214">
        <v>17.373018018588404</v>
      </c>
      <c r="F688" s="214">
        <v>3.7186145205974892</v>
      </c>
      <c r="G688" s="214">
        <v>1.705898218219315</v>
      </c>
      <c r="H688" s="214">
        <v>7.0224392529788915</v>
      </c>
      <c r="I688" s="214">
        <v>1.8379857260786281</v>
      </c>
      <c r="J688" s="214">
        <v>3.0880803007140827</v>
      </c>
    </row>
    <row r="689" spans="1:10">
      <c r="A689" s="214">
        <v>544</v>
      </c>
      <c r="B689" s="214" t="s">
        <v>123</v>
      </c>
      <c r="C689" s="214">
        <v>2018</v>
      </c>
      <c r="D689" s="214" t="s">
        <v>151</v>
      </c>
      <c r="E689" s="214">
        <v>18.978686458503304</v>
      </c>
      <c r="F689" s="214">
        <v>14.326825902167361</v>
      </c>
      <c r="G689" s="214">
        <v>-10.631285545621267</v>
      </c>
      <c r="H689" s="214">
        <v>17.820514105496937</v>
      </c>
      <c r="I689" s="214">
        <v>3.5030392317469676</v>
      </c>
      <c r="J689" s="214">
        <v>-6.0404072352866862</v>
      </c>
    </row>
    <row r="690" spans="1:10">
      <c r="A690" s="214">
        <v>544</v>
      </c>
      <c r="B690" s="214" t="s">
        <v>123</v>
      </c>
      <c r="C690" s="214">
        <v>2019</v>
      </c>
      <c r="D690" s="214" t="s">
        <v>151</v>
      </c>
      <c r="E690" s="214">
        <v>20.740514461301004</v>
      </c>
      <c r="F690" s="214">
        <v>12.548619777643173</v>
      </c>
      <c r="G690" s="214">
        <v>-5.8980089155537083</v>
      </c>
      <c r="H690" s="214">
        <v>7.1600831930412774</v>
      </c>
      <c r="I690" s="214">
        <v>9.5101126281414068</v>
      </c>
      <c r="J690" s="214">
        <v>-2.5802922219711419</v>
      </c>
    </row>
    <row r="691" spans="1:10">
      <c r="A691" s="214">
        <v>548</v>
      </c>
      <c r="B691" s="214" t="s">
        <v>70</v>
      </c>
      <c r="C691" s="214">
        <v>2009</v>
      </c>
      <c r="D691" s="214" t="s">
        <v>458</v>
      </c>
      <c r="E691" s="214">
        <v>22.167287384096323</v>
      </c>
      <c r="F691" s="214">
        <v>-1.4572570573867525</v>
      </c>
      <c r="G691" s="214"/>
      <c r="H691" s="214">
        <v>7.0860551735381483</v>
      </c>
      <c r="I691" s="214">
        <v>7.5228734882743709</v>
      </c>
      <c r="J691" s="214">
        <v>9.0156157796705472</v>
      </c>
    </row>
    <row r="692" spans="1:10">
      <c r="A692" s="214">
        <v>548</v>
      </c>
      <c r="B692" s="214" t="s">
        <v>70</v>
      </c>
      <c r="C692" s="214">
        <v>2010</v>
      </c>
      <c r="D692" s="214" t="s">
        <v>458</v>
      </c>
      <c r="E692" s="214">
        <v>22.276157411634294</v>
      </c>
      <c r="F692" s="214">
        <v>-4.7883942998142555</v>
      </c>
      <c r="G692" s="214"/>
      <c r="H692" s="214">
        <v>7.413401431776979</v>
      </c>
      <c r="I692" s="214">
        <v>5.8273331337713117</v>
      </c>
      <c r="J692" s="214">
        <v>13.823817145900257</v>
      </c>
    </row>
    <row r="693" spans="1:10">
      <c r="A693" s="214">
        <v>548</v>
      </c>
      <c r="B693" s="214" t="s">
        <v>70</v>
      </c>
      <c r="C693" s="214">
        <v>2011</v>
      </c>
      <c r="D693" s="214" t="s">
        <v>458</v>
      </c>
      <c r="E693" s="214">
        <v>12.172435616021133</v>
      </c>
      <c r="F693" s="214">
        <v>-6.597974609618932</v>
      </c>
      <c r="G693" s="214"/>
      <c r="H693" s="214">
        <v>8.4090104523456741</v>
      </c>
      <c r="I693" s="214">
        <v>9.0342071839573777</v>
      </c>
      <c r="J693" s="214">
        <v>1.3271925893370167</v>
      </c>
    </row>
    <row r="694" spans="1:10">
      <c r="A694" s="214">
        <v>548</v>
      </c>
      <c r="B694" s="214" t="s">
        <v>70</v>
      </c>
      <c r="C694" s="214">
        <v>2012</v>
      </c>
      <c r="D694" s="214" t="s">
        <v>458</v>
      </c>
      <c r="E694" s="214">
        <v>21.097818000173355</v>
      </c>
      <c r="F694" s="214">
        <v>-4.6267838206849916</v>
      </c>
      <c r="G694" s="214">
        <v>-0.29319179605719736</v>
      </c>
      <c r="H694" s="214">
        <v>21.297717109725568</v>
      </c>
      <c r="I694" s="214">
        <v>11.007821447645625</v>
      </c>
      <c r="J694" s="214">
        <v>-6.2877449404556529</v>
      </c>
    </row>
    <row r="695" spans="1:10">
      <c r="A695" s="214">
        <v>548</v>
      </c>
      <c r="B695" s="214" t="s">
        <v>70</v>
      </c>
      <c r="C695" s="214">
        <v>2013</v>
      </c>
      <c r="D695" s="214" t="s">
        <v>458</v>
      </c>
      <c r="E695" s="214">
        <v>11.665875068729736</v>
      </c>
      <c r="F695" s="214">
        <v>2.9792081840205471</v>
      </c>
      <c r="G695" s="214">
        <v>1.9060913861963846E-2</v>
      </c>
      <c r="H695" s="214">
        <v>12.254807109266739</v>
      </c>
      <c r="I695" s="214">
        <v>8.9284912652303063</v>
      </c>
      <c r="J695" s="214">
        <v>-12.515692403649815</v>
      </c>
    </row>
    <row r="696" spans="1:10">
      <c r="A696" s="214">
        <v>548</v>
      </c>
      <c r="B696" s="214" t="s">
        <v>70</v>
      </c>
      <c r="C696" s="214">
        <v>2015</v>
      </c>
      <c r="D696" s="214" t="s">
        <v>458</v>
      </c>
      <c r="E696" s="214">
        <v>2.4802285340404069</v>
      </c>
      <c r="F696" s="214">
        <v>1.9423922617123903</v>
      </c>
      <c r="G696" s="214">
        <v>0.26324185488791985</v>
      </c>
      <c r="H696" s="214">
        <v>7.4480325968963701</v>
      </c>
      <c r="I696" s="214">
        <v>2.4957156663891737</v>
      </c>
      <c r="J696" s="214">
        <v>-9.6691538458454502</v>
      </c>
    </row>
    <row r="697" spans="1:10">
      <c r="A697" s="214">
        <v>548</v>
      </c>
      <c r="B697" s="214" t="s">
        <v>70</v>
      </c>
      <c r="C697" s="214">
        <v>2016</v>
      </c>
      <c r="D697" s="214" t="s">
        <v>458</v>
      </c>
      <c r="E697" s="214">
        <v>1.1635590784954033</v>
      </c>
      <c r="F697" s="214">
        <v>3.5038155528819379</v>
      </c>
      <c r="G697" s="214">
        <v>0.74851862248175594</v>
      </c>
      <c r="H697" s="214">
        <v>4.827023546631187</v>
      </c>
      <c r="I697" s="214">
        <v>3.4454823658560088</v>
      </c>
      <c r="J697" s="214">
        <v>-11.36128100935548</v>
      </c>
    </row>
    <row r="698" spans="1:10">
      <c r="A698" s="214">
        <v>548</v>
      </c>
      <c r="B698" s="214" t="s">
        <v>70</v>
      </c>
      <c r="C698" s="214">
        <v>2018</v>
      </c>
      <c r="D698" s="214" t="s">
        <v>458</v>
      </c>
      <c r="E698" s="214">
        <v>0.82994530728179683</v>
      </c>
      <c r="F698" s="214">
        <v>-0.16966263577986673</v>
      </c>
      <c r="G698" s="214">
        <v>0.47641706131371381</v>
      </c>
      <c r="H698" s="214">
        <v>4.4179088390811971</v>
      </c>
      <c r="I698" s="214">
        <v>1.0708107800993503</v>
      </c>
      <c r="J698" s="214">
        <v>-4.9655287374326065</v>
      </c>
    </row>
    <row r="699" spans="1:10">
      <c r="A699" s="214">
        <v>548</v>
      </c>
      <c r="B699" s="214" t="s">
        <v>70</v>
      </c>
      <c r="C699" s="214">
        <v>2019</v>
      </c>
      <c r="D699" s="214" t="s">
        <v>458</v>
      </c>
      <c r="E699" s="214">
        <v>7.5346514158333946</v>
      </c>
      <c r="F699" s="214">
        <v>4.6619361989557682</v>
      </c>
      <c r="G699" s="214">
        <v>0.56439244250279619</v>
      </c>
      <c r="H699" s="214">
        <v>2.1696191653976511</v>
      </c>
      <c r="I699" s="214">
        <v>1.8504271559277896</v>
      </c>
      <c r="J699" s="214">
        <v>-1.7117235469506049</v>
      </c>
    </row>
    <row r="700" spans="1:10">
      <c r="A700" s="214">
        <v>558</v>
      </c>
      <c r="B700" s="214" t="s">
        <v>126</v>
      </c>
      <c r="C700" s="214">
        <v>2017</v>
      </c>
      <c r="D700" s="214" t="s">
        <v>151</v>
      </c>
      <c r="E700" s="214">
        <v>1.1786068426281986</v>
      </c>
      <c r="F700" s="214">
        <v>-1.0879473373301032</v>
      </c>
      <c r="G700" s="214">
        <v>2.0619269583060253</v>
      </c>
      <c r="H700" s="214">
        <v>4.6478806205136491</v>
      </c>
      <c r="I700" s="214">
        <v>-4.5006539897059525</v>
      </c>
      <c r="J700" s="214">
        <v>5.7400590844578048E-2</v>
      </c>
    </row>
    <row r="701" spans="1:10">
      <c r="A701" s="214">
        <v>558</v>
      </c>
      <c r="B701" s="214" t="s">
        <v>126</v>
      </c>
      <c r="C701" s="214">
        <v>2018</v>
      </c>
      <c r="D701" s="214" t="s">
        <v>151</v>
      </c>
      <c r="E701" s="214">
        <v>0.94347207725410343</v>
      </c>
      <c r="F701" s="214">
        <v>-1.745229518692045</v>
      </c>
      <c r="G701" s="214">
        <v>-2.1413197226343357</v>
      </c>
      <c r="H701" s="214">
        <v>-2.2222904168555351</v>
      </c>
      <c r="I701" s="214">
        <v>-1.9147376594521113</v>
      </c>
      <c r="J701" s="214">
        <v>8.9670493948881305</v>
      </c>
    </row>
    <row r="702" spans="1:10">
      <c r="A702" s="214">
        <v>558</v>
      </c>
      <c r="B702" s="214" t="s">
        <v>126</v>
      </c>
      <c r="C702" s="214">
        <v>2019</v>
      </c>
      <c r="D702" s="214" t="s">
        <v>151</v>
      </c>
      <c r="E702" s="214">
        <v>5.7850055719318974</v>
      </c>
      <c r="F702" s="214">
        <v>-2.6225085715484013</v>
      </c>
      <c r="G702" s="214">
        <v>-1.6090573028300263</v>
      </c>
      <c r="H702" s="214">
        <v>-3.5609902636713109</v>
      </c>
      <c r="I702" s="214">
        <v>-1.0742120105296848</v>
      </c>
      <c r="J702" s="214">
        <v>14.651773720511322</v>
      </c>
    </row>
    <row r="703" spans="1:10">
      <c r="A703" s="214">
        <v>564</v>
      </c>
      <c r="B703" s="214" t="s">
        <v>72</v>
      </c>
      <c r="C703" s="214">
        <v>2009</v>
      </c>
      <c r="D703" s="214" t="s">
        <v>458</v>
      </c>
      <c r="E703" s="214">
        <v>8.0029570754489683</v>
      </c>
      <c r="F703" s="214">
        <v>-21.31078773745546</v>
      </c>
      <c r="G703" s="214">
        <v>7.9000154729420364</v>
      </c>
      <c r="H703" s="214">
        <v>4.8585519686943828</v>
      </c>
      <c r="I703" s="214">
        <v>9.1212145145374137</v>
      </c>
      <c r="J703" s="214">
        <v>7.4339628567305986</v>
      </c>
    </row>
    <row r="704" spans="1:10">
      <c r="A704" s="214">
        <v>564</v>
      </c>
      <c r="B704" s="214" t="s">
        <v>72</v>
      </c>
      <c r="C704" s="214">
        <v>2010</v>
      </c>
      <c r="D704" s="214" t="s">
        <v>458</v>
      </c>
      <c r="E704" s="214">
        <v>16.016002492248717</v>
      </c>
      <c r="F704" s="214">
        <v>-10.476814399592568</v>
      </c>
      <c r="G704" s="214">
        <v>9.9314339373501426</v>
      </c>
      <c r="H704" s="214">
        <v>12.881070847443645</v>
      </c>
      <c r="I704" s="214">
        <v>2.9557353448817452</v>
      </c>
      <c r="J704" s="214">
        <v>0.7245767621657464</v>
      </c>
    </row>
    <row r="705" spans="1:10">
      <c r="A705" s="214">
        <v>564</v>
      </c>
      <c r="B705" s="214" t="s">
        <v>72</v>
      </c>
      <c r="C705" s="214">
        <v>2011</v>
      </c>
      <c r="D705" s="214" t="s">
        <v>458</v>
      </c>
      <c r="E705" s="214">
        <v>11.001351762332291</v>
      </c>
      <c r="F705" s="214">
        <v>-22.146895637787186</v>
      </c>
      <c r="G705" s="214">
        <v>10.191345818920777</v>
      </c>
      <c r="H705" s="214">
        <v>15.889156744344321</v>
      </c>
      <c r="I705" s="214">
        <v>6.8161978010602695</v>
      </c>
      <c r="J705" s="214">
        <v>0.25154703579410409</v>
      </c>
    </row>
    <row r="706" spans="1:10">
      <c r="A706" s="214">
        <v>564</v>
      </c>
      <c r="B706" s="214" t="s">
        <v>72</v>
      </c>
      <c r="C706" s="214">
        <v>2012</v>
      </c>
      <c r="D706" s="214" t="s">
        <v>458</v>
      </c>
      <c r="E706" s="214">
        <v>23.524396759619989</v>
      </c>
      <c r="F706" s="214">
        <v>-17.079882234055042</v>
      </c>
      <c r="G706" s="214">
        <v>11.892541584229889</v>
      </c>
      <c r="H706" s="214">
        <v>6.3034100321104969</v>
      </c>
      <c r="I706" s="214">
        <v>13.819866081520125</v>
      </c>
      <c r="J706" s="214">
        <v>8.5884612958145112</v>
      </c>
    </row>
    <row r="707" spans="1:10">
      <c r="A707" s="214">
        <v>564</v>
      </c>
      <c r="B707" s="214" t="s">
        <v>72</v>
      </c>
      <c r="C707" s="214">
        <v>2013</v>
      </c>
      <c r="D707" s="214" t="s">
        <v>458</v>
      </c>
      <c r="E707" s="214">
        <v>22.318397997193536</v>
      </c>
      <c r="F707" s="214">
        <v>1.4027704567046761</v>
      </c>
      <c r="G707" s="214">
        <v>12.670739930649949</v>
      </c>
      <c r="H707" s="214">
        <v>-13.425279432189358</v>
      </c>
      <c r="I707" s="214">
        <v>10.840830167694971</v>
      </c>
      <c r="J707" s="214">
        <v>10.829336874333297</v>
      </c>
    </row>
    <row r="708" spans="1:10">
      <c r="A708" s="214">
        <v>564</v>
      </c>
      <c r="B708" s="214" t="s">
        <v>72</v>
      </c>
      <c r="C708" s="214">
        <v>2014</v>
      </c>
      <c r="D708" s="214" t="s">
        <v>458</v>
      </c>
      <c r="E708" s="214">
        <v>9.1074699562018182</v>
      </c>
      <c r="F708" s="214">
        <v>-5.6139451195145877</v>
      </c>
      <c r="G708" s="214">
        <v>10.067056720932467</v>
      </c>
      <c r="H708" s="214">
        <v>-11.769914179146161</v>
      </c>
      <c r="I708" s="214">
        <v>4.6879397472298336</v>
      </c>
      <c r="J708" s="214">
        <v>11.73633278670026</v>
      </c>
    </row>
    <row r="709" spans="1:10">
      <c r="A709" s="214">
        <v>564</v>
      </c>
      <c r="B709" s="214" t="s">
        <v>72</v>
      </c>
      <c r="C709" s="214">
        <v>2015</v>
      </c>
      <c r="D709" s="214" t="s">
        <v>458</v>
      </c>
      <c r="E709" s="214">
        <v>14.709648216734301</v>
      </c>
      <c r="F709" s="214">
        <v>-1.6541902551769745</v>
      </c>
      <c r="G709" s="214">
        <v>-3.7944761203362249</v>
      </c>
      <c r="H709" s="214">
        <v>-0.74891785380197806</v>
      </c>
      <c r="I709" s="214">
        <v>4.3683528910136076</v>
      </c>
      <c r="J709" s="214">
        <v>16.538879555035873</v>
      </c>
    </row>
    <row r="710" spans="1:10">
      <c r="A710" s="214">
        <v>564</v>
      </c>
      <c r="B710" s="214" t="s">
        <v>72</v>
      </c>
      <c r="C710" s="214">
        <v>2016</v>
      </c>
      <c r="D710" s="214" t="s">
        <v>458</v>
      </c>
      <c r="E710" s="214">
        <v>22.647619997716696</v>
      </c>
      <c r="F710" s="214">
        <v>5.6172918307043593</v>
      </c>
      <c r="G710" s="214">
        <v>-2.6398650807380921</v>
      </c>
      <c r="H710" s="214">
        <v>3.7787165085250298</v>
      </c>
      <c r="I710" s="214">
        <v>0.12043818375900273</v>
      </c>
      <c r="J710" s="214">
        <v>15.771038555466395</v>
      </c>
    </row>
    <row r="711" spans="1:10">
      <c r="A711" s="214">
        <v>564</v>
      </c>
      <c r="B711" s="214" t="s">
        <v>72</v>
      </c>
      <c r="C711" s="214">
        <v>2017</v>
      </c>
      <c r="D711" s="214" t="s">
        <v>458</v>
      </c>
      <c r="E711" s="214">
        <v>11.915653080307287</v>
      </c>
      <c r="F711" s="214">
        <v>21.565017635789122</v>
      </c>
      <c r="G711" s="214">
        <v>-10.028126351777615</v>
      </c>
      <c r="H711" s="214">
        <v>2.1391443058399835</v>
      </c>
      <c r="I711" s="214">
        <v>-6.4290185292880366</v>
      </c>
      <c r="J711" s="214">
        <v>4.6686360197438397</v>
      </c>
    </row>
    <row r="712" spans="1:10">
      <c r="A712" s="214">
        <v>564</v>
      </c>
      <c r="B712" s="214" t="s">
        <v>72</v>
      </c>
      <c r="C712" s="214">
        <v>2018</v>
      </c>
      <c r="D712" s="214" t="s">
        <v>458</v>
      </c>
      <c r="E712" s="214">
        <v>15.371182997611498</v>
      </c>
      <c r="F712" s="214">
        <v>10.845415762879806</v>
      </c>
      <c r="G712" s="214">
        <v>-3.9615584243146129</v>
      </c>
      <c r="H712" s="214">
        <v>6.1792854945763054</v>
      </c>
      <c r="I712" s="214">
        <v>-5.3407645225701188</v>
      </c>
      <c r="J712" s="214">
        <v>7.6488046870401192</v>
      </c>
    </row>
    <row r="713" spans="1:10">
      <c r="A713" s="214">
        <v>564</v>
      </c>
      <c r="B713" s="214" t="s">
        <v>72</v>
      </c>
      <c r="C713" s="214">
        <v>2019</v>
      </c>
      <c r="D713" s="214" t="s">
        <v>458</v>
      </c>
      <c r="E713" s="214">
        <v>29.381525230605391</v>
      </c>
      <c r="F713" s="214">
        <v>8.8741723003196356</v>
      </c>
      <c r="G713" s="214">
        <v>8.2293251134968681</v>
      </c>
      <c r="H713" s="214">
        <v>2.3406152449452922</v>
      </c>
      <c r="I713" s="214">
        <v>0.22276866167939602</v>
      </c>
      <c r="J713" s="214">
        <v>9.7146439101641988</v>
      </c>
    </row>
    <row r="714" spans="1:10">
      <c r="A714" s="214">
        <v>566</v>
      </c>
      <c r="B714" s="214" t="s">
        <v>74</v>
      </c>
      <c r="C714" s="214">
        <v>2015</v>
      </c>
      <c r="D714" s="214" t="s">
        <v>458</v>
      </c>
      <c r="E714" s="214">
        <v>0.55321245199000657</v>
      </c>
      <c r="F714" s="214">
        <v>-2.3028100188903782</v>
      </c>
      <c r="G714" s="214">
        <v>1.0414159001917274</v>
      </c>
      <c r="H714" s="214">
        <v>10.412513466647304</v>
      </c>
      <c r="I714" s="214">
        <v>-5.0312788472091512</v>
      </c>
      <c r="J714" s="214">
        <v>-3.5666280487495001</v>
      </c>
    </row>
    <row r="715" spans="1:10">
      <c r="A715" s="214">
        <v>566</v>
      </c>
      <c r="B715" s="214" t="s">
        <v>74</v>
      </c>
      <c r="C715" s="214">
        <v>2017</v>
      </c>
      <c r="D715" s="214" t="s">
        <v>458</v>
      </c>
      <c r="E715" s="214">
        <v>0.36360675446100288</v>
      </c>
      <c r="F715" s="214">
        <v>1.3285429388324275</v>
      </c>
      <c r="G715" s="214">
        <v>0.35542602397940826</v>
      </c>
      <c r="H715" s="214">
        <v>9.9231342637230338</v>
      </c>
      <c r="I715" s="214">
        <v>-9.7191256631817069</v>
      </c>
      <c r="J715" s="214">
        <v>-1.5243708088921561</v>
      </c>
    </row>
    <row r="716" spans="1:10">
      <c r="A716" s="214">
        <v>566</v>
      </c>
      <c r="B716" s="214" t="s">
        <v>74</v>
      </c>
      <c r="C716" s="214">
        <v>2018</v>
      </c>
      <c r="D716" s="214" t="s">
        <v>458</v>
      </c>
      <c r="E716" s="214">
        <v>0.59103300399900149</v>
      </c>
      <c r="F716" s="214">
        <v>-0.46597799949073693</v>
      </c>
      <c r="G716" s="214">
        <v>3.3860441711236611</v>
      </c>
      <c r="H716" s="214">
        <v>2.8337362698384636</v>
      </c>
      <c r="I716" s="214">
        <v>-4.276035113689197</v>
      </c>
      <c r="J716" s="214">
        <v>-0.88673432378318395</v>
      </c>
    </row>
    <row r="717" spans="1:10">
      <c r="A717" s="214">
        <v>566</v>
      </c>
      <c r="B717" s="214" t="s">
        <v>74</v>
      </c>
      <c r="C717" s="214">
        <v>2019</v>
      </c>
      <c r="D717" s="214" t="s">
        <v>458</v>
      </c>
      <c r="E717" s="214">
        <v>5.1023853168900075</v>
      </c>
      <c r="F717" s="214">
        <v>1.0999987050422684</v>
      </c>
      <c r="G717" s="214">
        <v>3.6151448073151053</v>
      </c>
      <c r="H717" s="214">
        <v>4.4765408556409474</v>
      </c>
      <c r="I717" s="214">
        <v>-2.2302694588268999</v>
      </c>
      <c r="J717" s="214">
        <v>-1.8590295922814093</v>
      </c>
    </row>
    <row r="718" spans="1:10">
      <c r="A718" s="214">
        <v>576</v>
      </c>
      <c r="B718" s="214" t="s">
        <v>85</v>
      </c>
      <c r="C718" s="214">
        <v>2002</v>
      </c>
      <c r="D718" s="214" t="s">
        <v>153</v>
      </c>
      <c r="E718" s="214">
        <v>28.997507165247356</v>
      </c>
      <c r="F718" s="214">
        <v>10.156895694620307</v>
      </c>
      <c r="G718" s="214"/>
      <c r="H718" s="214">
        <v>17.908901480007259</v>
      </c>
      <c r="I718" s="214">
        <v>4.1037481776678533</v>
      </c>
      <c r="J718" s="214">
        <v>-3.1720381870480381</v>
      </c>
    </row>
    <row r="719" spans="1:10">
      <c r="A719" s="214">
        <v>576</v>
      </c>
      <c r="B719" s="214" t="s">
        <v>85</v>
      </c>
      <c r="C719" s="214">
        <v>2003</v>
      </c>
      <c r="D719" s="214" t="s">
        <v>153</v>
      </c>
      <c r="E719" s="214">
        <v>33.073622966380995</v>
      </c>
      <c r="F719" s="214">
        <v>11.833504833878184</v>
      </c>
      <c r="G719" s="214"/>
      <c r="H719" s="214">
        <v>39.139946574462975</v>
      </c>
      <c r="I719" s="214">
        <v>4.2968473177573294</v>
      </c>
      <c r="J719" s="214">
        <v>-22.196675759717493</v>
      </c>
    </row>
    <row r="720" spans="1:10">
      <c r="A720" s="214">
        <v>576</v>
      </c>
      <c r="B720" s="214" t="s">
        <v>85</v>
      </c>
      <c r="C720" s="214">
        <v>2004</v>
      </c>
      <c r="D720" s="214" t="s">
        <v>153</v>
      </c>
      <c r="E720" s="214">
        <v>20.304490885738716</v>
      </c>
      <c r="F720" s="214">
        <v>-0.24334284588530108</v>
      </c>
      <c r="G720" s="214"/>
      <c r="H720" s="214">
        <v>65.027900301566206</v>
      </c>
      <c r="I720" s="214">
        <v>-5.9813606656198886</v>
      </c>
      <c r="J720" s="214">
        <v>-38.498705904322314</v>
      </c>
    </row>
    <row r="721" spans="1:10">
      <c r="A721" s="214">
        <v>576</v>
      </c>
      <c r="B721" s="214" t="s">
        <v>85</v>
      </c>
      <c r="C721" s="214">
        <v>2005</v>
      </c>
      <c r="D721" s="214" t="s">
        <v>153</v>
      </c>
      <c r="E721" s="214">
        <v>25.501539361113686</v>
      </c>
      <c r="F721" s="214">
        <v>3.8586098894162451</v>
      </c>
      <c r="G721" s="214"/>
      <c r="H721" s="214">
        <v>40.964819828313381</v>
      </c>
      <c r="I721" s="214">
        <v>6.4712536986452491</v>
      </c>
      <c r="J721" s="214">
        <v>-25.793144055261191</v>
      </c>
    </row>
    <row r="722" spans="1:10">
      <c r="A722" s="214">
        <v>576</v>
      </c>
      <c r="B722" s="214" t="s">
        <v>85</v>
      </c>
      <c r="C722" s="214">
        <v>2006</v>
      </c>
      <c r="D722" s="214" t="s">
        <v>153</v>
      </c>
      <c r="E722" s="214">
        <v>23.258245571405538</v>
      </c>
      <c r="F722" s="214">
        <v>6.5204334490617839</v>
      </c>
      <c r="G722" s="214"/>
      <c r="H722" s="214">
        <v>16.716813754182326</v>
      </c>
      <c r="I722" s="214">
        <v>-3.4306978189188158</v>
      </c>
      <c r="J722" s="214">
        <v>3.4516961870802518</v>
      </c>
    </row>
    <row r="723" spans="1:10">
      <c r="A723" s="214">
        <v>576</v>
      </c>
      <c r="B723" s="214" t="s">
        <v>85</v>
      </c>
      <c r="C723" s="214">
        <v>2007</v>
      </c>
      <c r="D723" s="214" t="s">
        <v>153</v>
      </c>
      <c r="E723" s="214">
        <v>7.4369562910561626E-2</v>
      </c>
      <c r="F723" s="214">
        <v>-2.1883531117114412</v>
      </c>
      <c r="G723" s="214"/>
      <c r="H723" s="214">
        <v>12.031410803618343</v>
      </c>
      <c r="I723" s="214">
        <v>-17.349229440086013</v>
      </c>
      <c r="J723" s="214">
        <v>7.5805413110896929</v>
      </c>
    </row>
    <row r="724" spans="1:10">
      <c r="A724" s="214">
        <v>576</v>
      </c>
      <c r="B724" s="214" t="s">
        <v>85</v>
      </c>
      <c r="C724" s="214">
        <v>2009</v>
      </c>
      <c r="D724" s="214" t="s">
        <v>153</v>
      </c>
      <c r="E724" s="214">
        <v>30.510723605720358</v>
      </c>
      <c r="F724" s="214">
        <v>-2.7912289379068449</v>
      </c>
      <c r="G724" s="214"/>
      <c r="H724" s="214">
        <v>43.087940228824891</v>
      </c>
      <c r="I724" s="214">
        <v>-4.0211371952114803</v>
      </c>
      <c r="J724" s="214">
        <v>-5.7648504899862161</v>
      </c>
    </row>
    <row r="725" spans="1:10">
      <c r="A725" s="214">
        <v>576</v>
      </c>
      <c r="B725" s="214" t="s">
        <v>85</v>
      </c>
      <c r="C725" s="214">
        <v>2010</v>
      </c>
      <c r="D725" s="214" t="s">
        <v>153</v>
      </c>
      <c r="E725" s="214">
        <v>16.649813240115265</v>
      </c>
      <c r="F725" s="214">
        <v>2.1710064702419096E-2</v>
      </c>
      <c r="G725" s="214"/>
      <c r="H725" s="214">
        <v>31.733568217046674</v>
      </c>
      <c r="I725" s="214">
        <v>-14.367698086507026</v>
      </c>
      <c r="J725" s="214">
        <v>-0.73776695512680135</v>
      </c>
    </row>
    <row r="726" spans="1:10">
      <c r="A726" s="214">
        <v>576</v>
      </c>
      <c r="B726" s="214" t="s">
        <v>85</v>
      </c>
      <c r="C726" s="214">
        <v>2011</v>
      </c>
      <c r="D726" s="214" t="s">
        <v>153</v>
      </c>
      <c r="E726" s="214">
        <v>30.895066579922201</v>
      </c>
      <c r="F726" s="214">
        <v>-0.84443458635574764</v>
      </c>
      <c r="G726" s="214"/>
      <c r="H726" s="214">
        <v>45.803072222191254</v>
      </c>
      <c r="I726" s="214">
        <v>-8.5912944741460038</v>
      </c>
      <c r="J726" s="214">
        <v>-5.4722765817672894</v>
      </c>
    </row>
    <row r="727" spans="1:10">
      <c r="A727" s="214">
        <v>576</v>
      </c>
      <c r="B727" s="214" t="s">
        <v>85</v>
      </c>
      <c r="C727" s="214">
        <v>2012</v>
      </c>
      <c r="D727" s="214" t="s">
        <v>153</v>
      </c>
      <c r="E727" s="214">
        <v>43.122524087558915</v>
      </c>
      <c r="F727" s="214">
        <v>-5.6668007255825943</v>
      </c>
      <c r="G727" s="214"/>
      <c r="H727" s="214">
        <v>51.179714540068105</v>
      </c>
      <c r="I727" s="214">
        <v>7.1339642111499515</v>
      </c>
      <c r="J727" s="214">
        <v>-9.5243539380765441</v>
      </c>
    </row>
    <row r="728" spans="1:10">
      <c r="A728" s="214">
        <v>576</v>
      </c>
      <c r="B728" s="214" t="s">
        <v>85</v>
      </c>
      <c r="C728" s="214">
        <v>2013</v>
      </c>
      <c r="D728" s="214" t="s">
        <v>153</v>
      </c>
      <c r="E728" s="214">
        <v>33.39279740153053</v>
      </c>
      <c r="F728" s="214">
        <v>2.5458370683099512</v>
      </c>
      <c r="G728" s="214"/>
      <c r="H728" s="214">
        <v>27.519969066024359</v>
      </c>
      <c r="I728" s="214">
        <v>-4.2908579074714126</v>
      </c>
      <c r="J728" s="214">
        <v>7.6178491746676258</v>
      </c>
    </row>
    <row r="729" spans="1:10">
      <c r="A729" s="214">
        <v>576</v>
      </c>
      <c r="B729" s="214" t="s">
        <v>85</v>
      </c>
      <c r="C729" s="214">
        <v>2014</v>
      </c>
      <c r="D729" s="214" t="s">
        <v>153</v>
      </c>
      <c r="E729" s="214">
        <v>8.2735435280895757</v>
      </c>
      <c r="F729" s="214">
        <v>-1.9871640642579429</v>
      </c>
      <c r="G729" s="214"/>
      <c r="H729" s="214">
        <v>32.799286160913361</v>
      </c>
      <c r="I729" s="214">
        <v>-23.256247024494236</v>
      </c>
      <c r="J729" s="214">
        <v>0.71766845592839523</v>
      </c>
    </row>
    <row r="730" spans="1:10">
      <c r="A730" s="214">
        <v>576</v>
      </c>
      <c r="B730" s="214" t="s">
        <v>85</v>
      </c>
      <c r="C730" s="214">
        <v>2015</v>
      </c>
      <c r="D730" s="214" t="s">
        <v>153</v>
      </c>
      <c r="E730" s="214">
        <v>24.595966592561211</v>
      </c>
      <c r="F730" s="214">
        <v>0.31744624104916186</v>
      </c>
      <c r="G730" s="214"/>
      <c r="H730" s="214">
        <v>44.515748185592138</v>
      </c>
      <c r="I730" s="214">
        <v>4.5271767255712305</v>
      </c>
      <c r="J730" s="214">
        <v>-24.764404559651325</v>
      </c>
    </row>
    <row r="731" spans="1:10">
      <c r="A731" s="214">
        <v>576</v>
      </c>
      <c r="B731" s="214" t="s">
        <v>85</v>
      </c>
      <c r="C731" s="214">
        <v>2016</v>
      </c>
      <c r="D731" s="214" t="s">
        <v>153</v>
      </c>
      <c r="E731" s="214">
        <v>28.868536327264493</v>
      </c>
      <c r="F731" s="214">
        <v>4.0973962950870764</v>
      </c>
      <c r="G731" s="214"/>
      <c r="H731" s="214">
        <v>32.438329157643729</v>
      </c>
      <c r="I731" s="214">
        <v>4.4556254335948395</v>
      </c>
      <c r="J731" s="214">
        <v>-12.122814559061142</v>
      </c>
    </row>
    <row r="732" spans="1:10">
      <c r="A732" s="214">
        <v>578</v>
      </c>
      <c r="B732" s="214" t="s">
        <v>78</v>
      </c>
      <c r="C732" s="214">
        <v>2015</v>
      </c>
      <c r="D732" s="214" t="s">
        <v>458</v>
      </c>
      <c r="E732" s="214">
        <v>1.1522558994617</v>
      </c>
      <c r="F732" s="214">
        <v>0.57035201604892305</v>
      </c>
      <c r="G732" s="214">
        <v>0.22258753556580141</v>
      </c>
      <c r="H732" s="214">
        <v>4.1800476188485707</v>
      </c>
      <c r="I732" s="214">
        <v>9.2449658274415611</v>
      </c>
      <c r="J732" s="214">
        <v>-13.065697098443161</v>
      </c>
    </row>
    <row r="733" spans="1:10">
      <c r="A733" s="214">
        <v>578</v>
      </c>
      <c r="B733" s="214" t="s">
        <v>78</v>
      </c>
      <c r="C733" s="214">
        <v>2016</v>
      </c>
      <c r="D733" s="214" t="s">
        <v>458</v>
      </c>
      <c r="E733" s="214">
        <v>3.4775970212703982</v>
      </c>
      <c r="F733" s="214">
        <v>1.4136604279503535</v>
      </c>
      <c r="G733" s="214">
        <v>0.54371865707573552</v>
      </c>
      <c r="H733" s="214">
        <v>5.0256857052353388</v>
      </c>
      <c r="I733" s="214">
        <v>11.662698935911997</v>
      </c>
      <c r="J733" s="214">
        <v>-15.168166704903028</v>
      </c>
    </row>
    <row r="734" spans="1:10">
      <c r="A734" s="214">
        <v>582</v>
      </c>
      <c r="B734" s="214" t="s">
        <v>131</v>
      </c>
      <c r="C734" s="214">
        <v>2014</v>
      </c>
      <c r="D734" s="214" t="s">
        <v>151</v>
      </c>
      <c r="E734" s="214">
        <v>13.176985092084642</v>
      </c>
      <c r="F734" s="214">
        <v>-11.082708404985835</v>
      </c>
      <c r="G734" s="214">
        <v>4.7147410163579462</v>
      </c>
      <c r="H734" s="214">
        <v>2.457293624132177</v>
      </c>
      <c r="I734" s="214">
        <v>-3.5654412850249884</v>
      </c>
      <c r="J734" s="214">
        <v>20.653100141605336</v>
      </c>
    </row>
    <row r="735" spans="1:10">
      <c r="A735" s="214">
        <v>582</v>
      </c>
      <c r="B735" s="214" t="s">
        <v>131</v>
      </c>
      <c r="C735" s="214">
        <v>2015</v>
      </c>
      <c r="D735" s="214" t="s">
        <v>151</v>
      </c>
      <c r="E735" s="214">
        <v>12.728717169526504</v>
      </c>
      <c r="F735" s="214">
        <v>-3.0841688429558793</v>
      </c>
      <c r="G735" s="214">
        <v>-2.0819561648820768</v>
      </c>
      <c r="H735" s="214">
        <v>7.9637866606690828</v>
      </c>
      <c r="I735" s="214">
        <v>8.7245844909042916</v>
      </c>
      <c r="J735" s="214">
        <v>1.2064710257910747</v>
      </c>
    </row>
    <row r="736" spans="1:10">
      <c r="A736" s="214">
        <v>582</v>
      </c>
      <c r="B736" s="214" t="s">
        <v>131</v>
      </c>
      <c r="C736" s="214">
        <v>2016</v>
      </c>
      <c r="D736" s="214" t="s">
        <v>151</v>
      </c>
      <c r="E736" s="214">
        <v>18.725631427016197</v>
      </c>
      <c r="F736" s="214">
        <v>4.0369601843855207</v>
      </c>
      <c r="G736" s="214">
        <v>-2.4361393996288161</v>
      </c>
      <c r="H736" s="214">
        <v>0.88848027116243955</v>
      </c>
      <c r="I736" s="214">
        <v>9.4852669917876966</v>
      </c>
      <c r="J736" s="214">
        <v>6.7510633793093646</v>
      </c>
    </row>
    <row r="737" spans="1:10">
      <c r="A737" s="214">
        <v>582</v>
      </c>
      <c r="B737" s="214" t="s">
        <v>131</v>
      </c>
      <c r="C737" s="214">
        <v>2017</v>
      </c>
      <c r="D737" s="214" t="s">
        <v>151</v>
      </c>
      <c r="E737" s="214">
        <v>14.294468380937197</v>
      </c>
      <c r="F737" s="214">
        <v>6.2423516294493346</v>
      </c>
      <c r="G737" s="214">
        <v>-2.1105545398502246</v>
      </c>
      <c r="H737" s="214">
        <v>-3.459207590269191</v>
      </c>
      <c r="I737" s="214">
        <v>2.8833051038277304</v>
      </c>
      <c r="J737" s="214">
        <v>10.738573777779557</v>
      </c>
    </row>
    <row r="738" spans="1:10">
      <c r="A738" s="214">
        <v>582</v>
      </c>
      <c r="B738" s="214" t="s">
        <v>131</v>
      </c>
      <c r="C738" s="214">
        <v>2018</v>
      </c>
      <c r="D738" s="214" t="s">
        <v>151</v>
      </c>
      <c r="E738" s="214">
        <v>12.973591676515305</v>
      </c>
      <c r="F738" s="214">
        <v>15.529236177043899</v>
      </c>
      <c r="G738" s="214">
        <v>-1.7090276553145318</v>
      </c>
      <c r="H738" s="214">
        <v>-5.0364814742604871</v>
      </c>
      <c r="I738" s="214">
        <v>-11.580914995927564</v>
      </c>
      <c r="J738" s="214">
        <v>15.77077962497399</v>
      </c>
    </row>
    <row r="739" spans="1:10">
      <c r="A739" s="214">
        <v>611</v>
      </c>
      <c r="B739" s="214" t="s">
        <v>366</v>
      </c>
      <c r="C739" s="214">
        <v>2009</v>
      </c>
      <c r="D739" s="214" t="s">
        <v>151</v>
      </c>
      <c r="E739" s="214">
        <v>11.246467057376151</v>
      </c>
      <c r="F739" s="214">
        <v>-8.1674170605469545</v>
      </c>
      <c r="G739" s="214"/>
      <c r="H739" s="214">
        <v>24.831152540874555</v>
      </c>
      <c r="I739" s="214">
        <v>1.2295889423266146</v>
      </c>
      <c r="J739" s="214">
        <v>-6.6468573652780663</v>
      </c>
    </row>
    <row r="740" spans="1:10">
      <c r="A740" s="214">
        <v>611</v>
      </c>
      <c r="B740" s="214" t="s">
        <v>366</v>
      </c>
      <c r="C740" s="214">
        <v>2010</v>
      </c>
      <c r="D740" s="214" t="s">
        <v>151</v>
      </c>
      <c r="E740" s="214">
        <v>6.9913975549103853</v>
      </c>
      <c r="F740" s="214">
        <v>-7.737162215687845</v>
      </c>
      <c r="G740" s="214"/>
      <c r="H740" s="214">
        <v>13.581319275543718</v>
      </c>
      <c r="I740" s="214">
        <v>-1.8454591253562285</v>
      </c>
      <c r="J740" s="214">
        <v>2.9926996204107468</v>
      </c>
    </row>
    <row r="741" spans="1:10">
      <c r="A741" s="214">
        <v>611</v>
      </c>
      <c r="B741" s="214" t="s">
        <v>366</v>
      </c>
      <c r="C741" s="214">
        <v>2013</v>
      </c>
      <c r="D741" s="214" t="s">
        <v>151</v>
      </c>
      <c r="E741" s="214">
        <v>6.0581462063928697</v>
      </c>
      <c r="F741" s="214">
        <v>-0.92666562122766294</v>
      </c>
      <c r="G741" s="214"/>
      <c r="H741" s="214">
        <v>-7.8317043853819159</v>
      </c>
      <c r="I741" s="214">
        <v>10.188423727089258</v>
      </c>
      <c r="J741" s="214">
        <v>4.6280924859131929</v>
      </c>
    </row>
    <row r="742" spans="1:10">
      <c r="A742" s="214">
        <v>611</v>
      </c>
      <c r="B742" s="214" t="s">
        <v>366</v>
      </c>
      <c r="C742" s="214">
        <v>2018</v>
      </c>
      <c r="D742" s="214" t="s">
        <v>151</v>
      </c>
      <c r="E742" s="214">
        <v>39.092476354950406</v>
      </c>
      <c r="F742" s="214">
        <v>4.4489608385710131</v>
      </c>
      <c r="G742" s="214"/>
      <c r="H742" s="214">
        <v>1.5709536847059331</v>
      </c>
      <c r="I742" s="214">
        <v>9.6588241054930961</v>
      </c>
      <c r="J742" s="214">
        <v>23.413737726180372</v>
      </c>
    </row>
    <row r="743" spans="1:10">
      <c r="A743" s="214">
        <v>612</v>
      </c>
      <c r="B743" s="214" t="s">
        <v>38</v>
      </c>
      <c r="C743" s="214">
        <v>2017</v>
      </c>
      <c r="D743" s="214" t="s">
        <v>458</v>
      </c>
      <c r="E743" s="214">
        <v>21.166060312070623</v>
      </c>
      <c r="F743" s="214">
        <v>1.089637576901944</v>
      </c>
      <c r="G743" s="214">
        <v>0.1189919697786693</v>
      </c>
      <c r="H743" s="214">
        <v>-14.423228171554037</v>
      </c>
      <c r="I743" s="214">
        <v>-1.7159745493593839</v>
      </c>
      <c r="J743" s="214">
        <v>36.096633486303446</v>
      </c>
    </row>
    <row r="744" spans="1:10">
      <c r="A744" s="214">
        <v>612</v>
      </c>
      <c r="B744" s="214" t="s">
        <v>38</v>
      </c>
      <c r="C744" s="214">
        <v>2018</v>
      </c>
      <c r="D744" s="214" t="s">
        <v>458</v>
      </c>
      <c r="E744" s="214">
        <v>30.647583172892212</v>
      </c>
      <c r="F744" s="214">
        <v>-0.23994194411230352</v>
      </c>
      <c r="G744" s="214">
        <v>-0.16363485571010752</v>
      </c>
      <c r="H744" s="214">
        <v>1.8600220849998088</v>
      </c>
      <c r="I744" s="214">
        <v>5.2836578558266112</v>
      </c>
      <c r="J744" s="214">
        <v>23.907480031888205</v>
      </c>
    </row>
    <row r="745" spans="1:10">
      <c r="A745" s="214">
        <v>612</v>
      </c>
      <c r="B745" s="214" t="s">
        <v>38</v>
      </c>
      <c r="C745" s="214">
        <v>2019</v>
      </c>
      <c r="D745" s="214" t="s">
        <v>458</v>
      </c>
      <c r="E745" s="214">
        <v>41.480698733331025</v>
      </c>
      <c r="F745" s="214">
        <v>1.0626276254291023</v>
      </c>
      <c r="G745" s="214">
        <v>0.12059476378360325</v>
      </c>
      <c r="H745" s="214">
        <v>10.77968284590221</v>
      </c>
      <c r="I745" s="214">
        <v>5.4487483991958925</v>
      </c>
      <c r="J745" s="214">
        <v>24.069045099020215</v>
      </c>
    </row>
    <row r="746" spans="1:10">
      <c r="A746" s="214">
        <v>614</v>
      </c>
      <c r="B746" s="214" t="s">
        <v>117</v>
      </c>
      <c r="C746" s="214">
        <v>2010</v>
      </c>
      <c r="D746" s="214" t="s">
        <v>458</v>
      </c>
      <c r="E746" s="214">
        <v>354.23790774506801</v>
      </c>
      <c r="F746" s="214">
        <v>245.18493174057465</v>
      </c>
      <c r="G746" s="214">
        <v>3.2697302030366346</v>
      </c>
      <c r="H746" s="214">
        <v>-143.42695182715281</v>
      </c>
      <c r="I746" s="214">
        <v>198.60942425346417</v>
      </c>
      <c r="J746" s="214">
        <v>50.600773375145437</v>
      </c>
    </row>
    <row r="747" spans="1:10">
      <c r="A747" s="214">
        <v>614</v>
      </c>
      <c r="B747" s="214" t="s">
        <v>117</v>
      </c>
      <c r="C747" s="214">
        <v>2012</v>
      </c>
      <c r="D747" s="214" t="s">
        <v>458</v>
      </c>
      <c r="E747" s="214">
        <v>8.6573339048192999</v>
      </c>
      <c r="F747" s="214">
        <v>-20.988414944907422</v>
      </c>
      <c r="G747" s="214">
        <v>4.1139287839504934</v>
      </c>
      <c r="H747" s="214">
        <v>21.823090142580398</v>
      </c>
      <c r="I747" s="214">
        <v>-12.268112433457048</v>
      </c>
      <c r="J747" s="214">
        <v>15.976842356652888</v>
      </c>
    </row>
    <row r="748" spans="1:10">
      <c r="A748" s="214">
        <v>614</v>
      </c>
      <c r="B748" s="214" t="s">
        <v>117</v>
      </c>
      <c r="C748" s="214">
        <v>2013</v>
      </c>
      <c r="D748" s="214" t="s">
        <v>458</v>
      </c>
      <c r="E748" s="214">
        <v>26.792531101034406</v>
      </c>
      <c r="F748" s="214">
        <v>-16.261485329918177</v>
      </c>
      <c r="G748" s="214">
        <v>3.2972419450886679</v>
      </c>
      <c r="H748" s="214">
        <v>-24.833875948231608</v>
      </c>
      <c r="I748" s="214">
        <v>-20.11500455202254</v>
      </c>
      <c r="J748" s="214">
        <v>84.705654986118063</v>
      </c>
    </row>
    <row r="749" spans="1:10">
      <c r="A749" s="214">
        <v>614</v>
      </c>
      <c r="B749" s="214" t="s">
        <v>117</v>
      </c>
      <c r="C749" s="214">
        <v>2014</v>
      </c>
      <c r="D749" s="214" t="s">
        <v>458</v>
      </c>
      <c r="E749" s="214">
        <v>30.89965368398834</v>
      </c>
      <c r="F749" s="214">
        <v>-21.082859215914254</v>
      </c>
      <c r="G749" s="214">
        <v>4.3882983865894118</v>
      </c>
      <c r="H749" s="214">
        <v>41.287009425479049</v>
      </c>
      <c r="I749" s="214">
        <v>6.6991072648462193</v>
      </c>
      <c r="J749" s="214">
        <v>-0.39190217701207786</v>
      </c>
    </row>
    <row r="750" spans="1:10">
      <c r="A750" s="214">
        <v>614</v>
      </c>
      <c r="B750" s="214" t="s">
        <v>117</v>
      </c>
      <c r="C750" s="214">
        <v>2015</v>
      </c>
      <c r="D750" s="214" t="s">
        <v>458</v>
      </c>
      <c r="E750" s="214">
        <v>59.854972419915796</v>
      </c>
      <c r="F750" s="214">
        <v>5.0886373444668269</v>
      </c>
      <c r="G750" s="214">
        <v>10.969318379264426</v>
      </c>
      <c r="H750" s="214">
        <v>26.135873477153176</v>
      </c>
      <c r="I750" s="214">
        <v>6.3807312541567498</v>
      </c>
      <c r="J750" s="214">
        <v>11.28041196487462</v>
      </c>
    </row>
    <row r="751" spans="1:10">
      <c r="A751" s="214">
        <v>614</v>
      </c>
      <c r="B751" s="214" t="s">
        <v>117</v>
      </c>
      <c r="C751" s="214">
        <v>2016</v>
      </c>
      <c r="D751" s="214" t="s">
        <v>458</v>
      </c>
      <c r="E751" s="214">
        <v>41.433958581980995</v>
      </c>
      <c r="F751" s="214">
        <v>-12.291392539360455</v>
      </c>
      <c r="G751" s="214">
        <v>13.830474719097861</v>
      </c>
      <c r="H751" s="214">
        <v>-13.946973300394518</v>
      </c>
      <c r="I751" s="214">
        <v>9.107474563506571</v>
      </c>
      <c r="J751" s="214">
        <v>44.734375139131529</v>
      </c>
    </row>
    <row r="752" spans="1:10">
      <c r="A752" s="214">
        <v>614</v>
      </c>
      <c r="B752" s="214" t="s">
        <v>117</v>
      </c>
      <c r="C752" s="214">
        <v>2017</v>
      </c>
      <c r="D752" s="214" t="s">
        <v>458</v>
      </c>
      <c r="E752" s="214">
        <v>30.311082127916389</v>
      </c>
      <c r="F752" s="214">
        <v>-28.051172984781441</v>
      </c>
      <c r="G752" s="214">
        <v>13.089904360412127</v>
      </c>
      <c r="H752" s="214">
        <v>10.648244963804068</v>
      </c>
      <c r="I752" s="214">
        <v>18.089258335652691</v>
      </c>
      <c r="J752" s="214">
        <v>16.534847452828956</v>
      </c>
    </row>
    <row r="753" spans="1:10">
      <c r="A753" s="214">
        <v>614</v>
      </c>
      <c r="B753" s="214" t="s">
        <v>117</v>
      </c>
      <c r="C753" s="214">
        <v>2018</v>
      </c>
      <c r="D753" s="214" t="s">
        <v>458</v>
      </c>
      <c r="E753" s="214">
        <v>54.832499107237496</v>
      </c>
      <c r="F753" s="214">
        <v>-39.469495614936307</v>
      </c>
      <c r="G753" s="214">
        <v>42.815990837693263</v>
      </c>
      <c r="H753" s="214">
        <v>45.499082974220677</v>
      </c>
      <c r="I753" s="214">
        <v>36.317749916419729</v>
      </c>
      <c r="J753" s="214">
        <v>-30.330829006159878</v>
      </c>
    </row>
    <row r="754" spans="1:10">
      <c r="A754" s="214">
        <v>614</v>
      </c>
      <c r="B754" s="214" t="s">
        <v>117</v>
      </c>
      <c r="C754" s="214">
        <v>2019</v>
      </c>
      <c r="D754" s="214" t="s">
        <v>458</v>
      </c>
      <c r="E754" s="214">
        <v>68.064234650833583</v>
      </c>
      <c r="F754" s="214">
        <v>-58.092111314306429</v>
      </c>
      <c r="G754" s="214">
        <v>73.992851907596332</v>
      </c>
      <c r="H754" s="214">
        <v>52.461504364279882</v>
      </c>
      <c r="I754" s="214">
        <v>48.369161885634234</v>
      </c>
      <c r="J754" s="214">
        <v>-48.667172192370451</v>
      </c>
    </row>
    <row r="755" spans="1:10">
      <c r="A755" s="214">
        <v>616</v>
      </c>
      <c r="B755" s="214" t="s">
        <v>340</v>
      </c>
      <c r="C755" s="214">
        <v>2015</v>
      </c>
      <c r="D755" s="214" t="s">
        <v>458</v>
      </c>
      <c r="E755" s="214">
        <v>3.8615149435181984</v>
      </c>
      <c r="F755" s="214">
        <v>-4.1534215543907562</v>
      </c>
      <c r="G755" s="214">
        <v>4.7941566835178779</v>
      </c>
      <c r="H755" s="214">
        <v>5.8209439238886471</v>
      </c>
      <c r="I755" s="214">
        <v>2.9374016266575822</v>
      </c>
      <c r="J755" s="214">
        <v>-5.5375657361551589</v>
      </c>
    </row>
    <row r="756" spans="1:10">
      <c r="A756" s="214">
        <v>616</v>
      </c>
      <c r="B756" s="214" t="s">
        <v>340</v>
      </c>
      <c r="C756" s="214">
        <v>2016</v>
      </c>
      <c r="D756" s="214" t="s">
        <v>458</v>
      </c>
      <c r="E756" s="214">
        <v>1.4431793833105715</v>
      </c>
      <c r="F756" s="214">
        <v>-1.1146450545003175</v>
      </c>
      <c r="G756" s="214">
        <v>6.6860908287288137</v>
      </c>
      <c r="H756" s="214">
        <v>-3.8464996039454746</v>
      </c>
      <c r="I756" s="214">
        <v>1.7494911064704866</v>
      </c>
      <c r="J756" s="214">
        <v>-2.0312578934429375</v>
      </c>
    </row>
    <row r="757" spans="1:10">
      <c r="A757" s="214">
        <v>616</v>
      </c>
      <c r="B757" s="214" t="s">
        <v>340</v>
      </c>
      <c r="C757" s="214">
        <v>2017</v>
      </c>
      <c r="D757" s="214" t="s">
        <v>458</v>
      </c>
      <c r="E757" s="214">
        <v>2.5836763832383305</v>
      </c>
      <c r="F757" s="214">
        <v>-0.60672281710816289</v>
      </c>
      <c r="G757" s="214">
        <v>4.0344437125852339</v>
      </c>
      <c r="H757" s="214">
        <v>-1.3550072314509851</v>
      </c>
      <c r="I757" s="214">
        <v>-11.865026373473597</v>
      </c>
      <c r="J757" s="214">
        <v>12.375989092685847</v>
      </c>
    </row>
    <row r="758" spans="1:10">
      <c r="A758" s="214">
        <v>616</v>
      </c>
      <c r="B758" s="214" t="s">
        <v>340</v>
      </c>
      <c r="C758" s="214">
        <v>2018</v>
      </c>
      <c r="D758" s="214" t="s">
        <v>458</v>
      </c>
      <c r="E758" s="214">
        <v>3.4365128678434118</v>
      </c>
      <c r="F758" s="214">
        <v>0.54419346970182891</v>
      </c>
      <c r="G758" s="214">
        <v>1.1128775135209739</v>
      </c>
      <c r="H758" s="214">
        <v>-7.6443475841331487</v>
      </c>
      <c r="I758" s="214">
        <v>-4.7362698565414583</v>
      </c>
      <c r="J758" s="214">
        <v>14.160059325295215</v>
      </c>
    </row>
    <row r="759" spans="1:10">
      <c r="A759" s="214">
        <v>616</v>
      </c>
      <c r="B759" s="214" t="s">
        <v>340</v>
      </c>
      <c r="C759" s="214">
        <v>2019</v>
      </c>
      <c r="D759" s="214" t="s">
        <v>458</v>
      </c>
      <c r="E759" s="214">
        <v>7.1289332241313232</v>
      </c>
      <c r="F759" s="214">
        <v>-1.0129936267827873</v>
      </c>
      <c r="G759" s="214">
        <v>2.6846053547078621</v>
      </c>
      <c r="H759" s="214">
        <v>-16.614915309949108</v>
      </c>
      <c r="I759" s="214">
        <v>9.8310762959686357</v>
      </c>
      <c r="J759" s="214">
        <v>12.241160510186724</v>
      </c>
    </row>
    <row r="760" spans="1:10">
      <c r="A760" s="214">
        <v>618</v>
      </c>
      <c r="B760" s="214" t="s">
        <v>363</v>
      </c>
      <c r="C760" s="214">
        <v>2012</v>
      </c>
      <c r="D760" s="214" t="s">
        <v>151</v>
      </c>
      <c r="E760" s="214">
        <v>64.376318976824095</v>
      </c>
      <c r="F760" s="214">
        <v>-37.731770498319428</v>
      </c>
      <c r="G760" s="214">
        <v>29.871827497024817</v>
      </c>
      <c r="H760" s="214">
        <v>-8.583475359482911</v>
      </c>
      <c r="I760" s="214">
        <v>12.675421565902994</v>
      </c>
      <c r="J760" s="214">
        <v>68.144315771698643</v>
      </c>
    </row>
    <row r="761" spans="1:10">
      <c r="A761" s="214">
        <v>618</v>
      </c>
      <c r="B761" s="214" t="s">
        <v>363</v>
      </c>
      <c r="C761" s="214">
        <v>2013</v>
      </c>
      <c r="D761" s="214" t="s">
        <v>151</v>
      </c>
      <c r="E761" s="214">
        <v>33.814753005938002</v>
      </c>
      <c r="F761" s="214">
        <v>9.5518401387848613</v>
      </c>
      <c r="G761" s="214">
        <v>14.202198839659966</v>
      </c>
      <c r="H761" s="214">
        <v>-78.348323588734075</v>
      </c>
      <c r="I761" s="214">
        <v>8.2564732904452995</v>
      </c>
      <c r="J761" s="214">
        <v>80.152564325781952</v>
      </c>
    </row>
    <row r="762" spans="1:10">
      <c r="A762" s="214">
        <v>618</v>
      </c>
      <c r="B762" s="214" t="s">
        <v>363</v>
      </c>
      <c r="C762" s="214">
        <v>2014</v>
      </c>
      <c r="D762" s="214" t="s">
        <v>151</v>
      </c>
      <c r="E762" s="214">
        <v>36.441412134209713</v>
      </c>
      <c r="F762" s="214">
        <v>5.6320964710456209</v>
      </c>
      <c r="G762" s="214">
        <v>4.4348765793000604</v>
      </c>
      <c r="H762" s="214">
        <v>-37.73814214839922</v>
      </c>
      <c r="I762" s="214">
        <v>1.3180017199222789</v>
      </c>
      <c r="J762" s="214">
        <v>62.79457951234096</v>
      </c>
    </row>
    <row r="763" spans="1:10">
      <c r="A763" s="214">
        <v>618</v>
      </c>
      <c r="B763" s="214" t="s">
        <v>363</v>
      </c>
      <c r="C763" s="214">
        <v>2015</v>
      </c>
      <c r="D763" s="214" t="s">
        <v>151</v>
      </c>
      <c r="E763" s="214">
        <v>30.156992036024903</v>
      </c>
      <c r="F763" s="214">
        <v>1.3124619533412574</v>
      </c>
      <c r="G763" s="214">
        <v>6.1207322013077681</v>
      </c>
      <c r="H763" s="214">
        <v>9.4691175077323475</v>
      </c>
      <c r="I763" s="214">
        <v>13.473591233741878</v>
      </c>
      <c r="J763" s="214">
        <v>-0.21891086009836158</v>
      </c>
    </row>
    <row r="764" spans="1:10">
      <c r="A764" s="214">
        <v>618</v>
      </c>
      <c r="B764" s="214" t="s">
        <v>363</v>
      </c>
      <c r="C764" s="214">
        <v>2016</v>
      </c>
      <c r="D764" s="214" t="s">
        <v>151</v>
      </c>
      <c r="E764" s="214">
        <v>8.8188257566776045</v>
      </c>
      <c r="F764" s="214">
        <v>-0.81968378424958033</v>
      </c>
      <c r="G764" s="214">
        <v>-2.9694764366358584</v>
      </c>
      <c r="H764" s="214">
        <v>-3.8801181605552406</v>
      </c>
      <c r="I764" s="214">
        <v>15.355052369795182</v>
      </c>
      <c r="J764" s="214">
        <v>1.1330517683230994</v>
      </c>
    </row>
    <row r="765" spans="1:10">
      <c r="A765" s="214">
        <v>618</v>
      </c>
      <c r="B765" s="214" t="s">
        <v>363</v>
      </c>
      <c r="C765" s="214">
        <v>2017</v>
      </c>
      <c r="D765" s="214" t="s">
        <v>151</v>
      </c>
      <c r="E765" s="214">
        <v>22.879699803441405</v>
      </c>
      <c r="F765" s="214">
        <v>-9.7545990731865047</v>
      </c>
      <c r="G765" s="214">
        <v>4.9445738916320714</v>
      </c>
      <c r="H765" s="214">
        <v>21.779019639869954</v>
      </c>
      <c r="I765" s="214">
        <v>13.143221839213751</v>
      </c>
      <c r="J765" s="214">
        <v>-7.2325164940878608</v>
      </c>
    </row>
    <row r="766" spans="1:10">
      <c r="A766" s="214">
        <v>618</v>
      </c>
      <c r="B766" s="214" t="s">
        <v>363</v>
      </c>
      <c r="C766" s="214">
        <v>2018</v>
      </c>
      <c r="D766" s="214" t="s">
        <v>151</v>
      </c>
      <c r="E766" s="214">
        <v>28.095345432830303</v>
      </c>
      <c r="F766" s="214">
        <v>-7.322855905446084</v>
      </c>
      <c r="G766" s="214">
        <v>-1.2890929062560237</v>
      </c>
      <c r="H766" s="214">
        <v>10.848804121936592</v>
      </c>
      <c r="I766" s="214">
        <v>20.835681507573021</v>
      </c>
      <c r="J766" s="214">
        <v>5.0228086150228037</v>
      </c>
    </row>
    <row r="767" spans="1:10">
      <c r="A767" s="214">
        <v>618</v>
      </c>
      <c r="B767" s="214" t="s">
        <v>363</v>
      </c>
      <c r="C767" s="214">
        <v>2019</v>
      </c>
      <c r="D767" s="214" t="s">
        <v>151</v>
      </c>
      <c r="E767" s="214">
        <v>30.616165137145302</v>
      </c>
      <c r="F767" s="214">
        <v>-5.5060938564456912</v>
      </c>
      <c r="G767" s="214">
        <v>1.1330611200897009</v>
      </c>
      <c r="H767" s="214">
        <v>0.67349343882853496</v>
      </c>
      <c r="I767" s="214">
        <v>30.407357624099149</v>
      </c>
      <c r="J767" s="214">
        <v>3.9083468105736188</v>
      </c>
    </row>
    <row r="768" spans="1:10">
      <c r="A768" s="214">
        <v>622</v>
      </c>
      <c r="B768" s="214" t="s">
        <v>120</v>
      </c>
      <c r="C768" s="214">
        <v>2015</v>
      </c>
      <c r="D768" s="214" t="s">
        <v>151</v>
      </c>
      <c r="E768" s="214">
        <v>36.596072840750502</v>
      </c>
      <c r="F768" s="214">
        <v>5.9416282303368364</v>
      </c>
      <c r="G768" s="214">
        <v>4.2604910732256478</v>
      </c>
      <c r="H768" s="214">
        <v>8.645362050810677</v>
      </c>
      <c r="I768" s="214">
        <v>3.8736073385867655</v>
      </c>
      <c r="J768" s="214">
        <v>13.874984147790572</v>
      </c>
    </row>
    <row r="769" spans="1:10">
      <c r="A769" s="214">
        <v>622</v>
      </c>
      <c r="B769" s="214" t="s">
        <v>120</v>
      </c>
      <c r="C769" s="214">
        <v>2016</v>
      </c>
      <c r="D769" s="214" t="s">
        <v>151</v>
      </c>
      <c r="E769" s="214">
        <v>22.877637895674795</v>
      </c>
      <c r="F769" s="214">
        <v>1.1700305241634328</v>
      </c>
      <c r="G769" s="214">
        <v>3.8078964456867057</v>
      </c>
      <c r="H769" s="214">
        <v>-3.2320708398951457</v>
      </c>
      <c r="I769" s="214">
        <v>-5.5867875637067925</v>
      </c>
      <c r="J769" s="214">
        <v>26.718569329426593</v>
      </c>
    </row>
    <row r="770" spans="1:10">
      <c r="A770" s="214">
        <v>622</v>
      </c>
      <c r="B770" s="214" t="s">
        <v>120</v>
      </c>
      <c r="C770" s="214">
        <v>2017</v>
      </c>
      <c r="D770" s="214" t="s">
        <v>151</v>
      </c>
      <c r="E770" s="214">
        <v>2.7997915475389981</v>
      </c>
      <c r="F770" s="214">
        <v>0.37665251082785167</v>
      </c>
      <c r="G770" s="214">
        <v>-7.8765845364325626E-2</v>
      </c>
      <c r="H770" s="214">
        <v>1.3729147775415962</v>
      </c>
      <c r="I770" s="214">
        <v>4.0801333395314714</v>
      </c>
      <c r="J770" s="214">
        <v>-2.9511432349975877</v>
      </c>
    </row>
    <row r="771" spans="1:10">
      <c r="A771" s="214">
        <v>622</v>
      </c>
      <c r="B771" s="214" t="s">
        <v>120</v>
      </c>
      <c r="C771" s="214">
        <v>2018</v>
      </c>
      <c r="D771" s="214" t="s">
        <v>151</v>
      </c>
      <c r="E771" s="214">
        <v>8.2074096656908004</v>
      </c>
      <c r="F771" s="214">
        <v>1.2619215277777363</v>
      </c>
      <c r="G771" s="214">
        <v>2.5849023516992409</v>
      </c>
      <c r="H771" s="214">
        <v>1.8781021527601491</v>
      </c>
      <c r="I771" s="214">
        <v>1.1699628944788927</v>
      </c>
      <c r="J771" s="214">
        <v>1.3125207389747828</v>
      </c>
    </row>
    <row r="772" spans="1:10">
      <c r="A772" s="214">
        <v>622</v>
      </c>
      <c r="B772" s="214" t="s">
        <v>120</v>
      </c>
      <c r="C772" s="214">
        <v>2019</v>
      </c>
      <c r="D772" s="214" t="s">
        <v>151</v>
      </c>
      <c r="E772" s="214">
        <v>4.4320350521944967</v>
      </c>
      <c r="F772" s="214">
        <v>2.0805608134915685</v>
      </c>
      <c r="G772" s="214">
        <v>3.3927792805546688</v>
      </c>
      <c r="H772" s="214">
        <v>2.012135623674248</v>
      </c>
      <c r="I772" s="214">
        <v>3.9521432144089026</v>
      </c>
      <c r="J772" s="214">
        <v>-7.0055838799348891</v>
      </c>
    </row>
    <row r="773" spans="1:10">
      <c r="A773" s="214">
        <v>624</v>
      </c>
      <c r="B773" s="214" t="s">
        <v>848</v>
      </c>
      <c r="C773" s="214">
        <v>2007</v>
      </c>
      <c r="D773" s="214" t="s">
        <v>458</v>
      </c>
      <c r="E773" s="214">
        <v>15.865952360374202</v>
      </c>
      <c r="F773" s="214">
        <v>-1.2554389348034054</v>
      </c>
      <c r="G773" s="214"/>
      <c r="H773" s="214">
        <v>4.5728998403086756</v>
      </c>
      <c r="I773" s="214">
        <v>-34.748483869112199</v>
      </c>
      <c r="J773" s="214">
        <v>47.29697532398113</v>
      </c>
    </row>
    <row r="774" spans="1:10">
      <c r="A774" s="214">
        <v>624</v>
      </c>
      <c r="B774" s="214" t="s">
        <v>848</v>
      </c>
      <c r="C774" s="214">
        <v>2008</v>
      </c>
      <c r="D774" s="214" t="s">
        <v>458</v>
      </c>
      <c r="E774" s="214">
        <v>8.387922509952709</v>
      </c>
      <c r="F774" s="214">
        <v>-8.4250474436844058</v>
      </c>
      <c r="G774" s="214"/>
      <c r="H774" s="214">
        <v>11.82334034084665</v>
      </c>
      <c r="I774" s="214">
        <v>-15.787575995591098</v>
      </c>
      <c r="J774" s="214">
        <v>20.777205608381557</v>
      </c>
    </row>
    <row r="775" spans="1:10">
      <c r="A775" s="214">
        <v>624</v>
      </c>
      <c r="B775" s="214" t="s">
        <v>848</v>
      </c>
      <c r="C775" s="214">
        <v>2009</v>
      </c>
      <c r="D775" s="214" t="s">
        <v>458</v>
      </c>
      <c r="E775" s="214">
        <v>14.326089658224284</v>
      </c>
      <c r="F775" s="214">
        <v>-3.7275132729378484</v>
      </c>
      <c r="G775" s="214"/>
      <c r="H775" s="214">
        <v>3.9133540273035941</v>
      </c>
      <c r="I775" s="214">
        <v>-12.605232659833398</v>
      </c>
      <c r="J775" s="214">
        <v>26.745481563691925</v>
      </c>
    </row>
    <row r="776" spans="1:10">
      <c r="A776" s="214">
        <v>624</v>
      </c>
      <c r="B776" s="214" t="s">
        <v>848</v>
      </c>
      <c r="C776" s="214">
        <v>2010</v>
      </c>
      <c r="D776" s="214" t="s">
        <v>458</v>
      </c>
      <c r="E776" s="214">
        <v>4.2435777809325756</v>
      </c>
      <c r="F776" s="214">
        <v>0.75073102607947506</v>
      </c>
      <c r="G776" s="214">
        <v>3.1811102535111475</v>
      </c>
      <c r="H776" s="214">
        <v>-18.708421114464109</v>
      </c>
      <c r="I776" s="214">
        <v>-17.003983314322852</v>
      </c>
      <c r="J776" s="214">
        <v>36.024140930128908</v>
      </c>
    </row>
    <row r="777" spans="1:10">
      <c r="A777" s="214">
        <v>624</v>
      </c>
      <c r="B777" s="214" t="s">
        <v>848</v>
      </c>
      <c r="C777" s="214">
        <v>2011</v>
      </c>
      <c r="D777" s="214" t="s">
        <v>458</v>
      </c>
      <c r="E777" s="214">
        <v>15.186042856610882</v>
      </c>
      <c r="F777" s="214">
        <v>-0.65965944561949996</v>
      </c>
      <c r="G777" s="214">
        <v>-5.0538665641035445</v>
      </c>
      <c r="H777" s="214">
        <v>8.638496006837217</v>
      </c>
      <c r="I777" s="214">
        <v>-4.3645349457111848</v>
      </c>
      <c r="J777" s="214">
        <v>16.625607805207906</v>
      </c>
    </row>
    <row r="778" spans="1:10">
      <c r="A778" s="214">
        <v>624</v>
      </c>
      <c r="B778" s="214" t="s">
        <v>848</v>
      </c>
      <c r="C778" s="214">
        <v>2012</v>
      </c>
      <c r="D778" s="214" t="s">
        <v>458</v>
      </c>
      <c r="E778" s="214">
        <v>38.595703450386821</v>
      </c>
      <c r="F778" s="214">
        <v>2.865327645042949</v>
      </c>
      <c r="G778" s="214">
        <v>0.93010734404572304</v>
      </c>
      <c r="H778" s="214">
        <v>5.2433918657793512</v>
      </c>
      <c r="I778" s="214">
        <v>30.198629887087549</v>
      </c>
      <c r="J778" s="214">
        <v>-0.64175329156874028</v>
      </c>
    </row>
    <row r="779" spans="1:10">
      <c r="A779" s="214">
        <v>624</v>
      </c>
      <c r="B779" s="214" t="s">
        <v>313</v>
      </c>
      <c r="C779" s="214">
        <v>2013</v>
      </c>
      <c r="D779" s="214" t="s">
        <v>458</v>
      </c>
      <c r="E779" s="214">
        <v>49.438297406954277</v>
      </c>
      <c r="F779" s="214">
        <v>7.935769592033493</v>
      </c>
      <c r="G779" s="214">
        <v>2.4138583025576481</v>
      </c>
      <c r="H779" s="214">
        <v>7.1046661294063336</v>
      </c>
      <c r="I779" s="214">
        <v>34.971519488253392</v>
      </c>
      <c r="J779" s="214">
        <v>-2.9875161052965922</v>
      </c>
    </row>
    <row r="780" spans="1:10">
      <c r="A780" s="214">
        <v>624</v>
      </c>
      <c r="B780" s="214" t="s">
        <v>313</v>
      </c>
      <c r="C780" s="214">
        <v>2014</v>
      </c>
      <c r="D780" s="214" t="s">
        <v>458</v>
      </c>
      <c r="E780" s="214">
        <v>50.265705826319426</v>
      </c>
      <c r="F780" s="214">
        <v>7.6550217999926051</v>
      </c>
      <c r="G780" s="214">
        <v>8.8766789565771909</v>
      </c>
      <c r="H780" s="214">
        <v>2.1431830085867123</v>
      </c>
      <c r="I780" s="214">
        <v>42.870845350534431</v>
      </c>
      <c r="J780" s="214">
        <v>-11.280023289371506</v>
      </c>
    </row>
    <row r="781" spans="1:10">
      <c r="A781" s="214">
        <v>624</v>
      </c>
      <c r="B781" s="214" t="s">
        <v>313</v>
      </c>
      <c r="C781" s="214">
        <v>2015</v>
      </c>
      <c r="D781" s="214" t="s">
        <v>458</v>
      </c>
      <c r="E781" s="214">
        <v>43.557371295973297</v>
      </c>
      <c r="F781" s="214">
        <v>11.201185924403493</v>
      </c>
      <c r="G781" s="214">
        <v>21.366129503157389</v>
      </c>
      <c r="H781" s="214">
        <v>-19.385532649731729</v>
      </c>
      <c r="I781" s="214">
        <v>56.321007640744803</v>
      </c>
      <c r="J781" s="214">
        <v>-25.945419122600669</v>
      </c>
    </row>
    <row r="782" spans="1:10">
      <c r="A782" s="214">
        <v>624</v>
      </c>
      <c r="B782" s="214" t="s">
        <v>313</v>
      </c>
      <c r="C782" s="214">
        <v>2016</v>
      </c>
      <c r="D782" s="214" t="s">
        <v>458</v>
      </c>
      <c r="E782" s="214">
        <v>66.877443134198913</v>
      </c>
      <c r="F782" s="214">
        <v>15.540250291482772</v>
      </c>
      <c r="G782" s="214">
        <v>22.458492903700829</v>
      </c>
      <c r="H782" s="214">
        <v>0.13470523748146057</v>
      </c>
      <c r="I782" s="214">
        <v>54.33664871821253</v>
      </c>
      <c r="J782" s="214">
        <v>-25.592654016678686</v>
      </c>
    </row>
    <row r="783" spans="1:10">
      <c r="A783" s="214">
        <v>624</v>
      </c>
      <c r="B783" s="214" t="s">
        <v>313</v>
      </c>
      <c r="C783" s="214">
        <v>2017</v>
      </c>
      <c r="D783" s="214" t="s">
        <v>458</v>
      </c>
      <c r="E783" s="214">
        <v>38.411513195119696</v>
      </c>
      <c r="F783" s="214">
        <v>12.694531100094823</v>
      </c>
      <c r="G783" s="214">
        <v>5.1573031344613423</v>
      </c>
      <c r="H783" s="214">
        <v>21.489073309518979</v>
      </c>
      <c r="I783" s="214">
        <v>26.739709218553649</v>
      </c>
      <c r="J783" s="214">
        <v>-27.669103567509097</v>
      </c>
    </row>
    <row r="784" spans="1:10">
      <c r="A784" s="214">
        <v>624</v>
      </c>
      <c r="B784" s="214" t="s">
        <v>313</v>
      </c>
      <c r="C784" s="214">
        <v>2018</v>
      </c>
      <c r="D784" s="214" t="s">
        <v>458</v>
      </c>
      <c r="E784" s="214">
        <v>37.828726036781092</v>
      </c>
      <c r="F784" s="214">
        <v>12.101783047730242</v>
      </c>
      <c r="G784" s="214">
        <v>17.950079249865066</v>
      </c>
      <c r="H784" s="214">
        <v>-1.171201894829272</v>
      </c>
      <c r="I784" s="214">
        <v>14.283877806663959</v>
      </c>
      <c r="J784" s="214">
        <v>-5.3358121726489109</v>
      </c>
    </row>
    <row r="785" spans="1:10">
      <c r="A785" s="214">
        <v>624</v>
      </c>
      <c r="B785" s="214" t="s">
        <v>313</v>
      </c>
      <c r="C785" s="214">
        <v>2019</v>
      </c>
      <c r="D785" s="214" t="s">
        <v>458</v>
      </c>
      <c r="E785" s="214">
        <v>12.590356659014404</v>
      </c>
      <c r="F785" s="214">
        <v>11.164264712512342</v>
      </c>
      <c r="G785" s="214">
        <v>25.236727463008126</v>
      </c>
      <c r="H785" s="214">
        <v>-1.3961617604310881</v>
      </c>
      <c r="I785" s="214">
        <v>2.1478872019923401</v>
      </c>
      <c r="J785" s="214">
        <v>-24.562360958067316</v>
      </c>
    </row>
    <row r="786" spans="1:10">
      <c r="A786" s="214">
        <v>626</v>
      </c>
      <c r="B786" s="214" t="s">
        <v>364</v>
      </c>
      <c r="C786" s="214">
        <v>2015</v>
      </c>
      <c r="D786" s="214" t="s">
        <v>151</v>
      </c>
      <c r="E786" s="214">
        <v>37.134505514669897</v>
      </c>
      <c r="F786" s="214">
        <v>-5.9050445697273446</v>
      </c>
      <c r="G786" s="214">
        <v>2.8232139556108953</v>
      </c>
      <c r="H786" s="214">
        <v>23.070486501140895</v>
      </c>
      <c r="I786" s="214">
        <v>45.294596907663411</v>
      </c>
      <c r="J786" s="214">
        <v>-28.148747280017954</v>
      </c>
    </row>
    <row r="787" spans="1:10">
      <c r="A787" s="214">
        <v>626</v>
      </c>
      <c r="B787" s="214" t="s">
        <v>364</v>
      </c>
      <c r="C787" s="214">
        <v>2016</v>
      </c>
      <c r="D787" s="214" t="s">
        <v>151</v>
      </c>
      <c r="E787" s="214">
        <v>38.164393204374093</v>
      </c>
      <c r="F787" s="214">
        <v>-7.8349991027362087</v>
      </c>
      <c r="G787" s="214">
        <v>3.0675986558013921</v>
      </c>
      <c r="H787" s="214">
        <v>22.0578688398497</v>
      </c>
      <c r="I787" s="214">
        <v>51.654067820152051</v>
      </c>
      <c r="J787" s="214">
        <v>-30.780143008692836</v>
      </c>
    </row>
    <row r="788" spans="1:10">
      <c r="A788" s="214">
        <v>626</v>
      </c>
      <c r="B788" s="214" t="s">
        <v>364</v>
      </c>
      <c r="C788" s="214">
        <v>2017</v>
      </c>
      <c r="D788" s="214" t="s">
        <v>151</v>
      </c>
      <c r="E788" s="214">
        <v>51.464336810538995</v>
      </c>
      <c r="F788" s="214">
        <v>-12.120524104762209</v>
      </c>
      <c r="G788" s="214">
        <v>2.7399697304066883</v>
      </c>
      <c r="H788" s="214">
        <v>31.921867724622029</v>
      </c>
      <c r="I788" s="214">
        <v>59.127080838038374</v>
      </c>
      <c r="J788" s="214">
        <v>-30.204057377765878</v>
      </c>
    </row>
    <row r="789" spans="1:10">
      <c r="A789" s="214">
        <v>626</v>
      </c>
      <c r="B789" s="214" t="s">
        <v>364</v>
      </c>
      <c r="C789" s="214">
        <v>2018</v>
      </c>
      <c r="D789" s="214" t="s">
        <v>151</v>
      </c>
      <c r="E789" s="214">
        <v>12.387332099424899</v>
      </c>
      <c r="F789" s="214">
        <v>-6.5680851486976772</v>
      </c>
      <c r="G789" s="214">
        <v>5.7097793371413985</v>
      </c>
      <c r="H789" s="214">
        <v>8.0881027172500612</v>
      </c>
      <c r="I789" s="214">
        <v>39.657821764008411</v>
      </c>
      <c r="J789" s="214">
        <v>-34.500286570277297</v>
      </c>
    </row>
    <row r="790" spans="1:10">
      <c r="A790" s="214">
        <v>628</v>
      </c>
      <c r="B790" s="214" t="s">
        <v>90</v>
      </c>
      <c r="C790" s="214">
        <v>2015</v>
      </c>
      <c r="D790" s="214" t="s">
        <v>151</v>
      </c>
      <c r="E790" s="214">
        <v>19.477677815140698</v>
      </c>
      <c r="F790" s="214">
        <v>6.9148432683988856</v>
      </c>
      <c r="G790" s="214">
        <v>7.2834100445050289</v>
      </c>
      <c r="H790" s="214">
        <v>-50.368344712880088</v>
      </c>
      <c r="I790" s="214">
        <v>-16.808741768038253</v>
      </c>
      <c r="J790" s="214">
        <v>72.456510983155113</v>
      </c>
    </row>
    <row r="791" spans="1:10">
      <c r="A791" s="214">
        <v>628</v>
      </c>
      <c r="B791" s="214" t="s">
        <v>90</v>
      </c>
      <c r="C791" s="214">
        <v>2016</v>
      </c>
      <c r="D791" s="214" t="s">
        <v>151</v>
      </c>
      <c r="E791" s="214">
        <v>38.620156933892403</v>
      </c>
      <c r="F791" s="214">
        <v>9.9258286386901649</v>
      </c>
      <c r="G791" s="214">
        <v>5.7821553068725695</v>
      </c>
      <c r="H791" s="214">
        <v>-3.3397786201217379</v>
      </c>
      <c r="I791" s="214">
        <v>5.6344799002079</v>
      </c>
      <c r="J791" s="214">
        <v>20.617471708243503</v>
      </c>
    </row>
    <row r="792" spans="1:10">
      <c r="A792" s="214">
        <v>628</v>
      </c>
      <c r="B792" s="214" t="s">
        <v>90</v>
      </c>
      <c r="C792" s="214">
        <v>2017</v>
      </c>
      <c r="D792" s="214" t="s">
        <v>151</v>
      </c>
      <c r="E792" s="214">
        <v>20.116347450027501</v>
      </c>
      <c r="F792" s="214">
        <v>9.719759532067366</v>
      </c>
      <c r="G792" s="214">
        <v>1.5336792564953268</v>
      </c>
      <c r="H792" s="214">
        <v>3.4038008673625586</v>
      </c>
      <c r="I792" s="214">
        <v>4.8072003225128839</v>
      </c>
      <c r="J792" s="214">
        <v>0.65190747158936801</v>
      </c>
    </row>
    <row r="793" spans="1:10">
      <c r="A793" s="214">
        <v>628</v>
      </c>
      <c r="B793" s="214" t="s">
        <v>90</v>
      </c>
      <c r="C793" s="214">
        <v>2018</v>
      </c>
      <c r="D793" s="214" t="s">
        <v>151</v>
      </c>
      <c r="E793" s="214">
        <v>24.238875151418405</v>
      </c>
      <c r="F793" s="214">
        <v>8.8329669572669829</v>
      </c>
      <c r="G793" s="214">
        <v>4.7155373615875495</v>
      </c>
      <c r="H793" s="214">
        <v>-0.79166558033519818</v>
      </c>
      <c r="I793" s="214">
        <v>19.527597327700942</v>
      </c>
      <c r="J793" s="214">
        <v>-8.0455609148018699</v>
      </c>
    </row>
    <row r="794" spans="1:10">
      <c r="A794" s="214">
        <v>628</v>
      </c>
      <c r="B794" s="214" t="s">
        <v>90</v>
      </c>
      <c r="C794" s="214">
        <v>2019</v>
      </c>
      <c r="D794" s="214" t="s">
        <v>151</v>
      </c>
      <c r="E794" s="214">
        <v>24.920557034087299</v>
      </c>
      <c r="F794" s="214">
        <v>9.2404767747360399</v>
      </c>
      <c r="G794" s="214">
        <v>6.7753791446073333</v>
      </c>
      <c r="H794" s="214">
        <v>-7.1678518130082027</v>
      </c>
      <c r="I794" s="214">
        <v>29.785343788072257</v>
      </c>
      <c r="J794" s="214">
        <v>-13.71279086032013</v>
      </c>
    </row>
    <row r="795" spans="1:10">
      <c r="A795" s="214">
        <v>632</v>
      </c>
      <c r="B795" s="214" t="s">
        <v>365</v>
      </c>
      <c r="C795" s="214">
        <v>2016</v>
      </c>
      <c r="D795" s="214" t="s">
        <v>151</v>
      </c>
      <c r="E795" s="214">
        <v>4.343962628300897</v>
      </c>
      <c r="F795" s="214">
        <v>0.62917510175529845</v>
      </c>
      <c r="G795" s="214">
        <v>3.1440652486210023</v>
      </c>
      <c r="H795" s="214">
        <v>13.457335833814167</v>
      </c>
      <c r="I795" s="214">
        <v>7.9088293390629953</v>
      </c>
      <c r="J795" s="214">
        <v>-20.795442894952565</v>
      </c>
    </row>
    <row r="796" spans="1:10">
      <c r="A796" s="214">
        <v>632</v>
      </c>
      <c r="B796" s="214" t="s">
        <v>365</v>
      </c>
      <c r="C796" s="214">
        <v>2017</v>
      </c>
      <c r="D796" s="214" t="s">
        <v>151</v>
      </c>
      <c r="E796" s="214">
        <v>8.7945325066996922</v>
      </c>
      <c r="F796" s="214">
        <v>1.5950382033113568</v>
      </c>
      <c r="G796" s="214">
        <v>1.3212156133532593</v>
      </c>
      <c r="H796" s="214">
        <v>23.09797883417637</v>
      </c>
      <c r="I796" s="214">
        <v>6.1460240482198003</v>
      </c>
      <c r="J796" s="214">
        <v>-23.365724192361093</v>
      </c>
    </row>
    <row r="797" spans="1:10">
      <c r="A797" s="214">
        <v>632</v>
      </c>
      <c r="B797" s="214" t="s">
        <v>365</v>
      </c>
      <c r="C797" s="214">
        <v>2018</v>
      </c>
      <c r="D797" s="214" t="s">
        <v>151</v>
      </c>
      <c r="E797" s="214">
        <v>26.750674566385101</v>
      </c>
      <c r="F797" s="214">
        <v>1.8137884248465928</v>
      </c>
      <c r="G797" s="214">
        <v>2.7203316368155193</v>
      </c>
      <c r="H797" s="214">
        <v>11.072323954758671</v>
      </c>
      <c r="I797" s="214">
        <v>11.897331855131329</v>
      </c>
      <c r="J797" s="214">
        <v>-0.75310130516702145</v>
      </c>
    </row>
    <row r="798" spans="1:10">
      <c r="A798" s="214">
        <v>632</v>
      </c>
      <c r="B798" s="214" t="s">
        <v>365</v>
      </c>
      <c r="C798" s="214">
        <v>2019</v>
      </c>
      <c r="D798" s="214" t="s">
        <v>151</v>
      </c>
      <c r="E798" s="214">
        <v>17.784564874201902</v>
      </c>
      <c r="F798" s="214">
        <v>1.488546353360606</v>
      </c>
      <c r="G798" s="214">
        <v>4.1699344246872254</v>
      </c>
      <c r="H798" s="214">
        <v>17.517128458736259</v>
      </c>
      <c r="I798" s="214">
        <v>13.65743489192476</v>
      </c>
      <c r="J798" s="214">
        <v>-19.048479254506951</v>
      </c>
    </row>
    <row r="799" spans="1:10">
      <c r="A799" s="214">
        <v>634</v>
      </c>
      <c r="B799" s="214" t="s">
        <v>148</v>
      </c>
      <c r="C799" s="214">
        <v>2015</v>
      </c>
      <c r="D799" s="214" t="s">
        <v>151</v>
      </c>
      <c r="E799" s="214">
        <v>55.185505681336998</v>
      </c>
      <c r="F799" s="214">
        <v>12.862775195924261</v>
      </c>
      <c r="G799" s="214">
        <v>12.542332767219602</v>
      </c>
      <c r="H799" s="214">
        <v>-117.88737415001739</v>
      </c>
      <c r="I799" s="214">
        <v>0.43137706121398978</v>
      </c>
      <c r="J799" s="214">
        <v>147.23639480699657</v>
      </c>
    </row>
    <row r="800" spans="1:10">
      <c r="A800" s="214">
        <v>634</v>
      </c>
      <c r="B800" s="214" t="s">
        <v>148</v>
      </c>
      <c r="C800" s="214">
        <v>2016</v>
      </c>
      <c r="D800" s="214" t="s">
        <v>151</v>
      </c>
      <c r="E800" s="214">
        <v>96.482845089560797</v>
      </c>
      <c r="F800" s="214">
        <v>25.827382287980633</v>
      </c>
      <c r="G800" s="214">
        <v>12.127254158010054</v>
      </c>
      <c r="H800" s="214">
        <v>-159.05485289514618</v>
      </c>
      <c r="I800" s="214">
        <v>5.676113506847841</v>
      </c>
      <c r="J800" s="214">
        <v>211.90694803186844</v>
      </c>
    </row>
    <row r="801" spans="1:10">
      <c r="A801" s="214">
        <v>634</v>
      </c>
      <c r="B801" s="214" t="s">
        <v>148</v>
      </c>
      <c r="C801" s="214">
        <v>2017</v>
      </c>
      <c r="D801" s="214" t="s">
        <v>151</v>
      </c>
      <c r="E801" s="214">
        <v>97.255483150861707</v>
      </c>
      <c r="F801" s="214">
        <v>17.617908661737456</v>
      </c>
      <c r="G801" s="214">
        <v>5.3091420885959</v>
      </c>
      <c r="H801" s="214">
        <v>6.8009184761022938</v>
      </c>
      <c r="I801" s="214">
        <v>31.677088798683346</v>
      </c>
      <c r="J801" s="214">
        <v>35.850425125742703</v>
      </c>
    </row>
    <row r="802" spans="1:10">
      <c r="A802" s="214">
        <v>634</v>
      </c>
      <c r="B802" s="214" t="s">
        <v>148</v>
      </c>
      <c r="C802" s="214">
        <v>2018</v>
      </c>
      <c r="D802" s="214" t="s">
        <v>151</v>
      </c>
      <c r="E802" s="214">
        <v>62.310899342408696</v>
      </c>
      <c r="F802" s="214">
        <v>-14.191735662260125</v>
      </c>
      <c r="G802" s="214">
        <v>8.4604088904634089</v>
      </c>
      <c r="H802" s="214">
        <v>-65.200851021609679</v>
      </c>
      <c r="I802" s="214">
        <v>15.671837376182651</v>
      </c>
      <c r="J802" s="214">
        <v>117.57123975963245</v>
      </c>
    </row>
    <row r="803" spans="1:10">
      <c r="A803" s="214">
        <v>634</v>
      </c>
      <c r="B803" s="214" t="s">
        <v>148</v>
      </c>
      <c r="C803" s="214">
        <v>2019</v>
      </c>
      <c r="D803" s="214" t="s">
        <v>151</v>
      </c>
      <c r="E803" s="214">
        <v>57.865586122543</v>
      </c>
      <c r="F803" s="214">
        <v>-14.3816452668834</v>
      </c>
      <c r="G803" s="214">
        <v>8.2017542427433323</v>
      </c>
      <c r="H803" s="214">
        <v>-35.66439069272127</v>
      </c>
      <c r="I803" s="214">
        <v>106.95531304582292</v>
      </c>
      <c r="J803" s="214">
        <v>-7.2454452064185801</v>
      </c>
    </row>
    <row r="804" spans="1:10">
      <c r="A804" s="214">
        <v>638</v>
      </c>
      <c r="B804" s="214" t="s">
        <v>87</v>
      </c>
      <c r="C804" s="214">
        <v>2015</v>
      </c>
      <c r="D804" s="214" t="s">
        <v>151</v>
      </c>
      <c r="E804" s="214">
        <v>12.958864825241999</v>
      </c>
      <c r="F804" s="214">
        <v>-1.2883063174011435</v>
      </c>
      <c r="G804" s="214"/>
      <c r="H804" s="214">
        <v>9.7184123791021104</v>
      </c>
      <c r="I804" s="214">
        <v>4.8436481714136086</v>
      </c>
      <c r="J804" s="214">
        <v>-0.31488940787257391</v>
      </c>
    </row>
    <row r="805" spans="1:10">
      <c r="A805" s="214">
        <v>638</v>
      </c>
      <c r="B805" s="214" t="s">
        <v>87</v>
      </c>
      <c r="C805" s="214">
        <v>2016</v>
      </c>
      <c r="D805" s="214" t="s">
        <v>151</v>
      </c>
      <c r="E805" s="214">
        <v>28.161180521086404</v>
      </c>
      <c r="F805" s="214">
        <v>-0.27929306974236401</v>
      </c>
      <c r="G805" s="214"/>
      <c r="H805" s="214">
        <v>13.015340233624098</v>
      </c>
      <c r="I805" s="214">
        <v>1.8405960289054946E-2</v>
      </c>
      <c r="J805" s="214">
        <v>15.406727396915613</v>
      </c>
    </row>
    <row r="806" spans="1:10">
      <c r="A806" s="214">
        <v>638</v>
      </c>
      <c r="B806" s="214" t="s">
        <v>87</v>
      </c>
      <c r="C806" s="214">
        <v>2017</v>
      </c>
      <c r="D806" s="214" t="s">
        <v>151</v>
      </c>
      <c r="E806" s="214">
        <v>30.7575748934388</v>
      </c>
      <c r="F806" s="214">
        <v>4.6207284227284173</v>
      </c>
      <c r="G806" s="214"/>
      <c r="H806" s="214">
        <v>9.9464396165723201</v>
      </c>
      <c r="I806" s="214">
        <v>-5.1247428040119729</v>
      </c>
      <c r="J806" s="214">
        <v>21.315149658150034</v>
      </c>
    </row>
    <row r="807" spans="1:10">
      <c r="A807" s="214">
        <v>638</v>
      </c>
      <c r="B807" s="214" t="s">
        <v>87</v>
      </c>
      <c r="C807" s="214">
        <v>2018</v>
      </c>
      <c r="D807" s="214" t="s">
        <v>151</v>
      </c>
      <c r="E807" s="214">
        <v>23.159750071977697</v>
      </c>
      <c r="F807" s="214">
        <v>4.4797259053985474</v>
      </c>
      <c r="G807" s="214"/>
      <c r="H807" s="214">
        <v>7.763173974050817</v>
      </c>
      <c r="I807" s="214">
        <v>3.6991018051561966</v>
      </c>
      <c r="J807" s="214">
        <v>7.2177483873721329</v>
      </c>
    </row>
    <row r="808" spans="1:10">
      <c r="A808" s="214">
        <v>638</v>
      </c>
      <c r="B808" s="214" t="s">
        <v>87</v>
      </c>
      <c r="C808" s="214">
        <v>2019</v>
      </c>
      <c r="D808" s="214" t="s">
        <v>151</v>
      </c>
      <c r="E808" s="214">
        <v>26.473447586569002</v>
      </c>
      <c r="F808" s="214">
        <v>6.1426064002473453</v>
      </c>
      <c r="G808" s="214">
        <v>2.9252928129536144</v>
      </c>
      <c r="H808" s="214">
        <v>8.5806781102887619</v>
      </c>
      <c r="I808" s="214">
        <v>6.960649497845683</v>
      </c>
      <c r="J808" s="214">
        <v>1.8642207652335969</v>
      </c>
    </row>
    <row r="809" spans="1:10">
      <c r="A809" s="214">
        <v>642</v>
      </c>
      <c r="B809" s="214" t="s">
        <v>314</v>
      </c>
      <c r="C809" s="214">
        <v>2015</v>
      </c>
      <c r="D809" s="214" t="s">
        <v>458</v>
      </c>
      <c r="E809" s="214">
        <v>8.9026047022039485</v>
      </c>
      <c r="F809" s="214">
        <v>1.5797608281753934</v>
      </c>
      <c r="G809" s="214">
        <v>1.3653731123427522</v>
      </c>
      <c r="H809" s="214">
        <v>2.6902819466790575</v>
      </c>
      <c r="I809" s="214">
        <v>14.509756839064019</v>
      </c>
      <c r="J809" s="214">
        <v>-11.242568024057277</v>
      </c>
    </row>
    <row r="810" spans="1:10">
      <c r="A810" s="214">
        <v>642</v>
      </c>
      <c r="B810" s="214" t="s">
        <v>314</v>
      </c>
      <c r="C810" s="214">
        <v>2016</v>
      </c>
      <c r="D810" s="214" t="s">
        <v>458</v>
      </c>
      <c r="E810" s="214">
        <v>35.610687650386524</v>
      </c>
      <c r="F810" s="214">
        <v>7.517829998596893</v>
      </c>
      <c r="G810" s="214">
        <v>1.1013683256012585</v>
      </c>
      <c r="H810" s="214">
        <v>-5.1661873197802759</v>
      </c>
      <c r="I810" s="214">
        <v>22.566405949091781</v>
      </c>
      <c r="J810" s="214">
        <v>9.5912706968768617</v>
      </c>
    </row>
    <row r="811" spans="1:10">
      <c r="A811" s="214">
        <v>642</v>
      </c>
      <c r="B811" s="214" t="s">
        <v>314</v>
      </c>
      <c r="C811" s="214">
        <v>2017</v>
      </c>
      <c r="D811" s="214" t="s">
        <v>458</v>
      </c>
      <c r="E811" s="214">
        <v>34.206736225332932</v>
      </c>
      <c r="F811" s="214">
        <v>0.80536715558536076</v>
      </c>
      <c r="G811" s="214">
        <v>-0.27284385199992223</v>
      </c>
      <c r="H811" s="214">
        <v>-12.362046718721524</v>
      </c>
      <c r="I811" s="214">
        <v>30.087413436657602</v>
      </c>
      <c r="J811" s="214">
        <v>15.948846203811414</v>
      </c>
    </row>
    <row r="812" spans="1:10">
      <c r="A812" s="214">
        <v>642</v>
      </c>
      <c r="B812" s="214" t="s">
        <v>314</v>
      </c>
      <c r="C812" s="214">
        <v>2018</v>
      </c>
      <c r="D812" s="214" t="s">
        <v>458</v>
      </c>
      <c r="E812" s="214">
        <v>43.051058873916524</v>
      </c>
      <c r="F812" s="214">
        <v>-5.0150521552200331</v>
      </c>
      <c r="G812" s="214">
        <v>0.56286149095966032</v>
      </c>
      <c r="H812" s="214">
        <v>17.591171169609709</v>
      </c>
      <c r="I812" s="214">
        <v>7.1963530372797422</v>
      </c>
      <c r="J812" s="214">
        <v>22.715725331287437</v>
      </c>
    </row>
    <row r="813" spans="1:10">
      <c r="A813" s="214">
        <v>642</v>
      </c>
      <c r="B813" s="214" t="s">
        <v>314</v>
      </c>
      <c r="C813" s="214">
        <v>2019</v>
      </c>
      <c r="D813" s="214" t="s">
        <v>458</v>
      </c>
      <c r="E813" s="214">
        <v>37.06462124499874</v>
      </c>
      <c r="F813" s="214">
        <v>-2.8549450448003326</v>
      </c>
      <c r="G813" s="214">
        <v>0.89313119897330684</v>
      </c>
      <c r="H813" s="214">
        <v>9.8508913865027683</v>
      </c>
      <c r="I813" s="214">
        <v>10.14932602454769</v>
      </c>
      <c r="J813" s="214">
        <v>19.026217679775307</v>
      </c>
    </row>
    <row r="814" spans="1:10">
      <c r="A814" s="214">
        <v>643</v>
      </c>
      <c r="B814" s="214" t="s">
        <v>367</v>
      </c>
      <c r="C814" s="214">
        <v>2015</v>
      </c>
      <c r="D814" s="214" t="s">
        <v>151</v>
      </c>
      <c r="E814" s="214">
        <v>14.835396945774974</v>
      </c>
      <c r="F814" s="214">
        <v>13.170122855251535</v>
      </c>
      <c r="G814" s="214"/>
      <c r="H814" s="214">
        <v>-2.1113791005742417</v>
      </c>
      <c r="I814" s="214">
        <v>-30.111379734983032</v>
      </c>
      <c r="J814" s="214">
        <v>33.88803292608074</v>
      </c>
    </row>
    <row r="815" spans="1:10">
      <c r="A815" s="214">
        <v>643</v>
      </c>
      <c r="B815" s="214" t="s">
        <v>367</v>
      </c>
      <c r="C815" s="214">
        <v>2016</v>
      </c>
      <c r="D815" s="214" t="s">
        <v>151</v>
      </c>
      <c r="E815" s="214">
        <v>1.3196405244400182</v>
      </c>
      <c r="F815" s="214">
        <v>-0.39356925914502483</v>
      </c>
      <c r="G815" s="214"/>
      <c r="H815" s="214">
        <v>0.15215088649461173</v>
      </c>
      <c r="I815" s="214">
        <v>-14.015323994686398</v>
      </c>
      <c r="J815" s="214">
        <v>15.576382891776831</v>
      </c>
    </row>
    <row r="816" spans="1:10">
      <c r="A816" s="214">
        <v>643</v>
      </c>
      <c r="B816" s="214" t="s">
        <v>367</v>
      </c>
      <c r="C816" s="214">
        <v>2018</v>
      </c>
      <c r="D816" s="214" t="s">
        <v>151</v>
      </c>
      <c r="E816" s="214">
        <v>8.2538675342789816</v>
      </c>
      <c r="F816" s="214">
        <v>95.670298995026002</v>
      </c>
      <c r="G816" s="214">
        <v>-1.2818507809099762</v>
      </c>
      <c r="H816" s="214">
        <v>-20.781624153627831</v>
      </c>
      <c r="I816" s="214">
        <v>18.336743842605742</v>
      </c>
      <c r="J816" s="214">
        <v>-83.689700368814982</v>
      </c>
    </row>
    <row r="817" spans="1:10">
      <c r="A817" s="214">
        <v>643</v>
      </c>
      <c r="B817" s="214" t="s">
        <v>367</v>
      </c>
      <c r="C817" s="214">
        <v>2019</v>
      </c>
      <c r="D817" s="214" t="s">
        <v>151</v>
      </c>
      <c r="E817" s="214">
        <v>1.0189701773330029</v>
      </c>
      <c r="F817" s="214">
        <v>98.86790962225966</v>
      </c>
      <c r="G817" s="214">
        <v>-1.2761136265706954</v>
      </c>
      <c r="H817" s="214">
        <v>-23.613141685262239</v>
      </c>
      <c r="I817" s="214">
        <v>-15.233860727440195</v>
      </c>
      <c r="J817" s="214">
        <v>-57.725823405653529</v>
      </c>
    </row>
    <row r="818" spans="1:10">
      <c r="A818" s="214">
        <v>644</v>
      </c>
      <c r="B818" s="214" t="s">
        <v>94</v>
      </c>
      <c r="C818" s="214">
        <v>2015</v>
      </c>
      <c r="D818" s="214" t="s">
        <v>151</v>
      </c>
      <c r="E818" s="214">
        <v>10.096516614602109</v>
      </c>
      <c r="F818" s="214">
        <v>-15.140897499570452</v>
      </c>
      <c r="G818" s="214">
        <v>-3.7354883538029249</v>
      </c>
      <c r="H818" s="214">
        <v>33.830305650524416</v>
      </c>
      <c r="I818" s="214">
        <v>-11.247423991695157</v>
      </c>
      <c r="J818" s="214">
        <v>6.3900208091462432</v>
      </c>
    </row>
    <row r="819" spans="1:10">
      <c r="A819" s="214">
        <v>644</v>
      </c>
      <c r="B819" s="214" t="s">
        <v>94</v>
      </c>
      <c r="C819" s="214">
        <v>2016</v>
      </c>
      <c r="D819" s="214" t="s">
        <v>151</v>
      </c>
      <c r="E819" s="214">
        <v>19.765551158526499</v>
      </c>
      <c r="F819" s="214">
        <v>-15.669423858885981</v>
      </c>
      <c r="G819" s="214">
        <v>-1.4718062316414482</v>
      </c>
      <c r="H819" s="214">
        <v>41.791431885820302</v>
      </c>
      <c r="I819" s="214">
        <v>-8.2791423474003878</v>
      </c>
      <c r="J819" s="214">
        <v>3.3944917106340142</v>
      </c>
    </row>
    <row r="820" spans="1:10">
      <c r="A820" s="214">
        <v>644</v>
      </c>
      <c r="B820" s="214" t="s">
        <v>94</v>
      </c>
      <c r="C820" s="214">
        <v>2017</v>
      </c>
      <c r="D820" s="214" t="s">
        <v>151</v>
      </c>
      <c r="E820" s="214">
        <v>10.646483513502805</v>
      </c>
      <c r="F820" s="214">
        <v>-14.778445349033838</v>
      </c>
      <c r="G820" s="214">
        <v>1.4339039201568129</v>
      </c>
      <c r="H820" s="214">
        <v>38.68470952372968</v>
      </c>
      <c r="I820" s="214">
        <v>-21.138446345003988</v>
      </c>
      <c r="J820" s="214">
        <v>6.4447617636541459</v>
      </c>
    </row>
    <row r="821" spans="1:10">
      <c r="A821" s="214">
        <v>644</v>
      </c>
      <c r="B821" s="214" t="s">
        <v>94</v>
      </c>
      <c r="C821" s="214">
        <v>2018</v>
      </c>
      <c r="D821" s="214" t="s">
        <v>151</v>
      </c>
      <c r="E821" s="214">
        <v>13.940613898546303</v>
      </c>
      <c r="F821" s="214">
        <v>-16.304279117098037</v>
      </c>
      <c r="G821" s="214">
        <v>4.9674815625056956</v>
      </c>
      <c r="H821" s="214">
        <v>41.898950653975056</v>
      </c>
      <c r="I821" s="214">
        <v>-22.316834189937538</v>
      </c>
      <c r="J821" s="214">
        <v>5.6952949891011144</v>
      </c>
    </row>
    <row r="822" spans="1:10">
      <c r="A822" s="214">
        <v>644</v>
      </c>
      <c r="B822" s="214" t="s">
        <v>94</v>
      </c>
      <c r="C822" s="214">
        <v>2019</v>
      </c>
      <c r="D822" s="214" t="s">
        <v>151</v>
      </c>
      <c r="E822" s="214">
        <v>7.200258239695799</v>
      </c>
      <c r="F822" s="214">
        <v>-20.254349530573037</v>
      </c>
      <c r="G822" s="214">
        <v>7.4979489564353745</v>
      </c>
      <c r="H822" s="214">
        <v>36.672001375828366</v>
      </c>
      <c r="I822" s="214">
        <v>-18.589111423831298</v>
      </c>
      <c r="J822" s="214">
        <v>1.8737688618363819</v>
      </c>
    </row>
    <row r="823" spans="1:10">
      <c r="A823" s="214">
        <v>646</v>
      </c>
      <c r="B823" s="214" t="s">
        <v>315</v>
      </c>
      <c r="C823" s="214">
        <v>2015</v>
      </c>
      <c r="D823" s="214" t="s">
        <v>458</v>
      </c>
      <c r="E823" s="214">
        <v>21.929510025617603</v>
      </c>
      <c r="F823" s="214">
        <v>6.6806528900187399</v>
      </c>
      <c r="G823" s="214">
        <v>7.5379158547083707</v>
      </c>
      <c r="H823" s="214">
        <v>-23.410463364176969</v>
      </c>
      <c r="I823" s="214">
        <v>-8.9136016351650191</v>
      </c>
      <c r="J823" s="214">
        <v>40.035006280232473</v>
      </c>
    </row>
    <row r="824" spans="1:10">
      <c r="A824" s="214">
        <v>646</v>
      </c>
      <c r="B824" s="214" t="s">
        <v>315</v>
      </c>
      <c r="C824" s="214">
        <v>2016</v>
      </c>
      <c r="D824" s="214" t="s">
        <v>458</v>
      </c>
      <c r="E824" s="214">
        <v>51.053569248187003</v>
      </c>
      <c r="F824" s="214">
        <v>10.67119492191113</v>
      </c>
      <c r="G824" s="214">
        <v>7.1203033378315199</v>
      </c>
      <c r="H824" s="214">
        <v>4.7654433392603011</v>
      </c>
      <c r="I824" s="214">
        <v>-10.777541790324463</v>
      </c>
      <c r="J824" s="214">
        <v>39.274169439508512</v>
      </c>
    </row>
    <row r="825" spans="1:10">
      <c r="A825" s="214">
        <v>646</v>
      </c>
      <c r="B825" s="214" t="s">
        <v>315</v>
      </c>
      <c r="C825" s="214">
        <v>2017</v>
      </c>
      <c r="D825" s="214" t="s">
        <v>458</v>
      </c>
      <c r="E825" s="214">
        <v>49.297876289744302</v>
      </c>
      <c r="F825" s="214">
        <v>6.6840898708060781</v>
      </c>
      <c r="G825" s="214">
        <v>2.6013284721856165</v>
      </c>
      <c r="H825" s="214">
        <v>27.294760494072413</v>
      </c>
      <c r="I825" s="214">
        <v>-7.1184061688890381</v>
      </c>
      <c r="J825" s="214">
        <v>19.836103621569215</v>
      </c>
    </row>
    <row r="826" spans="1:10">
      <c r="A826" s="214">
        <v>646</v>
      </c>
      <c r="B826" s="214" t="s">
        <v>315</v>
      </c>
      <c r="C826" s="214">
        <v>2018</v>
      </c>
      <c r="D826" s="214" t="s">
        <v>458</v>
      </c>
      <c r="E826" s="214">
        <v>36.010542605360996</v>
      </c>
      <c r="F826" s="214">
        <v>1.2920961060994856</v>
      </c>
      <c r="G826" s="214">
        <v>5.1879474491014603</v>
      </c>
      <c r="H826" s="214">
        <v>41.811462855046898</v>
      </c>
      <c r="I826" s="214">
        <v>15.916387941523254</v>
      </c>
      <c r="J826" s="214">
        <v>-28.197351746410099</v>
      </c>
    </row>
    <row r="827" spans="1:10">
      <c r="A827" s="214">
        <v>646</v>
      </c>
      <c r="B827" s="214" t="s">
        <v>315</v>
      </c>
      <c r="C827" s="214">
        <v>2019</v>
      </c>
      <c r="D827" s="214" t="s">
        <v>458</v>
      </c>
      <c r="E827" s="214">
        <v>18.422792669181401</v>
      </c>
      <c r="F827" s="214">
        <v>-3.6560138291785869</v>
      </c>
      <c r="G827" s="214">
        <v>7.453031097936579</v>
      </c>
      <c r="H827" s="214">
        <v>28.094950890288377</v>
      </c>
      <c r="I827" s="214">
        <v>8.0198341505318425</v>
      </c>
      <c r="J827" s="214">
        <v>-21.489009640396816</v>
      </c>
    </row>
    <row r="828" spans="1:10">
      <c r="A828" s="214">
        <v>648</v>
      </c>
      <c r="B828" s="214" t="s">
        <v>368</v>
      </c>
      <c r="C828" s="214">
        <v>2014</v>
      </c>
      <c r="D828" s="214" t="s">
        <v>151</v>
      </c>
      <c r="E828" s="214">
        <v>55.771391537082678</v>
      </c>
      <c r="F828" s="214">
        <v>1.4941086517358697</v>
      </c>
      <c r="G828" s="214">
        <v>23.708415379975069</v>
      </c>
      <c r="H828" s="214">
        <v>3.6069639166835472</v>
      </c>
      <c r="I828" s="214">
        <v>8.9236676056853668</v>
      </c>
      <c r="J828" s="214">
        <v>18.038235983002831</v>
      </c>
    </row>
    <row r="829" spans="1:10">
      <c r="A829" s="214">
        <v>648</v>
      </c>
      <c r="B829" s="214" t="s">
        <v>368</v>
      </c>
      <c r="C829" s="214">
        <v>2015</v>
      </c>
      <c r="D829" s="214" t="s">
        <v>151</v>
      </c>
      <c r="E829" s="214">
        <v>48.3233506430647</v>
      </c>
      <c r="F829" s="214">
        <v>3.1723352127821602</v>
      </c>
      <c r="G829" s="214">
        <v>18.3167522258533</v>
      </c>
      <c r="H829" s="214">
        <v>9.3505140839701166</v>
      </c>
      <c r="I829" s="214">
        <v>9.2305032602909733</v>
      </c>
      <c r="J829" s="214">
        <v>8.2532458601681533</v>
      </c>
    </row>
    <row r="830" spans="1:10">
      <c r="A830" s="214">
        <v>648</v>
      </c>
      <c r="B830" s="214" t="s">
        <v>368</v>
      </c>
      <c r="C830" s="214">
        <v>2016</v>
      </c>
      <c r="D830" s="214" t="s">
        <v>151</v>
      </c>
      <c r="E830" s="214">
        <v>65.874083412857402</v>
      </c>
      <c r="F830" s="214">
        <v>-0.1706453731155273</v>
      </c>
      <c r="G830" s="214">
        <v>20.179578029956673</v>
      </c>
      <c r="H830" s="214">
        <v>26.08177314282343</v>
      </c>
      <c r="I830" s="214">
        <v>12.546572113278081</v>
      </c>
      <c r="J830" s="214">
        <v>7.2368054999147553</v>
      </c>
    </row>
    <row r="831" spans="1:10">
      <c r="A831" s="214">
        <v>648</v>
      </c>
      <c r="B831" s="214" t="s">
        <v>368</v>
      </c>
      <c r="C831" s="214">
        <v>2017</v>
      </c>
      <c r="D831" s="214" t="s">
        <v>151</v>
      </c>
      <c r="E831" s="214">
        <v>53.067264460471989</v>
      </c>
      <c r="F831" s="214">
        <v>3.1569262863990555</v>
      </c>
      <c r="G831" s="214">
        <v>5.8624383347123903</v>
      </c>
      <c r="H831" s="214">
        <v>26.118967017885542</v>
      </c>
      <c r="I831" s="214">
        <v>18.348507730675031</v>
      </c>
      <c r="J831" s="214">
        <v>-0.41957490920002272</v>
      </c>
    </row>
    <row r="832" spans="1:10">
      <c r="A832" s="214">
        <v>648</v>
      </c>
      <c r="B832" s="214" t="s">
        <v>368</v>
      </c>
      <c r="C832" s="214">
        <v>2018</v>
      </c>
      <c r="D832" s="214" t="s">
        <v>151</v>
      </c>
      <c r="E832" s="214">
        <v>57.853394130958797</v>
      </c>
      <c r="F832" s="214">
        <v>2.5468302553665456</v>
      </c>
      <c r="G832" s="214">
        <v>7.1919320849112012E-2</v>
      </c>
      <c r="H832" s="214">
        <v>28.892257800819856</v>
      </c>
      <c r="I832" s="214">
        <v>30.438860237277247</v>
      </c>
      <c r="J832" s="214">
        <v>-4.0964734833539627</v>
      </c>
    </row>
    <row r="833" spans="1:10">
      <c r="A833" s="214">
        <v>648</v>
      </c>
      <c r="B833" s="214" t="s">
        <v>368</v>
      </c>
      <c r="C833" s="214">
        <v>2019</v>
      </c>
      <c r="D833" s="214" t="s">
        <v>151</v>
      </c>
      <c r="E833" s="214">
        <v>44.278026303547698</v>
      </c>
      <c r="F833" s="214">
        <v>-5.6329578363445405</v>
      </c>
      <c r="G833" s="214">
        <v>3.3330943480235025</v>
      </c>
      <c r="H833" s="214">
        <v>26.240884695482819</v>
      </c>
      <c r="I833" s="214">
        <v>26.184557501298183</v>
      </c>
      <c r="J833" s="214">
        <v>-5.8475524049122676</v>
      </c>
    </row>
    <row r="834" spans="1:10">
      <c r="A834" s="214">
        <v>652</v>
      </c>
      <c r="B834" s="214" t="s">
        <v>95</v>
      </c>
      <c r="C834" s="214">
        <v>2015</v>
      </c>
      <c r="D834" s="214" t="s">
        <v>151</v>
      </c>
      <c r="E834" s="214">
        <v>51.0281250350953</v>
      </c>
      <c r="F834" s="214">
        <v>-15.49859177075048</v>
      </c>
      <c r="G834" s="214">
        <v>29.159240009821637</v>
      </c>
      <c r="H834" s="214">
        <v>9.2217709521681357</v>
      </c>
      <c r="I834" s="214">
        <v>9.7211345000620213</v>
      </c>
      <c r="J834" s="214">
        <v>18.424571343793971</v>
      </c>
    </row>
    <row r="835" spans="1:10">
      <c r="A835" s="214">
        <v>652</v>
      </c>
      <c r="B835" s="214" t="s">
        <v>95</v>
      </c>
      <c r="C835" s="214">
        <v>2016</v>
      </c>
      <c r="D835" s="214" t="s">
        <v>151</v>
      </c>
      <c r="E835" s="214">
        <v>25.600651165934899</v>
      </c>
      <c r="F835" s="214">
        <v>-20.12656526906818</v>
      </c>
      <c r="G835" s="214">
        <v>27.629356941252205</v>
      </c>
      <c r="H835" s="214">
        <v>-8.5628384748189443</v>
      </c>
      <c r="I835" s="214">
        <v>-8.0955544817709395</v>
      </c>
      <c r="J835" s="214">
        <v>34.75625245034076</v>
      </c>
    </row>
    <row r="836" spans="1:10">
      <c r="A836" s="214">
        <v>652</v>
      </c>
      <c r="B836" s="214" t="s">
        <v>95</v>
      </c>
      <c r="C836" s="214">
        <v>2017</v>
      </c>
      <c r="D836" s="214" t="s">
        <v>151</v>
      </c>
      <c r="E836" s="214">
        <v>36.509678161703398</v>
      </c>
      <c r="F836" s="214">
        <v>-9.6039468011741818</v>
      </c>
      <c r="G836" s="214">
        <v>20.504454212797111</v>
      </c>
      <c r="H836" s="214">
        <v>13.111979566815016</v>
      </c>
      <c r="I836" s="214">
        <v>-1.3036084600800422</v>
      </c>
      <c r="J836" s="214">
        <v>13.800799643345492</v>
      </c>
    </row>
    <row r="837" spans="1:10">
      <c r="A837" s="214">
        <v>652</v>
      </c>
      <c r="B837" s="214" t="s">
        <v>95</v>
      </c>
      <c r="C837" s="214">
        <v>2018</v>
      </c>
      <c r="D837" s="214" t="s">
        <v>151</v>
      </c>
      <c r="E837" s="214">
        <v>13.630719450969401</v>
      </c>
      <c r="F837" s="214">
        <v>-4.4448630548894004</v>
      </c>
      <c r="G837" s="214">
        <v>16.217899600375951</v>
      </c>
      <c r="H837" s="214">
        <v>6.2064764746999757</v>
      </c>
      <c r="I837" s="214">
        <v>15.185140555228731</v>
      </c>
      <c r="J837" s="214">
        <v>-19.53393412444585</v>
      </c>
    </row>
    <row r="838" spans="1:10">
      <c r="A838" s="214">
        <v>652</v>
      </c>
      <c r="B838" s="214" t="s">
        <v>95</v>
      </c>
      <c r="C838" s="214">
        <v>2019</v>
      </c>
      <c r="D838" s="214" t="s">
        <v>151</v>
      </c>
      <c r="E838" s="214">
        <v>8.3058022210223044</v>
      </c>
      <c r="F838" s="214">
        <v>-2.3866659967738437</v>
      </c>
      <c r="G838" s="214">
        <v>-12.369872711194205</v>
      </c>
      <c r="H838" s="214">
        <v>4.3850423387335393</v>
      </c>
      <c r="I838" s="214">
        <v>10.947912379928766</v>
      </c>
      <c r="J838" s="214">
        <v>7.7293862103280446</v>
      </c>
    </row>
    <row r="839" spans="1:10">
      <c r="A839" s="214">
        <v>654</v>
      </c>
      <c r="B839" s="214" t="s">
        <v>331</v>
      </c>
      <c r="C839" s="214">
        <v>2011</v>
      </c>
      <c r="D839" s="214" t="s">
        <v>151</v>
      </c>
      <c r="E839" s="214">
        <v>51.232225173168956</v>
      </c>
      <c r="F839" s="214">
        <v>-24.500777028792914</v>
      </c>
      <c r="G839" s="214">
        <v>-25.266853096789561</v>
      </c>
      <c r="H839" s="214">
        <v>87.797843527898294</v>
      </c>
      <c r="I839" s="214">
        <v>56.018171118495978</v>
      </c>
      <c r="J839" s="214">
        <v>-42.816159347642817</v>
      </c>
    </row>
    <row r="840" spans="1:10">
      <c r="A840" s="214">
        <v>654</v>
      </c>
      <c r="B840" s="214" t="s">
        <v>331</v>
      </c>
      <c r="C840" s="214">
        <v>2013</v>
      </c>
      <c r="D840" s="214" t="s">
        <v>151</v>
      </c>
      <c r="E840" s="214">
        <v>53.605921596818462</v>
      </c>
      <c r="F840" s="214">
        <v>17.71734483281508</v>
      </c>
      <c r="G840" s="214">
        <v>5.4356341326931972</v>
      </c>
      <c r="H840" s="214">
        <v>62.910276549422932</v>
      </c>
      <c r="I840" s="214">
        <v>29.030488395298519</v>
      </c>
      <c r="J840" s="214">
        <v>-61.48782231341125</v>
      </c>
    </row>
    <row r="841" spans="1:10">
      <c r="A841" s="214">
        <v>654</v>
      </c>
      <c r="B841" s="214" t="s">
        <v>331</v>
      </c>
      <c r="C841" s="214">
        <v>2015</v>
      </c>
      <c r="D841" s="214" t="s">
        <v>151</v>
      </c>
      <c r="E841" s="214">
        <v>20.749201098984599</v>
      </c>
      <c r="F841" s="214">
        <v>-11.404034919522729</v>
      </c>
      <c r="G841" s="214">
        <v>-0.162311858842493</v>
      </c>
      <c r="H841" s="214">
        <v>26.98477422363365</v>
      </c>
      <c r="I841" s="214">
        <v>4.1893835282650613</v>
      </c>
      <c r="J841" s="214">
        <v>1.1413901254511032</v>
      </c>
    </row>
    <row r="842" spans="1:10">
      <c r="A842" s="214">
        <v>654</v>
      </c>
      <c r="B842" s="214" t="s">
        <v>331</v>
      </c>
      <c r="C842" s="214">
        <v>2017</v>
      </c>
      <c r="D842" s="214" t="s">
        <v>151</v>
      </c>
      <c r="E842" s="214">
        <v>20.780935505520102</v>
      </c>
      <c r="F842" s="214">
        <v>-6.5894818730655249</v>
      </c>
      <c r="G842" s="214">
        <v>1.4311204842231677</v>
      </c>
      <c r="H842" s="214">
        <v>18.172794784524726</v>
      </c>
      <c r="I842" s="214">
        <v>4.3243090517529694</v>
      </c>
      <c r="J842" s="214">
        <v>3.4421930580847651</v>
      </c>
    </row>
    <row r="843" spans="1:10">
      <c r="A843" s="214">
        <v>654</v>
      </c>
      <c r="B843" s="214" t="s">
        <v>331</v>
      </c>
      <c r="C843" s="214">
        <v>2018</v>
      </c>
      <c r="D843" s="214" t="s">
        <v>151</v>
      </c>
      <c r="E843" s="214">
        <v>21.677314078920503</v>
      </c>
      <c r="F843" s="214">
        <v>-10.264816402602188</v>
      </c>
      <c r="G843" s="214">
        <v>4.2334185925208692</v>
      </c>
      <c r="H843" s="214">
        <v>20.298740899062388</v>
      </c>
      <c r="I843" s="214">
        <v>-6.14447003458422</v>
      </c>
      <c r="J843" s="214">
        <v>13.554441024523653</v>
      </c>
    </row>
    <row r="844" spans="1:10">
      <c r="A844" s="214">
        <v>654</v>
      </c>
      <c r="B844" s="214" t="s">
        <v>331</v>
      </c>
      <c r="C844" s="214">
        <v>2019</v>
      </c>
      <c r="D844" s="214" t="s">
        <v>151</v>
      </c>
      <c r="E844" s="214">
        <v>33.692288436746004</v>
      </c>
      <c r="F844" s="214">
        <v>-1.1153281228941472</v>
      </c>
      <c r="G844" s="214">
        <v>5.2714757112957358</v>
      </c>
      <c r="H844" s="214">
        <v>19.889785473335159</v>
      </c>
      <c r="I844" s="214">
        <v>-3.4357424930437404</v>
      </c>
      <c r="J844" s="214">
        <v>13.08209786805299</v>
      </c>
    </row>
    <row r="845" spans="1:10">
      <c r="A845" s="214">
        <v>656</v>
      </c>
      <c r="B845" s="214" t="s">
        <v>40</v>
      </c>
      <c r="C845" s="214">
        <v>2007</v>
      </c>
      <c r="D845" s="214" t="s">
        <v>151</v>
      </c>
      <c r="E845" s="214">
        <v>19.872450069710034</v>
      </c>
      <c r="F845" s="214">
        <v>-105.75198135041275</v>
      </c>
      <c r="G845" s="214"/>
      <c r="H845" s="214">
        <v>131.30454997839033</v>
      </c>
      <c r="I845" s="214">
        <v>14.212339485153475</v>
      </c>
      <c r="J845" s="214">
        <v>-19.892458043421019</v>
      </c>
    </row>
    <row r="846" spans="1:10">
      <c r="A846" s="214">
        <v>656</v>
      </c>
      <c r="B846" s="214" t="s">
        <v>40</v>
      </c>
      <c r="C846" s="214">
        <v>2008</v>
      </c>
      <c r="D846" s="214" t="s">
        <v>151</v>
      </c>
      <c r="E846" s="214">
        <v>19.516591093909476</v>
      </c>
      <c r="F846" s="214">
        <v>-119.63451772635548</v>
      </c>
      <c r="G846" s="214"/>
      <c r="H846" s="214">
        <v>137.15516726178885</v>
      </c>
      <c r="I846" s="214">
        <v>11.437211437811531</v>
      </c>
      <c r="J846" s="214">
        <v>-9.4412698793354366</v>
      </c>
    </row>
    <row r="847" spans="1:10">
      <c r="A847" s="214">
        <v>656</v>
      </c>
      <c r="B847" s="214" t="s">
        <v>40</v>
      </c>
      <c r="C847" s="214">
        <v>2010</v>
      </c>
      <c r="D847" s="214" t="s">
        <v>151</v>
      </c>
      <c r="E847" s="214">
        <v>5.5758119816384095</v>
      </c>
      <c r="F847" s="214">
        <v>-104.98953923703439</v>
      </c>
      <c r="G847" s="214">
        <v>94.492144231867499</v>
      </c>
      <c r="H847" s="214">
        <v>-2.3744979978088878</v>
      </c>
      <c r="I847" s="214">
        <v>2.9881578663000283</v>
      </c>
      <c r="J847" s="214">
        <v>15.459547118314161</v>
      </c>
    </row>
    <row r="848" spans="1:10">
      <c r="A848" s="214">
        <v>656</v>
      </c>
      <c r="B848" s="214" t="s">
        <v>40</v>
      </c>
      <c r="C848" s="214">
        <v>2013</v>
      </c>
      <c r="D848" s="214" t="s">
        <v>151</v>
      </c>
      <c r="E848" s="214">
        <v>15.238152836650841</v>
      </c>
      <c r="F848" s="214">
        <v>-38.200011817759922</v>
      </c>
      <c r="G848" s="214">
        <v>36.693172347195997</v>
      </c>
      <c r="H848" s="214">
        <v>-48.619212694393724</v>
      </c>
      <c r="I848" s="214">
        <v>8.8803759136854765</v>
      </c>
      <c r="J848" s="214">
        <v>56.483829087923013</v>
      </c>
    </row>
    <row r="849" spans="1:10">
      <c r="A849" s="214">
        <v>656</v>
      </c>
      <c r="B849" s="214" t="s">
        <v>40</v>
      </c>
      <c r="C849" s="214">
        <v>2014</v>
      </c>
      <c r="D849" s="214" t="s">
        <v>151</v>
      </c>
      <c r="E849" s="214">
        <v>19.517880535318689</v>
      </c>
      <c r="F849" s="214">
        <v>-32.475509333609182</v>
      </c>
      <c r="G849" s="214">
        <v>21.126949664011086</v>
      </c>
      <c r="H849" s="214">
        <v>-37.792319561608167</v>
      </c>
      <c r="I849" s="214">
        <v>-4.803031980656014</v>
      </c>
      <c r="J849" s="214">
        <v>73.461791747180968</v>
      </c>
    </row>
    <row r="850" spans="1:10">
      <c r="A850" s="214">
        <v>656</v>
      </c>
      <c r="B850" s="214" t="s">
        <v>40</v>
      </c>
      <c r="C850" s="214">
        <v>2018</v>
      </c>
      <c r="D850" s="214" t="s">
        <v>151</v>
      </c>
      <c r="E850" s="214">
        <v>21.832330109926296</v>
      </c>
      <c r="F850" s="214">
        <v>-2.0710227866798734</v>
      </c>
      <c r="G850" s="214">
        <v>1.1716288404055266</v>
      </c>
      <c r="H850" s="214">
        <v>14.113879726567575</v>
      </c>
      <c r="I850" s="214">
        <v>13.068401098928881</v>
      </c>
      <c r="J850" s="214">
        <v>-4.4505567692958117</v>
      </c>
    </row>
    <row r="851" spans="1:10">
      <c r="A851" s="214">
        <v>656</v>
      </c>
      <c r="B851" s="214" t="s">
        <v>40</v>
      </c>
      <c r="C851" s="214">
        <v>2019</v>
      </c>
      <c r="D851" s="214" t="s">
        <v>151</v>
      </c>
      <c r="E851" s="214">
        <v>22.162145914096197</v>
      </c>
      <c r="F851" s="214">
        <v>-4.9323602307524244</v>
      </c>
      <c r="G851" s="214">
        <v>2.8763259394079372</v>
      </c>
      <c r="H851" s="214">
        <v>34.178159070157406</v>
      </c>
      <c r="I851" s="214">
        <v>-6.8683437907991092</v>
      </c>
      <c r="J851" s="214">
        <v>-3.0916350739176188</v>
      </c>
    </row>
    <row r="852" spans="1:10">
      <c r="A852" s="214">
        <v>662</v>
      </c>
      <c r="B852" s="214" t="s">
        <v>632</v>
      </c>
      <c r="C852" s="214">
        <v>2017</v>
      </c>
      <c r="D852" s="214" t="s">
        <v>151</v>
      </c>
      <c r="E852" s="214">
        <v>19.720248212856404</v>
      </c>
      <c r="F852" s="214">
        <v>-1.524386057622791</v>
      </c>
      <c r="G852" s="214">
        <v>-2.9382801303022972</v>
      </c>
      <c r="H852" s="214">
        <v>13.991619321898831</v>
      </c>
      <c r="I852" s="214">
        <v>-0.54432496336050207</v>
      </c>
      <c r="J852" s="214">
        <v>10.735620042243159</v>
      </c>
    </row>
    <row r="853" spans="1:10">
      <c r="A853" s="214">
        <v>662</v>
      </c>
      <c r="B853" s="214" t="s">
        <v>632</v>
      </c>
      <c r="C853" s="214">
        <v>2018</v>
      </c>
      <c r="D853" s="214" t="s">
        <v>151</v>
      </c>
      <c r="E853" s="214">
        <v>18.620177874209894</v>
      </c>
      <c r="F853" s="214">
        <v>2.8540098550781559</v>
      </c>
      <c r="G853" s="214">
        <v>5.3547639651668746</v>
      </c>
      <c r="H853" s="214">
        <v>16.079259824589165</v>
      </c>
      <c r="I853" s="214">
        <v>-2.8871424722469072</v>
      </c>
      <c r="J853" s="214">
        <v>-2.7807132983773784</v>
      </c>
    </row>
    <row r="854" spans="1:10">
      <c r="A854" s="214">
        <v>662</v>
      </c>
      <c r="B854" s="214" t="s">
        <v>632</v>
      </c>
      <c r="C854" s="214">
        <v>2019</v>
      </c>
      <c r="D854" s="214" t="s">
        <v>151</v>
      </c>
      <c r="E854" s="214">
        <v>15.930341765736802</v>
      </c>
      <c r="F854" s="214">
        <v>2.2642302178044869</v>
      </c>
      <c r="G854" s="214">
        <v>4.4013641286228404</v>
      </c>
      <c r="H854" s="214">
        <v>12.570138822864608</v>
      </c>
      <c r="I854" s="214">
        <v>9.6278724675666609</v>
      </c>
      <c r="J854" s="214">
        <v>-12.933263871121788</v>
      </c>
    </row>
    <row r="855" spans="1:10">
      <c r="A855" s="214">
        <v>664</v>
      </c>
      <c r="B855" s="214" t="s">
        <v>98</v>
      </c>
      <c r="C855" s="214">
        <v>2015</v>
      </c>
      <c r="D855" s="214" t="s">
        <v>151</v>
      </c>
      <c r="E855" s="214">
        <v>10.332585966291205</v>
      </c>
      <c r="F855" s="214">
        <v>-4.3000788534989294</v>
      </c>
      <c r="G855" s="214">
        <v>6.6856885282146123</v>
      </c>
      <c r="H855" s="214">
        <v>-6.383096733028025</v>
      </c>
      <c r="I855" s="214">
        <v>6.0408337180094804</v>
      </c>
      <c r="J855" s="214">
        <v>8.2892393065940695</v>
      </c>
    </row>
    <row r="856" spans="1:10">
      <c r="A856" s="214">
        <v>664</v>
      </c>
      <c r="B856" s="214" t="s">
        <v>98</v>
      </c>
      <c r="C856" s="214">
        <v>2016</v>
      </c>
      <c r="D856" s="214" t="s">
        <v>151</v>
      </c>
      <c r="E856" s="214">
        <v>11.711394196741097</v>
      </c>
      <c r="F856" s="214">
        <v>-4.8229952620218235</v>
      </c>
      <c r="G856" s="214">
        <v>5.1779066974512409</v>
      </c>
      <c r="H856" s="214">
        <v>-6.703031836054496</v>
      </c>
      <c r="I856" s="214">
        <v>15.553770316066448</v>
      </c>
      <c r="J856" s="214">
        <v>2.5057442812997337</v>
      </c>
    </row>
    <row r="857" spans="1:10">
      <c r="A857" s="214">
        <v>664</v>
      </c>
      <c r="B857" s="214" t="s">
        <v>98</v>
      </c>
      <c r="C857" s="214">
        <v>2017</v>
      </c>
      <c r="D857" s="214" t="s">
        <v>151</v>
      </c>
      <c r="E857" s="214">
        <v>14.501744012013702</v>
      </c>
      <c r="F857" s="214">
        <v>-0.98765719344908565</v>
      </c>
      <c r="G857" s="214">
        <v>4.8723147831596476</v>
      </c>
      <c r="H857" s="214">
        <v>-7.4757135573988558</v>
      </c>
      <c r="I857" s="214">
        <v>8.8022404816569804</v>
      </c>
      <c r="J857" s="214">
        <v>9.2905594980450203</v>
      </c>
    </row>
    <row r="858" spans="1:10">
      <c r="A858" s="214">
        <v>664</v>
      </c>
      <c r="B858" s="214" t="s">
        <v>98</v>
      </c>
      <c r="C858" s="214">
        <v>2018</v>
      </c>
      <c r="D858" s="214" t="s">
        <v>151</v>
      </c>
      <c r="E858" s="214">
        <v>17.938625815680098</v>
      </c>
      <c r="F858" s="214">
        <v>-0.93745664018417385</v>
      </c>
      <c r="G858" s="214">
        <v>3.3167650677807061</v>
      </c>
      <c r="H858" s="214">
        <v>-1.7848415658198782</v>
      </c>
      <c r="I858" s="214">
        <v>7.6271010357345972</v>
      </c>
      <c r="J858" s="214">
        <v>9.7170579181688481</v>
      </c>
    </row>
    <row r="859" spans="1:10">
      <c r="A859" s="214">
        <v>664</v>
      </c>
      <c r="B859" s="214" t="s">
        <v>98</v>
      </c>
      <c r="C859" s="214">
        <v>2019</v>
      </c>
      <c r="D859" s="214" t="s">
        <v>151</v>
      </c>
      <c r="E859" s="214">
        <v>13.379352700808298</v>
      </c>
      <c r="F859" s="214">
        <v>4.1241220015213482</v>
      </c>
      <c r="G859" s="214">
        <v>0.68744505715664594</v>
      </c>
      <c r="H859" s="214">
        <v>-2.1252062227606388</v>
      </c>
      <c r="I859" s="214">
        <v>1.5071542326339156</v>
      </c>
      <c r="J859" s="214">
        <v>9.1858376322570265</v>
      </c>
    </row>
    <row r="860" spans="1:10">
      <c r="A860" s="214">
        <v>666</v>
      </c>
      <c r="B860" s="214" t="s">
        <v>370</v>
      </c>
      <c r="C860" s="214">
        <v>2014</v>
      </c>
      <c r="D860" s="214" t="s">
        <v>151</v>
      </c>
      <c r="E860" s="214">
        <v>5.1917354817773571</v>
      </c>
      <c r="F860" s="214">
        <v>3.3557672909413734</v>
      </c>
      <c r="G860" s="214">
        <v>7.0169109748684662</v>
      </c>
      <c r="H860" s="214">
        <v>-2.303191360581728</v>
      </c>
      <c r="I860" s="214">
        <v>-32.932148938552231</v>
      </c>
      <c r="J860" s="214">
        <v>30.054397515101456</v>
      </c>
    </row>
    <row r="861" spans="1:10">
      <c r="A861" s="214">
        <v>666</v>
      </c>
      <c r="B861" s="214" t="s">
        <v>370</v>
      </c>
      <c r="C861" s="214">
        <v>2016</v>
      </c>
      <c r="D861" s="214" t="s">
        <v>151</v>
      </c>
      <c r="E861" s="214">
        <v>8.6677749133804021</v>
      </c>
      <c r="F861" s="214">
        <v>0.61597090682247746</v>
      </c>
      <c r="G861" s="214">
        <v>29.45916595146381</v>
      </c>
      <c r="H861" s="214">
        <v>-15.943705097815664</v>
      </c>
      <c r="I861" s="214">
        <v>14.69846075768718</v>
      </c>
      <c r="J861" s="214">
        <v>-20.1621176047774</v>
      </c>
    </row>
    <row r="862" spans="1:10">
      <c r="A862" s="214">
        <v>666</v>
      </c>
      <c r="B862" s="214" t="s">
        <v>370</v>
      </c>
      <c r="C862" s="214">
        <v>2017</v>
      </c>
      <c r="D862" s="214" t="s">
        <v>151</v>
      </c>
      <c r="E862" s="214">
        <v>2.8183493933509913</v>
      </c>
      <c r="F862" s="214">
        <v>-14.60019548472105</v>
      </c>
      <c r="G862" s="214">
        <v>14.488307240192801</v>
      </c>
      <c r="H862" s="214">
        <v>-19.209835832821081</v>
      </c>
      <c r="I862" s="214">
        <v>20.878761981725731</v>
      </c>
      <c r="J862" s="214">
        <v>1.2613114889745844</v>
      </c>
    </row>
    <row r="863" spans="1:10">
      <c r="A863" s="214">
        <v>666</v>
      </c>
      <c r="B863" s="214" t="s">
        <v>370</v>
      </c>
      <c r="C863" s="214">
        <v>2018</v>
      </c>
      <c r="D863" s="214" t="s">
        <v>151</v>
      </c>
      <c r="E863" s="214">
        <v>13.194839959801293</v>
      </c>
      <c r="F863" s="214">
        <v>2.3261483328711243</v>
      </c>
      <c r="G863" s="214">
        <v>3.5545723210886706</v>
      </c>
      <c r="H863" s="214">
        <v>-36.661988072373461</v>
      </c>
      <c r="I863" s="214">
        <v>32.364258629234868</v>
      </c>
      <c r="J863" s="214">
        <v>11.611848748980091</v>
      </c>
    </row>
    <row r="864" spans="1:10">
      <c r="A864" s="214">
        <v>666</v>
      </c>
      <c r="B864" s="214" t="s">
        <v>370</v>
      </c>
      <c r="C864" s="214">
        <v>2019</v>
      </c>
      <c r="D864" s="214" t="s">
        <v>151</v>
      </c>
      <c r="E864" s="214">
        <v>1.6671314272998998</v>
      </c>
      <c r="F864" s="214">
        <v>0.94900372437940117</v>
      </c>
      <c r="G864" s="214">
        <v>14.929447143487236</v>
      </c>
      <c r="H864" s="214">
        <v>-22.31789250439417</v>
      </c>
      <c r="I864" s="214">
        <v>41.516611168532258</v>
      </c>
      <c r="J864" s="214">
        <v>-33.41003810470481</v>
      </c>
    </row>
    <row r="865" spans="1:10">
      <c r="A865" s="214">
        <v>668</v>
      </c>
      <c r="B865" s="214" t="s">
        <v>326</v>
      </c>
      <c r="C865" s="214">
        <v>2015</v>
      </c>
      <c r="D865" s="214" t="s">
        <v>151</v>
      </c>
      <c r="E865" s="214">
        <v>53.620006739119901</v>
      </c>
      <c r="F865" s="214">
        <v>-13.934728184854228</v>
      </c>
      <c r="G865" s="214"/>
      <c r="H865" s="214">
        <v>47.270055132854822</v>
      </c>
      <c r="I865" s="214">
        <v>19.170125838869431</v>
      </c>
      <c r="J865" s="214">
        <v>1.1145539522498282</v>
      </c>
    </row>
    <row r="866" spans="1:10">
      <c r="A866" s="214">
        <v>668</v>
      </c>
      <c r="B866" s="214" t="s">
        <v>326</v>
      </c>
      <c r="C866" s="214">
        <v>2016</v>
      </c>
      <c r="D866" s="214" t="s">
        <v>151</v>
      </c>
      <c r="E866" s="214">
        <v>88.15156649868959</v>
      </c>
      <c r="F866" s="214">
        <v>3.8183385887727104</v>
      </c>
      <c r="G866" s="214"/>
      <c r="H866" s="214">
        <v>70.36250806766509</v>
      </c>
      <c r="I866" s="214">
        <v>25.397722774125754</v>
      </c>
      <c r="J866" s="214">
        <v>-11.427002931873957</v>
      </c>
    </row>
    <row r="867" spans="1:10">
      <c r="A867" s="214">
        <v>668</v>
      </c>
      <c r="B867" s="214" t="s">
        <v>326</v>
      </c>
      <c r="C867" s="214">
        <v>2018</v>
      </c>
      <c r="D867" s="214" t="s">
        <v>151</v>
      </c>
      <c r="E867" s="214">
        <v>11.825802465875</v>
      </c>
      <c r="F867" s="214">
        <v>5.0267451977485278</v>
      </c>
      <c r="G867" s="214"/>
      <c r="H867" s="214">
        <v>-0.73039441594517385</v>
      </c>
      <c r="I867" s="214">
        <v>40.187803490014851</v>
      </c>
      <c r="J867" s="214">
        <v>-32.658351805943198</v>
      </c>
    </row>
    <row r="868" spans="1:10">
      <c r="A868" s="214">
        <v>668</v>
      </c>
      <c r="B868" s="214" t="s">
        <v>326</v>
      </c>
      <c r="C868" s="214">
        <v>2019</v>
      </c>
      <c r="D868" s="214" t="s">
        <v>151</v>
      </c>
      <c r="E868" s="214">
        <v>22.799257680653199</v>
      </c>
      <c r="F868" s="214">
        <v>5.2847132748469701</v>
      </c>
      <c r="G868" s="214"/>
      <c r="H868" s="214">
        <v>15.248469352047358</v>
      </c>
      <c r="I868" s="214">
        <v>54.357037519124745</v>
      </c>
      <c r="J868" s="214">
        <v>-52.090962465365884</v>
      </c>
    </row>
    <row r="869" spans="1:10">
      <c r="A869" s="214">
        <v>674</v>
      </c>
      <c r="B869" s="214" t="s">
        <v>99</v>
      </c>
      <c r="C869" s="214">
        <v>2011</v>
      </c>
      <c r="D869" s="214" t="s">
        <v>151</v>
      </c>
      <c r="E869" s="214">
        <v>11.491808871925194</v>
      </c>
      <c r="F869" s="214">
        <v>-14.552469114549382</v>
      </c>
      <c r="G869" s="214"/>
      <c r="H869" s="214">
        <v>-13.118997947296833</v>
      </c>
      <c r="I869" s="214">
        <v>11.308547177511659</v>
      </c>
      <c r="J869" s="214">
        <v>27.854728756259782</v>
      </c>
    </row>
    <row r="870" spans="1:10">
      <c r="A870" s="214">
        <v>674</v>
      </c>
      <c r="B870" s="214" t="s">
        <v>99</v>
      </c>
      <c r="C870" s="214">
        <v>2012</v>
      </c>
      <c r="D870" s="214" t="s">
        <v>151</v>
      </c>
      <c r="E870" s="214">
        <v>5.3307481701538748</v>
      </c>
      <c r="F870" s="214">
        <v>-10.060873721701181</v>
      </c>
      <c r="G870" s="214">
        <v>3.7093034648261556</v>
      </c>
      <c r="H870" s="214">
        <v>4.4518153890563124</v>
      </c>
      <c r="I870" s="214">
        <v>26.888446692319281</v>
      </c>
      <c r="J870" s="214">
        <v>-19.657943654346695</v>
      </c>
    </row>
    <row r="871" spans="1:10">
      <c r="A871" s="214">
        <v>674</v>
      </c>
      <c r="B871" s="214" t="s">
        <v>99</v>
      </c>
      <c r="C871" s="214">
        <v>2013</v>
      </c>
      <c r="D871" s="214" t="s">
        <v>151</v>
      </c>
      <c r="E871" s="214">
        <v>5.6410728730930479</v>
      </c>
      <c r="F871" s="214">
        <v>-7.0553434374064157</v>
      </c>
      <c r="G871" s="214">
        <v>6.1282290146749796</v>
      </c>
      <c r="H871" s="214">
        <v>6.9737320520771933</v>
      </c>
      <c r="I871" s="214">
        <v>23.611333265059727</v>
      </c>
      <c r="J871" s="214">
        <v>-24.016878021312436</v>
      </c>
    </row>
    <row r="872" spans="1:10">
      <c r="A872" s="214">
        <v>674</v>
      </c>
      <c r="B872" s="214" t="s">
        <v>99</v>
      </c>
      <c r="C872" s="214">
        <v>2016</v>
      </c>
      <c r="D872" s="214" t="s">
        <v>151</v>
      </c>
      <c r="E872" s="214">
        <v>2.3950271171053963</v>
      </c>
      <c r="F872" s="214">
        <v>1.2043892360008162</v>
      </c>
      <c r="G872" s="214">
        <v>11.586550555519633</v>
      </c>
      <c r="H872" s="214">
        <v>-7.569599856015981</v>
      </c>
      <c r="I872" s="214">
        <v>4.9932022969143723</v>
      </c>
      <c r="J872" s="214">
        <v>-7.8195151153134432</v>
      </c>
    </row>
    <row r="873" spans="1:10">
      <c r="A873" s="214">
        <v>674</v>
      </c>
      <c r="B873" s="214" t="s">
        <v>99</v>
      </c>
      <c r="C873" s="214">
        <v>2017</v>
      </c>
      <c r="D873" s="214" t="s">
        <v>151</v>
      </c>
      <c r="E873" s="214">
        <v>18.833551603902706</v>
      </c>
      <c r="F873" s="214">
        <v>6.5194363479546986</v>
      </c>
      <c r="G873" s="214">
        <v>9.6471152086867438</v>
      </c>
      <c r="H873" s="214">
        <v>-0.3619469702031255</v>
      </c>
      <c r="I873" s="214">
        <v>5.5558907247521532</v>
      </c>
      <c r="J873" s="214">
        <v>-2.5269437072877636</v>
      </c>
    </row>
    <row r="874" spans="1:10">
      <c r="A874" s="214">
        <v>674</v>
      </c>
      <c r="B874" s="214" t="s">
        <v>99</v>
      </c>
      <c r="C874" s="214">
        <v>2018</v>
      </c>
      <c r="D874" s="214" t="s">
        <v>151</v>
      </c>
      <c r="E874" s="214">
        <v>16.575116515399099</v>
      </c>
      <c r="F874" s="214">
        <v>-4.6374859322654096</v>
      </c>
      <c r="G874" s="214">
        <v>9.5679460587707474</v>
      </c>
      <c r="H874" s="214">
        <v>15.16481507071593</v>
      </c>
      <c r="I874" s="214">
        <v>1.6226377639192613</v>
      </c>
      <c r="J874" s="214">
        <v>-5.1427964457414284</v>
      </c>
    </row>
    <row r="875" spans="1:10">
      <c r="A875" s="214">
        <v>676</v>
      </c>
      <c r="B875" s="214" t="s">
        <v>371</v>
      </c>
      <c r="C875" s="214">
        <v>2015</v>
      </c>
      <c r="D875" s="214" t="s">
        <v>151</v>
      </c>
      <c r="E875" s="214">
        <v>55.676154698428803</v>
      </c>
      <c r="F875" s="214">
        <v>-67.430053364066964</v>
      </c>
      <c r="G875" s="214">
        <v>94.637847320639935</v>
      </c>
      <c r="H875" s="214">
        <v>25.793151649504267</v>
      </c>
      <c r="I875" s="214">
        <v>2.4945727016185515</v>
      </c>
      <c r="J875" s="214">
        <v>0.18063639073300664</v>
      </c>
    </row>
    <row r="876" spans="1:10">
      <c r="A876" s="214">
        <v>676</v>
      </c>
      <c r="B876" s="214" t="s">
        <v>371</v>
      </c>
      <c r="C876" s="214">
        <v>2016</v>
      </c>
      <c r="D876" s="214" t="s">
        <v>151</v>
      </c>
      <c r="E876" s="214">
        <v>43.787605329005004</v>
      </c>
      <c r="F876" s="214">
        <v>-30.30396606431502</v>
      </c>
      <c r="G876" s="214">
        <v>38.679274035311536</v>
      </c>
      <c r="H876" s="214">
        <v>21.705770204249792</v>
      </c>
      <c r="I876" s="214">
        <v>16.450394864168011</v>
      </c>
      <c r="J876" s="214">
        <v>-2.743867710409301</v>
      </c>
    </row>
    <row r="877" spans="1:10">
      <c r="A877" s="214">
        <v>676</v>
      </c>
      <c r="B877" s="214" t="s">
        <v>371</v>
      </c>
      <c r="C877" s="214">
        <v>2017</v>
      </c>
      <c r="D877" s="214" t="s">
        <v>151</v>
      </c>
      <c r="E877" s="214">
        <v>36.726278279276997</v>
      </c>
      <c r="F877" s="214">
        <v>-24.450783413818286</v>
      </c>
      <c r="G877" s="214">
        <v>24.134935204040534</v>
      </c>
      <c r="H877" s="214">
        <v>24.651008794983444</v>
      </c>
      <c r="I877" s="214">
        <v>18.228174964087355</v>
      </c>
      <c r="J877" s="214">
        <v>-5.8370572700160466</v>
      </c>
    </row>
    <row r="878" spans="1:10">
      <c r="A878" s="214">
        <v>676</v>
      </c>
      <c r="B878" s="214" t="s">
        <v>371</v>
      </c>
      <c r="C878" s="214">
        <v>2018</v>
      </c>
      <c r="D878" s="214" t="s">
        <v>151</v>
      </c>
      <c r="E878" s="214">
        <v>45.977996165047401</v>
      </c>
      <c r="F878" s="214">
        <v>-23.217281971562414</v>
      </c>
      <c r="G878" s="214">
        <v>10.818404322787277</v>
      </c>
      <c r="H878" s="214">
        <v>34.968350460168395</v>
      </c>
      <c r="I878" s="214">
        <v>23.966131142672054</v>
      </c>
      <c r="J878" s="214">
        <v>-0.55760778901790786</v>
      </c>
    </row>
    <row r="879" spans="1:10">
      <c r="A879" s="214">
        <v>676</v>
      </c>
      <c r="B879" s="214" t="s">
        <v>371</v>
      </c>
      <c r="C879" s="214">
        <v>2019</v>
      </c>
      <c r="D879" s="214" t="s">
        <v>151</v>
      </c>
      <c r="E879" s="214">
        <v>46.366871150067404</v>
      </c>
      <c r="F879" s="214">
        <v>-14.114036716758527</v>
      </c>
      <c r="G879" s="214">
        <v>13.772281090173642</v>
      </c>
      <c r="H879" s="214">
        <v>27.867795673013049</v>
      </c>
      <c r="I879" s="214">
        <v>19.354947589052667</v>
      </c>
      <c r="J879" s="214">
        <v>-0.51411648541342814</v>
      </c>
    </row>
    <row r="880" spans="1:10">
      <c r="A880" s="214">
        <v>678</v>
      </c>
      <c r="B880" s="214" t="s">
        <v>124</v>
      </c>
      <c r="C880" s="214">
        <v>2015</v>
      </c>
      <c r="D880" s="214" t="s">
        <v>151</v>
      </c>
      <c r="E880" s="214">
        <v>0.72107154401139795</v>
      </c>
      <c r="F880" s="214">
        <v>-6.1467616929303546</v>
      </c>
      <c r="G880" s="214">
        <v>2.576586237506608</v>
      </c>
      <c r="H880" s="214">
        <v>-7.078661590103243</v>
      </c>
      <c r="I880" s="214">
        <v>7.6456223326093316</v>
      </c>
      <c r="J880" s="214">
        <v>3.7242862569290445</v>
      </c>
    </row>
    <row r="881" spans="1:10">
      <c r="A881" s="214">
        <v>678</v>
      </c>
      <c r="B881" s="214" t="s">
        <v>124</v>
      </c>
      <c r="C881" s="214">
        <v>2016</v>
      </c>
      <c r="D881" s="214" t="s">
        <v>151</v>
      </c>
      <c r="E881" s="214">
        <v>14.015662186497003</v>
      </c>
      <c r="F881" s="214">
        <v>-0.64282691661857538</v>
      </c>
      <c r="G881" s="214">
        <v>4.4921252895735275</v>
      </c>
      <c r="H881" s="214">
        <v>5.7390380153366181</v>
      </c>
      <c r="I881" s="214">
        <v>13.533464963595009</v>
      </c>
      <c r="J881" s="214">
        <v>-9.1061391653895711</v>
      </c>
    </row>
    <row r="882" spans="1:10">
      <c r="A882" s="214">
        <v>678</v>
      </c>
      <c r="B882" s="214" t="s">
        <v>124</v>
      </c>
      <c r="C882" s="214">
        <v>2017</v>
      </c>
      <c r="D882" s="214" t="s">
        <v>151</v>
      </c>
      <c r="E882" s="214">
        <v>14.899589403597997</v>
      </c>
      <c r="F882" s="214">
        <v>0.75140162792014087</v>
      </c>
      <c r="G882" s="214">
        <v>-0.17944408432575143</v>
      </c>
      <c r="H882" s="214">
        <v>-22.858785841003403</v>
      </c>
      <c r="I882" s="214">
        <v>-5.2338008790953019</v>
      </c>
      <c r="J882" s="214">
        <v>42.420218580102315</v>
      </c>
    </row>
    <row r="883" spans="1:10">
      <c r="A883" s="214">
        <v>678</v>
      </c>
      <c r="B883" s="214" t="s">
        <v>124</v>
      </c>
      <c r="C883" s="214">
        <v>2018</v>
      </c>
      <c r="D883" s="214" t="s">
        <v>151</v>
      </c>
      <c r="E883" s="214">
        <v>8.453010707924399</v>
      </c>
      <c r="F883" s="214">
        <v>1.6182326911359524</v>
      </c>
      <c r="G883" s="214">
        <v>4.5244520961895809</v>
      </c>
      <c r="H883" s="214">
        <v>9.3414279380125365E-2</v>
      </c>
      <c r="I883" s="214">
        <v>8.3697909243990978</v>
      </c>
      <c r="J883" s="214">
        <v>-6.1528792831803614</v>
      </c>
    </row>
    <row r="884" spans="1:10">
      <c r="A884" s="214">
        <v>678</v>
      </c>
      <c r="B884" s="214" t="s">
        <v>124</v>
      </c>
      <c r="C884" s="214">
        <v>2019</v>
      </c>
      <c r="D884" s="214" t="s">
        <v>151</v>
      </c>
      <c r="E884" s="214">
        <v>9.1712187298910983</v>
      </c>
      <c r="F884" s="214">
        <v>2.3972684529219821</v>
      </c>
      <c r="G884" s="214">
        <v>6.4114001812758463</v>
      </c>
      <c r="H884" s="214">
        <v>3.6085018362144297</v>
      </c>
      <c r="I884" s="214">
        <v>3.1177228852182886</v>
      </c>
      <c r="J884" s="214">
        <v>-6.3636746257394421</v>
      </c>
    </row>
    <row r="885" spans="1:10">
      <c r="A885" s="214">
        <v>682</v>
      </c>
      <c r="B885" s="214" t="s">
        <v>372</v>
      </c>
      <c r="C885" s="214">
        <v>2012</v>
      </c>
      <c r="D885" s="214" t="s">
        <v>151</v>
      </c>
      <c r="E885" s="214">
        <v>58.465372540246207</v>
      </c>
      <c r="F885" s="214">
        <v>-8.6100081506227006</v>
      </c>
      <c r="G885" s="214">
        <v>9.7133148489087464</v>
      </c>
      <c r="H885" s="214">
        <v>41.852170052587752</v>
      </c>
      <c r="I885" s="214">
        <v>16.215821915232702</v>
      </c>
      <c r="J885" s="214">
        <v>-0.70592612586029269</v>
      </c>
    </row>
    <row r="886" spans="1:10">
      <c r="A886" s="214">
        <v>682</v>
      </c>
      <c r="B886" s="214" t="s">
        <v>372</v>
      </c>
      <c r="C886" s="214">
        <v>2013</v>
      </c>
      <c r="D886" s="214" t="s">
        <v>151</v>
      </c>
      <c r="E886" s="214">
        <v>46.826541654175372</v>
      </c>
      <c r="F886" s="214">
        <v>10.772373124456792</v>
      </c>
      <c r="G886" s="214">
        <v>12.518002050914891</v>
      </c>
      <c r="H886" s="214">
        <v>7.4934765469948772</v>
      </c>
      <c r="I886" s="214">
        <v>29.038474308322705</v>
      </c>
      <c r="J886" s="214">
        <v>-12.995784376513882</v>
      </c>
    </row>
    <row r="887" spans="1:10">
      <c r="A887" s="214">
        <v>682</v>
      </c>
      <c r="B887" s="214" t="s">
        <v>372</v>
      </c>
      <c r="C887" s="214">
        <v>2014</v>
      </c>
      <c r="D887" s="214" t="s">
        <v>151</v>
      </c>
      <c r="E887" s="214">
        <v>33.203067439359359</v>
      </c>
      <c r="F887" s="214">
        <v>6.5482396178592275</v>
      </c>
      <c r="G887" s="214">
        <v>12.592283096634754</v>
      </c>
      <c r="H887" s="214">
        <v>-10.399026622384085</v>
      </c>
      <c r="I887" s="214">
        <v>24.974247922244324</v>
      </c>
      <c r="J887" s="214">
        <v>-0.51267657499487207</v>
      </c>
    </row>
    <row r="888" spans="1:10">
      <c r="A888" s="214">
        <v>682</v>
      </c>
      <c r="B888" s="214" t="s">
        <v>372</v>
      </c>
      <c r="C888" s="214">
        <v>2015</v>
      </c>
      <c r="D888" s="214" t="s">
        <v>151</v>
      </c>
      <c r="E888" s="214">
        <v>45.067658166156797</v>
      </c>
      <c r="F888" s="214">
        <v>-5.4980359274387656</v>
      </c>
      <c r="G888" s="214">
        <v>18.208159183877076</v>
      </c>
      <c r="H888" s="214">
        <v>44.511544928605502</v>
      </c>
      <c r="I888" s="214">
        <v>7.5988685206444444</v>
      </c>
      <c r="J888" s="214">
        <v>-19.752878539531459</v>
      </c>
    </row>
    <row r="889" spans="1:10">
      <c r="A889" s="214">
        <v>682</v>
      </c>
      <c r="B889" s="214" t="s">
        <v>372</v>
      </c>
      <c r="C889" s="214">
        <v>2016</v>
      </c>
      <c r="D889" s="214" t="s">
        <v>151</v>
      </c>
      <c r="E889" s="214">
        <v>58.081610692100014</v>
      </c>
      <c r="F889" s="214">
        <v>4.278304016786036</v>
      </c>
      <c r="G889" s="214">
        <v>10.667559861927295</v>
      </c>
      <c r="H889" s="214">
        <v>39.348078532924205</v>
      </c>
      <c r="I889" s="214">
        <v>4.6485020120571363</v>
      </c>
      <c r="J889" s="214">
        <v>-0.86083373159465282</v>
      </c>
    </row>
    <row r="890" spans="1:10">
      <c r="A890" s="214">
        <v>682</v>
      </c>
      <c r="B890" s="214" t="s">
        <v>372</v>
      </c>
      <c r="C890" s="214">
        <v>2017</v>
      </c>
      <c r="D890" s="214" t="s">
        <v>151</v>
      </c>
      <c r="E890" s="214">
        <v>42.654489414534794</v>
      </c>
      <c r="F890" s="214">
        <v>11.580010542851895</v>
      </c>
      <c r="G890" s="214">
        <v>3.8886068987254596</v>
      </c>
      <c r="H890" s="214">
        <v>21.453850058493376</v>
      </c>
      <c r="I890" s="214">
        <v>20.063940053191089</v>
      </c>
      <c r="J890" s="214">
        <v>-14.331918138727037</v>
      </c>
    </row>
    <row r="891" spans="1:10">
      <c r="A891" s="214">
        <v>682</v>
      </c>
      <c r="B891" s="214" t="s">
        <v>372</v>
      </c>
      <c r="C891" s="214">
        <v>2018</v>
      </c>
      <c r="D891" s="214" t="s">
        <v>151</v>
      </c>
      <c r="E891" s="214">
        <v>65.970713542786186</v>
      </c>
      <c r="F891" s="214">
        <v>9.233160818185203</v>
      </c>
      <c r="G891" s="214">
        <v>1.3218897771517</v>
      </c>
      <c r="H891" s="214">
        <v>45.796756625225527</v>
      </c>
      <c r="I891" s="214">
        <v>54.056908249943433</v>
      </c>
      <c r="J891" s="214">
        <v>-44.438001927719675</v>
      </c>
    </row>
    <row r="892" spans="1:10">
      <c r="A892" s="214">
        <v>682</v>
      </c>
      <c r="B892" s="214" t="s">
        <v>372</v>
      </c>
      <c r="C892" s="214">
        <v>2019</v>
      </c>
      <c r="D892" s="214" t="s">
        <v>151</v>
      </c>
      <c r="E892" s="214">
        <v>56.588364453462503</v>
      </c>
      <c r="F892" s="214">
        <v>2.9206416428205602</v>
      </c>
      <c r="G892" s="214">
        <v>2.1762207805649361</v>
      </c>
      <c r="H892" s="214">
        <v>30.141609228746116</v>
      </c>
      <c r="I892" s="214">
        <v>43.173633161336745</v>
      </c>
      <c r="J892" s="214">
        <v>-21.823740360005861</v>
      </c>
    </row>
    <row r="893" spans="1:10">
      <c r="A893" s="214">
        <v>684</v>
      </c>
      <c r="B893" s="214" t="s">
        <v>330</v>
      </c>
      <c r="C893" s="214">
        <v>2007</v>
      </c>
      <c r="D893" s="214" t="s">
        <v>458</v>
      </c>
      <c r="E893" s="214">
        <v>0.35722644873280984</v>
      </c>
      <c r="F893" s="214">
        <v>-7.3195950644980616</v>
      </c>
      <c r="G893" s="214"/>
      <c r="H893" s="214">
        <v>1.4606180044157893</v>
      </c>
      <c r="I893" s="214">
        <v>9.8337201333494519</v>
      </c>
      <c r="J893" s="214">
        <v>-3.6175166245343711</v>
      </c>
    </row>
    <row r="894" spans="1:10">
      <c r="A894" s="214">
        <v>684</v>
      </c>
      <c r="B894" s="214" t="s">
        <v>330</v>
      </c>
      <c r="C894" s="214">
        <v>2008</v>
      </c>
      <c r="D894" s="214" t="s">
        <v>458</v>
      </c>
      <c r="E894" s="214">
        <v>0.27038034537393685</v>
      </c>
      <c r="F894" s="214">
        <v>-7.8993322803439776</v>
      </c>
      <c r="G894" s="214"/>
      <c r="H894" s="214">
        <v>-2.4377180977502935</v>
      </c>
      <c r="I894" s="214">
        <v>2.8465809684242274</v>
      </c>
      <c r="J894" s="214">
        <v>7.7608497550439814</v>
      </c>
    </row>
    <row r="895" spans="1:10">
      <c r="A895" s="214">
        <v>684</v>
      </c>
      <c r="B895" s="214" t="s">
        <v>330</v>
      </c>
      <c r="C895" s="214">
        <v>2009</v>
      </c>
      <c r="D895" s="214" t="s">
        <v>458</v>
      </c>
      <c r="E895" s="214">
        <v>0.73761080565677872</v>
      </c>
      <c r="F895" s="214">
        <v>-4.7220263230953936</v>
      </c>
      <c r="G895" s="214"/>
      <c r="H895" s="214">
        <v>22.438179400980761</v>
      </c>
      <c r="I895" s="214">
        <v>7.3547863994236842</v>
      </c>
      <c r="J895" s="214">
        <v>-24.333328671652268</v>
      </c>
    </row>
    <row r="896" spans="1:10">
      <c r="A896" s="214">
        <v>684</v>
      </c>
      <c r="B896" s="214" t="s">
        <v>330</v>
      </c>
      <c r="C896" s="214">
        <v>2010</v>
      </c>
      <c r="D896" s="214" t="s">
        <v>458</v>
      </c>
      <c r="E896" s="214">
        <v>3.4443658264499462</v>
      </c>
      <c r="F896" s="214">
        <v>2.1460346038878155</v>
      </c>
      <c r="G896" s="214"/>
      <c r="H896" s="214">
        <v>0.19359689660126467</v>
      </c>
      <c r="I896" s="214">
        <v>4.1426637139723077</v>
      </c>
      <c r="J896" s="214">
        <v>-3.03792938801144</v>
      </c>
    </row>
    <row r="897" spans="1:10">
      <c r="A897" s="214">
        <v>684</v>
      </c>
      <c r="B897" s="214" t="s">
        <v>330</v>
      </c>
      <c r="C897" s="214">
        <v>2012</v>
      </c>
      <c r="D897" s="214" t="s">
        <v>458</v>
      </c>
      <c r="E897" s="214">
        <v>1.41139471449209</v>
      </c>
      <c r="F897" s="214">
        <v>3.3843410980912436</v>
      </c>
      <c r="G897" s="214">
        <v>-0.94089471810409075</v>
      </c>
      <c r="H897" s="214">
        <v>3.1128089179113383</v>
      </c>
      <c r="I897" s="214">
        <v>1.601458906389297</v>
      </c>
      <c r="J897" s="214">
        <v>-5.7463194897956953</v>
      </c>
    </row>
    <row r="898" spans="1:10">
      <c r="A898" s="214">
        <v>684</v>
      </c>
      <c r="B898" s="214" t="s">
        <v>330</v>
      </c>
      <c r="C898" s="214">
        <v>2013</v>
      </c>
      <c r="D898" s="214" t="s">
        <v>458</v>
      </c>
      <c r="E898" s="214">
        <v>17.745779687360333</v>
      </c>
      <c r="F898" s="214">
        <v>9.2846093581763522</v>
      </c>
      <c r="G898" s="214">
        <v>0.39065823548510314</v>
      </c>
      <c r="H898" s="214">
        <v>3.696780283735535</v>
      </c>
      <c r="I898" s="214">
        <v>10.755098528373999</v>
      </c>
      <c r="J898" s="214">
        <v>-6.3813667184106642</v>
      </c>
    </row>
    <row r="899" spans="1:10">
      <c r="A899" s="214">
        <v>684</v>
      </c>
      <c r="B899" s="214" t="s">
        <v>330</v>
      </c>
      <c r="C899" s="214">
        <v>2014</v>
      </c>
      <c r="D899" s="214" t="s">
        <v>458</v>
      </c>
      <c r="E899" s="214">
        <v>14.452450156395344</v>
      </c>
      <c r="F899" s="214">
        <v>5.6536202045170318</v>
      </c>
      <c r="G899" s="214">
        <v>0.30468068961256689</v>
      </c>
      <c r="H899" s="214">
        <v>9.1575315428783863</v>
      </c>
      <c r="I899" s="214">
        <v>-1.3781692210724188</v>
      </c>
      <c r="J899" s="214">
        <v>0.7147869404597742</v>
      </c>
    </row>
    <row r="900" spans="1:10">
      <c r="A900" s="214">
        <v>684</v>
      </c>
      <c r="B900" s="214" t="s">
        <v>330</v>
      </c>
      <c r="C900" s="214">
        <v>2016</v>
      </c>
      <c r="D900" s="214" t="s">
        <v>458</v>
      </c>
      <c r="E900" s="214">
        <v>14.79907583993289</v>
      </c>
      <c r="F900" s="214">
        <v>2.6800356478775731</v>
      </c>
      <c r="G900" s="214">
        <v>2.511089280262226</v>
      </c>
      <c r="H900" s="214">
        <v>9.2166615749584153</v>
      </c>
      <c r="I900" s="214">
        <v>4.3722061234188843</v>
      </c>
      <c r="J900" s="214">
        <v>-3.9809167865842063</v>
      </c>
    </row>
    <row r="901" spans="1:10">
      <c r="A901" s="214">
        <v>684</v>
      </c>
      <c r="B901" s="214" t="s">
        <v>330</v>
      </c>
      <c r="C901" s="214">
        <v>2017</v>
      </c>
      <c r="D901" s="214" t="s">
        <v>458</v>
      </c>
      <c r="E901" s="214">
        <v>7.4736939591635974</v>
      </c>
      <c r="F901" s="214">
        <v>6.4243735412434866</v>
      </c>
      <c r="G901" s="214">
        <v>2.3046673881792401</v>
      </c>
      <c r="H901" s="214">
        <v>-5.0521837891026866</v>
      </c>
      <c r="I901" s="214">
        <v>1.5476848974501927</v>
      </c>
      <c r="J901" s="214">
        <v>2.2491519213933682</v>
      </c>
    </row>
    <row r="902" spans="1:10">
      <c r="A902" s="214">
        <v>684</v>
      </c>
      <c r="B902" s="214" t="s">
        <v>330</v>
      </c>
      <c r="C902" s="214">
        <v>2018</v>
      </c>
      <c r="D902" s="214" t="s">
        <v>458</v>
      </c>
      <c r="E902" s="214">
        <v>16.771403955584496</v>
      </c>
      <c r="F902" s="214">
        <v>7.104481217650723</v>
      </c>
      <c r="G902" s="214">
        <v>0.40143979945742148</v>
      </c>
      <c r="H902" s="214">
        <v>1.5172420946220821</v>
      </c>
      <c r="I902" s="214">
        <v>1.2823550694633923</v>
      </c>
      <c r="J902" s="214">
        <v>6.4658857743908786</v>
      </c>
    </row>
    <row r="903" spans="1:10">
      <c r="A903" s="214">
        <v>684</v>
      </c>
      <c r="B903" s="214" t="s">
        <v>330</v>
      </c>
      <c r="C903" s="214">
        <v>2019</v>
      </c>
      <c r="D903" s="214" t="s">
        <v>458</v>
      </c>
      <c r="E903" s="214">
        <v>27.394773066346687</v>
      </c>
      <c r="F903" s="214">
        <v>8.0429565745775324</v>
      </c>
      <c r="G903" s="214">
        <v>1.926089207466682</v>
      </c>
      <c r="H903" s="214">
        <v>13.726441053567287</v>
      </c>
      <c r="I903" s="214">
        <v>0.17336907876487828</v>
      </c>
      <c r="J903" s="214">
        <v>3.5259171519703045</v>
      </c>
    </row>
    <row r="904" spans="1:10">
      <c r="A904" s="214">
        <v>686</v>
      </c>
      <c r="B904" s="214" t="s">
        <v>71</v>
      </c>
      <c r="C904" s="214">
        <v>2011</v>
      </c>
      <c r="D904" s="214" t="s">
        <v>458</v>
      </c>
      <c r="E904" s="214">
        <v>3.6073555633570109</v>
      </c>
      <c r="F904" s="214">
        <v>-4.5979522555448078</v>
      </c>
      <c r="G904" s="214"/>
      <c r="H904" s="214">
        <v>-1.2083448084326638</v>
      </c>
      <c r="I904" s="214">
        <v>5.4823631868380218</v>
      </c>
      <c r="J904" s="214">
        <v>3.9312894404964567</v>
      </c>
    </row>
    <row r="905" spans="1:10">
      <c r="A905" s="214">
        <v>686</v>
      </c>
      <c r="B905" s="214" t="s">
        <v>71</v>
      </c>
      <c r="C905" s="214">
        <v>2012</v>
      </c>
      <c r="D905" s="214" t="s">
        <v>458</v>
      </c>
      <c r="E905" s="214">
        <v>11.126019965930766</v>
      </c>
      <c r="F905" s="214">
        <v>-1.7430033174653872</v>
      </c>
      <c r="G905" s="214">
        <v>1.8401879050129022E-2</v>
      </c>
      <c r="H905" s="214">
        <v>-0.75531351638158895</v>
      </c>
      <c r="I905" s="214">
        <v>3.8326954042660759</v>
      </c>
      <c r="J905" s="214">
        <v>9.7732395164615298</v>
      </c>
    </row>
    <row r="906" spans="1:10">
      <c r="A906" s="214">
        <v>686</v>
      </c>
      <c r="B906" s="214" t="s">
        <v>71</v>
      </c>
      <c r="C906" s="214">
        <v>2013</v>
      </c>
      <c r="D906" s="214" t="s">
        <v>458</v>
      </c>
      <c r="E906" s="214">
        <v>20.791971366459968</v>
      </c>
      <c r="F906" s="214">
        <v>2.8777017586651876</v>
      </c>
      <c r="G906" s="214">
        <v>0.57047512182878246</v>
      </c>
      <c r="H906" s="214">
        <v>2.2493292805256484</v>
      </c>
      <c r="I906" s="214">
        <v>8.2899334755427248</v>
      </c>
      <c r="J906" s="214">
        <v>6.8045317298976222</v>
      </c>
    </row>
    <row r="907" spans="1:10">
      <c r="A907" s="214">
        <v>686</v>
      </c>
      <c r="B907" s="214" t="s">
        <v>71</v>
      </c>
      <c r="C907" s="214">
        <v>2014</v>
      </c>
      <c r="D907" s="214" t="s">
        <v>458</v>
      </c>
      <c r="E907" s="214">
        <v>21.711041881801563</v>
      </c>
      <c r="F907" s="214">
        <v>6.6956925853308107</v>
      </c>
      <c r="G907" s="214">
        <v>1.6795606204377032</v>
      </c>
      <c r="H907" s="214">
        <v>-1.1764002680564003</v>
      </c>
      <c r="I907" s="214">
        <v>9.796863585344795E-2</v>
      </c>
      <c r="J907" s="214">
        <v>14.414220308236018</v>
      </c>
    </row>
    <row r="908" spans="1:10">
      <c r="A908" s="214">
        <v>686</v>
      </c>
      <c r="B908" s="214" t="s">
        <v>71</v>
      </c>
      <c r="C908" s="214">
        <v>2015</v>
      </c>
      <c r="D908" s="214" t="s">
        <v>458</v>
      </c>
      <c r="E908" s="214">
        <v>18.18244425032681</v>
      </c>
      <c r="F908" s="214">
        <v>5.4532204335865107</v>
      </c>
      <c r="G908" s="214">
        <v>3.3170499930414854</v>
      </c>
      <c r="H908" s="214">
        <v>-3.3270147530729957</v>
      </c>
      <c r="I908" s="214">
        <v>0.62844318693541368</v>
      </c>
      <c r="J908" s="214">
        <v>12.110745389836389</v>
      </c>
    </row>
    <row r="909" spans="1:10">
      <c r="A909" s="214">
        <v>686</v>
      </c>
      <c r="B909" s="214" t="s">
        <v>71</v>
      </c>
      <c r="C909" s="214">
        <v>2016</v>
      </c>
      <c r="D909" s="214" t="s">
        <v>458</v>
      </c>
      <c r="E909" s="214">
        <v>13.871350902771695</v>
      </c>
      <c r="F909" s="214">
        <v>6.8919075021745986</v>
      </c>
      <c r="G909" s="214">
        <v>2.8879864543295</v>
      </c>
      <c r="H909" s="214">
        <v>-6.2606246321661434</v>
      </c>
      <c r="I909" s="214">
        <v>3.0590376141415661</v>
      </c>
      <c r="J909" s="214">
        <v>7.2930439642921741</v>
      </c>
    </row>
    <row r="910" spans="1:10">
      <c r="A910" s="214">
        <v>686</v>
      </c>
      <c r="B910" s="214" t="s">
        <v>71</v>
      </c>
      <c r="C910" s="214">
        <v>2017</v>
      </c>
      <c r="D910" s="214" t="s">
        <v>458</v>
      </c>
      <c r="E910" s="214">
        <v>11.818102573667694</v>
      </c>
      <c r="F910" s="214">
        <v>6.3670346299411014</v>
      </c>
      <c r="G910" s="214">
        <v>1.8131840053802106</v>
      </c>
      <c r="H910" s="214">
        <v>-3.5203467959047483</v>
      </c>
      <c r="I910" s="214">
        <v>11.432544777099253</v>
      </c>
      <c r="J910" s="214">
        <v>-4.2743140428481254</v>
      </c>
    </row>
    <row r="911" spans="1:10">
      <c r="A911" s="214">
        <v>686</v>
      </c>
      <c r="B911" s="214" t="s">
        <v>71</v>
      </c>
      <c r="C911" s="214">
        <v>2018</v>
      </c>
      <c r="D911" s="214" t="s">
        <v>458</v>
      </c>
      <c r="E911" s="214">
        <v>9.9252150945275019</v>
      </c>
      <c r="F911" s="214">
        <v>2.8946568097693106</v>
      </c>
      <c r="G911" s="214">
        <v>2.2604497201017386</v>
      </c>
      <c r="H911" s="214">
        <v>-3.482599411903657</v>
      </c>
      <c r="I911" s="214">
        <v>12.502755809379096</v>
      </c>
      <c r="J911" s="214">
        <v>-4.2500478328189892</v>
      </c>
    </row>
    <row r="912" spans="1:10">
      <c r="A912" s="214">
        <v>686</v>
      </c>
      <c r="B912" s="214" t="s">
        <v>71</v>
      </c>
      <c r="C912" s="214">
        <v>2019</v>
      </c>
      <c r="D912" s="214" t="s">
        <v>458</v>
      </c>
      <c r="E912" s="214">
        <v>6.7965086847177005</v>
      </c>
      <c r="F912" s="214">
        <v>3.7722637623119279</v>
      </c>
      <c r="G912" s="214">
        <v>2.821471665904943</v>
      </c>
      <c r="H912" s="214">
        <v>-10.920433600440507</v>
      </c>
      <c r="I912" s="214">
        <v>15.307268987006335</v>
      </c>
      <c r="J912" s="214">
        <v>-4.1840621300650049</v>
      </c>
    </row>
    <row r="913" spans="1:10">
      <c r="A913" s="214">
        <v>688</v>
      </c>
      <c r="B913" s="214" t="s">
        <v>101</v>
      </c>
      <c r="C913" s="214">
        <v>2013</v>
      </c>
      <c r="D913" s="214" t="s">
        <v>151</v>
      </c>
      <c r="E913" s="214">
        <v>4.4371464670893701</v>
      </c>
      <c r="F913" s="214">
        <v>4.060094049718403</v>
      </c>
      <c r="G913" s="214">
        <v>0.9162942897843086</v>
      </c>
      <c r="H913" s="214">
        <v>-1.0835908983670741</v>
      </c>
      <c r="I913" s="214">
        <v>11.162180420350744</v>
      </c>
      <c r="J913" s="214">
        <v>-10.617831394397001</v>
      </c>
    </row>
    <row r="914" spans="1:10">
      <c r="A914" s="214">
        <v>688</v>
      </c>
      <c r="B914" s="214" t="s">
        <v>101</v>
      </c>
      <c r="C914" s="214">
        <v>2014</v>
      </c>
      <c r="D914" s="214" t="s">
        <v>151</v>
      </c>
      <c r="E914" s="214">
        <v>38.361004275530505</v>
      </c>
      <c r="F914" s="214">
        <v>5.343017347542661</v>
      </c>
      <c r="G914" s="214">
        <v>1.4383963079533499</v>
      </c>
      <c r="H914" s="214">
        <v>29.923356272592613</v>
      </c>
      <c r="I914" s="214">
        <v>-3.2544506649764031</v>
      </c>
      <c r="J914" s="214">
        <v>4.9106850124182984</v>
      </c>
    </row>
    <row r="915" spans="1:10">
      <c r="A915" s="214">
        <v>688</v>
      </c>
      <c r="B915" s="214" t="s">
        <v>101</v>
      </c>
      <c r="C915" s="214">
        <v>2015</v>
      </c>
      <c r="D915" s="214" t="s">
        <v>151</v>
      </c>
      <c r="E915" s="214">
        <v>25.084040747664702</v>
      </c>
      <c r="F915" s="214">
        <v>3.0739033753794001</v>
      </c>
      <c r="G915" s="214">
        <v>3.6887057300559123</v>
      </c>
      <c r="H915" s="214">
        <v>20.622714057477769</v>
      </c>
      <c r="I915" s="214">
        <v>4.6979920419459091</v>
      </c>
      <c r="J915" s="214">
        <v>-6.9992744571942964</v>
      </c>
    </row>
    <row r="916" spans="1:10">
      <c r="A916" s="214">
        <v>688</v>
      </c>
      <c r="B916" s="214" t="s">
        <v>101</v>
      </c>
      <c r="C916" s="214">
        <v>2016</v>
      </c>
      <c r="D916" s="214" t="s">
        <v>151</v>
      </c>
      <c r="E916" s="214">
        <v>52.773616358133509</v>
      </c>
      <c r="F916" s="214">
        <v>-2.4547284933358444</v>
      </c>
      <c r="G916" s="214">
        <v>7.006135017921121</v>
      </c>
      <c r="H916" s="214">
        <v>51.644869232842616</v>
      </c>
      <c r="I916" s="214">
        <v>6.6120033460078176</v>
      </c>
      <c r="J916" s="214">
        <v>-10.034662745302214</v>
      </c>
    </row>
    <row r="917" spans="1:10">
      <c r="A917" s="214">
        <v>688</v>
      </c>
      <c r="B917" s="214" t="s">
        <v>101</v>
      </c>
      <c r="C917" s="214">
        <v>2017</v>
      </c>
      <c r="D917" s="214" t="s">
        <v>151</v>
      </c>
      <c r="E917" s="214">
        <v>51.777109756174802</v>
      </c>
      <c r="F917" s="214">
        <v>-14.876201497866948</v>
      </c>
      <c r="G917" s="214">
        <v>48.148221676852422</v>
      </c>
      <c r="H917" s="214">
        <v>23.017924132580365</v>
      </c>
      <c r="I917" s="214">
        <v>11.978018657078273</v>
      </c>
      <c r="J917" s="214">
        <v>-16.490853212469318</v>
      </c>
    </row>
    <row r="918" spans="1:10">
      <c r="A918" s="214">
        <v>688</v>
      </c>
      <c r="B918" s="214" t="s">
        <v>101</v>
      </c>
      <c r="C918" s="214">
        <v>2018</v>
      </c>
      <c r="D918" s="214" t="s">
        <v>151</v>
      </c>
      <c r="E918" s="214">
        <v>50.471926248123587</v>
      </c>
      <c r="F918" s="214">
        <v>-19.226458222581989</v>
      </c>
      <c r="G918" s="214">
        <v>51.734342611350478</v>
      </c>
      <c r="H918" s="214">
        <v>22.319298390773568</v>
      </c>
      <c r="I918" s="214">
        <v>10.757838582134532</v>
      </c>
      <c r="J918" s="214">
        <v>-15.113095113552987</v>
      </c>
    </row>
    <row r="919" spans="1:10">
      <c r="A919" s="214">
        <v>688</v>
      </c>
      <c r="B919" s="214" t="s">
        <v>101</v>
      </c>
      <c r="C919" s="214">
        <v>2019</v>
      </c>
      <c r="D919" s="214" t="s">
        <v>151</v>
      </c>
      <c r="E919" s="214">
        <v>49.161075068597007</v>
      </c>
      <c r="F919" s="214">
        <v>-10.205194145170468</v>
      </c>
      <c r="G919" s="214">
        <v>47.700046283613034</v>
      </c>
      <c r="H919" s="214">
        <v>22.789929053606876</v>
      </c>
      <c r="I919" s="214">
        <v>19.72451462287728</v>
      </c>
      <c r="J919" s="214">
        <v>-30.848220746329716</v>
      </c>
    </row>
    <row r="920" spans="1:10">
      <c r="A920" s="214">
        <v>692</v>
      </c>
      <c r="B920" s="214" t="s">
        <v>102</v>
      </c>
      <c r="C920" s="214">
        <v>2015</v>
      </c>
      <c r="D920" s="214" t="s">
        <v>151</v>
      </c>
      <c r="E920" s="214">
        <v>8.2214292151318968</v>
      </c>
      <c r="F920" s="214">
        <v>-1.3522766448572465</v>
      </c>
      <c r="G920" s="214">
        <v>6.4420089139535213</v>
      </c>
      <c r="H920" s="214">
        <v>-7.1866304581971683</v>
      </c>
      <c r="I920" s="214">
        <v>-1.6876383152416494</v>
      </c>
      <c r="J920" s="214">
        <v>12.005965719474439</v>
      </c>
    </row>
    <row r="921" spans="1:10">
      <c r="A921" s="214">
        <v>692</v>
      </c>
      <c r="B921" s="214" t="s">
        <v>102</v>
      </c>
      <c r="C921" s="214">
        <v>2016</v>
      </c>
      <c r="D921" s="214" t="s">
        <v>151</v>
      </c>
      <c r="E921" s="214">
        <v>16.463098294462206</v>
      </c>
      <c r="F921" s="214">
        <v>0.16704216231630514</v>
      </c>
      <c r="G921" s="214">
        <v>5.1740499048370774</v>
      </c>
      <c r="H921" s="214">
        <v>-16.264732237693661</v>
      </c>
      <c r="I921" s="214">
        <v>6.485359737188972</v>
      </c>
      <c r="J921" s="214">
        <v>20.901378727813508</v>
      </c>
    </row>
    <row r="922" spans="1:10">
      <c r="A922" s="214">
        <v>692</v>
      </c>
      <c r="B922" s="214" t="s">
        <v>102</v>
      </c>
      <c r="C922" s="214">
        <v>2018</v>
      </c>
      <c r="D922" s="214" t="s">
        <v>151</v>
      </c>
      <c r="E922" s="214">
        <v>18.025460941374099</v>
      </c>
      <c r="F922" s="214">
        <v>3.5925104610919503</v>
      </c>
      <c r="G922" s="214">
        <v>3.8642196293704454</v>
      </c>
      <c r="H922" s="214">
        <v>-2.4815141484963021</v>
      </c>
      <c r="I922" s="214">
        <v>5.4192893366843364</v>
      </c>
      <c r="J922" s="214">
        <v>7.6309556627236574</v>
      </c>
    </row>
    <row r="923" spans="1:10">
      <c r="A923" s="214">
        <v>692</v>
      </c>
      <c r="B923" s="214" t="s">
        <v>102</v>
      </c>
      <c r="C923" s="214">
        <v>2019</v>
      </c>
      <c r="D923" s="214" t="s">
        <v>151</v>
      </c>
      <c r="E923" s="214">
        <v>11.837445726682098</v>
      </c>
      <c r="F923" s="214">
        <v>2.0774631494558253</v>
      </c>
      <c r="G923" s="214">
        <v>4.565069428214672</v>
      </c>
      <c r="H923" s="214">
        <v>-6.3198367923945717</v>
      </c>
      <c r="I923" s="214">
        <v>22.186164266563338</v>
      </c>
      <c r="J923" s="214">
        <v>-10.671414325157158</v>
      </c>
    </row>
    <row r="924" spans="1:10">
      <c r="A924" s="214">
        <v>694</v>
      </c>
      <c r="B924" s="214" t="s">
        <v>128</v>
      </c>
      <c r="C924" s="214">
        <v>2015</v>
      </c>
      <c r="D924" s="214" t="s">
        <v>151</v>
      </c>
      <c r="E924" s="214">
        <v>8.1110024670463101</v>
      </c>
      <c r="F924" s="214">
        <v>2.0294187273860995</v>
      </c>
      <c r="G924" s="214">
        <v>0.40798253992875616</v>
      </c>
      <c r="H924" s="214">
        <v>8.8419641871132075</v>
      </c>
      <c r="I924" s="214">
        <v>23.739711983966579</v>
      </c>
      <c r="J924" s="214">
        <v>-26.908074971348324</v>
      </c>
    </row>
    <row r="925" spans="1:10">
      <c r="A925" s="214">
        <v>694</v>
      </c>
      <c r="B925" s="214" t="s">
        <v>128</v>
      </c>
      <c r="C925" s="214">
        <v>2016</v>
      </c>
      <c r="D925" s="214" t="s">
        <v>151</v>
      </c>
      <c r="E925" s="214">
        <v>9.6047824564962792</v>
      </c>
      <c r="F925" s="214">
        <v>-0.30840509288933382</v>
      </c>
      <c r="G925" s="214">
        <v>1.7353243406370631</v>
      </c>
      <c r="H925" s="214">
        <v>-19.81137325143046</v>
      </c>
      <c r="I925" s="214">
        <v>21.211443994534118</v>
      </c>
      <c r="J925" s="214">
        <v>6.7777924656448896</v>
      </c>
    </row>
    <row r="926" spans="1:10">
      <c r="A926" s="214">
        <v>694</v>
      </c>
      <c r="B926" s="214" t="s">
        <v>128</v>
      </c>
      <c r="C926" s="214">
        <v>2017</v>
      </c>
      <c r="D926" s="214" t="s">
        <v>151</v>
      </c>
      <c r="E926" s="214">
        <v>13.1977164555557</v>
      </c>
      <c r="F926" s="214">
        <v>-3.124831762444146</v>
      </c>
      <c r="G926" s="214">
        <v>1.9562360423941514</v>
      </c>
      <c r="H926" s="214">
        <v>-16.957702622636283</v>
      </c>
      <c r="I926" s="214">
        <v>24.314433960705593</v>
      </c>
      <c r="J926" s="214">
        <v>7.0095808375363831</v>
      </c>
    </row>
    <row r="927" spans="1:10">
      <c r="A927" s="214">
        <v>694</v>
      </c>
      <c r="B927" s="214" t="s">
        <v>128</v>
      </c>
      <c r="C927" s="214">
        <v>2018</v>
      </c>
      <c r="D927" s="214" t="s">
        <v>151</v>
      </c>
      <c r="E927" s="214">
        <v>6.9366741992374017</v>
      </c>
      <c r="F927" s="214">
        <v>-7.038961224585103</v>
      </c>
      <c r="G927" s="214">
        <v>2.2520175528402273</v>
      </c>
      <c r="H927" s="214">
        <v>-0.39849613471570589</v>
      </c>
      <c r="I927" s="214">
        <v>26.361506582482924</v>
      </c>
      <c r="J927" s="214">
        <v>-14.239392576784944</v>
      </c>
    </row>
    <row r="928" spans="1:10">
      <c r="A928" s="214">
        <v>694</v>
      </c>
      <c r="B928" s="214" t="s">
        <v>128</v>
      </c>
      <c r="C928" s="214">
        <v>2019</v>
      </c>
      <c r="D928" s="214" t="s">
        <v>151</v>
      </c>
      <c r="E928" s="214">
        <v>7.6009776831885016</v>
      </c>
      <c r="F928" s="214">
        <v>-5.1431101233992056</v>
      </c>
      <c r="G928" s="214">
        <v>2.1496323052627049</v>
      </c>
      <c r="H928" s="214">
        <v>1.5520329191413349</v>
      </c>
      <c r="I928" s="214">
        <v>10.113924960708347</v>
      </c>
      <c r="J928" s="214">
        <v>-1.0715023785246771</v>
      </c>
    </row>
    <row r="929" spans="1:10">
      <c r="A929" s="214">
        <v>698</v>
      </c>
      <c r="B929" s="214" t="s">
        <v>133</v>
      </c>
      <c r="C929" s="214">
        <v>2015</v>
      </c>
      <c r="D929" s="214" t="s">
        <v>151</v>
      </c>
      <c r="E929" s="214">
        <v>19.859599309528001</v>
      </c>
      <c r="F929" s="214">
        <v>8.1368887808151165</v>
      </c>
      <c r="G929" s="214"/>
      <c r="H929" s="214">
        <v>14.63221497817668</v>
      </c>
      <c r="I929" s="214">
        <v>-7.0014952272814739</v>
      </c>
      <c r="J929" s="214">
        <v>4.0919907778176636</v>
      </c>
    </row>
    <row r="930" spans="1:10">
      <c r="A930" s="214">
        <v>698</v>
      </c>
      <c r="B930" s="214" t="s">
        <v>133</v>
      </c>
      <c r="C930" s="214">
        <v>2016</v>
      </c>
      <c r="D930" s="214" t="s">
        <v>151</v>
      </c>
      <c r="E930" s="214">
        <v>14.414265538027507</v>
      </c>
      <c r="F930" s="214">
        <v>0.97451065715577301</v>
      </c>
      <c r="G930" s="214"/>
      <c r="H930" s="214">
        <v>-3.3224889841871672</v>
      </c>
      <c r="I930" s="214">
        <v>-6.3745411636082849</v>
      </c>
      <c r="J930" s="214">
        <v>23.136785028667191</v>
      </c>
    </row>
    <row r="931" spans="1:10">
      <c r="A931" s="214">
        <v>698</v>
      </c>
      <c r="B931" s="214" t="s">
        <v>133</v>
      </c>
      <c r="C931" s="214">
        <v>2017</v>
      </c>
      <c r="D931" s="214" t="s">
        <v>151</v>
      </c>
      <c r="E931" s="214">
        <v>53.769249973244996</v>
      </c>
      <c r="F931" s="214">
        <v>9.5237995154757833</v>
      </c>
      <c r="G931" s="214"/>
      <c r="H931" s="214">
        <v>20.929317029546628</v>
      </c>
      <c r="I931" s="214">
        <v>6.4769682401249327</v>
      </c>
      <c r="J931" s="214">
        <v>16.839165188097653</v>
      </c>
    </row>
    <row r="932" spans="1:10">
      <c r="A932" s="214">
        <v>698</v>
      </c>
      <c r="B932" s="214" t="s">
        <v>133</v>
      </c>
      <c r="C932" s="214">
        <v>2018</v>
      </c>
      <c r="D932" s="214" t="s">
        <v>151</v>
      </c>
      <c r="E932" s="214">
        <v>21.6297481998431</v>
      </c>
      <c r="F932" s="214">
        <v>-31.276731625986613</v>
      </c>
      <c r="G932" s="214">
        <v>65.793379315201207</v>
      </c>
      <c r="H932" s="214">
        <v>-48.780907825612047</v>
      </c>
      <c r="I932" s="214">
        <v>22.792140908439912</v>
      </c>
      <c r="J932" s="214">
        <v>13.101867427800656</v>
      </c>
    </row>
    <row r="933" spans="1:10">
      <c r="A933" s="214">
        <v>714</v>
      </c>
      <c r="B933" s="214" t="s">
        <v>104</v>
      </c>
      <c r="C933" s="214">
        <v>2013</v>
      </c>
      <c r="D933" s="214" t="s">
        <v>151</v>
      </c>
      <c r="E933" s="214">
        <v>1.9162579871026864</v>
      </c>
      <c r="F933" s="214">
        <v>-9.4437312055076461</v>
      </c>
      <c r="G933" s="214">
        <v>2.9709249913777644</v>
      </c>
      <c r="H933" s="214">
        <v>34.622412425436409</v>
      </c>
      <c r="I933" s="214">
        <v>-14.061921684856792</v>
      </c>
      <c r="J933" s="214">
        <v>-12.171426539347046</v>
      </c>
    </row>
    <row r="934" spans="1:10">
      <c r="A934" s="214">
        <v>714</v>
      </c>
      <c r="B934" s="214" t="s">
        <v>104</v>
      </c>
      <c r="C934" s="214">
        <v>2014</v>
      </c>
      <c r="D934" s="214" t="s">
        <v>151</v>
      </c>
      <c r="E934" s="214">
        <v>3.7632215985154893</v>
      </c>
      <c r="F934" s="214">
        <v>2.8337239873542375</v>
      </c>
      <c r="G934" s="214">
        <v>-1.2363792862141176</v>
      </c>
      <c r="H934" s="214">
        <v>12.955134189009742</v>
      </c>
      <c r="I934" s="214">
        <v>-1.5801170964345701</v>
      </c>
      <c r="J934" s="214">
        <v>-9.2091401951997938</v>
      </c>
    </row>
    <row r="935" spans="1:10">
      <c r="A935" s="214">
        <v>714</v>
      </c>
      <c r="B935" s="214" t="s">
        <v>104</v>
      </c>
      <c r="C935" s="214">
        <v>2015</v>
      </c>
      <c r="D935" s="214" t="s">
        <v>151</v>
      </c>
      <c r="E935" s="214">
        <v>17.887040724345397</v>
      </c>
      <c r="F935" s="214">
        <v>2.6958381003360663</v>
      </c>
      <c r="G935" s="214">
        <v>1.3574005490738639</v>
      </c>
      <c r="H935" s="214">
        <v>11.319829376762204</v>
      </c>
      <c r="I935" s="214">
        <v>-8.1677784387587522</v>
      </c>
      <c r="J935" s="214">
        <v>10.681751136932011</v>
      </c>
    </row>
    <row r="936" spans="1:10">
      <c r="A936" s="214">
        <v>714</v>
      </c>
      <c r="B936" s="214" t="s">
        <v>104</v>
      </c>
      <c r="C936" s="214">
        <v>2016</v>
      </c>
      <c r="D936" s="214" t="s">
        <v>151</v>
      </c>
      <c r="E936" s="214">
        <v>24.880981824757697</v>
      </c>
      <c r="F936" s="214">
        <v>3.079793308830157</v>
      </c>
      <c r="G936" s="214">
        <v>3.2678449660212396</v>
      </c>
      <c r="H936" s="214">
        <v>5.10054573908603</v>
      </c>
      <c r="I936" s="214">
        <v>-4.8992191880716902</v>
      </c>
      <c r="J936" s="214">
        <v>18.332016998891962</v>
      </c>
    </row>
    <row r="937" spans="1:10">
      <c r="A937" s="214">
        <v>714</v>
      </c>
      <c r="B937" s="214" t="s">
        <v>104</v>
      </c>
      <c r="C937" s="214">
        <v>2017</v>
      </c>
      <c r="D937" s="214" t="s">
        <v>151</v>
      </c>
      <c r="E937" s="214">
        <v>25.548804753765605</v>
      </c>
      <c r="F937" s="214">
        <v>4.5507322775121715</v>
      </c>
      <c r="G937" s="214">
        <v>3.2740584532260262</v>
      </c>
      <c r="H937" s="214">
        <v>19.101637556152077</v>
      </c>
      <c r="I937" s="214">
        <v>3.2938926347907014</v>
      </c>
      <c r="J937" s="214">
        <v>-4.6715161679153709</v>
      </c>
    </row>
    <row r="938" spans="1:10">
      <c r="A938" s="214">
        <v>714</v>
      </c>
      <c r="B938" s="214" t="s">
        <v>104</v>
      </c>
      <c r="C938" s="214">
        <v>2018</v>
      </c>
      <c r="D938" s="214" t="s">
        <v>151</v>
      </c>
      <c r="E938" s="214">
        <v>15.3849755401402</v>
      </c>
      <c r="F938" s="214">
        <v>6.1676007677313134</v>
      </c>
      <c r="G938" s="214">
        <v>2.1832445643081231</v>
      </c>
      <c r="H938" s="214">
        <v>6.9336506713656405</v>
      </c>
      <c r="I938" s="214">
        <v>4.4451786261641004</v>
      </c>
      <c r="J938" s="214">
        <v>-4.3446990894289783</v>
      </c>
    </row>
    <row r="939" spans="1:10">
      <c r="A939" s="214">
        <v>714</v>
      </c>
      <c r="B939" s="214" t="s">
        <v>104</v>
      </c>
      <c r="C939" s="214">
        <v>2019</v>
      </c>
      <c r="D939" s="214" t="s">
        <v>151</v>
      </c>
      <c r="E939" s="214">
        <v>24.441737683693496</v>
      </c>
      <c r="F939" s="214">
        <v>6.051518584948175</v>
      </c>
      <c r="G939" s="214">
        <v>3.8983815773495163</v>
      </c>
      <c r="H939" s="214">
        <v>8.1591397283424527</v>
      </c>
      <c r="I939" s="214">
        <v>-3.1255480933358371</v>
      </c>
      <c r="J939" s="214">
        <v>9.4582458863891787</v>
      </c>
    </row>
    <row r="940" spans="1:10">
      <c r="A940" s="214">
        <v>716</v>
      </c>
      <c r="B940" s="214" t="s">
        <v>633</v>
      </c>
      <c r="C940" s="214">
        <v>2014</v>
      </c>
      <c r="D940" s="214" t="s">
        <v>151</v>
      </c>
      <c r="E940" s="214">
        <v>15.36258653376197</v>
      </c>
      <c r="F940" s="214">
        <v>-36.884072331279</v>
      </c>
      <c r="G940" s="214">
        <v>16.910405912404915</v>
      </c>
      <c r="H940" s="214">
        <v>17.187758557474623</v>
      </c>
      <c r="I940" s="214">
        <v>-8.8706653000147497</v>
      </c>
      <c r="J940" s="214">
        <v>27.019159695176171</v>
      </c>
    </row>
    <row r="941" spans="1:10">
      <c r="A941" s="214">
        <v>716</v>
      </c>
      <c r="B941" s="214" t="s">
        <v>633</v>
      </c>
      <c r="C941" s="214">
        <v>2015</v>
      </c>
      <c r="D941" s="214" t="s">
        <v>151</v>
      </c>
      <c r="E941" s="214">
        <v>9.1380934631299198</v>
      </c>
      <c r="F941" s="214">
        <v>-14.496640945872876</v>
      </c>
      <c r="G941" s="214">
        <v>18.626582883989457</v>
      </c>
      <c r="H941" s="214">
        <v>-33.777574367671264</v>
      </c>
      <c r="I941" s="214">
        <v>42.916774154096181</v>
      </c>
      <c r="J941" s="214">
        <v>-4.1310482614115926</v>
      </c>
    </row>
    <row r="942" spans="1:10">
      <c r="A942" s="214">
        <v>716</v>
      </c>
      <c r="B942" s="214" t="s">
        <v>633</v>
      </c>
      <c r="C942" s="214">
        <v>2016</v>
      </c>
      <c r="D942" s="214" t="s">
        <v>151</v>
      </c>
      <c r="E942" s="214">
        <v>30.108269552236706</v>
      </c>
      <c r="F942" s="214">
        <v>-18.646516056983575</v>
      </c>
      <c r="G942" s="214">
        <v>15.948023491231362</v>
      </c>
      <c r="H942" s="214">
        <v>-18.49882595352635</v>
      </c>
      <c r="I942" s="214">
        <v>53.283755872672117</v>
      </c>
      <c r="J942" s="214">
        <v>-1.9781678011568431</v>
      </c>
    </row>
    <row r="943" spans="1:10">
      <c r="A943" s="214">
        <v>716</v>
      </c>
      <c r="B943" s="214" t="s">
        <v>633</v>
      </c>
      <c r="C943" s="214">
        <v>2017</v>
      </c>
      <c r="D943" s="214" t="s">
        <v>151</v>
      </c>
      <c r="E943" s="214">
        <v>61.272102835857211</v>
      </c>
      <c r="F943" s="214">
        <v>-15.323970975107002</v>
      </c>
      <c r="G943" s="214">
        <v>3.9135854978968121</v>
      </c>
      <c r="H943" s="214">
        <v>1.1673730233465704</v>
      </c>
      <c r="I943" s="214">
        <v>94.630149914821089</v>
      </c>
      <c r="J943" s="214">
        <v>-23.115034625100265</v>
      </c>
    </row>
    <row r="944" spans="1:10">
      <c r="A944" s="214">
        <v>716</v>
      </c>
      <c r="B944" s="214" t="s">
        <v>633</v>
      </c>
      <c r="C944" s="214">
        <v>2018</v>
      </c>
      <c r="D944" s="214" t="s">
        <v>151</v>
      </c>
      <c r="E944" s="214">
        <v>44.186227419877788</v>
      </c>
      <c r="F944" s="214">
        <v>-10.370578297107235</v>
      </c>
      <c r="G944" s="214">
        <v>10.463971187235011</v>
      </c>
      <c r="H944" s="214">
        <v>-45.119046257199557</v>
      </c>
      <c r="I944" s="214">
        <v>90.353701553989666</v>
      </c>
      <c r="J944" s="214">
        <v>-1.1418207670400662</v>
      </c>
    </row>
    <row r="945" spans="1:10">
      <c r="A945" s="214">
        <v>716</v>
      </c>
      <c r="B945" s="214" t="s">
        <v>633</v>
      </c>
      <c r="C945" s="214">
        <v>2019</v>
      </c>
      <c r="D945" s="214" t="s">
        <v>151</v>
      </c>
      <c r="E945" s="214">
        <v>9.9857384790950903</v>
      </c>
      <c r="F945" s="214">
        <v>-8.4936392325769852</v>
      </c>
      <c r="G945" s="214">
        <v>14.876824670324801</v>
      </c>
      <c r="H945" s="214">
        <v>4.5877371291510345</v>
      </c>
      <c r="I945" s="214">
        <v>18.823125693929939</v>
      </c>
      <c r="J945" s="214">
        <v>-19.808309781733698</v>
      </c>
    </row>
    <row r="946" spans="1:10">
      <c r="A946" s="214">
        <v>718</v>
      </c>
      <c r="B946" s="214" t="s">
        <v>355</v>
      </c>
      <c r="C946" s="214">
        <v>2014</v>
      </c>
      <c r="D946" s="214" t="s">
        <v>458</v>
      </c>
      <c r="E946" s="214">
        <v>28.654183154605079</v>
      </c>
      <c r="F946" s="214">
        <v>8.2840260166312873</v>
      </c>
      <c r="G946" s="214">
        <v>-13.086550476975894</v>
      </c>
      <c r="H946" s="214">
        <v>65.329116480370459</v>
      </c>
      <c r="I946" s="214">
        <v>-28.007930847049948</v>
      </c>
      <c r="J946" s="214">
        <v>-3.8644780183708143</v>
      </c>
    </row>
    <row r="947" spans="1:10">
      <c r="A947" s="214">
        <v>718</v>
      </c>
      <c r="B947" s="214" t="s">
        <v>355</v>
      </c>
      <c r="C947" s="214">
        <v>2015</v>
      </c>
      <c r="D947" s="214" t="s">
        <v>458</v>
      </c>
      <c r="E947" s="214">
        <v>13.808352615359382</v>
      </c>
      <c r="F947" s="214">
        <v>0.62134216920207308</v>
      </c>
      <c r="G947" s="214">
        <v>10.468407808937101</v>
      </c>
      <c r="H947" s="214">
        <v>13.600995077963972</v>
      </c>
      <c r="I947" s="214">
        <v>-5.8670839023707515</v>
      </c>
      <c r="J947" s="214">
        <v>-5.0153085383730129</v>
      </c>
    </row>
    <row r="948" spans="1:10">
      <c r="A948" s="214">
        <v>718</v>
      </c>
      <c r="B948" s="214" t="s">
        <v>355</v>
      </c>
      <c r="C948" s="214">
        <v>2016</v>
      </c>
      <c r="D948" s="214" t="s">
        <v>458</v>
      </c>
      <c r="E948" s="214">
        <v>22.627608259073703</v>
      </c>
      <c r="F948" s="214">
        <v>0.29954761004629926</v>
      </c>
      <c r="G948" s="214">
        <v>1.2526535390676123</v>
      </c>
      <c r="H948" s="214">
        <v>29.538968501571773</v>
      </c>
      <c r="I948" s="214">
        <v>-1.6274791380057394</v>
      </c>
      <c r="J948" s="214">
        <v>-6.8360822536062358</v>
      </c>
    </row>
    <row r="949" spans="1:10">
      <c r="A949" s="214">
        <v>718</v>
      </c>
      <c r="B949" s="214" t="s">
        <v>355</v>
      </c>
      <c r="C949" s="214">
        <v>2018</v>
      </c>
      <c r="D949" s="214" t="s">
        <v>458</v>
      </c>
      <c r="E949" s="214">
        <v>17.194257515478604</v>
      </c>
      <c r="F949" s="214">
        <v>10.730431971123597</v>
      </c>
      <c r="G949" s="214">
        <v>4.3485735147782343</v>
      </c>
      <c r="H949" s="214">
        <v>3.9319344675464079</v>
      </c>
      <c r="I949" s="214">
        <v>-12.5855452122684</v>
      </c>
      <c r="J949" s="214">
        <v>10.768862774298761</v>
      </c>
    </row>
    <row r="950" spans="1:10">
      <c r="A950" s="214">
        <v>718</v>
      </c>
      <c r="B950" s="214" t="s">
        <v>355</v>
      </c>
      <c r="C950" s="214">
        <v>2019</v>
      </c>
      <c r="D950" s="214" t="s">
        <v>458</v>
      </c>
      <c r="E950" s="214">
        <v>5.7142830730332932</v>
      </c>
      <c r="F950" s="214">
        <v>5.720563490311763</v>
      </c>
      <c r="G950" s="214">
        <v>3.3965876200811693</v>
      </c>
      <c r="H950" s="214">
        <v>-0.16190391535803172</v>
      </c>
      <c r="I950" s="214">
        <v>-10.544031809290296</v>
      </c>
      <c r="J950" s="214">
        <v>7.3030676872886922</v>
      </c>
    </row>
    <row r="951" spans="1:10">
      <c r="A951" s="214">
        <v>722</v>
      </c>
      <c r="B951" s="214" t="s">
        <v>129</v>
      </c>
      <c r="C951" s="214">
        <v>2010</v>
      </c>
      <c r="D951" s="214" t="s">
        <v>151</v>
      </c>
      <c r="E951" s="214">
        <v>10.382696834644264</v>
      </c>
      <c r="F951" s="214">
        <v>-0.51818273891898137</v>
      </c>
      <c r="G951" s="214"/>
      <c r="H951" s="214">
        <v>-1.1357565090515216</v>
      </c>
      <c r="I951" s="214">
        <v>12.593756119682254</v>
      </c>
      <c r="J951" s="214">
        <v>-0.55712003706749158</v>
      </c>
    </row>
    <row r="952" spans="1:10">
      <c r="A952" s="214">
        <v>722</v>
      </c>
      <c r="B952" s="214" t="s">
        <v>129</v>
      </c>
      <c r="C952" s="214">
        <v>2011</v>
      </c>
      <c r="D952" s="214" t="s">
        <v>151</v>
      </c>
      <c r="E952" s="214">
        <v>13.361935098503999</v>
      </c>
      <c r="F952" s="214">
        <v>0.73950347469877076</v>
      </c>
      <c r="G952" s="214"/>
      <c r="H952" s="214">
        <v>3.2793336424087016</v>
      </c>
      <c r="I952" s="214">
        <v>14.004397557028067</v>
      </c>
      <c r="J952" s="214">
        <v>-4.6612995756315385</v>
      </c>
    </row>
    <row r="953" spans="1:10">
      <c r="A953" s="214">
        <v>722</v>
      </c>
      <c r="B953" s="214" t="s">
        <v>129</v>
      </c>
      <c r="C953" s="214">
        <v>2012</v>
      </c>
      <c r="D953" s="214" t="s">
        <v>151</v>
      </c>
      <c r="E953" s="214">
        <v>9.7729805110720207</v>
      </c>
      <c r="F953" s="214">
        <v>0.91602218687302794</v>
      </c>
      <c r="G953" s="214">
        <v>1.4136045515714573</v>
      </c>
      <c r="H953" s="214">
        <v>1.4922940981364898</v>
      </c>
      <c r="I953" s="214">
        <v>10.436657292531706</v>
      </c>
      <c r="J953" s="214">
        <v>-4.4855976180406572</v>
      </c>
    </row>
    <row r="954" spans="1:10">
      <c r="A954" s="214">
        <v>722</v>
      </c>
      <c r="B954" s="214" t="s">
        <v>129</v>
      </c>
      <c r="C954" s="214">
        <v>2013</v>
      </c>
      <c r="D954" s="214" t="s">
        <v>151</v>
      </c>
      <c r="E954" s="214">
        <v>12.079021507344816</v>
      </c>
      <c r="F954" s="214">
        <v>2.4493155498562329</v>
      </c>
      <c r="G954" s="214">
        <v>1.5247902439220324</v>
      </c>
      <c r="H954" s="214">
        <v>-0.21285226705254168</v>
      </c>
      <c r="I954" s="214">
        <v>13.451326301454298</v>
      </c>
      <c r="J954" s="214">
        <v>-5.1335583208352062</v>
      </c>
    </row>
    <row r="955" spans="1:10">
      <c r="A955" s="214">
        <v>722</v>
      </c>
      <c r="B955" s="214" t="s">
        <v>129</v>
      </c>
      <c r="C955" s="214">
        <v>2014</v>
      </c>
      <c r="D955" s="214" t="s">
        <v>151</v>
      </c>
      <c r="E955" s="214">
        <v>17.844357909350233</v>
      </c>
      <c r="F955" s="214">
        <v>4.0431325628418495</v>
      </c>
      <c r="G955" s="214">
        <v>4.0867221756401451</v>
      </c>
      <c r="H955" s="214">
        <v>6.0421892849838112</v>
      </c>
      <c r="I955" s="214">
        <v>-7.3700578508525183E-2</v>
      </c>
      <c r="J955" s="214">
        <v>3.7460144643929567</v>
      </c>
    </row>
    <row r="956" spans="1:10">
      <c r="A956" s="214">
        <v>722</v>
      </c>
      <c r="B956" s="214" t="s">
        <v>129</v>
      </c>
      <c r="C956" s="214">
        <v>2015</v>
      </c>
      <c r="D956" s="214" t="s">
        <v>151</v>
      </c>
      <c r="E956" s="214">
        <v>10.031775064049608</v>
      </c>
      <c r="F956" s="214">
        <v>6.135429481474449</v>
      </c>
      <c r="G956" s="214">
        <v>7.3796318640486724</v>
      </c>
      <c r="H956" s="214">
        <v>-6.3507156185246405</v>
      </c>
      <c r="I956" s="214">
        <v>2.4701432443833689</v>
      </c>
      <c r="J956" s="214">
        <v>0.3972860926677555</v>
      </c>
    </row>
    <row r="957" spans="1:10">
      <c r="A957" s="214">
        <v>722</v>
      </c>
      <c r="B957" s="214" t="s">
        <v>129</v>
      </c>
      <c r="C957" s="214">
        <v>2016</v>
      </c>
      <c r="D957" s="214" t="s">
        <v>151</v>
      </c>
      <c r="E957" s="214">
        <v>18.843311181673798</v>
      </c>
      <c r="F957" s="214">
        <v>5.8939856308873955</v>
      </c>
      <c r="G957" s="214">
        <v>9.1140903927543064</v>
      </c>
      <c r="H957" s="214">
        <v>1.6170107271005307</v>
      </c>
      <c r="I957" s="214">
        <v>4.1923147725213852</v>
      </c>
      <c r="J957" s="214">
        <v>-1.9740903415898146</v>
      </c>
    </row>
    <row r="958" spans="1:10">
      <c r="A958" s="214">
        <v>722</v>
      </c>
      <c r="B958" s="214" t="s">
        <v>129</v>
      </c>
      <c r="C958" s="214">
        <v>2017</v>
      </c>
      <c r="D958" s="214" t="s">
        <v>151</v>
      </c>
      <c r="E958" s="214">
        <v>7.9264373653040039</v>
      </c>
      <c r="F958" s="214">
        <v>4.3129468717644333</v>
      </c>
      <c r="G958" s="214">
        <v>3.1439882369436689</v>
      </c>
      <c r="H958" s="214">
        <v>4.1551302635762397</v>
      </c>
      <c r="I958" s="214">
        <v>4.0627995675722772</v>
      </c>
      <c r="J958" s="214">
        <v>-7.7484275745526219</v>
      </c>
    </row>
    <row r="959" spans="1:10">
      <c r="A959" s="214">
        <v>722</v>
      </c>
      <c r="B959" s="214" t="s">
        <v>129</v>
      </c>
      <c r="C959" s="214">
        <v>2018</v>
      </c>
      <c r="D959" s="214" t="s">
        <v>151</v>
      </c>
      <c r="E959" s="214">
        <v>18.969602472515703</v>
      </c>
      <c r="F959" s="214">
        <v>4.4945121060806565</v>
      </c>
      <c r="G959" s="214">
        <v>4.2970299953026876</v>
      </c>
      <c r="H959" s="214">
        <v>15.371667190781194</v>
      </c>
      <c r="I959" s="214">
        <v>-0.19317018373421746</v>
      </c>
      <c r="J959" s="214">
        <v>-5.0004366359146175</v>
      </c>
    </row>
    <row r="960" spans="1:10">
      <c r="A960" s="214">
        <v>722</v>
      </c>
      <c r="B960" s="214" t="s">
        <v>129</v>
      </c>
      <c r="C960" s="214">
        <v>2019</v>
      </c>
      <c r="D960" s="214" t="s">
        <v>151</v>
      </c>
      <c r="E960" s="214">
        <v>24.188775882669397</v>
      </c>
      <c r="F960" s="214">
        <v>4.8866223044692934</v>
      </c>
      <c r="G960" s="214">
        <v>7.9280572692847189</v>
      </c>
      <c r="H960" s="214">
        <v>16.607664787735288</v>
      </c>
      <c r="I960" s="214">
        <v>-4.7576573682943817</v>
      </c>
      <c r="J960" s="214">
        <v>-0.47591111052553003</v>
      </c>
    </row>
    <row r="961" spans="1:10">
      <c r="A961" s="214">
        <v>724</v>
      </c>
      <c r="B961" s="214" t="s">
        <v>374</v>
      </c>
      <c r="C961" s="214">
        <v>2015</v>
      </c>
      <c r="D961" s="214" t="s">
        <v>151</v>
      </c>
      <c r="E961" s="214">
        <v>9.664452628442497</v>
      </c>
      <c r="F961" s="214">
        <v>-12.268917387990889</v>
      </c>
      <c r="G961" s="214">
        <v>-0.94574011653443435</v>
      </c>
      <c r="H961" s="214">
        <v>14.938681969302692</v>
      </c>
      <c r="I961" s="214">
        <v>4.8089368688222436</v>
      </c>
      <c r="J961" s="214">
        <v>3.1314912948428884</v>
      </c>
    </row>
    <row r="962" spans="1:10">
      <c r="A962" s="214">
        <v>724</v>
      </c>
      <c r="B962" s="214" t="s">
        <v>374</v>
      </c>
      <c r="C962" s="214">
        <v>2016</v>
      </c>
      <c r="D962" s="214" t="s">
        <v>151</v>
      </c>
      <c r="E962" s="214">
        <v>22.742737448834497</v>
      </c>
      <c r="F962" s="214">
        <v>-6.0769426638183788</v>
      </c>
      <c r="G962" s="214">
        <v>12.054099949914463</v>
      </c>
      <c r="H962" s="214">
        <v>-1.4450762340066174</v>
      </c>
      <c r="I962" s="214">
        <v>2.1825389415301615</v>
      </c>
      <c r="J962" s="214">
        <v>16.028117455214876</v>
      </c>
    </row>
    <row r="963" spans="1:10">
      <c r="A963" s="214">
        <v>724</v>
      </c>
      <c r="B963" s="214" t="s">
        <v>374</v>
      </c>
      <c r="C963" s="214">
        <v>2017</v>
      </c>
      <c r="D963" s="214" t="s">
        <v>151</v>
      </c>
      <c r="E963" s="214">
        <v>26.512218640078302</v>
      </c>
      <c r="F963" s="214">
        <v>-11.420186212491695</v>
      </c>
      <c r="G963" s="214">
        <v>12.064794954423682</v>
      </c>
      <c r="H963" s="214">
        <v>-0.52275728771721952</v>
      </c>
      <c r="I963" s="214">
        <v>14.642713764710834</v>
      </c>
      <c r="J963" s="214">
        <v>11.747653421152705</v>
      </c>
    </row>
    <row r="964" spans="1:10">
      <c r="A964" s="214">
        <v>724</v>
      </c>
      <c r="B964" s="214" t="s">
        <v>374</v>
      </c>
      <c r="C964" s="214">
        <v>2018</v>
      </c>
      <c r="D964" s="214" t="s">
        <v>151</v>
      </c>
      <c r="E964" s="214">
        <v>29.2245090534811</v>
      </c>
      <c r="F964" s="214">
        <v>-13.648464029287091</v>
      </c>
      <c r="G964" s="214">
        <v>16.338825250358802</v>
      </c>
      <c r="H964" s="214">
        <v>1.6088049305952046</v>
      </c>
      <c r="I964" s="214">
        <v>31.385980510785398</v>
      </c>
      <c r="J964" s="214">
        <v>-6.4606376089712185</v>
      </c>
    </row>
    <row r="965" spans="1:10">
      <c r="A965" s="214">
        <v>724</v>
      </c>
      <c r="B965" s="214" t="s">
        <v>374</v>
      </c>
      <c r="C965" s="214">
        <v>2019</v>
      </c>
      <c r="D965" s="214" t="s">
        <v>151</v>
      </c>
      <c r="E965" s="214">
        <v>33.920678408270902</v>
      </c>
      <c r="F965" s="214">
        <v>-20.461540985488814</v>
      </c>
      <c r="G965" s="214">
        <v>21.647863301630075</v>
      </c>
      <c r="H965" s="214">
        <v>17.863182572729052</v>
      </c>
      <c r="I965" s="214">
        <v>38.81693385102723</v>
      </c>
      <c r="J965" s="214">
        <v>-23.945760331626644</v>
      </c>
    </row>
    <row r="966" spans="1:10">
      <c r="A966" s="214">
        <v>728</v>
      </c>
      <c r="B966" s="214" t="s">
        <v>319</v>
      </c>
      <c r="C966" s="214">
        <v>2008</v>
      </c>
      <c r="D966" s="214" t="s">
        <v>458</v>
      </c>
      <c r="E966" s="214">
        <v>2.5347338444093239</v>
      </c>
      <c r="F966" s="214">
        <v>1.0210399968559591</v>
      </c>
      <c r="G966" s="214"/>
      <c r="H966" s="214">
        <v>18.300089387333589</v>
      </c>
      <c r="I966" s="214">
        <v>-14.080421435607164</v>
      </c>
      <c r="J966" s="214">
        <v>-2.7059741041730589</v>
      </c>
    </row>
    <row r="967" spans="1:10">
      <c r="A967" s="214">
        <v>728</v>
      </c>
      <c r="B967" s="214" t="s">
        <v>319</v>
      </c>
      <c r="C967" s="214">
        <v>2012</v>
      </c>
      <c r="D967" s="214" t="s">
        <v>458</v>
      </c>
      <c r="E967" s="214">
        <v>8.0925451731133968</v>
      </c>
      <c r="F967" s="214">
        <v>-5.5677929318973387</v>
      </c>
      <c r="G967" s="214">
        <v>1.5275280264842568</v>
      </c>
      <c r="H967" s="214">
        <v>11.372588396551205</v>
      </c>
      <c r="I967" s="214">
        <v>13.799482123814663</v>
      </c>
      <c r="J967" s="214">
        <v>-13.039260441839385</v>
      </c>
    </row>
    <row r="968" spans="1:10">
      <c r="A968" s="214">
        <v>728</v>
      </c>
      <c r="B968" s="214" t="s">
        <v>319</v>
      </c>
      <c r="C968" s="214">
        <v>2013</v>
      </c>
      <c r="D968" s="214" t="s">
        <v>458</v>
      </c>
      <c r="E968" s="214">
        <v>2.5230676760862814</v>
      </c>
      <c r="F968" s="214">
        <v>-3.708359759953197</v>
      </c>
      <c r="G968" s="214">
        <v>3.3688266225262105</v>
      </c>
      <c r="H968" s="214">
        <v>-7.8923037820831592</v>
      </c>
      <c r="I968" s="214">
        <v>11.828422256487396</v>
      </c>
      <c r="J968" s="214">
        <v>-1.0735176608909711</v>
      </c>
    </row>
    <row r="969" spans="1:10">
      <c r="A969" s="214">
        <v>728</v>
      </c>
      <c r="B969" s="214" t="s">
        <v>319</v>
      </c>
      <c r="C969" s="214">
        <v>2015</v>
      </c>
      <c r="D969" s="214" t="s">
        <v>458</v>
      </c>
      <c r="E969" s="214">
        <v>4.559285660532602</v>
      </c>
      <c r="F969" s="214">
        <v>-4.3437554649325572</v>
      </c>
      <c r="G969" s="214">
        <v>6.541711589287873</v>
      </c>
      <c r="H969" s="214">
        <v>-3.1792835842452116</v>
      </c>
      <c r="I969" s="214">
        <v>-6.969720945295272</v>
      </c>
      <c r="J969" s="214">
        <v>12.510334065717771</v>
      </c>
    </row>
    <row r="970" spans="1:10">
      <c r="A970" s="214">
        <v>728</v>
      </c>
      <c r="B970" s="214" t="s">
        <v>319</v>
      </c>
      <c r="C970" s="214">
        <v>2017</v>
      </c>
      <c r="D970" s="214" t="s">
        <v>458</v>
      </c>
      <c r="E970" s="214">
        <v>12.3715381585247</v>
      </c>
      <c r="F970" s="214">
        <v>-8.1073772989269397</v>
      </c>
      <c r="G970" s="214">
        <v>2.1840507569170922</v>
      </c>
      <c r="H970" s="214">
        <v>-10.160370408023173</v>
      </c>
      <c r="I970" s="214">
        <v>1.2075751724909338</v>
      </c>
      <c r="J970" s="214">
        <v>27.247659936066785</v>
      </c>
    </row>
    <row r="971" spans="1:10">
      <c r="A971" s="214">
        <v>728</v>
      </c>
      <c r="B971" s="214" t="s">
        <v>319</v>
      </c>
      <c r="C971" s="214">
        <v>2018</v>
      </c>
      <c r="D971" s="214" t="s">
        <v>458</v>
      </c>
      <c r="E971" s="214">
        <v>32.738479075457995</v>
      </c>
      <c r="F971" s="214">
        <v>-3.4026155168835253</v>
      </c>
      <c r="G971" s="214">
        <v>4.0918701509731621</v>
      </c>
      <c r="H971" s="214">
        <v>-2.9279565946204373</v>
      </c>
      <c r="I971" s="214">
        <v>-0.9134508002495636</v>
      </c>
      <c r="J971" s="214">
        <v>35.890631836238356</v>
      </c>
    </row>
    <row r="972" spans="1:10">
      <c r="A972" s="214">
        <v>728</v>
      </c>
      <c r="B972" s="214" t="s">
        <v>319</v>
      </c>
      <c r="C972" s="214">
        <v>2019</v>
      </c>
      <c r="D972" s="214" t="s">
        <v>458</v>
      </c>
      <c r="E972" s="214">
        <v>19.757022003334896</v>
      </c>
      <c r="F972" s="214">
        <v>0.49486684564899575</v>
      </c>
      <c r="G972" s="214">
        <v>2.6421074402413369</v>
      </c>
      <c r="H972" s="214">
        <v>4.5302375138630779</v>
      </c>
      <c r="I972" s="214">
        <v>18.671427763394551</v>
      </c>
      <c r="J972" s="214">
        <v>-6.5816175598130613</v>
      </c>
    </row>
    <row r="973" spans="1:10">
      <c r="A973" s="214">
        <v>732</v>
      </c>
      <c r="B973" s="214" t="s">
        <v>105</v>
      </c>
      <c r="C973" s="214">
        <v>2014</v>
      </c>
      <c r="D973" s="214" t="s">
        <v>151</v>
      </c>
      <c r="E973" s="214">
        <v>15.712672905144515</v>
      </c>
      <c r="F973" s="214">
        <v>-85.468692209516064</v>
      </c>
      <c r="G973" s="214">
        <v>62.903860701509608</v>
      </c>
      <c r="H973" s="214">
        <v>30.609627929122695</v>
      </c>
      <c r="I973" s="214">
        <v>18.928887033102182</v>
      </c>
      <c r="J973" s="214">
        <v>-11.261010549073916</v>
      </c>
    </row>
    <row r="974" spans="1:10">
      <c r="A974" s="214">
        <v>732</v>
      </c>
      <c r="B974" s="214" t="s">
        <v>105</v>
      </c>
      <c r="C974" s="214">
        <v>2015</v>
      </c>
      <c r="D974" s="214" t="s">
        <v>151</v>
      </c>
      <c r="E974" s="214">
        <v>13.5112407661871</v>
      </c>
      <c r="F974" s="214">
        <v>-87.242267533092601</v>
      </c>
      <c r="G974" s="214">
        <v>61.362165764340311</v>
      </c>
      <c r="H974" s="214">
        <v>39.138663952724215</v>
      </c>
      <c r="I974" s="214">
        <v>31.570377458816445</v>
      </c>
      <c r="J974" s="214">
        <v>-31.317698876601277</v>
      </c>
    </row>
    <row r="975" spans="1:10">
      <c r="A975" s="214">
        <v>732</v>
      </c>
      <c r="B975" s="214" t="s">
        <v>105</v>
      </c>
      <c r="C975" s="214">
        <v>2016</v>
      </c>
      <c r="D975" s="214" t="s">
        <v>151</v>
      </c>
      <c r="E975" s="214">
        <v>10.743228702863298</v>
      </c>
      <c r="F975" s="214">
        <v>-85.08636767900245</v>
      </c>
      <c r="G975" s="214">
        <v>61.507538774042402</v>
      </c>
      <c r="H975" s="214">
        <v>10.435239958516018</v>
      </c>
      <c r="I975" s="214">
        <v>25.854954611315101</v>
      </c>
      <c r="J975" s="214">
        <v>-1.9681369620077476</v>
      </c>
    </row>
    <row r="976" spans="1:10">
      <c r="A976" s="214">
        <v>732</v>
      </c>
      <c r="B976" s="214" t="s">
        <v>105</v>
      </c>
      <c r="C976" s="214">
        <v>2017</v>
      </c>
      <c r="D976" s="214" t="s">
        <v>151</v>
      </c>
      <c r="E976" s="214">
        <v>19.547533721118199</v>
      </c>
      <c r="F976" s="214">
        <v>-68.241333827497982</v>
      </c>
      <c r="G976" s="214">
        <v>75.727207643767287</v>
      </c>
      <c r="H976" s="214">
        <v>-10.740582441995478</v>
      </c>
      <c r="I976" s="214">
        <v>13.992567513104145</v>
      </c>
      <c r="J976" s="214">
        <v>8.8096748337402087</v>
      </c>
    </row>
    <row r="977" spans="1:10">
      <c r="A977" s="214">
        <v>732</v>
      </c>
      <c r="B977" s="214" t="s">
        <v>105</v>
      </c>
      <c r="C977" s="214">
        <v>2018</v>
      </c>
      <c r="D977" s="214" t="s">
        <v>151</v>
      </c>
      <c r="E977" s="214">
        <v>91.975310883534604</v>
      </c>
      <c r="F977" s="214">
        <v>-137.06218133134578</v>
      </c>
      <c r="G977" s="214">
        <v>154.65515078549004</v>
      </c>
      <c r="H977" s="214">
        <v>39.995886623384216</v>
      </c>
      <c r="I977" s="214">
        <v>8.6836105852041641</v>
      </c>
      <c r="J977" s="214">
        <v>25.70284422080195</v>
      </c>
    </row>
    <row r="978" spans="1:10">
      <c r="A978" s="214">
        <v>732</v>
      </c>
      <c r="B978" s="214" t="s">
        <v>105</v>
      </c>
      <c r="C978" s="214">
        <v>2019</v>
      </c>
      <c r="D978" s="214" t="s">
        <v>151</v>
      </c>
      <c r="E978" s="214">
        <v>140.3042324834509</v>
      </c>
      <c r="F978" s="214">
        <v>-206.15798483538114</v>
      </c>
      <c r="G978" s="214">
        <v>175.12445007566711</v>
      </c>
      <c r="H978" s="214">
        <v>110.21786748209865</v>
      </c>
      <c r="I978" s="214">
        <v>26.414289398147027</v>
      </c>
      <c r="J978" s="214">
        <v>34.705610362919266</v>
      </c>
    </row>
    <row r="979" spans="1:10">
      <c r="A979" s="214">
        <v>734</v>
      </c>
      <c r="B979" s="214" t="s">
        <v>401</v>
      </c>
      <c r="C979" s="214">
        <v>2013</v>
      </c>
      <c r="D979" s="214" t="s">
        <v>458</v>
      </c>
      <c r="E979" s="214">
        <v>7.8248562405497282</v>
      </c>
      <c r="F979" s="214">
        <v>-0.32503576561475112</v>
      </c>
      <c r="G979" s="214">
        <v>6.0531182557422962</v>
      </c>
      <c r="H979" s="214">
        <v>-21.621835199260794</v>
      </c>
      <c r="I979" s="214">
        <v>8.3727155942463529</v>
      </c>
      <c r="J979" s="214">
        <v>15.345893355436623</v>
      </c>
    </row>
    <row r="980" spans="1:10">
      <c r="A980" s="214">
        <v>734</v>
      </c>
      <c r="B980" s="214" t="s">
        <v>426</v>
      </c>
      <c r="C980" s="214">
        <v>2019</v>
      </c>
      <c r="D980" s="214" t="s">
        <v>458</v>
      </c>
      <c r="E980" s="214">
        <v>10.939883622588798</v>
      </c>
      <c r="F980" s="214">
        <v>-3.8483145350409615</v>
      </c>
      <c r="G980" s="214">
        <v>1.5736750030356272</v>
      </c>
      <c r="H980" s="214">
        <v>-9.9320411206857884</v>
      </c>
      <c r="I980" s="214">
        <v>4.4437151120351999</v>
      </c>
      <c r="J980" s="214">
        <v>18.702849163244718</v>
      </c>
    </row>
    <row r="981" spans="1:10">
      <c r="A981" s="214">
        <v>738</v>
      </c>
      <c r="B981" s="214" t="s">
        <v>106</v>
      </c>
      <c r="C981" s="214">
        <v>2015</v>
      </c>
      <c r="D981" s="214" t="s">
        <v>151</v>
      </c>
      <c r="E981" s="214">
        <v>15.832715849312596</v>
      </c>
      <c r="F981" s="214">
        <v>-1.8302313106496975</v>
      </c>
      <c r="G981" s="214">
        <v>3.8811443528791436</v>
      </c>
      <c r="H981" s="214">
        <v>15.181620590951143</v>
      </c>
      <c r="I981" s="214">
        <v>20.907206861626626</v>
      </c>
      <c r="J981" s="214">
        <v>-22.307024645494607</v>
      </c>
    </row>
    <row r="982" spans="1:10">
      <c r="A982" s="214">
        <v>738</v>
      </c>
      <c r="B982" s="214" t="s">
        <v>106</v>
      </c>
      <c r="C982" s="214">
        <v>2016</v>
      </c>
      <c r="D982" s="214" t="s">
        <v>151</v>
      </c>
      <c r="E982" s="214">
        <v>5.6032196137414054</v>
      </c>
      <c r="F982" s="214">
        <v>1.9286156530484337</v>
      </c>
      <c r="G982" s="214">
        <v>1.6202822840544453</v>
      </c>
      <c r="H982" s="214">
        <v>3.656887257153854</v>
      </c>
      <c r="I982" s="214">
        <v>19.194503340872728</v>
      </c>
      <c r="J982" s="214">
        <v>-20.797068921388053</v>
      </c>
    </row>
    <row r="983" spans="1:10">
      <c r="A983" s="214">
        <v>738</v>
      </c>
      <c r="B983" s="214" t="s">
        <v>106</v>
      </c>
      <c r="C983" s="214">
        <v>2017</v>
      </c>
      <c r="D983" s="214" t="s">
        <v>151</v>
      </c>
      <c r="E983" s="214">
        <v>5.0581225947898005</v>
      </c>
      <c r="F983" s="214">
        <v>5.7302525414749041</v>
      </c>
      <c r="G983" s="214">
        <v>-1.4912274012274178</v>
      </c>
      <c r="H983" s="214">
        <v>-5.4830416010430483E-2</v>
      </c>
      <c r="I983" s="214">
        <v>16.981595079785968</v>
      </c>
      <c r="J983" s="214">
        <v>-16.107667209233227</v>
      </c>
    </row>
    <row r="984" spans="1:10">
      <c r="A984" s="214">
        <v>738</v>
      </c>
      <c r="B984" s="214" t="s">
        <v>106</v>
      </c>
      <c r="C984" s="214">
        <v>2018</v>
      </c>
      <c r="D984" s="214" t="s">
        <v>151</v>
      </c>
      <c r="E984" s="214">
        <v>5.4204715478697914</v>
      </c>
      <c r="F984" s="214">
        <v>-0.62056158011678986</v>
      </c>
      <c r="G984" s="214">
        <v>3.078739217510627</v>
      </c>
      <c r="H984" s="214">
        <v>5.3275206169614782</v>
      </c>
      <c r="I984" s="214">
        <v>16.201400009404885</v>
      </c>
      <c r="J984" s="214">
        <v>-18.566626715890408</v>
      </c>
    </row>
    <row r="985" spans="1:10">
      <c r="A985" s="214">
        <v>738</v>
      </c>
      <c r="B985" s="214" t="s">
        <v>106</v>
      </c>
      <c r="C985" s="214">
        <v>2019</v>
      </c>
      <c r="D985" s="214" t="s">
        <v>151</v>
      </c>
      <c r="E985" s="214">
        <v>5.0251359899273993</v>
      </c>
      <c r="F985" s="214">
        <v>3.6238754568999902</v>
      </c>
      <c r="G985" s="214">
        <v>4.1260279914672964</v>
      </c>
      <c r="H985" s="214">
        <v>6.8469303516935174</v>
      </c>
      <c r="I985" s="214">
        <v>14.862492137494989</v>
      </c>
      <c r="J985" s="214">
        <v>-24.434189947628397</v>
      </c>
    </row>
    <row r="986" spans="1:10">
      <c r="A986" s="214">
        <v>742</v>
      </c>
      <c r="B986" s="214" t="s">
        <v>376</v>
      </c>
      <c r="C986" s="214">
        <v>2014</v>
      </c>
      <c r="D986" s="214" t="s">
        <v>151</v>
      </c>
      <c r="E986" s="214">
        <v>34.301659434587819</v>
      </c>
      <c r="F986" s="214">
        <v>-3.4532763779429656</v>
      </c>
      <c r="G986" s="214">
        <v>-4.7465911984227942</v>
      </c>
      <c r="H986" s="214">
        <v>35.439761468105274</v>
      </c>
      <c r="I986" s="214">
        <v>-11.064627217318321</v>
      </c>
      <c r="J986" s="214">
        <v>18.12639276016662</v>
      </c>
    </row>
    <row r="987" spans="1:10">
      <c r="A987" s="214">
        <v>742</v>
      </c>
      <c r="B987" s="214" t="s">
        <v>376</v>
      </c>
      <c r="C987" s="214">
        <v>2015</v>
      </c>
      <c r="D987" s="214" t="s">
        <v>151</v>
      </c>
      <c r="E987" s="214">
        <v>26.009595676815501</v>
      </c>
      <c r="F987" s="214">
        <v>-4.9067770226848761</v>
      </c>
      <c r="G987" s="214">
        <v>4.2451366181382841</v>
      </c>
      <c r="H987" s="214">
        <v>23.808198579651506</v>
      </c>
      <c r="I987" s="214">
        <v>-15.922862812155799</v>
      </c>
      <c r="J987" s="214">
        <v>18.785900313866385</v>
      </c>
    </row>
    <row r="988" spans="1:10">
      <c r="A988" s="214">
        <v>742</v>
      </c>
      <c r="B988" s="214" t="s">
        <v>376</v>
      </c>
      <c r="C988" s="214">
        <v>2016</v>
      </c>
      <c r="D988" s="214" t="s">
        <v>151</v>
      </c>
      <c r="E988" s="214">
        <v>40.617349402466999</v>
      </c>
      <c r="F988" s="214">
        <v>2.2893272999902639</v>
      </c>
      <c r="G988" s="214">
        <v>4.120947014794587</v>
      </c>
      <c r="H988" s="214">
        <v>24.976035138155705</v>
      </c>
      <c r="I988" s="214">
        <v>-16.938980263298973</v>
      </c>
      <c r="J988" s="214">
        <v>26.170020212825417</v>
      </c>
    </row>
    <row r="989" spans="1:10">
      <c r="A989" s="214">
        <v>742</v>
      </c>
      <c r="B989" s="214" t="s">
        <v>376</v>
      </c>
      <c r="C989" s="214">
        <v>2017</v>
      </c>
      <c r="D989" s="214" t="s">
        <v>151</v>
      </c>
      <c r="E989" s="214">
        <v>33.809652373388907</v>
      </c>
      <c r="F989" s="214">
        <v>4.5852561446415576</v>
      </c>
      <c r="G989" s="214">
        <v>-1.5351054828281914</v>
      </c>
      <c r="H989" s="214">
        <v>27.684028555195603</v>
      </c>
      <c r="I989" s="214">
        <v>-5.6281924383624684</v>
      </c>
      <c r="J989" s="214">
        <v>8.7036655947423966</v>
      </c>
    </row>
    <row r="990" spans="1:10">
      <c r="A990" s="214">
        <v>742</v>
      </c>
      <c r="B990" s="214" t="s">
        <v>376</v>
      </c>
      <c r="C990" s="214">
        <v>2018</v>
      </c>
      <c r="D990" s="214" t="s">
        <v>151</v>
      </c>
      <c r="E990" s="214">
        <v>38.590384133846911</v>
      </c>
      <c r="F990" s="214">
        <v>4.2070493097627555</v>
      </c>
      <c r="G990" s="214">
        <v>4.1008671956794212</v>
      </c>
      <c r="H990" s="214">
        <v>31.680162417711731</v>
      </c>
      <c r="I990" s="214">
        <v>-7.0504320806255478</v>
      </c>
      <c r="J990" s="214">
        <v>5.6527372913185516</v>
      </c>
    </row>
    <row r="991" spans="1:10">
      <c r="A991" s="214">
        <v>742</v>
      </c>
      <c r="B991" s="214" t="s">
        <v>376</v>
      </c>
      <c r="C991" s="214">
        <v>2019</v>
      </c>
      <c r="D991" s="214" t="s">
        <v>151</v>
      </c>
      <c r="E991" s="214">
        <v>17.460170941008997</v>
      </c>
      <c r="F991" s="214">
        <v>4.7530110111320525</v>
      </c>
      <c r="G991" s="214">
        <v>5.4401199131713884</v>
      </c>
      <c r="H991" s="214">
        <v>16.025563239830252</v>
      </c>
      <c r="I991" s="214">
        <v>-7.9042513843335485</v>
      </c>
      <c r="J991" s="214">
        <v>-0.85427183879114921</v>
      </c>
    </row>
    <row r="992" spans="1:10">
      <c r="A992" s="214">
        <v>744</v>
      </c>
      <c r="B992" s="214" t="s">
        <v>324</v>
      </c>
      <c r="C992" s="214">
        <v>2007</v>
      </c>
      <c r="D992" s="214" t="s">
        <v>458</v>
      </c>
      <c r="E992" s="214">
        <v>2.3166256601754256</v>
      </c>
      <c r="F992" s="214">
        <v>-1.1195786493852236</v>
      </c>
      <c r="G992" s="214"/>
      <c r="H992" s="214">
        <v>-0.25673216212209837</v>
      </c>
      <c r="I992" s="214">
        <v>2.1930539720301567</v>
      </c>
      <c r="J992" s="214">
        <v>1.499882499652589</v>
      </c>
    </row>
    <row r="993" spans="1:10">
      <c r="A993" s="214">
        <v>744</v>
      </c>
      <c r="B993" s="214" t="s">
        <v>324</v>
      </c>
      <c r="C993" s="214">
        <v>2008</v>
      </c>
      <c r="D993" s="214" t="s">
        <v>458</v>
      </c>
      <c r="E993" s="214">
        <v>2.0167077593818163</v>
      </c>
      <c r="F993" s="214">
        <v>-3.8694342168043683</v>
      </c>
      <c r="G993" s="214"/>
      <c r="H993" s="214">
        <v>-0.15043351939122207</v>
      </c>
      <c r="I993" s="214">
        <v>2.6424146498942633</v>
      </c>
      <c r="J993" s="214">
        <v>3.3941608456831425</v>
      </c>
    </row>
    <row r="994" spans="1:10">
      <c r="A994" s="214">
        <v>744</v>
      </c>
      <c r="B994" s="214" t="s">
        <v>324</v>
      </c>
      <c r="C994" s="214">
        <v>2010</v>
      </c>
      <c r="D994" s="214" t="s">
        <v>458</v>
      </c>
      <c r="E994" s="214">
        <v>0.95396598864522275</v>
      </c>
      <c r="F994" s="214">
        <v>-3.0303451646115311</v>
      </c>
      <c r="G994" s="214">
        <v>5.8545991668042285</v>
      </c>
      <c r="H994" s="214">
        <v>-9.6608964245690991</v>
      </c>
      <c r="I994" s="214">
        <v>11.630066271599475</v>
      </c>
      <c r="J994" s="214">
        <v>-3.8394578605778449</v>
      </c>
    </row>
    <row r="995" spans="1:10">
      <c r="A995" s="214">
        <v>744</v>
      </c>
      <c r="B995" s="214" t="s">
        <v>324</v>
      </c>
      <c r="C995" s="214">
        <v>2011</v>
      </c>
      <c r="D995" s="214" t="s">
        <v>458</v>
      </c>
      <c r="E995" s="214">
        <v>4.7335076661836837</v>
      </c>
      <c r="F995" s="214">
        <v>-6.600051944993198</v>
      </c>
      <c r="G995" s="214">
        <v>2.3277569281845212</v>
      </c>
      <c r="H995" s="214">
        <v>-9.9350154202294538E-2</v>
      </c>
      <c r="I995" s="214">
        <v>18.140607447549527</v>
      </c>
      <c r="J995" s="214">
        <v>-9.0354546103548792</v>
      </c>
    </row>
    <row r="996" spans="1:10">
      <c r="A996" s="214">
        <v>744</v>
      </c>
      <c r="B996" s="214" t="s">
        <v>324</v>
      </c>
      <c r="C996" s="214">
        <v>2012</v>
      </c>
      <c r="D996" s="214" t="s">
        <v>458</v>
      </c>
      <c r="E996" s="214">
        <v>6.5057782712346466</v>
      </c>
      <c r="F996" s="214">
        <v>-5.2826527182082588</v>
      </c>
      <c r="G996" s="214">
        <v>4.7075067647397759</v>
      </c>
      <c r="H996" s="214">
        <v>-3.9762195195159995</v>
      </c>
      <c r="I996" s="214">
        <v>21.746619194881944</v>
      </c>
      <c r="J996" s="214">
        <v>-10.689475450662812</v>
      </c>
    </row>
    <row r="997" spans="1:10">
      <c r="A997" s="214">
        <v>744</v>
      </c>
      <c r="B997" s="214" t="s">
        <v>324</v>
      </c>
      <c r="C997" s="214">
        <v>2013</v>
      </c>
      <c r="D997" s="214" t="s">
        <v>458</v>
      </c>
      <c r="E997" s="214">
        <v>8.1346521042531137</v>
      </c>
      <c r="F997" s="214">
        <v>-6.9817218253447253</v>
      </c>
      <c r="G997" s="214">
        <v>8.0259446510528445</v>
      </c>
      <c r="H997" s="214">
        <v>-4.2474588708593588</v>
      </c>
      <c r="I997" s="214">
        <v>23.324089928499106</v>
      </c>
      <c r="J997" s="214">
        <v>-11.986201779094753</v>
      </c>
    </row>
    <row r="998" spans="1:10">
      <c r="A998" s="214">
        <v>744</v>
      </c>
      <c r="B998" s="214" t="s">
        <v>324</v>
      </c>
      <c r="C998" s="214">
        <v>2014</v>
      </c>
      <c r="D998" s="214" t="s">
        <v>458</v>
      </c>
      <c r="E998" s="214">
        <v>8.9076756180630312</v>
      </c>
      <c r="F998" s="214">
        <v>-6.4102248436381233</v>
      </c>
      <c r="G998" s="214">
        <v>9.8652997998035517</v>
      </c>
      <c r="H998" s="214">
        <v>-6.5900379211110032</v>
      </c>
      <c r="I998" s="214">
        <v>24.769842930224428</v>
      </c>
      <c r="J998" s="214">
        <v>-12.727204347215824</v>
      </c>
    </row>
    <row r="999" spans="1:10">
      <c r="A999" s="214">
        <v>744</v>
      </c>
      <c r="B999" s="214" t="s">
        <v>324</v>
      </c>
      <c r="C999" s="214">
        <v>2015</v>
      </c>
      <c r="D999" s="214" t="s">
        <v>458</v>
      </c>
      <c r="E999" s="214">
        <v>18.096247832025306</v>
      </c>
      <c r="F999" s="214">
        <v>-2.2502704860984588</v>
      </c>
      <c r="G999" s="214">
        <v>7.2045709158578353</v>
      </c>
      <c r="H999" s="214">
        <v>-5.1983486537796395</v>
      </c>
      <c r="I999" s="214">
        <v>25.925144968525135</v>
      </c>
      <c r="J999" s="214">
        <v>-7.5848489124795648</v>
      </c>
    </row>
    <row r="1000" spans="1:10">
      <c r="A1000" s="214">
        <v>744</v>
      </c>
      <c r="B1000" s="214" t="s">
        <v>324</v>
      </c>
      <c r="C1000" s="214">
        <v>2016</v>
      </c>
      <c r="D1000" s="214" t="s">
        <v>458</v>
      </c>
      <c r="E1000" s="214">
        <v>28.580585086422694</v>
      </c>
      <c r="F1000" s="214">
        <v>-1.352296686677628</v>
      </c>
      <c r="G1000" s="214">
        <v>12.462150191079605</v>
      </c>
      <c r="H1000" s="214">
        <v>-4.3948034362751951</v>
      </c>
      <c r="I1000" s="214">
        <v>29.024991093628326</v>
      </c>
      <c r="J1000" s="214">
        <v>-7.159456075332411</v>
      </c>
    </row>
    <row r="1001" spans="1:10">
      <c r="A1001" s="214">
        <v>744</v>
      </c>
      <c r="B1001" s="214" t="s">
        <v>324</v>
      </c>
      <c r="C1001" s="214">
        <v>2017</v>
      </c>
      <c r="D1001" s="214" t="s">
        <v>458</v>
      </c>
      <c r="E1001" s="214">
        <v>24.730692996005395</v>
      </c>
      <c r="F1001" s="214">
        <v>-1.2922607315354062</v>
      </c>
      <c r="G1001" s="214">
        <v>8.534233120168615</v>
      </c>
      <c r="H1001" s="214">
        <v>1.0187352292891849</v>
      </c>
      <c r="I1001" s="214">
        <v>16.890887241885629</v>
      </c>
      <c r="J1001" s="214">
        <v>-0.42090186380263361</v>
      </c>
    </row>
    <row r="1002" spans="1:10">
      <c r="A1002" s="214">
        <v>744</v>
      </c>
      <c r="B1002" s="214" t="s">
        <v>324</v>
      </c>
      <c r="C1002" s="214">
        <v>2018</v>
      </c>
      <c r="D1002" s="214" t="s">
        <v>458</v>
      </c>
      <c r="E1002" s="214">
        <v>28.877505890851801</v>
      </c>
      <c r="F1002" s="214">
        <v>-1.3024868373100271</v>
      </c>
      <c r="G1002" s="214">
        <v>23.457545609550664</v>
      </c>
      <c r="H1002" s="214">
        <v>-5.7856825749817622</v>
      </c>
      <c r="I1002" s="214">
        <v>17.425394042405529</v>
      </c>
      <c r="J1002" s="214">
        <v>-4.9172643488126013</v>
      </c>
    </row>
    <row r="1003" spans="1:10">
      <c r="A1003" s="214">
        <v>744</v>
      </c>
      <c r="B1003" s="214" t="s">
        <v>324</v>
      </c>
      <c r="C1003" s="214">
        <v>2019</v>
      </c>
      <c r="D1003" s="214" t="s">
        <v>458</v>
      </c>
      <c r="E1003" s="214">
        <v>17.681543278430091</v>
      </c>
      <c r="F1003" s="214">
        <v>-1.8226582907697555</v>
      </c>
      <c r="G1003" s="214">
        <v>7.8475612299843451</v>
      </c>
      <c r="H1003" s="214">
        <v>0.22767514790436949</v>
      </c>
      <c r="I1003" s="214">
        <v>19.824567879594614</v>
      </c>
      <c r="J1003" s="214">
        <v>-8.3956026882834891</v>
      </c>
    </row>
    <row r="1004" spans="1:10">
      <c r="A1004" s="214">
        <v>746</v>
      </c>
      <c r="B1004" s="214" t="s">
        <v>107</v>
      </c>
      <c r="C1004" s="214">
        <v>2012</v>
      </c>
      <c r="D1004" s="214" t="s">
        <v>151</v>
      </c>
      <c r="E1004" s="214">
        <v>30.988071035441283</v>
      </c>
      <c r="F1004" s="214">
        <v>-6.6911328161764843</v>
      </c>
      <c r="G1004" s="214">
        <v>5.5448515260651678</v>
      </c>
      <c r="H1004" s="214">
        <v>26.461967029355112</v>
      </c>
      <c r="I1004" s="214">
        <v>4.4163556817186702</v>
      </c>
      <c r="J1004" s="214">
        <v>1.2560296144788197</v>
      </c>
    </row>
    <row r="1005" spans="1:10">
      <c r="A1005" s="214">
        <v>746</v>
      </c>
      <c r="B1005" s="214" t="s">
        <v>107</v>
      </c>
      <c r="C1005" s="214">
        <v>2013</v>
      </c>
      <c r="D1005" s="214" t="s">
        <v>151</v>
      </c>
      <c r="E1005" s="214">
        <v>12.65648973518033</v>
      </c>
      <c r="F1005" s="214">
        <v>-6.6952521265592173</v>
      </c>
      <c r="G1005" s="214">
        <v>5.0330610869268888</v>
      </c>
      <c r="H1005" s="214">
        <v>4.02474982479354</v>
      </c>
      <c r="I1005" s="214">
        <v>10.071204268699109</v>
      </c>
      <c r="J1005" s="214">
        <v>0.22272668132000462</v>
      </c>
    </row>
    <row r="1006" spans="1:10">
      <c r="A1006" s="214">
        <v>746</v>
      </c>
      <c r="B1006" s="214" t="s">
        <v>107</v>
      </c>
      <c r="C1006" s="214">
        <v>2014</v>
      </c>
      <c r="D1006" s="214" t="s">
        <v>151</v>
      </c>
      <c r="E1006" s="214">
        <v>15.640693048896644</v>
      </c>
      <c r="F1006" s="214">
        <v>2.7521023447980344</v>
      </c>
      <c r="G1006" s="214">
        <v>4.4530931466793735</v>
      </c>
      <c r="H1006" s="214">
        <v>-2.9490638800175013</v>
      </c>
      <c r="I1006" s="214">
        <v>6.9275323123042796</v>
      </c>
      <c r="J1006" s="214">
        <v>4.4570291251324647</v>
      </c>
    </row>
    <row r="1007" spans="1:10">
      <c r="A1007" s="214">
        <v>746</v>
      </c>
      <c r="B1007" s="214" t="s">
        <v>107</v>
      </c>
      <c r="C1007" s="214">
        <v>2015</v>
      </c>
      <c r="D1007" s="214" t="s">
        <v>151</v>
      </c>
      <c r="E1007" s="214">
        <v>12.261085407821898</v>
      </c>
      <c r="F1007" s="214">
        <v>-0.19609751790643548</v>
      </c>
      <c r="G1007" s="214">
        <v>6.1662887381223079</v>
      </c>
      <c r="H1007" s="214">
        <v>3.7555634514346021</v>
      </c>
      <c r="I1007" s="214">
        <v>2.0158350871671153</v>
      </c>
      <c r="J1007" s="214">
        <v>0.51949564900430545</v>
      </c>
    </row>
    <row r="1008" spans="1:10">
      <c r="A1008" s="214">
        <v>746</v>
      </c>
      <c r="B1008" s="214" t="s">
        <v>107</v>
      </c>
      <c r="C1008" s="214">
        <v>2016</v>
      </c>
      <c r="D1008" s="214" t="s">
        <v>151</v>
      </c>
      <c r="E1008" s="214">
        <v>10.873708764343498</v>
      </c>
      <c r="F1008" s="214">
        <v>2.3104162443507459</v>
      </c>
      <c r="G1008" s="214">
        <v>0.48376241604392245</v>
      </c>
      <c r="H1008" s="214">
        <v>2.3373197500023468</v>
      </c>
      <c r="I1008" s="214">
        <v>15.315493331671814</v>
      </c>
      <c r="J1008" s="214">
        <v>-9.5732829777253343</v>
      </c>
    </row>
    <row r="1009" spans="1:10">
      <c r="A1009" s="214">
        <v>746</v>
      </c>
      <c r="B1009" s="214" t="s">
        <v>107</v>
      </c>
      <c r="C1009" s="214">
        <v>2017</v>
      </c>
      <c r="D1009" s="214" t="s">
        <v>151</v>
      </c>
      <c r="E1009" s="214">
        <v>5.8176135467945045</v>
      </c>
      <c r="F1009" s="214">
        <v>6.3449389348868532</v>
      </c>
      <c r="G1009" s="214">
        <v>0.86856975118642588</v>
      </c>
      <c r="H1009" s="214">
        <v>-12.060748665741365</v>
      </c>
      <c r="I1009" s="214">
        <v>16.4338002781334</v>
      </c>
      <c r="J1009" s="214">
        <v>-5.7689467516708035</v>
      </c>
    </row>
    <row r="1010" spans="1:10">
      <c r="A1010" s="214">
        <v>746</v>
      </c>
      <c r="B1010" s="214" t="s">
        <v>107</v>
      </c>
      <c r="C1010" s="214">
        <v>2018</v>
      </c>
      <c r="D1010" s="214" t="s">
        <v>151</v>
      </c>
      <c r="E1010" s="214">
        <v>4.0515890772632943</v>
      </c>
      <c r="F1010" s="214">
        <v>3.0446252083383554</v>
      </c>
      <c r="G1010" s="214">
        <v>3.7585450876283768</v>
      </c>
      <c r="H1010" s="214">
        <v>-1.9420345469752429</v>
      </c>
      <c r="I1010" s="214">
        <v>10.176595987780569</v>
      </c>
      <c r="J1010" s="214">
        <v>-10.986142659508761</v>
      </c>
    </row>
    <row r="1011" spans="1:10">
      <c r="A1011" s="214">
        <v>746</v>
      </c>
      <c r="B1011" s="214" t="s">
        <v>107</v>
      </c>
      <c r="C1011" s="214">
        <v>2019</v>
      </c>
      <c r="D1011" s="214" t="s">
        <v>151</v>
      </c>
      <c r="E1011" s="214">
        <v>3.7091080922634063</v>
      </c>
      <c r="F1011" s="214">
        <v>4.774939645652692</v>
      </c>
      <c r="G1011" s="214">
        <v>1.2054088483512126</v>
      </c>
      <c r="H1011" s="214">
        <v>-11.476204194617837</v>
      </c>
      <c r="I1011" s="214">
        <v>13.901040971399354</v>
      </c>
      <c r="J1011" s="214">
        <v>-4.6960771785220174</v>
      </c>
    </row>
    <row r="1012" spans="1:10">
      <c r="A1012" s="214">
        <v>748</v>
      </c>
      <c r="B1012" s="214" t="s">
        <v>88</v>
      </c>
      <c r="C1012" s="214">
        <v>2015</v>
      </c>
      <c r="D1012" s="214" t="s">
        <v>151</v>
      </c>
      <c r="E1012" s="214">
        <v>0.46838841318309576</v>
      </c>
      <c r="F1012" s="214">
        <v>0.13492556738012818</v>
      </c>
      <c r="G1012" s="214">
        <v>5.0351851344156247</v>
      </c>
      <c r="H1012" s="214">
        <v>2.108976694272326</v>
      </c>
      <c r="I1012" s="214">
        <v>-3.8206261080898543</v>
      </c>
      <c r="J1012" s="214">
        <v>-2.990072874795132</v>
      </c>
    </row>
    <row r="1013" spans="1:10">
      <c r="A1013" s="214">
        <v>748</v>
      </c>
      <c r="B1013" s="214" t="s">
        <v>88</v>
      </c>
      <c r="C1013" s="214">
        <v>2017</v>
      </c>
      <c r="D1013" s="214" t="s">
        <v>151</v>
      </c>
      <c r="E1013" s="214">
        <v>14.8999388002199</v>
      </c>
      <c r="F1013" s="214">
        <v>3.9628747958350097</v>
      </c>
      <c r="G1013" s="214">
        <v>2.6902741814411186</v>
      </c>
      <c r="H1013" s="214">
        <v>5.0517213437031572</v>
      </c>
      <c r="I1013" s="214">
        <v>9.2600099850377191</v>
      </c>
      <c r="J1013" s="214">
        <v>-6.0649415057971012</v>
      </c>
    </row>
    <row r="1014" spans="1:10">
      <c r="A1014" s="214">
        <v>748</v>
      </c>
      <c r="B1014" s="214" t="s">
        <v>88</v>
      </c>
      <c r="C1014" s="214">
        <v>2018</v>
      </c>
      <c r="D1014" s="214" t="s">
        <v>151</v>
      </c>
      <c r="E1014" s="214">
        <v>6.9872965155997022</v>
      </c>
      <c r="F1014" s="214">
        <v>3.8952649448080159</v>
      </c>
      <c r="G1014" s="214">
        <v>5.1723465283389478</v>
      </c>
      <c r="H1014" s="214">
        <v>-8.5122886800816993</v>
      </c>
      <c r="I1014" s="214">
        <v>4.6670611597612464</v>
      </c>
      <c r="J1014" s="214">
        <v>1.7649125627731976</v>
      </c>
    </row>
    <row r="1015" spans="1:10">
      <c r="A1015" s="214">
        <v>748</v>
      </c>
      <c r="B1015" s="214" t="s">
        <v>88</v>
      </c>
      <c r="C1015" s="214">
        <v>2019</v>
      </c>
      <c r="D1015" s="214" t="s">
        <v>151</v>
      </c>
      <c r="E1015" s="214">
        <v>10.186657273280296</v>
      </c>
      <c r="F1015" s="214">
        <v>4.5310778255317521</v>
      </c>
      <c r="G1015" s="214">
        <v>7.3924349436732912</v>
      </c>
      <c r="H1015" s="214">
        <v>-4.2079963929386732</v>
      </c>
      <c r="I1015" s="214">
        <v>15.865811977713818</v>
      </c>
      <c r="J1015" s="214">
        <v>-13.394671080699901</v>
      </c>
    </row>
    <row r="1016" spans="1:10">
      <c r="A1016" s="214">
        <v>754</v>
      </c>
      <c r="B1016" s="214" t="s">
        <v>132</v>
      </c>
      <c r="C1016" s="214">
        <v>2015</v>
      </c>
      <c r="D1016" s="214" t="s">
        <v>151</v>
      </c>
      <c r="E1016" s="214">
        <v>35.699940839881506</v>
      </c>
      <c r="F1016" s="214">
        <v>-2.7623649344871568</v>
      </c>
      <c r="G1016" s="214">
        <v>17.65805647441374</v>
      </c>
      <c r="H1016" s="214">
        <v>7.0003749601476315</v>
      </c>
      <c r="I1016" s="214">
        <v>6.6642552409067086</v>
      </c>
      <c r="J1016" s="214">
        <v>7.1396190989005888</v>
      </c>
    </row>
    <row r="1017" spans="1:10">
      <c r="A1017" s="214">
        <v>754</v>
      </c>
      <c r="B1017" s="214" t="s">
        <v>132</v>
      </c>
      <c r="C1017" s="214">
        <v>2016</v>
      </c>
      <c r="D1017" s="214" t="s">
        <v>151</v>
      </c>
      <c r="E1017" s="214">
        <v>40.0293085463625</v>
      </c>
      <c r="F1017" s="214">
        <v>-6.6113776897539305</v>
      </c>
      <c r="G1017" s="214">
        <v>16.669063380368257</v>
      </c>
      <c r="H1017" s="214">
        <v>16.389678082619888</v>
      </c>
      <c r="I1017" s="214">
        <v>14.66615078360994</v>
      </c>
      <c r="J1017" s="214">
        <v>-1.0842060104816511</v>
      </c>
    </row>
    <row r="1018" spans="1:10">
      <c r="A1018" s="214">
        <v>754</v>
      </c>
      <c r="B1018" s="214" t="s">
        <v>132</v>
      </c>
      <c r="C1018" s="214">
        <v>2017</v>
      </c>
      <c r="D1018" s="214" t="s">
        <v>151</v>
      </c>
      <c r="E1018" s="214">
        <v>39.204060482647392</v>
      </c>
      <c r="F1018" s="214">
        <v>-9.2671486912231824</v>
      </c>
      <c r="G1018" s="214">
        <v>16.693140366752829</v>
      </c>
      <c r="H1018" s="214">
        <v>19.279351322070401</v>
      </c>
      <c r="I1018" s="214">
        <v>15.190757988748064</v>
      </c>
      <c r="J1018" s="214">
        <v>-2.69204050370071</v>
      </c>
    </row>
    <row r="1019" spans="1:10">
      <c r="A1019" s="214">
        <v>754</v>
      </c>
      <c r="B1019" s="214" t="s">
        <v>132</v>
      </c>
      <c r="C1019" s="214">
        <v>2018</v>
      </c>
      <c r="D1019" s="214" t="s">
        <v>151</v>
      </c>
      <c r="E1019" s="214">
        <v>31.9841585909627</v>
      </c>
      <c r="F1019" s="214">
        <v>-9.2721081369708269</v>
      </c>
      <c r="G1019" s="214">
        <v>21.104468210402416</v>
      </c>
      <c r="H1019" s="214">
        <v>21.322374500552254</v>
      </c>
      <c r="I1019" s="214">
        <v>14.423722100576274</v>
      </c>
      <c r="J1019" s="214">
        <v>-15.594298083597423</v>
      </c>
    </row>
    <row r="1020" spans="1:10">
      <c r="A1020" s="214">
        <v>754</v>
      </c>
      <c r="B1020" s="214" t="s">
        <v>132</v>
      </c>
      <c r="C1020" s="214">
        <v>2019</v>
      </c>
      <c r="D1020" s="214" t="s">
        <v>151</v>
      </c>
      <c r="E1020" s="214">
        <v>61.295667093482301</v>
      </c>
      <c r="F1020" s="214">
        <v>-9.3694329774827168</v>
      </c>
      <c r="G1020" s="214">
        <v>27.277534491244481</v>
      </c>
      <c r="H1020" s="214">
        <v>29.764049857830081</v>
      </c>
      <c r="I1020" s="214">
        <v>13.093417061582539</v>
      </c>
      <c r="J1020" s="214">
        <v>0.53009866030791386</v>
      </c>
    </row>
    <row r="1021" spans="1:10">
      <c r="A1021" s="214">
        <v>819</v>
      </c>
      <c r="B1021" s="214" t="s">
        <v>344</v>
      </c>
      <c r="C1021" s="214">
        <v>2010</v>
      </c>
      <c r="D1021" s="214" t="s">
        <v>458</v>
      </c>
      <c r="E1021" s="214">
        <v>16.673935243592751</v>
      </c>
      <c r="F1021" s="214">
        <v>-1.4181921681152225</v>
      </c>
      <c r="G1021" s="214"/>
      <c r="H1021" s="214">
        <v>5.3809145904167313</v>
      </c>
      <c r="I1021" s="214">
        <v>20.859449558662238</v>
      </c>
      <c r="J1021" s="214">
        <v>-8.1482367373709952</v>
      </c>
    </row>
    <row r="1022" spans="1:10">
      <c r="A1022" s="214">
        <v>819</v>
      </c>
      <c r="B1022" s="214" t="s">
        <v>344</v>
      </c>
      <c r="C1022" s="214">
        <v>2011</v>
      </c>
      <c r="D1022" s="214" t="s">
        <v>458</v>
      </c>
      <c r="E1022" s="214">
        <v>14.46907341404394</v>
      </c>
      <c r="F1022" s="214">
        <v>-0.96317749771093286</v>
      </c>
      <c r="G1022" s="214"/>
      <c r="H1022" s="214">
        <v>8.9736103036280426</v>
      </c>
      <c r="I1022" s="214">
        <v>16.382946803855322</v>
      </c>
      <c r="J1022" s="214">
        <v>-9.9243061957284979</v>
      </c>
    </row>
    <row r="1023" spans="1:10">
      <c r="A1023" s="214">
        <v>819</v>
      </c>
      <c r="B1023" s="214" t="s">
        <v>344</v>
      </c>
      <c r="C1023" s="214">
        <v>2012</v>
      </c>
      <c r="D1023" s="214" t="s">
        <v>458</v>
      </c>
      <c r="E1023" s="214">
        <v>2.1008380423820654</v>
      </c>
      <c r="F1023" s="214">
        <v>1.9221093717868083</v>
      </c>
      <c r="G1023" s="214"/>
      <c r="H1023" s="214">
        <v>9.8685128086083242</v>
      </c>
      <c r="I1023" s="214">
        <v>4.7268918486607179</v>
      </c>
      <c r="J1023" s="214">
        <v>-14.416675986673788</v>
      </c>
    </row>
    <row r="1024" spans="1:10">
      <c r="A1024" s="214">
        <v>819</v>
      </c>
      <c r="B1024" s="214" t="s">
        <v>344</v>
      </c>
      <c r="C1024" s="214">
        <v>2013</v>
      </c>
      <c r="D1024" s="214" t="s">
        <v>458</v>
      </c>
      <c r="E1024" s="214">
        <v>9.6750043726271144</v>
      </c>
      <c r="F1024" s="214">
        <v>8.8595458803007805</v>
      </c>
      <c r="G1024" s="214">
        <v>2.195562836315843</v>
      </c>
      <c r="H1024" s="214">
        <v>6.3261766009339189</v>
      </c>
      <c r="I1024" s="214">
        <v>6.5142922593791646</v>
      </c>
      <c r="J1024" s="214">
        <v>-14.220573204302589</v>
      </c>
    </row>
    <row r="1025" spans="1:10">
      <c r="A1025" s="214">
        <v>819</v>
      </c>
      <c r="B1025" s="214" t="s">
        <v>344</v>
      </c>
      <c r="C1025" s="214">
        <v>2014</v>
      </c>
      <c r="D1025" s="214" t="s">
        <v>458</v>
      </c>
      <c r="E1025" s="214">
        <v>1.7824442188781049</v>
      </c>
      <c r="F1025" s="214">
        <v>5.67709349498391</v>
      </c>
      <c r="G1025" s="214">
        <v>0.76619256177369499</v>
      </c>
      <c r="H1025" s="214">
        <v>12.350339283957927</v>
      </c>
      <c r="I1025" s="214">
        <v>-9.6099505617926209</v>
      </c>
      <c r="J1025" s="214">
        <v>-7.4012305600448105</v>
      </c>
    </row>
    <row r="1026" spans="1:10">
      <c r="A1026" s="214">
        <v>819</v>
      </c>
      <c r="B1026" s="214" t="s">
        <v>344</v>
      </c>
      <c r="C1026" s="214">
        <v>2017</v>
      </c>
      <c r="D1026" s="214" t="s">
        <v>458</v>
      </c>
      <c r="E1026" s="214">
        <v>3.1246432159338013</v>
      </c>
      <c r="F1026" s="214">
        <v>0.58675302075148394</v>
      </c>
      <c r="G1026" s="214">
        <v>1.836072051149936</v>
      </c>
      <c r="H1026" s="214">
        <v>-1.4477794762828802</v>
      </c>
      <c r="I1026" s="214">
        <v>-8.8717961740613802</v>
      </c>
      <c r="J1026" s="214">
        <v>11.021393794376641</v>
      </c>
    </row>
    <row r="1027" spans="1:10">
      <c r="A1027" s="214">
        <v>819</v>
      </c>
      <c r="B1027" s="214" t="s">
        <v>344</v>
      </c>
      <c r="C1027" s="214">
        <v>2018</v>
      </c>
      <c r="D1027" s="214" t="s">
        <v>458</v>
      </c>
      <c r="E1027" s="214">
        <v>3.7985705488888968</v>
      </c>
      <c r="F1027" s="214">
        <v>1.5456888417333232</v>
      </c>
      <c r="G1027" s="214">
        <v>2.4720006311946277</v>
      </c>
      <c r="H1027" s="214">
        <v>-6.3312851393833363</v>
      </c>
      <c r="I1027" s="214">
        <v>-10.573599250545676</v>
      </c>
      <c r="J1027" s="214">
        <v>16.685765465889958</v>
      </c>
    </row>
    <row r="1028" spans="1:10">
      <c r="A1028" s="214">
        <v>819</v>
      </c>
      <c r="B1028" s="214" t="s">
        <v>344</v>
      </c>
      <c r="C1028" s="214">
        <v>2019</v>
      </c>
      <c r="D1028" s="214" t="s">
        <v>458</v>
      </c>
      <c r="E1028" s="214">
        <v>8.6460438669218007</v>
      </c>
      <c r="F1028" s="214">
        <v>2.9438894699972966</v>
      </c>
      <c r="G1028" s="214">
        <v>0.3925428815767471</v>
      </c>
      <c r="H1028" s="214">
        <v>-4.3900937393594655</v>
      </c>
      <c r="I1028" s="214">
        <v>-5.8260368496506736</v>
      </c>
      <c r="J1028" s="214">
        <v>15.525742104357896</v>
      </c>
    </row>
    <row r="1029" spans="1:10">
      <c r="A1029" s="214">
        <v>846</v>
      </c>
      <c r="B1029" s="214" t="s">
        <v>360</v>
      </c>
      <c r="C1029" s="214">
        <v>2018</v>
      </c>
      <c r="D1029" s="214" t="s">
        <v>458</v>
      </c>
      <c r="E1029" s="214">
        <v>28.068969364541502</v>
      </c>
      <c r="F1029" s="214">
        <v>-2.1241648175541439</v>
      </c>
      <c r="G1029" s="214">
        <v>3.7447392435347262</v>
      </c>
      <c r="H1029" s="214">
        <v>29.246480071624202</v>
      </c>
      <c r="I1029" s="214">
        <v>8.7483662745034536</v>
      </c>
      <c r="J1029" s="214">
        <v>-11.546451407566735</v>
      </c>
    </row>
    <row r="1030" spans="1:10">
      <c r="A1030" s="214">
        <v>846</v>
      </c>
      <c r="B1030" s="214" t="s">
        <v>360</v>
      </c>
      <c r="C1030" s="214">
        <v>2019</v>
      </c>
      <c r="D1030" s="214" t="s">
        <v>458</v>
      </c>
      <c r="E1030" s="214">
        <v>16.558777772043705</v>
      </c>
      <c r="F1030" s="214">
        <v>-1.985550186679899</v>
      </c>
      <c r="G1030" s="214">
        <v>3.3432035675616354</v>
      </c>
      <c r="H1030" s="214">
        <v>31.032560836761736</v>
      </c>
      <c r="I1030" s="214">
        <v>1.6203053737444542</v>
      </c>
      <c r="J1030" s="214">
        <v>-17.451741819344214</v>
      </c>
    </row>
    <row r="1031" spans="1:10">
      <c r="A1031" s="214">
        <v>853</v>
      </c>
      <c r="B1031" s="214" t="s">
        <v>103</v>
      </c>
      <c r="C1031" s="214">
        <v>2019</v>
      </c>
      <c r="D1031" s="214" t="s">
        <v>151</v>
      </c>
      <c r="E1031" s="214">
        <v>19.015867947221796</v>
      </c>
      <c r="F1031" s="214">
        <v>2.3526128723524522</v>
      </c>
      <c r="G1031" s="214">
        <v>1.8041093569500215</v>
      </c>
      <c r="H1031" s="214">
        <v>0.93587311139823814</v>
      </c>
      <c r="I1031" s="214">
        <v>17.745063311322717</v>
      </c>
      <c r="J1031" s="214">
        <v>-3.8217907048016357</v>
      </c>
    </row>
    <row r="1032" spans="1:10">
      <c r="A1032" s="214">
        <v>867</v>
      </c>
      <c r="B1032" s="214" t="s">
        <v>350</v>
      </c>
      <c r="C1032" s="214">
        <v>2018</v>
      </c>
      <c r="D1032" s="214" t="s">
        <v>458</v>
      </c>
      <c r="E1032" s="214">
        <v>11.775463515126102</v>
      </c>
      <c r="F1032" s="214">
        <v>5.3669513714225419</v>
      </c>
      <c r="G1032" s="214"/>
      <c r="H1032" s="214">
        <v>19.45970247664787</v>
      </c>
      <c r="I1032" s="214">
        <v>11.314864314410663</v>
      </c>
      <c r="J1032" s="214">
        <v>-24.366054647354972</v>
      </c>
    </row>
    <row r="1033" spans="1:10">
      <c r="A1033" s="214">
        <v>869</v>
      </c>
      <c r="B1033" s="214" t="s">
        <v>359</v>
      </c>
      <c r="C1033" s="214">
        <v>2017</v>
      </c>
      <c r="D1033" s="214" t="s">
        <v>458</v>
      </c>
      <c r="E1033" s="214">
        <v>18.206250064370497</v>
      </c>
      <c r="F1033" s="214">
        <v>-1.6365780211658381</v>
      </c>
      <c r="G1033" s="214">
        <v>7.1150495329901275</v>
      </c>
      <c r="H1033" s="214">
        <v>124.74177243523972</v>
      </c>
      <c r="I1033" s="214">
        <v>-15.633339761819919</v>
      </c>
      <c r="J1033" s="214">
        <v>-96.380654120873601</v>
      </c>
    </row>
    <row r="1034" spans="1:10">
      <c r="A1034" s="214">
        <v>869</v>
      </c>
      <c r="B1034" s="214" t="s">
        <v>359</v>
      </c>
      <c r="C1034" s="214">
        <v>2018</v>
      </c>
      <c r="D1034" s="214" t="s">
        <v>458</v>
      </c>
      <c r="E1034" s="214">
        <v>10.812952869655501</v>
      </c>
      <c r="F1034" s="214">
        <v>-4.9381317851015094</v>
      </c>
      <c r="G1034" s="214">
        <v>7.7878266200105379</v>
      </c>
      <c r="H1034" s="214">
        <v>156.2536839624795</v>
      </c>
      <c r="I1034" s="214">
        <v>-56.836848038317001</v>
      </c>
      <c r="J1034" s="214">
        <v>-91.453577889416039</v>
      </c>
    </row>
    <row r="1035" spans="1:10">
      <c r="A1035" s="214">
        <v>869</v>
      </c>
      <c r="B1035" s="214" t="s">
        <v>359</v>
      </c>
      <c r="C1035" s="214">
        <v>2019</v>
      </c>
      <c r="D1035" s="214" t="s">
        <v>458</v>
      </c>
      <c r="E1035" s="214">
        <v>11.533899226224705</v>
      </c>
      <c r="F1035" s="214">
        <v>-4.7887406262810019</v>
      </c>
      <c r="G1035" s="214">
        <v>9.4134624112750558</v>
      </c>
      <c r="H1035" s="214">
        <v>93.927455262622459</v>
      </c>
      <c r="I1035" s="214">
        <v>-63.002059103616801</v>
      </c>
      <c r="J1035" s="214">
        <v>-24.016218717775011</v>
      </c>
    </row>
    <row r="1036" spans="1:10">
      <c r="A1036" s="214">
        <v>911</v>
      </c>
      <c r="B1036" s="214" t="s">
        <v>335</v>
      </c>
      <c r="C1036" s="214">
        <v>2015</v>
      </c>
      <c r="D1036" s="214" t="s">
        <v>458</v>
      </c>
      <c r="E1036" s="214">
        <v>17.577369064573901</v>
      </c>
      <c r="F1036" s="214">
        <v>3.1063628151724241</v>
      </c>
      <c r="G1036" s="214">
        <v>-2.1369580249941436</v>
      </c>
      <c r="H1036" s="214">
        <v>14.109152931224751</v>
      </c>
      <c r="I1036" s="214">
        <v>3.4581701023521809</v>
      </c>
      <c r="J1036" s="214">
        <v>-0.9593587591813133</v>
      </c>
    </row>
    <row r="1037" spans="1:10">
      <c r="A1037" s="214">
        <v>911</v>
      </c>
      <c r="B1037" s="214" t="s">
        <v>335</v>
      </c>
      <c r="C1037" s="214">
        <v>2016</v>
      </c>
      <c r="D1037" s="214" t="s">
        <v>458</v>
      </c>
      <c r="E1037" s="214">
        <v>30.4484575357491</v>
      </c>
      <c r="F1037" s="214">
        <v>5.7423333699050314</v>
      </c>
      <c r="G1037" s="214">
        <v>2.3682847121405874</v>
      </c>
      <c r="H1037" s="214">
        <v>18.016864433851254</v>
      </c>
      <c r="I1037" s="214">
        <v>1.1593493276978428</v>
      </c>
      <c r="J1037" s="214">
        <v>3.1616256921543879</v>
      </c>
    </row>
    <row r="1038" spans="1:10">
      <c r="A1038" s="214">
        <v>911</v>
      </c>
      <c r="B1038" s="214" t="s">
        <v>335</v>
      </c>
      <c r="C1038" s="214">
        <v>2017</v>
      </c>
      <c r="D1038" s="214" t="s">
        <v>458</v>
      </c>
      <c r="E1038" s="214">
        <v>27.968406393011708</v>
      </c>
      <c r="F1038" s="214">
        <v>3.7988555685326904</v>
      </c>
      <c r="G1038" s="214">
        <v>2.5949517987688484</v>
      </c>
      <c r="H1038" s="214">
        <v>19.661408957499599</v>
      </c>
      <c r="I1038" s="214">
        <v>-2.7244631241318231</v>
      </c>
      <c r="J1038" s="214">
        <v>4.6376531923423912</v>
      </c>
    </row>
    <row r="1039" spans="1:10">
      <c r="A1039" s="214">
        <v>911</v>
      </c>
      <c r="B1039" s="214" t="s">
        <v>335</v>
      </c>
      <c r="C1039" s="214">
        <v>2018</v>
      </c>
      <c r="D1039" s="214" t="s">
        <v>458</v>
      </c>
      <c r="E1039" s="214">
        <v>13.7944137084408</v>
      </c>
      <c r="F1039" s="214">
        <v>7.0552867270791166</v>
      </c>
      <c r="G1039" s="214">
        <v>-1.4074934233036709</v>
      </c>
      <c r="H1039" s="214">
        <v>-1.398981914414688</v>
      </c>
      <c r="I1039" s="214">
        <v>10.281517011372046</v>
      </c>
      <c r="J1039" s="214">
        <v>-0.73591469229200257</v>
      </c>
    </row>
    <row r="1040" spans="1:10">
      <c r="A1040" s="214">
        <v>911</v>
      </c>
      <c r="B1040" s="214" t="s">
        <v>335</v>
      </c>
      <c r="C1040" s="214">
        <v>2019</v>
      </c>
      <c r="D1040" s="214" t="s">
        <v>458</v>
      </c>
      <c r="E1040" s="214">
        <v>14.760966457788093</v>
      </c>
      <c r="F1040" s="214">
        <v>7.7994890133181789</v>
      </c>
      <c r="G1040" s="214">
        <v>-0.34150935843965424</v>
      </c>
      <c r="H1040" s="214">
        <v>4.1480122180507832</v>
      </c>
      <c r="I1040" s="214">
        <v>-2.5187959189308273</v>
      </c>
      <c r="J1040" s="214">
        <v>5.6737705037896085</v>
      </c>
    </row>
    <row r="1041" spans="1:10">
      <c r="A1041" s="214">
        <v>912</v>
      </c>
      <c r="B1041" s="214" t="s">
        <v>37</v>
      </c>
      <c r="C1041" s="214">
        <v>2013</v>
      </c>
      <c r="D1041" s="214" t="s">
        <v>458</v>
      </c>
      <c r="E1041" s="214">
        <v>6.6910014445009907</v>
      </c>
      <c r="F1041" s="214">
        <v>0.63119353774114151</v>
      </c>
      <c r="G1041" s="214">
        <v>-0.54543444723888479</v>
      </c>
      <c r="H1041" s="214">
        <v>-49.089367719094568</v>
      </c>
      <c r="I1041" s="214">
        <v>7.2567659754520975</v>
      </c>
      <c r="J1041" s="214">
        <v>48.437844097641218</v>
      </c>
    </row>
    <row r="1042" spans="1:10">
      <c r="A1042" s="214">
        <v>912</v>
      </c>
      <c r="B1042" s="214" t="s">
        <v>37</v>
      </c>
      <c r="C1042" s="214">
        <v>2014</v>
      </c>
      <c r="D1042" s="214" t="s">
        <v>458</v>
      </c>
      <c r="E1042" s="214">
        <v>4.4612698021556545</v>
      </c>
      <c r="F1042" s="214">
        <v>-2.1575335046540025</v>
      </c>
      <c r="G1042" s="214">
        <v>-0.15044139340998464</v>
      </c>
      <c r="H1042" s="214">
        <v>-47.240216146323839</v>
      </c>
      <c r="I1042" s="214">
        <v>6.7913124362423432</v>
      </c>
      <c r="J1042" s="214">
        <v>47.21814841030114</v>
      </c>
    </row>
    <row r="1043" spans="1:10">
      <c r="A1043" s="214">
        <v>912</v>
      </c>
      <c r="B1043" s="214" t="s">
        <v>37</v>
      </c>
      <c r="C1043" s="214">
        <v>2015</v>
      </c>
      <c r="D1043" s="214" t="s">
        <v>458</v>
      </c>
      <c r="E1043" s="214">
        <v>16.0843098377659</v>
      </c>
      <c r="F1043" s="214">
        <v>-0.30001220076331547</v>
      </c>
      <c r="G1043" s="214">
        <v>8.7909460758298437</v>
      </c>
      <c r="H1043" s="214">
        <v>-74.803771172777772</v>
      </c>
      <c r="I1043" s="214">
        <v>2.0294908433374736</v>
      </c>
      <c r="J1043" s="214">
        <v>80.367656292139671</v>
      </c>
    </row>
    <row r="1044" spans="1:10">
      <c r="A1044" s="214">
        <v>912</v>
      </c>
      <c r="B1044" s="214" t="s">
        <v>37</v>
      </c>
      <c r="C1044" s="214">
        <v>2016</v>
      </c>
      <c r="D1044" s="214" t="s">
        <v>458</v>
      </c>
      <c r="E1044" s="214">
        <v>37.545008380826104</v>
      </c>
      <c r="F1044" s="214">
        <v>-3.4477625277711241</v>
      </c>
      <c r="G1044" s="214">
        <v>13.267900889586882</v>
      </c>
      <c r="H1044" s="214">
        <v>-59.478730975863073</v>
      </c>
      <c r="I1044" s="214">
        <v>5.5098426475782905</v>
      </c>
      <c r="J1044" s="214">
        <v>81.693758347295102</v>
      </c>
    </row>
    <row r="1045" spans="1:10">
      <c r="A1045" s="214">
        <v>912</v>
      </c>
      <c r="B1045" s="214" t="s">
        <v>37</v>
      </c>
      <c r="C1045" s="214">
        <v>2017</v>
      </c>
      <c r="D1045" s="214" t="s">
        <v>458</v>
      </c>
      <c r="E1045" s="214">
        <v>42.625456931021958</v>
      </c>
      <c r="F1045" s="214">
        <v>-8.4582882341711638</v>
      </c>
      <c r="G1045" s="214">
        <v>12.284330376896925</v>
      </c>
      <c r="H1045" s="214">
        <v>-4.9777454565768835</v>
      </c>
      <c r="I1045" s="214">
        <v>4.8159755970694533</v>
      </c>
      <c r="J1045" s="214">
        <v>38.961184647803627</v>
      </c>
    </row>
    <row r="1046" spans="1:10">
      <c r="A1046" s="214">
        <v>912</v>
      </c>
      <c r="B1046" s="214" t="s">
        <v>37</v>
      </c>
      <c r="C1046" s="214">
        <v>2018</v>
      </c>
      <c r="D1046" s="214" t="s">
        <v>458</v>
      </c>
      <c r="E1046" s="214">
        <v>9.0848626144624305</v>
      </c>
      <c r="F1046" s="214">
        <v>-3.3570429839792317</v>
      </c>
      <c r="G1046" s="214">
        <v>11.083535489121106</v>
      </c>
      <c r="H1046" s="214">
        <v>47.536038507263349</v>
      </c>
      <c r="I1046" s="214">
        <v>19.46061049611269</v>
      </c>
      <c r="J1046" s="214">
        <v>-65.638278894055475</v>
      </c>
    </row>
    <row r="1047" spans="1:10">
      <c r="A1047" s="214">
        <v>912</v>
      </c>
      <c r="B1047" s="214" t="s">
        <v>37</v>
      </c>
      <c r="C1047" s="214">
        <v>2019</v>
      </c>
      <c r="D1047" s="214" t="s">
        <v>458</v>
      </c>
      <c r="E1047" s="214">
        <v>2.942301454939102</v>
      </c>
      <c r="F1047" s="214">
        <v>-3.9040670314638053</v>
      </c>
      <c r="G1047" s="214">
        <v>10.74501265992421</v>
      </c>
      <c r="H1047" s="214">
        <v>20.954479627956985</v>
      </c>
      <c r="I1047" s="214">
        <v>28.274137947464578</v>
      </c>
      <c r="J1047" s="214">
        <v>-53.127261748942871</v>
      </c>
    </row>
    <row r="1048" spans="1:10">
      <c r="A1048" s="214">
        <v>913</v>
      </c>
      <c r="B1048" s="214" t="s">
        <v>118</v>
      </c>
      <c r="C1048" s="214">
        <v>2013</v>
      </c>
      <c r="D1048" s="214" t="s">
        <v>458</v>
      </c>
      <c r="E1048" s="214">
        <v>25.032685443525111</v>
      </c>
      <c r="F1048" s="214">
        <v>-71.894287135907092</v>
      </c>
      <c r="G1048" s="214">
        <v>39.259335660367078</v>
      </c>
      <c r="H1048" s="214">
        <v>70.740561128350592</v>
      </c>
      <c r="I1048" s="214">
        <v>9.8153541523730397</v>
      </c>
      <c r="J1048" s="214">
        <v>-22.888278361658514</v>
      </c>
    </row>
    <row r="1049" spans="1:10">
      <c r="A1049" s="214">
        <v>913</v>
      </c>
      <c r="B1049" s="214" t="s">
        <v>118</v>
      </c>
      <c r="C1049" s="214">
        <v>2014</v>
      </c>
      <c r="D1049" s="214" t="s">
        <v>458</v>
      </c>
      <c r="E1049" s="214">
        <v>16.900737540327825</v>
      </c>
      <c r="F1049" s="214">
        <v>-69.957717695365588</v>
      </c>
      <c r="G1049" s="214">
        <v>45.092550766495506</v>
      </c>
      <c r="H1049" s="214">
        <v>60.177603062036468</v>
      </c>
      <c r="I1049" s="214">
        <v>-6.9442097141378731</v>
      </c>
      <c r="J1049" s="214">
        <v>-11.467488878700713</v>
      </c>
    </row>
    <row r="1050" spans="1:10">
      <c r="A1050" s="214">
        <v>913</v>
      </c>
      <c r="B1050" s="214" t="s">
        <v>118</v>
      </c>
      <c r="C1050" s="214">
        <v>2015</v>
      </c>
      <c r="D1050" s="214" t="s">
        <v>458</v>
      </c>
      <c r="E1050" s="214">
        <v>30.6971857112812</v>
      </c>
      <c r="F1050" s="214">
        <v>-57.296190129730292</v>
      </c>
      <c r="G1050" s="214">
        <v>35.629205023251366</v>
      </c>
      <c r="H1050" s="214">
        <v>53.707080936312181</v>
      </c>
      <c r="I1050" s="214">
        <v>18.296848902119443</v>
      </c>
      <c r="J1050" s="214">
        <v>-19.639759020671498</v>
      </c>
    </row>
    <row r="1051" spans="1:10">
      <c r="A1051" s="214">
        <v>913</v>
      </c>
      <c r="B1051" s="214" t="s">
        <v>118</v>
      </c>
      <c r="C1051" s="214">
        <v>2016</v>
      </c>
      <c r="D1051" s="214" t="s">
        <v>458</v>
      </c>
      <c r="E1051" s="214">
        <v>7.1134269773365979</v>
      </c>
      <c r="F1051" s="214">
        <v>-79.26779578039438</v>
      </c>
      <c r="G1051" s="214">
        <v>41.182966965503667</v>
      </c>
      <c r="H1051" s="214">
        <v>34.994579377306458</v>
      </c>
      <c r="I1051" s="214">
        <v>32.46218142568754</v>
      </c>
      <c r="J1051" s="214">
        <v>-22.25850501076669</v>
      </c>
    </row>
    <row r="1052" spans="1:10">
      <c r="A1052" s="214">
        <v>913</v>
      </c>
      <c r="B1052" s="214" t="s">
        <v>118</v>
      </c>
      <c r="C1052" s="214">
        <v>2017</v>
      </c>
      <c r="D1052" s="214" t="s">
        <v>458</v>
      </c>
      <c r="E1052" s="214">
        <v>19.6246441388287</v>
      </c>
      <c r="F1052" s="214">
        <v>-3.8286358894458132</v>
      </c>
      <c r="G1052" s="214">
        <v>27.241307591039849</v>
      </c>
      <c r="H1052" s="214">
        <v>-15.212885366702864</v>
      </c>
      <c r="I1052" s="214">
        <v>33.749129509881527</v>
      </c>
      <c r="J1052" s="214">
        <v>-22.324271705943978</v>
      </c>
    </row>
    <row r="1053" spans="1:10">
      <c r="A1053" s="214">
        <v>913</v>
      </c>
      <c r="B1053" s="214" t="s">
        <v>118</v>
      </c>
      <c r="C1053" s="214">
        <v>2018</v>
      </c>
      <c r="D1053" s="214" t="s">
        <v>458</v>
      </c>
      <c r="E1053" s="214">
        <v>18.378801258070297</v>
      </c>
      <c r="F1053" s="214">
        <v>1.8547903245264266</v>
      </c>
      <c r="G1053" s="214">
        <v>13.941848595169471</v>
      </c>
      <c r="H1053" s="214">
        <v>12.336010970573092</v>
      </c>
      <c r="I1053" s="214">
        <v>26.668693273174554</v>
      </c>
      <c r="J1053" s="214">
        <v>-36.422541905373251</v>
      </c>
    </row>
    <row r="1054" spans="1:10">
      <c r="A1054" s="214">
        <v>914</v>
      </c>
      <c r="B1054" s="214" t="s">
        <v>328</v>
      </c>
      <c r="C1054" s="214">
        <v>2009</v>
      </c>
      <c r="D1054" s="214" t="s">
        <v>458</v>
      </c>
      <c r="E1054" s="214">
        <v>5.6893411692513283</v>
      </c>
      <c r="F1054" s="214">
        <v>0.58160643492123842</v>
      </c>
      <c r="G1054" s="214">
        <v>-3.2854994748566599</v>
      </c>
      <c r="H1054" s="214">
        <v>4.1344179462754456</v>
      </c>
      <c r="I1054" s="214">
        <v>1.8238578898279485</v>
      </c>
      <c r="J1054" s="214">
        <v>2.4349583730833615</v>
      </c>
    </row>
    <row r="1055" spans="1:10">
      <c r="A1055" s="214">
        <v>914</v>
      </c>
      <c r="B1055" s="214" t="s">
        <v>328</v>
      </c>
      <c r="C1055" s="214">
        <v>2010</v>
      </c>
      <c r="D1055" s="214" t="s">
        <v>458</v>
      </c>
      <c r="E1055" s="214">
        <v>6.2354996545053893</v>
      </c>
      <c r="F1055" s="214">
        <v>-0.9161161537382565</v>
      </c>
      <c r="G1055" s="214">
        <v>3.7479043085462589</v>
      </c>
      <c r="H1055" s="214">
        <v>-3.7736203665943728</v>
      </c>
      <c r="I1055" s="214">
        <v>2.6312999367732743</v>
      </c>
      <c r="J1055" s="214">
        <v>4.5460319295184775</v>
      </c>
    </row>
    <row r="1056" spans="1:10">
      <c r="A1056" s="214">
        <v>914</v>
      </c>
      <c r="B1056" s="214" t="s">
        <v>328</v>
      </c>
      <c r="C1056" s="214">
        <v>2011</v>
      </c>
      <c r="D1056" s="214" t="s">
        <v>458</v>
      </c>
      <c r="E1056" s="214">
        <v>4.1252015449506914</v>
      </c>
      <c r="F1056" s="214">
        <v>-1.5192291271592895</v>
      </c>
      <c r="G1056" s="214">
        <v>2.5257842265470387</v>
      </c>
      <c r="H1056" s="214">
        <v>-4.8158392545506601</v>
      </c>
      <c r="I1056" s="214">
        <v>3.29978166495723</v>
      </c>
      <c r="J1056" s="214">
        <v>4.6347040351563784</v>
      </c>
    </row>
    <row r="1057" spans="1:10">
      <c r="A1057" s="214">
        <v>914</v>
      </c>
      <c r="B1057" s="214" t="s">
        <v>328</v>
      </c>
      <c r="C1057" s="214">
        <v>2012</v>
      </c>
      <c r="D1057" s="214" t="s">
        <v>458</v>
      </c>
      <c r="E1057" s="214">
        <v>9.7673569415185568</v>
      </c>
      <c r="F1057" s="214">
        <v>1.2528260430147018</v>
      </c>
      <c r="G1057" s="214">
        <v>3.7264092694956013</v>
      </c>
      <c r="H1057" s="214">
        <v>-4.3819528752343624</v>
      </c>
      <c r="I1057" s="214">
        <v>9.5664871139695293</v>
      </c>
      <c r="J1057" s="214">
        <v>-0.39641260972691583</v>
      </c>
    </row>
    <row r="1058" spans="1:10">
      <c r="A1058" s="214">
        <v>914</v>
      </c>
      <c r="B1058" s="214" t="s">
        <v>328</v>
      </c>
      <c r="C1058" s="214">
        <v>2013</v>
      </c>
      <c r="D1058" s="214" t="s">
        <v>458</v>
      </c>
      <c r="E1058" s="214">
        <v>25.445695214871925</v>
      </c>
      <c r="F1058" s="214">
        <v>2.2239473467316255</v>
      </c>
      <c r="G1058" s="214">
        <v>4.7209240053228214</v>
      </c>
      <c r="H1058" s="214">
        <v>1.2855595381423546</v>
      </c>
      <c r="I1058" s="214">
        <v>18.197880353840802</v>
      </c>
      <c r="J1058" s="214">
        <v>-0.98261602916566915</v>
      </c>
    </row>
    <row r="1059" spans="1:10">
      <c r="A1059" s="214">
        <v>914</v>
      </c>
      <c r="B1059" s="214" t="s">
        <v>328</v>
      </c>
      <c r="C1059" s="214">
        <v>2014</v>
      </c>
      <c r="D1059" s="214" t="s">
        <v>458</v>
      </c>
      <c r="E1059" s="214">
        <v>25.134014510472525</v>
      </c>
      <c r="F1059" s="214">
        <v>2.584690382544947</v>
      </c>
      <c r="G1059" s="214">
        <v>7.719949370247841</v>
      </c>
      <c r="H1059" s="214">
        <v>-2.8103734117915273</v>
      </c>
      <c r="I1059" s="214">
        <v>10.221290697558842</v>
      </c>
      <c r="J1059" s="214">
        <v>7.4184574719124221</v>
      </c>
    </row>
    <row r="1060" spans="1:10">
      <c r="A1060" s="214">
        <v>914</v>
      </c>
      <c r="B1060" s="214" t="s">
        <v>328</v>
      </c>
      <c r="C1060" s="214">
        <v>2015</v>
      </c>
      <c r="D1060" s="214" t="s">
        <v>458</v>
      </c>
      <c r="E1060" s="214">
        <v>9.3711215329725022</v>
      </c>
      <c r="F1060" s="214">
        <v>2.1154190657156935</v>
      </c>
      <c r="G1060" s="214">
        <v>5.4931502435633366</v>
      </c>
      <c r="H1060" s="214">
        <v>-3.4370855024550369</v>
      </c>
      <c r="I1060" s="214">
        <v>10.850172629191366</v>
      </c>
      <c r="J1060" s="214">
        <v>-5.6505349030428533</v>
      </c>
    </row>
    <row r="1061" spans="1:10">
      <c r="A1061" s="214">
        <v>914</v>
      </c>
      <c r="B1061" s="214" t="s">
        <v>328</v>
      </c>
      <c r="C1061" s="214">
        <v>2016</v>
      </c>
      <c r="D1061" s="214" t="s">
        <v>458</v>
      </c>
      <c r="E1061" s="214">
        <v>14.111069258930506</v>
      </c>
      <c r="F1061" s="214">
        <v>4.5336705678883504</v>
      </c>
      <c r="G1061" s="214">
        <v>6.45013818746677</v>
      </c>
      <c r="H1061" s="214">
        <v>-3.5725807438993518</v>
      </c>
      <c r="I1061" s="214">
        <v>16.81257665039363</v>
      </c>
      <c r="J1061" s="214">
        <v>-10.112735402918885</v>
      </c>
    </row>
    <row r="1062" spans="1:10">
      <c r="A1062" s="214">
        <v>914</v>
      </c>
      <c r="B1062" s="214" t="s">
        <v>328</v>
      </c>
      <c r="C1062" s="214">
        <v>2017</v>
      </c>
      <c r="D1062" s="214" t="s">
        <v>458</v>
      </c>
      <c r="E1062" s="214">
        <v>0.44014540914508871</v>
      </c>
      <c r="F1062" s="214">
        <v>7.1166832337272723E-3</v>
      </c>
      <c r="G1062" s="214">
        <v>0.24342580212903409</v>
      </c>
      <c r="H1062" s="214">
        <v>-1.8376975888056251</v>
      </c>
      <c r="I1062" s="214">
        <v>-1.7447552832635367</v>
      </c>
      <c r="J1062" s="214">
        <v>3.7720557958514824</v>
      </c>
    </row>
    <row r="1063" spans="1:10">
      <c r="A1063" s="214">
        <v>914</v>
      </c>
      <c r="B1063" s="214" t="s">
        <v>328</v>
      </c>
      <c r="C1063" s="214">
        <v>2019</v>
      </c>
      <c r="D1063" s="214" t="s">
        <v>458</v>
      </c>
      <c r="E1063" s="214">
        <v>11.472567717404999</v>
      </c>
      <c r="F1063" s="214">
        <v>-1.6514792694700766</v>
      </c>
      <c r="G1063" s="214">
        <v>4.269856552002155</v>
      </c>
      <c r="H1063" s="214">
        <v>11.946583904994966</v>
      </c>
      <c r="I1063" s="214">
        <v>7.3958276869050827</v>
      </c>
      <c r="J1063" s="214">
        <v>-10.488221157027134</v>
      </c>
    </row>
    <row r="1064" spans="1:10">
      <c r="A1064" s="214">
        <v>915</v>
      </c>
      <c r="B1064" s="214" t="s">
        <v>329</v>
      </c>
      <c r="C1064" s="214">
        <v>2010</v>
      </c>
      <c r="D1064" s="214" t="s">
        <v>458</v>
      </c>
      <c r="E1064" s="214">
        <v>10.087562224614729</v>
      </c>
      <c r="F1064" s="214">
        <v>-1.9909210437597959</v>
      </c>
      <c r="G1064" s="214">
        <v>-0.18867584326269221</v>
      </c>
      <c r="H1064" s="214">
        <v>15.422163826350783</v>
      </c>
      <c r="I1064" s="214">
        <v>-10.415866945816287</v>
      </c>
      <c r="J1064" s="214">
        <v>7.2608622311027204</v>
      </c>
    </row>
    <row r="1065" spans="1:10">
      <c r="A1065" s="214">
        <v>915</v>
      </c>
      <c r="B1065" s="214" t="s">
        <v>329</v>
      </c>
      <c r="C1065" s="214">
        <v>2011</v>
      </c>
      <c r="D1065" s="214" t="s">
        <v>458</v>
      </c>
      <c r="E1065" s="214">
        <v>17.993641002086605</v>
      </c>
      <c r="F1065" s="214">
        <v>-3.1581953951090869</v>
      </c>
      <c r="G1065" s="214">
        <v>-1.3557361974574826</v>
      </c>
      <c r="H1065" s="214">
        <v>24.863101029608146</v>
      </c>
      <c r="I1065" s="214">
        <v>8.2721030896685477E-2</v>
      </c>
      <c r="J1065" s="214">
        <v>-2.4382494658516549</v>
      </c>
    </row>
    <row r="1066" spans="1:10">
      <c r="A1066" s="214">
        <v>915</v>
      </c>
      <c r="B1066" s="214" t="s">
        <v>329</v>
      </c>
      <c r="C1066" s="214">
        <v>2012</v>
      </c>
      <c r="D1066" s="214" t="s">
        <v>458</v>
      </c>
      <c r="E1066" s="214">
        <v>22.282594684885442</v>
      </c>
      <c r="F1066" s="214">
        <v>-1.8449258402164261</v>
      </c>
      <c r="G1066" s="214">
        <v>-0.60771422676059927</v>
      </c>
      <c r="H1066" s="214">
        <v>8.5931748750216315</v>
      </c>
      <c r="I1066" s="214">
        <v>15.666607125056551</v>
      </c>
      <c r="J1066" s="214">
        <v>0.4754527517842817</v>
      </c>
    </row>
    <row r="1067" spans="1:10">
      <c r="A1067" s="214">
        <v>915</v>
      </c>
      <c r="B1067" s="214" t="s">
        <v>329</v>
      </c>
      <c r="C1067" s="214">
        <v>2013</v>
      </c>
      <c r="D1067" s="214" t="s">
        <v>458</v>
      </c>
      <c r="E1067" s="214">
        <v>22.337035260615259</v>
      </c>
      <c r="F1067" s="214">
        <v>1.8169741568361282</v>
      </c>
      <c r="G1067" s="214">
        <v>3.130575341302805</v>
      </c>
      <c r="H1067" s="214">
        <v>18.423376937862017</v>
      </c>
      <c r="I1067" s="214">
        <v>7.2326241909529934</v>
      </c>
      <c r="J1067" s="214">
        <v>-8.2665153663386874</v>
      </c>
    </row>
    <row r="1068" spans="1:10">
      <c r="A1068" s="214">
        <v>915</v>
      </c>
      <c r="B1068" s="214" t="s">
        <v>329</v>
      </c>
      <c r="C1068" s="214">
        <v>2016</v>
      </c>
      <c r="D1068" s="214" t="s">
        <v>458</v>
      </c>
      <c r="E1068" s="214">
        <v>3.2412335302185014</v>
      </c>
      <c r="F1068" s="214">
        <v>2.5500087036403829</v>
      </c>
      <c r="G1068" s="214">
        <v>0.32709611441631203</v>
      </c>
      <c r="H1068" s="214">
        <v>-1.0339260050290511E-2</v>
      </c>
      <c r="I1068" s="214">
        <v>-0.21149424037385245</v>
      </c>
      <c r="J1068" s="214">
        <v>0.58596221258595094</v>
      </c>
    </row>
    <row r="1069" spans="1:10">
      <c r="A1069" s="214">
        <v>915</v>
      </c>
      <c r="B1069" s="214" t="s">
        <v>329</v>
      </c>
      <c r="C1069" s="214">
        <v>2017</v>
      </c>
      <c r="D1069" s="214" t="s">
        <v>458</v>
      </c>
      <c r="E1069" s="214">
        <v>15.384031241844902</v>
      </c>
      <c r="F1069" s="214">
        <v>1.2268352762518404</v>
      </c>
      <c r="G1069" s="214">
        <v>9.9505770013689947</v>
      </c>
      <c r="H1069" s="214">
        <v>5.0864835187980288</v>
      </c>
      <c r="I1069" s="214">
        <v>7.2200813267791659</v>
      </c>
      <c r="J1069" s="214">
        <v>-8.0999458813531291</v>
      </c>
    </row>
    <row r="1070" spans="1:10">
      <c r="A1070" s="214">
        <v>915</v>
      </c>
      <c r="B1070" s="214" t="s">
        <v>329</v>
      </c>
      <c r="C1070" s="214">
        <v>2018</v>
      </c>
      <c r="D1070" s="214" t="s">
        <v>458</v>
      </c>
      <c r="E1070" s="214">
        <v>12.729055640236695</v>
      </c>
      <c r="F1070" s="214">
        <v>-1.4283940719881958</v>
      </c>
      <c r="G1070" s="214">
        <v>9.8200559497488626</v>
      </c>
      <c r="H1070" s="214">
        <v>5.1914978334757205</v>
      </c>
      <c r="I1070" s="214">
        <v>5.6785655568209421</v>
      </c>
      <c r="J1070" s="214">
        <v>-6.5326696278206349</v>
      </c>
    </row>
    <row r="1071" spans="1:10">
      <c r="A1071" s="214">
        <v>915</v>
      </c>
      <c r="B1071" s="214" t="s">
        <v>329</v>
      </c>
      <c r="C1071" s="214">
        <v>2019</v>
      </c>
      <c r="D1071" s="214" t="s">
        <v>458</v>
      </c>
      <c r="E1071" s="214">
        <v>11.192285055680092</v>
      </c>
      <c r="F1071" s="214">
        <v>-3.1562463954365407</v>
      </c>
      <c r="G1071" s="214">
        <v>10.572288520043635</v>
      </c>
      <c r="H1071" s="214">
        <v>9.2598724218269588</v>
      </c>
      <c r="I1071" s="214">
        <v>6.6038673169969151</v>
      </c>
      <c r="J1071" s="214">
        <v>-12.087496807750878</v>
      </c>
    </row>
    <row r="1072" spans="1:10">
      <c r="A1072" s="214">
        <v>916</v>
      </c>
      <c r="B1072" s="214" t="s">
        <v>36</v>
      </c>
      <c r="C1072" s="214">
        <v>2009</v>
      </c>
      <c r="D1072" s="214" t="s">
        <v>458</v>
      </c>
      <c r="E1072" s="214">
        <v>4.8450951210037694</v>
      </c>
      <c r="F1072" s="214">
        <v>-4.060185654912047</v>
      </c>
      <c r="G1072" s="214"/>
      <c r="H1072" s="214">
        <v>17.818908927211773</v>
      </c>
      <c r="I1072" s="214">
        <v>1.292756441923693</v>
      </c>
      <c r="J1072" s="214">
        <v>-10.206384593219639</v>
      </c>
    </row>
    <row r="1073" spans="1:10">
      <c r="A1073" s="214">
        <v>916</v>
      </c>
      <c r="B1073" s="214" t="s">
        <v>36</v>
      </c>
      <c r="C1073" s="214">
        <v>2010</v>
      </c>
      <c r="D1073" s="214" t="s">
        <v>458</v>
      </c>
      <c r="E1073" s="214">
        <v>4.9232602870648403</v>
      </c>
      <c r="F1073" s="214">
        <v>-3.6244728551654877</v>
      </c>
      <c r="G1073" s="214"/>
      <c r="H1073" s="214">
        <v>18.697696954461883</v>
      </c>
      <c r="I1073" s="214">
        <v>0.26190120111843385</v>
      </c>
      <c r="J1073" s="214">
        <v>-10.411865013349985</v>
      </c>
    </row>
    <row r="1074" spans="1:10">
      <c r="A1074" s="214">
        <v>916</v>
      </c>
      <c r="B1074" s="214" t="s">
        <v>36</v>
      </c>
      <c r="C1074" s="214">
        <v>2011</v>
      </c>
      <c r="D1074" s="214" t="s">
        <v>458</v>
      </c>
      <c r="E1074" s="214">
        <v>3.2223733041169815</v>
      </c>
      <c r="F1074" s="214">
        <v>-4.8511725115325</v>
      </c>
      <c r="G1074" s="214"/>
      <c r="H1074" s="214">
        <v>7.528961486393456</v>
      </c>
      <c r="I1074" s="214">
        <v>5.6930840030827454</v>
      </c>
      <c r="J1074" s="214">
        <v>-5.148499673826727</v>
      </c>
    </row>
    <row r="1075" spans="1:10">
      <c r="A1075" s="214">
        <v>916</v>
      </c>
      <c r="B1075" s="214" t="s">
        <v>36</v>
      </c>
      <c r="C1075" s="214">
        <v>2012</v>
      </c>
      <c r="D1075" s="214" t="s">
        <v>458</v>
      </c>
      <c r="E1075" s="214">
        <v>7.947393682255373</v>
      </c>
      <c r="F1075" s="214">
        <v>-4.1836444834349082</v>
      </c>
      <c r="G1075" s="214">
        <v>0.23324619057278917</v>
      </c>
      <c r="H1075" s="214">
        <v>-1.9839422139462428</v>
      </c>
      <c r="I1075" s="214">
        <v>8.8774753881946893</v>
      </c>
      <c r="J1075" s="214">
        <v>5.0042588008690458</v>
      </c>
    </row>
    <row r="1076" spans="1:10">
      <c r="A1076" s="214">
        <v>916</v>
      </c>
      <c r="B1076" s="214" t="s">
        <v>36</v>
      </c>
      <c r="C1076" s="214">
        <v>2013</v>
      </c>
      <c r="D1076" s="214" t="s">
        <v>458</v>
      </c>
      <c r="E1076" s="214">
        <v>6.3297617771528456</v>
      </c>
      <c r="F1076" s="214">
        <v>-2.9379661684623235</v>
      </c>
      <c r="G1076" s="214">
        <v>0.34956404013375558</v>
      </c>
      <c r="H1076" s="214">
        <v>1.2970142410937626</v>
      </c>
      <c r="I1076" s="214">
        <v>0.81443785942201075</v>
      </c>
      <c r="J1076" s="214">
        <v>6.8067118049656372</v>
      </c>
    </row>
    <row r="1077" spans="1:10">
      <c r="A1077" s="214">
        <v>916</v>
      </c>
      <c r="B1077" s="214" t="s">
        <v>36</v>
      </c>
      <c r="C1077" s="214">
        <v>2014</v>
      </c>
      <c r="D1077" s="214" t="s">
        <v>458</v>
      </c>
      <c r="E1077" s="214">
        <v>0.46035332001530804</v>
      </c>
      <c r="F1077" s="214">
        <v>-2.991222459363696</v>
      </c>
      <c r="G1077" s="214">
        <v>0.84654148904652993</v>
      </c>
      <c r="H1077" s="214">
        <v>14.566920404855423</v>
      </c>
      <c r="I1077" s="214">
        <v>-7.9842154060399118</v>
      </c>
      <c r="J1077" s="214">
        <v>-3.9776707084830418</v>
      </c>
    </row>
    <row r="1078" spans="1:10">
      <c r="A1078" s="214">
        <v>916</v>
      </c>
      <c r="B1078" s="214" t="s">
        <v>36</v>
      </c>
      <c r="C1078" s="214">
        <v>2016</v>
      </c>
      <c r="D1078" s="214" t="s">
        <v>458</v>
      </c>
      <c r="E1078" s="214">
        <v>3.5916413298144008</v>
      </c>
      <c r="F1078" s="214">
        <v>-1.3020481630795504</v>
      </c>
      <c r="G1078" s="214">
        <v>3.088149650540704</v>
      </c>
      <c r="H1078" s="214">
        <v>-5.2337221264544596</v>
      </c>
      <c r="I1078" s="214">
        <v>7.2935505571198327</v>
      </c>
      <c r="J1078" s="214">
        <v>-0.25428858831211976</v>
      </c>
    </row>
    <row r="1079" spans="1:10">
      <c r="A1079" s="214">
        <v>916</v>
      </c>
      <c r="B1079" s="214" t="s">
        <v>36</v>
      </c>
      <c r="C1079" s="214">
        <v>2017</v>
      </c>
      <c r="D1079" s="214" t="s">
        <v>458</v>
      </c>
      <c r="E1079" s="214">
        <v>12.350633738844371</v>
      </c>
      <c r="F1079" s="214">
        <v>-2.1182129347344345</v>
      </c>
      <c r="G1079" s="214">
        <v>3.0623990871640272</v>
      </c>
      <c r="H1079" s="214">
        <v>-15.111979002213658</v>
      </c>
      <c r="I1079" s="214">
        <v>7.8145374168071662</v>
      </c>
      <c r="J1079" s="214">
        <v>18.703889171821274</v>
      </c>
    </row>
    <row r="1080" spans="1:10">
      <c r="A1080" s="214">
        <v>916</v>
      </c>
      <c r="B1080" s="214" t="s">
        <v>36</v>
      </c>
      <c r="C1080" s="214">
        <v>2018</v>
      </c>
      <c r="D1080" s="214" t="s">
        <v>458</v>
      </c>
      <c r="E1080" s="214">
        <v>6.5260010378464006</v>
      </c>
      <c r="F1080" s="214">
        <v>-1.3809607376729582</v>
      </c>
      <c r="G1080" s="214">
        <v>3.5655034328020401</v>
      </c>
      <c r="H1080" s="214">
        <v>-20.415235176378427</v>
      </c>
      <c r="I1080" s="214">
        <v>7.493453226516646</v>
      </c>
      <c r="J1080" s="214">
        <v>17.263240292579091</v>
      </c>
    </row>
    <row r="1081" spans="1:10">
      <c r="A1081" s="214">
        <v>916</v>
      </c>
      <c r="B1081" s="214" t="s">
        <v>36</v>
      </c>
      <c r="C1081" s="214">
        <v>2019</v>
      </c>
      <c r="D1081" s="214" t="s">
        <v>458</v>
      </c>
      <c r="E1081" s="214">
        <v>5.3765553648019981</v>
      </c>
      <c r="F1081" s="214">
        <v>-2.9946780651455045</v>
      </c>
      <c r="G1081" s="214">
        <v>3.0281048815696541</v>
      </c>
      <c r="H1081" s="214">
        <v>-26.099115179347855</v>
      </c>
      <c r="I1081" s="214">
        <v>8.6383102932497309</v>
      </c>
      <c r="J1081" s="214">
        <v>22.803933434475972</v>
      </c>
    </row>
    <row r="1082" spans="1:10">
      <c r="A1082" s="214">
        <v>917</v>
      </c>
      <c r="B1082" s="214" t="s">
        <v>122</v>
      </c>
      <c r="C1082" s="214">
        <v>2013</v>
      </c>
      <c r="D1082" s="214" t="s">
        <v>151</v>
      </c>
      <c r="E1082" s="214">
        <v>27.459076522581611</v>
      </c>
      <c r="F1082" s="214">
        <v>-12.833229109791745</v>
      </c>
      <c r="G1082" s="214">
        <v>16.470424813737889</v>
      </c>
      <c r="H1082" s="214">
        <v>14.534463606511981</v>
      </c>
      <c r="I1082" s="214">
        <v>19.759785138835966</v>
      </c>
      <c r="J1082" s="214">
        <v>-10.472367926712472</v>
      </c>
    </row>
    <row r="1083" spans="1:10">
      <c r="A1083" s="214">
        <v>917</v>
      </c>
      <c r="B1083" s="214" t="s">
        <v>122</v>
      </c>
      <c r="C1083" s="214">
        <v>2014</v>
      </c>
      <c r="D1083" s="214" t="s">
        <v>151</v>
      </c>
      <c r="E1083" s="214">
        <v>2.9513317978767262</v>
      </c>
      <c r="F1083" s="214">
        <v>-10.740294652755342</v>
      </c>
      <c r="G1083" s="214">
        <v>18.301140033706758</v>
      </c>
      <c r="H1083" s="214">
        <v>-4.2375016524830764</v>
      </c>
      <c r="I1083" s="214">
        <v>3.1251566637235193</v>
      </c>
      <c r="J1083" s="214">
        <v>-3.4971685943151343</v>
      </c>
    </row>
    <row r="1084" spans="1:10">
      <c r="A1084" s="214">
        <v>917</v>
      </c>
      <c r="B1084" s="214" t="s">
        <v>122</v>
      </c>
      <c r="C1084" s="214">
        <v>2015</v>
      </c>
      <c r="D1084" s="214" t="s">
        <v>151</v>
      </c>
      <c r="E1084" s="214">
        <v>2.9568152810676054</v>
      </c>
      <c r="F1084" s="214">
        <v>-0.69804115196808425</v>
      </c>
      <c r="G1084" s="214">
        <v>12.037117571356424</v>
      </c>
      <c r="H1084" s="214">
        <v>4.4181673136592181</v>
      </c>
      <c r="I1084" s="214">
        <v>13.251913922320448</v>
      </c>
      <c r="J1084" s="214">
        <v>-26.052342374300395</v>
      </c>
    </row>
    <row r="1085" spans="1:10">
      <c r="A1085" s="214">
        <v>917</v>
      </c>
      <c r="B1085" s="214" t="s">
        <v>122</v>
      </c>
      <c r="C1085" s="214">
        <v>2017</v>
      </c>
      <c r="D1085" s="214" t="s">
        <v>151</v>
      </c>
      <c r="E1085" s="214">
        <v>12.279315141671205</v>
      </c>
      <c r="F1085" s="214">
        <v>1.1420843757383015</v>
      </c>
      <c r="G1085" s="214">
        <v>11.177772141842588</v>
      </c>
      <c r="H1085" s="214">
        <v>-3.1265142204169143</v>
      </c>
      <c r="I1085" s="214">
        <v>4.4789307329377408</v>
      </c>
      <c r="J1085" s="214">
        <v>-1.3929578884305016</v>
      </c>
    </row>
    <row r="1086" spans="1:10">
      <c r="A1086" s="214">
        <v>917</v>
      </c>
      <c r="B1086" s="214" t="s">
        <v>122</v>
      </c>
      <c r="C1086" s="214">
        <v>2018</v>
      </c>
      <c r="D1086" s="214" t="s">
        <v>151</v>
      </c>
      <c r="E1086" s="214">
        <v>9.8914845397699978</v>
      </c>
      <c r="F1086" s="214">
        <v>2.4205499504083416</v>
      </c>
      <c r="G1086" s="214">
        <v>11.916255474790539</v>
      </c>
      <c r="H1086" s="214">
        <v>-5.2021382327799941</v>
      </c>
      <c r="I1086" s="214">
        <v>-1.0145693574726309</v>
      </c>
      <c r="J1086" s="214">
        <v>1.7713867048237546</v>
      </c>
    </row>
    <row r="1087" spans="1:10">
      <c r="A1087" s="214">
        <v>917</v>
      </c>
      <c r="B1087" s="214" t="s">
        <v>122</v>
      </c>
      <c r="C1087" s="214">
        <v>2019</v>
      </c>
      <c r="D1087" s="214" t="s">
        <v>151</v>
      </c>
      <c r="E1087" s="214">
        <v>8.2155680477735018</v>
      </c>
      <c r="F1087" s="214">
        <v>3.2009219147996681</v>
      </c>
      <c r="G1087" s="214">
        <v>8.4304635789908673</v>
      </c>
      <c r="H1087" s="214">
        <v>-2.1418597176611009</v>
      </c>
      <c r="I1087" s="214">
        <v>0.95251521911485071</v>
      </c>
      <c r="J1087" s="214">
        <v>-2.226472947470775</v>
      </c>
    </row>
    <row r="1088" spans="1:10">
      <c r="A1088" s="214">
        <v>918</v>
      </c>
      <c r="B1088" s="214" t="s">
        <v>312</v>
      </c>
      <c r="C1088" s="214">
        <v>2011</v>
      </c>
      <c r="D1088" s="214" t="s">
        <v>458</v>
      </c>
      <c r="E1088" s="214">
        <v>2.2299832048347259</v>
      </c>
      <c r="F1088" s="214">
        <v>-4.0101412777908347</v>
      </c>
      <c r="G1088" s="214"/>
      <c r="H1088" s="214">
        <v>-5.7726697088961085</v>
      </c>
      <c r="I1088" s="214">
        <v>17.990527928079658</v>
      </c>
      <c r="J1088" s="214">
        <v>-5.9777337365579903</v>
      </c>
    </row>
    <row r="1089" spans="1:10">
      <c r="A1089" s="214">
        <v>918</v>
      </c>
      <c r="B1089" s="214" t="s">
        <v>312</v>
      </c>
      <c r="C1089" s="214">
        <v>2012</v>
      </c>
      <c r="D1089" s="214" t="s">
        <v>458</v>
      </c>
      <c r="E1089" s="214">
        <v>3.3387922086228219</v>
      </c>
      <c r="F1089" s="214">
        <v>-0.85994461169354386</v>
      </c>
      <c r="G1089" s="214"/>
      <c r="H1089" s="214">
        <v>-13.318064169566171</v>
      </c>
      <c r="I1089" s="214">
        <v>23.917673755972132</v>
      </c>
      <c r="J1089" s="214">
        <v>-6.400872766089595</v>
      </c>
    </row>
    <row r="1090" spans="1:10">
      <c r="A1090" s="214">
        <v>918</v>
      </c>
      <c r="B1090" s="214" t="s">
        <v>312</v>
      </c>
      <c r="C1090" s="214">
        <v>2013</v>
      </c>
      <c r="D1090" s="214" t="s">
        <v>458</v>
      </c>
      <c r="E1090" s="214">
        <v>4.7689136474031741</v>
      </c>
      <c r="F1090" s="214">
        <v>1.8527924940100076</v>
      </c>
      <c r="G1090" s="214"/>
      <c r="H1090" s="214">
        <v>-24.12632804927371</v>
      </c>
      <c r="I1090" s="214">
        <v>35.595535396100253</v>
      </c>
      <c r="J1090" s="214">
        <v>-8.5530861934333693</v>
      </c>
    </row>
    <row r="1091" spans="1:10">
      <c r="A1091" s="214">
        <v>918</v>
      </c>
      <c r="B1091" s="214" t="s">
        <v>312</v>
      </c>
      <c r="C1091" s="214">
        <v>2014</v>
      </c>
      <c r="D1091" s="214" t="s">
        <v>458</v>
      </c>
      <c r="E1091" s="214">
        <v>14.955360447588774</v>
      </c>
      <c r="F1091" s="214">
        <v>-0.40529823247564956</v>
      </c>
      <c r="G1091" s="214">
        <v>1.5125110486225177</v>
      </c>
      <c r="H1091" s="214">
        <v>2.95898202001929</v>
      </c>
      <c r="I1091" s="214">
        <v>-1.4491510515531605</v>
      </c>
      <c r="J1091" s="214">
        <v>12.338316662975775</v>
      </c>
    </row>
    <row r="1092" spans="1:10">
      <c r="A1092" s="214">
        <v>918</v>
      </c>
      <c r="B1092" s="214" t="s">
        <v>312</v>
      </c>
      <c r="C1092" s="214">
        <v>2015</v>
      </c>
      <c r="D1092" s="214" t="s">
        <v>458</v>
      </c>
      <c r="E1092" s="214">
        <v>2.2728984020197629E-2</v>
      </c>
      <c r="F1092" s="214">
        <v>1.9335246860367494</v>
      </c>
      <c r="G1092" s="214">
        <v>3.9053449446832631</v>
      </c>
      <c r="H1092" s="214">
        <v>-0.67515708220807058</v>
      </c>
      <c r="I1092" s="214">
        <v>15.456957711226389</v>
      </c>
      <c r="J1092" s="214">
        <v>-20.597941275718135</v>
      </c>
    </row>
    <row r="1093" spans="1:10">
      <c r="A1093" s="214">
        <v>918</v>
      </c>
      <c r="B1093" s="214" t="s">
        <v>312</v>
      </c>
      <c r="C1093" s="214">
        <v>2016</v>
      </c>
      <c r="D1093" s="214" t="s">
        <v>458</v>
      </c>
      <c r="E1093" s="214">
        <v>16.449142892292802</v>
      </c>
      <c r="F1093" s="214">
        <v>-3.3573057722564137E-2</v>
      </c>
      <c r="G1093" s="214">
        <v>3.7423392516367828</v>
      </c>
      <c r="H1093" s="214">
        <v>8.3450600305419442</v>
      </c>
      <c r="I1093" s="214">
        <v>16.408271553098629</v>
      </c>
      <c r="J1093" s="214">
        <v>-12.012954885261985</v>
      </c>
    </row>
    <row r="1094" spans="1:10">
      <c r="A1094" s="214">
        <v>918</v>
      </c>
      <c r="B1094" s="214" t="s">
        <v>312</v>
      </c>
      <c r="C1094" s="214">
        <v>2017</v>
      </c>
      <c r="D1094" s="214" t="s">
        <v>458</v>
      </c>
      <c r="E1094" s="214">
        <v>13.487459051194399</v>
      </c>
      <c r="F1094" s="214">
        <v>4.118992324167392E-2</v>
      </c>
      <c r="G1094" s="214">
        <v>1.4134924524844097</v>
      </c>
      <c r="H1094" s="214">
        <v>5.9740789282675477</v>
      </c>
      <c r="I1094" s="214">
        <v>5.060506818512124</v>
      </c>
      <c r="J1094" s="214">
        <v>0.99819092868864523</v>
      </c>
    </row>
    <row r="1095" spans="1:10">
      <c r="A1095" s="214">
        <v>918</v>
      </c>
      <c r="B1095" s="214" t="s">
        <v>312</v>
      </c>
      <c r="C1095" s="214">
        <v>2018</v>
      </c>
      <c r="D1095" s="214" t="s">
        <v>458</v>
      </c>
      <c r="E1095" s="214">
        <v>4.236281526105703</v>
      </c>
      <c r="F1095" s="214">
        <v>-2.4957043051039181</v>
      </c>
      <c r="G1095" s="214">
        <v>2.3045035400740579</v>
      </c>
      <c r="H1095" s="214">
        <v>4.1500891752679641</v>
      </c>
      <c r="I1095" s="214">
        <v>-4.442190927099988</v>
      </c>
      <c r="J1095" s="214">
        <v>4.7195840429675897</v>
      </c>
    </row>
    <row r="1096" spans="1:10">
      <c r="A1096" s="214">
        <v>921</v>
      </c>
      <c r="B1096" s="214" t="s">
        <v>100</v>
      </c>
      <c r="C1096" s="214">
        <v>2011</v>
      </c>
      <c r="D1096" s="214" t="s">
        <v>151</v>
      </c>
      <c r="E1096" s="214">
        <v>6.2136569396709049</v>
      </c>
      <c r="F1096" s="214">
        <v>-0.71535213645335283</v>
      </c>
      <c r="G1096" s="214">
        <v>-1.4296626600083024</v>
      </c>
      <c r="H1096" s="214">
        <v>-3.7224964204894992</v>
      </c>
      <c r="I1096" s="214">
        <v>3.6563732896601238</v>
      </c>
      <c r="J1096" s="214">
        <v>8.4247948669619461</v>
      </c>
    </row>
    <row r="1097" spans="1:10">
      <c r="A1097" s="214">
        <v>921</v>
      </c>
      <c r="B1097" s="214" t="s">
        <v>100</v>
      </c>
      <c r="C1097" s="214">
        <v>2012</v>
      </c>
      <c r="D1097" s="214" t="s">
        <v>151</v>
      </c>
      <c r="E1097" s="214">
        <v>15.986422020476194</v>
      </c>
      <c r="F1097" s="214">
        <v>-5.920891812177822</v>
      </c>
      <c r="G1097" s="214">
        <v>-1.3118072606552929</v>
      </c>
      <c r="H1097" s="214">
        <v>9.5046050109673779</v>
      </c>
      <c r="I1097" s="214">
        <v>15.581521688231426</v>
      </c>
      <c r="J1097" s="214">
        <v>-1.8670056058894957</v>
      </c>
    </row>
    <row r="1098" spans="1:10">
      <c r="A1098" s="214">
        <v>921</v>
      </c>
      <c r="B1098" s="214" t="s">
        <v>100</v>
      </c>
      <c r="C1098" s="214">
        <v>2013</v>
      </c>
      <c r="D1098" s="214" t="s">
        <v>151</v>
      </c>
      <c r="E1098" s="214">
        <v>17.05173591097104</v>
      </c>
      <c r="F1098" s="214">
        <v>-2.2258640405517296</v>
      </c>
      <c r="G1098" s="214">
        <v>2.4319156010758891</v>
      </c>
      <c r="H1098" s="214">
        <v>4.6125340048929973</v>
      </c>
      <c r="I1098" s="214">
        <v>21.19205012665741</v>
      </c>
      <c r="J1098" s="214">
        <v>-8.9588997811035398</v>
      </c>
    </row>
    <row r="1099" spans="1:10">
      <c r="A1099" s="214">
        <v>921</v>
      </c>
      <c r="B1099" s="214" t="s">
        <v>100</v>
      </c>
      <c r="C1099" s="214">
        <v>2014</v>
      </c>
      <c r="D1099" s="214" t="s">
        <v>151</v>
      </c>
      <c r="E1099" s="214">
        <v>1.2913666560948549</v>
      </c>
      <c r="F1099" s="214">
        <v>-5.7543325548667168</v>
      </c>
      <c r="G1099" s="214">
        <v>6.3124280581318226</v>
      </c>
      <c r="H1099" s="214">
        <v>4.8267506452070403</v>
      </c>
      <c r="I1099" s="214">
        <v>-26.18799344511843</v>
      </c>
      <c r="J1099" s="214">
        <v>22.094513952741138</v>
      </c>
    </row>
    <row r="1100" spans="1:10">
      <c r="A1100" s="214">
        <v>921</v>
      </c>
      <c r="B1100" s="214" t="s">
        <v>100</v>
      </c>
      <c r="C1100" s="214">
        <v>2015</v>
      </c>
      <c r="D1100" s="214" t="s">
        <v>151</v>
      </c>
      <c r="E1100" s="214">
        <v>11.537782834408098</v>
      </c>
      <c r="F1100" s="214">
        <v>-4.8649259302809309</v>
      </c>
      <c r="G1100" s="214">
        <v>5.9492614700795912</v>
      </c>
      <c r="H1100" s="214">
        <v>5.5737155422644236</v>
      </c>
      <c r="I1100" s="214">
        <v>-3.2914690139594569</v>
      </c>
      <c r="J1100" s="214">
        <v>8.1712007663044659</v>
      </c>
    </row>
    <row r="1101" spans="1:10">
      <c r="A1101" s="214">
        <v>921</v>
      </c>
      <c r="B1101" s="214" t="s">
        <v>100</v>
      </c>
      <c r="C1101" s="214">
        <v>2016</v>
      </c>
      <c r="D1101" s="214" t="s">
        <v>151</v>
      </c>
      <c r="E1101" s="214">
        <v>17.156718616401196</v>
      </c>
      <c r="F1101" s="214">
        <v>-3.4003879423784511</v>
      </c>
      <c r="G1101" s="214">
        <v>9.9330385193104966</v>
      </c>
      <c r="H1101" s="214">
        <v>0.58152495626812772</v>
      </c>
      <c r="I1101" s="214">
        <v>3.1777563299535103</v>
      </c>
      <c r="J1101" s="214">
        <v>6.8647867532475146</v>
      </c>
    </row>
    <row r="1102" spans="1:10">
      <c r="A1102" s="214">
        <v>921</v>
      </c>
      <c r="B1102" s="214" t="s">
        <v>100</v>
      </c>
      <c r="C1102" s="214">
        <v>2017</v>
      </c>
      <c r="D1102" s="214" t="s">
        <v>151</v>
      </c>
      <c r="E1102" s="214">
        <v>14.301641202435901</v>
      </c>
      <c r="F1102" s="214">
        <v>-5.0809824247740076</v>
      </c>
      <c r="G1102" s="214">
        <v>6.0562308343071392</v>
      </c>
      <c r="H1102" s="214">
        <v>11.253274744496792</v>
      </c>
      <c r="I1102" s="214">
        <v>9.5932275227216621</v>
      </c>
      <c r="J1102" s="214">
        <v>-7.5201094743156887</v>
      </c>
    </row>
    <row r="1103" spans="1:10">
      <c r="A1103" s="214">
        <v>921</v>
      </c>
      <c r="B1103" s="214" t="s">
        <v>100</v>
      </c>
      <c r="C1103" s="214">
        <v>2018</v>
      </c>
      <c r="D1103" s="214" t="s">
        <v>151</v>
      </c>
      <c r="E1103" s="214">
        <v>7.4549319991040015</v>
      </c>
      <c r="F1103" s="214">
        <v>-2.7508331752408237</v>
      </c>
      <c r="G1103" s="214">
        <v>4.9250828313609016</v>
      </c>
      <c r="H1103" s="214">
        <v>15.015775008081242</v>
      </c>
      <c r="I1103" s="214">
        <v>2.4787692912368655</v>
      </c>
      <c r="J1103" s="214">
        <v>-12.213861956334171</v>
      </c>
    </row>
    <row r="1104" spans="1:10">
      <c r="A1104" s="214">
        <v>922</v>
      </c>
      <c r="B1104" s="214" t="s">
        <v>48</v>
      </c>
      <c r="C1104" s="214">
        <v>2014</v>
      </c>
      <c r="D1104" s="214" t="s">
        <v>458</v>
      </c>
      <c r="E1104" s="214">
        <v>9.1481313044492758</v>
      </c>
      <c r="F1104" s="214">
        <v>-1.9114606836133607</v>
      </c>
      <c r="G1104" s="214">
        <v>2.5592443054909535</v>
      </c>
      <c r="H1104" s="214">
        <v>10.966644116166659</v>
      </c>
      <c r="I1104" s="214">
        <v>-3.0493403211975432</v>
      </c>
      <c r="J1104" s="214">
        <v>0.58304388760256742</v>
      </c>
    </row>
    <row r="1105" spans="1:10">
      <c r="A1105" s="214">
        <v>922</v>
      </c>
      <c r="B1105" s="214" t="s">
        <v>48</v>
      </c>
      <c r="C1105" s="214">
        <v>2015</v>
      </c>
      <c r="D1105" s="214" t="s">
        <v>458</v>
      </c>
      <c r="E1105" s="214">
        <v>2.7798022776523101</v>
      </c>
      <c r="F1105" s="214">
        <v>-3.3234958749366275</v>
      </c>
      <c r="G1105" s="214">
        <v>3.841055281537896</v>
      </c>
      <c r="H1105" s="214">
        <v>10.997107678847181</v>
      </c>
      <c r="I1105" s="214">
        <v>12.57463815211549</v>
      </c>
      <c r="J1105" s="214">
        <v>-21.309502959911633</v>
      </c>
    </row>
    <row r="1106" spans="1:10">
      <c r="A1106" s="214">
        <v>922</v>
      </c>
      <c r="B1106" s="214" t="s">
        <v>48</v>
      </c>
      <c r="C1106" s="214">
        <v>2017</v>
      </c>
      <c r="D1106" s="214" t="s">
        <v>458</v>
      </c>
      <c r="E1106" s="214">
        <v>3.4056619742645982</v>
      </c>
      <c r="F1106" s="214">
        <v>-1.6664266011198943</v>
      </c>
      <c r="G1106" s="214">
        <v>2.4345990748801571</v>
      </c>
      <c r="H1106" s="214">
        <v>-3.0945240519942292</v>
      </c>
      <c r="I1106" s="214">
        <v>19.499339498900113</v>
      </c>
      <c r="J1106" s="214">
        <v>-13.76732594640155</v>
      </c>
    </row>
    <row r="1107" spans="1:10">
      <c r="A1107" s="214">
        <v>923</v>
      </c>
      <c r="B1107" s="214" t="s">
        <v>130</v>
      </c>
      <c r="C1107" s="214">
        <v>2016</v>
      </c>
      <c r="D1107" s="214" t="s">
        <v>151</v>
      </c>
      <c r="E1107" s="214">
        <v>5.4587983667196056</v>
      </c>
      <c r="F1107" s="214">
        <v>16.561023300300175</v>
      </c>
      <c r="G1107" s="214">
        <v>12.012992013119149</v>
      </c>
      <c r="H1107" s="214">
        <v>-14.424885416817737</v>
      </c>
      <c r="I1107" s="214">
        <v>-8.8307621855712881</v>
      </c>
      <c r="J1107" s="214">
        <v>0.14043065568932178</v>
      </c>
    </row>
    <row r="1108" spans="1:10">
      <c r="A1108" s="214">
        <v>923</v>
      </c>
      <c r="B1108" s="214" t="s">
        <v>130</v>
      </c>
      <c r="C1108" s="214">
        <v>2017</v>
      </c>
      <c r="D1108" s="214" t="s">
        <v>151</v>
      </c>
      <c r="E1108" s="214">
        <v>13.299176288320197</v>
      </c>
      <c r="F1108" s="214">
        <v>6.8448544231952599</v>
      </c>
      <c r="G1108" s="214">
        <v>19.356634083202319</v>
      </c>
      <c r="H1108" s="214">
        <v>-18.750410647603736</v>
      </c>
      <c r="I1108" s="214">
        <v>1.4266006331970189</v>
      </c>
      <c r="J1108" s="214">
        <v>4.4214977963293265</v>
      </c>
    </row>
    <row r="1109" spans="1:10">
      <c r="A1109" s="214">
        <v>923</v>
      </c>
      <c r="B1109" s="214" t="s">
        <v>130</v>
      </c>
      <c r="C1109" s="214">
        <v>2018</v>
      </c>
      <c r="D1109" s="214" t="s">
        <v>151</v>
      </c>
      <c r="E1109" s="214">
        <v>16.5256809122262</v>
      </c>
      <c r="F1109" s="214">
        <v>4.5677674896105538</v>
      </c>
      <c r="G1109" s="214">
        <v>16.244261828543735</v>
      </c>
      <c r="H1109" s="214">
        <v>-9.8890108280580016</v>
      </c>
      <c r="I1109" s="214">
        <v>-5.844014617789199</v>
      </c>
      <c r="J1109" s="214">
        <v>11.446677039919116</v>
      </c>
    </row>
    <row r="1110" spans="1:10">
      <c r="A1110" s="214">
        <v>923</v>
      </c>
      <c r="B1110" s="214" t="s">
        <v>130</v>
      </c>
      <c r="C1110" s="214">
        <v>2019</v>
      </c>
      <c r="D1110" s="214" t="s">
        <v>151</v>
      </c>
      <c r="E1110" s="214">
        <v>12.290004226235702</v>
      </c>
      <c r="F1110" s="214">
        <v>3.1977512958710621</v>
      </c>
      <c r="G1110" s="214">
        <v>16.245186058423279</v>
      </c>
      <c r="H1110" s="214">
        <v>-11.178527391555638</v>
      </c>
      <c r="I1110" s="214">
        <v>-11.136685616055672</v>
      </c>
      <c r="J1110" s="214">
        <v>15.162279879552671</v>
      </c>
    </row>
    <row r="1111" spans="1:10">
      <c r="A1111" s="214">
        <v>924</v>
      </c>
      <c r="B1111" s="214" t="s">
        <v>45</v>
      </c>
      <c r="C1111" s="214">
        <v>2014</v>
      </c>
      <c r="D1111" s="214" t="s">
        <v>458</v>
      </c>
      <c r="E1111" s="214">
        <v>7.2522961085228239</v>
      </c>
      <c r="F1111" s="214">
        <v>-5.5965188436270923</v>
      </c>
      <c r="G1111" s="214">
        <v>-1.3045421847545955E-2</v>
      </c>
      <c r="H1111" s="214">
        <v>24.902644341856298</v>
      </c>
      <c r="I1111" s="214">
        <v>-11.890139405844572</v>
      </c>
      <c r="J1111" s="214">
        <v>-0.15064456201427134</v>
      </c>
    </row>
    <row r="1112" spans="1:10">
      <c r="A1112" s="214">
        <v>924</v>
      </c>
      <c r="B1112" s="214" t="s">
        <v>45</v>
      </c>
      <c r="C1112" s="214">
        <v>2015</v>
      </c>
      <c r="D1112" s="214" t="s">
        <v>458</v>
      </c>
      <c r="E1112" s="214">
        <v>14.988959431692798</v>
      </c>
      <c r="F1112" s="214">
        <v>-3.7785898054170337</v>
      </c>
      <c r="G1112" s="214">
        <v>-5.6651428284199808E-3</v>
      </c>
      <c r="H1112" s="214">
        <v>28.135412514409619</v>
      </c>
      <c r="I1112" s="214">
        <v>-6.7727317330377801</v>
      </c>
      <c r="J1112" s="214">
        <v>-2.5894664014335902</v>
      </c>
    </row>
    <row r="1113" spans="1:10">
      <c r="A1113" s="214">
        <v>924</v>
      </c>
      <c r="B1113" s="214" t="s">
        <v>45</v>
      </c>
      <c r="C1113" s="214">
        <v>2016</v>
      </c>
      <c r="D1113" s="214" t="s">
        <v>458</v>
      </c>
      <c r="E1113" s="214">
        <v>18.535681814781519</v>
      </c>
      <c r="F1113" s="214">
        <v>-2.0064319185385866</v>
      </c>
      <c r="G1113" s="214">
        <v>9.0284211974807817E-3</v>
      </c>
      <c r="H1113" s="214">
        <v>22.040201844700569</v>
      </c>
      <c r="I1113" s="214">
        <v>-9.9523242017020337</v>
      </c>
      <c r="J1113" s="214">
        <v>8.4452076691241018</v>
      </c>
    </row>
    <row r="1114" spans="1:10">
      <c r="A1114" s="214">
        <v>924</v>
      </c>
      <c r="B1114" s="214" t="s">
        <v>45</v>
      </c>
      <c r="C1114" s="214">
        <v>2017</v>
      </c>
      <c r="D1114" s="214" t="s">
        <v>458</v>
      </c>
      <c r="E1114" s="214">
        <v>29.028819803175196</v>
      </c>
      <c r="F1114" s="214">
        <v>5.4298026939237465E-2</v>
      </c>
      <c r="G1114" s="214">
        <v>1.5024412114122213E-3</v>
      </c>
      <c r="H1114" s="214">
        <v>26.021028362369716</v>
      </c>
      <c r="I1114" s="214">
        <v>-9.2605876683954378</v>
      </c>
      <c r="J1114" s="214">
        <v>12.212578641050257</v>
      </c>
    </row>
    <row r="1115" spans="1:10">
      <c r="A1115" s="214">
        <v>924</v>
      </c>
      <c r="B1115" s="214" t="s">
        <v>45</v>
      </c>
      <c r="C1115" s="214">
        <v>2018</v>
      </c>
      <c r="D1115" s="214" t="s">
        <v>458</v>
      </c>
      <c r="E1115" s="214">
        <v>29.008850861217603</v>
      </c>
      <c r="F1115" s="214">
        <v>0.67111601658883402</v>
      </c>
      <c r="G1115" s="214">
        <v>6.8116036274346019E-3</v>
      </c>
      <c r="H1115" s="214">
        <v>26.844654071688822</v>
      </c>
      <c r="I1115" s="214">
        <v>-12.730986612755643</v>
      </c>
      <c r="J1115" s="214">
        <v>14.217255782068158</v>
      </c>
    </row>
    <row r="1116" spans="1:10">
      <c r="A1116" s="214">
        <v>924</v>
      </c>
      <c r="B1116" s="214" t="s">
        <v>45</v>
      </c>
      <c r="C1116" s="214">
        <v>2019</v>
      </c>
      <c r="D1116" s="214" t="s">
        <v>458</v>
      </c>
      <c r="E1116" s="214">
        <v>10.0157604734122</v>
      </c>
      <c r="F1116" s="214">
        <v>2.1821986593341243</v>
      </c>
      <c r="G1116" s="214">
        <v>1.0710684437779273E-2</v>
      </c>
      <c r="H1116" s="214">
        <v>-8.0061746030882723</v>
      </c>
      <c r="I1116" s="214">
        <v>-0.96873427612633378</v>
      </c>
      <c r="J1116" s="214">
        <v>16.797760008854901</v>
      </c>
    </row>
    <row r="1117" spans="1:10">
      <c r="A1117" s="214">
        <v>926</v>
      </c>
      <c r="B1117" s="214" t="s">
        <v>79</v>
      </c>
      <c r="C1117" s="214">
        <v>2010</v>
      </c>
      <c r="D1117" s="214" t="s">
        <v>458</v>
      </c>
      <c r="E1117" s="214">
        <v>18.002789795763839</v>
      </c>
      <c r="F1117" s="214">
        <v>-15.197141944188271</v>
      </c>
      <c r="G1117" s="214">
        <v>3.7086845138718303</v>
      </c>
      <c r="H1117" s="214">
        <v>24.559783414641075</v>
      </c>
      <c r="I1117" s="214">
        <v>19.924414487772118</v>
      </c>
      <c r="J1117" s="214">
        <v>-14.992950676332903</v>
      </c>
    </row>
    <row r="1118" spans="1:10">
      <c r="A1118" s="214">
        <v>926</v>
      </c>
      <c r="B1118" s="214" t="s">
        <v>79</v>
      </c>
      <c r="C1118" s="214">
        <v>2011</v>
      </c>
      <c r="D1118" s="214" t="s">
        <v>458</v>
      </c>
      <c r="E1118" s="214">
        <v>19.980074981027592</v>
      </c>
      <c r="F1118" s="214">
        <v>-16.488784696955399</v>
      </c>
      <c r="G1118" s="214">
        <v>4.5407179148505916</v>
      </c>
      <c r="H1118" s="214">
        <v>24.166021035604469</v>
      </c>
      <c r="I1118" s="214">
        <v>13.022025347884941</v>
      </c>
      <c r="J1118" s="214">
        <v>-5.2599046203570197</v>
      </c>
    </row>
    <row r="1119" spans="1:10">
      <c r="A1119" s="214">
        <v>926</v>
      </c>
      <c r="B1119" s="214" t="s">
        <v>79</v>
      </c>
      <c r="C1119" s="214">
        <v>2012</v>
      </c>
      <c r="D1119" s="214" t="s">
        <v>458</v>
      </c>
      <c r="E1119" s="214">
        <v>26.127241520925345</v>
      </c>
      <c r="F1119" s="214">
        <v>-12.831708692061746</v>
      </c>
      <c r="G1119" s="214">
        <v>4.5507795420490922</v>
      </c>
      <c r="H1119" s="214">
        <v>24.025102193031167</v>
      </c>
      <c r="I1119" s="214">
        <v>41.491023421308071</v>
      </c>
      <c r="J1119" s="214">
        <v>-31.107954943401246</v>
      </c>
    </row>
    <row r="1120" spans="1:10">
      <c r="A1120" s="214">
        <v>926</v>
      </c>
      <c r="B1120" s="214" t="s">
        <v>79</v>
      </c>
      <c r="C1120" s="214">
        <v>2013</v>
      </c>
      <c r="D1120" s="214" t="s">
        <v>458</v>
      </c>
      <c r="E1120" s="214">
        <v>33.016772497510665</v>
      </c>
      <c r="F1120" s="214">
        <v>-5.9389175095179212</v>
      </c>
      <c r="G1120" s="214">
        <v>5.312013387260305</v>
      </c>
      <c r="H1120" s="214">
        <v>20.213576751209484</v>
      </c>
      <c r="I1120" s="214">
        <v>59.171608557737983</v>
      </c>
      <c r="J1120" s="214">
        <v>-45.741508689179177</v>
      </c>
    </row>
    <row r="1121" spans="1:10">
      <c r="A1121" s="214">
        <v>926</v>
      </c>
      <c r="B1121" s="214" t="s">
        <v>79</v>
      </c>
      <c r="C1121" s="214">
        <v>2014</v>
      </c>
      <c r="D1121" s="214" t="s">
        <v>458</v>
      </c>
      <c r="E1121" s="214">
        <v>39.712537265797543</v>
      </c>
      <c r="F1121" s="214">
        <v>-4.8371316077867936</v>
      </c>
      <c r="G1121" s="214">
        <v>21.961411022046899</v>
      </c>
      <c r="H1121" s="214">
        <v>10.661278171307135</v>
      </c>
      <c r="I1121" s="214">
        <v>33.287821506814055</v>
      </c>
      <c r="J1121" s="214">
        <v>-21.360841826583748</v>
      </c>
    </row>
    <row r="1122" spans="1:10">
      <c r="A1122" s="214">
        <v>926</v>
      </c>
      <c r="B1122" s="214" t="s">
        <v>79</v>
      </c>
      <c r="C1122" s="214">
        <v>2015</v>
      </c>
      <c r="D1122" s="214" t="s">
        <v>458</v>
      </c>
      <c r="E1122" s="214">
        <v>46.774914564534299</v>
      </c>
      <c r="F1122" s="214">
        <v>-26.934960540431785</v>
      </c>
      <c r="G1122" s="214">
        <v>43.080218302352066</v>
      </c>
      <c r="H1122" s="214">
        <v>11.87732900590915</v>
      </c>
      <c r="I1122" s="214">
        <v>54.027474480845626</v>
      </c>
      <c r="J1122" s="214">
        <v>-35.275146684140751</v>
      </c>
    </row>
    <row r="1123" spans="1:10">
      <c r="A1123" s="214">
        <v>926</v>
      </c>
      <c r="B1123" s="214" t="s">
        <v>79</v>
      </c>
      <c r="C1123" s="214">
        <v>2016</v>
      </c>
      <c r="D1123" s="214" t="s">
        <v>458</v>
      </c>
      <c r="E1123" s="214">
        <v>50.410782074087102</v>
      </c>
      <c r="F1123" s="214">
        <v>-36.489181295690258</v>
      </c>
      <c r="G1123" s="214">
        <v>46.311168282878086</v>
      </c>
      <c r="H1123" s="214">
        <v>24.066795492501573</v>
      </c>
      <c r="I1123" s="214">
        <v>55.828113437227948</v>
      </c>
      <c r="J1123" s="214">
        <v>-39.306113842830236</v>
      </c>
    </row>
    <row r="1124" spans="1:10">
      <c r="A1124" s="214">
        <v>926</v>
      </c>
      <c r="B1124" s="214" t="s">
        <v>79</v>
      </c>
      <c r="C1124" s="214">
        <v>2017</v>
      </c>
      <c r="D1124" s="214" t="s">
        <v>458</v>
      </c>
      <c r="E1124" s="214">
        <v>35.393434191080097</v>
      </c>
      <c r="F1124" s="214">
        <v>-53.714631948789354</v>
      </c>
      <c r="G1124" s="214">
        <v>51.577726627889504</v>
      </c>
      <c r="H1124" s="214">
        <v>25.351153381023202</v>
      </c>
      <c r="I1124" s="214">
        <v>67.338347023478349</v>
      </c>
      <c r="J1124" s="214">
        <v>-55.159160892521605</v>
      </c>
    </row>
    <row r="1125" spans="1:10">
      <c r="A1125" s="214">
        <v>926</v>
      </c>
      <c r="B1125" s="214" t="s">
        <v>79</v>
      </c>
      <c r="C1125" s="214">
        <v>2018</v>
      </c>
      <c r="D1125" s="214" t="s">
        <v>458</v>
      </c>
      <c r="E1125" s="214">
        <v>3.1120630583501026</v>
      </c>
      <c r="F1125" s="214">
        <v>-65.636012771146824</v>
      </c>
      <c r="G1125" s="214">
        <v>51.642150342770535</v>
      </c>
      <c r="H1125" s="214">
        <v>18.977241137390592</v>
      </c>
      <c r="I1125" s="214">
        <v>49.780966069685945</v>
      </c>
      <c r="J1125" s="214">
        <v>-51.652281720350139</v>
      </c>
    </row>
    <row r="1126" spans="1:10">
      <c r="A1126" s="214">
        <v>927</v>
      </c>
      <c r="B1126" s="214" t="s">
        <v>108</v>
      </c>
      <c r="C1126" s="214">
        <v>2012</v>
      </c>
      <c r="D1126" s="214" t="s">
        <v>151</v>
      </c>
      <c r="E1126" s="214">
        <v>1.9887015595229904</v>
      </c>
      <c r="F1126" s="214">
        <v>-6.9872575336856961</v>
      </c>
      <c r="G1126" s="214"/>
      <c r="H1126" s="214">
        <v>42.52639491890001</v>
      </c>
      <c r="I1126" s="214">
        <v>-5.3017322946772012</v>
      </c>
      <c r="J1126" s="214">
        <v>-28.248703531014133</v>
      </c>
    </row>
    <row r="1127" spans="1:10">
      <c r="A1127" s="214">
        <v>927</v>
      </c>
      <c r="B1127" s="214" t="s">
        <v>108</v>
      </c>
      <c r="C1127" s="214">
        <v>2013</v>
      </c>
      <c r="D1127" s="214" t="s">
        <v>151</v>
      </c>
      <c r="E1127" s="214">
        <v>3.3685525636955767</v>
      </c>
      <c r="F1127" s="214">
        <v>-4.6817226032028714</v>
      </c>
      <c r="G1127" s="214"/>
      <c r="H1127" s="214">
        <v>32.688834848668748</v>
      </c>
      <c r="I1127" s="214">
        <v>-4.5042633398720895</v>
      </c>
      <c r="J1127" s="214">
        <v>-20.134296341898214</v>
      </c>
    </row>
    <row r="1128" spans="1:10">
      <c r="A1128" s="214">
        <v>927</v>
      </c>
      <c r="B1128" s="214" t="s">
        <v>108</v>
      </c>
      <c r="C1128" s="214">
        <v>2014</v>
      </c>
      <c r="D1128" s="214" t="s">
        <v>151</v>
      </c>
      <c r="E1128" s="214">
        <v>3.9879799048946989</v>
      </c>
      <c r="F1128" s="214">
        <v>-4.7308009011378882</v>
      </c>
      <c r="G1128" s="214"/>
      <c r="H1128" s="214">
        <v>8.3770588095070408</v>
      </c>
      <c r="I1128" s="214">
        <v>-4.3472765128745934</v>
      </c>
      <c r="J1128" s="214">
        <v>4.6889985094001467</v>
      </c>
    </row>
    <row r="1129" spans="1:10">
      <c r="A1129" s="214">
        <v>927</v>
      </c>
      <c r="B1129" s="214" t="s">
        <v>108</v>
      </c>
      <c r="C1129" s="214">
        <v>2017</v>
      </c>
      <c r="D1129" s="214" t="s">
        <v>151</v>
      </c>
      <c r="E1129" s="214">
        <v>14.043926210589349</v>
      </c>
      <c r="F1129" s="214">
        <v>-2.0780755515097704</v>
      </c>
      <c r="G1129" s="214"/>
      <c r="H1129" s="214">
        <v>19.905060441875658</v>
      </c>
      <c r="I1129" s="214">
        <v>-5.3200382801893298</v>
      </c>
      <c r="J1129" s="214">
        <v>1.5369796004127885</v>
      </c>
    </row>
    <row r="1130" spans="1:10">
      <c r="A1130" s="214">
        <v>927</v>
      </c>
      <c r="B1130" s="214" t="s">
        <v>108</v>
      </c>
      <c r="C1130" s="214">
        <v>2018</v>
      </c>
      <c r="D1130" s="214" t="s">
        <v>151</v>
      </c>
      <c r="E1130" s="214">
        <v>12.122901449397979</v>
      </c>
      <c r="F1130" s="214">
        <v>-5.5221159831776028</v>
      </c>
      <c r="G1130" s="214"/>
      <c r="H1130" s="214">
        <v>26.598653441671786</v>
      </c>
      <c r="I1130" s="214">
        <v>7.4295758399826468</v>
      </c>
      <c r="J1130" s="214">
        <v>-16.383211849078855</v>
      </c>
    </row>
    <row r="1131" spans="1:10">
      <c r="A1131" s="214">
        <v>927</v>
      </c>
      <c r="B1131" s="214" t="s">
        <v>108</v>
      </c>
      <c r="C1131" s="214">
        <v>2019</v>
      </c>
      <c r="D1131" s="214" t="s">
        <v>151</v>
      </c>
      <c r="E1131" s="214">
        <v>22.04320263832723</v>
      </c>
      <c r="F1131" s="214">
        <v>-7.5084654301050433</v>
      </c>
      <c r="G1131" s="214"/>
      <c r="H1131" s="214">
        <v>32.448577232144544</v>
      </c>
      <c r="I1131" s="214">
        <v>9.0385129284234154</v>
      </c>
      <c r="J1131" s="214">
        <v>-11.935422092135678</v>
      </c>
    </row>
    <row r="1132" spans="1:10">
      <c r="A1132" s="214">
        <v>935</v>
      </c>
      <c r="B1132" s="214" t="s">
        <v>5</v>
      </c>
      <c r="C1132" s="214">
        <v>2010</v>
      </c>
      <c r="D1132" s="214" t="s">
        <v>153</v>
      </c>
      <c r="E1132" s="214">
        <v>5.483425410777361</v>
      </c>
      <c r="F1132" s="214">
        <v>1.2873113002311696</v>
      </c>
      <c r="G1132" s="214">
        <v>-0.32026034393390113</v>
      </c>
      <c r="H1132" s="214">
        <v>2.255205379040444</v>
      </c>
      <c r="I1132" s="214">
        <v>-6.2907424582536891</v>
      </c>
      <c r="J1132" s="214">
        <v>8.5519115336933353</v>
      </c>
    </row>
    <row r="1133" spans="1:10">
      <c r="A1133" s="214">
        <v>935</v>
      </c>
      <c r="B1133" s="214" t="s">
        <v>5</v>
      </c>
      <c r="C1133" s="214">
        <v>2011</v>
      </c>
      <c r="D1133" s="214" t="s">
        <v>153</v>
      </c>
      <c r="E1133" s="214">
        <v>11.775656300549379</v>
      </c>
      <c r="F1133" s="214">
        <v>1.7189012847713263</v>
      </c>
      <c r="G1133" s="214">
        <v>-0.38667658638734004</v>
      </c>
      <c r="H1133" s="214">
        <v>4.8694349323703285</v>
      </c>
      <c r="I1133" s="214">
        <v>11.329232955545017</v>
      </c>
      <c r="J1133" s="214">
        <v>-5.7552362857499588</v>
      </c>
    </row>
    <row r="1134" spans="1:10">
      <c r="A1134" s="214">
        <v>935</v>
      </c>
      <c r="B1134" s="214" t="s">
        <v>5</v>
      </c>
      <c r="C1134" s="214">
        <v>2012</v>
      </c>
      <c r="D1134" s="214" t="s">
        <v>153</v>
      </c>
      <c r="E1134" s="214">
        <v>12.874734127096946</v>
      </c>
      <c r="F1134" s="214">
        <v>-0.24949204827872862</v>
      </c>
      <c r="G1134" s="214">
        <v>8.5639155333555594E-4</v>
      </c>
      <c r="H1134" s="214">
        <v>0.69519924082011197</v>
      </c>
      <c r="I1134" s="214">
        <v>27.681246284107242</v>
      </c>
      <c r="J1134" s="214">
        <v>-15.253075741105022</v>
      </c>
    </row>
    <row r="1135" spans="1:10">
      <c r="A1135" s="214">
        <v>935</v>
      </c>
      <c r="B1135" s="214" t="s">
        <v>5</v>
      </c>
      <c r="C1135" s="214">
        <v>2013</v>
      </c>
      <c r="D1135" s="214" t="s">
        <v>153</v>
      </c>
      <c r="E1135" s="214">
        <v>17.370892872156404</v>
      </c>
      <c r="F1135" s="214">
        <v>2.6022429991213665</v>
      </c>
      <c r="G1135" s="214">
        <v>0.76298640488700298</v>
      </c>
      <c r="H1135" s="214">
        <v>-2.4779549490186201</v>
      </c>
      <c r="I1135" s="214">
        <v>35.20752960047944</v>
      </c>
      <c r="J1135" s="214">
        <v>-18.723911183312786</v>
      </c>
    </row>
    <row r="1136" spans="1:10">
      <c r="A1136" s="214">
        <v>936</v>
      </c>
      <c r="B1136" s="214" t="s">
        <v>22</v>
      </c>
      <c r="C1136" s="214">
        <v>2010</v>
      </c>
      <c r="D1136" s="214" t="s">
        <v>153</v>
      </c>
      <c r="E1136" s="214">
        <v>4.6950582850401688</v>
      </c>
      <c r="F1136" s="214">
        <v>-0.15289060632992513</v>
      </c>
      <c r="G1136" s="214"/>
      <c r="H1136" s="214">
        <v>-7.408088237907327</v>
      </c>
      <c r="I1136" s="214">
        <v>-3.8200700025911374</v>
      </c>
      <c r="J1136" s="214">
        <v>16.076107131868554</v>
      </c>
    </row>
    <row r="1137" spans="1:10">
      <c r="A1137" s="214">
        <v>936</v>
      </c>
      <c r="B1137" s="214" t="s">
        <v>22</v>
      </c>
      <c r="C1137" s="214">
        <v>2011</v>
      </c>
      <c r="D1137" s="214" t="s">
        <v>153</v>
      </c>
      <c r="E1137" s="214">
        <v>10.622335205422353</v>
      </c>
      <c r="F1137" s="214">
        <v>0.44836297310501028</v>
      </c>
      <c r="G1137" s="214"/>
      <c r="H1137" s="214">
        <v>-6.5418236530731058</v>
      </c>
      <c r="I1137" s="214">
        <v>3.022962834002108</v>
      </c>
      <c r="J1137" s="214">
        <v>13.692833051388334</v>
      </c>
    </row>
    <row r="1138" spans="1:10">
      <c r="A1138" s="214">
        <v>936</v>
      </c>
      <c r="B1138" s="214" t="s">
        <v>22</v>
      </c>
      <c r="C1138" s="214">
        <v>2012</v>
      </c>
      <c r="D1138" s="214" t="s">
        <v>153</v>
      </c>
      <c r="E1138" s="214">
        <v>30.36252676489282</v>
      </c>
      <c r="F1138" s="214">
        <v>2.0336424605685419</v>
      </c>
      <c r="G1138" s="214">
        <v>-1.1645351574963927</v>
      </c>
      <c r="H1138" s="214">
        <v>5.8601287155594726</v>
      </c>
      <c r="I1138" s="214">
        <v>24.705866480721731</v>
      </c>
      <c r="J1138" s="214">
        <v>-1.0725757344605356</v>
      </c>
    </row>
    <row r="1139" spans="1:10">
      <c r="A1139" s="214">
        <v>936</v>
      </c>
      <c r="B1139" s="214" t="s">
        <v>22</v>
      </c>
      <c r="C1139" s="214">
        <v>2013</v>
      </c>
      <c r="D1139" s="214" t="s">
        <v>153</v>
      </c>
      <c r="E1139" s="214">
        <v>33.794618408186217</v>
      </c>
      <c r="F1139" s="214">
        <v>4.1725683557804771</v>
      </c>
      <c r="G1139" s="214">
        <v>-0.23026491949304118</v>
      </c>
      <c r="H1139" s="214">
        <v>1.7627481825501359</v>
      </c>
      <c r="I1139" s="214">
        <v>30.081784357545544</v>
      </c>
      <c r="J1139" s="214">
        <v>-1.9922175681969065</v>
      </c>
    </row>
    <row r="1140" spans="1:10">
      <c r="A1140" s="214">
        <v>936</v>
      </c>
      <c r="B1140" s="214" t="s">
        <v>22</v>
      </c>
      <c r="C1140" s="214">
        <v>2014</v>
      </c>
      <c r="D1140" s="214" t="s">
        <v>153</v>
      </c>
      <c r="E1140" s="214">
        <v>18.588154481718806</v>
      </c>
      <c r="F1140" s="214">
        <v>4.7424503102190023</v>
      </c>
      <c r="G1140" s="214">
        <v>0.35426000051376816</v>
      </c>
      <c r="H1140" s="214">
        <v>0.63424047578030707</v>
      </c>
      <c r="I1140" s="214">
        <v>10.685251657208315</v>
      </c>
      <c r="J1140" s="214">
        <v>2.1719520379974142</v>
      </c>
    </row>
    <row r="1141" spans="1:10">
      <c r="A1141" s="214">
        <v>936</v>
      </c>
      <c r="B1141" s="214" t="s">
        <v>22</v>
      </c>
      <c r="C1141" s="214">
        <v>2015</v>
      </c>
      <c r="D1141" s="214" t="s">
        <v>153</v>
      </c>
      <c r="E1141" s="214">
        <v>8.6925272471247936</v>
      </c>
      <c r="F1141" s="214">
        <v>2.8256957256612596</v>
      </c>
      <c r="G1141" s="214">
        <v>1.0067380513835955</v>
      </c>
      <c r="H1141" s="214">
        <v>0.24265319245188155</v>
      </c>
      <c r="I1141" s="214">
        <v>8.8309569064743272</v>
      </c>
      <c r="J1141" s="214">
        <v>-4.2135166288462642</v>
      </c>
    </row>
    <row r="1142" spans="1:10">
      <c r="A1142" s="214">
        <v>936</v>
      </c>
      <c r="B1142" s="214" t="s">
        <v>22</v>
      </c>
      <c r="C1142" s="214">
        <v>2016</v>
      </c>
      <c r="D1142" s="214" t="s">
        <v>153</v>
      </c>
      <c r="E1142" s="214">
        <v>7.5877790686319955</v>
      </c>
      <c r="F1142" s="214">
        <v>1.643701178199751</v>
      </c>
      <c r="G1142" s="214">
        <v>1.0465574426254427</v>
      </c>
      <c r="H1142" s="214">
        <v>3.1831792365687894E-2</v>
      </c>
      <c r="I1142" s="214">
        <v>13.29326815729916</v>
      </c>
      <c r="J1142" s="214">
        <v>-8.4275795018580446</v>
      </c>
    </row>
    <row r="1143" spans="1:10">
      <c r="A1143" s="214">
        <v>936</v>
      </c>
      <c r="B1143" s="214" t="s">
        <v>22</v>
      </c>
      <c r="C1143" s="214">
        <v>2017</v>
      </c>
      <c r="D1143" s="214" t="s">
        <v>153</v>
      </c>
      <c r="E1143" s="214">
        <v>1.7879588793702013</v>
      </c>
      <c r="F1143" s="214">
        <v>3.7101581543007134</v>
      </c>
      <c r="G1143" s="214">
        <v>0.70387499379437779</v>
      </c>
      <c r="H1143" s="214">
        <v>-5.6129418935352504E-2</v>
      </c>
      <c r="I1143" s="214">
        <v>3.964017888173661</v>
      </c>
      <c r="J1143" s="214">
        <v>-6.533962737963197</v>
      </c>
    </row>
    <row r="1144" spans="1:10">
      <c r="A1144" s="214">
        <v>939</v>
      </c>
      <c r="B1144" s="214" t="s">
        <v>7</v>
      </c>
      <c r="C1144" s="214">
        <v>2010</v>
      </c>
      <c r="D1144" s="214" t="s">
        <v>153</v>
      </c>
      <c r="E1144" s="214">
        <v>3.1130807809889589</v>
      </c>
      <c r="F1144" s="214">
        <v>-0.81054105789299025</v>
      </c>
      <c r="G1144" s="214"/>
      <c r="H1144" s="214">
        <v>5.9296816318807259</v>
      </c>
      <c r="I1144" s="214">
        <v>15.714903949145722</v>
      </c>
      <c r="J1144" s="214">
        <v>-17.720963742144498</v>
      </c>
    </row>
    <row r="1145" spans="1:10">
      <c r="A1145" s="214">
        <v>939</v>
      </c>
      <c r="B1145" s="214" t="s">
        <v>7</v>
      </c>
      <c r="C1145" s="214">
        <v>2011</v>
      </c>
      <c r="D1145" s="214" t="s">
        <v>153</v>
      </c>
      <c r="E1145" s="214">
        <v>3.6140819250627159</v>
      </c>
      <c r="F1145" s="214">
        <v>-0.23929641147665323</v>
      </c>
      <c r="G1145" s="214"/>
      <c r="H1145" s="214">
        <v>2.9537174347382282</v>
      </c>
      <c r="I1145" s="214">
        <v>36.836074776288875</v>
      </c>
      <c r="J1145" s="214">
        <v>-35.936413874487734</v>
      </c>
    </row>
    <row r="1146" spans="1:10">
      <c r="A1146" s="214">
        <v>939</v>
      </c>
      <c r="B1146" s="214" t="s">
        <v>7</v>
      </c>
      <c r="C1146" s="214">
        <v>2012</v>
      </c>
      <c r="D1146" s="214" t="s">
        <v>153</v>
      </c>
      <c r="E1146" s="214">
        <v>4.1401043363780419</v>
      </c>
      <c r="F1146" s="214">
        <v>0.32856034743417772</v>
      </c>
      <c r="G1146" s="214"/>
      <c r="H1146" s="214">
        <v>1.9678018763375267</v>
      </c>
      <c r="I1146" s="214">
        <v>45.445704190431947</v>
      </c>
      <c r="J1146" s="214">
        <v>-43.601962077825604</v>
      </c>
    </row>
    <row r="1147" spans="1:10">
      <c r="A1147" s="214">
        <v>939</v>
      </c>
      <c r="B1147" s="214" t="s">
        <v>7</v>
      </c>
      <c r="C1147" s="214">
        <v>2013</v>
      </c>
      <c r="D1147" s="214" t="s">
        <v>153</v>
      </c>
      <c r="E1147" s="214">
        <v>7.0022011007564391</v>
      </c>
      <c r="F1147" s="214">
        <v>0.2468165558133322</v>
      </c>
      <c r="G1147" s="214">
        <v>0.20913104476651528</v>
      </c>
      <c r="H1147" s="214">
        <v>7.0914970167339924</v>
      </c>
      <c r="I1147" s="214">
        <v>46.587895801941336</v>
      </c>
      <c r="J1147" s="214">
        <v>-47.133139318498735</v>
      </c>
    </row>
    <row r="1148" spans="1:10">
      <c r="A1148" s="214">
        <v>939</v>
      </c>
      <c r="B1148" s="214" t="s">
        <v>7</v>
      </c>
      <c r="C1148" s="214">
        <v>2016</v>
      </c>
      <c r="D1148" s="214" t="s">
        <v>153</v>
      </c>
      <c r="E1148" s="214">
        <v>4.5318951774265193</v>
      </c>
      <c r="F1148" s="214">
        <v>-1.4723547081323571</v>
      </c>
      <c r="G1148" s="214">
        <v>2.1577293741478303E-2</v>
      </c>
      <c r="H1148" s="214">
        <v>4.9763425599613988</v>
      </c>
      <c r="I1148" s="214">
        <v>0.83486040007865014</v>
      </c>
      <c r="J1148" s="214">
        <v>0.17146963177734875</v>
      </c>
    </row>
    <row r="1149" spans="1:10">
      <c r="A1149" s="214">
        <v>939</v>
      </c>
      <c r="B1149" s="214" t="s">
        <v>7</v>
      </c>
      <c r="C1149" s="214">
        <v>2017</v>
      </c>
      <c r="D1149" s="214" t="s">
        <v>153</v>
      </c>
      <c r="E1149" s="214">
        <v>1.2420259450181597</v>
      </c>
      <c r="F1149" s="214">
        <v>-1.4578793134569659</v>
      </c>
      <c r="G1149" s="214"/>
      <c r="H1149" s="214">
        <v>2.2890510179506594</v>
      </c>
      <c r="I1149" s="214">
        <v>6.3132886115382831</v>
      </c>
      <c r="J1149" s="214">
        <v>-5.9024343710138183</v>
      </c>
    </row>
    <row r="1150" spans="1:10">
      <c r="A1150" s="214">
        <v>939</v>
      </c>
      <c r="B1150" s="214" t="s">
        <v>7</v>
      </c>
      <c r="C1150" s="214">
        <v>2018</v>
      </c>
      <c r="D1150" s="214" t="s">
        <v>153</v>
      </c>
      <c r="E1150" s="214">
        <v>0.11041829556239868</v>
      </c>
      <c r="F1150" s="214">
        <v>-1.31179482422384</v>
      </c>
      <c r="G1150" s="214"/>
      <c r="H1150" s="214">
        <v>-1.3311303819584253</v>
      </c>
      <c r="I1150" s="214">
        <v>4.0297352005335974</v>
      </c>
      <c r="J1150" s="214">
        <v>-1.276391698788931</v>
      </c>
    </row>
    <row r="1151" spans="1:10">
      <c r="A1151" s="214">
        <v>941</v>
      </c>
      <c r="B1151" s="214" t="s">
        <v>84</v>
      </c>
      <c r="C1151" s="214">
        <v>2008</v>
      </c>
      <c r="D1151" s="214" t="s">
        <v>153</v>
      </c>
      <c r="E1151" s="214">
        <v>0.32677302512961859</v>
      </c>
      <c r="F1151" s="214">
        <v>-5.4778544754825393</v>
      </c>
      <c r="G1151" s="214"/>
      <c r="H1151" s="214">
        <v>7.3194811433222888</v>
      </c>
      <c r="I1151" s="214">
        <v>-7.8124282796965474</v>
      </c>
      <c r="J1151" s="214">
        <v>6.2975746369864112</v>
      </c>
    </row>
    <row r="1152" spans="1:10">
      <c r="A1152" s="214">
        <v>941</v>
      </c>
      <c r="B1152" s="214" t="s">
        <v>84</v>
      </c>
      <c r="C1152" s="214">
        <v>2009</v>
      </c>
      <c r="D1152" s="214" t="s">
        <v>153</v>
      </c>
      <c r="E1152" s="214">
        <v>16.858459466541262</v>
      </c>
      <c r="F1152" s="214">
        <v>-3.5514777993413329</v>
      </c>
      <c r="G1152" s="214"/>
      <c r="H1152" s="214">
        <v>3.2670832302388799</v>
      </c>
      <c r="I1152" s="214">
        <v>-1.8706172242537278</v>
      </c>
      <c r="J1152" s="214">
        <v>19.01347125989745</v>
      </c>
    </row>
    <row r="1153" spans="1:10">
      <c r="A1153" s="214">
        <v>941</v>
      </c>
      <c r="B1153" s="214" t="s">
        <v>84</v>
      </c>
      <c r="C1153" s="214">
        <v>2010</v>
      </c>
      <c r="D1153" s="214" t="s">
        <v>153</v>
      </c>
      <c r="E1153" s="214">
        <v>23.165850057036142</v>
      </c>
      <c r="F1153" s="214">
        <v>-1.6968078744539983</v>
      </c>
      <c r="G1153" s="214"/>
      <c r="H1153" s="214">
        <v>-2.3773498234462247</v>
      </c>
      <c r="I1153" s="214">
        <v>16.527063399857362</v>
      </c>
      <c r="J1153" s="214">
        <v>10.712944355078996</v>
      </c>
    </row>
    <row r="1154" spans="1:10">
      <c r="A1154" s="214">
        <v>941</v>
      </c>
      <c r="B1154" s="214" t="s">
        <v>84</v>
      </c>
      <c r="C1154" s="214">
        <v>2011</v>
      </c>
      <c r="D1154" s="214" t="s">
        <v>153</v>
      </c>
      <c r="E1154" s="214">
        <v>28.984955047622314</v>
      </c>
      <c r="F1154" s="214">
        <v>1.8076132318760605</v>
      </c>
      <c r="G1154" s="214"/>
      <c r="H1154" s="214">
        <v>5.1171602737919333</v>
      </c>
      <c r="I1154" s="214">
        <v>42.726538224544001</v>
      </c>
      <c r="J1154" s="214">
        <v>-20.666356682589672</v>
      </c>
    </row>
    <row r="1155" spans="1:10">
      <c r="A1155" s="214">
        <v>941</v>
      </c>
      <c r="B1155" s="214" t="s">
        <v>84</v>
      </c>
      <c r="C1155" s="214">
        <v>2012</v>
      </c>
      <c r="D1155" s="214" t="s">
        <v>153</v>
      </c>
      <c r="E1155" s="214">
        <v>27.972936457684657</v>
      </c>
      <c r="F1155" s="214">
        <v>2.0983573640306643</v>
      </c>
      <c r="G1155" s="214">
        <v>1.9595545569138562</v>
      </c>
      <c r="H1155" s="214">
        <v>5.6562499696786368</v>
      </c>
      <c r="I1155" s="214">
        <v>49.578451707567595</v>
      </c>
      <c r="J1155" s="214">
        <v>-31.319677140506094</v>
      </c>
    </row>
    <row r="1156" spans="1:10">
      <c r="A1156" s="214">
        <v>941</v>
      </c>
      <c r="B1156" s="214" t="s">
        <v>84</v>
      </c>
      <c r="C1156" s="214">
        <v>2013</v>
      </c>
      <c r="D1156" s="214" t="s">
        <v>153</v>
      </c>
      <c r="E1156" s="214">
        <v>13.670254975249522</v>
      </c>
      <c r="F1156" s="214">
        <v>3.1936710936491823</v>
      </c>
      <c r="G1156" s="214">
        <v>1.0498740666829192</v>
      </c>
      <c r="H1156" s="214">
        <v>4.1525712583322187</v>
      </c>
      <c r="I1156" s="214">
        <v>44.861255891394194</v>
      </c>
      <c r="J1156" s="214">
        <v>-39.587117334808987</v>
      </c>
    </row>
    <row r="1157" spans="1:10">
      <c r="A1157" s="214">
        <v>941</v>
      </c>
      <c r="B1157" s="214" t="s">
        <v>84</v>
      </c>
      <c r="C1157" s="214">
        <v>2016</v>
      </c>
      <c r="D1157" s="214" t="s">
        <v>153</v>
      </c>
      <c r="E1157" s="214">
        <v>0.64801041004029969</v>
      </c>
      <c r="F1157" s="214">
        <v>-3.3095579703208071</v>
      </c>
      <c r="G1157" s="214">
        <v>1.6009043499180575</v>
      </c>
      <c r="H1157" s="214">
        <v>4.7564749926331764</v>
      </c>
      <c r="I1157" s="214">
        <v>3.9635959288905198</v>
      </c>
      <c r="J1157" s="214">
        <v>-6.3634068910806505</v>
      </c>
    </row>
    <row r="1158" spans="1:10">
      <c r="A1158" s="214">
        <v>941</v>
      </c>
      <c r="B1158" s="214" t="s">
        <v>84</v>
      </c>
      <c r="C1158" s="214">
        <v>2017</v>
      </c>
      <c r="D1158" s="214" t="s">
        <v>153</v>
      </c>
      <c r="E1158" s="214">
        <v>3.2858260851462049</v>
      </c>
      <c r="F1158" s="214">
        <v>-0.93678153681789933</v>
      </c>
      <c r="G1158" s="214">
        <v>0.57105774572564483</v>
      </c>
      <c r="H1158" s="214">
        <v>2.0278271293454964</v>
      </c>
      <c r="I1158" s="214">
        <v>10.849699277966433</v>
      </c>
      <c r="J1158" s="214">
        <v>-9.2259765310734707</v>
      </c>
    </row>
    <row r="1159" spans="1:10">
      <c r="A1159" s="214">
        <v>941</v>
      </c>
      <c r="B1159" s="214" t="s">
        <v>84</v>
      </c>
      <c r="C1159" s="214">
        <v>2018</v>
      </c>
      <c r="D1159" s="214" t="s">
        <v>153</v>
      </c>
      <c r="E1159" s="214">
        <v>4.0563464684921051</v>
      </c>
      <c r="F1159" s="214">
        <v>-0.53704780978470001</v>
      </c>
      <c r="G1159" s="214">
        <v>0.7919354942001291</v>
      </c>
      <c r="H1159" s="214">
        <v>1.6379488136120814</v>
      </c>
      <c r="I1159" s="214">
        <v>9.4024179167724924</v>
      </c>
      <c r="J1159" s="214">
        <v>-7.2389079463078971</v>
      </c>
    </row>
    <row r="1160" spans="1:10">
      <c r="A1160" s="214">
        <v>941</v>
      </c>
      <c r="B1160" s="214" t="s">
        <v>84</v>
      </c>
      <c r="C1160" s="214">
        <v>2019</v>
      </c>
      <c r="D1160" s="214" t="s">
        <v>153</v>
      </c>
      <c r="E1160" s="214">
        <v>1.5974834414740968</v>
      </c>
      <c r="F1160" s="214">
        <v>-1.6184079730097762</v>
      </c>
      <c r="G1160" s="214">
        <v>2.4583717681213373</v>
      </c>
      <c r="H1160" s="214">
        <v>-0.67777834728292063</v>
      </c>
      <c r="I1160" s="214">
        <v>3.169886740021326</v>
      </c>
      <c r="J1160" s="214">
        <v>-1.73458874637587</v>
      </c>
    </row>
    <row r="1161" spans="1:10">
      <c r="A1161" s="214">
        <v>942</v>
      </c>
      <c r="B1161" s="214" t="s">
        <v>321</v>
      </c>
      <c r="C1161" s="214">
        <v>2012</v>
      </c>
      <c r="D1161" s="214" t="s">
        <v>458</v>
      </c>
      <c r="E1161" s="214">
        <v>36.319943337892525</v>
      </c>
      <c r="F1161" s="214">
        <v>-6.5191336833709501</v>
      </c>
      <c r="G1161" s="214"/>
      <c r="H1161" s="214">
        <v>28.473469654021699</v>
      </c>
      <c r="I1161" s="214">
        <v>30.838383203543245</v>
      </c>
      <c r="J1161" s="214">
        <v>-16.472775836301459</v>
      </c>
    </row>
    <row r="1162" spans="1:10">
      <c r="A1162" s="214">
        <v>942</v>
      </c>
      <c r="B1162" s="214" t="s">
        <v>321</v>
      </c>
      <c r="C1162" s="214">
        <v>2013</v>
      </c>
      <c r="D1162" s="214" t="s">
        <v>458</v>
      </c>
      <c r="E1162" s="214">
        <v>25.720147337136922</v>
      </c>
      <c r="F1162" s="214">
        <v>3.0680899552750773E-2</v>
      </c>
      <c r="G1162" s="214">
        <v>14.1343405948924</v>
      </c>
      <c r="H1162" s="214">
        <v>11.702436737895384</v>
      </c>
      <c r="I1162" s="214">
        <v>53.040820669310989</v>
      </c>
      <c r="J1162" s="214">
        <v>-53.188131564514606</v>
      </c>
    </row>
    <row r="1163" spans="1:10">
      <c r="A1163" s="214">
        <v>942</v>
      </c>
      <c r="B1163" s="214" t="s">
        <v>321</v>
      </c>
      <c r="C1163" s="214">
        <v>2014</v>
      </c>
      <c r="D1163" s="214" t="s">
        <v>458</v>
      </c>
      <c r="E1163" s="214">
        <v>36.572430312148285</v>
      </c>
      <c r="F1163" s="214">
        <v>-1.8464908833801799</v>
      </c>
      <c r="G1163" s="214">
        <v>18.458711915217396</v>
      </c>
      <c r="H1163" s="214">
        <v>2.3838674588715598</v>
      </c>
      <c r="I1163" s="214">
        <v>20.45445955139958</v>
      </c>
      <c r="J1163" s="214">
        <v>-2.8781177299600742</v>
      </c>
    </row>
    <row r="1164" spans="1:10">
      <c r="A1164" s="214">
        <v>942</v>
      </c>
      <c r="B1164" s="214" t="s">
        <v>321</v>
      </c>
      <c r="C1164" s="214">
        <v>2015</v>
      </c>
      <c r="D1164" s="214" t="s">
        <v>458</v>
      </c>
      <c r="E1164" s="214">
        <v>42.772851470852608</v>
      </c>
      <c r="F1164" s="214">
        <v>1.4202024836151237</v>
      </c>
      <c r="G1164" s="214">
        <v>20.516929044433244</v>
      </c>
      <c r="H1164" s="214">
        <v>2.8783659490976294</v>
      </c>
      <c r="I1164" s="214">
        <v>32.844865558303169</v>
      </c>
      <c r="J1164" s="214">
        <v>-14.887511564596554</v>
      </c>
    </row>
    <row r="1165" spans="1:10">
      <c r="A1165" s="214">
        <v>942</v>
      </c>
      <c r="B1165" s="214" t="s">
        <v>321</v>
      </c>
      <c r="C1165" s="214">
        <v>2016</v>
      </c>
      <c r="D1165" s="214" t="s">
        <v>458</v>
      </c>
      <c r="E1165" s="214">
        <v>44.343516914652703</v>
      </c>
      <c r="F1165" s="214">
        <v>4.9360441397104093</v>
      </c>
      <c r="G1165" s="214">
        <v>21.080895344545446</v>
      </c>
      <c r="H1165" s="214">
        <v>0.24633891611115377</v>
      </c>
      <c r="I1165" s="214">
        <v>37.346493755131753</v>
      </c>
      <c r="J1165" s="214">
        <v>-19.266255240846057</v>
      </c>
    </row>
    <row r="1166" spans="1:10">
      <c r="A1166" s="214">
        <v>943</v>
      </c>
      <c r="B1166" s="214" t="s">
        <v>352</v>
      </c>
      <c r="C1166" s="214">
        <v>2013</v>
      </c>
      <c r="D1166" s="214" t="s">
        <v>458</v>
      </c>
      <c r="E1166" s="214">
        <v>33.596459541078545</v>
      </c>
      <c r="F1166" s="214">
        <v>8.0968295471078218</v>
      </c>
      <c r="G1166" s="214">
        <v>8.4050674223027672E-2</v>
      </c>
      <c r="H1166" s="214">
        <v>-2.0075409919699929</v>
      </c>
      <c r="I1166" s="214">
        <v>36.85527459179346</v>
      </c>
      <c r="J1166" s="214">
        <v>-9.4321542800757712</v>
      </c>
    </row>
    <row r="1167" spans="1:10">
      <c r="A1167" s="214">
        <v>943</v>
      </c>
      <c r="B1167" s="214" t="s">
        <v>352</v>
      </c>
      <c r="C1167" s="214">
        <v>2014</v>
      </c>
      <c r="D1167" s="214" t="s">
        <v>458</v>
      </c>
      <c r="E1167" s="214">
        <v>7.8788567348513183</v>
      </c>
      <c r="F1167" s="214">
        <v>7.9367500475219916</v>
      </c>
      <c r="G1167" s="214">
        <v>0.21733290683730044</v>
      </c>
      <c r="H1167" s="214">
        <v>15.1479961892668</v>
      </c>
      <c r="I1167" s="214">
        <v>10.114461361358797</v>
      </c>
      <c r="J1167" s="214">
        <v>-25.537683770133572</v>
      </c>
    </row>
    <row r="1168" spans="1:10">
      <c r="A1168" s="214">
        <v>943</v>
      </c>
      <c r="B1168" s="214" t="s">
        <v>352</v>
      </c>
      <c r="C1168" s="214">
        <v>2015</v>
      </c>
      <c r="D1168" s="214" t="s">
        <v>458</v>
      </c>
      <c r="E1168" s="214">
        <v>8.9621050301375078</v>
      </c>
      <c r="F1168" s="214">
        <v>-0.73761856547278981</v>
      </c>
      <c r="G1168" s="214">
        <v>1.1285975315857668</v>
      </c>
      <c r="H1168" s="214">
        <v>3.392712441522185</v>
      </c>
      <c r="I1168" s="214">
        <v>14.993807386289124</v>
      </c>
      <c r="J1168" s="214">
        <v>-9.8153937637867799</v>
      </c>
    </row>
    <row r="1169" spans="1:10">
      <c r="A1169" s="214">
        <v>943</v>
      </c>
      <c r="B1169" s="214" t="s">
        <v>352</v>
      </c>
      <c r="C1169" s="214">
        <v>2016</v>
      </c>
      <c r="D1169" s="214" t="s">
        <v>458</v>
      </c>
      <c r="E1169" s="214">
        <v>32.707715765494896</v>
      </c>
      <c r="F1169" s="214">
        <v>-0.21119436018135573</v>
      </c>
      <c r="G1169" s="214">
        <v>1.4226578834556303</v>
      </c>
      <c r="H1169" s="214">
        <v>12.783137725241223</v>
      </c>
      <c r="I1169" s="214">
        <v>14.141142611979724</v>
      </c>
      <c r="J1169" s="214">
        <v>4.5719719049996783</v>
      </c>
    </row>
    <row r="1170" spans="1:10">
      <c r="A1170" s="214">
        <v>943</v>
      </c>
      <c r="B1170" s="214" t="s">
        <v>352</v>
      </c>
      <c r="C1170" s="214">
        <v>2017</v>
      </c>
      <c r="D1170" s="214" t="s">
        <v>458</v>
      </c>
      <c r="E1170" s="214">
        <v>17.915975401954803</v>
      </c>
      <c r="F1170" s="214">
        <v>3.2139474867179052</v>
      </c>
      <c r="G1170" s="214">
        <v>-0.5493733999159548</v>
      </c>
      <c r="H1170" s="214">
        <v>5.2715634667745705</v>
      </c>
      <c r="I1170" s="214">
        <v>-3.4896243981386554</v>
      </c>
      <c r="J1170" s="214">
        <v>13.469462246516942</v>
      </c>
    </row>
    <row r="1171" spans="1:10">
      <c r="A1171" s="214">
        <v>943</v>
      </c>
      <c r="B1171" s="214" t="s">
        <v>352</v>
      </c>
      <c r="C1171" s="214">
        <v>2018</v>
      </c>
      <c r="D1171" s="214" t="s">
        <v>458</v>
      </c>
      <c r="E1171" s="214">
        <v>10.261100036482503</v>
      </c>
      <c r="F1171" s="214">
        <v>-6.7712208490317289</v>
      </c>
      <c r="G1171" s="214">
        <v>0.11343726546987287</v>
      </c>
      <c r="H1171" s="214">
        <v>7.1534625720042024</v>
      </c>
      <c r="I1171" s="214">
        <v>-16.192628079805992</v>
      </c>
      <c r="J1171" s="214">
        <v>25.958049127846156</v>
      </c>
    </row>
    <row r="1172" spans="1:10">
      <c r="A1172" s="214">
        <v>943</v>
      </c>
      <c r="B1172" s="214" t="s">
        <v>352</v>
      </c>
      <c r="C1172" s="214">
        <v>2019</v>
      </c>
      <c r="D1172" s="214" t="s">
        <v>458</v>
      </c>
      <c r="E1172" s="214">
        <v>7.0007352012176014</v>
      </c>
      <c r="F1172" s="214">
        <v>-10.563991559259076</v>
      </c>
      <c r="G1172" s="214">
        <v>2.1434160644840343</v>
      </c>
      <c r="H1172" s="214">
        <v>13.327692287704659</v>
      </c>
      <c r="I1172" s="214">
        <v>-3.3811786311151266</v>
      </c>
      <c r="J1172" s="214">
        <v>5.4747970394031071</v>
      </c>
    </row>
    <row r="1173" spans="1:10">
      <c r="A1173" s="214">
        <v>944</v>
      </c>
      <c r="B1173" s="214" t="s">
        <v>68</v>
      </c>
      <c r="C1173" s="214">
        <v>2013</v>
      </c>
      <c r="D1173" s="214" t="s">
        <v>458</v>
      </c>
      <c r="E1173" s="214">
        <v>16.067662643561498</v>
      </c>
      <c r="F1173" s="214">
        <v>2.0045502288968269</v>
      </c>
      <c r="G1173" s="214">
        <v>8.5853558672224715</v>
      </c>
      <c r="H1173" s="214">
        <v>-0.16033408554401118</v>
      </c>
      <c r="I1173" s="214">
        <v>48.149918755340217</v>
      </c>
      <c r="J1173" s="214">
        <v>-42.511828122354004</v>
      </c>
    </row>
    <row r="1174" spans="1:10">
      <c r="A1174" s="214">
        <v>944</v>
      </c>
      <c r="B1174" s="214" t="s">
        <v>68</v>
      </c>
      <c r="C1174" s="214">
        <v>2014</v>
      </c>
      <c r="D1174" s="214" t="s">
        <v>458</v>
      </c>
      <c r="E1174" s="214">
        <v>8.0247153627788776</v>
      </c>
      <c r="F1174" s="214">
        <v>-3.2053229420466227</v>
      </c>
      <c r="G1174" s="214">
        <v>12.880653750367644</v>
      </c>
      <c r="H1174" s="214">
        <v>-15.851074515057691</v>
      </c>
      <c r="I1174" s="214">
        <v>14.38764958432424</v>
      </c>
      <c r="J1174" s="214">
        <v>-0.18719051480869098</v>
      </c>
    </row>
    <row r="1175" spans="1:10">
      <c r="A1175" s="214">
        <v>946</v>
      </c>
      <c r="B1175" s="214" t="s">
        <v>59</v>
      </c>
      <c r="C1175" s="214">
        <v>2007</v>
      </c>
      <c r="D1175" s="214" t="s">
        <v>153</v>
      </c>
      <c r="E1175" s="214">
        <v>5.0232744138169352</v>
      </c>
      <c r="F1175" s="214">
        <v>-3.1331465506234562</v>
      </c>
      <c r="G1175" s="214"/>
      <c r="H1175" s="214">
        <v>1.074779258572069</v>
      </c>
      <c r="I1175" s="214">
        <v>-18.759980835742816</v>
      </c>
      <c r="J1175" s="214">
        <v>25.84162254161113</v>
      </c>
    </row>
    <row r="1176" spans="1:10">
      <c r="A1176" s="214">
        <v>946</v>
      </c>
      <c r="B1176" s="214" t="s">
        <v>59</v>
      </c>
      <c r="C1176" s="214">
        <v>2009</v>
      </c>
      <c r="D1176" s="214" t="s">
        <v>153</v>
      </c>
      <c r="E1176" s="214">
        <v>12.895884078124901</v>
      </c>
      <c r="F1176" s="214">
        <v>-3.4265954730034727</v>
      </c>
      <c r="G1176" s="214"/>
      <c r="H1176" s="214">
        <v>3.442688076739405</v>
      </c>
      <c r="I1176" s="214">
        <v>7.5021867524242509</v>
      </c>
      <c r="J1176" s="214">
        <v>5.3776047219647225</v>
      </c>
    </row>
    <row r="1177" spans="1:10">
      <c r="A1177" s="214">
        <v>946</v>
      </c>
      <c r="B1177" s="214" t="s">
        <v>59</v>
      </c>
      <c r="C1177" s="214">
        <v>2010</v>
      </c>
      <c r="D1177" s="214" t="s">
        <v>153</v>
      </c>
      <c r="E1177" s="214">
        <v>27.956815471022288</v>
      </c>
      <c r="F1177" s="214">
        <v>-0.43153805296176162</v>
      </c>
      <c r="G1177" s="214"/>
      <c r="H1177" s="214">
        <v>8.6175474585775262</v>
      </c>
      <c r="I1177" s="214">
        <v>13.980823064393658</v>
      </c>
      <c r="J1177" s="214">
        <v>5.7899830010128639</v>
      </c>
    </row>
    <row r="1178" spans="1:10">
      <c r="A1178" s="214">
        <v>946</v>
      </c>
      <c r="B1178" s="214" t="s">
        <v>59</v>
      </c>
      <c r="C1178" s="214">
        <v>2011</v>
      </c>
      <c r="D1178" s="214" t="s">
        <v>153</v>
      </c>
      <c r="E1178" s="214">
        <v>25.733983189908848</v>
      </c>
      <c r="F1178" s="214">
        <v>-1.0759231600431041</v>
      </c>
      <c r="G1178" s="214"/>
      <c r="H1178" s="214">
        <v>4.3052791425202628</v>
      </c>
      <c r="I1178" s="214">
        <v>22.845499573627571</v>
      </c>
      <c r="J1178" s="214">
        <v>-0.34087236619588168</v>
      </c>
    </row>
    <row r="1179" spans="1:10">
      <c r="A1179" s="214">
        <v>946</v>
      </c>
      <c r="B1179" s="214" t="s">
        <v>59</v>
      </c>
      <c r="C1179" s="214">
        <v>2012</v>
      </c>
      <c r="D1179" s="214" t="s">
        <v>153</v>
      </c>
      <c r="E1179" s="214">
        <v>29.214363887331842</v>
      </c>
      <c r="F1179" s="214">
        <v>1.6966701040328938</v>
      </c>
      <c r="G1179" s="214">
        <v>0.92049706897879902</v>
      </c>
      <c r="H1179" s="214">
        <v>1.3454049671602388</v>
      </c>
      <c r="I1179" s="214">
        <v>36.159848668352794</v>
      </c>
      <c r="J1179" s="214">
        <v>-10.908056921192888</v>
      </c>
    </row>
    <row r="1180" spans="1:10">
      <c r="A1180" s="214">
        <v>946</v>
      </c>
      <c r="B1180" s="214" t="s">
        <v>59</v>
      </c>
      <c r="C1180" s="214">
        <v>2013</v>
      </c>
      <c r="D1180" s="214" t="s">
        <v>153</v>
      </c>
      <c r="E1180" s="214">
        <v>27.130242961665349</v>
      </c>
      <c r="F1180" s="214">
        <v>5.5351373757115638</v>
      </c>
      <c r="G1180" s="214">
        <v>1.6195421377289634</v>
      </c>
      <c r="H1180" s="214">
        <v>-1.4895487940638679</v>
      </c>
      <c r="I1180" s="214">
        <v>34.668339619576003</v>
      </c>
      <c r="J1180" s="214">
        <v>-13.203227377287311</v>
      </c>
    </row>
    <row r="1181" spans="1:10">
      <c r="A1181" s="214">
        <v>946</v>
      </c>
      <c r="B1181" s="214" t="s">
        <v>59</v>
      </c>
      <c r="C1181" s="214">
        <v>2017</v>
      </c>
      <c r="D1181" s="214" t="s">
        <v>153</v>
      </c>
      <c r="E1181" s="214">
        <v>0.8617085966708018</v>
      </c>
      <c r="F1181" s="214">
        <v>2.6239974164072839</v>
      </c>
      <c r="G1181" s="214">
        <v>3.0822371337232202</v>
      </c>
      <c r="H1181" s="214">
        <v>4.1926825173954887</v>
      </c>
      <c r="I1181" s="214">
        <v>1.4708200851908941</v>
      </c>
      <c r="J1181" s="214">
        <v>-10.508028556046085</v>
      </c>
    </row>
    <row r="1182" spans="1:10">
      <c r="A1182" s="214">
        <v>946</v>
      </c>
      <c r="B1182" s="214" t="s">
        <v>59</v>
      </c>
      <c r="C1182" s="214">
        <v>2019</v>
      </c>
      <c r="D1182" s="214" t="s">
        <v>153</v>
      </c>
      <c r="E1182" s="214">
        <v>1.9828121173140971</v>
      </c>
      <c r="F1182" s="214">
        <v>-2.543539581504648</v>
      </c>
      <c r="G1182" s="214">
        <v>5.2273973953440809</v>
      </c>
      <c r="H1182" s="214">
        <v>6.5546437944150568</v>
      </c>
      <c r="I1182" s="214">
        <v>2.1487380208078442</v>
      </c>
      <c r="J1182" s="214">
        <v>-9.4044275117482332</v>
      </c>
    </row>
    <row r="1183" spans="1:10">
      <c r="A1183" s="214">
        <v>948</v>
      </c>
      <c r="B1183" s="214" t="s">
        <v>387</v>
      </c>
      <c r="C1183" s="214">
        <v>2007</v>
      </c>
      <c r="D1183" s="214" t="s">
        <v>458</v>
      </c>
      <c r="E1183" s="214">
        <v>7.6102448357006605</v>
      </c>
      <c r="F1183" s="214">
        <v>16.984205371251129</v>
      </c>
      <c r="G1183" s="214"/>
      <c r="H1183" s="214">
        <v>-2.9221642144474202E-2</v>
      </c>
      <c r="I1183" s="214">
        <v>15.182023558221353</v>
      </c>
      <c r="J1183" s="214">
        <v>-24.526762451627349</v>
      </c>
    </row>
    <row r="1184" spans="1:10">
      <c r="A1184" s="214">
        <v>960</v>
      </c>
      <c r="B1184" s="214" t="s">
        <v>64</v>
      </c>
      <c r="C1184" s="214">
        <v>2008</v>
      </c>
      <c r="D1184" s="214" t="s">
        <v>458</v>
      </c>
      <c r="E1184" s="214">
        <v>0.52214865372279462</v>
      </c>
      <c r="F1184" s="214">
        <v>-2.391106499465725</v>
      </c>
      <c r="G1184" s="214"/>
      <c r="H1184" s="214">
        <v>-3.699018430581714</v>
      </c>
      <c r="I1184" s="214">
        <v>7.8407959658431565</v>
      </c>
      <c r="J1184" s="214">
        <v>-1.2285223820729243</v>
      </c>
    </row>
    <row r="1185" spans="1:10">
      <c r="A1185" s="214">
        <v>960</v>
      </c>
      <c r="B1185" s="214" t="s">
        <v>64</v>
      </c>
      <c r="C1185" s="214">
        <v>2009</v>
      </c>
      <c r="D1185" s="214" t="s">
        <v>458</v>
      </c>
      <c r="E1185" s="214">
        <v>7.8474595265401135</v>
      </c>
      <c r="F1185" s="214">
        <v>-1.5629601431541471</v>
      </c>
      <c r="G1185" s="214"/>
      <c r="H1185" s="214">
        <v>6.2546086899315982</v>
      </c>
      <c r="I1185" s="214">
        <v>16.04579033105928</v>
      </c>
      <c r="J1185" s="214">
        <v>-12.889979351296624</v>
      </c>
    </row>
    <row r="1186" spans="1:10">
      <c r="A1186" s="214">
        <v>960</v>
      </c>
      <c r="B1186" s="214" t="s">
        <v>64</v>
      </c>
      <c r="C1186" s="214">
        <v>2010</v>
      </c>
      <c r="D1186" s="214" t="s">
        <v>458</v>
      </c>
      <c r="E1186" s="214">
        <v>6.3667861646113622</v>
      </c>
      <c r="F1186" s="214">
        <v>-1.5798170149807964</v>
      </c>
      <c r="G1186" s="214"/>
      <c r="H1186" s="214">
        <v>-2.1298748584763123</v>
      </c>
      <c r="I1186" s="214">
        <v>19.822622911672482</v>
      </c>
      <c r="J1186" s="214">
        <v>-9.7461448736040133</v>
      </c>
    </row>
    <row r="1187" spans="1:10">
      <c r="A1187" s="214">
        <v>960</v>
      </c>
      <c r="B1187" s="214" t="s">
        <v>64</v>
      </c>
      <c r="C1187" s="214">
        <v>2011</v>
      </c>
      <c r="D1187" s="214" t="s">
        <v>458</v>
      </c>
      <c r="E1187" s="214">
        <v>10.98551969437537</v>
      </c>
      <c r="F1187" s="214">
        <v>-0.29892579982072309</v>
      </c>
      <c r="G1187" s="214"/>
      <c r="H1187" s="214">
        <v>-3.9990142551304069</v>
      </c>
      <c r="I1187" s="214">
        <v>34.652220726580389</v>
      </c>
      <c r="J1187" s="214">
        <v>-19.368760977253896</v>
      </c>
    </row>
    <row r="1188" spans="1:10">
      <c r="A1188" s="214">
        <v>960</v>
      </c>
      <c r="B1188" s="214" t="s">
        <v>64</v>
      </c>
      <c r="C1188" s="214">
        <v>2012</v>
      </c>
      <c r="D1188" s="214" t="s">
        <v>458</v>
      </c>
      <c r="E1188" s="214">
        <v>25.657907780029468</v>
      </c>
      <c r="F1188" s="214">
        <v>1.1371733814054101</v>
      </c>
      <c r="G1188" s="214">
        <v>1.3267783182319144</v>
      </c>
      <c r="H1188" s="214">
        <v>-1.9249391156428328</v>
      </c>
      <c r="I1188" s="214">
        <v>53.545881751356028</v>
      </c>
      <c r="J1188" s="214">
        <v>-28.426986555321051</v>
      </c>
    </row>
    <row r="1189" spans="1:10">
      <c r="A1189" s="214">
        <v>960</v>
      </c>
      <c r="B1189" s="214" t="s">
        <v>64</v>
      </c>
      <c r="C1189" s="214">
        <v>2013</v>
      </c>
      <c r="D1189" s="214" t="s">
        <v>458</v>
      </c>
      <c r="E1189" s="214">
        <v>38.378637880222172</v>
      </c>
      <c r="F1189" s="214">
        <v>6.0093603972134524</v>
      </c>
      <c r="G1189" s="214">
        <v>2.8987289318703704</v>
      </c>
      <c r="H1189" s="214">
        <v>0.73858637679284289</v>
      </c>
      <c r="I1189" s="214">
        <v>63.78141143150421</v>
      </c>
      <c r="J1189" s="214">
        <v>-35.049449257158699</v>
      </c>
    </row>
    <row r="1190" spans="1:10">
      <c r="A1190" s="214">
        <v>960</v>
      </c>
      <c r="B1190" s="214" t="s">
        <v>64</v>
      </c>
      <c r="C1190" s="214">
        <v>2014</v>
      </c>
      <c r="D1190" s="214" t="s">
        <v>458</v>
      </c>
      <c r="E1190" s="214">
        <v>39.018244413154214</v>
      </c>
      <c r="F1190" s="214">
        <v>8.6800347249880332</v>
      </c>
      <c r="G1190" s="214">
        <v>7.1190413891181823</v>
      </c>
      <c r="H1190" s="214">
        <v>0.6473944621996468</v>
      </c>
      <c r="I1190" s="214">
        <v>42.534811274775755</v>
      </c>
      <c r="J1190" s="214">
        <v>-19.963037437927408</v>
      </c>
    </row>
    <row r="1191" spans="1:10">
      <c r="A1191" s="214">
        <v>960</v>
      </c>
      <c r="B1191" s="214" t="s">
        <v>64</v>
      </c>
      <c r="C1191" s="214">
        <v>2015</v>
      </c>
      <c r="D1191" s="214" t="s">
        <v>458</v>
      </c>
      <c r="E1191" s="214">
        <v>27.983873958752497</v>
      </c>
      <c r="F1191" s="214">
        <v>8.0198307954149755</v>
      </c>
      <c r="G1191" s="214">
        <v>8.1149824319830657</v>
      </c>
      <c r="H1191" s="214">
        <v>-1.8221775589506541</v>
      </c>
      <c r="I1191" s="214">
        <v>27.968247590502891</v>
      </c>
      <c r="J1191" s="214">
        <v>-14.297009300197782</v>
      </c>
    </row>
    <row r="1192" spans="1:10">
      <c r="A1192" s="214">
        <v>960</v>
      </c>
      <c r="B1192" s="214" t="s">
        <v>64</v>
      </c>
      <c r="C1192" s="214">
        <v>2016</v>
      </c>
      <c r="D1192" s="214" t="s">
        <v>458</v>
      </c>
      <c r="E1192" s="214">
        <v>9.7872518003293081</v>
      </c>
      <c r="F1192" s="214">
        <v>12.390076185133667</v>
      </c>
      <c r="G1192" s="214">
        <v>11.289966486044211</v>
      </c>
      <c r="H1192" s="214">
        <v>-8.2260906055180083</v>
      </c>
      <c r="I1192" s="214">
        <v>26.6295431511682</v>
      </c>
      <c r="J1192" s="214">
        <v>-32.296243416498754</v>
      </c>
    </row>
    <row r="1193" spans="1:10">
      <c r="A1193" s="214">
        <v>961</v>
      </c>
      <c r="B1193" s="214" t="s">
        <v>23</v>
      </c>
      <c r="C1193" s="214">
        <v>2009</v>
      </c>
      <c r="D1193" s="214" t="s">
        <v>153</v>
      </c>
      <c r="E1193" s="214">
        <v>6.0766565423658214</v>
      </c>
      <c r="F1193" s="214">
        <v>1.5414098608231614</v>
      </c>
      <c r="G1193" s="214"/>
      <c r="H1193" s="214">
        <v>-1.7552769180882759</v>
      </c>
      <c r="I1193" s="214">
        <v>0.62456579421488101</v>
      </c>
      <c r="J1193" s="214">
        <v>5.6659578054160598</v>
      </c>
    </row>
    <row r="1194" spans="1:10">
      <c r="A1194" s="214">
        <v>961</v>
      </c>
      <c r="B1194" s="214" t="s">
        <v>23</v>
      </c>
      <c r="C1194" s="214">
        <v>2010</v>
      </c>
      <c r="D1194" s="214" t="s">
        <v>153</v>
      </c>
      <c r="E1194" s="214">
        <v>12.264958296361979</v>
      </c>
      <c r="F1194" s="214">
        <v>0.88906286696990433</v>
      </c>
      <c r="G1194" s="214"/>
      <c r="H1194" s="214">
        <v>1.4114051507957233</v>
      </c>
      <c r="I1194" s="214">
        <v>3.1808848032553954</v>
      </c>
      <c r="J1194" s="214">
        <v>6.7836054753409627</v>
      </c>
    </row>
    <row r="1195" spans="1:10">
      <c r="A1195" s="214">
        <v>961</v>
      </c>
      <c r="B1195" s="214" t="s">
        <v>23</v>
      </c>
      <c r="C1195" s="214">
        <v>2011</v>
      </c>
      <c r="D1195" s="214" t="s">
        <v>153</v>
      </c>
      <c r="E1195" s="214">
        <v>23.378245453226409</v>
      </c>
      <c r="F1195" s="214">
        <v>1.2228856870519227</v>
      </c>
      <c r="G1195" s="214"/>
      <c r="H1195" s="214">
        <v>5.1607885207903337</v>
      </c>
      <c r="I1195" s="214">
        <v>13.576762770237774</v>
      </c>
      <c r="J1195" s="214">
        <v>3.41780847514638</v>
      </c>
    </row>
    <row r="1196" spans="1:10">
      <c r="A1196" s="214">
        <v>961</v>
      </c>
      <c r="B1196" s="214" t="s">
        <v>23</v>
      </c>
      <c r="C1196" s="214">
        <v>2012</v>
      </c>
      <c r="D1196" s="214" t="s">
        <v>153</v>
      </c>
      <c r="E1196" s="214">
        <v>30.241523272159295</v>
      </c>
      <c r="F1196" s="214">
        <v>2.7722301320219565</v>
      </c>
      <c r="G1196" s="214">
        <v>-3.671817704143516E-3</v>
      </c>
      <c r="H1196" s="214">
        <v>7.9275594220938999</v>
      </c>
      <c r="I1196" s="214">
        <v>28.828422201001345</v>
      </c>
      <c r="J1196" s="214">
        <v>-9.2830166652537613</v>
      </c>
    </row>
    <row r="1197" spans="1:10">
      <c r="A1197" s="214">
        <v>961</v>
      </c>
      <c r="B1197" s="214" t="s">
        <v>23</v>
      </c>
      <c r="C1197" s="214">
        <v>2013</v>
      </c>
      <c r="D1197" s="214" t="s">
        <v>153</v>
      </c>
      <c r="E1197" s="214">
        <v>55.0104808386426</v>
      </c>
      <c r="F1197" s="214">
        <v>5.3865033913871745</v>
      </c>
      <c r="G1197" s="214">
        <v>-0.52588343391551551</v>
      </c>
      <c r="H1197" s="214">
        <v>14.497927149379674</v>
      </c>
      <c r="I1197" s="214">
        <v>45.604659440078336</v>
      </c>
      <c r="J1197" s="214">
        <v>-9.9527257082870726</v>
      </c>
    </row>
    <row r="1198" spans="1:10">
      <c r="A1198" s="214">
        <v>961</v>
      </c>
      <c r="B1198" s="214" t="s">
        <v>23</v>
      </c>
      <c r="C1198" s="214">
        <v>2014</v>
      </c>
      <c r="D1198" s="214" t="s">
        <v>153</v>
      </c>
      <c r="E1198" s="214">
        <v>38.393253180429298</v>
      </c>
      <c r="F1198" s="214">
        <v>4.9876097418495089</v>
      </c>
      <c r="G1198" s="214">
        <v>1.4226814196866444</v>
      </c>
      <c r="H1198" s="214">
        <v>20.130512866542073</v>
      </c>
      <c r="I1198" s="214">
        <v>30.887461812369938</v>
      </c>
      <c r="J1198" s="214">
        <v>-19.035012660018872</v>
      </c>
    </row>
    <row r="1199" spans="1:10">
      <c r="A1199" s="214">
        <v>961</v>
      </c>
      <c r="B1199" s="214" t="s">
        <v>23</v>
      </c>
      <c r="C1199" s="214">
        <v>2015</v>
      </c>
      <c r="D1199" s="214" t="s">
        <v>153</v>
      </c>
      <c r="E1199" s="214">
        <v>42.492989630452499</v>
      </c>
      <c r="F1199" s="214">
        <v>7.567179772921282</v>
      </c>
      <c r="G1199" s="214">
        <v>4.612176938579613</v>
      </c>
      <c r="H1199" s="214">
        <v>12.247207742649163</v>
      </c>
      <c r="I1199" s="214">
        <v>20.495634268323528</v>
      </c>
      <c r="J1199" s="214">
        <v>-2.4292090920210825</v>
      </c>
    </row>
    <row r="1200" spans="1:10">
      <c r="A1200" s="214">
        <v>961</v>
      </c>
      <c r="B1200" s="214" t="s">
        <v>23</v>
      </c>
      <c r="C1200" s="214">
        <v>2016</v>
      </c>
      <c r="D1200" s="214" t="s">
        <v>153</v>
      </c>
      <c r="E1200" s="214">
        <v>26.747718905834297</v>
      </c>
      <c r="F1200" s="214">
        <v>6.288866442027909</v>
      </c>
      <c r="G1200" s="214">
        <v>5.2746148144462168</v>
      </c>
      <c r="H1200" s="214">
        <v>6.4231229712614759</v>
      </c>
      <c r="I1200" s="214">
        <v>19.69979987470451</v>
      </c>
      <c r="J1200" s="214">
        <v>-10.938685196605814</v>
      </c>
    </row>
    <row r="1201" spans="1:10">
      <c r="A1201" s="214">
        <v>961</v>
      </c>
      <c r="B1201" s="214" t="s">
        <v>23</v>
      </c>
      <c r="C1201" s="214">
        <v>2017</v>
      </c>
      <c r="D1201" s="214" t="s">
        <v>153</v>
      </c>
      <c r="E1201" s="214">
        <v>15.362662931843602</v>
      </c>
      <c r="F1201" s="214">
        <v>3.2994917191033091</v>
      </c>
      <c r="G1201" s="214">
        <v>3.0949567696038143</v>
      </c>
      <c r="H1201" s="214">
        <v>5.6947331478133076</v>
      </c>
      <c r="I1201" s="214">
        <v>-5.6843575478144732</v>
      </c>
      <c r="J1201" s="214">
        <v>8.9578388431376403</v>
      </c>
    </row>
    <row r="1202" spans="1:10">
      <c r="A1202" s="214">
        <v>962</v>
      </c>
      <c r="B1202" s="214" t="s">
        <v>849</v>
      </c>
      <c r="C1202" s="214">
        <v>2015</v>
      </c>
      <c r="D1202" s="214" t="s">
        <v>458</v>
      </c>
      <c r="E1202" s="214">
        <v>13.429114857084997</v>
      </c>
      <c r="F1202" s="214">
        <v>-0.90427649515021558</v>
      </c>
      <c r="G1202" s="214">
        <v>7.7205364959187541</v>
      </c>
      <c r="H1202" s="214">
        <v>-2.1348441935437719</v>
      </c>
      <c r="I1202" s="214">
        <v>4.6857225398974975</v>
      </c>
      <c r="J1202" s="214">
        <v>4.0619765099627401</v>
      </c>
    </row>
    <row r="1203" spans="1:10">
      <c r="A1203" s="214">
        <v>962</v>
      </c>
      <c r="B1203" s="214" t="s">
        <v>849</v>
      </c>
      <c r="C1203" s="214">
        <v>2016</v>
      </c>
      <c r="D1203" s="214" t="s">
        <v>458</v>
      </c>
      <c r="E1203" s="214">
        <v>13.751716320424801</v>
      </c>
      <c r="F1203" s="214">
        <v>-1.1234924414247058</v>
      </c>
      <c r="G1203" s="214">
        <v>7.0949562361329788</v>
      </c>
      <c r="H1203" s="214">
        <v>-2.5647583753475014</v>
      </c>
      <c r="I1203" s="214">
        <v>11.604248198593623</v>
      </c>
      <c r="J1203" s="214">
        <v>-1.2592372975295945</v>
      </c>
    </row>
    <row r="1204" spans="1:10">
      <c r="A1204" s="214">
        <v>962</v>
      </c>
      <c r="B1204" s="214" t="s">
        <v>849</v>
      </c>
      <c r="C1204" s="214">
        <v>2017</v>
      </c>
      <c r="D1204" s="214" t="s">
        <v>458</v>
      </c>
      <c r="E1204" s="214">
        <v>9.7120401281743973</v>
      </c>
      <c r="F1204" s="214">
        <v>-1.4580171279891263</v>
      </c>
      <c r="G1204" s="214">
        <v>4.0601337517417617</v>
      </c>
      <c r="H1204" s="214">
        <v>-2.1112122622368927</v>
      </c>
      <c r="I1204" s="214">
        <v>3.0097296052325824</v>
      </c>
      <c r="J1204" s="214">
        <v>6.2114061614260727</v>
      </c>
    </row>
    <row r="1205" spans="1:10">
      <c r="A1205" s="214">
        <v>962</v>
      </c>
      <c r="B1205" s="214" t="s">
        <v>427</v>
      </c>
      <c r="C1205" s="214">
        <v>2018</v>
      </c>
      <c r="D1205" s="214" t="s">
        <v>458</v>
      </c>
      <c r="E1205" s="214">
        <v>1.7417494431089011</v>
      </c>
      <c r="F1205" s="214">
        <v>-1.4229751133866801</v>
      </c>
      <c r="G1205" s="214">
        <v>3.4178330520093305</v>
      </c>
      <c r="H1205" s="214">
        <v>0.63354847518089352</v>
      </c>
      <c r="I1205" s="214">
        <v>3.4394149757353034</v>
      </c>
      <c r="J1205" s="214">
        <v>-4.3260719464299413</v>
      </c>
    </row>
    <row r="1206" spans="1:10">
      <c r="A1206" s="214">
        <v>962</v>
      </c>
      <c r="B1206" s="214" t="s">
        <v>427</v>
      </c>
      <c r="C1206" s="214">
        <v>2019</v>
      </c>
      <c r="D1206" s="214" t="s">
        <v>458</v>
      </c>
      <c r="E1206" s="214">
        <v>2.7800603547669027</v>
      </c>
      <c r="F1206" s="214">
        <v>-0.21706098076832203</v>
      </c>
      <c r="G1206" s="214">
        <v>9.8202275707261304</v>
      </c>
      <c r="H1206" s="214">
        <v>-7.1964924403655317</v>
      </c>
      <c r="I1206" s="214">
        <v>7.4418733587426829</v>
      </c>
      <c r="J1206" s="214">
        <v>-7.0684871535680536</v>
      </c>
    </row>
    <row r="1207" spans="1:10">
      <c r="A1207" s="214">
        <v>963</v>
      </c>
      <c r="B1207" s="214" t="s">
        <v>339</v>
      </c>
      <c r="C1207" s="214">
        <v>2008</v>
      </c>
      <c r="D1207" s="214" t="s">
        <v>458</v>
      </c>
      <c r="E1207" s="214">
        <v>24.585898033827021</v>
      </c>
      <c r="F1207" s="214">
        <v>-1.6387839824445589</v>
      </c>
      <c r="G1207" s="214"/>
      <c r="H1207" s="214">
        <v>9.8988917703085395</v>
      </c>
      <c r="I1207" s="214">
        <v>15.710790726675654</v>
      </c>
      <c r="J1207" s="214">
        <v>0.61499951928738739</v>
      </c>
    </row>
    <row r="1208" spans="1:10">
      <c r="A1208" s="214">
        <v>963</v>
      </c>
      <c r="B1208" s="214" t="s">
        <v>339</v>
      </c>
      <c r="C1208" s="214">
        <v>2009</v>
      </c>
      <c r="D1208" s="214" t="s">
        <v>458</v>
      </c>
      <c r="E1208" s="214">
        <v>2.3483705984215142</v>
      </c>
      <c r="F1208" s="214">
        <v>-1.4707884505683257</v>
      </c>
      <c r="G1208" s="214"/>
      <c r="H1208" s="214">
        <v>-14.214245126455753</v>
      </c>
      <c r="I1208" s="214">
        <v>4.6161966837061001</v>
      </c>
      <c r="J1208" s="214">
        <v>13.417207491739489</v>
      </c>
    </row>
    <row r="1209" spans="1:10">
      <c r="A1209" s="214">
        <v>963</v>
      </c>
      <c r="B1209" s="214" t="s">
        <v>339</v>
      </c>
      <c r="C1209" s="214">
        <v>2010</v>
      </c>
      <c r="D1209" s="214" t="s">
        <v>458</v>
      </c>
      <c r="E1209" s="214">
        <v>22.664272452841058</v>
      </c>
      <c r="F1209" s="214">
        <v>-4.6937399584433717</v>
      </c>
      <c r="G1209" s="214"/>
      <c r="H1209" s="214">
        <v>9.3547372938641811</v>
      </c>
      <c r="I1209" s="214">
        <v>13.411159467849394</v>
      </c>
      <c r="J1209" s="214">
        <v>4.5921156495708644</v>
      </c>
    </row>
    <row r="1210" spans="1:10">
      <c r="A1210" s="214">
        <v>963</v>
      </c>
      <c r="B1210" s="214" t="s">
        <v>339</v>
      </c>
      <c r="C1210" s="214">
        <v>2012</v>
      </c>
      <c r="D1210" s="214" t="s">
        <v>458</v>
      </c>
      <c r="E1210" s="214">
        <v>0.24956699748493349</v>
      </c>
      <c r="F1210" s="214">
        <v>-5.3262010343881139</v>
      </c>
      <c r="G1210" s="214">
        <v>0.46127352871700533</v>
      </c>
      <c r="H1210" s="214">
        <v>-19.015631658259053</v>
      </c>
      <c r="I1210" s="214">
        <v>37.810516634811222</v>
      </c>
      <c r="J1210" s="214">
        <v>-13.68039047339613</v>
      </c>
    </row>
    <row r="1211" spans="1:10">
      <c r="A1211" s="214">
        <v>963</v>
      </c>
      <c r="B1211" s="214" t="s">
        <v>339</v>
      </c>
      <c r="C1211" s="214">
        <v>2013</v>
      </c>
      <c r="D1211" s="214" t="s">
        <v>458</v>
      </c>
      <c r="E1211" s="214">
        <v>15.599433060574135</v>
      </c>
      <c r="F1211" s="214">
        <v>-0.19319644909664824</v>
      </c>
      <c r="G1211" s="214">
        <v>1.1768456934029863</v>
      </c>
      <c r="H1211" s="214">
        <v>0.25835685127311603</v>
      </c>
      <c r="I1211" s="214">
        <v>41.268711028294327</v>
      </c>
      <c r="J1211" s="214">
        <v>-26.911284063299647</v>
      </c>
    </row>
    <row r="1212" spans="1:10">
      <c r="A1212" s="214">
        <v>963</v>
      </c>
      <c r="B1212" s="214" t="s">
        <v>339</v>
      </c>
      <c r="C1212" s="214">
        <v>2014</v>
      </c>
      <c r="D1212" s="214" t="s">
        <v>458</v>
      </c>
      <c r="E1212" s="214">
        <v>11.650523150229137</v>
      </c>
      <c r="F1212" s="214">
        <v>1.2011992734614774</v>
      </c>
      <c r="G1212" s="214">
        <v>4.0604280049981298</v>
      </c>
      <c r="H1212" s="214">
        <v>-7.049220340880729</v>
      </c>
      <c r="I1212" s="214">
        <v>24.264918188379994</v>
      </c>
      <c r="J1212" s="214">
        <v>-10.826801975729733</v>
      </c>
    </row>
    <row r="1213" spans="1:10">
      <c r="A1213" s="214">
        <v>963</v>
      </c>
      <c r="B1213" s="214" t="s">
        <v>339</v>
      </c>
      <c r="C1213" s="214">
        <v>2015</v>
      </c>
      <c r="D1213" s="214" t="s">
        <v>458</v>
      </c>
      <c r="E1213" s="214">
        <v>17.940814197324496</v>
      </c>
      <c r="F1213" s="214">
        <v>1.7468471265646985</v>
      </c>
      <c r="G1213" s="214">
        <v>8.2066735403741529</v>
      </c>
      <c r="H1213" s="214">
        <v>-0.8328233332492232</v>
      </c>
      <c r="I1213" s="214">
        <v>27.052275458092176</v>
      </c>
      <c r="J1213" s="214">
        <v>-18.232158594457303</v>
      </c>
    </row>
    <row r="1214" spans="1:10">
      <c r="A1214" s="214">
        <v>963</v>
      </c>
      <c r="B1214" s="214" t="s">
        <v>339</v>
      </c>
      <c r="C1214" s="214">
        <v>2016</v>
      </c>
      <c r="D1214" s="214" t="s">
        <v>458</v>
      </c>
      <c r="E1214" s="214">
        <v>15.703583898873905</v>
      </c>
      <c r="F1214" s="214">
        <v>3.7250804054468531</v>
      </c>
      <c r="G1214" s="214">
        <v>7.4904314781029164</v>
      </c>
      <c r="H1214" s="214">
        <v>-1.8211229826439039</v>
      </c>
      <c r="I1214" s="214">
        <v>29.061302079747289</v>
      </c>
      <c r="J1214" s="214">
        <v>-22.752107081779251</v>
      </c>
    </row>
    <row r="1215" spans="1:10">
      <c r="A1215" s="214">
        <v>963</v>
      </c>
      <c r="B1215" s="214" t="s">
        <v>339</v>
      </c>
      <c r="C1215" s="214">
        <v>2017</v>
      </c>
      <c r="D1215" s="214" t="s">
        <v>458</v>
      </c>
      <c r="E1215" s="214">
        <v>5.1137984730830048</v>
      </c>
      <c r="F1215" s="214">
        <v>1.8399640483098718</v>
      </c>
      <c r="G1215" s="214">
        <v>3.0104646833488946</v>
      </c>
      <c r="H1215" s="214">
        <v>3.2800704446683047</v>
      </c>
      <c r="I1215" s="214">
        <v>3.9374811576840933</v>
      </c>
      <c r="J1215" s="214">
        <v>-6.9541818609281609</v>
      </c>
    </row>
    <row r="1216" spans="1:10">
      <c r="A1216" s="214">
        <v>963</v>
      </c>
      <c r="B1216" s="214" t="s">
        <v>339</v>
      </c>
      <c r="C1216" s="214">
        <v>2018</v>
      </c>
      <c r="D1216" s="214" t="s">
        <v>458</v>
      </c>
      <c r="E1216" s="214">
        <v>4.9747446078142055</v>
      </c>
      <c r="F1216" s="214">
        <v>3.8293106493513123</v>
      </c>
      <c r="G1216" s="214">
        <v>4.1107765778392631</v>
      </c>
      <c r="H1216" s="214">
        <v>-1.9620117513687796</v>
      </c>
      <c r="I1216" s="214">
        <v>-0.63543311074726816</v>
      </c>
      <c r="J1216" s="214">
        <v>-0.36789775726032659</v>
      </c>
    </row>
    <row r="1217" spans="1:10">
      <c r="A1217" s="214">
        <v>964</v>
      </c>
      <c r="B1217" s="214" t="s">
        <v>75</v>
      </c>
      <c r="C1217" s="214">
        <v>2007</v>
      </c>
      <c r="D1217" s="214" t="s">
        <v>458</v>
      </c>
      <c r="E1217" s="214">
        <v>7.8339479127532812</v>
      </c>
      <c r="F1217" s="214">
        <v>0.41905310959116626</v>
      </c>
      <c r="G1217" s="214"/>
      <c r="H1217" s="214">
        <v>9.2254866848692281</v>
      </c>
      <c r="I1217" s="214">
        <v>-5.3400116973685172</v>
      </c>
      <c r="J1217" s="214">
        <v>3.5294198156614129</v>
      </c>
    </row>
    <row r="1218" spans="1:10">
      <c r="A1218" s="214">
        <v>964</v>
      </c>
      <c r="B1218" s="214" t="s">
        <v>75</v>
      </c>
      <c r="C1218" s="214">
        <v>2008</v>
      </c>
      <c r="D1218" s="214" t="s">
        <v>458</v>
      </c>
      <c r="E1218" s="214">
        <v>12.921025994328694</v>
      </c>
      <c r="F1218" s="214">
        <v>-4.336404878305065</v>
      </c>
      <c r="G1218" s="214"/>
      <c r="H1218" s="214">
        <v>25.398421266084199</v>
      </c>
      <c r="I1218" s="214">
        <v>-5.1780275546582928</v>
      </c>
      <c r="J1218" s="214">
        <v>-2.9629628387921443</v>
      </c>
    </row>
    <row r="1219" spans="1:10">
      <c r="A1219" s="214">
        <v>964</v>
      </c>
      <c r="B1219" s="214" t="s">
        <v>75</v>
      </c>
      <c r="C1219" s="214">
        <v>2009</v>
      </c>
      <c r="D1219" s="214" t="s">
        <v>458</v>
      </c>
      <c r="E1219" s="214">
        <v>0.55795212174984954</v>
      </c>
      <c r="F1219" s="214">
        <v>-4.6166802923773762</v>
      </c>
      <c r="G1219" s="214"/>
      <c r="H1219" s="214">
        <v>15.063197229146262</v>
      </c>
      <c r="I1219" s="214">
        <v>4.5221261677094944</v>
      </c>
      <c r="J1219" s="214">
        <v>-14.410690982728525</v>
      </c>
    </row>
    <row r="1220" spans="1:10">
      <c r="A1220" s="214">
        <v>964</v>
      </c>
      <c r="B1220" s="214" t="s">
        <v>75</v>
      </c>
      <c r="C1220" s="214">
        <v>2011</v>
      </c>
      <c r="D1220" s="214" t="s">
        <v>458</v>
      </c>
      <c r="E1220" s="214">
        <v>2.5602366174887976</v>
      </c>
      <c r="F1220" s="214">
        <v>-1.2849231271923616</v>
      </c>
      <c r="G1220" s="214">
        <v>1.5152105665285021</v>
      </c>
      <c r="H1220" s="214">
        <v>0.25444169759174384</v>
      </c>
      <c r="I1220" s="214">
        <v>-5.6976684529734172</v>
      </c>
      <c r="J1220" s="214">
        <v>7.7731759335343327</v>
      </c>
    </row>
    <row r="1221" spans="1:10">
      <c r="A1221" s="214">
        <v>964</v>
      </c>
      <c r="B1221" s="214" t="s">
        <v>75</v>
      </c>
      <c r="C1221" s="214">
        <v>2012</v>
      </c>
      <c r="D1221" s="214" t="s">
        <v>458</v>
      </c>
      <c r="E1221" s="214">
        <v>11.034989746044765</v>
      </c>
      <c r="F1221" s="214">
        <v>0.23862246495243067</v>
      </c>
      <c r="G1221" s="214">
        <v>3.4800851384985432</v>
      </c>
      <c r="H1221" s="214">
        <v>-6.3215347037161278</v>
      </c>
      <c r="I1221" s="214">
        <v>8.0456698069897072</v>
      </c>
      <c r="J1221" s="214">
        <v>5.59214703932021</v>
      </c>
    </row>
    <row r="1222" spans="1:10">
      <c r="A1222" s="214">
        <v>964</v>
      </c>
      <c r="B1222" s="214" t="s">
        <v>75</v>
      </c>
      <c r="C1222" s="214">
        <v>2013</v>
      </c>
      <c r="D1222" s="214" t="s">
        <v>458</v>
      </c>
      <c r="E1222" s="214">
        <v>20.06503174773507</v>
      </c>
      <c r="F1222" s="214">
        <v>2.7153261122248429</v>
      </c>
      <c r="G1222" s="214">
        <v>2.9074810193069167</v>
      </c>
      <c r="H1222" s="214">
        <v>-6.9486246130022673</v>
      </c>
      <c r="I1222" s="214">
        <v>10.644996590799792</v>
      </c>
      <c r="J1222" s="214">
        <v>10.745852638405786</v>
      </c>
    </row>
    <row r="1223" spans="1:10">
      <c r="A1223" s="214">
        <v>964</v>
      </c>
      <c r="B1223" s="214" t="s">
        <v>75</v>
      </c>
      <c r="C1223" s="214">
        <v>2016</v>
      </c>
      <c r="D1223" s="214" t="s">
        <v>458</v>
      </c>
      <c r="E1223" s="214">
        <v>1.349730668054697</v>
      </c>
      <c r="F1223" s="214">
        <v>0.42655395613564373</v>
      </c>
      <c r="G1223" s="214">
        <v>6.9989379295319694</v>
      </c>
      <c r="H1223" s="214">
        <v>-12.672434641628051</v>
      </c>
      <c r="I1223" s="214">
        <v>9.6542192895478678</v>
      </c>
      <c r="J1223" s="214">
        <v>-3.057545865532731</v>
      </c>
    </row>
    <row r="1224" spans="1:10">
      <c r="A1224" s="214">
        <v>964</v>
      </c>
      <c r="B1224" s="214" t="s">
        <v>75</v>
      </c>
      <c r="C1224" s="214">
        <v>2017</v>
      </c>
      <c r="D1224" s="214" t="s">
        <v>458</v>
      </c>
      <c r="E1224" s="214">
        <v>0.34360961230220255</v>
      </c>
      <c r="F1224" s="214">
        <v>0.64079171363670984</v>
      </c>
      <c r="G1224" s="214">
        <v>1.5871867097060242</v>
      </c>
      <c r="H1224" s="214">
        <v>-9.0538387042470063</v>
      </c>
      <c r="I1224" s="214">
        <v>1.3421790621842717</v>
      </c>
      <c r="J1224" s="214">
        <v>5.8272908310222071</v>
      </c>
    </row>
    <row r="1225" spans="1:10">
      <c r="A1225" s="214">
        <v>964</v>
      </c>
      <c r="B1225" s="214" t="s">
        <v>75</v>
      </c>
      <c r="C1225" s="214">
        <v>2018</v>
      </c>
      <c r="D1225" s="214" t="s">
        <v>458</v>
      </c>
      <c r="E1225" s="214">
        <v>0.87853661177319964</v>
      </c>
      <c r="F1225" s="214">
        <v>0.95777528212696605</v>
      </c>
      <c r="G1225" s="214">
        <v>4.6511323176561081</v>
      </c>
      <c r="H1225" s="214">
        <v>-0.9864553687715869</v>
      </c>
      <c r="I1225" s="214">
        <v>-8.2755862835664402</v>
      </c>
      <c r="J1225" s="214">
        <v>4.5316706643281535</v>
      </c>
    </row>
    <row r="1226" spans="1:10">
      <c r="A1226" s="214">
        <v>964</v>
      </c>
      <c r="B1226" s="214" t="s">
        <v>75</v>
      </c>
      <c r="C1226" s="214">
        <v>2019</v>
      </c>
      <c r="D1226" s="214" t="s">
        <v>458</v>
      </c>
      <c r="E1226" s="214">
        <v>2.8828354745884965</v>
      </c>
      <c r="F1226" s="214">
        <v>-0.84546265166295864</v>
      </c>
      <c r="G1226" s="214">
        <v>4.8373599430423457</v>
      </c>
      <c r="H1226" s="214">
        <v>0.42726731152207797</v>
      </c>
      <c r="I1226" s="214">
        <v>-6.5132201551333182</v>
      </c>
      <c r="J1226" s="214">
        <v>4.9768910268203541</v>
      </c>
    </row>
    <row r="1227" spans="1:10">
      <c r="A1227" s="214">
        <v>968</v>
      </c>
      <c r="B1227" s="214" t="s">
        <v>76</v>
      </c>
      <c r="C1227" s="214">
        <v>2010</v>
      </c>
      <c r="D1227" s="214" t="s">
        <v>458</v>
      </c>
      <c r="E1227" s="214">
        <v>5.6574425976800633</v>
      </c>
      <c r="F1227" s="214">
        <v>-6.479752619888874</v>
      </c>
      <c r="G1227" s="214"/>
      <c r="H1227" s="214">
        <v>-16.632482228493433</v>
      </c>
      <c r="I1227" s="214">
        <v>2.0333385861442395</v>
      </c>
      <c r="J1227" s="214">
        <v>26.736338859918135</v>
      </c>
    </row>
    <row r="1228" spans="1:10">
      <c r="A1228" s="214">
        <v>968</v>
      </c>
      <c r="B1228" s="214" t="s">
        <v>76</v>
      </c>
      <c r="C1228" s="214">
        <v>2011</v>
      </c>
      <c r="D1228" s="214" t="s">
        <v>458</v>
      </c>
      <c r="E1228" s="214">
        <v>19.694152433329272</v>
      </c>
      <c r="F1228" s="214">
        <v>-3.0367951954229331</v>
      </c>
      <c r="G1228" s="214"/>
      <c r="H1228" s="214">
        <v>7.2133129413693684</v>
      </c>
      <c r="I1228" s="214">
        <v>9.2361213539251636</v>
      </c>
      <c r="J1228" s="214">
        <v>6.2815133334576601</v>
      </c>
    </row>
    <row r="1229" spans="1:10">
      <c r="A1229" s="214">
        <v>968</v>
      </c>
      <c r="B1229" s="214" t="s">
        <v>76</v>
      </c>
      <c r="C1229" s="214">
        <v>2012</v>
      </c>
      <c r="D1229" s="214" t="s">
        <v>458</v>
      </c>
      <c r="E1229" s="214">
        <v>32.457574285817394</v>
      </c>
      <c r="F1229" s="214">
        <v>0.77096749210195648</v>
      </c>
      <c r="G1229" s="214">
        <v>3.3567381600213668</v>
      </c>
      <c r="H1229" s="214">
        <v>10.775066304338221</v>
      </c>
      <c r="I1229" s="214">
        <v>27.202088357764669</v>
      </c>
      <c r="J1229" s="214">
        <v>-9.6472860284088213</v>
      </c>
    </row>
    <row r="1230" spans="1:10">
      <c r="A1230" s="214">
        <v>968</v>
      </c>
      <c r="B1230" s="214" t="s">
        <v>76</v>
      </c>
      <c r="C1230" s="214">
        <v>2013</v>
      </c>
      <c r="D1230" s="214" t="s">
        <v>458</v>
      </c>
      <c r="E1230" s="214">
        <v>23.905459619346914</v>
      </c>
      <c r="F1230" s="214">
        <v>2.1914956482278942</v>
      </c>
      <c r="G1230" s="214">
        <v>3.0369761781399482</v>
      </c>
      <c r="H1230" s="214">
        <v>6.9494228440544399</v>
      </c>
      <c r="I1230" s="214">
        <v>37.249877660586861</v>
      </c>
      <c r="J1230" s="214">
        <v>-25.522312711662227</v>
      </c>
    </row>
    <row r="1231" spans="1:10">
      <c r="A1231" s="214">
        <v>968</v>
      </c>
      <c r="B1231" s="214" t="s">
        <v>76</v>
      </c>
      <c r="C1231" s="214">
        <v>2014</v>
      </c>
      <c r="D1231" s="214" t="s">
        <v>458</v>
      </c>
      <c r="E1231" s="214">
        <v>20.500166977043357</v>
      </c>
      <c r="F1231" s="214">
        <v>3.4524891722753321</v>
      </c>
      <c r="G1231" s="214">
        <v>5.0034841543949815</v>
      </c>
      <c r="H1231" s="214">
        <v>5.4062801217021947</v>
      </c>
      <c r="I1231" s="214">
        <v>17.132902606859332</v>
      </c>
      <c r="J1231" s="214">
        <v>-10.494989078188475</v>
      </c>
    </row>
    <row r="1232" spans="1:10">
      <c r="A1232" s="214">
        <v>968</v>
      </c>
      <c r="B1232" s="214" t="s">
        <v>76</v>
      </c>
      <c r="C1232" s="214">
        <v>2015</v>
      </c>
      <c r="D1232" s="214" t="s">
        <v>458</v>
      </c>
      <c r="E1232" s="214">
        <v>12.666744816425599</v>
      </c>
      <c r="F1232" s="214">
        <v>3.6940987115665651</v>
      </c>
      <c r="G1232" s="214">
        <v>7.363685242215281</v>
      </c>
      <c r="H1232" s="214">
        <v>0.61725866360562121</v>
      </c>
      <c r="I1232" s="214">
        <v>7.1042849150164891</v>
      </c>
      <c r="J1232" s="214">
        <v>-6.1125827159783555</v>
      </c>
    </row>
    <row r="1233" spans="1:10">
      <c r="A1233" s="214">
        <v>968</v>
      </c>
      <c r="B1233" s="214" t="s">
        <v>76</v>
      </c>
      <c r="C1233" s="214">
        <v>2016</v>
      </c>
      <c r="D1233" s="214" t="s">
        <v>458</v>
      </c>
      <c r="E1233" s="214">
        <v>8.768532088116995</v>
      </c>
      <c r="F1233" s="214">
        <v>2.5908810110272902</v>
      </c>
      <c r="G1233" s="214">
        <v>6.7588487612319454</v>
      </c>
      <c r="H1233" s="214">
        <v>-0.69910259271141417</v>
      </c>
      <c r="I1233" s="214">
        <v>10.666250618576164</v>
      </c>
      <c r="J1233" s="214">
        <v>-10.548345710006991</v>
      </c>
    </row>
    <row r="1234" spans="1:10">
      <c r="A1234" s="214">
        <v>968</v>
      </c>
      <c r="B1234" s="214" t="s">
        <v>76</v>
      </c>
      <c r="C1234" s="214">
        <v>2017</v>
      </c>
      <c r="D1234" s="214" t="s">
        <v>458</v>
      </c>
      <c r="E1234" s="214">
        <v>4.3379863224980006</v>
      </c>
      <c r="F1234" s="214">
        <v>-2.0978622701557579</v>
      </c>
      <c r="G1234" s="214">
        <v>4.2712881624879548</v>
      </c>
      <c r="H1234" s="214">
        <v>-0.20587168013374235</v>
      </c>
      <c r="I1234" s="214">
        <v>-8.1261299062424222</v>
      </c>
      <c r="J1234" s="214">
        <v>10.496562016541969</v>
      </c>
    </row>
    <row r="1235" spans="1:10">
      <c r="A1235" s="214">
        <v>968</v>
      </c>
      <c r="B1235" s="214" t="s">
        <v>76</v>
      </c>
      <c r="C1235" s="214">
        <v>2018</v>
      </c>
      <c r="D1235" s="214" t="s">
        <v>458</v>
      </c>
      <c r="E1235" s="214">
        <v>0.84428629650290077</v>
      </c>
      <c r="F1235" s="214">
        <v>-2.9737218397943543</v>
      </c>
      <c r="G1235" s="214">
        <v>4.3106267321629534</v>
      </c>
      <c r="H1235" s="214">
        <v>-1.1394555576625518</v>
      </c>
      <c r="I1235" s="214">
        <v>-12.207843417409553</v>
      </c>
      <c r="J1235" s="214">
        <v>12.854680379206403</v>
      </c>
    </row>
    <row r="1236" spans="1:10">
      <c r="A1236" s="214">
        <v>968</v>
      </c>
      <c r="B1236" s="214" t="s">
        <v>76</v>
      </c>
      <c r="C1236" s="214">
        <v>2019</v>
      </c>
      <c r="D1236" s="214" t="s">
        <v>458</v>
      </c>
      <c r="E1236" s="214">
        <v>0.60014521694829881</v>
      </c>
      <c r="F1236" s="214">
        <v>-5.048274208041807</v>
      </c>
      <c r="G1236" s="214">
        <v>7.3997308000774042</v>
      </c>
      <c r="H1236" s="214">
        <v>-6.4719752384134948</v>
      </c>
      <c r="I1236" s="214">
        <v>-11.874472202246697</v>
      </c>
      <c r="J1236" s="214">
        <v>16.595136065572891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89E73-13F4-4CCC-8F9A-B92690A4A619}">
  <sheetPr>
    <tabColor theme="5" tint="0.39997558519241921"/>
  </sheetPr>
  <dimension ref="B4:L95"/>
  <sheetViews>
    <sheetView tabSelected="1" topLeftCell="A4" zoomScaleNormal="100" workbookViewId="0">
      <selection activeCell="B13" sqref="B13"/>
    </sheetView>
  </sheetViews>
  <sheetFormatPr defaultColWidth="9.1796875" defaultRowHeight="14"/>
  <cols>
    <col min="1" max="1" width="9.1796875" style="462"/>
    <col min="2" max="2" width="7" style="462" customWidth="1"/>
    <col min="3" max="9" width="11.7265625" style="462" customWidth="1"/>
    <col min="10" max="10" width="10.54296875" style="462" customWidth="1"/>
    <col min="11" max="11" width="19.7265625" style="462" customWidth="1"/>
    <col min="12" max="12" width="13" style="462" customWidth="1"/>
    <col min="13" max="16384" width="9.1796875" style="462"/>
  </cols>
  <sheetData>
    <row r="4" spans="2:12" ht="14.5" thickBot="1"/>
    <row r="5" spans="2:12">
      <c r="B5" s="463"/>
      <c r="C5" s="464"/>
      <c r="D5" s="464"/>
      <c r="E5" s="464"/>
      <c r="F5" s="464"/>
      <c r="G5" s="464"/>
      <c r="H5" s="464"/>
      <c r="I5" s="464"/>
      <c r="J5" s="464"/>
      <c r="K5" s="464"/>
      <c r="L5" s="465"/>
    </row>
    <row r="6" spans="2:12">
      <c r="B6" s="466"/>
      <c r="C6" s="467"/>
      <c r="D6" s="467"/>
      <c r="E6" s="467"/>
      <c r="F6" s="467"/>
      <c r="G6" s="467"/>
      <c r="H6" s="467"/>
      <c r="I6" s="467"/>
      <c r="J6" s="467"/>
      <c r="K6" s="467"/>
      <c r="L6" s="468"/>
    </row>
    <row r="7" spans="2:12">
      <c r="B7" s="469" t="s">
        <v>0</v>
      </c>
      <c r="C7" s="470"/>
      <c r="D7" s="470"/>
      <c r="E7" s="470"/>
      <c r="F7" s="470"/>
      <c r="G7" s="470"/>
      <c r="H7" s="470"/>
      <c r="I7" s="470"/>
      <c r="J7" s="470"/>
      <c r="K7" s="470"/>
      <c r="L7" s="471"/>
    </row>
    <row r="8" spans="2:12">
      <c r="B8" s="469" t="s">
        <v>1292</v>
      </c>
      <c r="C8" s="470"/>
      <c r="D8" s="470"/>
      <c r="E8" s="470"/>
      <c r="F8" s="470"/>
      <c r="G8" s="470"/>
      <c r="H8" s="470"/>
      <c r="I8" s="470"/>
      <c r="J8" s="470"/>
      <c r="K8" s="470"/>
      <c r="L8" s="471"/>
    </row>
    <row r="9" spans="2:12">
      <c r="B9" s="472"/>
      <c r="C9" s="473"/>
      <c r="D9" s="473"/>
      <c r="E9" s="473"/>
      <c r="F9" s="473"/>
      <c r="G9" s="473"/>
      <c r="H9" s="473"/>
      <c r="I9" s="473"/>
      <c r="J9" s="473"/>
      <c r="K9" s="473"/>
      <c r="L9" s="474"/>
    </row>
    <row r="10" spans="2:12">
      <c r="B10" s="472"/>
      <c r="C10" s="473"/>
      <c r="D10" s="473"/>
      <c r="E10" s="473"/>
      <c r="F10" s="473"/>
      <c r="G10" s="473"/>
      <c r="H10" s="473"/>
      <c r="I10" s="473"/>
      <c r="J10" s="473"/>
      <c r="K10" s="473"/>
      <c r="L10" s="474"/>
    </row>
    <row r="11" spans="2:12">
      <c r="B11" s="472"/>
      <c r="C11" s="473"/>
      <c r="D11" s="473"/>
      <c r="E11" s="473"/>
      <c r="F11" s="473"/>
      <c r="G11" s="473"/>
      <c r="H11" s="473"/>
      <c r="I11" s="473"/>
      <c r="J11" s="473"/>
      <c r="K11" s="473"/>
      <c r="L11" s="474"/>
    </row>
    <row r="12" spans="2:12">
      <c r="B12" s="475" t="s">
        <v>1353</v>
      </c>
      <c r="C12" s="476"/>
      <c r="D12" s="476"/>
      <c r="E12" s="476"/>
      <c r="F12" s="476"/>
      <c r="G12" s="476"/>
      <c r="H12" s="476"/>
      <c r="I12" s="476"/>
      <c r="J12" s="476"/>
      <c r="K12" s="476"/>
      <c r="L12" s="477"/>
    </row>
    <row r="13" spans="2:12">
      <c r="B13" s="478"/>
      <c r="C13" s="479"/>
      <c r="D13" s="479"/>
      <c r="E13" s="479"/>
      <c r="F13" s="479"/>
      <c r="G13" s="479"/>
      <c r="H13" s="479"/>
      <c r="I13" s="479"/>
      <c r="J13" s="479"/>
      <c r="K13" s="479"/>
      <c r="L13" s="480"/>
    </row>
    <row r="14" spans="2:12">
      <c r="B14" s="481" t="s">
        <v>1293</v>
      </c>
      <c r="C14" s="482"/>
      <c r="D14" s="482"/>
      <c r="E14" s="482"/>
      <c r="F14" s="482"/>
      <c r="G14" s="482"/>
      <c r="H14" s="482"/>
      <c r="I14" s="482"/>
      <c r="J14" s="482"/>
      <c r="K14" s="482"/>
      <c r="L14" s="483"/>
    </row>
    <row r="15" spans="2:12">
      <c r="B15" s="484"/>
      <c r="C15" s="485"/>
      <c r="D15" s="485"/>
      <c r="E15" s="485"/>
      <c r="F15" s="485"/>
      <c r="G15" s="485"/>
      <c r="H15" s="485"/>
      <c r="I15" s="485"/>
      <c r="J15" s="485"/>
      <c r="K15" s="485"/>
      <c r="L15" s="486"/>
    </row>
    <row r="16" spans="2:12">
      <c r="B16" s="466"/>
      <c r="C16" s="467"/>
      <c r="D16" s="467"/>
      <c r="E16" s="467"/>
      <c r="F16" s="467"/>
      <c r="G16" s="467"/>
      <c r="H16" s="467"/>
      <c r="I16" s="467"/>
      <c r="J16" s="467"/>
      <c r="K16" s="467"/>
      <c r="L16" s="468"/>
    </row>
    <row r="17" spans="2:12">
      <c r="B17" s="487"/>
      <c r="C17" s="488"/>
      <c r="D17" s="488"/>
      <c r="E17" s="488"/>
      <c r="F17" s="488"/>
      <c r="G17" s="488"/>
      <c r="H17" s="488"/>
      <c r="I17" s="488"/>
      <c r="J17" s="488"/>
      <c r="K17" s="488"/>
      <c r="L17" s="489"/>
    </row>
    <row r="18" spans="2:12">
      <c r="B18" s="487"/>
      <c r="C18" s="488"/>
      <c r="D18" s="488"/>
      <c r="E18" s="488"/>
      <c r="F18" s="488"/>
      <c r="G18" s="488"/>
      <c r="H18" s="488"/>
      <c r="I18" s="488"/>
      <c r="J18" s="488"/>
      <c r="K18" s="488"/>
      <c r="L18" s="489"/>
    </row>
    <row r="19" spans="2:12">
      <c r="B19" s="487"/>
      <c r="C19" s="488"/>
      <c r="D19" s="488"/>
      <c r="E19" s="488"/>
      <c r="F19" s="488"/>
      <c r="G19" s="488"/>
      <c r="H19" s="488"/>
      <c r="I19" s="488"/>
      <c r="J19" s="488"/>
      <c r="K19" s="488"/>
      <c r="L19" s="489"/>
    </row>
    <row r="20" spans="2:12">
      <c r="B20" s="478" t="s">
        <v>1294</v>
      </c>
      <c r="C20" s="479"/>
      <c r="D20" s="479"/>
      <c r="E20" s="479"/>
      <c r="F20" s="479"/>
      <c r="G20" s="479"/>
      <c r="H20" s="479"/>
      <c r="I20" s="479"/>
      <c r="J20" s="479"/>
      <c r="K20" s="479"/>
      <c r="L20" s="480"/>
    </row>
    <row r="21" spans="2:12" ht="15" customHeight="1">
      <c r="B21" s="537" t="s">
        <v>1295</v>
      </c>
      <c r="C21" s="538"/>
      <c r="D21" s="538"/>
      <c r="E21" s="538"/>
      <c r="F21" s="538"/>
      <c r="G21" s="538"/>
      <c r="H21" s="538"/>
      <c r="I21" s="538"/>
      <c r="J21" s="538"/>
      <c r="K21" s="538"/>
      <c r="L21" s="539"/>
    </row>
    <row r="22" spans="2:12" ht="15" customHeight="1">
      <c r="B22" s="537" t="s">
        <v>1296</v>
      </c>
      <c r="C22" s="538"/>
      <c r="D22" s="538"/>
      <c r="E22" s="538"/>
      <c r="F22" s="538"/>
      <c r="G22" s="538"/>
      <c r="H22" s="538"/>
      <c r="I22" s="538"/>
      <c r="J22" s="538"/>
      <c r="K22" s="538"/>
      <c r="L22" s="539"/>
    </row>
    <row r="23" spans="2:12" ht="15" customHeight="1">
      <c r="B23" s="490"/>
      <c r="C23" s="491"/>
      <c r="D23" s="491"/>
      <c r="E23" s="491"/>
      <c r="F23" s="491"/>
      <c r="G23" s="491"/>
      <c r="H23" s="491"/>
      <c r="I23" s="491"/>
      <c r="J23" s="491"/>
      <c r="K23" s="491"/>
      <c r="L23" s="492"/>
    </row>
    <row r="24" spans="2:12">
      <c r="B24" s="478" t="s">
        <v>1297</v>
      </c>
      <c r="C24" s="479"/>
      <c r="D24" s="479"/>
      <c r="E24" s="479"/>
      <c r="F24" s="479"/>
      <c r="G24" s="479"/>
      <c r="H24" s="479"/>
      <c r="I24" s="479"/>
      <c r="J24" s="479"/>
      <c r="K24" s="479"/>
      <c r="L24" s="480"/>
    </row>
    <row r="25" spans="2:12" ht="15" customHeight="1">
      <c r="B25" s="537" t="s">
        <v>1330</v>
      </c>
      <c r="C25" s="538"/>
      <c r="D25" s="538"/>
      <c r="E25" s="538"/>
      <c r="F25" s="538"/>
      <c r="G25" s="538"/>
      <c r="H25" s="538"/>
      <c r="I25" s="538"/>
      <c r="J25" s="538"/>
      <c r="K25" s="538"/>
      <c r="L25" s="539"/>
    </row>
    <row r="26" spans="2:12" ht="15" customHeight="1">
      <c r="B26" s="537" t="s">
        <v>1331</v>
      </c>
      <c r="C26" s="538"/>
      <c r="D26" s="538"/>
      <c r="E26" s="538"/>
      <c r="F26" s="538"/>
      <c r="G26" s="538"/>
      <c r="H26" s="538"/>
      <c r="I26" s="538"/>
      <c r="J26" s="538"/>
      <c r="K26" s="538"/>
      <c r="L26" s="539"/>
    </row>
    <row r="27" spans="2:12" ht="15" customHeight="1">
      <c r="B27" s="537" t="s">
        <v>1332</v>
      </c>
      <c r="C27" s="538"/>
      <c r="D27" s="538"/>
      <c r="E27" s="538"/>
      <c r="F27" s="538"/>
      <c r="G27" s="538"/>
      <c r="H27" s="538"/>
      <c r="I27" s="538"/>
      <c r="J27" s="538"/>
      <c r="K27" s="538"/>
      <c r="L27" s="539"/>
    </row>
    <row r="28" spans="2:12" ht="15" customHeight="1">
      <c r="B28" s="537" t="s">
        <v>1333</v>
      </c>
      <c r="C28" s="538"/>
      <c r="D28" s="538"/>
      <c r="E28" s="538"/>
      <c r="F28" s="538"/>
      <c r="G28" s="538"/>
      <c r="H28" s="538"/>
      <c r="I28" s="538"/>
      <c r="J28" s="538"/>
      <c r="K28" s="538"/>
      <c r="L28" s="539"/>
    </row>
    <row r="29" spans="2:12" ht="15" customHeight="1">
      <c r="B29" s="537" t="s">
        <v>1298</v>
      </c>
      <c r="C29" s="538"/>
      <c r="D29" s="538"/>
      <c r="E29" s="538"/>
      <c r="F29" s="538"/>
      <c r="G29" s="538"/>
      <c r="H29" s="538"/>
      <c r="I29" s="538"/>
      <c r="J29" s="538"/>
      <c r="K29" s="538"/>
      <c r="L29" s="539"/>
    </row>
    <row r="30" spans="2:12" ht="15" customHeight="1">
      <c r="B30" s="537" t="s">
        <v>1334</v>
      </c>
      <c r="C30" s="538"/>
      <c r="D30" s="538"/>
      <c r="E30" s="538"/>
      <c r="F30" s="538"/>
      <c r="G30" s="538"/>
      <c r="H30" s="538"/>
      <c r="I30" s="538"/>
      <c r="J30" s="538"/>
      <c r="K30" s="538"/>
      <c r="L30" s="539"/>
    </row>
    <row r="31" spans="2:12" ht="15" customHeight="1">
      <c r="B31" s="537" t="s">
        <v>1335</v>
      </c>
      <c r="C31" s="538"/>
      <c r="D31" s="538"/>
      <c r="E31" s="538"/>
      <c r="F31" s="538"/>
      <c r="G31" s="538"/>
      <c r="H31" s="538"/>
      <c r="I31" s="538"/>
      <c r="J31" s="538"/>
      <c r="K31" s="538"/>
      <c r="L31" s="539"/>
    </row>
    <row r="32" spans="2:12" ht="15" customHeight="1">
      <c r="B32" s="537" t="s">
        <v>1336</v>
      </c>
      <c r="C32" s="538"/>
      <c r="D32" s="538"/>
      <c r="E32" s="538"/>
      <c r="F32" s="538"/>
      <c r="G32" s="538"/>
      <c r="H32" s="538"/>
      <c r="I32" s="538"/>
      <c r="J32" s="538"/>
      <c r="K32" s="538"/>
      <c r="L32" s="539"/>
    </row>
    <row r="33" spans="2:12" ht="15" customHeight="1">
      <c r="B33" s="537" t="s">
        <v>1337</v>
      </c>
      <c r="C33" s="538"/>
      <c r="D33" s="538"/>
      <c r="E33" s="538"/>
      <c r="F33" s="538"/>
      <c r="G33" s="538"/>
      <c r="H33" s="538"/>
      <c r="I33" s="538"/>
      <c r="J33" s="538"/>
      <c r="K33" s="538"/>
      <c r="L33" s="539"/>
    </row>
    <row r="34" spans="2:12" ht="15" customHeight="1">
      <c r="B34" s="537" t="s">
        <v>1338</v>
      </c>
      <c r="C34" s="538"/>
      <c r="D34" s="538"/>
      <c r="E34" s="538"/>
      <c r="F34" s="538"/>
      <c r="G34" s="538"/>
      <c r="H34" s="538"/>
      <c r="I34" s="538"/>
      <c r="J34" s="538"/>
      <c r="K34" s="538"/>
      <c r="L34" s="539"/>
    </row>
    <row r="35" spans="2:12" ht="15" customHeight="1">
      <c r="B35" s="537" t="s">
        <v>1339</v>
      </c>
      <c r="C35" s="538"/>
      <c r="D35" s="538"/>
      <c r="E35" s="538"/>
      <c r="F35" s="538"/>
      <c r="G35" s="538"/>
      <c r="H35" s="538"/>
      <c r="I35" s="538"/>
      <c r="J35" s="538"/>
      <c r="K35" s="538"/>
      <c r="L35" s="539"/>
    </row>
    <row r="36" spans="2:12" ht="15" customHeight="1">
      <c r="B36" s="537" t="s">
        <v>1340</v>
      </c>
      <c r="C36" s="538"/>
      <c r="D36" s="538"/>
      <c r="E36" s="538"/>
      <c r="F36" s="538"/>
      <c r="G36" s="538"/>
      <c r="H36" s="538"/>
      <c r="I36" s="538"/>
      <c r="J36" s="538"/>
      <c r="K36" s="538"/>
      <c r="L36" s="539"/>
    </row>
    <row r="37" spans="2:12" ht="15" customHeight="1">
      <c r="B37" s="537" t="s">
        <v>1341</v>
      </c>
      <c r="C37" s="538"/>
      <c r="D37" s="538"/>
      <c r="E37" s="538"/>
      <c r="F37" s="538"/>
      <c r="G37" s="538"/>
      <c r="H37" s="538"/>
      <c r="I37" s="538"/>
      <c r="J37" s="538"/>
      <c r="K37" s="538"/>
      <c r="L37" s="539"/>
    </row>
    <row r="38" spans="2:12" ht="15" customHeight="1">
      <c r="B38" s="537" t="s">
        <v>1342</v>
      </c>
      <c r="C38" s="538"/>
      <c r="D38" s="538"/>
      <c r="E38" s="538"/>
      <c r="F38" s="538"/>
      <c r="G38" s="538"/>
      <c r="H38" s="538"/>
      <c r="I38" s="538"/>
      <c r="J38" s="538"/>
      <c r="K38" s="538"/>
      <c r="L38" s="539"/>
    </row>
    <row r="39" spans="2:12" ht="15" customHeight="1">
      <c r="B39" s="537" t="s">
        <v>1343</v>
      </c>
      <c r="C39" s="538"/>
      <c r="D39" s="538"/>
      <c r="E39" s="538"/>
      <c r="F39" s="538"/>
      <c r="G39" s="538"/>
      <c r="H39" s="538"/>
      <c r="I39" s="538"/>
      <c r="J39" s="538"/>
      <c r="K39" s="538"/>
      <c r="L39" s="539"/>
    </row>
    <row r="40" spans="2:12" ht="15" customHeight="1">
      <c r="B40" s="537" t="s">
        <v>1345</v>
      </c>
      <c r="C40" s="538"/>
      <c r="D40" s="538"/>
      <c r="E40" s="538"/>
      <c r="F40" s="538"/>
      <c r="G40" s="538"/>
      <c r="H40" s="538"/>
      <c r="I40" s="538"/>
      <c r="J40" s="538"/>
      <c r="K40" s="538"/>
      <c r="L40" s="539"/>
    </row>
    <row r="41" spans="2:12" ht="15" customHeight="1">
      <c r="B41" s="537" t="s">
        <v>1344</v>
      </c>
      <c r="C41" s="538"/>
      <c r="D41" s="538"/>
      <c r="E41" s="538"/>
      <c r="F41" s="538"/>
      <c r="G41" s="538"/>
      <c r="H41" s="538"/>
      <c r="I41" s="538"/>
      <c r="J41" s="538"/>
      <c r="K41" s="538"/>
      <c r="L41" s="539"/>
    </row>
    <row r="42" spans="2:12" ht="15" customHeight="1">
      <c r="B42" s="537" t="s">
        <v>1346</v>
      </c>
      <c r="C42" s="538"/>
      <c r="D42" s="538"/>
      <c r="E42" s="538"/>
      <c r="F42" s="538"/>
      <c r="G42" s="538"/>
      <c r="H42" s="538"/>
      <c r="I42" s="538"/>
      <c r="J42" s="538"/>
      <c r="K42" s="538"/>
      <c r="L42" s="539"/>
    </row>
    <row r="43" spans="2:12" ht="15" customHeight="1">
      <c r="B43" s="537" t="s">
        <v>1347</v>
      </c>
      <c r="C43" s="538"/>
      <c r="D43" s="538"/>
      <c r="E43" s="538"/>
      <c r="F43" s="538"/>
      <c r="G43" s="538"/>
      <c r="H43" s="538"/>
      <c r="I43" s="538"/>
      <c r="J43" s="538"/>
      <c r="K43" s="538"/>
      <c r="L43" s="539"/>
    </row>
    <row r="44" spans="2:12" ht="15" customHeight="1">
      <c r="B44" s="537" t="s">
        <v>1348</v>
      </c>
      <c r="C44" s="538"/>
      <c r="D44" s="538"/>
      <c r="E44" s="538"/>
      <c r="F44" s="538"/>
      <c r="G44" s="538"/>
      <c r="H44" s="538"/>
      <c r="I44" s="538"/>
      <c r="J44" s="538"/>
      <c r="K44" s="538"/>
      <c r="L44" s="539"/>
    </row>
    <row r="45" spans="2:12" ht="15" customHeight="1">
      <c r="B45" s="490" t="s">
        <v>1349</v>
      </c>
      <c r="C45" s="491"/>
      <c r="D45" s="491"/>
      <c r="E45" s="491"/>
      <c r="F45" s="491"/>
      <c r="G45" s="491"/>
      <c r="H45" s="491"/>
      <c r="I45" s="491"/>
      <c r="J45" s="491"/>
      <c r="K45" s="491"/>
      <c r="L45" s="492"/>
    </row>
    <row r="46" spans="2:12" ht="15" customHeight="1">
      <c r="B46" s="493" t="s">
        <v>1350</v>
      </c>
      <c r="C46" s="494"/>
      <c r="D46" s="494"/>
      <c r="E46" s="494"/>
      <c r="F46" s="494"/>
      <c r="G46" s="494"/>
      <c r="H46" s="494"/>
      <c r="I46" s="494"/>
      <c r="J46" s="494"/>
      <c r="K46" s="494"/>
      <c r="L46" s="495"/>
    </row>
    <row r="47" spans="2:12" ht="15" customHeight="1">
      <c r="B47" s="493" t="s">
        <v>1299</v>
      </c>
      <c r="C47" s="494"/>
      <c r="D47" s="494"/>
      <c r="E47" s="494"/>
      <c r="F47" s="494"/>
      <c r="G47" s="494"/>
      <c r="H47" s="494"/>
      <c r="I47" s="494"/>
      <c r="J47" s="494"/>
      <c r="K47" s="494"/>
      <c r="L47" s="495"/>
    </row>
    <row r="48" spans="2:12" ht="15" customHeight="1">
      <c r="B48" s="537" t="s">
        <v>1351</v>
      </c>
      <c r="C48" s="538"/>
      <c r="D48" s="538"/>
      <c r="E48" s="538"/>
      <c r="F48" s="538"/>
      <c r="G48" s="538"/>
      <c r="H48" s="538"/>
      <c r="I48" s="538"/>
      <c r="J48" s="538"/>
      <c r="K48" s="538"/>
      <c r="L48" s="539"/>
    </row>
    <row r="49" spans="2:12" ht="15" customHeight="1">
      <c r="B49" s="537" t="s">
        <v>1352</v>
      </c>
      <c r="C49" s="538"/>
      <c r="D49" s="538"/>
      <c r="E49" s="538"/>
      <c r="F49" s="538"/>
      <c r="G49" s="538"/>
      <c r="H49" s="538"/>
      <c r="I49" s="538"/>
      <c r="J49" s="538"/>
      <c r="K49" s="538"/>
      <c r="L49" s="539"/>
    </row>
    <row r="50" spans="2:12" ht="15" customHeight="1">
      <c r="B50" s="496"/>
      <c r="C50" s="497"/>
      <c r="D50" s="497"/>
      <c r="E50" s="497"/>
      <c r="F50" s="497"/>
      <c r="G50" s="497"/>
      <c r="H50" s="497"/>
      <c r="I50" s="497"/>
      <c r="J50" s="497"/>
      <c r="K50" s="497"/>
      <c r="L50" s="498"/>
    </row>
    <row r="51" spans="2:12" ht="15" customHeight="1">
      <c r="B51" s="478" t="s">
        <v>1300</v>
      </c>
      <c r="C51" s="467"/>
      <c r="D51" s="467"/>
      <c r="E51" s="467"/>
      <c r="F51" s="467"/>
      <c r="G51" s="467"/>
      <c r="H51" s="467"/>
      <c r="I51" s="467"/>
      <c r="J51" s="467"/>
      <c r="K51" s="467"/>
      <c r="L51" s="468"/>
    </row>
    <row r="52" spans="2:12" ht="15" customHeight="1">
      <c r="B52" s="537" t="s">
        <v>1301</v>
      </c>
      <c r="C52" s="538"/>
      <c r="D52" s="538"/>
      <c r="E52" s="538"/>
      <c r="F52" s="538"/>
      <c r="G52" s="538"/>
      <c r="H52" s="538"/>
      <c r="I52" s="538"/>
      <c r="J52" s="538"/>
      <c r="K52" s="538"/>
      <c r="L52" s="539"/>
    </row>
    <row r="53" spans="2:12" ht="15" customHeight="1">
      <c r="B53" s="490" t="s">
        <v>1302</v>
      </c>
      <c r="C53" s="491"/>
      <c r="D53" s="491"/>
      <c r="E53" s="491"/>
      <c r="F53" s="491"/>
      <c r="G53" s="491"/>
      <c r="H53" s="491"/>
      <c r="I53" s="491"/>
      <c r="J53" s="491"/>
      <c r="K53" s="491"/>
      <c r="L53" s="492"/>
    </row>
    <row r="54" spans="2:12" ht="15" customHeight="1">
      <c r="B54" s="490" t="s">
        <v>1303</v>
      </c>
      <c r="C54" s="491"/>
      <c r="D54" s="491"/>
      <c r="E54" s="491"/>
      <c r="F54" s="491"/>
      <c r="G54" s="491"/>
      <c r="H54" s="491"/>
      <c r="I54" s="491"/>
      <c r="J54" s="491"/>
      <c r="K54" s="491"/>
      <c r="L54" s="492"/>
    </row>
    <row r="55" spans="2:12" ht="15" customHeight="1">
      <c r="B55" s="490" t="s">
        <v>1304</v>
      </c>
      <c r="C55" s="491"/>
      <c r="D55" s="491"/>
      <c r="E55" s="491"/>
      <c r="F55" s="491"/>
      <c r="G55" s="491"/>
      <c r="H55" s="491"/>
      <c r="I55" s="491"/>
      <c r="J55" s="491"/>
      <c r="K55" s="491"/>
      <c r="L55" s="492"/>
    </row>
    <row r="56" spans="2:12" ht="15" customHeight="1">
      <c r="B56" s="490" t="s">
        <v>1305</v>
      </c>
      <c r="C56" s="491"/>
      <c r="D56" s="491"/>
      <c r="E56" s="491"/>
      <c r="F56" s="491"/>
      <c r="G56" s="491"/>
      <c r="H56" s="491"/>
      <c r="I56" s="491"/>
      <c r="J56" s="491"/>
      <c r="K56" s="491"/>
      <c r="L56" s="492"/>
    </row>
    <row r="57" spans="2:12" ht="15" customHeight="1">
      <c r="B57" s="490" t="s">
        <v>1306</v>
      </c>
      <c r="C57" s="491"/>
      <c r="D57" s="491"/>
      <c r="E57" s="491"/>
      <c r="F57" s="491"/>
      <c r="G57" s="491"/>
      <c r="H57" s="491"/>
      <c r="I57" s="491"/>
      <c r="J57" s="491"/>
      <c r="K57" s="491"/>
      <c r="L57" s="492"/>
    </row>
    <row r="58" spans="2:12" ht="15" customHeight="1">
      <c r="B58" s="490" t="s">
        <v>1307</v>
      </c>
      <c r="C58" s="491"/>
      <c r="D58" s="491"/>
      <c r="E58" s="491"/>
      <c r="F58" s="491"/>
      <c r="G58" s="491"/>
      <c r="H58" s="491"/>
      <c r="I58" s="491"/>
      <c r="J58" s="491"/>
      <c r="K58" s="491"/>
      <c r="L58" s="492"/>
    </row>
    <row r="59" spans="2:12" ht="15" customHeight="1">
      <c r="B59" s="490" t="s">
        <v>1308</v>
      </c>
      <c r="C59" s="491"/>
      <c r="D59" s="491"/>
      <c r="E59" s="491"/>
      <c r="F59" s="491"/>
      <c r="G59" s="491"/>
      <c r="H59" s="491"/>
      <c r="I59" s="491"/>
      <c r="J59" s="491"/>
      <c r="K59" s="491"/>
      <c r="L59" s="492"/>
    </row>
    <row r="60" spans="2:12" ht="15" customHeight="1">
      <c r="B60" s="490" t="s">
        <v>1309</v>
      </c>
      <c r="C60" s="491"/>
      <c r="D60" s="491"/>
      <c r="E60" s="491"/>
      <c r="F60" s="491"/>
      <c r="G60" s="491"/>
      <c r="H60" s="491"/>
      <c r="I60" s="491"/>
      <c r="J60" s="491"/>
      <c r="K60" s="491"/>
      <c r="L60" s="492"/>
    </row>
    <row r="61" spans="2:12" ht="15" customHeight="1">
      <c r="B61" s="490" t="s">
        <v>1310</v>
      </c>
      <c r="C61" s="491"/>
      <c r="D61" s="491"/>
      <c r="E61" s="491"/>
      <c r="F61" s="491"/>
      <c r="G61" s="491"/>
      <c r="H61" s="491"/>
      <c r="I61" s="491"/>
      <c r="J61" s="491"/>
      <c r="K61" s="491"/>
      <c r="L61" s="492"/>
    </row>
    <row r="62" spans="2:12" ht="15" customHeight="1">
      <c r="B62" s="490" t="s">
        <v>1311</v>
      </c>
      <c r="C62" s="491"/>
      <c r="D62" s="491"/>
      <c r="E62" s="491"/>
      <c r="F62" s="491"/>
      <c r="G62" s="491"/>
      <c r="H62" s="491"/>
      <c r="I62" s="491"/>
      <c r="J62" s="491"/>
      <c r="K62" s="491"/>
      <c r="L62" s="492"/>
    </row>
    <row r="63" spans="2:12" ht="15" customHeight="1">
      <c r="B63" s="490" t="s">
        <v>1312</v>
      </c>
      <c r="C63" s="491"/>
      <c r="D63" s="491"/>
      <c r="E63" s="491"/>
      <c r="F63" s="491"/>
      <c r="G63" s="491"/>
      <c r="H63" s="491"/>
      <c r="I63" s="491"/>
      <c r="J63" s="491"/>
      <c r="K63" s="491"/>
      <c r="L63" s="492"/>
    </row>
    <row r="64" spans="2:12" ht="15" customHeight="1">
      <c r="B64" s="490" t="s">
        <v>1313</v>
      </c>
      <c r="C64" s="491"/>
      <c r="D64" s="491"/>
      <c r="E64" s="491"/>
      <c r="F64" s="491"/>
      <c r="G64" s="491"/>
      <c r="H64" s="491"/>
      <c r="I64" s="491"/>
      <c r="J64" s="491"/>
      <c r="K64" s="491"/>
      <c r="L64" s="492"/>
    </row>
    <row r="65" spans="2:12" ht="14" customHeight="1">
      <c r="B65" s="490" t="s">
        <v>1314</v>
      </c>
      <c r="C65" s="491"/>
      <c r="D65" s="491"/>
      <c r="E65" s="491"/>
      <c r="F65" s="491"/>
      <c r="G65" s="491"/>
      <c r="H65" s="491"/>
      <c r="I65" s="491"/>
      <c r="J65" s="491"/>
      <c r="K65" s="491"/>
      <c r="L65" s="492"/>
    </row>
    <row r="66" spans="2:12" ht="15" customHeight="1">
      <c r="B66" s="490" t="s">
        <v>1315</v>
      </c>
      <c r="C66" s="491"/>
      <c r="D66" s="491"/>
      <c r="E66" s="491"/>
      <c r="F66" s="491"/>
      <c r="G66" s="491"/>
      <c r="H66" s="491"/>
      <c r="I66" s="491"/>
      <c r="J66" s="491"/>
      <c r="K66" s="491"/>
      <c r="L66" s="492"/>
    </row>
    <row r="67" spans="2:12" ht="15" customHeight="1">
      <c r="B67" s="490" t="s">
        <v>1316</v>
      </c>
      <c r="C67" s="491"/>
      <c r="D67" s="491"/>
      <c r="E67" s="491"/>
      <c r="F67" s="491"/>
      <c r="G67" s="491"/>
      <c r="H67" s="491"/>
      <c r="I67" s="491"/>
      <c r="J67" s="491"/>
      <c r="K67" s="491"/>
      <c r="L67" s="492"/>
    </row>
    <row r="68" spans="2:12" ht="15" customHeight="1">
      <c r="B68" s="490" t="s">
        <v>1317</v>
      </c>
      <c r="C68" s="491"/>
      <c r="D68" s="491"/>
      <c r="E68" s="491"/>
      <c r="F68" s="491"/>
      <c r="G68" s="491"/>
      <c r="H68" s="491"/>
      <c r="I68" s="491"/>
      <c r="J68" s="491"/>
      <c r="K68" s="491"/>
      <c r="L68" s="492"/>
    </row>
    <row r="69" spans="2:12" ht="15" customHeight="1">
      <c r="B69" s="490" t="s">
        <v>1318</v>
      </c>
      <c r="C69" s="491"/>
      <c r="D69" s="491"/>
      <c r="E69" s="491"/>
      <c r="F69" s="491"/>
      <c r="G69" s="491"/>
      <c r="H69" s="491"/>
      <c r="I69" s="491"/>
      <c r="J69" s="491"/>
      <c r="K69" s="491"/>
      <c r="L69" s="492"/>
    </row>
    <row r="70" spans="2:12" ht="15" customHeight="1">
      <c r="B70" s="490" t="s">
        <v>1319</v>
      </c>
      <c r="C70" s="491"/>
      <c r="D70" s="491"/>
      <c r="E70" s="491"/>
      <c r="F70" s="491"/>
      <c r="G70" s="491"/>
      <c r="H70" s="491"/>
      <c r="I70" s="491"/>
      <c r="J70" s="491"/>
      <c r="K70" s="491"/>
      <c r="L70" s="492"/>
    </row>
    <row r="71" spans="2:12" ht="15" customHeight="1">
      <c r="B71" s="490" t="s">
        <v>1320</v>
      </c>
      <c r="C71" s="491"/>
      <c r="D71" s="491"/>
      <c r="E71" s="491"/>
      <c r="F71" s="491"/>
      <c r="G71" s="491"/>
      <c r="H71" s="491"/>
      <c r="I71" s="491"/>
      <c r="J71" s="491"/>
      <c r="K71" s="491"/>
      <c r="L71" s="492"/>
    </row>
    <row r="72" spans="2:12" ht="15" customHeight="1">
      <c r="B72" s="490" t="s">
        <v>1321</v>
      </c>
      <c r="C72" s="491"/>
      <c r="D72" s="491"/>
      <c r="E72" s="491"/>
      <c r="F72" s="491"/>
      <c r="G72" s="491"/>
      <c r="H72" s="491"/>
      <c r="I72" s="491"/>
      <c r="J72" s="491"/>
      <c r="K72" s="491"/>
      <c r="L72" s="492"/>
    </row>
    <row r="73" spans="2:12" ht="15" customHeight="1">
      <c r="B73" s="490" t="s">
        <v>1322</v>
      </c>
      <c r="C73" s="491"/>
      <c r="D73" s="491"/>
      <c r="E73" s="491"/>
      <c r="F73" s="491"/>
      <c r="G73" s="491"/>
      <c r="H73" s="491"/>
      <c r="I73" s="491"/>
      <c r="J73" s="491"/>
      <c r="K73" s="491"/>
      <c r="L73" s="492"/>
    </row>
    <row r="74" spans="2:12" ht="15" customHeight="1">
      <c r="B74" s="490" t="s">
        <v>171</v>
      </c>
      <c r="C74" s="491"/>
      <c r="D74" s="491"/>
      <c r="E74" s="491"/>
      <c r="F74" s="491"/>
      <c r="G74" s="491"/>
      <c r="H74" s="491"/>
      <c r="I74" s="491"/>
      <c r="J74" s="491"/>
      <c r="K74" s="491"/>
      <c r="L74" s="492"/>
    </row>
    <row r="75" spans="2:12" ht="15" customHeight="1">
      <c r="B75" s="490" t="s">
        <v>172</v>
      </c>
      <c r="C75" s="491"/>
      <c r="D75" s="491"/>
      <c r="E75" s="491"/>
      <c r="F75" s="491"/>
      <c r="G75" s="491"/>
      <c r="H75" s="491"/>
      <c r="I75" s="491"/>
      <c r="J75" s="491"/>
      <c r="K75" s="491"/>
      <c r="L75" s="492"/>
    </row>
    <row r="76" spans="2:12" ht="15" customHeight="1">
      <c r="B76" s="490" t="s">
        <v>173</v>
      </c>
      <c r="C76" s="491"/>
      <c r="D76" s="491"/>
      <c r="E76" s="491"/>
      <c r="F76" s="491"/>
      <c r="G76" s="491"/>
      <c r="H76" s="491"/>
      <c r="I76" s="491"/>
      <c r="J76" s="491"/>
      <c r="K76" s="491"/>
      <c r="L76" s="492"/>
    </row>
    <row r="77" spans="2:12" ht="15" customHeight="1">
      <c r="B77" s="490" t="s">
        <v>1323</v>
      </c>
      <c r="C77" s="491"/>
      <c r="D77" s="491"/>
      <c r="E77" s="491"/>
      <c r="F77" s="491"/>
      <c r="G77" s="491"/>
      <c r="H77" s="491"/>
      <c r="I77" s="491"/>
      <c r="J77" s="491"/>
      <c r="K77" s="491"/>
      <c r="L77" s="492"/>
    </row>
    <row r="78" spans="2:12" ht="15" customHeight="1">
      <c r="B78" s="490" t="s">
        <v>1324</v>
      </c>
      <c r="C78" s="491"/>
      <c r="D78" s="491"/>
      <c r="E78" s="491"/>
      <c r="F78" s="491"/>
      <c r="G78" s="491"/>
      <c r="H78" s="491"/>
      <c r="I78" s="491"/>
      <c r="J78" s="491"/>
      <c r="K78" s="491"/>
      <c r="L78" s="492"/>
    </row>
    <row r="79" spans="2:12" ht="15" customHeight="1">
      <c r="B79" s="490" t="s">
        <v>1325</v>
      </c>
      <c r="C79" s="491"/>
      <c r="D79" s="491"/>
      <c r="E79" s="491"/>
      <c r="F79" s="491"/>
      <c r="G79" s="491"/>
      <c r="H79" s="491"/>
      <c r="I79" s="491"/>
      <c r="J79" s="491"/>
      <c r="K79" s="491"/>
      <c r="L79" s="492"/>
    </row>
    <row r="80" spans="2:12" ht="15" customHeight="1">
      <c r="B80" s="496"/>
      <c r="C80" s="497"/>
      <c r="D80" s="497"/>
      <c r="E80" s="497"/>
      <c r="F80" s="497"/>
      <c r="G80" s="497"/>
      <c r="H80" s="497"/>
      <c r="I80" s="497"/>
      <c r="J80" s="497"/>
      <c r="K80" s="497"/>
      <c r="L80" s="498"/>
    </row>
    <row r="81" spans="2:12" ht="15" customHeight="1" thickBot="1">
      <c r="B81" s="499"/>
      <c r="C81" s="500"/>
      <c r="D81" s="500"/>
      <c r="E81" s="500"/>
      <c r="F81" s="500"/>
      <c r="G81" s="500"/>
      <c r="H81" s="500"/>
      <c r="I81" s="500"/>
      <c r="J81" s="500"/>
      <c r="K81" s="500"/>
      <c r="L81" s="501"/>
    </row>
    <row r="82" spans="2:12" ht="15" customHeight="1"/>
    <row r="83" spans="2:12" ht="15" customHeight="1"/>
    <row r="84" spans="2:12" ht="15" customHeight="1"/>
    <row r="85" spans="2:12" ht="15" customHeight="1"/>
    <row r="86" spans="2:12" ht="15" customHeight="1"/>
    <row r="87" spans="2:12" ht="15" customHeight="1"/>
    <row r="88" spans="2:12" ht="15" customHeight="1"/>
    <row r="89" spans="2:12" ht="15" customHeight="1"/>
    <row r="90" spans="2:12" ht="15" customHeight="1"/>
    <row r="91" spans="2:12" ht="15" customHeight="1"/>
    <row r="92" spans="2:12" ht="15" customHeight="1"/>
    <row r="93" spans="2:12" ht="15" customHeight="1"/>
    <row r="94" spans="2:12" ht="15" customHeight="1"/>
    <row r="95" spans="2:12" ht="15" customHeight="1"/>
  </sheetData>
  <mergeCells count="60">
    <mergeCell ref="B78:L78"/>
    <mergeCell ref="B79:L79"/>
    <mergeCell ref="B53:L53"/>
    <mergeCell ref="B52:L52"/>
    <mergeCell ref="B72:L72"/>
    <mergeCell ref="B73:L73"/>
    <mergeCell ref="B74:L74"/>
    <mergeCell ref="B75:L75"/>
    <mergeCell ref="B76:L76"/>
    <mergeCell ref="B77:L77"/>
    <mergeCell ref="B66:L66"/>
    <mergeCell ref="B67:L67"/>
    <mergeCell ref="B68:L68"/>
    <mergeCell ref="B69:L69"/>
    <mergeCell ref="B70:L70"/>
    <mergeCell ref="B71:L71"/>
    <mergeCell ref="B60:L60"/>
    <mergeCell ref="B61:L61"/>
    <mergeCell ref="B62:L62"/>
    <mergeCell ref="B63:L63"/>
    <mergeCell ref="B64:L64"/>
    <mergeCell ref="B65:L65"/>
    <mergeCell ref="B54:L54"/>
    <mergeCell ref="B55:L55"/>
    <mergeCell ref="B56:L56"/>
    <mergeCell ref="B57:L57"/>
    <mergeCell ref="B58:L58"/>
    <mergeCell ref="B59:L59"/>
    <mergeCell ref="B48:L48"/>
    <mergeCell ref="B49:L49"/>
    <mergeCell ref="B42:L42"/>
    <mergeCell ref="B43:L43"/>
    <mergeCell ref="B44:L44"/>
    <mergeCell ref="B45:L45"/>
    <mergeCell ref="B46:L46"/>
    <mergeCell ref="B47:L47"/>
    <mergeCell ref="B36:L36"/>
    <mergeCell ref="B37:L37"/>
    <mergeCell ref="B38:L38"/>
    <mergeCell ref="B39:L39"/>
    <mergeCell ref="B40:L40"/>
    <mergeCell ref="B41:L41"/>
    <mergeCell ref="B34:L34"/>
    <mergeCell ref="B35:L35"/>
    <mergeCell ref="B32:L32"/>
    <mergeCell ref="B33:L33"/>
    <mergeCell ref="B30:L30"/>
    <mergeCell ref="B31:L31"/>
    <mergeCell ref="B23:L23"/>
    <mergeCell ref="B25:L25"/>
    <mergeCell ref="B26:L26"/>
    <mergeCell ref="B27:L27"/>
    <mergeCell ref="B28:L28"/>
    <mergeCell ref="B29:L29"/>
    <mergeCell ref="B7:L7"/>
    <mergeCell ref="B8:L8"/>
    <mergeCell ref="B12:L12"/>
    <mergeCell ref="B14:L14"/>
    <mergeCell ref="B21:L21"/>
    <mergeCell ref="B22:L22"/>
  </mergeCells>
  <hyperlinks>
    <hyperlink ref="B25" location="'Figure 2.1'!A1" display="Figure 2.1" xr:uid="{6B2CEC79-2228-49A4-8F76-F161254C11F6}"/>
    <hyperlink ref="B26" location="'Figure 2.2'!A1" display="Figure 2.2" xr:uid="{5D693687-D1EB-4701-A5B2-684995BBEAC8}"/>
    <hyperlink ref="B27" location="'Figure 2.3'!A1" display="Figure 2.3" xr:uid="{7ABF06AA-D5C7-486A-B451-F7AFAF0F1937}"/>
    <hyperlink ref="B28" location="'Figure 2.4'!A1" display="Figure 2.4" xr:uid="{DE53043B-D647-4388-B5DC-3B4D59128CE4}"/>
    <hyperlink ref="B29" location="'Figure 2.5'!A1" display="Figure 2.5" xr:uid="{8519C197-F8AA-4E4B-A14B-604921DC938D}"/>
    <hyperlink ref="B30" location="'Figure 2.6'!A1" display="Figure 2.6" xr:uid="{3D43E019-E05A-4DC4-AB41-AD4369B3F2FE}"/>
    <hyperlink ref="B31" location="'Figure 2.7'!A1" display="Figure 2.7" xr:uid="{F8A16AC9-0869-4EDC-A069-8252A1B9E695}"/>
    <hyperlink ref="B52" location="'Table A1'!A1" display="Table A1" xr:uid="{9CDBF405-AD4B-426E-A0C2-7821AA733229}"/>
    <hyperlink ref="B53" location="'Table A2'!A1" display="Table A2" xr:uid="{4B7F2478-DBC5-4C1B-A95D-8A3EA818FB77}"/>
    <hyperlink ref="B54" location="'Table A3'!A1" display="Table A3" xr:uid="{5AB8161D-6133-464B-A3CB-B6563D001232}"/>
    <hyperlink ref="B55" location="'Table A4'!A1" display="Table A4" xr:uid="{FE8F671F-53B0-437C-9561-497FFFD547F8}"/>
    <hyperlink ref="B56" location="'Table A5'!A1" display="Table A5" xr:uid="{DA242222-179F-4F30-8C0E-B33E82336151}"/>
    <hyperlink ref="B57" location="'Table A6'!A1" display="Table A6" xr:uid="{D4E7A3F1-185A-401B-88B4-5A9BC5300604}"/>
    <hyperlink ref="B58" location="'Table A7'!A1" display="Table A7" xr:uid="{69C09508-BF81-45EC-9842-D7889E11018E}"/>
    <hyperlink ref="B59" location="'Table A8'!A1" display="Table A8" xr:uid="{B59CC680-299D-48EF-84DB-EAD8C7A0CDFD}"/>
    <hyperlink ref="B60" location="'Table A9'!A1" display="Table A9" xr:uid="{C553F4D7-E122-4AFE-8EDB-569C0AFA649C}"/>
    <hyperlink ref="B61" location="'Table A10'!A1" display="Table A10" xr:uid="{5F8BAB31-356D-4B81-B1DA-5CF2BD983C81}"/>
    <hyperlink ref="B62" location="'Table A11'!A1" display="Table A11" xr:uid="{B51858A9-BBFF-43D1-B6EE-CE08EF884BF9}"/>
    <hyperlink ref="B63" location="'Table A12'!A1" display="Table A12" xr:uid="{F4D2F998-9526-4397-83F0-3C473F8F36F8}"/>
    <hyperlink ref="B64" location="'Table A13'!A1" display="Table A13" xr:uid="{A14D21E4-069E-465A-BF70-0991813BF9B4}"/>
    <hyperlink ref="B65" location="'Table A14'!A1" display="Table A14" xr:uid="{07B66395-15AA-49EF-90EF-A798A9DC401D}"/>
    <hyperlink ref="B66" location="'Table A15'!A1" display="Table A15" xr:uid="{20CFFFC6-FE1F-45E3-95F6-79DA020E4328}"/>
    <hyperlink ref="B67" location="'Table A16'!A1" display="Table A16" xr:uid="{E909E9AC-91A5-4692-A73C-3D4CFB4B92AC}"/>
    <hyperlink ref="B68" location="'Table A17'!A1" display="Table A17" xr:uid="{F9618DFD-0F72-4ECE-99A8-9743D1AD1BAB}"/>
    <hyperlink ref="B70" location="'Table A19'!A1" display="Table A19" xr:uid="{F71FBC89-541B-4178-9344-77CDB12E519A}"/>
    <hyperlink ref="B71" location="'Table A20'!A1" display="Table A20" xr:uid="{5CCCCE55-013E-4D9C-99BB-058B7743BFC4}"/>
    <hyperlink ref="B72" location="'Table A21'!A1" display="Table A21" xr:uid="{B56777B1-065C-47BB-BC0D-59CEB9EBCAD3}"/>
    <hyperlink ref="B73" location="'Table A22'!A1" display="Table A22" xr:uid="{24A572EA-ABE3-4860-A9C3-530274A84D50}"/>
    <hyperlink ref="B77" location="'Table A'!A1" display="Table A" xr:uid="{C0B920CC-86A5-40B3-ACDA-FDA8A54BE5BB}"/>
    <hyperlink ref="B78" location="'Table B'!A1" display="Table B" xr:uid="{A5B02AE7-F026-471D-AA16-F56AB603EA97}"/>
    <hyperlink ref="B25:L25" location="'Figure 1.1'!A1" display="Figure 1.1. Interest Expense and Government Debt, 2007–21" xr:uid="{68006E2D-B465-4C5A-95FF-54CDEDC66EA8}"/>
    <hyperlink ref="B26:L26" location="'Figure 1.2.'!A1" display="Figure 1.2. The Effect of the COVID-19 Pandemic on the Forecast of General Government Gross Debt and Fiscal Balances, 2019–26" xr:uid="{7F558F05-E19F-45D0-A42C-D5EE3C282918}"/>
    <hyperlink ref="B27:L27" location="'Figure 1.3.'!A1" display="Figure 1.3. Public Debt and Bond Yields in Advanced Economies, 1880–2020" xr:uid="{B99F627C-4E52-48AE-8C6C-73FE67A30BD7}"/>
    <hyperlink ref="B28:L28" location="'Figure 1.4'!A1" display="Figure 1.4. Gross Financing Needs, 2021" xr:uid="{A745A2D6-BC37-44AA-BBCC-3926BCE60A9F}"/>
    <hyperlink ref="B29:L29" location="'Figure 1.5'!A1" display="Figure 1.5. Accounting for Changes in Government Debt, 2019–21" xr:uid="{FEC4AD0C-8161-4DE5-A311-27ACF31B33F4}"/>
    <hyperlink ref="B30:L30" location="'Figure 1.6.'!A1" display="Figure 1.6. Recent Fiscal Developments and Outlook across Income Groups, 2019–26" xr:uid="{CFFEEA9E-9544-417F-95B3-7E43A0F6213D}"/>
    <hyperlink ref="B31:L31" location="'Figure 1.7.'!A1" display="Figure 1.7. Government Fiscal Support in Response to COVID-19, 2020–21" xr:uid="{DDE20046-C018-4E22-ADEB-8513C330487A}"/>
    <hyperlink ref="B79" location="'Table C'!A1" display="Table C" xr:uid="{2BCDDF6C-C24A-4CC3-8913-BA9A3BD72C16}"/>
    <hyperlink ref="B21" location="'Figure 2.1'!A1" display="Figure 2.1" xr:uid="{978CA8CD-B084-4435-9A2D-2928D8C40452}"/>
    <hyperlink ref="B22" location="'Figure 2.2'!A1" display="Figure 2.2" xr:uid="{1A17B2CC-2638-4989-A5F0-6550FEC64A02}"/>
    <hyperlink ref="B21:L21" location="'Table 1.1'!A1" display="Table 1.1. General Government Fiscal Balance, 2016–26: Overall Balance" xr:uid="{744E1713-4989-4E18-A76F-BEF83F7B39E6}"/>
    <hyperlink ref="B52:L52" location="'Table A1.'!A1" display="'Table A1.'!A1" xr:uid="{76A46705-0308-4C15-B2B0-3885EB50E376}"/>
    <hyperlink ref="B53:L53" location="'Table A2.'!A1" display="'Table A2.'!A1" xr:uid="{CB67A6FE-66C5-4F9A-BA9A-54352E2B4153}"/>
    <hyperlink ref="B54:L54" location="'Table A3.'!A1" display="'Table A3.'!A1" xr:uid="{3F70461A-C5D1-4991-B913-104423C6754B}"/>
    <hyperlink ref="B55:L55" location="'Table A4.'!A1" display="'Table A4.'!A1" xr:uid="{91BB7447-3672-4E4A-934A-DADB807EFCA7}"/>
    <hyperlink ref="B56:L56" location="'Table A5.'!A1" display="'Table A5.'!A1" xr:uid="{5722E6BF-5260-4CF3-A6CE-C0861E7BF478}"/>
    <hyperlink ref="B57:L57" location="'Table A6.'!A1" display="'Table A6.'!A1" xr:uid="{30CE6C14-E3FE-44D5-92DC-65231D900109}"/>
    <hyperlink ref="B58:L58" location="'Table A7.'!A1" display="'Table A7.'!A1" xr:uid="{43B4770C-B0B9-41FE-A42F-BD49E480E4EF}"/>
    <hyperlink ref="B59:L59" location="'Table A8.'!A1" display="'Table A8.'!A1" xr:uid="{3E4C6AC5-7E35-4C03-B334-F3A41013B72D}"/>
    <hyperlink ref="B60:L60" location="'Table A9.'!A1" display="'Table A9.'!A1" xr:uid="{74759C3C-DA8D-430D-BB0F-E4C34C8DB0B3}"/>
    <hyperlink ref="B61:L61" location="'Table A10.'!A1" display="'Table A10.'!A1" xr:uid="{85C17772-DCDB-4187-A99B-C9DA1317502D}"/>
    <hyperlink ref="B62:L62" location="'Table A11.'!A1" display="'Table A11.'!A1" xr:uid="{D4A9FC00-E098-4FAF-82D4-9BF5EAB8184A}"/>
    <hyperlink ref="B63:L63" location="'Table A12.'!A1" display="'Table A12.'!A1" xr:uid="{0B264F16-E0EC-4120-9222-EE5747F74743}"/>
    <hyperlink ref="B64:L64" location="'Table A13.'!A1" display="'Table A13.'!A1" xr:uid="{EB9DD822-97B9-445C-938D-FE7CAC8B41C3}"/>
    <hyperlink ref="B65:L65" location="'Table A14.'!A1" display="'Table A14.'!A1" xr:uid="{01FA241E-D50B-4F51-907B-C93463D01620}"/>
    <hyperlink ref="B66:L66" location="'Table A15.'!A1" display="'Table A15.'!A1" xr:uid="{D591B573-3C32-433F-876C-2BF3071DBED1}"/>
    <hyperlink ref="B67:L67" location="'Table A16.'!A1" display="'Table A16.'!A1" xr:uid="{A83459E2-F5EB-437C-AB93-C532704AC5A4}"/>
    <hyperlink ref="B68:L68" location="'Table A17.'!A1" display="'Table A17.'!A1" xr:uid="{56627F88-1BB3-4F33-85EE-49458759EFAD}"/>
    <hyperlink ref="B70:L70" location="'Table A19.'!A1" display="'Table A19.'!A1" xr:uid="{AB270B60-B9A5-4CC9-9090-81AFD6A7151B}"/>
    <hyperlink ref="B71:L71" location="'Table A20.'!A1" display="'Table A20.'!A1" xr:uid="{C0BDA452-AFBE-43E7-93D2-938E0A8D1B90}"/>
    <hyperlink ref="B72:L72" location="'Table A21.'!A1" display="'Table A21.'!A1" xr:uid="{667401B2-3706-4D53-9D4E-AD4ED5EFDB6E}"/>
    <hyperlink ref="B73:L73" location="'Table A22.'!A1" display="'Table A22.'!A1" xr:uid="{7CA975DC-A32C-4D16-AD22-5EE9E988157F}"/>
    <hyperlink ref="B69:L69" location="'Table A18.'!A1" display="'Table A18.'!A1" xr:uid="{0301C5BF-F421-4BD4-A220-050BB796A4FB}"/>
    <hyperlink ref="B74" location="'Table A22'!A1" display="Table A22" xr:uid="{0FCED584-815B-40B9-B965-E13526AEF26B}"/>
    <hyperlink ref="B74:L74" location="'Table A23.'!A1" display="Table A23. Advanced Economies: Structural Fiscal Indicators" xr:uid="{3E510DCB-DED1-4CC3-8343-50C2DC2FC9F2}"/>
    <hyperlink ref="B75" location="'Table A22'!A1" display="Table A22" xr:uid="{1F58AB91-B0D8-4AB7-865C-E2A366CA7E72}"/>
    <hyperlink ref="B75:L75" location="'Table A24.'!A1" display="Table A24. Emerging Market and Middle-Income Economies: Structural Fiscal Indicators" xr:uid="{AC21944A-CDD6-48BF-AE85-2304F0145857}"/>
    <hyperlink ref="B76" location="'Table A22'!A1" display="Table A22" xr:uid="{914E3778-AD0A-45E6-BD74-BDA32840952B}"/>
    <hyperlink ref="B76:L76" location="'Table A25.'!A1" display="Table A25. Low-Income Developing Countries: Structural Fiscal Indicators" xr:uid="{391FCC7A-29AA-4D97-A03D-DC406F833EA5}"/>
    <hyperlink ref="B77:L77" location="'Table B.'!A1" display="Table B. Advanced Economies: Definition and Coverage of Fiscal Monitor Data" xr:uid="{16B3F259-FCA2-4FF0-8714-A0876B1B6884}"/>
    <hyperlink ref="B78:L78" location="'Table C.'!A1" display="Table C. Emerging Market and Middle-Income Economies: Definition and Coverage of Fiscal Monitor Data" xr:uid="{ABA68A04-AA4B-4008-A235-6BCFC1C24F78}"/>
    <hyperlink ref="B79:L79" location="'Table D.'!A1" display="Table D. Low-Income Developing Countries: Definition and Coverage of Fiscal Monitor Data" xr:uid="{2F270F2F-2CF6-41F7-8FBB-643E68469960}"/>
    <hyperlink ref="B22:L22" location="'Table 1.2'!A1" display="Table 1.2. General Government Debt, 2016–26" xr:uid="{9F4EF9BC-E876-416D-A10B-B3326DE67669}"/>
    <hyperlink ref="B34:L34" location="'Figure 2.1'!A1" display="Figure 2.1. Change in Inequality (Gini Index) 1990–2019" xr:uid="{02E89F28-2E05-41A5-A4EB-6F30C991D66D}"/>
    <hyperlink ref="B35:L35" location="'Figure 2.2'!A1" display="Figure 2.2. Income and Wealth Shares of Top 10 Percent of Population" xr:uid="{6A441DF9-D2DE-4C74-99AE-1753626583BF}"/>
    <hyperlink ref="B36:L36" location="'Figure 2.3'!A1" display="Figure 2.3. Intergenerational Persistence in Education" xr:uid="{00B411AE-37E7-414F-8104-94FED9F8D22E}"/>
    <hyperlink ref="B37:L37" location="'Figure 2.4'!A1" display="Figure 2.4. Relationships between Various Aspects of Inequality" xr:uid="{2CEEC3BC-CF75-4206-B209-4FCA3AFA1083}"/>
    <hyperlink ref="B38:L38" location="'Figure 2.5.'!A1" display="Figure 2.5. Education Losses due to School Closures and Remote Learning Efficiency in 2020" xr:uid="{7FB0D935-1A15-437D-B2F1-EEFF251E2FA7}"/>
    <hyperlink ref="B39:L39" location="'Figure 2.6.'!A1" display="Figure 2.6. Policies–Conceptual Framework" xr:uid="{A1EBAAE8-F2C2-4C99-9154-C5F95B040472}"/>
    <hyperlink ref="B40:L40" location="'Figure 2.7.'!A1" display="Figure 2.7. Spending on Education and Intergenerational Mobility" xr:uid="{7E61AE32-1574-4D2E-BBEC-A48459F813AD}"/>
    <hyperlink ref="B41:L41" location="'Figure 2.8.'!A1" display="Figure 2.8. Differences in Enrollment Rates between the Richest and Poorest Households" xr:uid="{5CC4A908-C105-4C8A-8AA0-97182F949028}"/>
    <hyperlink ref="B42:L42" location="'Figure 2.9.'!A1" display="Figure 2.9. Impact of Public Education Spending on School Enrollment Rates" xr:uid="{0AD7E246-0931-416C-811D-2E83B2A50321}"/>
    <hyperlink ref="B43:L43" location="'Figure 2.10.'!A1" display="Figure 2.10. Effectiveness of Social Assistance Spending" xr:uid="{73738E1A-A261-4B56-893F-868F1F9A80F1}"/>
    <hyperlink ref="B44:L44" location="'Figure 2.11.'!A1" display="Figure 2.11. Effectiveness and Allocation of Social Assistance Programs" xr:uid="{33F21C87-7CE2-447D-8320-01B98DEA8D7B}"/>
    <hyperlink ref="B45:L45" location="'Figure 2.12.'!A1" display="Figure 2.12. Public Investment in Adaptation to Climate Change: Needs and Aid Flows" xr:uid="{BFEE00B4-12B0-44E1-A56F-C0E37D0791A9}"/>
    <hyperlink ref="B32:L32" location="'Box Figure 1.2.1.'!A1" display="Box 1.2.1. Policy Support to Nonfinancial Firms" xr:uid="{15505C39-6FFA-40B9-8898-5949C0E04DC4}"/>
    <hyperlink ref="B33:L33" location="'Box Figure 1.2.2'!A1" display="Figure 1.2.2. Revenues and Spending among DSSI Beneficiaries" xr:uid="{AECD2CBA-1253-4C30-A87C-EE0A818192BC}"/>
    <hyperlink ref="B46:L46" location="'Figure 2.13.'!A1" display="Figure 2.13. Additional Spending Requirement for Meeting the SDGs by 2030" xr:uid="{868B4480-C7B5-4D36-B3CA-B74C56A044C8}"/>
    <hyperlink ref="B47:L47" location="'Figure 2.14.'!A1" display="Figure 2.14. Sector Spending Inefficiency" xr:uid="{BC4EC8A8-44B5-47AE-AD65-1EEEF5B7DD53}"/>
    <hyperlink ref="B48:L48" location="'Figure 2.1.1'!A1" display="Box Figure 1.2.1. IMF Credit Outstanding by Group " xr:uid="{9703CCAC-0958-4B72-AD34-541E373BE902}"/>
    <hyperlink ref="B49:L49" location="'Figure 2.1.3.'!A1" display="Figure 2.16. Survey Results on Preferences for Tax-Financed Spending" xr:uid="{49240DB3-94B5-471E-B33B-B6F6410D7C51}"/>
  </hyperlink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B03E7-DE20-4B9E-9556-6B620D7A8799}">
  <sheetPr>
    <tabColor theme="3" tint="0.79998168889431442"/>
  </sheetPr>
  <dimension ref="A1:X39"/>
  <sheetViews>
    <sheetView zoomScaleNormal="100" workbookViewId="0"/>
  </sheetViews>
  <sheetFormatPr defaultRowHeight="12.5"/>
  <cols>
    <col min="1" max="3" width="15.1796875" style="3" customWidth="1"/>
    <col min="4" max="4" width="19.81640625" style="3" customWidth="1"/>
    <col min="5" max="5" width="17" style="3" customWidth="1"/>
    <col min="6" max="24" width="8.7265625" style="3"/>
  </cols>
  <sheetData>
    <row r="1" spans="1:5">
      <c r="A1" s="214" t="s">
        <v>332</v>
      </c>
      <c r="B1" s="214" t="s">
        <v>614</v>
      </c>
      <c r="C1" s="214" t="s">
        <v>537</v>
      </c>
      <c r="D1" s="214" t="s">
        <v>850</v>
      </c>
      <c r="E1" s="214" t="s">
        <v>851</v>
      </c>
    </row>
    <row r="2" spans="1:5">
      <c r="A2" s="214" t="s">
        <v>28</v>
      </c>
      <c r="B2" s="214" t="s">
        <v>149</v>
      </c>
      <c r="C2" s="214" t="s">
        <v>244</v>
      </c>
      <c r="D2" s="214">
        <v>2.6549999999999998E-3</v>
      </c>
      <c r="E2" s="214">
        <v>-1.7915299999999999E-2</v>
      </c>
    </row>
    <row r="3" spans="1:5">
      <c r="A3" s="214" t="s">
        <v>27</v>
      </c>
      <c r="B3" s="214" t="s">
        <v>237</v>
      </c>
      <c r="C3" s="214" t="s">
        <v>244</v>
      </c>
      <c r="D3" s="214">
        <v>-1.1837E-3</v>
      </c>
      <c r="E3" s="214">
        <v>-1.70686E-2</v>
      </c>
    </row>
    <row r="4" spans="1:5" hidden="1">
      <c r="A4" s="214" t="s">
        <v>2</v>
      </c>
      <c r="B4" s="214" t="s">
        <v>253</v>
      </c>
      <c r="C4" s="214" t="s">
        <v>244</v>
      </c>
      <c r="D4" s="214">
        <v>4.6690000000000002E-4</v>
      </c>
      <c r="E4" s="214">
        <v>-1.15044E-2</v>
      </c>
    </row>
    <row r="5" spans="1:5" hidden="1">
      <c r="A5" s="214" t="s">
        <v>3</v>
      </c>
      <c r="B5" s="214" t="s">
        <v>251</v>
      </c>
      <c r="C5" s="214" t="s">
        <v>244</v>
      </c>
      <c r="D5" s="214">
        <v>5.9560000000000004E-3</v>
      </c>
      <c r="E5" s="214">
        <v>-9.0819000000000004E-3</v>
      </c>
    </row>
    <row r="6" spans="1:5" hidden="1">
      <c r="A6" s="214" t="s">
        <v>6</v>
      </c>
      <c r="B6" s="214" t="s">
        <v>247</v>
      </c>
      <c r="C6" s="214" t="s">
        <v>244</v>
      </c>
      <c r="D6" s="214">
        <v>-1.94672E-2</v>
      </c>
      <c r="E6" s="214">
        <v>-2.3367800000000001E-2</v>
      </c>
    </row>
    <row r="7" spans="1:5">
      <c r="A7" s="214" t="s">
        <v>9</v>
      </c>
      <c r="B7" s="214" t="s">
        <v>238</v>
      </c>
      <c r="C7" s="214" t="s">
        <v>244</v>
      </c>
      <c r="D7" s="214">
        <v>3.1491000000000002E-3</v>
      </c>
      <c r="E7" s="214">
        <v>-1.6827999999999999E-2</v>
      </c>
    </row>
    <row r="8" spans="1:5">
      <c r="A8" s="214" t="s">
        <v>10</v>
      </c>
      <c r="B8" s="214" t="s">
        <v>234</v>
      </c>
      <c r="C8" s="214" t="s">
        <v>244</v>
      </c>
      <c r="D8" s="214">
        <v>-6.6929999999999995E-4</v>
      </c>
      <c r="E8" s="214">
        <v>-1.3931499999999999E-2</v>
      </c>
    </row>
    <row r="9" spans="1:5">
      <c r="A9" s="214" t="s">
        <v>14</v>
      </c>
      <c r="B9" s="214" t="s">
        <v>242</v>
      </c>
      <c r="C9" s="214" t="s">
        <v>244</v>
      </c>
      <c r="D9" s="214">
        <v>1.5166999999999999E-3</v>
      </c>
      <c r="E9" s="214">
        <v>-1.1774400000000001E-2</v>
      </c>
    </row>
    <row r="10" spans="1:5">
      <c r="A10" s="214" t="s">
        <v>18</v>
      </c>
      <c r="B10" s="214" t="s">
        <v>235</v>
      </c>
      <c r="C10" s="214" t="s">
        <v>244</v>
      </c>
      <c r="D10" s="214">
        <v>-6.6879000000000001E-3</v>
      </c>
      <c r="E10" s="214">
        <v>-9.6986999999999993E-3</v>
      </c>
    </row>
    <row r="11" spans="1:5" hidden="1">
      <c r="A11" s="214" t="s">
        <v>20</v>
      </c>
      <c r="B11" s="214" t="s">
        <v>245</v>
      </c>
      <c r="C11" s="214" t="s">
        <v>244</v>
      </c>
      <c r="D11" s="214">
        <v>7.5253000000000004E-3</v>
      </c>
      <c r="E11" s="214">
        <v>-1.66432E-2</v>
      </c>
    </row>
    <row r="12" spans="1:5">
      <c r="A12" s="214" t="s">
        <v>25</v>
      </c>
      <c r="B12" s="214" t="s">
        <v>248</v>
      </c>
      <c r="C12" s="214" t="s">
        <v>244</v>
      </c>
      <c r="D12" s="214">
        <v>8.5890000000000001E-4</v>
      </c>
      <c r="E12" s="214">
        <v>-1.98523E-2</v>
      </c>
    </row>
    <row r="13" spans="1:5">
      <c r="A13" s="214" t="s">
        <v>26</v>
      </c>
      <c r="B13" s="214" t="s">
        <v>263</v>
      </c>
      <c r="C13" s="214" t="s">
        <v>244</v>
      </c>
      <c r="D13" s="214">
        <v>-8.1726000000000004E-3</v>
      </c>
      <c r="E13" s="214">
        <v>-9.8919999999999998E-3</v>
      </c>
    </row>
    <row r="14" spans="1:5">
      <c r="A14" s="214" t="s">
        <v>4</v>
      </c>
      <c r="B14" s="214" t="s">
        <v>241</v>
      </c>
      <c r="C14" s="214" t="s">
        <v>244</v>
      </c>
      <c r="D14" s="214">
        <v>-3.5896000000000001E-3</v>
      </c>
      <c r="E14" s="214">
        <v>-1.32716E-2</v>
      </c>
    </row>
    <row r="15" spans="1:5">
      <c r="A15" s="214" t="s">
        <v>15</v>
      </c>
      <c r="B15" s="214" t="s">
        <v>249</v>
      </c>
      <c r="C15" s="214" t="s">
        <v>244</v>
      </c>
      <c r="D15" s="214">
        <v>-4.1692999999999999E-3</v>
      </c>
      <c r="E15" s="214">
        <v>-1.4633999999999999E-2</v>
      </c>
    </row>
    <row r="16" spans="1:5" hidden="1">
      <c r="A16" s="214" t="s">
        <v>8</v>
      </c>
      <c r="B16" s="214" t="s">
        <v>250</v>
      </c>
      <c r="C16" s="214" t="s">
        <v>244</v>
      </c>
      <c r="D16" s="214">
        <v>-1.8817500000000001E-2</v>
      </c>
      <c r="E16" s="214">
        <v>-3.3247600000000002E-2</v>
      </c>
    </row>
    <row r="17" spans="1:5" hidden="1">
      <c r="A17" s="214" t="s">
        <v>11</v>
      </c>
      <c r="B17" s="214" t="s">
        <v>406</v>
      </c>
      <c r="C17" s="214" t="s">
        <v>244</v>
      </c>
      <c r="D17" s="214">
        <v>-9.2104000000000005E-3</v>
      </c>
      <c r="E17" s="214">
        <v>-8.4276000000000004E-3</v>
      </c>
    </row>
    <row r="18" spans="1:5">
      <c r="A18" s="214" t="s">
        <v>12</v>
      </c>
      <c r="B18" s="214" t="s">
        <v>256</v>
      </c>
      <c r="C18" s="214" t="s">
        <v>244</v>
      </c>
      <c r="D18" s="214">
        <v>-1.8711700000000001E-2</v>
      </c>
      <c r="E18" s="214">
        <v>-1.75757E-2</v>
      </c>
    </row>
    <row r="19" spans="1:5">
      <c r="A19" s="214" t="s">
        <v>24</v>
      </c>
      <c r="B19" s="214" t="s">
        <v>239</v>
      </c>
      <c r="C19" s="214" t="s">
        <v>244</v>
      </c>
      <c r="D19" s="214">
        <v>-2.1058199999999999E-2</v>
      </c>
      <c r="E19" s="214">
        <v>-2.3392900000000001E-2</v>
      </c>
    </row>
    <row r="20" spans="1:5" hidden="1">
      <c r="A20" s="214" t="s">
        <v>1</v>
      </c>
      <c r="B20" s="214" t="s">
        <v>240</v>
      </c>
      <c r="C20" s="214" t="s">
        <v>244</v>
      </c>
      <c r="D20" s="214">
        <v>5.4324999999999998E-3</v>
      </c>
      <c r="E20" s="214">
        <v>-2.8309000000000001E-2</v>
      </c>
    </row>
    <row r="21" spans="1:5">
      <c r="A21" s="214" t="s">
        <v>19</v>
      </c>
      <c r="B21" s="214" t="s">
        <v>252</v>
      </c>
      <c r="C21" s="214" t="s">
        <v>244</v>
      </c>
      <c r="D21" s="214">
        <v>-1.6795899999999999E-2</v>
      </c>
      <c r="E21" s="214">
        <v>-2.0627900000000001E-2</v>
      </c>
    </row>
    <row r="22" spans="1:5">
      <c r="A22" s="214" t="s">
        <v>49</v>
      </c>
      <c r="B22" s="214" t="s">
        <v>226</v>
      </c>
      <c r="C22" s="214" t="s">
        <v>380</v>
      </c>
      <c r="D22" s="214">
        <v>-1.25854E-2</v>
      </c>
      <c r="E22" s="214">
        <v>-1.51775E-2</v>
      </c>
    </row>
    <row r="23" spans="1:5">
      <c r="A23" s="214" t="s">
        <v>53</v>
      </c>
      <c r="B23" s="214" t="s">
        <v>228</v>
      </c>
      <c r="C23" s="214" t="s">
        <v>380</v>
      </c>
      <c r="D23" s="214">
        <v>-1.27326E-2</v>
      </c>
      <c r="E23" s="214">
        <v>-9.1748000000000003E-3</v>
      </c>
    </row>
    <row r="24" spans="1:5" hidden="1">
      <c r="A24" s="214" t="s">
        <v>61</v>
      </c>
      <c r="B24" s="214" t="s">
        <v>225</v>
      </c>
      <c r="C24" s="214" t="s">
        <v>380</v>
      </c>
      <c r="D24" s="214">
        <v>9.7984999999999999E-3</v>
      </c>
      <c r="E24" s="214">
        <v>-2.7857300000000002E-2</v>
      </c>
    </row>
    <row r="25" spans="1:5">
      <c r="A25" s="214" t="s">
        <v>310</v>
      </c>
      <c r="B25" s="214" t="s">
        <v>417</v>
      </c>
      <c r="C25" s="214" t="s">
        <v>380</v>
      </c>
      <c r="D25" s="214">
        <v>-2.1831900000000001E-2</v>
      </c>
      <c r="E25" s="214">
        <v>-1.60597E-2</v>
      </c>
    </row>
    <row r="26" spans="1:5">
      <c r="A26" s="214" t="s">
        <v>51</v>
      </c>
      <c r="B26" s="214" t="s">
        <v>224</v>
      </c>
      <c r="C26" s="214" t="s">
        <v>380</v>
      </c>
      <c r="D26" s="214">
        <v>-1.49596E-2</v>
      </c>
      <c r="E26" s="214">
        <v>-1.11001E-2</v>
      </c>
    </row>
    <row r="27" spans="1:5">
      <c r="A27" s="214" t="s">
        <v>63</v>
      </c>
      <c r="B27" s="214" t="s">
        <v>255</v>
      </c>
      <c r="C27" s="214" t="s">
        <v>380</v>
      </c>
      <c r="D27" s="214">
        <v>-7.7158000000000001E-3</v>
      </c>
      <c r="E27" s="214">
        <v>-1.8546900000000002E-2</v>
      </c>
    </row>
    <row r="28" spans="1:5" hidden="1">
      <c r="A28" s="214" t="s">
        <v>341</v>
      </c>
      <c r="B28" s="214" t="s">
        <v>418</v>
      </c>
      <c r="C28" s="214" t="s">
        <v>380</v>
      </c>
      <c r="D28" s="214">
        <v>-1.6857199999999999E-2</v>
      </c>
      <c r="E28" s="214">
        <v>1.8860000000000001E-3</v>
      </c>
    </row>
    <row r="29" spans="1:5">
      <c r="A29" s="214" t="s">
        <v>65</v>
      </c>
      <c r="B29" s="214" t="s">
        <v>419</v>
      </c>
      <c r="C29" s="214" t="s">
        <v>380</v>
      </c>
      <c r="D29" s="214">
        <v>-1.7936000000000001E-2</v>
      </c>
      <c r="E29" s="214">
        <v>-1.04606E-2</v>
      </c>
    </row>
    <row r="30" spans="1:5">
      <c r="A30" s="214" t="s">
        <v>52</v>
      </c>
      <c r="B30" s="214" t="s">
        <v>227</v>
      </c>
      <c r="C30" s="214" t="s">
        <v>380</v>
      </c>
      <c r="D30" s="214">
        <v>-3.8129799999999998E-2</v>
      </c>
      <c r="E30" s="214">
        <v>-1.81155E-2</v>
      </c>
    </row>
    <row r="31" spans="1:5">
      <c r="A31" s="214" t="s">
        <v>320</v>
      </c>
      <c r="B31" s="214" t="s">
        <v>421</v>
      </c>
      <c r="C31" s="214" t="s">
        <v>380</v>
      </c>
      <c r="D31" s="214">
        <v>-1.21964E-2</v>
      </c>
      <c r="E31" s="214">
        <v>-3.2931000000000002E-3</v>
      </c>
    </row>
    <row r="32" spans="1:5">
      <c r="A32" s="214" t="s">
        <v>353</v>
      </c>
      <c r="B32" s="214" t="s">
        <v>422</v>
      </c>
      <c r="C32" s="214" t="s">
        <v>380</v>
      </c>
      <c r="D32" s="214">
        <v>6.8742999999999999E-3</v>
      </c>
      <c r="E32" s="214">
        <v>-1.9777699999999999E-2</v>
      </c>
    </row>
    <row r="33" spans="1:11">
      <c r="A33" s="214" t="s">
        <v>80</v>
      </c>
      <c r="B33" s="214" t="s">
        <v>424</v>
      </c>
      <c r="C33" s="214" t="s">
        <v>380</v>
      </c>
      <c r="D33" s="214">
        <v>-2.3853300000000001E-2</v>
      </c>
      <c r="E33" s="214">
        <v>-2.0265399999999999E-2</v>
      </c>
    </row>
    <row r="34" spans="1:11" hidden="1">
      <c r="A34" s="3" t="s">
        <v>121</v>
      </c>
      <c r="B34" s="3" t="s">
        <v>272</v>
      </c>
      <c r="C34" s="3" t="e">
        <v>#N/A</v>
      </c>
      <c r="D34" s="3">
        <v>-8.7471599999999997E-2</v>
      </c>
      <c r="E34" s="3">
        <v>-2.3734700000000001E-2</v>
      </c>
    </row>
    <row r="35" spans="1:11" hidden="1">
      <c r="A35" s="3" t="s">
        <v>127</v>
      </c>
      <c r="B35" s="3" t="s">
        <v>274</v>
      </c>
      <c r="C35" s="3" t="e">
        <v>#N/A</v>
      </c>
      <c r="D35" s="3">
        <v>-1.3782300000000001E-2</v>
      </c>
      <c r="E35" s="3">
        <v>-8.6818999999999993E-3</v>
      </c>
    </row>
    <row r="39" spans="1:11" ht="15.5">
      <c r="K39" s="263"/>
    </row>
  </sheetData>
  <pageMargins left="0.7" right="0.7" top="0.75" bottom="0.75" header="0.3" footer="0.3"/>
  <pageSetup orientation="portrait" horizontalDpi="90" verticalDpi="9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5AA5-E5C9-44F4-8545-A2A94EEAA151}">
  <sheetPr>
    <tabColor theme="3" tint="0.79998168889431442"/>
  </sheetPr>
  <dimension ref="A1:AM10"/>
  <sheetViews>
    <sheetView zoomScale="80" zoomScaleNormal="80" workbookViewId="0">
      <selection activeCell="F12" sqref="F12"/>
    </sheetView>
  </sheetViews>
  <sheetFormatPr defaultRowHeight="12.5"/>
  <cols>
    <col min="1" max="1" width="33.453125" style="3" customWidth="1"/>
    <col min="2" max="3" width="8.7265625" style="3"/>
    <col min="4" max="16" width="8.7265625" style="264"/>
    <col min="17" max="39" width="8.7265625" style="3"/>
  </cols>
  <sheetData>
    <row r="1" spans="1:7">
      <c r="A1" s="214" t="s">
        <v>852</v>
      </c>
      <c r="B1" s="214" t="s">
        <v>853</v>
      </c>
      <c r="C1" s="214"/>
      <c r="D1" s="266"/>
      <c r="E1" s="266"/>
    </row>
    <row r="2" spans="1:7">
      <c r="A2" s="214">
        <v>0.06</v>
      </c>
      <c r="B2" s="214">
        <v>0.17</v>
      </c>
      <c r="C2" s="214"/>
      <c r="D2" s="266"/>
      <c r="E2" s="266"/>
    </row>
    <row r="3" spans="1:7">
      <c r="A3" s="214"/>
      <c r="B3" s="214"/>
      <c r="C3" s="214"/>
      <c r="D3" s="266"/>
      <c r="E3" s="266"/>
    </row>
    <row r="4" spans="1:7">
      <c r="A4" s="214" t="s">
        <v>854</v>
      </c>
      <c r="B4" s="214" t="s">
        <v>855</v>
      </c>
      <c r="C4" s="214"/>
      <c r="D4" s="266"/>
      <c r="E4" s="266"/>
    </row>
    <row r="5" spans="1:7">
      <c r="A5" s="214">
        <v>0.17</v>
      </c>
      <c r="B5" s="214">
        <v>0.26</v>
      </c>
      <c r="C5" s="214"/>
      <c r="D5" s="266"/>
      <c r="E5" s="266"/>
    </row>
    <row r="10" spans="1:7" ht="15.5">
      <c r="G10" s="265"/>
    </row>
  </sheetData>
  <pageMargins left="0.7" right="0.7" top="0.75" bottom="0.75" header="0.3" footer="0.3"/>
  <pageSetup orientation="portrait" horizontalDpi="90" verticalDpi="9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D4C3B-5409-46CC-B770-1AA6545ABC6B}">
  <sheetPr>
    <tabColor theme="3" tint="0.79998168889431442"/>
  </sheetPr>
  <dimension ref="A1:X6"/>
  <sheetViews>
    <sheetView topLeftCell="A7" zoomScale="65" zoomScaleNormal="85" workbookViewId="0">
      <selection activeCell="E12" sqref="E12"/>
    </sheetView>
  </sheetViews>
  <sheetFormatPr defaultRowHeight="12.5"/>
  <cols>
    <col min="1" max="1" width="13.453125" style="3" customWidth="1"/>
    <col min="2" max="2" width="12.26953125" style="3" customWidth="1"/>
    <col min="3" max="24" width="8.7265625" style="3"/>
  </cols>
  <sheetData>
    <row r="1" spans="1:12">
      <c r="A1" s="214"/>
      <c r="B1" s="214" t="s">
        <v>856</v>
      </c>
      <c r="C1" s="214">
        <v>1</v>
      </c>
      <c r="D1" s="214">
        <v>2</v>
      </c>
      <c r="E1" s="214">
        <v>3</v>
      </c>
      <c r="F1" s="214">
        <v>4</v>
      </c>
      <c r="G1" s="214">
        <v>5</v>
      </c>
      <c r="H1" s="214">
        <v>6</v>
      </c>
      <c r="I1" s="214">
        <v>7</v>
      </c>
      <c r="J1" s="214">
        <v>8</v>
      </c>
      <c r="K1" s="214">
        <v>9</v>
      </c>
      <c r="L1" s="214">
        <v>10</v>
      </c>
    </row>
    <row r="2" spans="1:12">
      <c r="A2" s="214" t="s">
        <v>857</v>
      </c>
      <c r="B2" s="214">
        <v>0.752</v>
      </c>
      <c r="C2" s="214">
        <v>0.90800000000000003</v>
      </c>
      <c r="D2" s="214">
        <v>0.94769599999999998</v>
      </c>
      <c r="E2" s="214">
        <v>0.96717835200000002</v>
      </c>
      <c r="F2" s="214">
        <v>0.97326856222400004</v>
      </c>
      <c r="G2" s="214">
        <v>0.97057470756068809</v>
      </c>
      <c r="H2" s="214">
        <v>0.96220623083124635</v>
      </c>
      <c r="I2" s="214">
        <v>0.95025803995630298</v>
      </c>
      <c r="J2" s="214">
        <v>0.93613836136815787</v>
      </c>
      <c r="K2" s="214">
        <v>0.92079077158807754</v>
      </c>
      <c r="L2" s="214">
        <v>0.90484455820038034</v>
      </c>
    </row>
    <row r="3" spans="1:12">
      <c r="A3" s="214" t="s">
        <v>858</v>
      </c>
      <c r="B3" s="214">
        <v>0.752</v>
      </c>
      <c r="C3" s="214">
        <v>0.90800000000000003</v>
      </c>
      <c r="D3" s="214">
        <v>0.94170799999999999</v>
      </c>
      <c r="E3" s="214">
        <v>0.951017208</v>
      </c>
      <c r="F3" s="214">
        <v>0.94424378020800004</v>
      </c>
      <c r="G3" s="214">
        <v>0.92717920141820809</v>
      </c>
      <c r="H3" s="214">
        <v>0.90383492437080626</v>
      </c>
      <c r="I3" s="214">
        <v>0.87696910610509571</v>
      </c>
      <c r="J3" s="214">
        <v>0.8484590656858616</v>
      </c>
      <c r="K3" s="214">
        <v>0.81956452183689876</v>
      </c>
      <c r="L3" s="214">
        <v>0.79111351981098732</v>
      </c>
    </row>
    <row r="4" spans="1:12">
      <c r="A4" s="214" t="s">
        <v>859</v>
      </c>
      <c r="B4" s="214">
        <v>0.752</v>
      </c>
      <c r="C4" s="214">
        <v>0.90800000000000003</v>
      </c>
      <c r="D4" s="214">
        <v>0.94624799999999998</v>
      </c>
      <c r="E4" s="214">
        <v>0.96313048800000001</v>
      </c>
      <c r="F4" s="214">
        <v>0.96580462592799998</v>
      </c>
      <c r="G4" s="214">
        <v>0.959192527688568</v>
      </c>
      <c r="H4" s="214">
        <v>0.94667000580685445</v>
      </c>
      <c r="I4" s="214">
        <v>0.93054363647341043</v>
      </c>
      <c r="J4" s="214">
        <v>0.91238116731367702</v>
      </c>
      <c r="K4" s="214">
        <v>0.89324032018089039</v>
      </c>
      <c r="L4" s="214">
        <v>0.87382720346114218</v>
      </c>
    </row>
    <row r="5" spans="1:12">
      <c r="A5" s="214" t="s">
        <v>860</v>
      </c>
      <c r="B5" s="214">
        <v>0.752</v>
      </c>
      <c r="C5" s="214">
        <v>0.90800000000000003</v>
      </c>
      <c r="D5" s="214">
        <v>0.937168</v>
      </c>
      <c r="E5" s="214">
        <v>0.93894932799999997</v>
      </c>
      <c r="F5" s="214">
        <v>0.92287766068800003</v>
      </c>
      <c r="G5" s="214">
        <v>0.89566762477524808</v>
      </c>
      <c r="H5" s="214">
        <v>0.86200674031347713</v>
      </c>
      <c r="I5" s="214">
        <v>0.82512896994423512</v>
      </c>
      <c r="J5" s="214">
        <v>0.78722967907584507</v>
      </c>
      <c r="K5" s="214">
        <v>0.74976547931819204</v>
      </c>
      <c r="L5" s="214">
        <v>0.71367055057549</v>
      </c>
    </row>
    <row r="6" spans="1:12">
      <c r="A6" s="214" t="s">
        <v>861</v>
      </c>
      <c r="B6" s="214">
        <v>0</v>
      </c>
      <c r="C6" s="214">
        <v>0</v>
      </c>
      <c r="D6" s="214">
        <v>-9.6359183673470072E-3</v>
      </c>
      <c r="E6" s="214">
        <v>-2.5502455510204136E-2</v>
      </c>
      <c r="F6" s="214">
        <v>-4.5016287390088117E-2</v>
      </c>
      <c r="G6" s="214">
        <v>-6.6268464588875142E-2</v>
      </c>
      <c r="H6" s="214">
        <v>-8.7888471733265194E-2</v>
      </c>
      <c r="I6" s="214">
        <v>-0.10892610760329691</v>
      </c>
      <c r="J6" s="214">
        <v>-0.12875273905950213</v>
      </c>
      <c r="K6" s="214">
        <f>K5-K4</f>
        <v>-0.14347484086269835</v>
      </c>
      <c r="L6" s="214">
        <f>L5-L4</f>
        <v>-0.16015665288565217</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308CC-2A00-406E-AB31-FE6999A6007E}">
  <sheetPr>
    <tabColor theme="3" tint="0.79998168889431442"/>
  </sheetPr>
  <dimension ref="A1:Y64"/>
  <sheetViews>
    <sheetView zoomScale="80" workbookViewId="0"/>
  </sheetViews>
  <sheetFormatPr defaultRowHeight="12.5"/>
  <cols>
    <col min="1" max="1" width="8.7265625" style="3"/>
    <col min="2" max="2" width="9.1796875" style="3" customWidth="1"/>
    <col min="3" max="3" width="8.7265625" style="3"/>
    <col min="4" max="4" width="13.26953125" style="3" customWidth="1"/>
    <col min="5" max="5" width="13.81640625" style="3" customWidth="1"/>
    <col min="6" max="6" width="12.453125" style="3" bestFit="1" customWidth="1"/>
    <col min="7" max="25" width="8.7265625" style="3"/>
  </cols>
  <sheetData>
    <row r="1" spans="1:5">
      <c r="A1" s="214" t="s">
        <v>862</v>
      </c>
      <c r="B1" s="214" t="s">
        <v>863</v>
      </c>
      <c r="C1" s="214" t="s">
        <v>864</v>
      </c>
      <c r="D1" s="214" t="s">
        <v>865</v>
      </c>
      <c r="E1" s="214" t="s">
        <v>866</v>
      </c>
    </row>
    <row r="2" spans="1:5">
      <c r="A2" s="267">
        <v>184</v>
      </c>
      <c r="B2" s="267" t="s">
        <v>239</v>
      </c>
      <c r="C2" s="267" t="s">
        <v>244</v>
      </c>
      <c r="D2" s="214">
        <v>8.9154867107397E-3</v>
      </c>
      <c r="E2" s="214">
        <v>4</v>
      </c>
    </row>
    <row r="3" spans="1:5">
      <c r="A3" s="267">
        <v>199</v>
      </c>
      <c r="B3" s="267" t="s">
        <v>228</v>
      </c>
      <c r="C3" s="267" t="s">
        <v>380</v>
      </c>
      <c r="D3" s="214">
        <v>2.5177248802603885E-2</v>
      </c>
      <c r="E3" s="214">
        <v>4</v>
      </c>
    </row>
    <row r="4" spans="1:5">
      <c r="A4" s="267">
        <v>223</v>
      </c>
      <c r="B4" s="267" t="s">
        <v>224</v>
      </c>
      <c r="C4" s="267" t="s">
        <v>380</v>
      </c>
      <c r="D4" s="214">
        <v>5.3684190565877386E-2</v>
      </c>
      <c r="E4" s="214">
        <v>3</v>
      </c>
    </row>
    <row r="5" spans="1:5">
      <c r="A5" s="267">
        <v>233</v>
      </c>
      <c r="B5" s="267" t="s">
        <v>255</v>
      </c>
      <c r="C5" s="267" t="s">
        <v>380</v>
      </c>
      <c r="D5" s="214">
        <v>5.7998147975857575E-2</v>
      </c>
      <c r="E5" s="214">
        <v>2</v>
      </c>
    </row>
    <row r="6" spans="1:5">
      <c r="A6" s="267">
        <v>238</v>
      </c>
      <c r="B6" s="267" t="s">
        <v>418</v>
      </c>
      <c r="C6" s="267" t="s">
        <v>380</v>
      </c>
      <c r="D6" s="214">
        <v>4.697879335456133E-2</v>
      </c>
      <c r="E6" s="214">
        <v>3</v>
      </c>
    </row>
    <row r="7" spans="1:5">
      <c r="A7" s="267">
        <v>243</v>
      </c>
      <c r="B7" s="267" t="s">
        <v>419</v>
      </c>
      <c r="C7" s="267" t="s">
        <v>380</v>
      </c>
      <c r="D7" s="214">
        <v>7.8371454022430564E-2</v>
      </c>
      <c r="E7" s="214">
        <v>3</v>
      </c>
    </row>
    <row r="8" spans="1:5">
      <c r="A8" s="267">
        <v>258</v>
      </c>
      <c r="B8" s="267" t="s">
        <v>420</v>
      </c>
      <c r="C8" s="267" t="s">
        <v>380</v>
      </c>
      <c r="D8" s="214">
        <v>2.077863960091807E-2</v>
      </c>
      <c r="E8" s="214">
        <v>3</v>
      </c>
    </row>
    <row r="9" spans="1:5">
      <c r="A9" s="267">
        <v>268</v>
      </c>
      <c r="B9" s="267" t="s">
        <v>272</v>
      </c>
      <c r="C9" s="267" t="s">
        <v>381</v>
      </c>
      <c r="D9" s="214">
        <v>4.3654402142934222E-2</v>
      </c>
      <c r="E9" s="214">
        <v>3</v>
      </c>
    </row>
    <row r="10" spans="1:5">
      <c r="A10" s="267">
        <v>283</v>
      </c>
      <c r="B10" s="267" t="s">
        <v>421</v>
      </c>
      <c r="C10" s="267" t="s">
        <v>380</v>
      </c>
      <c r="D10" s="214">
        <v>0.14839110620759979</v>
      </c>
      <c r="E10" s="214">
        <v>1</v>
      </c>
    </row>
    <row r="11" spans="1:5">
      <c r="A11" s="267">
        <v>293</v>
      </c>
      <c r="B11" s="267" t="s">
        <v>258</v>
      </c>
      <c r="C11" s="267" t="s">
        <v>380</v>
      </c>
      <c r="D11" s="214">
        <v>7.0453067603753944E-2</v>
      </c>
      <c r="E11" s="214">
        <v>4</v>
      </c>
    </row>
    <row r="12" spans="1:5">
      <c r="A12" s="267">
        <v>311</v>
      </c>
      <c r="B12" s="267" t="s">
        <v>867</v>
      </c>
      <c r="C12" s="267" t="s">
        <v>380</v>
      </c>
      <c r="D12" s="214">
        <v>7.8618315295121463E-2</v>
      </c>
      <c r="E12" s="214">
        <v>1</v>
      </c>
    </row>
    <row r="13" spans="1:5">
      <c r="A13" s="267">
        <v>316</v>
      </c>
      <c r="B13" s="267" t="s">
        <v>624</v>
      </c>
      <c r="C13" s="267" t="s">
        <v>380</v>
      </c>
      <c r="D13" s="214">
        <v>7.2726711935702321E-2</v>
      </c>
      <c r="E13" s="214">
        <v>1</v>
      </c>
    </row>
    <row r="14" spans="1:5">
      <c r="A14" s="267">
        <v>336</v>
      </c>
      <c r="B14" s="267" t="s">
        <v>868</v>
      </c>
      <c r="C14" s="267" t="s">
        <v>380</v>
      </c>
      <c r="D14" s="214">
        <v>0.18690827089965018</v>
      </c>
      <c r="E14" s="214">
        <v>1</v>
      </c>
    </row>
    <row r="15" spans="1:5">
      <c r="A15" s="267">
        <v>369</v>
      </c>
      <c r="B15" s="267" t="s">
        <v>423</v>
      </c>
      <c r="C15" s="267" t="s">
        <v>380</v>
      </c>
      <c r="D15" s="214">
        <v>9.2477747016948955E-2</v>
      </c>
      <c r="E15" s="214">
        <v>1</v>
      </c>
    </row>
    <row r="16" spans="1:5">
      <c r="A16" s="267">
        <v>446</v>
      </c>
      <c r="B16" s="267" t="s">
        <v>414</v>
      </c>
      <c r="C16" s="267" t="s">
        <v>380</v>
      </c>
      <c r="D16" s="214">
        <v>0.20081230140588052</v>
      </c>
      <c r="E16" s="214">
        <v>3</v>
      </c>
    </row>
    <row r="17" spans="1:5">
      <c r="A17" s="267">
        <v>469</v>
      </c>
      <c r="B17" s="267" t="s">
        <v>259</v>
      </c>
      <c r="C17" s="267" t="s">
        <v>380</v>
      </c>
      <c r="D17" s="214">
        <v>0.11362272043782748</v>
      </c>
      <c r="E17" s="214">
        <v>2</v>
      </c>
    </row>
    <row r="18" spans="1:5">
      <c r="A18" s="267">
        <v>566</v>
      </c>
      <c r="B18" s="267" t="s">
        <v>264</v>
      </c>
      <c r="C18" s="267" t="s">
        <v>380</v>
      </c>
      <c r="D18" s="214">
        <v>3.9119672816559092E-2</v>
      </c>
      <c r="E18" s="214">
        <v>1</v>
      </c>
    </row>
    <row r="19" spans="1:5">
      <c r="A19" s="267">
        <v>582</v>
      </c>
      <c r="B19" s="267" t="s">
        <v>229</v>
      </c>
      <c r="C19" s="267" t="s">
        <v>381</v>
      </c>
      <c r="D19" s="214">
        <v>0.24190196373041228</v>
      </c>
      <c r="E19" s="214">
        <v>3</v>
      </c>
    </row>
    <row r="20" spans="1:5">
      <c r="A20" s="267">
        <v>611</v>
      </c>
      <c r="B20" s="267" t="s">
        <v>413</v>
      </c>
      <c r="C20" s="267" t="s">
        <v>381</v>
      </c>
      <c r="D20" s="214">
        <v>0.34211362822406749</v>
      </c>
      <c r="E20" s="214">
        <v>1</v>
      </c>
    </row>
    <row r="21" spans="1:5">
      <c r="A21" s="267">
        <v>614</v>
      </c>
      <c r="B21" s="267" t="s">
        <v>396</v>
      </c>
      <c r="C21" s="267" t="s">
        <v>380</v>
      </c>
      <c r="D21" s="214">
        <v>0.20234140342715556</v>
      </c>
      <c r="E21" s="214">
        <v>1</v>
      </c>
    </row>
    <row r="22" spans="1:5">
      <c r="A22" s="267">
        <v>618</v>
      </c>
      <c r="B22" s="267" t="s">
        <v>390</v>
      </c>
      <c r="C22" s="267" t="s">
        <v>381</v>
      </c>
      <c r="D22" s="214">
        <v>0.16585666182911207</v>
      </c>
      <c r="E22" s="214">
        <v>1</v>
      </c>
    </row>
    <row r="23" spans="1:5">
      <c r="A23" s="267">
        <v>622</v>
      </c>
      <c r="B23" s="267" t="s">
        <v>265</v>
      </c>
      <c r="C23" s="267" t="s">
        <v>381</v>
      </c>
      <c r="D23" s="214">
        <v>0.10181741175687541</v>
      </c>
      <c r="E23" s="214">
        <v>1</v>
      </c>
    </row>
    <row r="24" spans="1:5">
      <c r="A24" s="267">
        <v>624</v>
      </c>
      <c r="B24" s="267" t="s">
        <v>397</v>
      </c>
      <c r="C24" s="267" t="s">
        <v>380</v>
      </c>
      <c r="D24" s="214">
        <v>5.5858948392368095E-2</v>
      </c>
      <c r="E24" s="214">
        <v>3</v>
      </c>
    </row>
    <row r="25" spans="1:5">
      <c r="A25" s="267">
        <v>632</v>
      </c>
      <c r="B25" s="267" t="s">
        <v>398</v>
      </c>
      <c r="C25" s="267" t="s">
        <v>381</v>
      </c>
      <c r="D25" s="214">
        <v>0.58401895812353721</v>
      </c>
      <c r="E25" s="214">
        <v>1</v>
      </c>
    </row>
    <row r="26" spans="1:5">
      <c r="A26" s="267">
        <v>634</v>
      </c>
      <c r="B26" s="267" t="s">
        <v>266</v>
      </c>
      <c r="C26" s="267" t="s">
        <v>381</v>
      </c>
      <c r="D26" s="214">
        <v>0.30064214930589722</v>
      </c>
      <c r="E26" s="214">
        <v>1</v>
      </c>
    </row>
    <row r="27" spans="1:5">
      <c r="A27" s="267">
        <v>636</v>
      </c>
      <c r="B27" s="267" t="s">
        <v>269</v>
      </c>
      <c r="C27" s="267" t="s">
        <v>381</v>
      </c>
      <c r="D27" s="214">
        <v>0.22927498167656643</v>
      </c>
      <c r="E27" s="214">
        <v>1</v>
      </c>
    </row>
    <row r="28" spans="1:5">
      <c r="A28" s="267">
        <v>638</v>
      </c>
      <c r="B28" s="267" t="s">
        <v>276</v>
      </c>
      <c r="C28" s="267" t="s">
        <v>381</v>
      </c>
      <c r="D28" s="214">
        <v>0.40763855471508847</v>
      </c>
      <c r="E28" s="214">
        <v>2</v>
      </c>
    </row>
    <row r="29" spans="1:5">
      <c r="A29" s="267">
        <v>648</v>
      </c>
      <c r="B29" s="267" t="s">
        <v>391</v>
      </c>
      <c r="C29" s="267" t="s">
        <v>381</v>
      </c>
      <c r="D29" s="214">
        <v>0.39582446132934285</v>
      </c>
      <c r="E29" s="214">
        <v>1</v>
      </c>
    </row>
    <row r="30" spans="1:5">
      <c r="A30" s="267">
        <v>664</v>
      </c>
      <c r="B30" s="267" t="s">
        <v>232</v>
      </c>
      <c r="C30" s="267" t="s">
        <v>381</v>
      </c>
      <c r="D30" s="214">
        <v>0.12746457694539154</v>
      </c>
      <c r="E30" s="214">
        <v>1</v>
      </c>
    </row>
    <row r="31" spans="1:5">
      <c r="A31" s="267">
        <v>668</v>
      </c>
      <c r="B31" s="267" t="s">
        <v>392</v>
      </c>
      <c r="C31" s="267" t="s">
        <v>381</v>
      </c>
      <c r="D31" s="214">
        <v>0.36236035808964112</v>
      </c>
      <c r="E31" s="214">
        <v>1</v>
      </c>
    </row>
    <row r="32" spans="1:5">
      <c r="A32" s="267">
        <v>674</v>
      </c>
      <c r="B32" s="267" t="s">
        <v>277</v>
      </c>
      <c r="C32" s="267" t="s">
        <v>381</v>
      </c>
      <c r="D32" s="214">
        <v>0.19325640698139768</v>
      </c>
      <c r="E32" s="214">
        <v>2</v>
      </c>
    </row>
    <row r="33" spans="1:5">
      <c r="A33" s="267">
        <v>676</v>
      </c>
      <c r="B33" s="267" t="s">
        <v>393</v>
      </c>
      <c r="C33" s="267" t="s">
        <v>381</v>
      </c>
      <c r="D33" s="214">
        <v>0.13099705271429241</v>
      </c>
      <c r="E33" s="214">
        <v>1</v>
      </c>
    </row>
    <row r="34" spans="1:5">
      <c r="A34" s="267">
        <v>678</v>
      </c>
      <c r="B34" s="267" t="s">
        <v>270</v>
      </c>
      <c r="C34" s="267" t="s">
        <v>381</v>
      </c>
      <c r="D34" s="214">
        <v>0.14629861445469758</v>
      </c>
      <c r="E34" s="214">
        <v>2</v>
      </c>
    </row>
    <row r="35" spans="1:5">
      <c r="A35" s="267">
        <v>684</v>
      </c>
      <c r="B35" s="267" t="s">
        <v>278</v>
      </c>
      <c r="C35" s="267" t="s">
        <v>380</v>
      </c>
      <c r="D35" s="214">
        <v>2.6782110278289389E-2</v>
      </c>
      <c r="E35" s="214">
        <v>4</v>
      </c>
    </row>
    <row r="36" spans="1:5">
      <c r="A36" s="267">
        <v>686</v>
      </c>
      <c r="B36" s="267" t="s">
        <v>415</v>
      </c>
      <c r="C36" s="267" t="s">
        <v>380</v>
      </c>
      <c r="D36" s="214">
        <v>2.9756900697333982E-2</v>
      </c>
      <c r="E36" s="214">
        <v>3</v>
      </c>
    </row>
    <row r="37" spans="1:5">
      <c r="A37" s="267">
        <v>688</v>
      </c>
      <c r="B37" s="267" t="s">
        <v>261</v>
      </c>
      <c r="C37" s="267" t="s">
        <v>381</v>
      </c>
      <c r="D37" s="214">
        <v>0.11341674916311809</v>
      </c>
      <c r="E37" s="214">
        <v>2</v>
      </c>
    </row>
    <row r="38" spans="1:5">
      <c r="A38" s="267">
        <v>692</v>
      </c>
      <c r="B38" s="267" t="s">
        <v>271</v>
      </c>
      <c r="C38" s="267" t="s">
        <v>381</v>
      </c>
      <c r="D38" s="214">
        <v>0.48753128399685219</v>
      </c>
      <c r="E38" s="214">
        <v>1</v>
      </c>
    </row>
    <row r="39" spans="1:5">
      <c r="A39" s="267">
        <v>694</v>
      </c>
      <c r="B39" s="267" t="s">
        <v>233</v>
      </c>
      <c r="C39" s="267" t="s">
        <v>381</v>
      </c>
      <c r="D39" s="214">
        <v>0.34000200836262517</v>
      </c>
      <c r="E39" s="214">
        <v>1</v>
      </c>
    </row>
    <row r="40" spans="1:5">
      <c r="A40" s="267">
        <v>698</v>
      </c>
      <c r="B40" s="267" t="s">
        <v>279</v>
      </c>
      <c r="C40" s="267" t="s">
        <v>381</v>
      </c>
      <c r="D40" s="214">
        <v>0.51220315955868634</v>
      </c>
      <c r="E40" s="214">
        <v>1</v>
      </c>
    </row>
    <row r="41" spans="1:5">
      <c r="A41" s="267">
        <v>714</v>
      </c>
      <c r="B41" s="267" t="s">
        <v>280</v>
      </c>
      <c r="C41" s="267" t="s">
        <v>381</v>
      </c>
      <c r="D41" s="214">
        <v>7.2415500865303906E-2</v>
      </c>
      <c r="E41" s="214">
        <v>2</v>
      </c>
    </row>
    <row r="42" spans="1:5">
      <c r="A42" s="267">
        <v>718</v>
      </c>
      <c r="B42" s="267" t="s">
        <v>400</v>
      </c>
      <c r="C42" s="267" t="s">
        <v>380</v>
      </c>
      <c r="D42" s="214">
        <v>5.2288656005165482E-2</v>
      </c>
      <c r="E42" s="214">
        <v>2</v>
      </c>
    </row>
    <row r="43" spans="1:5">
      <c r="A43" s="267">
        <v>722</v>
      </c>
      <c r="B43" s="267" t="s">
        <v>281</v>
      </c>
      <c r="C43" s="267" t="s">
        <v>381</v>
      </c>
      <c r="D43" s="214">
        <v>0.20618798159183868</v>
      </c>
      <c r="E43" s="214">
        <v>2</v>
      </c>
    </row>
    <row r="44" spans="1:5">
      <c r="A44" s="267">
        <v>724</v>
      </c>
      <c r="B44" s="267" t="s">
        <v>394</v>
      </c>
      <c r="C44" s="267" t="s">
        <v>381</v>
      </c>
      <c r="D44" s="214">
        <v>7.9696753444097906E-2</v>
      </c>
      <c r="E44" s="214">
        <v>1</v>
      </c>
    </row>
    <row r="45" spans="1:5">
      <c r="A45" s="267">
        <v>728</v>
      </c>
      <c r="B45" s="267" t="s">
        <v>399</v>
      </c>
      <c r="C45" s="267" t="s">
        <v>380</v>
      </c>
      <c r="D45" s="214">
        <v>6.6756678567829519E-2</v>
      </c>
      <c r="E45" s="214">
        <v>1</v>
      </c>
    </row>
    <row r="46" spans="1:5">
      <c r="A46" s="267">
        <v>734</v>
      </c>
      <c r="B46" s="267" t="s">
        <v>402</v>
      </c>
      <c r="C46" s="267" t="s">
        <v>380</v>
      </c>
      <c r="D46" s="214">
        <v>9.8356111268919785E-2</v>
      </c>
      <c r="E46" s="214">
        <v>1</v>
      </c>
    </row>
    <row r="47" spans="1:5">
      <c r="A47" s="267">
        <v>738</v>
      </c>
      <c r="B47" s="267" t="s">
        <v>231</v>
      </c>
      <c r="C47" s="267" t="s">
        <v>381</v>
      </c>
      <c r="D47" s="214">
        <v>0.16960604573347429</v>
      </c>
      <c r="E47" s="214">
        <v>1</v>
      </c>
    </row>
    <row r="48" spans="1:5">
      <c r="A48" s="267">
        <v>742</v>
      </c>
      <c r="B48" s="267" t="s">
        <v>395</v>
      </c>
      <c r="C48" s="267" t="s">
        <v>381</v>
      </c>
      <c r="D48" s="214">
        <v>5.1002167582789665E-2</v>
      </c>
      <c r="E48" s="214">
        <v>1</v>
      </c>
    </row>
    <row r="49" spans="1:5">
      <c r="A49" s="267">
        <v>744</v>
      </c>
      <c r="B49" s="267" t="s">
        <v>260</v>
      </c>
      <c r="C49" s="267" t="s">
        <v>380</v>
      </c>
      <c r="D49" s="214">
        <v>0.11038428174374977</v>
      </c>
      <c r="E49" s="214">
        <v>1</v>
      </c>
    </row>
    <row r="50" spans="1:5">
      <c r="A50" s="267">
        <v>746</v>
      </c>
      <c r="B50" s="267" t="s">
        <v>282</v>
      </c>
      <c r="C50" s="267" t="s">
        <v>381</v>
      </c>
      <c r="D50" s="214">
        <v>0.21599260689223551</v>
      </c>
      <c r="E50" s="214">
        <v>2</v>
      </c>
    </row>
    <row r="51" spans="1:5">
      <c r="A51" s="267">
        <v>754</v>
      </c>
      <c r="B51" s="267" t="s">
        <v>273</v>
      </c>
      <c r="C51" s="267" t="s">
        <v>381</v>
      </c>
      <c r="D51" s="214">
        <v>7.160349716468406E-2</v>
      </c>
      <c r="E51" s="214">
        <v>2</v>
      </c>
    </row>
    <row r="52" spans="1:5">
      <c r="A52" s="267">
        <v>853</v>
      </c>
      <c r="B52" s="267" t="s">
        <v>268</v>
      </c>
      <c r="C52" s="267" t="s">
        <v>381</v>
      </c>
      <c r="D52" s="214">
        <v>0.1912253010861508</v>
      </c>
      <c r="E52" s="214">
        <v>1</v>
      </c>
    </row>
    <row r="53" spans="1:5">
      <c r="A53" s="267">
        <v>911</v>
      </c>
      <c r="B53" s="267" t="s">
        <v>412</v>
      </c>
      <c r="C53" s="267" t="s">
        <v>380</v>
      </c>
      <c r="D53" s="214">
        <v>3.7863025721191879E-2</v>
      </c>
      <c r="E53" s="214">
        <v>2</v>
      </c>
    </row>
    <row r="54" spans="1:5">
      <c r="A54" s="267">
        <v>913</v>
      </c>
      <c r="B54" s="267" t="s">
        <v>404</v>
      </c>
      <c r="C54" s="267" t="s">
        <v>380</v>
      </c>
      <c r="D54" s="214">
        <v>8.771389869192954E-2</v>
      </c>
      <c r="E54" s="214">
        <v>3</v>
      </c>
    </row>
    <row r="55" spans="1:5">
      <c r="A55" s="267">
        <v>914</v>
      </c>
      <c r="B55" s="267" t="s">
        <v>284</v>
      </c>
      <c r="C55" s="267" t="s">
        <v>380</v>
      </c>
      <c r="D55" s="214">
        <v>4.282039507137126E-2</v>
      </c>
      <c r="E55" s="214">
        <v>3</v>
      </c>
    </row>
    <row r="56" spans="1:5">
      <c r="A56" s="267">
        <v>915</v>
      </c>
      <c r="B56" s="267" t="s">
        <v>246</v>
      </c>
      <c r="C56" s="267" t="s">
        <v>380</v>
      </c>
      <c r="D56" s="214">
        <v>6.2353389417721256E-2</v>
      </c>
      <c r="E56" s="214">
        <v>3</v>
      </c>
    </row>
    <row r="57" spans="1:5">
      <c r="A57" s="267">
        <v>917</v>
      </c>
      <c r="B57" s="267" t="s">
        <v>285</v>
      </c>
      <c r="C57" s="267" t="s">
        <v>381</v>
      </c>
      <c r="D57" s="214">
        <v>6.9136786185847676E-2</v>
      </c>
      <c r="E57" s="214">
        <v>3</v>
      </c>
    </row>
    <row r="58" spans="1:5">
      <c r="A58" s="267">
        <v>921</v>
      </c>
      <c r="B58" s="267" t="s">
        <v>286</v>
      </c>
      <c r="C58" s="267" t="s">
        <v>381</v>
      </c>
      <c r="D58" s="214">
        <v>0.10666594035506087</v>
      </c>
      <c r="E58" s="214">
        <v>3</v>
      </c>
    </row>
    <row r="59" spans="1:5">
      <c r="A59" s="267">
        <v>923</v>
      </c>
      <c r="B59" s="267" t="s">
        <v>287</v>
      </c>
      <c r="C59" s="267" t="s">
        <v>381</v>
      </c>
      <c r="D59" s="214">
        <v>7.0186366456382293E-2</v>
      </c>
      <c r="E59" s="214">
        <v>3</v>
      </c>
    </row>
    <row r="60" spans="1:5">
      <c r="A60" s="267">
        <v>926</v>
      </c>
      <c r="B60" s="267" t="s">
        <v>411</v>
      </c>
      <c r="C60" s="267" t="s">
        <v>380</v>
      </c>
      <c r="D60" s="214">
        <v>3.3693530249341401E-2</v>
      </c>
      <c r="E60" s="214">
        <v>3</v>
      </c>
    </row>
    <row r="61" spans="1:5">
      <c r="A61" s="267">
        <v>936</v>
      </c>
      <c r="B61" s="267" t="s">
        <v>410</v>
      </c>
      <c r="C61" s="267" t="s">
        <v>244</v>
      </c>
      <c r="D61" s="214">
        <v>6.7096304415044328E-2</v>
      </c>
      <c r="E61" s="214">
        <v>3</v>
      </c>
    </row>
    <row r="62" spans="1:5">
      <c r="A62" s="267">
        <v>942</v>
      </c>
      <c r="B62" s="267" t="s">
        <v>409</v>
      </c>
      <c r="C62" s="267" t="s">
        <v>380</v>
      </c>
      <c r="D62" s="214">
        <v>3.7180206091995405E-2</v>
      </c>
      <c r="E62" s="214">
        <v>3</v>
      </c>
    </row>
    <row r="63" spans="1:5">
      <c r="A63" s="267">
        <v>963</v>
      </c>
      <c r="B63" s="267" t="s">
        <v>405</v>
      </c>
      <c r="C63" s="267" t="s">
        <v>380</v>
      </c>
      <c r="D63" s="214">
        <v>2.099925746158952E-2</v>
      </c>
      <c r="E63" s="214">
        <v>3</v>
      </c>
    </row>
    <row r="64" spans="1:5">
      <c r="A64" s="267">
        <v>968</v>
      </c>
      <c r="B64" s="267" t="s">
        <v>869</v>
      </c>
      <c r="C64" s="267" t="s">
        <v>380</v>
      </c>
      <c r="D64" s="214">
        <v>4.3899475358105053E-2</v>
      </c>
      <c r="E64" s="214">
        <v>3</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4BB94-9664-4927-864B-472B66FE7F94}">
  <sheetPr>
    <tabColor theme="3" tint="0.79998168889431442"/>
  </sheetPr>
  <dimension ref="A3:AA5"/>
  <sheetViews>
    <sheetView zoomScale="69" zoomScaleNormal="85" workbookViewId="0">
      <selection activeCell="G19" sqref="G19"/>
    </sheetView>
  </sheetViews>
  <sheetFormatPr defaultRowHeight="12.5"/>
  <cols>
    <col min="1" max="1" width="23.7265625" style="3" customWidth="1"/>
    <col min="2" max="4" width="8.7265625" style="3"/>
    <col min="5" max="5" width="0" style="3" hidden="1" customWidth="1"/>
    <col min="6" max="27" width="8.7265625" style="3"/>
  </cols>
  <sheetData>
    <row r="3" spans="1:11">
      <c r="A3" s="214" t="s">
        <v>871</v>
      </c>
      <c r="B3" s="214" t="s">
        <v>872</v>
      </c>
      <c r="C3" s="214" t="s">
        <v>873</v>
      </c>
      <c r="D3" s="214" t="s">
        <v>874</v>
      </c>
      <c r="E3" s="214" t="s">
        <v>870</v>
      </c>
      <c r="F3" s="214" t="s">
        <v>875</v>
      </c>
      <c r="G3" s="214"/>
      <c r="H3" s="214" t="s">
        <v>876</v>
      </c>
      <c r="I3" s="214"/>
      <c r="J3" s="214"/>
      <c r="K3" s="214"/>
    </row>
    <row r="4" spans="1:11">
      <c r="A4" s="214">
        <v>1.167</v>
      </c>
      <c r="B4" s="214">
        <v>0.99399999999999999</v>
      </c>
      <c r="C4" s="214">
        <v>0.86299999999999999</v>
      </c>
      <c r="D4" s="214">
        <v>0.69</v>
      </c>
      <c r="E4" s="214">
        <v>0.86299999999999999</v>
      </c>
      <c r="F4" s="214">
        <v>0.122</v>
      </c>
      <c r="G4" s="214"/>
      <c r="H4" s="214">
        <v>0.69</v>
      </c>
      <c r="I4" s="214"/>
      <c r="J4" s="214"/>
      <c r="K4" s="214"/>
    </row>
    <row r="5" spans="1:11">
      <c r="A5" s="214"/>
      <c r="B5" s="214" t="s">
        <v>877</v>
      </c>
      <c r="C5" s="214" t="s">
        <v>878</v>
      </c>
      <c r="D5" s="214" t="s">
        <v>878</v>
      </c>
      <c r="E5" s="214" t="s">
        <v>878</v>
      </c>
      <c r="F5" s="214" t="s">
        <v>877</v>
      </c>
      <c r="G5" s="214"/>
      <c r="H5" s="214" t="s">
        <v>878</v>
      </c>
      <c r="I5" s="214"/>
      <c r="J5" s="214"/>
      <c r="K5" s="214"/>
    </row>
  </sheetData>
  <pageMargins left="0.7" right="0.7" top="0.75" bottom="0.75" header="0.3" footer="0.3"/>
  <pageSetup orientation="portrait" horizontalDpi="90" verticalDpi="9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8230F-56D4-4428-9116-4F53EDB964F2}">
  <sheetPr>
    <tabColor theme="3" tint="0.79998168889431442"/>
  </sheetPr>
  <dimension ref="A1:AA274"/>
  <sheetViews>
    <sheetView workbookViewId="0"/>
  </sheetViews>
  <sheetFormatPr defaultRowHeight="12.5"/>
  <cols>
    <col min="1" max="1" width="11.90625" customWidth="1"/>
    <col min="2" max="2" width="11.1796875" customWidth="1"/>
    <col min="3" max="27" width="8.7265625" style="3"/>
  </cols>
  <sheetData>
    <row r="1" spans="1:2">
      <c r="A1" s="214" t="s">
        <v>879</v>
      </c>
      <c r="B1" s="214" t="s">
        <v>880</v>
      </c>
    </row>
    <row r="2" spans="1:2">
      <c r="A2" s="214">
        <v>-0.86100671275167695</v>
      </c>
      <c r="B2" s="214">
        <v>-0.20439513116883101</v>
      </c>
    </row>
    <row r="3" spans="1:2">
      <c r="A3" s="214">
        <v>-0.68194630335570405</v>
      </c>
      <c r="B3" s="214">
        <v>-0.52957715824175799</v>
      </c>
    </row>
    <row r="4" spans="1:2">
      <c r="A4" s="214">
        <v>-0.58409396040268402</v>
      </c>
      <c r="B4" s="214">
        <v>-0.206036419540229</v>
      </c>
    </row>
    <row r="5" spans="1:2">
      <c r="A5" s="214">
        <v>-0.50000000671140898</v>
      </c>
      <c r="B5" s="214">
        <v>-0.239232712307692</v>
      </c>
    </row>
    <row r="6" spans="1:2">
      <c r="A6" s="214">
        <v>-0.40691276845637397</v>
      </c>
      <c r="B6" s="214">
        <v>-0.21576073749999899</v>
      </c>
    </row>
    <row r="7" spans="1:2">
      <c r="A7" s="214">
        <v>-0.32543625906040102</v>
      </c>
      <c r="B7" s="214">
        <v>-1.2874024368421</v>
      </c>
    </row>
    <row r="8" spans="1:2">
      <c r="A8" s="214">
        <v>-0.26590602617449699</v>
      </c>
      <c r="B8" s="214">
        <v>-0.360887106862745</v>
      </c>
    </row>
    <row r="9" spans="1:2">
      <c r="A9" s="214">
        <v>-0.19999999999999901</v>
      </c>
      <c r="B9" s="214">
        <v>-0.37466306395348797</v>
      </c>
    </row>
    <row r="10" spans="1:2">
      <c r="A10" s="214">
        <v>-0.13026844362416101</v>
      </c>
      <c r="B10" s="214">
        <v>-0.391296996969697</v>
      </c>
    </row>
    <row r="11" spans="1:2">
      <c r="A11" s="214">
        <v>-9.9999965771811999E-2</v>
      </c>
      <c r="B11" s="214">
        <v>-0.30004212736842101</v>
      </c>
    </row>
    <row r="12" spans="1:2">
      <c r="A12" s="214">
        <v>-3.8993251006711298E-2</v>
      </c>
      <c r="B12" s="214">
        <v>-0.70118457411764601</v>
      </c>
    </row>
    <row r="13" spans="1:2">
      <c r="A13" s="214">
        <v>0</v>
      </c>
      <c r="B13" s="214">
        <v>-0.50027558943661998</v>
      </c>
    </row>
    <row r="14" spans="1:2">
      <c r="A14" s="214">
        <v>0</v>
      </c>
      <c r="B14" s="214">
        <v>0.51720904999999995</v>
      </c>
    </row>
    <row r="15" spans="1:2">
      <c r="A15" s="214">
        <v>9.3959731543624095E-4</v>
      </c>
      <c r="B15" s="214">
        <v>-0.29540420471698098</v>
      </c>
    </row>
    <row r="16" spans="1:2">
      <c r="A16" s="214">
        <v>7.6241585234899295E-2</v>
      </c>
      <c r="B16" s="214">
        <v>-0.23115548130841099</v>
      </c>
    </row>
    <row r="17" spans="1:2">
      <c r="A17" s="214">
        <v>9.99999999999997E-2</v>
      </c>
      <c r="B17" s="214">
        <v>0.58951054393939395</v>
      </c>
    </row>
    <row r="18" spans="1:2">
      <c r="A18" s="214">
        <v>0.100000039597315</v>
      </c>
      <c r="B18" s="214">
        <v>-0.38194354999999902</v>
      </c>
    </row>
    <row r="19" spans="1:2">
      <c r="A19" s="214">
        <v>0.183288505369127</v>
      </c>
      <c r="B19" s="214">
        <v>0.19049297311827901</v>
      </c>
    </row>
    <row r="20" spans="1:2">
      <c r="A20" s="214">
        <v>0.19999999999999901</v>
      </c>
      <c r="B20" s="214">
        <v>0.72904344459459403</v>
      </c>
    </row>
    <row r="21" spans="1:2">
      <c r="A21" s="214">
        <v>0.226845635570469</v>
      </c>
      <c r="B21" s="214">
        <v>0.11455151553398001</v>
      </c>
    </row>
    <row r="22" spans="1:2">
      <c r="A22" s="214">
        <v>0.29999999999999899</v>
      </c>
      <c r="B22" s="214">
        <v>0.163137567567567</v>
      </c>
    </row>
    <row r="23" spans="1:2">
      <c r="A23" s="214">
        <v>0.29999999999999899</v>
      </c>
      <c r="B23" s="214">
        <v>-0.37915027676767599</v>
      </c>
    </row>
    <row r="24" spans="1:2">
      <c r="A24" s="214">
        <v>0.30000003691275101</v>
      </c>
      <c r="B24" s="214">
        <v>0.47976150882352903</v>
      </c>
    </row>
    <row r="25" spans="1:2">
      <c r="A25" s="214">
        <v>0.35325751275167699</v>
      </c>
      <c r="B25" s="214">
        <v>-0.162696752577319</v>
      </c>
    </row>
    <row r="26" spans="1:2">
      <c r="A26" s="214">
        <v>0.39999999395973002</v>
      </c>
      <c r="B26" s="214">
        <v>0.202813307207207</v>
      </c>
    </row>
    <row r="27" spans="1:2">
      <c r="A27" s="214">
        <v>0.42684568791946198</v>
      </c>
      <c r="B27" s="214">
        <v>0.48832999687500001</v>
      </c>
    </row>
    <row r="28" spans="1:2">
      <c r="A28" s="214">
        <v>0.5</v>
      </c>
      <c r="B28" s="214">
        <v>0.23528741122448901</v>
      </c>
    </row>
    <row r="29" spans="1:2">
      <c r="A29" s="214">
        <v>0.5</v>
      </c>
      <c r="B29" s="214">
        <v>0.454724049473684</v>
      </c>
    </row>
    <row r="30" spans="1:2">
      <c r="A30" s="214">
        <v>0.51154361543624105</v>
      </c>
      <c r="B30" s="214">
        <v>-0.370800552380952</v>
      </c>
    </row>
    <row r="31" spans="1:2">
      <c r="A31" s="214">
        <v>0.59999993489932701</v>
      </c>
      <c r="B31" s="214">
        <v>-0.61240483730158701</v>
      </c>
    </row>
    <row r="32" spans="1:2">
      <c r="A32" s="214">
        <v>0.60000003892617604</v>
      </c>
      <c r="B32" s="214">
        <v>-1.38014173469387E-2</v>
      </c>
    </row>
    <row r="33" spans="1:2">
      <c r="A33" s="214">
        <v>0.69402683288590805</v>
      </c>
      <c r="B33" s="214">
        <v>7.4578196396396304E-2</v>
      </c>
    </row>
    <row r="34" spans="1:2">
      <c r="A34" s="214">
        <v>0.70664429731543699</v>
      </c>
      <c r="B34" s="214">
        <v>0.45551031929824498</v>
      </c>
    </row>
    <row r="35" spans="1:2">
      <c r="A35" s="214">
        <v>0.797583892617447</v>
      </c>
      <c r="B35" s="214">
        <v>-0.263093218095238</v>
      </c>
    </row>
    <row r="36" spans="1:2">
      <c r="A36" s="214">
        <v>0.81127519865771802</v>
      </c>
      <c r="B36" s="214">
        <v>-6.56898715596335E-3</v>
      </c>
    </row>
    <row r="37" spans="1:2">
      <c r="A37" s="214">
        <v>0.89999996711409602</v>
      </c>
      <c r="B37" s="214">
        <v>-2.1030159701492399E-2</v>
      </c>
    </row>
    <row r="38" spans="1:2">
      <c r="A38" s="214">
        <v>0.93088342147651004</v>
      </c>
      <c r="B38" s="214">
        <v>3.4436961904761802E-2</v>
      </c>
    </row>
    <row r="39" spans="1:2">
      <c r="A39" s="214">
        <v>1</v>
      </c>
      <c r="B39" s="214">
        <v>0.32017401727272699</v>
      </c>
    </row>
    <row r="40" spans="1:2">
      <c r="A40" s="214">
        <v>1.08375838926174</v>
      </c>
      <c r="B40" s="214">
        <v>0.11279148285714199</v>
      </c>
    </row>
    <row r="41" spans="1:2">
      <c r="A41" s="214">
        <v>1.19402684563758</v>
      </c>
      <c r="B41" s="214">
        <v>0.29452378448275801</v>
      </c>
    </row>
    <row r="42" spans="1:2">
      <c r="A42" s="214">
        <v>1.2644966442953001</v>
      </c>
      <c r="B42" s="214">
        <v>-0.75721457403846204</v>
      </c>
    </row>
    <row r="43" spans="1:2">
      <c r="A43" s="214">
        <v>1.3692136644295301</v>
      </c>
      <c r="B43" s="214">
        <v>0.82869047407407403</v>
      </c>
    </row>
    <row r="44" spans="1:2">
      <c r="A44" s="214">
        <v>1.5510737516778399</v>
      </c>
      <c r="B44" s="214">
        <v>0.39774790733944898</v>
      </c>
    </row>
    <row r="45" spans="1:2">
      <c r="A45" s="214">
        <v>1.6999389395973099</v>
      </c>
      <c r="B45" s="214">
        <v>0.241597919658119</v>
      </c>
    </row>
    <row r="46" spans="1:2">
      <c r="A46" s="214">
        <v>1.8517449664429499</v>
      </c>
      <c r="B46" s="214">
        <v>0.215008950847457</v>
      </c>
    </row>
    <row r="47" spans="1:2">
      <c r="A47" s="214">
        <v>2.0542281879194499</v>
      </c>
      <c r="B47" s="214">
        <v>1.1458768198529401</v>
      </c>
    </row>
    <row r="48" spans="1:2">
      <c r="A48" s="214">
        <v>2.3795063087248298</v>
      </c>
      <c r="B48" s="214">
        <v>2.9769340298507498E-2</v>
      </c>
    </row>
    <row r="49" spans="1:2">
      <c r="A49" s="214">
        <v>2.8675167785234899</v>
      </c>
      <c r="B49" s="214">
        <v>0.78059071694915305</v>
      </c>
    </row>
    <row r="50" spans="1:2">
      <c r="A50" s="214">
        <v>3.32504199328858</v>
      </c>
      <c r="B50" s="214">
        <v>0.85262090378787803</v>
      </c>
    </row>
    <row r="51" spans="1:2">
      <c r="A51" s="3"/>
      <c r="B51" s="3"/>
    </row>
    <row r="52" spans="1:2">
      <c r="A52" s="3"/>
      <c r="B52" s="3"/>
    </row>
    <row r="53" spans="1:2">
      <c r="A53" s="3"/>
      <c r="B53" s="3"/>
    </row>
    <row r="54" spans="1:2">
      <c r="A54" s="3"/>
      <c r="B54" s="3"/>
    </row>
    <row r="55" spans="1:2">
      <c r="A55" s="3"/>
      <c r="B55" s="3"/>
    </row>
    <row r="56" spans="1:2">
      <c r="A56" s="3"/>
      <c r="B56" s="3"/>
    </row>
    <row r="57" spans="1:2">
      <c r="A57" s="3"/>
      <c r="B57" s="3"/>
    </row>
    <row r="58" spans="1:2">
      <c r="A58" s="3"/>
      <c r="B58" s="3"/>
    </row>
    <row r="59" spans="1:2">
      <c r="A59" s="3"/>
      <c r="B59" s="3"/>
    </row>
    <row r="60" spans="1:2">
      <c r="A60" s="3"/>
      <c r="B60" s="3"/>
    </row>
    <row r="61" spans="1:2">
      <c r="A61" s="3"/>
      <c r="B61" s="3"/>
    </row>
    <row r="62" spans="1:2">
      <c r="A62" s="3"/>
      <c r="B62" s="3"/>
    </row>
    <row r="63" spans="1:2">
      <c r="A63" s="3"/>
      <c r="B63" s="3"/>
    </row>
    <row r="64" spans="1:2">
      <c r="A64" s="3"/>
      <c r="B64" s="3"/>
    </row>
    <row r="65" spans="1:2">
      <c r="A65" s="3"/>
      <c r="B65" s="3"/>
    </row>
    <row r="66" spans="1:2">
      <c r="A66" s="3"/>
      <c r="B66" s="3"/>
    </row>
    <row r="67" spans="1:2">
      <c r="A67" s="3"/>
      <c r="B67" s="3"/>
    </row>
    <row r="68" spans="1:2">
      <c r="A68" s="3"/>
      <c r="B68" s="3"/>
    </row>
    <row r="69" spans="1:2">
      <c r="A69" s="3"/>
      <c r="B69" s="3"/>
    </row>
    <row r="70" spans="1:2">
      <c r="A70" s="3"/>
      <c r="B70" s="3"/>
    </row>
    <row r="71" spans="1:2">
      <c r="A71" s="3"/>
      <c r="B71" s="3"/>
    </row>
    <row r="72" spans="1:2">
      <c r="A72" s="3"/>
      <c r="B72" s="3"/>
    </row>
    <row r="73" spans="1:2">
      <c r="A73" s="3"/>
      <c r="B73" s="3"/>
    </row>
    <row r="74" spans="1:2">
      <c r="A74" s="3"/>
      <c r="B74" s="3"/>
    </row>
    <row r="75" spans="1:2">
      <c r="A75" s="3"/>
      <c r="B75" s="3"/>
    </row>
    <row r="76" spans="1:2">
      <c r="A76" s="3"/>
      <c r="B76" s="3"/>
    </row>
    <row r="77" spans="1:2">
      <c r="A77" s="3"/>
      <c r="B77" s="3"/>
    </row>
    <row r="78" spans="1:2">
      <c r="A78" s="3"/>
      <c r="B78" s="3"/>
    </row>
    <row r="79" spans="1:2">
      <c r="A79" s="3"/>
      <c r="B79" s="3"/>
    </row>
    <row r="80" spans="1:2">
      <c r="A80" s="3"/>
      <c r="B80" s="3"/>
    </row>
    <row r="81" spans="1:2">
      <c r="A81" s="3"/>
      <c r="B81" s="3"/>
    </row>
    <row r="82" spans="1:2">
      <c r="A82" s="3"/>
      <c r="B82" s="3"/>
    </row>
    <row r="83" spans="1:2">
      <c r="A83" s="3"/>
      <c r="B83" s="3"/>
    </row>
    <row r="84" spans="1:2">
      <c r="A84" s="3"/>
      <c r="B84" s="3"/>
    </row>
    <row r="85" spans="1:2">
      <c r="A85" s="3"/>
      <c r="B85" s="3"/>
    </row>
    <row r="86" spans="1:2">
      <c r="A86" s="3"/>
      <c r="B86" s="3"/>
    </row>
    <row r="87" spans="1:2">
      <c r="A87" s="3"/>
      <c r="B87" s="3"/>
    </row>
    <row r="88" spans="1:2">
      <c r="A88" s="3"/>
      <c r="B88" s="3"/>
    </row>
    <row r="89" spans="1:2">
      <c r="A89" s="3"/>
      <c r="B89" s="3"/>
    </row>
    <row r="90" spans="1:2">
      <c r="A90" s="3"/>
      <c r="B90" s="3"/>
    </row>
    <row r="91" spans="1:2">
      <c r="A91" s="3"/>
      <c r="B91" s="3"/>
    </row>
    <row r="92" spans="1:2">
      <c r="A92" s="3"/>
      <c r="B92" s="3"/>
    </row>
    <row r="93" spans="1:2">
      <c r="A93" s="3"/>
      <c r="B93" s="3"/>
    </row>
    <row r="94" spans="1:2">
      <c r="A94" s="3"/>
      <c r="B94" s="3"/>
    </row>
    <row r="95" spans="1:2">
      <c r="A95" s="3"/>
      <c r="B95" s="3"/>
    </row>
    <row r="96" spans="1:2">
      <c r="A96" s="3"/>
      <c r="B96" s="3"/>
    </row>
    <row r="97" spans="1:2">
      <c r="A97" s="3"/>
      <c r="B97" s="3"/>
    </row>
    <row r="98" spans="1:2">
      <c r="A98" s="3"/>
      <c r="B98" s="3"/>
    </row>
    <row r="99" spans="1:2">
      <c r="A99" s="3"/>
      <c r="B99" s="3"/>
    </row>
    <row r="100" spans="1:2">
      <c r="A100" s="3"/>
      <c r="B100" s="3"/>
    </row>
    <row r="101" spans="1:2">
      <c r="A101" s="3"/>
      <c r="B101" s="3"/>
    </row>
    <row r="102" spans="1:2">
      <c r="A102" s="3"/>
      <c r="B102" s="3"/>
    </row>
    <row r="103" spans="1:2">
      <c r="A103" s="3"/>
      <c r="B103" s="3"/>
    </row>
    <row r="104" spans="1:2">
      <c r="A104" s="3"/>
      <c r="B104" s="3"/>
    </row>
    <row r="105" spans="1:2">
      <c r="A105" s="3"/>
      <c r="B105" s="3"/>
    </row>
    <row r="106" spans="1:2">
      <c r="A106" s="3"/>
      <c r="B106" s="3"/>
    </row>
    <row r="107" spans="1:2">
      <c r="A107" s="3"/>
      <c r="B107" s="3"/>
    </row>
    <row r="108" spans="1:2">
      <c r="A108" s="3"/>
      <c r="B108" s="3"/>
    </row>
    <row r="109" spans="1:2">
      <c r="A109" s="3"/>
      <c r="B109" s="3"/>
    </row>
    <row r="110" spans="1:2">
      <c r="A110" s="3"/>
      <c r="B110" s="3"/>
    </row>
    <row r="111" spans="1:2">
      <c r="A111" s="3"/>
      <c r="B111" s="3"/>
    </row>
    <row r="112" spans="1:2">
      <c r="A112" s="3"/>
      <c r="B112" s="3"/>
    </row>
    <row r="113" spans="1:2">
      <c r="A113" s="3"/>
      <c r="B113" s="3"/>
    </row>
    <row r="114" spans="1:2">
      <c r="A114" s="3"/>
      <c r="B114" s="3"/>
    </row>
    <row r="115" spans="1:2">
      <c r="A115" s="3"/>
      <c r="B115" s="3"/>
    </row>
    <row r="116" spans="1:2">
      <c r="A116" s="3"/>
      <c r="B116" s="3"/>
    </row>
    <row r="117" spans="1:2">
      <c r="A117" s="3"/>
      <c r="B117" s="3"/>
    </row>
    <row r="118" spans="1:2">
      <c r="A118" s="3"/>
      <c r="B118" s="3"/>
    </row>
    <row r="119" spans="1:2">
      <c r="A119" s="3"/>
      <c r="B119" s="3"/>
    </row>
    <row r="120" spans="1:2">
      <c r="A120" s="3"/>
      <c r="B120" s="3"/>
    </row>
    <row r="121" spans="1:2">
      <c r="A121" s="3"/>
      <c r="B121" s="3"/>
    </row>
    <row r="122" spans="1:2">
      <c r="A122" s="3"/>
      <c r="B122" s="3"/>
    </row>
    <row r="123" spans="1:2">
      <c r="A123" s="3"/>
      <c r="B123" s="3"/>
    </row>
    <row r="124" spans="1:2">
      <c r="A124" s="3"/>
      <c r="B124" s="3"/>
    </row>
    <row r="125" spans="1:2">
      <c r="A125" s="3"/>
      <c r="B125" s="3"/>
    </row>
    <row r="126" spans="1:2">
      <c r="A126" s="3"/>
      <c r="B126" s="3"/>
    </row>
    <row r="127" spans="1:2">
      <c r="A127" s="3"/>
      <c r="B127" s="3"/>
    </row>
    <row r="128" spans="1:2">
      <c r="A128" s="3"/>
      <c r="B128" s="3"/>
    </row>
    <row r="129" spans="1:2">
      <c r="A129" s="3"/>
      <c r="B129" s="3"/>
    </row>
    <row r="130" spans="1:2">
      <c r="A130" s="3"/>
      <c r="B130" s="3"/>
    </row>
    <row r="131" spans="1:2">
      <c r="A131" s="3"/>
      <c r="B131" s="3"/>
    </row>
    <row r="132" spans="1:2">
      <c r="A132" s="3"/>
      <c r="B132" s="3"/>
    </row>
    <row r="133" spans="1:2">
      <c r="A133" s="3"/>
      <c r="B133" s="3"/>
    </row>
    <row r="134" spans="1:2">
      <c r="A134" s="3"/>
      <c r="B134" s="3"/>
    </row>
    <row r="135" spans="1:2">
      <c r="A135" s="3"/>
      <c r="B135" s="3"/>
    </row>
    <row r="136" spans="1:2">
      <c r="A136" s="3"/>
      <c r="B136" s="3"/>
    </row>
    <row r="137" spans="1:2">
      <c r="A137" s="3"/>
      <c r="B137" s="3"/>
    </row>
    <row r="138" spans="1:2">
      <c r="A138" s="3"/>
      <c r="B138" s="3"/>
    </row>
    <row r="139" spans="1:2">
      <c r="A139" s="3"/>
      <c r="B139" s="3"/>
    </row>
    <row r="140" spans="1:2">
      <c r="A140" s="3"/>
      <c r="B140" s="3"/>
    </row>
    <row r="141" spans="1:2">
      <c r="A141" s="3"/>
      <c r="B141" s="3"/>
    </row>
    <row r="142" spans="1:2">
      <c r="A142" s="3"/>
      <c r="B142" s="3"/>
    </row>
    <row r="143" spans="1:2">
      <c r="A143" s="3"/>
      <c r="B143" s="3"/>
    </row>
    <row r="144" spans="1:2">
      <c r="A144" s="3"/>
      <c r="B144" s="3"/>
    </row>
    <row r="145" spans="1:2">
      <c r="A145" s="3"/>
      <c r="B145" s="3"/>
    </row>
    <row r="146" spans="1:2">
      <c r="A146" s="3"/>
      <c r="B146" s="3"/>
    </row>
    <row r="147" spans="1:2">
      <c r="A147" s="3"/>
      <c r="B147" s="3"/>
    </row>
    <row r="148" spans="1:2">
      <c r="A148" s="3"/>
      <c r="B148" s="3"/>
    </row>
    <row r="149" spans="1:2">
      <c r="A149" s="3"/>
      <c r="B149" s="3"/>
    </row>
    <row r="150" spans="1:2">
      <c r="A150" s="3"/>
      <c r="B150" s="3"/>
    </row>
    <row r="151" spans="1:2">
      <c r="A151" s="3"/>
      <c r="B151" s="3"/>
    </row>
    <row r="152" spans="1:2">
      <c r="A152" s="3"/>
      <c r="B152" s="3"/>
    </row>
    <row r="153" spans="1:2">
      <c r="A153" s="3"/>
      <c r="B153" s="3"/>
    </row>
    <row r="154" spans="1:2">
      <c r="A154" s="3"/>
      <c r="B154" s="3"/>
    </row>
    <row r="155" spans="1:2">
      <c r="A155" s="3"/>
      <c r="B155" s="3"/>
    </row>
    <row r="156" spans="1:2">
      <c r="A156" s="3"/>
      <c r="B156" s="3"/>
    </row>
    <row r="157" spans="1:2">
      <c r="A157" s="3"/>
      <c r="B157" s="3"/>
    </row>
    <row r="158" spans="1:2">
      <c r="A158" s="3"/>
      <c r="B158" s="3"/>
    </row>
    <row r="159" spans="1:2">
      <c r="A159" s="3"/>
      <c r="B159" s="3"/>
    </row>
    <row r="160" spans="1:2">
      <c r="A160" s="3"/>
      <c r="B160" s="3"/>
    </row>
    <row r="161" spans="1:2">
      <c r="A161" s="3"/>
      <c r="B161" s="3"/>
    </row>
    <row r="162" spans="1:2">
      <c r="A162" s="3"/>
      <c r="B162" s="3"/>
    </row>
    <row r="163" spans="1:2">
      <c r="A163" s="3"/>
      <c r="B163" s="3"/>
    </row>
    <row r="164" spans="1:2">
      <c r="A164" s="3"/>
      <c r="B164" s="3"/>
    </row>
    <row r="165" spans="1:2">
      <c r="A165" s="3"/>
      <c r="B165" s="3"/>
    </row>
    <row r="166" spans="1:2">
      <c r="A166" s="3"/>
      <c r="B166" s="3"/>
    </row>
    <row r="167" spans="1:2">
      <c r="A167" s="3"/>
      <c r="B167" s="3"/>
    </row>
    <row r="168" spans="1:2">
      <c r="A168" s="3"/>
      <c r="B168" s="3"/>
    </row>
    <row r="169" spans="1:2">
      <c r="A169" s="3"/>
      <c r="B169" s="3"/>
    </row>
    <row r="170" spans="1:2">
      <c r="A170" s="3"/>
      <c r="B170" s="3"/>
    </row>
    <row r="171" spans="1:2">
      <c r="A171" s="3"/>
      <c r="B171" s="3"/>
    </row>
    <row r="172" spans="1:2">
      <c r="A172" s="3"/>
      <c r="B172" s="3"/>
    </row>
    <row r="173" spans="1:2">
      <c r="A173" s="3"/>
      <c r="B173" s="3"/>
    </row>
    <row r="174" spans="1:2">
      <c r="A174" s="3"/>
      <c r="B174" s="3"/>
    </row>
    <row r="175" spans="1:2">
      <c r="A175" s="3"/>
      <c r="B175" s="3"/>
    </row>
    <row r="176" spans="1:2">
      <c r="A176" s="3"/>
      <c r="B176" s="3"/>
    </row>
    <row r="177" spans="1:2">
      <c r="A177" s="3"/>
      <c r="B177" s="3"/>
    </row>
    <row r="178" spans="1:2">
      <c r="A178" s="3"/>
      <c r="B178" s="3"/>
    </row>
    <row r="179" spans="1:2">
      <c r="A179" s="3"/>
      <c r="B179" s="3"/>
    </row>
    <row r="180" spans="1:2">
      <c r="A180" s="3"/>
      <c r="B180" s="3"/>
    </row>
    <row r="181" spans="1:2">
      <c r="A181" s="3"/>
      <c r="B181" s="3"/>
    </row>
    <row r="182" spans="1:2">
      <c r="A182" s="3"/>
      <c r="B182" s="3"/>
    </row>
    <row r="183" spans="1:2">
      <c r="A183" s="3"/>
      <c r="B183" s="3"/>
    </row>
    <row r="184" spans="1:2">
      <c r="A184" s="3"/>
      <c r="B184" s="3"/>
    </row>
    <row r="185" spans="1:2">
      <c r="A185" s="3"/>
      <c r="B185" s="3"/>
    </row>
    <row r="186" spans="1:2">
      <c r="A186" s="3"/>
      <c r="B186" s="3"/>
    </row>
    <row r="187" spans="1:2">
      <c r="A187" s="3"/>
      <c r="B187" s="3"/>
    </row>
    <row r="188" spans="1:2">
      <c r="A188" s="3"/>
      <c r="B188" s="3"/>
    </row>
    <row r="189" spans="1:2">
      <c r="A189" s="3"/>
      <c r="B189" s="3"/>
    </row>
    <row r="190" spans="1:2">
      <c r="A190" s="3"/>
      <c r="B190" s="3"/>
    </row>
    <row r="191" spans="1:2">
      <c r="A191" s="3"/>
      <c r="B191" s="3"/>
    </row>
    <row r="192" spans="1:2">
      <c r="A192" s="3"/>
      <c r="B192" s="3"/>
    </row>
    <row r="193" spans="1:2">
      <c r="A193" s="3"/>
      <c r="B193" s="3"/>
    </row>
    <row r="194" spans="1:2">
      <c r="A194" s="3"/>
      <c r="B194" s="3"/>
    </row>
    <row r="195" spans="1:2">
      <c r="A195" s="3"/>
      <c r="B195" s="3"/>
    </row>
    <row r="196" spans="1:2">
      <c r="A196" s="3"/>
      <c r="B196" s="3"/>
    </row>
    <row r="197" spans="1:2">
      <c r="A197" s="3"/>
      <c r="B197" s="3"/>
    </row>
    <row r="198" spans="1:2">
      <c r="A198" s="3"/>
      <c r="B198" s="3"/>
    </row>
    <row r="199" spans="1:2">
      <c r="A199" s="3"/>
      <c r="B199" s="3"/>
    </row>
    <row r="200" spans="1:2">
      <c r="A200" s="3"/>
      <c r="B200" s="3"/>
    </row>
    <row r="201" spans="1:2">
      <c r="A201" s="3"/>
      <c r="B201" s="3"/>
    </row>
    <row r="202" spans="1:2">
      <c r="A202" s="3"/>
      <c r="B202" s="3"/>
    </row>
    <row r="203" spans="1:2">
      <c r="A203" s="3"/>
      <c r="B203" s="3"/>
    </row>
    <row r="204" spans="1:2">
      <c r="A204" s="3"/>
      <c r="B204" s="3"/>
    </row>
    <row r="205" spans="1:2">
      <c r="A205" s="3"/>
      <c r="B205" s="3"/>
    </row>
    <row r="206" spans="1:2">
      <c r="A206" s="3"/>
      <c r="B206" s="3"/>
    </row>
    <row r="207" spans="1:2">
      <c r="A207" s="3"/>
      <c r="B207" s="3"/>
    </row>
    <row r="208" spans="1:2">
      <c r="A208" s="3"/>
      <c r="B208" s="3"/>
    </row>
    <row r="209" spans="1:2">
      <c r="A209" s="3"/>
      <c r="B209" s="3"/>
    </row>
    <row r="210" spans="1:2">
      <c r="A210" s="3"/>
      <c r="B210" s="3"/>
    </row>
    <row r="211" spans="1:2">
      <c r="A211" s="3"/>
      <c r="B211" s="3"/>
    </row>
    <row r="212" spans="1:2">
      <c r="A212" s="3"/>
      <c r="B212" s="3"/>
    </row>
    <row r="213" spans="1:2">
      <c r="A213" s="3"/>
      <c r="B213" s="3"/>
    </row>
    <row r="214" spans="1:2">
      <c r="A214" s="3"/>
      <c r="B214" s="3"/>
    </row>
    <row r="215" spans="1:2">
      <c r="A215" s="3"/>
      <c r="B215" s="3"/>
    </row>
    <row r="216" spans="1:2">
      <c r="A216" s="3"/>
      <c r="B216" s="3"/>
    </row>
    <row r="217" spans="1:2">
      <c r="A217" s="3"/>
      <c r="B217" s="3"/>
    </row>
    <row r="218" spans="1:2">
      <c r="A218" s="3"/>
      <c r="B218" s="3"/>
    </row>
    <row r="219" spans="1:2">
      <c r="A219" s="3"/>
      <c r="B219" s="3"/>
    </row>
    <row r="220" spans="1:2">
      <c r="A220" s="3"/>
      <c r="B220" s="3"/>
    </row>
    <row r="221" spans="1:2">
      <c r="A221" s="3"/>
      <c r="B221" s="3"/>
    </row>
    <row r="222" spans="1:2">
      <c r="A222" s="3"/>
      <c r="B222" s="3"/>
    </row>
    <row r="223" spans="1:2">
      <c r="A223" s="3"/>
      <c r="B223" s="3"/>
    </row>
    <row r="224" spans="1:2">
      <c r="A224" s="3"/>
      <c r="B224" s="3"/>
    </row>
    <row r="225" spans="1:2">
      <c r="A225" s="3"/>
      <c r="B225" s="3"/>
    </row>
    <row r="226" spans="1:2">
      <c r="A226" s="3"/>
      <c r="B226" s="3"/>
    </row>
    <row r="227" spans="1:2">
      <c r="A227" s="3"/>
      <c r="B227" s="3"/>
    </row>
    <row r="228" spans="1:2">
      <c r="A228" s="3"/>
      <c r="B228" s="3"/>
    </row>
    <row r="229" spans="1:2">
      <c r="A229" s="3"/>
      <c r="B229" s="3"/>
    </row>
    <row r="230" spans="1:2">
      <c r="A230" s="3"/>
      <c r="B230" s="3"/>
    </row>
    <row r="231" spans="1:2">
      <c r="A231" s="3"/>
      <c r="B231" s="3"/>
    </row>
    <row r="232" spans="1:2">
      <c r="A232" s="3"/>
      <c r="B232" s="3"/>
    </row>
    <row r="233" spans="1:2">
      <c r="A233" s="3"/>
      <c r="B233" s="3"/>
    </row>
    <row r="234" spans="1:2">
      <c r="A234" s="3"/>
      <c r="B234" s="3"/>
    </row>
    <row r="235" spans="1:2">
      <c r="A235" s="3"/>
      <c r="B235" s="3"/>
    </row>
    <row r="236" spans="1:2">
      <c r="A236" s="3"/>
      <c r="B236" s="3"/>
    </row>
    <row r="237" spans="1:2">
      <c r="A237" s="3"/>
      <c r="B237" s="3"/>
    </row>
    <row r="238" spans="1:2">
      <c r="A238" s="3"/>
      <c r="B238" s="3"/>
    </row>
    <row r="239" spans="1:2">
      <c r="A239" s="3"/>
      <c r="B239" s="3"/>
    </row>
    <row r="240" spans="1:2">
      <c r="A240" s="3"/>
      <c r="B240" s="3"/>
    </row>
    <row r="241" spans="1:2">
      <c r="A241" s="3"/>
      <c r="B241" s="3"/>
    </row>
    <row r="242" spans="1:2">
      <c r="A242" s="3"/>
      <c r="B242" s="3"/>
    </row>
    <row r="243" spans="1:2">
      <c r="A243" s="3"/>
      <c r="B243" s="3"/>
    </row>
    <row r="244" spans="1:2">
      <c r="A244" s="3"/>
      <c r="B244" s="3"/>
    </row>
    <row r="245" spans="1:2">
      <c r="A245" s="3"/>
      <c r="B245" s="3"/>
    </row>
    <row r="246" spans="1:2">
      <c r="A246" s="3"/>
      <c r="B246" s="3"/>
    </row>
    <row r="247" spans="1:2">
      <c r="A247" s="3"/>
      <c r="B247" s="3"/>
    </row>
    <row r="248" spans="1:2">
      <c r="A248" s="3"/>
      <c r="B248" s="3"/>
    </row>
    <row r="249" spans="1:2">
      <c r="A249" s="3"/>
      <c r="B249" s="3"/>
    </row>
    <row r="250" spans="1:2">
      <c r="A250" s="3"/>
      <c r="B250" s="3"/>
    </row>
    <row r="251" spans="1:2">
      <c r="A251" s="3"/>
      <c r="B251" s="3"/>
    </row>
    <row r="252" spans="1:2">
      <c r="A252" s="3"/>
      <c r="B252" s="3"/>
    </row>
    <row r="253" spans="1:2">
      <c r="A253" s="3"/>
      <c r="B253" s="3"/>
    </row>
    <row r="254" spans="1:2">
      <c r="A254" s="3"/>
      <c r="B254" s="3"/>
    </row>
    <row r="255" spans="1:2">
      <c r="A255" s="3"/>
      <c r="B255" s="3"/>
    </row>
    <row r="256" spans="1:2">
      <c r="A256" s="3"/>
      <c r="B256" s="3"/>
    </row>
    <row r="257" spans="1:2">
      <c r="A257" s="3"/>
      <c r="B257" s="3"/>
    </row>
    <row r="258" spans="1:2">
      <c r="A258" s="3"/>
      <c r="B258" s="3"/>
    </row>
    <row r="259" spans="1:2">
      <c r="A259" s="3"/>
      <c r="B259" s="3"/>
    </row>
    <row r="260" spans="1:2">
      <c r="A260" s="3"/>
      <c r="B260" s="3"/>
    </row>
    <row r="261" spans="1:2">
      <c r="A261" s="3"/>
      <c r="B261" s="3"/>
    </row>
    <row r="262" spans="1:2">
      <c r="A262" s="3"/>
      <c r="B262" s="3"/>
    </row>
    <row r="263" spans="1:2">
      <c r="A263" s="3"/>
      <c r="B263" s="3"/>
    </row>
    <row r="264" spans="1:2">
      <c r="A264" s="3"/>
      <c r="B264" s="3"/>
    </row>
    <row r="265" spans="1:2">
      <c r="A265" s="3"/>
      <c r="B265" s="3"/>
    </row>
    <row r="266" spans="1:2">
      <c r="A266" s="3"/>
      <c r="B266" s="3"/>
    </row>
    <row r="267" spans="1:2">
      <c r="A267" s="3"/>
      <c r="B267" s="3"/>
    </row>
    <row r="268" spans="1:2">
      <c r="A268" s="3"/>
      <c r="B268" s="3"/>
    </row>
    <row r="269" spans="1:2">
      <c r="A269" s="3"/>
      <c r="B269" s="3"/>
    </row>
    <row r="270" spans="1:2">
      <c r="A270" s="3"/>
      <c r="B270" s="3"/>
    </row>
    <row r="271" spans="1:2">
      <c r="A271" s="3"/>
      <c r="B271" s="3"/>
    </row>
    <row r="272" spans="1:2">
      <c r="A272" s="3"/>
      <c r="B272" s="3"/>
    </row>
    <row r="273" spans="1:2">
      <c r="A273" s="3"/>
      <c r="B273" s="3"/>
    </row>
    <row r="274" spans="1:2">
      <c r="A274" s="3"/>
      <c r="B274" s="3"/>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FE3AC-D84E-49A8-8BB9-4F76CEB7289E}">
  <sheetPr>
    <tabColor theme="3" tint="0.79998168889431442"/>
  </sheetPr>
  <dimension ref="A1:AF12901"/>
  <sheetViews>
    <sheetView topLeftCell="F1" zoomScale="92" workbookViewId="0"/>
  </sheetViews>
  <sheetFormatPr defaultRowHeight="12.5"/>
  <cols>
    <col min="1" max="3" width="8.7265625" style="3"/>
    <col min="4" max="4" width="19" style="3" customWidth="1"/>
    <col min="5" max="5" width="8.7265625" style="3"/>
    <col min="6" max="6" width="20.453125" style="3" customWidth="1"/>
    <col min="7" max="7" width="8.7265625" style="3"/>
    <col min="8" max="8" width="44" style="3" customWidth="1"/>
    <col min="9" max="32" width="8.7265625" style="3"/>
  </cols>
  <sheetData>
    <row r="1" spans="1:8">
      <c r="A1" s="214" t="s">
        <v>385</v>
      </c>
      <c r="B1" s="214" t="s">
        <v>425</v>
      </c>
      <c r="C1" s="214" t="s">
        <v>462</v>
      </c>
      <c r="D1" s="214" t="s">
        <v>881</v>
      </c>
      <c r="E1" s="214" t="s">
        <v>882</v>
      </c>
      <c r="F1" s="214" t="s">
        <v>883</v>
      </c>
      <c r="G1" s="214" t="s">
        <v>884</v>
      </c>
      <c r="H1" s="214" t="s">
        <v>885</v>
      </c>
    </row>
    <row r="2" spans="1:8">
      <c r="A2" s="214" t="s">
        <v>28</v>
      </c>
      <c r="B2" s="214">
        <v>1995</v>
      </c>
      <c r="C2" s="214">
        <v>111</v>
      </c>
      <c r="D2" s="214"/>
      <c r="E2" s="214"/>
      <c r="F2" s="214"/>
      <c r="G2" s="214">
        <v>2.3444449999999999</v>
      </c>
      <c r="H2" s="214"/>
    </row>
    <row r="3" spans="1:8">
      <c r="A3" s="214" t="s">
        <v>28</v>
      </c>
      <c r="B3" s="214">
        <v>1995</v>
      </c>
      <c r="C3" s="214">
        <v>111</v>
      </c>
      <c r="D3" s="214"/>
      <c r="E3" s="214"/>
      <c r="F3" s="214"/>
      <c r="G3" s="214">
        <v>2.296154</v>
      </c>
      <c r="H3" s="214"/>
    </row>
    <row r="4" spans="1:8">
      <c r="A4" s="214" t="s">
        <v>28</v>
      </c>
      <c r="B4" s="214">
        <v>1995</v>
      </c>
      <c r="C4" s="214">
        <v>111</v>
      </c>
      <c r="D4" s="214"/>
      <c r="E4" s="214"/>
      <c r="F4" s="214"/>
      <c r="G4" s="214">
        <v>2.2642859999999998</v>
      </c>
      <c r="H4" s="214"/>
    </row>
    <row r="5" spans="1:8">
      <c r="A5" s="214" t="s">
        <v>28</v>
      </c>
      <c r="B5" s="214">
        <v>1995</v>
      </c>
      <c r="C5" s="214">
        <v>111</v>
      </c>
      <c r="D5" s="214"/>
      <c r="E5" s="214"/>
      <c r="F5" s="214"/>
      <c r="G5" s="214">
        <v>2.3192309999999998</v>
      </c>
      <c r="H5" s="214"/>
    </row>
    <row r="6" spans="1:8">
      <c r="A6" s="214" t="s">
        <v>28</v>
      </c>
      <c r="B6" s="214">
        <v>1995</v>
      </c>
      <c r="C6" s="214">
        <v>111</v>
      </c>
      <c r="D6" s="214"/>
      <c r="E6" s="214"/>
      <c r="F6" s="214"/>
      <c r="G6" s="214">
        <v>2.4321429999999999</v>
      </c>
      <c r="H6" s="214"/>
    </row>
    <row r="7" spans="1:8">
      <c r="A7" s="214" t="s">
        <v>28</v>
      </c>
      <c r="B7" s="214">
        <v>1995</v>
      </c>
      <c r="C7" s="214">
        <v>111</v>
      </c>
      <c r="D7" s="214"/>
      <c r="E7" s="214"/>
      <c r="F7" s="214"/>
      <c r="G7" s="214">
        <v>2.4074080000000002</v>
      </c>
      <c r="H7" s="214"/>
    </row>
    <row r="8" spans="1:8">
      <c r="A8" s="214" t="s">
        <v>28</v>
      </c>
      <c r="B8" s="214">
        <v>1995</v>
      </c>
      <c r="C8" s="214">
        <v>111</v>
      </c>
      <c r="D8" s="214"/>
      <c r="E8" s="214"/>
      <c r="F8" s="214"/>
      <c r="G8" s="214">
        <v>2.4419360000000001</v>
      </c>
      <c r="H8" s="214"/>
    </row>
    <row r="9" spans="1:8">
      <c r="A9" s="214" t="s">
        <v>28</v>
      </c>
      <c r="B9" s="214">
        <v>1995</v>
      </c>
      <c r="C9" s="214">
        <v>111</v>
      </c>
      <c r="D9" s="214"/>
      <c r="E9" s="214"/>
      <c r="F9" s="214"/>
      <c r="G9" s="214">
        <v>2.57</v>
      </c>
      <c r="H9" s="214"/>
    </row>
    <row r="10" spans="1:8">
      <c r="A10" s="214" t="s">
        <v>28</v>
      </c>
      <c r="B10" s="214">
        <v>1995</v>
      </c>
      <c r="C10" s="214">
        <v>111</v>
      </c>
      <c r="D10" s="214"/>
      <c r="E10" s="214"/>
      <c r="F10" s="214"/>
      <c r="G10" s="214">
        <v>2.5967739999999999</v>
      </c>
      <c r="H10" s="214"/>
    </row>
    <row r="11" spans="1:8">
      <c r="A11" s="214" t="s">
        <v>28</v>
      </c>
      <c r="B11" s="214">
        <v>1995</v>
      </c>
      <c r="C11" s="214">
        <v>111</v>
      </c>
      <c r="D11" s="214"/>
      <c r="E11" s="214"/>
      <c r="F11" s="214"/>
      <c r="G11" s="214">
        <v>2.6370369999999999</v>
      </c>
      <c r="H11" s="214"/>
    </row>
    <row r="12" spans="1:8">
      <c r="A12" s="214" t="s">
        <v>28</v>
      </c>
      <c r="B12" s="214">
        <v>1995</v>
      </c>
      <c r="C12" s="214">
        <v>111</v>
      </c>
      <c r="D12" s="214"/>
      <c r="E12" s="214"/>
      <c r="F12" s="214"/>
      <c r="G12" s="214">
        <v>2.71</v>
      </c>
      <c r="H12" s="214"/>
    </row>
    <row r="13" spans="1:8">
      <c r="A13" s="214" t="s">
        <v>28</v>
      </c>
      <c r="B13" s="214">
        <v>1995</v>
      </c>
      <c r="C13" s="214">
        <v>111</v>
      </c>
      <c r="D13" s="214"/>
      <c r="E13" s="214"/>
      <c r="F13" s="214"/>
      <c r="G13" s="214">
        <v>2.6720000000000002</v>
      </c>
      <c r="H13" s="214"/>
    </row>
    <row r="14" spans="1:8">
      <c r="A14" s="214" t="s">
        <v>28</v>
      </c>
      <c r="B14" s="214">
        <v>1996</v>
      </c>
      <c r="C14" s="214">
        <v>111</v>
      </c>
      <c r="D14" s="214"/>
      <c r="E14" s="214"/>
      <c r="F14" s="214"/>
      <c r="G14" s="214">
        <v>2.5315789999999998</v>
      </c>
      <c r="H14" s="214"/>
    </row>
    <row r="15" spans="1:8">
      <c r="A15" s="214" t="s">
        <v>28</v>
      </c>
      <c r="B15" s="214">
        <v>1996</v>
      </c>
      <c r="C15" s="214">
        <v>111</v>
      </c>
      <c r="D15" s="214"/>
      <c r="E15" s="214"/>
      <c r="F15" s="214"/>
      <c r="G15" s="214">
        <v>2.1854170000000002</v>
      </c>
      <c r="H15" s="214"/>
    </row>
    <row r="16" spans="1:8">
      <c r="A16" s="214" t="s">
        <v>28</v>
      </c>
      <c r="B16" s="214">
        <v>1996</v>
      </c>
      <c r="C16" s="214">
        <v>111</v>
      </c>
      <c r="D16" s="214"/>
      <c r="E16" s="214"/>
      <c r="F16" s="214"/>
      <c r="G16" s="214">
        <v>2.2200000000000002</v>
      </c>
      <c r="H16" s="214">
        <v>-0.50329380000000001</v>
      </c>
    </row>
    <row r="17" spans="1:8">
      <c r="A17" s="214" t="s">
        <v>28</v>
      </c>
      <c r="B17" s="214">
        <v>1996</v>
      </c>
      <c r="C17" s="214">
        <v>111</v>
      </c>
      <c r="D17" s="214"/>
      <c r="E17" s="214"/>
      <c r="F17" s="214"/>
      <c r="G17" s="214">
        <v>2.1821429999999999</v>
      </c>
      <c r="H17" s="214">
        <v>-0.56460489999999997</v>
      </c>
    </row>
    <row r="18" spans="1:8">
      <c r="A18" s="214" t="s">
        <v>28</v>
      </c>
      <c r="B18" s="214">
        <v>1996</v>
      </c>
      <c r="C18" s="214">
        <v>111</v>
      </c>
      <c r="D18" s="214"/>
      <c r="E18" s="214"/>
      <c r="F18" s="214"/>
      <c r="G18" s="214">
        <v>2.15</v>
      </c>
      <c r="H18" s="214">
        <v>-0.508351</v>
      </c>
    </row>
    <row r="19" spans="1:8">
      <c r="A19" s="214" t="s">
        <v>28</v>
      </c>
      <c r="B19" s="214">
        <v>1996</v>
      </c>
      <c r="C19" s="214">
        <v>111</v>
      </c>
      <c r="D19" s="214"/>
      <c r="E19" s="214"/>
      <c r="F19" s="214"/>
      <c r="G19" s="214">
        <v>2.1966670000000001</v>
      </c>
      <c r="H19" s="214">
        <v>-4.6918999999999997E-3</v>
      </c>
    </row>
    <row r="20" spans="1:8">
      <c r="A20" s="214" t="s">
        <v>28</v>
      </c>
      <c r="B20" s="214">
        <v>1996</v>
      </c>
      <c r="C20" s="214">
        <v>111</v>
      </c>
      <c r="D20" s="214"/>
      <c r="E20" s="214"/>
      <c r="F20" s="214"/>
      <c r="G20" s="214">
        <v>2.1962959999999998</v>
      </c>
      <c r="H20" s="214">
        <v>0.11256910000000001</v>
      </c>
    </row>
    <row r="21" spans="1:8">
      <c r="A21" s="214" t="s">
        <v>28</v>
      </c>
      <c r="B21" s="214">
        <v>1996</v>
      </c>
      <c r="C21" s="214">
        <v>111</v>
      </c>
      <c r="D21" s="214"/>
      <c r="E21" s="214"/>
      <c r="F21" s="214"/>
      <c r="G21" s="214">
        <v>2.2555559999999999</v>
      </c>
      <c r="H21" s="214">
        <v>9.2550499999999994E-2</v>
      </c>
    </row>
    <row r="22" spans="1:8">
      <c r="A22" s="214" t="s">
        <v>28</v>
      </c>
      <c r="B22" s="214">
        <v>1996</v>
      </c>
      <c r="C22" s="214">
        <v>111</v>
      </c>
      <c r="D22" s="214"/>
      <c r="E22" s="214"/>
      <c r="F22" s="214"/>
      <c r="G22" s="214">
        <v>2.3571430000000002</v>
      </c>
      <c r="H22" s="214">
        <v>0.1429658</v>
      </c>
    </row>
    <row r="23" spans="1:8">
      <c r="A23" s="214" t="s">
        <v>28</v>
      </c>
      <c r="B23" s="214">
        <v>1996</v>
      </c>
      <c r="C23" s="214">
        <v>111</v>
      </c>
      <c r="D23" s="214"/>
      <c r="E23" s="214"/>
      <c r="F23" s="214"/>
      <c r="G23" s="214">
        <v>2.3464290000000001</v>
      </c>
      <c r="H23" s="214">
        <v>0.15495419999999999</v>
      </c>
    </row>
    <row r="24" spans="1:8">
      <c r="A24" s="214" t="s">
        <v>28</v>
      </c>
      <c r="B24" s="214">
        <v>1996</v>
      </c>
      <c r="C24" s="214">
        <v>111</v>
      </c>
      <c r="D24" s="214"/>
      <c r="E24" s="214"/>
      <c r="F24" s="214"/>
      <c r="G24" s="214">
        <v>2.35</v>
      </c>
      <c r="H24" s="214">
        <v>9.2122399999999993E-2</v>
      </c>
    </row>
    <row r="25" spans="1:8">
      <c r="A25" s="214" t="s">
        <v>28</v>
      </c>
      <c r="B25" s="214">
        <v>1996</v>
      </c>
      <c r="C25" s="214">
        <v>111</v>
      </c>
      <c r="D25" s="214"/>
      <c r="E25" s="214"/>
      <c r="F25" s="214"/>
      <c r="G25" s="214">
        <v>2.3481480000000001</v>
      </c>
      <c r="H25" s="214">
        <v>0.43301260000000003</v>
      </c>
    </row>
    <row r="26" spans="1:8">
      <c r="A26" s="214" t="s">
        <v>28</v>
      </c>
      <c r="B26" s="214">
        <v>1997</v>
      </c>
      <c r="C26" s="214">
        <v>111</v>
      </c>
      <c r="D26" s="214"/>
      <c r="E26" s="214"/>
      <c r="F26" s="214"/>
      <c r="G26" s="214">
        <v>2.0909089999999999</v>
      </c>
      <c r="H26" s="214">
        <v>0.43572109999999997</v>
      </c>
    </row>
    <row r="27" spans="1:8">
      <c r="A27" s="214" t="s">
        <v>28</v>
      </c>
      <c r="B27" s="214">
        <v>1997</v>
      </c>
      <c r="C27" s="214">
        <v>111</v>
      </c>
      <c r="D27" s="214"/>
      <c r="E27" s="214"/>
      <c r="F27" s="214"/>
      <c r="G27" s="214">
        <v>2.0916670000000002</v>
      </c>
      <c r="H27" s="214">
        <v>0.238456</v>
      </c>
    </row>
    <row r="28" spans="1:8">
      <c r="A28" s="214" t="s">
        <v>28</v>
      </c>
      <c r="B28" s="214">
        <v>1997</v>
      </c>
      <c r="C28" s="214">
        <v>111</v>
      </c>
      <c r="D28" s="214"/>
      <c r="E28" s="214"/>
      <c r="F28" s="214"/>
      <c r="G28" s="214">
        <v>2.0952380000000002</v>
      </c>
      <c r="H28" s="214">
        <v>0.72582170000000001</v>
      </c>
    </row>
    <row r="29" spans="1:8">
      <c r="A29" s="214" t="s">
        <v>28</v>
      </c>
      <c r="B29" s="214">
        <v>1997</v>
      </c>
      <c r="C29" s="214">
        <v>111</v>
      </c>
      <c r="D29" s="214"/>
      <c r="E29" s="214"/>
      <c r="F29" s="214"/>
      <c r="G29" s="214">
        <v>2.036</v>
      </c>
      <c r="H29" s="214">
        <v>0.69724680000000006</v>
      </c>
    </row>
    <row r="30" spans="1:8">
      <c r="A30" s="214" t="s">
        <v>28</v>
      </c>
      <c r="B30" s="214">
        <v>1997</v>
      </c>
      <c r="C30" s="214">
        <v>111</v>
      </c>
      <c r="D30" s="214"/>
      <c r="E30" s="214"/>
      <c r="F30" s="214"/>
      <c r="G30" s="214">
        <v>2.0874999999999999</v>
      </c>
      <c r="H30" s="214">
        <v>0.54708730000000005</v>
      </c>
    </row>
    <row r="31" spans="1:8">
      <c r="A31" s="214" t="s">
        <v>28</v>
      </c>
      <c r="B31" s="214">
        <v>1997</v>
      </c>
      <c r="C31" s="214">
        <v>111</v>
      </c>
      <c r="D31" s="214"/>
      <c r="E31" s="214"/>
      <c r="F31" s="214"/>
      <c r="G31" s="214">
        <v>2.1192310000000001</v>
      </c>
      <c r="H31" s="214">
        <v>0.76363740000000002</v>
      </c>
    </row>
    <row r="32" spans="1:8">
      <c r="A32" s="214" t="s">
        <v>28</v>
      </c>
      <c r="B32" s="214">
        <v>1997</v>
      </c>
      <c r="C32" s="214">
        <v>111</v>
      </c>
      <c r="D32" s="214"/>
      <c r="E32" s="214"/>
      <c r="F32" s="214"/>
      <c r="G32" s="214">
        <v>2.261539</v>
      </c>
      <c r="H32" s="214">
        <v>0.84595189999999998</v>
      </c>
    </row>
    <row r="33" spans="1:8">
      <c r="A33" s="214" t="s">
        <v>28</v>
      </c>
      <c r="B33" s="214">
        <v>1997</v>
      </c>
      <c r="C33" s="214">
        <v>111</v>
      </c>
      <c r="D33" s="214"/>
      <c r="E33" s="214"/>
      <c r="F33" s="214"/>
      <c r="G33" s="214">
        <v>2.2999999999999998</v>
      </c>
      <c r="H33" s="214">
        <v>1.0264949999999999</v>
      </c>
    </row>
    <row r="34" spans="1:8">
      <c r="A34" s="214" t="s">
        <v>28</v>
      </c>
      <c r="B34" s="214">
        <v>1997</v>
      </c>
      <c r="C34" s="214">
        <v>111</v>
      </c>
      <c r="D34" s="214"/>
      <c r="E34" s="214"/>
      <c r="F34" s="214"/>
      <c r="G34" s="214">
        <v>2.4607139999999998</v>
      </c>
      <c r="H34" s="214">
        <v>1.4250879999999999</v>
      </c>
    </row>
    <row r="35" spans="1:8">
      <c r="A35" s="214" t="s">
        <v>28</v>
      </c>
      <c r="B35" s="214">
        <v>1997</v>
      </c>
      <c r="C35" s="214">
        <v>111</v>
      </c>
      <c r="D35" s="214"/>
      <c r="E35" s="214"/>
      <c r="F35" s="214"/>
      <c r="G35" s="214">
        <v>2.6166670000000001</v>
      </c>
      <c r="H35" s="214">
        <v>1.3741319999999999</v>
      </c>
    </row>
    <row r="36" spans="1:8">
      <c r="A36" s="214" t="s">
        <v>28</v>
      </c>
      <c r="B36" s="214">
        <v>1997</v>
      </c>
      <c r="C36" s="214">
        <v>111</v>
      </c>
      <c r="D36" s="214"/>
      <c r="E36" s="214"/>
      <c r="F36" s="214"/>
      <c r="G36" s="214">
        <v>2.5961539999999999</v>
      </c>
      <c r="H36" s="214">
        <v>1.4544440000000001</v>
      </c>
    </row>
    <row r="37" spans="1:8">
      <c r="A37" s="214" t="s">
        <v>28</v>
      </c>
      <c r="B37" s="214">
        <v>1997</v>
      </c>
      <c r="C37" s="214">
        <v>111</v>
      </c>
      <c r="D37" s="214"/>
      <c r="E37" s="214"/>
      <c r="F37" s="214"/>
      <c r="G37" s="214">
        <v>2.5851850000000001</v>
      </c>
      <c r="H37" s="214">
        <v>1.551755</v>
      </c>
    </row>
    <row r="38" spans="1:8">
      <c r="A38" s="214" t="s">
        <v>28</v>
      </c>
      <c r="B38" s="214">
        <v>1998</v>
      </c>
      <c r="C38" s="214">
        <v>111</v>
      </c>
      <c r="D38" s="214"/>
      <c r="E38" s="214"/>
      <c r="F38" s="214"/>
      <c r="G38" s="214">
        <v>2.2117650000000002</v>
      </c>
      <c r="H38" s="214">
        <v>1.574905</v>
      </c>
    </row>
    <row r="39" spans="1:8">
      <c r="A39" s="214" t="s">
        <v>28</v>
      </c>
      <c r="B39" s="214">
        <v>1998</v>
      </c>
      <c r="C39" s="214">
        <v>111</v>
      </c>
      <c r="D39" s="214"/>
      <c r="E39" s="214"/>
      <c r="F39" s="214"/>
      <c r="G39" s="214">
        <v>2.1727270000000001</v>
      </c>
      <c r="H39" s="214">
        <v>2.2241710000000001</v>
      </c>
    </row>
    <row r="40" spans="1:8">
      <c r="A40" s="214" t="s">
        <v>28</v>
      </c>
      <c r="B40" s="214">
        <v>1998</v>
      </c>
      <c r="C40" s="214">
        <v>111</v>
      </c>
      <c r="D40" s="214"/>
      <c r="E40" s="214"/>
      <c r="F40" s="214"/>
      <c r="G40" s="214">
        <v>2.1549999999999998</v>
      </c>
      <c r="H40" s="214">
        <v>1.0529230000000001</v>
      </c>
    </row>
    <row r="41" spans="1:8">
      <c r="A41" s="214" t="s">
        <v>28</v>
      </c>
      <c r="B41" s="214">
        <v>1998</v>
      </c>
      <c r="C41" s="214">
        <v>111</v>
      </c>
      <c r="D41" s="214"/>
      <c r="E41" s="214"/>
      <c r="F41" s="214"/>
      <c r="G41" s="214">
        <v>2.1869559999999999</v>
      </c>
      <c r="H41" s="214">
        <v>1.171648</v>
      </c>
    </row>
    <row r="42" spans="1:8">
      <c r="A42" s="214" t="s">
        <v>28</v>
      </c>
      <c r="B42" s="214">
        <v>1998</v>
      </c>
      <c r="C42" s="214">
        <v>111</v>
      </c>
      <c r="D42" s="214"/>
      <c r="E42" s="214"/>
      <c r="F42" s="214"/>
      <c r="G42" s="214">
        <v>2.2272729999999998</v>
      </c>
      <c r="H42" s="214">
        <v>1.2267589999999999</v>
      </c>
    </row>
    <row r="43" spans="1:8">
      <c r="A43" s="214" t="s">
        <v>28</v>
      </c>
      <c r="B43" s="214">
        <v>1998</v>
      </c>
      <c r="C43" s="214">
        <v>111</v>
      </c>
      <c r="D43" s="214"/>
      <c r="E43" s="214"/>
      <c r="F43" s="214"/>
      <c r="G43" s="214">
        <v>2.2639999999999998</v>
      </c>
      <c r="H43" s="214">
        <v>1.258141</v>
      </c>
    </row>
    <row r="44" spans="1:8">
      <c r="A44" s="214" t="s">
        <v>28</v>
      </c>
      <c r="B44" s="214">
        <v>1998</v>
      </c>
      <c r="C44" s="214">
        <v>111</v>
      </c>
      <c r="D44" s="214"/>
      <c r="E44" s="214"/>
      <c r="F44" s="214"/>
      <c r="G44" s="214">
        <v>2.2478259999999999</v>
      </c>
      <c r="H44" s="214">
        <v>1.4731529999999999</v>
      </c>
    </row>
    <row r="45" spans="1:8">
      <c r="A45" s="214" t="s">
        <v>28</v>
      </c>
      <c r="B45" s="214">
        <v>1998</v>
      </c>
      <c r="C45" s="214">
        <v>111</v>
      </c>
      <c r="D45" s="214"/>
      <c r="E45" s="214"/>
      <c r="F45" s="214"/>
      <c r="G45" s="214">
        <v>2.2480000000000002</v>
      </c>
      <c r="H45" s="214">
        <v>1.566033</v>
      </c>
    </row>
    <row r="46" spans="1:8">
      <c r="A46" s="214" t="s">
        <v>28</v>
      </c>
      <c r="B46" s="214">
        <v>1998</v>
      </c>
      <c r="C46" s="214">
        <v>111</v>
      </c>
      <c r="D46" s="214"/>
      <c r="E46" s="214"/>
      <c r="F46" s="214"/>
      <c r="G46" s="214">
        <v>2.1269230000000001</v>
      </c>
      <c r="H46" s="214">
        <v>1.5835170000000001</v>
      </c>
    </row>
    <row r="47" spans="1:8">
      <c r="A47" s="214" t="s">
        <v>28</v>
      </c>
      <c r="B47" s="214">
        <v>1998</v>
      </c>
      <c r="C47" s="214">
        <v>111</v>
      </c>
      <c r="D47" s="214"/>
      <c r="E47" s="214"/>
      <c r="F47" s="214"/>
      <c r="G47" s="214">
        <v>1.9962960000000001</v>
      </c>
      <c r="H47" s="214">
        <v>1.6266020000000001</v>
      </c>
    </row>
    <row r="48" spans="1:8">
      <c r="A48" s="214" t="s">
        <v>28</v>
      </c>
      <c r="B48" s="214">
        <v>1998</v>
      </c>
      <c r="C48" s="214">
        <v>111</v>
      </c>
      <c r="D48" s="214"/>
      <c r="E48" s="214"/>
      <c r="F48" s="214"/>
      <c r="G48" s="214">
        <v>2.019231</v>
      </c>
      <c r="H48" s="214">
        <v>1.6375500000000001</v>
      </c>
    </row>
    <row r="49" spans="1:8">
      <c r="A49" s="214" t="s">
        <v>28</v>
      </c>
      <c r="B49" s="214">
        <v>1998</v>
      </c>
      <c r="C49" s="214">
        <v>111</v>
      </c>
      <c r="D49" s="214"/>
      <c r="E49" s="214"/>
      <c r="F49" s="214"/>
      <c r="G49" s="214">
        <v>2.3038460000000001</v>
      </c>
      <c r="H49" s="214">
        <v>1.574848</v>
      </c>
    </row>
    <row r="50" spans="1:8">
      <c r="A50" s="214" t="s">
        <v>28</v>
      </c>
      <c r="B50" s="214">
        <v>1999</v>
      </c>
      <c r="C50" s="214">
        <v>111</v>
      </c>
      <c r="D50" s="214"/>
      <c r="E50" s="214"/>
      <c r="F50" s="214"/>
      <c r="G50" s="214">
        <v>2.2149999999999999</v>
      </c>
      <c r="H50" s="214">
        <v>1.5342469999999999</v>
      </c>
    </row>
    <row r="51" spans="1:8">
      <c r="A51" s="214" t="s">
        <v>28</v>
      </c>
      <c r="B51" s="214">
        <v>1999</v>
      </c>
      <c r="C51" s="214">
        <v>111</v>
      </c>
      <c r="D51" s="214"/>
      <c r="E51" s="214"/>
      <c r="F51" s="214"/>
      <c r="G51" s="214">
        <v>2.2380949999999999</v>
      </c>
      <c r="H51" s="214">
        <v>1.864384</v>
      </c>
    </row>
    <row r="52" spans="1:8">
      <c r="A52" s="214" t="s">
        <v>28</v>
      </c>
      <c r="B52" s="214">
        <v>1999</v>
      </c>
      <c r="C52" s="214">
        <v>111</v>
      </c>
      <c r="D52" s="214"/>
      <c r="E52" s="214"/>
      <c r="F52" s="214"/>
      <c r="G52" s="214">
        <v>2.2320000000000002</v>
      </c>
      <c r="H52" s="214">
        <v>0.95457939999999997</v>
      </c>
    </row>
    <row r="53" spans="1:8">
      <c r="A53" s="214" t="s">
        <v>28</v>
      </c>
      <c r="B53" s="214">
        <v>1999</v>
      </c>
      <c r="C53" s="214">
        <v>111</v>
      </c>
      <c r="D53" s="214"/>
      <c r="E53" s="214"/>
      <c r="F53" s="214"/>
      <c r="G53" s="214">
        <v>2.2772730000000001</v>
      </c>
      <c r="H53" s="214">
        <v>0.99737100000000001</v>
      </c>
    </row>
    <row r="54" spans="1:8">
      <c r="A54" s="214" t="s">
        <v>28</v>
      </c>
      <c r="B54" s="214">
        <v>1999</v>
      </c>
      <c r="C54" s="214">
        <v>111</v>
      </c>
      <c r="D54" s="214"/>
      <c r="E54" s="214"/>
      <c r="F54" s="214"/>
      <c r="G54" s="214">
        <v>2.3849999999999998</v>
      </c>
      <c r="H54" s="214">
        <v>1.032089</v>
      </c>
    </row>
    <row r="55" spans="1:8">
      <c r="A55" s="214" t="s">
        <v>28</v>
      </c>
      <c r="B55" s="214">
        <v>1999</v>
      </c>
      <c r="C55" s="214">
        <v>111</v>
      </c>
      <c r="D55" s="214"/>
      <c r="E55" s="214"/>
      <c r="F55" s="214"/>
      <c r="G55" s="214">
        <v>2.5130430000000001</v>
      </c>
      <c r="H55" s="214">
        <v>0.98427900000000002</v>
      </c>
    </row>
    <row r="56" spans="1:8">
      <c r="A56" s="214" t="s">
        <v>28</v>
      </c>
      <c r="B56" s="214">
        <v>1999</v>
      </c>
      <c r="C56" s="214">
        <v>111</v>
      </c>
      <c r="D56" s="214"/>
      <c r="E56" s="214"/>
      <c r="F56" s="214"/>
      <c r="G56" s="214">
        <v>2.6590910000000001</v>
      </c>
      <c r="H56" s="214">
        <v>0.96561839999999999</v>
      </c>
    </row>
    <row r="57" spans="1:8">
      <c r="A57" s="214" t="s">
        <v>28</v>
      </c>
      <c r="B57" s="214">
        <v>1999</v>
      </c>
      <c r="C57" s="214">
        <v>111</v>
      </c>
      <c r="D57" s="214"/>
      <c r="E57" s="214"/>
      <c r="F57" s="214"/>
      <c r="G57" s="214">
        <v>2.6636359999999999</v>
      </c>
      <c r="H57" s="214">
        <v>0.96829779999999999</v>
      </c>
    </row>
    <row r="58" spans="1:8">
      <c r="A58" s="214" t="s">
        <v>28</v>
      </c>
      <c r="B58" s="214">
        <v>1999</v>
      </c>
      <c r="C58" s="214">
        <v>111</v>
      </c>
      <c r="D58" s="214"/>
      <c r="E58" s="214"/>
      <c r="F58" s="214"/>
      <c r="G58" s="214">
        <v>2.7181820000000001</v>
      </c>
      <c r="H58" s="214">
        <v>1.0859840000000001</v>
      </c>
    </row>
    <row r="59" spans="1:8">
      <c r="A59" s="214" t="s">
        <v>28</v>
      </c>
      <c r="B59" s="214">
        <v>1999</v>
      </c>
      <c r="C59" s="214">
        <v>111</v>
      </c>
      <c r="D59" s="214"/>
      <c r="E59" s="214"/>
      <c r="F59" s="214"/>
      <c r="G59" s="214">
        <v>2.868182</v>
      </c>
      <c r="H59" s="214">
        <v>1.115399</v>
      </c>
    </row>
    <row r="60" spans="1:8">
      <c r="A60" s="214" t="s">
        <v>28</v>
      </c>
      <c r="B60" s="214">
        <v>1999</v>
      </c>
      <c r="C60" s="214">
        <v>111</v>
      </c>
      <c r="D60" s="214"/>
      <c r="E60" s="214"/>
      <c r="F60" s="214"/>
      <c r="G60" s="214">
        <v>3.1363639999999999</v>
      </c>
      <c r="H60" s="214">
        <v>1.085304</v>
      </c>
    </row>
    <row r="61" spans="1:8">
      <c r="A61" s="214" t="s">
        <v>28</v>
      </c>
      <c r="B61" s="214">
        <v>1999</v>
      </c>
      <c r="C61" s="214">
        <v>111</v>
      </c>
      <c r="D61" s="214"/>
      <c r="E61" s="214"/>
      <c r="F61" s="214"/>
      <c r="G61" s="214">
        <v>3.3541669999999999</v>
      </c>
      <c r="H61" s="214">
        <v>1.209824</v>
      </c>
    </row>
    <row r="62" spans="1:8">
      <c r="A62" s="214" t="s">
        <v>28</v>
      </c>
      <c r="B62" s="214">
        <v>2000</v>
      </c>
      <c r="C62" s="214">
        <v>111</v>
      </c>
      <c r="D62" s="214"/>
      <c r="E62" s="214"/>
      <c r="F62" s="214"/>
      <c r="G62" s="214">
        <v>2.9954550000000002</v>
      </c>
      <c r="H62" s="214">
        <v>1.2076549999999999</v>
      </c>
    </row>
    <row r="63" spans="1:8">
      <c r="A63" s="214" t="s">
        <v>28</v>
      </c>
      <c r="B63" s="214">
        <v>2000</v>
      </c>
      <c r="C63" s="214">
        <v>111</v>
      </c>
      <c r="D63" s="214"/>
      <c r="E63" s="214"/>
      <c r="F63" s="214"/>
      <c r="G63" s="214">
        <v>3.0350000000000001</v>
      </c>
      <c r="H63" s="214">
        <v>1.415894</v>
      </c>
    </row>
    <row r="64" spans="1:8">
      <c r="A64" s="214" t="s">
        <v>28</v>
      </c>
      <c r="B64" s="214">
        <v>2000</v>
      </c>
      <c r="C64" s="214">
        <v>111</v>
      </c>
      <c r="D64" s="214"/>
      <c r="E64" s="214"/>
      <c r="F64" s="214"/>
      <c r="G64" s="214">
        <v>3.0739130000000001</v>
      </c>
      <c r="H64" s="214">
        <v>1.5358149999999999</v>
      </c>
    </row>
    <row r="65" spans="1:8">
      <c r="A65" s="214" t="s">
        <v>28</v>
      </c>
      <c r="B65" s="214">
        <v>2000</v>
      </c>
      <c r="C65" s="214">
        <v>111</v>
      </c>
      <c r="D65" s="214"/>
      <c r="E65" s="214"/>
      <c r="F65" s="214"/>
      <c r="G65" s="214">
        <v>3.0920000000000001</v>
      </c>
      <c r="H65" s="214">
        <v>1.469867</v>
      </c>
    </row>
    <row r="66" spans="1:8">
      <c r="A66" s="214" t="s">
        <v>28</v>
      </c>
      <c r="B66" s="214">
        <v>2000</v>
      </c>
      <c r="C66" s="214">
        <v>111</v>
      </c>
      <c r="D66" s="214"/>
      <c r="E66" s="214"/>
      <c r="F66" s="214"/>
      <c r="G66" s="214">
        <v>3.1681819999999998</v>
      </c>
      <c r="H66" s="214">
        <v>1.1582790000000001</v>
      </c>
    </row>
    <row r="67" spans="1:8">
      <c r="A67" s="214" t="s">
        <v>28</v>
      </c>
      <c r="B67" s="214">
        <v>2000</v>
      </c>
      <c r="C67" s="214">
        <v>111</v>
      </c>
      <c r="D67" s="214"/>
      <c r="E67" s="214"/>
      <c r="F67" s="214"/>
      <c r="G67" s="214">
        <v>3.1653850000000001</v>
      </c>
      <c r="H67" s="214">
        <v>1.1698789999999999</v>
      </c>
    </row>
    <row r="68" spans="1:8">
      <c r="A68" s="214" t="s">
        <v>28</v>
      </c>
      <c r="B68" s="214">
        <v>2000</v>
      </c>
      <c r="C68" s="214">
        <v>111</v>
      </c>
      <c r="D68" s="214"/>
      <c r="E68" s="214"/>
      <c r="F68" s="214"/>
      <c r="G68" s="214">
        <v>3.1291669999999998</v>
      </c>
      <c r="H68" s="214">
        <v>1.2278469999999999</v>
      </c>
    </row>
    <row r="69" spans="1:8">
      <c r="A69" s="214" t="s">
        <v>28</v>
      </c>
      <c r="B69" s="214">
        <v>2000</v>
      </c>
      <c r="C69" s="214">
        <v>111</v>
      </c>
      <c r="D69" s="214"/>
      <c r="E69" s="214"/>
      <c r="F69" s="214"/>
      <c r="G69" s="214">
        <v>3.358333</v>
      </c>
      <c r="H69" s="214">
        <v>1.303571</v>
      </c>
    </row>
    <row r="70" spans="1:8">
      <c r="A70" s="214" t="s">
        <v>28</v>
      </c>
      <c r="B70" s="214">
        <v>2000</v>
      </c>
      <c r="C70" s="214">
        <v>111</v>
      </c>
      <c r="D70" s="214"/>
      <c r="E70" s="214"/>
      <c r="F70" s="214"/>
      <c r="G70" s="214">
        <v>3.6526320000000001</v>
      </c>
      <c r="H70" s="214">
        <v>1.46262</v>
      </c>
    </row>
    <row r="71" spans="1:8">
      <c r="A71" s="214" t="s">
        <v>28</v>
      </c>
      <c r="B71" s="214">
        <v>2000</v>
      </c>
      <c r="C71" s="214">
        <v>111</v>
      </c>
      <c r="D71" s="214"/>
      <c r="E71" s="214"/>
      <c r="F71" s="214"/>
      <c r="G71" s="214">
        <v>3.579167</v>
      </c>
      <c r="H71" s="214">
        <v>1.4738290000000001</v>
      </c>
    </row>
    <row r="72" spans="1:8">
      <c r="A72" s="214" t="s">
        <v>28</v>
      </c>
      <c r="B72" s="214">
        <v>2000</v>
      </c>
      <c r="C72" s="214">
        <v>111</v>
      </c>
      <c r="D72" s="214"/>
      <c r="E72" s="214"/>
      <c r="F72" s="214"/>
      <c r="G72" s="214">
        <v>3.4043480000000002</v>
      </c>
      <c r="H72" s="214">
        <v>1.4895700000000001</v>
      </c>
    </row>
    <row r="73" spans="1:8">
      <c r="A73" s="214" t="s">
        <v>28</v>
      </c>
      <c r="B73" s="214">
        <v>2000</v>
      </c>
      <c r="C73" s="214">
        <v>111</v>
      </c>
      <c r="D73" s="214"/>
      <c r="E73" s="214"/>
      <c r="F73" s="214"/>
      <c r="G73" s="214">
        <v>2.9956520000000002</v>
      </c>
      <c r="H73" s="214">
        <v>1.4626870000000001</v>
      </c>
    </row>
    <row r="74" spans="1:8">
      <c r="A74" s="214" t="s">
        <v>28</v>
      </c>
      <c r="B74" s="214">
        <v>2001</v>
      </c>
      <c r="C74" s="214">
        <v>111</v>
      </c>
      <c r="D74" s="214">
        <v>5.1528635999999999</v>
      </c>
      <c r="E74" s="214"/>
      <c r="F74" s="214"/>
      <c r="G74" s="214">
        <v>3.536842</v>
      </c>
      <c r="H74" s="214">
        <v>1.5184530000000001</v>
      </c>
    </row>
    <row r="75" spans="1:8">
      <c r="A75" s="214" t="s">
        <v>28</v>
      </c>
      <c r="B75" s="214">
        <v>2001</v>
      </c>
      <c r="C75" s="214">
        <v>111</v>
      </c>
      <c r="D75" s="214">
        <v>5.09605</v>
      </c>
      <c r="E75" s="214"/>
      <c r="F75" s="214"/>
      <c r="G75" s="214">
        <v>3.45</v>
      </c>
      <c r="H75" s="214">
        <v>2.623564</v>
      </c>
    </row>
    <row r="76" spans="1:8">
      <c r="A76" s="214" t="s">
        <v>28</v>
      </c>
      <c r="B76" s="214">
        <v>2001</v>
      </c>
      <c r="C76" s="214">
        <v>111</v>
      </c>
      <c r="D76" s="214">
        <v>4.8803635999999999</v>
      </c>
      <c r="E76" s="214"/>
      <c r="F76" s="214"/>
      <c r="G76" s="214">
        <v>3.3909090000000002</v>
      </c>
      <c r="H76" s="214">
        <v>2.7316980000000002</v>
      </c>
    </row>
    <row r="77" spans="1:8">
      <c r="A77" s="214" t="s">
        <v>28</v>
      </c>
      <c r="B77" s="214">
        <v>2001</v>
      </c>
      <c r="C77" s="214">
        <v>111</v>
      </c>
      <c r="D77" s="214">
        <v>5.1360000000000001</v>
      </c>
      <c r="E77" s="214"/>
      <c r="F77" s="214"/>
      <c r="G77" s="214">
        <v>3.13</v>
      </c>
      <c r="H77" s="214">
        <v>2.8118310000000002</v>
      </c>
    </row>
    <row r="78" spans="1:8">
      <c r="A78" s="214" t="s">
        <v>28</v>
      </c>
      <c r="B78" s="214">
        <v>2001</v>
      </c>
      <c r="C78" s="214">
        <v>111</v>
      </c>
      <c r="D78" s="214">
        <v>5.3758261000000003</v>
      </c>
      <c r="E78" s="214"/>
      <c r="F78" s="214"/>
      <c r="G78" s="214">
        <v>2.9874999999999998</v>
      </c>
      <c r="H78" s="214">
        <v>2.8771279999999999</v>
      </c>
    </row>
    <row r="79" spans="1:8">
      <c r="A79" s="214" t="s">
        <v>28</v>
      </c>
      <c r="B79" s="214">
        <v>2001</v>
      </c>
      <c r="C79" s="214">
        <v>111</v>
      </c>
      <c r="D79" s="214">
        <v>5.2608094999999997</v>
      </c>
      <c r="E79" s="214"/>
      <c r="F79" s="214"/>
      <c r="G79" s="214">
        <v>2.9916670000000001</v>
      </c>
      <c r="H79" s="214">
        <v>2.6405599999999998</v>
      </c>
    </row>
    <row r="80" spans="1:8">
      <c r="A80" s="214" t="s">
        <v>28</v>
      </c>
      <c r="B80" s="214">
        <v>2001</v>
      </c>
      <c r="C80" s="214">
        <v>111</v>
      </c>
      <c r="D80" s="214">
        <v>5.2098636000000003</v>
      </c>
      <c r="E80" s="214"/>
      <c r="F80" s="214"/>
      <c r="G80" s="214">
        <v>2.9055550000000001</v>
      </c>
      <c r="H80" s="214">
        <v>2.5381909999999999</v>
      </c>
    </row>
    <row r="81" spans="1:8">
      <c r="A81" s="214" t="s">
        <v>28</v>
      </c>
      <c r="B81" s="214">
        <v>2001</v>
      </c>
      <c r="C81" s="214">
        <v>111</v>
      </c>
      <c r="D81" s="214">
        <v>4.9618260999999997</v>
      </c>
      <c r="E81" s="214"/>
      <c r="F81" s="214"/>
      <c r="G81" s="214">
        <v>2.8479999999999999</v>
      </c>
      <c r="H81" s="214">
        <v>2.310619</v>
      </c>
    </row>
    <row r="82" spans="1:8">
      <c r="A82" s="214" t="s">
        <v>28</v>
      </c>
      <c r="B82" s="214">
        <v>2001</v>
      </c>
      <c r="C82" s="214">
        <v>111</v>
      </c>
      <c r="D82" s="214">
        <v>4.7256999999999998</v>
      </c>
      <c r="E82" s="214"/>
      <c r="F82" s="214"/>
      <c r="G82" s="214">
        <v>2.6739130000000002</v>
      </c>
      <c r="H82" s="214">
        <v>2.0257239999999999</v>
      </c>
    </row>
    <row r="83" spans="1:8">
      <c r="A83" s="214" t="s">
        <v>28</v>
      </c>
      <c r="B83" s="214">
        <v>2001</v>
      </c>
      <c r="C83" s="214">
        <v>111</v>
      </c>
      <c r="D83" s="214">
        <v>4.5455217000000001</v>
      </c>
      <c r="E83" s="214"/>
      <c r="F83" s="214"/>
      <c r="G83" s="214">
        <v>1.2</v>
      </c>
      <c r="H83" s="214">
        <v>1.9036869999999999</v>
      </c>
    </row>
    <row r="84" spans="1:8">
      <c r="A84" s="214" t="s">
        <v>28</v>
      </c>
      <c r="B84" s="214">
        <v>2001</v>
      </c>
      <c r="C84" s="214">
        <v>111</v>
      </c>
      <c r="D84" s="214">
        <v>4.6243635999999997</v>
      </c>
      <c r="E84" s="214"/>
      <c r="F84" s="214"/>
      <c r="G84" s="214">
        <v>0.74545450000000002</v>
      </c>
      <c r="H84" s="214">
        <v>1.8256270000000001</v>
      </c>
    </row>
    <row r="85" spans="1:8">
      <c r="A85" s="214" t="s">
        <v>28</v>
      </c>
      <c r="B85" s="214">
        <v>2001</v>
      </c>
      <c r="C85" s="214">
        <v>111</v>
      </c>
      <c r="D85" s="214">
        <v>5.0477619000000002</v>
      </c>
      <c r="E85" s="214"/>
      <c r="F85" s="214"/>
      <c r="G85" s="214">
        <v>0.89642860000000002</v>
      </c>
      <c r="H85" s="214">
        <v>1.522956</v>
      </c>
    </row>
    <row r="86" spans="1:8">
      <c r="A86" s="214" t="s">
        <v>28</v>
      </c>
      <c r="B86" s="214">
        <v>2002</v>
      </c>
      <c r="C86" s="214">
        <v>111</v>
      </c>
      <c r="D86" s="214">
        <v>4.9915652000000001</v>
      </c>
      <c r="E86" s="214">
        <v>1.7282717000000001</v>
      </c>
      <c r="F86" s="214">
        <v>53.1464</v>
      </c>
      <c r="G86" s="214">
        <v>3.545455</v>
      </c>
      <c r="H86" s="214">
        <v>1.430296</v>
      </c>
    </row>
    <row r="87" spans="1:8">
      <c r="A87" s="214" t="s">
        <v>28</v>
      </c>
      <c r="B87" s="214">
        <v>2002</v>
      </c>
      <c r="C87" s="214">
        <v>111</v>
      </c>
      <c r="D87" s="214">
        <v>4.9002999999999997</v>
      </c>
      <c r="E87" s="214">
        <v>1.7282717000000001</v>
      </c>
      <c r="F87" s="214">
        <v>53.1464</v>
      </c>
      <c r="G87" s="214">
        <v>3.5777779999999999</v>
      </c>
      <c r="H87" s="214">
        <v>0.17396919999999999</v>
      </c>
    </row>
    <row r="88" spans="1:8">
      <c r="A88" s="214" t="s">
        <v>28</v>
      </c>
      <c r="B88" s="214">
        <v>2002</v>
      </c>
      <c r="C88" s="214">
        <v>111</v>
      </c>
      <c r="D88" s="214">
        <v>5.2800951999999999</v>
      </c>
      <c r="E88" s="214">
        <v>1.7282717000000001</v>
      </c>
      <c r="F88" s="214">
        <v>53.1464</v>
      </c>
      <c r="G88" s="214">
        <v>3.5178569999999998</v>
      </c>
      <c r="H88" s="214">
        <v>0.1872211</v>
      </c>
    </row>
    <row r="89" spans="1:8">
      <c r="A89" s="214" t="s">
        <v>28</v>
      </c>
      <c r="B89" s="214">
        <v>2002</v>
      </c>
      <c r="C89" s="214">
        <v>111</v>
      </c>
      <c r="D89" s="214">
        <v>5.1972727000000001</v>
      </c>
      <c r="E89" s="214">
        <v>1.7282717000000001</v>
      </c>
      <c r="F89" s="214">
        <v>53.1464</v>
      </c>
      <c r="G89" s="214">
        <v>3.4846149999999998</v>
      </c>
      <c r="H89" s="214">
        <v>8.2517900000000005E-2</v>
      </c>
    </row>
    <row r="90" spans="1:8">
      <c r="A90" s="214" t="s">
        <v>28</v>
      </c>
      <c r="B90" s="214">
        <v>2002</v>
      </c>
      <c r="C90" s="214">
        <v>111</v>
      </c>
      <c r="D90" s="214">
        <v>5.1373913</v>
      </c>
      <c r="E90" s="214">
        <v>1.7282717000000001</v>
      </c>
      <c r="F90" s="214">
        <v>53.1464</v>
      </c>
      <c r="G90" s="214">
        <v>3.528</v>
      </c>
      <c r="H90" s="214">
        <v>-0.14449989999999999</v>
      </c>
    </row>
    <row r="91" spans="1:8">
      <c r="A91" s="214" t="s">
        <v>28</v>
      </c>
      <c r="B91" s="214">
        <v>2002</v>
      </c>
      <c r="C91" s="214">
        <v>111</v>
      </c>
      <c r="D91" s="214">
        <v>4.8884999999999996</v>
      </c>
      <c r="E91" s="214">
        <v>1.7282717000000001</v>
      </c>
      <c r="F91" s="214">
        <v>53.1464</v>
      </c>
      <c r="G91" s="214">
        <v>3.559259</v>
      </c>
      <c r="H91" s="214">
        <v>-0.62616970000000005</v>
      </c>
    </row>
    <row r="92" spans="1:8">
      <c r="A92" s="214" t="s">
        <v>28</v>
      </c>
      <c r="B92" s="214">
        <v>2002</v>
      </c>
      <c r="C92" s="214">
        <v>111</v>
      </c>
      <c r="D92" s="214">
        <v>4.6123912999999996</v>
      </c>
      <c r="E92" s="214">
        <v>1.7282717000000001</v>
      </c>
      <c r="F92" s="214">
        <v>53.1464</v>
      </c>
      <c r="G92" s="214">
        <v>3.5785710000000002</v>
      </c>
      <c r="H92" s="214">
        <v>-0.93302759999999996</v>
      </c>
    </row>
    <row r="93" spans="1:8">
      <c r="A93" s="214" t="s">
        <v>28</v>
      </c>
      <c r="B93" s="214">
        <v>2002</v>
      </c>
      <c r="C93" s="214">
        <v>111</v>
      </c>
      <c r="D93" s="214">
        <v>4.2415000000000003</v>
      </c>
      <c r="E93" s="214">
        <v>1.7282717000000001</v>
      </c>
      <c r="F93" s="214">
        <v>53.1464</v>
      </c>
      <c r="G93" s="214">
        <v>3.1206900000000002</v>
      </c>
      <c r="H93" s="214">
        <v>-1.084322</v>
      </c>
    </row>
    <row r="94" spans="1:8">
      <c r="A94" s="214" t="s">
        <v>28</v>
      </c>
      <c r="B94" s="214">
        <v>2002</v>
      </c>
      <c r="C94" s="214">
        <v>111</v>
      </c>
      <c r="D94" s="214">
        <v>3.8686666999999999</v>
      </c>
      <c r="E94" s="214">
        <v>1.7282717000000001</v>
      </c>
      <c r="F94" s="214">
        <v>53.1464</v>
      </c>
      <c r="G94" s="214">
        <v>3.0964290000000001</v>
      </c>
      <c r="H94" s="214">
        <v>-1.2997460000000001</v>
      </c>
    </row>
    <row r="95" spans="1:8">
      <c r="A95" s="214" t="s">
        <v>28</v>
      </c>
      <c r="B95" s="214">
        <v>2002</v>
      </c>
      <c r="C95" s="214">
        <v>111</v>
      </c>
      <c r="D95" s="214">
        <v>3.9119565000000001</v>
      </c>
      <c r="E95" s="214">
        <v>1.7282717000000001</v>
      </c>
      <c r="F95" s="214">
        <v>53.1464</v>
      </c>
      <c r="G95" s="214">
        <v>3.0214289999999999</v>
      </c>
      <c r="H95" s="214">
        <v>-1.401832</v>
      </c>
    </row>
    <row r="96" spans="1:8">
      <c r="A96" s="214" t="s">
        <v>28</v>
      </c>
      <c r="B96" s="214">
        <v>2002</v>
      </c>
      <c r="C96" s="214">
        <v>111</v>
      </c>
      <c r="D96" s="214">
        <v>4.0410475999999997</v>
      </c>
      <c r="E96" s="214">
        <v>1.7282717000000001</v>
      </c>
      <c r="F96" s="214">
        <v>53.1464</v>
      </c>
      <c r="G96" s="214">
        <v>2.6666669999999999</v>
      </c>
      <c r="H96" s="214">
        <v>-1.572001</v>
      </c>
    </row>
    <row r="97" spans="1:8">
      <c r="A97" s="214" t="s">
        <v>28</v>
      </c>
      <c r="B97" s="214">
        <v>2002</v>
      </c>
      <c r="C97" s="214">
        <v>111</v>
      </c>
      <c r="D97" s="214">
        <v>4.0184544999999998</v>
      </c>
      <c r="E97" s="214">
        <v>1.7282717000000001</v>
      </c>
      <c r="F97" s="214">
        <v>53.1464</v>
      </c>
      <c r="G97" s="214">
        <v>2.6884619999999999</v>
      </c>
      <c r="H97" s="214">
        <v>-1.3658440000000001</v>
      </c>
    </row>
    <row r="98" spans="1:8">
      <c r="A98" s="214" t="s">
        <v>28</v>
      </c>
      <c r="B98" s="214">
        <v>2003</v>
      </c>
      <c r="C98" s="214">
        <v>111</v>
      </c>
      <c r="D98" s="214">
        <v>4.0119129999999998</v>
      </c>
      <c r="E98" s="214">
        <v>-1.6819455999999999</v>
      </c>
      <c r="F98" s="214">
        <v>55.504435999999998</v>
      </c>
      <c r="G98" s="214">
        <v>3.6545459999999999</v>
      </c>
      <c r="H98" s="214">
        <v>-1.427891</v>
      </c>
    </row>
    <row r="99" spans="1:8">
      <c r="A99" s="214" t="s">
        <v>28</v>
      </c>
      <c r="B99" s="214">
        <v>2003</v>
      </c>
      <c r="C99" s="214">
        <v>111</v>
      </c>
      <c r="D99" s="214">
        <v>3.8963000000000001</v>
      </c>
      <c r="E99" s="214">
        <v>-1.6819455999999999</v>
      </c>
      <c r="F99" s="214">
        <v>55.504435999999998</v>
      </c>
      <c r="G99" s="214">
        <v>3.6291669999999998</v>
      </c>
      <c r="H99" s="214">
        <v>-1.580149</v>
      </c>
    </row>
    <row r="100" spans="1:8">
      <c r="A100" s="214" t="s">
        <v>28</v>
      </c>
      <c r="B100" s="214">
        <v>2003</v>
      </c>
      <c r="C100" s="214">
        <v>111</v>
      </c>
      <c r="D100" s="214">
        <v>3.7946667000000001</v>
      </c>
      <c r="E100" s="214">
        <v>-1.6819455999999999</v>
      </c>
      <c r="F100" s="214">
        <v>55.504435999999998</v>
      </c>
      <c r="G100" s="214">
        <v>3.6666669999999999</v>
      </c>
      <c r="H100" s="214">
        <v>4.2041299999999997E-2</v>
      </c>
    </row>
    <row r="101" spans="1:8">
      <c r="A101" s="214" t="s">
        <v>28</v>
      </c>
      <c r="B101" s="214">
        <v>2003</v>
      </c>
      <c r="C101" s="214">
        <v>111</v>
      </c>
      <c r="D101" s="214">
        <v>3.9363636</v>
      </c>
      <c r="E101" s="214">
        <v>-1.6819455999999999</v>
      </c>
      <c r="F101" s="214">
        <v>55.504435999999998</v>
      </c>
      <c r="G101" s="214">
        <v>3.631818</v>
      </c>
      <c r="H101" s="214">
        <v>-0.2142405</v>
      </c>
    </row>
    <row r="102" spans="1:8">
      <c r="A102" s="214" t="s">
        <v>28</v>
      </c>
      <c r="B102" s="214">
        <v>2003</v>
      </c>
      <c r="C102" s="214">
        <v>111</v>
      </c>
      <c r="D102" s="214">
        <v>3.5443636000000001</v>
      </c>
      <c r="E102" s="214">
        <v>-1.6819455999999999</v>
      </c>
      <c r="F102" s="214">
        <v>55.504435999999998</v>
      </c>
      <c r="G102" s="214">
        <v>3.5826090000000002</v>
      </c>
      <c r="H102" s="214">
        <v>-0.3939028</v>
      </c>
    </row>
    <row r="103" spans="1:8">
      <c r="A103" s="214" t="s">
        <v>28</v>
      </c>
      <c r="B103" s="214">
        <v>2003</v>
      </c>
      <c r="C103" s="214">
        <v>111</v>
      </c>
      <c r="D103" s="214">
        <v>3.3222857000000001</v>
      </c>
      <c r="E103" s="214">
        <v>-1.6819455999999999</v>
      </c>
      <c r="F103" s="214">
        <v>55.504435999999998</v>
      </c>
      <c r="G103" s="214">
        <v>3.5583330000000002</v>
      </c>
      <c r="H103" s="214">
        <v>-0.62081249999999999</v>
      </c>
    </row>
    <row r="104" spans="1:8">
      <c r="A104" s="214" t="s">
        <v>28</v>
      </c>
      <c r="B104" s="214">
        <v>2003</v>
      </c>
      <c r="C104" s="214">
        <v>111</v>
      </c>
      <c r="D104" s="214">
        <v>3.9389565000000002</v>
      </c>
      <c r="E104" s="214">
        <v>-1.6819455999999999</v>
      </c>
      <c r="F104" s="214">
        <v>55.504435999999998</v>
      </c>
      <c r="G104" s="214">
        <v>3.644444</v>
      </c>
      <c r="H104" s="214">
        <v>-0.81745319999999999</v>
      </c>
    </row>
    <row r="105" spans="1:8">
      <c r="A105" s="214" t="s">
        <v>28</v>
      </c>
      <c r="B105" s="214">
        <v>2003</v>
      </c>
      <c r="C105" s="214">
        <v>111</v>
      </c>
      <c r="D105" s="214">
        <v>4.42</v>
      </c>
      <c r="E105" s="214">
        <v>-1.6819455999999999</v>
      </c>
      <c r="F105" s="214">
        <v>55.504435999999998</v>
      </c>
      <c r="G105" s="214">
        <v>3.7214290000000001</v>
      </c>
      <c r="H105" s="214">
        <v>-0.92613970000000001</v>
      </c>
    </row>
    <row r="106" spans="1:8">
      <c r="A106" s="214" t="s">
        <v>28</v>
      </c>
      <c r="B106" s="214">
        <v>2003</v>
      </c>
      <c r="C106" s="214">
        <v>111</v>
      </c>
      <c r="D106" s="214">
        <v>4.2659545000000003</v>
      </c>
      <c r="E106" s="214">
        <v>-1.6819455999999999</v>
      </c>
      <c r="F106" s="214">
        <v>55.504435999999998</v>
      </c>
      <c r="G106" s="214">
        <v>3.9269229999999999</v>
      </c>
      <c r="H106" s="214">
        <v>-1.343207</v>
      </c>
    </row>
    <row r="107" spans="1:8">
      <c r="A107" s="214" t="s">
        <v>28</v>
      </c>
      <c r="B107" s="214">
        <v>2003</v>
      </c>
      <c r="C107" s="214">
        <v>111</v>
      </c>
      <c r="D107" s="214">
        <v>4.266</v>
      </c>
      <c r="E107" s="214">
        <v>-1.6819455999999999</v>
      </c>
      <c r="F107" s="214">
        <v>55.504435999999998</v>
      </c>
      <c r="G107" s="214">
        <v>3.967857</v>
      </c>
      <c r="H107" s="214">
        <v>-1.315283</v>
      </c>
    </row>
    <row r="108" spans="1:8">
      <c r="A108" s="214" t="s">
        <v>28</v>
      </c>
      <c r="B108" s="214">
        <v>2003</v>
      </c>
      <c r="C108" s="214">
        <v>111</v>
      </c>
      <c r="D108" s="214">
        <v>4.2884000000000002</v>
      </c>
      <c r="E108" s="214">
        <v>-1.6819455999999999</v>
      </c>
      <c r="F108" s="214">
        <v>55.504435999999998</v>
      </c>
      <c r="G108" s="214">
        <v>4.2462960000000001</v>
      </c>
      <c r="H108" s="214">
        <v>-1.12849</v>
      </c>
    </row>
    <row r="109" spans="1:8">
      <c r="A109" s="214" t="s">
        <v>28</v>
      </c>
      <c r="B109" s="214">
        <v>2003</v>
      </c>
      <c r="C109" s="214">
        <v>111</v>
      </c>
      <c r="D109" s="214">
        <v>4.2524782999999999</v>
      </c>
      <c r="E109" s="214">
        <v>-1.6819455999999999</v>
      </c>
      <c r="F109" s="214">
        <v>55.504435999999998</v>
      </c>
      <c r="G109" s="214">
        <v>4.43</v>
      </c>
      <c r="H109" s="214">
        <v>-1.071034</v>
      </c>
    </row>
    <row r="110" spans="1:8">
      <c r="A110" s="214" t="s">
        <v>28</v>
      </c>
      <c r="B110" s="214">
        <v>2004</v>
      </c>
      <c r="C110" s="214">
        <v>111</v>
      </c>
      <c r="D110" s="214">
        <v>4.1276364000000001</v>
      </c>
      <c r="E110" s="214">
        <v>-2.7909397999999999</v>
      </c>
      <c r="F110" s="214">
        <v>58.615276000000001</v>
      </c>
      <c r="G110" s="214"/>
      <c r="H110" s="214">
        <v>-1.181424</v>
      </c>
    </row>
    <row r="111" spans="1:8">
      <c r="A111" s="214" t="s">
        <v>28</v>
      </c>
      <c r="B111" s="214">
        <v>2004</v>
      </c>
      <c r="C111" s="214">
        <v>111</v>
      </c>
      <c r="D111" s="214">
        <v>4.0620500000000002</v>
      </c>
      <c r="E111" s="214">
        <v>-2.7909397999999999</v>
      </c>
      <c r="F111" s="214">
        <v>58.615276000000001</v>
      </c>
      <c r="G111" s="214"/>
      <c r="H111" s="214"/>
    </row>
    <row r="112" spans="1:8">
      <c r="A112" s="214" t="s">
        <v>28</v>
      </c>
      <c r="B112" s="214">
        <v>2004</v>
      </c>
      <c r="C112" s="214">
        <v>111</v>
      </c>
      <c r="D112" s="214">
        <v>3.8103042999999999</v>
      </c>
      <c r="E112" s="214">
        <v>-2.7909397999999999</v>
      </c>
      <c r="F112" s="214">
        <v>58.615276000000001</v>
      </c>
      <c r="G112" s="214"/>
      <c r="H112" s="214"/>
    </row>
    <row r="113" spans="1:8">
      <c r="A113" s="214" t="s">
        <v>28</v>
      </c>
      <c r="B113" s="214">
        <v>2004</v>
      </c>
      <c r="C113" s="214">
        <v>111</v>
      </c>
      <c r="D113" s="214">
        <v>4.3226364000000004</v>
      </c>
      <c r="E113" s="214">
        <v>-2.7909397999999999</v>
      </c>
      <c r="F113" s="214">
        <v>58.615276000000001</v>
      </c>
      <c r="G113" s="214"/>
      <c r="H113" s="214"/>
    </row>
    <row r="114" spans="1:8">
      <c r="A114" s="214" t="s">
        <v>28</v>
      </c>
      <c r="B114" s="214">
        <v>2004</v>
      </c>
      <c r="C114" s="214">
        <v>111</v>
      </c>
      <c r="D114" s="214">
        <v>4.6985238000000003</v>
      </c>
      <c r="E114" s="214">
        <v>-2.7909397999999999</v>
      </c>
      <c r="F114" s="214">
        <v>58.615276000000001</v>
      </c>
      <c r="G114" s="214"/>
      <c r="H114" s="214"/>
    </row>
    <row r="115" spans="1:8">
      <c r="A115" s="214" t="s">
        <v>28</v>
      </c>
      <c r="B115" s="214">
        <v>2004</v>
      </c>
      <c r="C115" s="214">
        <v>111</v>
      </c>
      <c r="D115" s="214">
        <v>4.7240000000000002</v>
      </c>
      <c r="E115" s="214">
        <v>-2.7909397999999999</v>
      </c>
      <c r="F115" s="214">
        <v>58.615276000000001</v>
      </c>
      <c r="G115" s="214"/>
      <c r="H115" s="214"/>
    </row>
    <row r="116" spans="1:8">
      <c r="A116" s="214" t="s">
        <v>28</v>
      </c>
      <c r="B116" s="214">
        <v>2004</v>
      </c>
      <c r="C116" s="214">
        <v>111</v>
      </c>
      <c r="D116" s="214">
        <v>4.4765908999999997</v>
      </c>
      <c r="E116" s="214">
        <v>-2.7909397999999999</v>
      </c>
      <c r="F116" s="214">
        <v>58.615276000000001</v>
      </c>
      <c r="G116" s="214"/>
      <c r="H116" s="214"/>
    </row>
    <row r="117" spans="1:8">
      <c r="A117" s="214" t="s">
        <v>28</v>
      </c>
      <c r="B117" s="214">
        <v>2004</v>
      </c>
      <c r="C117" s="214">
        <v>111</v>
      </c>
      <c r="D117" s="214">
        <v>4.2694545000000002</v>
      </c>
      <c r="E117" s="214">
        <v>-2.7909397999999999</v>
      </c>
      <c r="F117" s="214">
        <v>58.615276000000001</v>
      </c>
      <c r="G117" s="214"/>
      <c r="H117" s="214"/>
    </row>
    <row r="118" spans="1:8">
      <c r="A118" s="214" t="s">
        <v>28</v>
      </c>
      <c r="B118" s="214">
        <v>2004</v>
      </c>
      <c r="C118" s="214">
        <v>111</v>
      </c>
      <c r="D118" s="214">
        <v>4.1201363999999998</v>
      </c>
      <c r="E118" s="214">
        <v>-2.7909397999999999</v>
      </c>
      <c r="F118" s="214">
        <v>58.615276000000001</v>
      </c>
      <c r="G118" s="214"/>
      <c r="H118" s="214"/>
    </row>
    <row r="119" spans="1:8">
      <c r="A119" s="214" t="s">
        <v>28</v>
      </c>
      <c r="B119" s="214">
        <v>2004</v>
      </c>
      <c r="C119" s="214">
        <v>111</v>
      </c>
      <c r="D119" s="214">
        <v>4.0790952000000003</v>
      </c>
      <c r="E119" s="214">
        <v>-2.7909397999999999</v>
      </c>
      <c r="F119" s="214">
        <v>58.615276000000001</v>
      </c>
      <c r="G119" s="214"/>
      <c r="H119" s="214"/>
    </row>
    <row r="120" spans="1:8">
      <c r="A120" s="214" t="s">
        <v>28</v>
      </c>
      <c r="B120" s="214">
        <v>2004</v>
      </c>
      <c r="C120" s="214">
        <v>111</v>
      </c>
      <c r="D120" s="214">
        <v>4.1859999999999999</v>
      </c>
      <c r="E120" s="214">
        <v>-2.7909397999999999</v>
      </c>
      <c r="F120" s="214">
        <v>58.615276000000001</v>
      </c>
      <c r="G120" s="214"/>
      <c r="H120" s="214"/>
    </row>
    <row r="121" spans="1:8">
      <c r="A121" s="214" t="s">
        <v>28</v>
      </c>
      <c r="B121" s="214">
        <v>2004</v>
      </c>
      <c r="C121" s="214">
        <v>111</v>
      </c>
      <c r="D121" s="214">
        <v>4.2184347999999998</v>
      </c>
      <c r="E121" s="214">
        <v>-2.7909397999999999</v>
      </c>
      <c r="F121" s="214">
        <v>58.615276000000001</v>
      </c>
      <c r="G121" s="214"/>
      <c r="H121" s="214"/>
    </row>
    <row r="122" spans="1:8">
      <c r="A122" s="214" t="s">
        <v>28</v>
      </c>
      <c r="B122" s="214">
        <v>2005</v>
      </c>
      <c r="C122" s="214">
        <v>111</v>
      </c>
      <c r="D122" s="214">
        <v>4.2065238000000003</v>
      </c>
      <c r="E122" s="214">
        <v>-2.3988008000000001</v>
      </c>
      <c r="F122" s="214">
        <v>66.122459000000006</v>
      </c>
      <c r="G122" s="214">
        <v>3.4188619999999998</v>
      </c>
      <c r="H122" s="214"/>
    </row>
    <row r="123" spans="1:8">
      <c r="A123" s="214" t="s">
        <v>28</v>
      </c>
      <c r="B123" s="214">
        <v>2005</v>
      </c>
      <c r="C123" s="214">
        <v>111</v>
      </c>
      <c r="D123" s="214">
        <v>4.1638999999999999</v>
      </c>
      <c r="E123" s="214">
        <v>-2.3988008000000001</v>
      </c>
      <c r="F123" s="214">
        <v>66.122459000000006</v>
      </c>
      <c r="G123" s="214">
        <v>3.380865</v>
      </c>
      <c r="H123" s="214">
        <v>-0.3453813</v>
      </c>
    </row>
    <row r="124" spans="1:8">
      <c r="A124" s="214" t="s">
        <v>28</v>
      </c>
      <c r="B124" s="214">
        <v>2005</v>
      </c>
      <c r="C124" s="214">
        <v>111</v>
      </c>
      <c r="D124" s="214">
        <v>4.4958695999999998</v>
      </c>
      <c r="E124" s="214">
        <v>-2.3988008000000001</v>
      </c>
      <c r="F124" s="214">
        <v>66.122459000000006</v>
      </c>
      <c r="G124" s="214">
        <v>3.4242279999999998</v>
      </c>
      <c r="H124" s="214">
        <v>8.0668000000000007E-3</v>
      </c>
    </row>
    <row r="125" spans="1:8">
      <c r="A125" s="214" t="s">
        <v>28</v>
      </c>
      <c r="B125" s="214">
        <v>2005</v>
      </c>
      <c r="C125" s="214">
        <v>111</v>
      </c>
      <c r="D125" s="214">
        <v>4.3216190000000001</v>
      </c>
      <c r="E125" s="214">
        <v>-2.3988008000000001</v>
      </c>
      <c r="F125" s="214">
        <v>66.122459000000006</v>
      </c>
      <c r="G125" s="214">
        <v>3.3706149999999999</v>
      </c>
      <c r="H125" s="214">
        <v>5.4539299999999999E-2</v>
      </c>
    </row>
    <row r="126" spans="1:8">
      <c r="A126" s="214" t="s">
        <v>28</v>
      </c>
      <c r="B126" s="214">
        <v>2005</v>
      </c>
      <c r="C126" s="214">
        <v>111</v>
      </c>
      <c r="D126" s="214">
        <v>4.1313636000000002</v>
      </c>
      <c r="E126" s="214">
        <v>-2.3988008000000001</v>
      </c>
      <c r="F126" s="214">
        <v>66.122459000000006</v>
      </c>
      <c r="G126" s="214">
        <v>3.2971750000000002</v>
      </c>
      <c r="H126" s="214">
        <v>0.13963210000000001</v>
      </c>
    </row>
    <row r="127" spans="1:8">
      <c r="A127" s="214" t="s">
        <v>28</v>
      </c>
      <c r="B127" s="214">
        <v>2005</v>
      </c>
      <c r="C127" s="214">
        <v>111</v>
      </c>
      <c r="D127" s="214">
        <v>3.9883636</v>
      </c>
      <c r="E127" s="214">
        <v>-2.3988008000000001</v>
      </c>
      <c r="F127" s="214">
        <v>66.122459000000006</v>
      </c>
      <c r="G127" s="214">
        <v>3.2623609999999998</v>
      </c>
      <c r="H127" s="214">
        <v>0.18797369999999999</v>
      </c>
    </row>
    <row r="128" spans="1:8">
      <c r="A128" s="214" t="s">
        <v>28</v>
      </c>
      <c r="B128" s="214">
        <v>2005</v>
      </c>
      <c r="C128" s="214">
        <v>111</v>
      </c>
      <c r="D128" s="214">
        <v>4.1627618999999996</v>
      </c>
      <c r="E128" s="214">
        <v>-2.3988008000000001</v>
      </c>
      <c r="F128" s="214">
        <v>66.122459000000006</v>
      </c>
      <c r="G128" s="214">
        <v>3.2400180000000001</v>
      </c>
      <c r="H128" s="214">
        <v>0.274418</v>
      </c>
    </row>
    <row r="129" spans="1:8">
      <c r="A129" s="214" t="s">
        <v>28</v>
      </c>
      <c r="B129" s="214">
        <v>2005</v>
      </c>
      <c r="C129" s="214">
        <v>111</v>
      </c>
      <c r="D129" s="214">
        <v>4.2502608999999998</v>
      </c>
      <c r="E129" s="214">
        <v>-2.3988008000000001</v>
      </c>
      <c r="F129" s="214">
        <v>66.122459000000006</v>
      </c>
      <c r="G129" s="214">
        <v>3.3267370000000001</v>
      </c>
      <c r="H129" s="214">
        <v>0.3800964</v>
      </c>
    </row>
    <row r="130" spans="1:8">
      <c r="A130" s="214" t="s">
        <v>28</v>
      </c>
      <c r="B130" s="214">
        <v>2005</v>
      </c>
      <c r="C130" s="214">
        <v>111</v>
      </c>
      <c r="D130" s="214">
        <v>4.1862727</v>
      </c>
      <c r="E130" s="214">
        <v>-2.3988008000000001</v>
      </c>
      <c r="F130" s="214">
        <v>66.122459000000006</v>
      </c>
      <c r="G130" s="214">
        <v>3.2642989999999998</v>
      </c>
      <c r="H130" s="214">
        <v>0.55135610000000002</v>
      </c>
    </row>
    <row r="131" spans="1:8">
      <c r="A131" s="214" t="s">
        <v>28</v>
      </c>
      <c r="B131" s="214">
        <v>2005</v>
      </c>
      <c r="C131" s="214">
        <v>111</v>
      </c>
      <c r="D131" s="214">
        <v>4.4511428999999998</v>
      </c>
      <c r="E131" s="214">
        <v>-2.3988008000000001</v>
      </c>
      <c r="F131" s="214">
        <v>66.122459000000006</v>
      </c>
      <c r="G131" s="214">
        <v>3.2793060000000001</v>
      </c>
      <c r="H131" s="214">
        <v>0.62450810000000001</v>
      </c>
    </row>
    <row r="132" spans="1:8">
      <c r="A132" s="214" t="s">
        <v>28</v>
      </c>
      <c r="B132" s="214">
        <v>2005</v>
      </c>
      <c r="C132" s="214">
        <v>111</v>
      </c>
      <c r="D132" s="214">
        <v>4.5297726999999997</v>
      </c>
      <c r="E132" s="214">
        <v>-2.3988008000000001</v>
      </c>
      <c r="F132" s="214">
        <v>66.122459000000006</v>
      </c>
      <c r="G132" s="214">
        <v>3.2897780000000001</v>
      </c>
      <c r="H132" s="214">
        <v>0.60363140000000004</v>
      </c>
    </row>
    <row r="133" spans="1:8">
      <c r="A133" s="214" t="s">
        <v>28</v>
      </c>
      <c r="B133" s="214">
        <v>2005</v>
      </c>
      <c r="C133" s="214">
        <v>111</v>
      </c>
      <c r="D133" s="214">
        <v>4.4571817999999999</v>
      </c>
      <c r="E133" s="214">
        <v>-2.3988008000000001</v>
      </c>
      <c r="F133" s="214">
        <v>66.122459000000006</v>
      </c>
      <c r="G133" s="214">
        <v>3.4111579999999999</v>
      </c>
      <c r="H133" s="214">
        <v>0.5914123</v>
      </c>
    </row>
    <row r="134" spans="1:8">
      <c r="A134" s="214" t="s">
        <v>28</v>
      </c>
      <c r="B134" s="214">
        <v>2006</v>
      </c>
      <c r="C134" s="214">
        <v>111</v>
      </c>
      <c r="D134" s="214">
        <v>4.4036363999999999</v>
      </c>
      <c r="E134" s="214">
        <v>-1.1559911</v>
      </c>
      <c r="F134" s="214">
        <v>65.469971000000001</v>
      </c>
      <c r="G134" s="214">
        <v>3.112323</v>
      </c>
      <c r="H134" s="214">
        <v>0.5281323</v>
      </c>
    </row>
    <row r="135" spans="1:8">
      <c r="A135" s="214" t="s">
        <v>28</v>
      </c>
      <c r="B135" s="214">
        <v>2006</v>
      </c>
      <c r="C135" s="214">
        <v>111</v>
      </c>
      <c r="D135" s="214">
        <v>4.5646000000000004</v>
      </c>
      <c r="E135" s="214">
        <v>-1.1559911</v>
      </c>
      <c r="F135" s="214">
        <v>65.469971000000001</v>
      </c>
      <c r="G135" s="214">
        <v>3.0330330000000001</v>
      </c>
      <c r="H135" s="214">
        <v>-0.19744909999999999</v>
      </c>
    </row>
    <row r="136" spans="1:8">
      <c r="A136" s="214" t="s">
        <v>28</v>
      </c>
      <c r="B136" s="214">
        <v>2006</v>
      </c>
      <c r="C136" s="214">
        <v>111</v>
      </c>
      <c r="D136" s="214">
        <v>4.7207391000000003</v>
      </c>
      <c r="E136" s="214">
        <v>-1.1559911</v>
      </c>
      <c r="F136" s="214">
        <v>65.469971000000001</v>
      </c>
      <c r="G136" s="214">
        <v>2.9663309999999998</v>
      </c>
      <c r="H136" s="214">
        <v>-1.9157E-2</v>
      </c>
    </row>
    <row r="137" spans="1:8">
      <c r="A137" s="214" t="s">
        <v>28</v>
      </c>
      <c r="B137" s="214">
        <v>2006</v>
      </c>
      <c r="C137" s="214">
        <v>111</v>
      </c>
      <c r="D137" s="214">
        <v>4.9874000000000001</v>
      </c>
      <c r="E137" s="214">
        <v>-1.1559911</v>
      </c>
      <c r="F137" s="214">
        <v>65.469971000000001</v>
      </c>
      <c r="G137" s="214">
        <v>2.896083</v>
      </c>
      <c r="H137" s="214">
        <v>-0.1046682</v>
      </c>
    </row>
    <row r="138" spans="1:8">
      <c r="A138" s="214" t="s">
        <v>28</v>
      </c>
      <c r="B138" s="214">
        <v>2006</v>
      </c>
      <c r="C138" s="214">
        <v>111</v>
      </c>
      <c r="D138" s="214">
        <v>5.1017390999999996</v>
      </c>
      <c r="E138" s="214">
        <v>-1.1559911</v>
      </c>
      <c r="F138" s="214">
        <v>65.469971000000001</v>
      </c>
      <c r="G138" s="214">
        <v>2.9172120000000001</v>
      </c>
      <c r="H138" s="214">
        <v>3.9455499999999998E-2</v>
      </c>
    </row>
    <row r="139" spans="1:8">
      <c r="A139" s="214" t="s">
        <v>28</v>
      </c>
      <c r="B139" s="214">
        <v>2006</v>
      </c>
      <c r="C139" s="214">
        <v>111</v>
      </c>
      <c r="D139" s="214">
        <v>5.1011818</v>
      </c>
      <c r="E139" s="214">
        <v>-1.1559911</v>
      </c>
      <c r="F139" s="214">
        <v>65.469971000000001</v>
      </c>
      <c r="G139" s="214">
        <v>2.9172120000000001</v>
      </c>
      <c r="H139" s="214">
        <v>0.16678699999999999</v>
      </c>
    </row>
    <row r="140" spans="1:8">
      <c r="A140" s="214" t="s">
        <v>28</v>
      </c>
      <c r="B140" s="214">
        <v>2006</v>
      </c>
      <c r="C140" s="214">
        <v>111</v>
      </c>
      <c r="D140" s="214">
        <v>5.0837618999999998</v>
      </c>
      <c r="E140" s="214">
        <v>-1.1559911</v>
      </c>
      <c r="F140" s="214">
        <v>65.469971000000001</v>
      </c>
      <c r="G140" s="214">
        <v>2.7738299999999998</v>
      </c>
      <c r="H140" s="214">
        <v>1.6787199999999999E-2</v>
      </c>
    </row>
    <row r="141" spans="1:8">
      <c r="A141" s="214" t="s">
        <v>28</v>
      </c>
      <c r="B141" s="214">
        <v>2006</v>
      </c>
      <c r="C141" s="214">
        <v>111</v>
      </c>
      <c r="D141" s="214">
        <v>4.8715652</v>
      </c>
      <c r="E141" s="214">
        <v>-1.1559911</v>
      </c>
      <c r="F141" s="214">
        <v>65.469971000000001</v>
      </c>
      <c r="G141" s="214">
        <v>2.690391</v>
      </c>
      <c r="H141" s="214">
        <v>0.4552252</v>
      </c>
    </row>
    <row r="142" spans="1:8">
      <c r="A142" s="214" t="s">
        <v>28</v>
      </c>
      <c r="B142" s="214">
        <v>2006</v>
      </c>
      <c r="C142" s="214">
        <v>111</v>
      </c>
      <c r="D142" s="214">
        <v>4.7133333000000004</v>
      </c>
      <c r="E142" s="214">
        <v>-1.1559911</v>
      </c>
      <c r="F142" s="214">
        <v>65.469971000000001</v>
      </c>
      <c r="G142" s="214">
        <v>2.6132309999999999</v>
      </c>
      <c r="H142" s="214">
        <v>0.86865599999999998</v>
      </c>
    </row>
    <row r="143" spans="1:8">
      <c r="A143" s="214" t="s">
        <v>28</v>
      </c>
      <c r="B143" s="214">
        <v>2006</v>
      </c>
      <c r="C143" s="214">
        <v>111</v>
      </c>
      <c r="D143" s="214">
        <v>4.7197727</v>
      </c>
      <c r="E143" s="214">
        <v>-1.1559911</v>
      </c>
      <c r="F143" s="214">
        <v>65.469971000000001</v>
      </c>
      <c r="G143" s="214">
        <v>2.6278990000000002</v>
      </c>
      <c r="H143" s="214">
        <v>0.94950009999999996</v>
      </c>
    </row>
    <row r="144" spans="1:8">
      <c r="A144" s="214" t="s">
        <v>28</v>
      </c>
      <c r="B144" s="214">
        <v>2006</v>
      </c>
      <c r="C144" s="214">
        <v>111</v>
      </c>
      <c r="D144" s="214">
        <v>4.5911363999999999</v>
      </c>
      <c r="E144" s="214">
        <v>-1.1559911</v>
      </c>
      <c r="F144" s="214">
        <v>65.469971000000001</v>
      </c>
      <c r="G144" s="214">
        <v>2.4781810000000002</v>
      </c>
      <c r="H144" s="214">
        <v>0.93373980000000001</v>
      </c>
    </row>
    <row r="145" spans="1:8">
      <c r="A145" s="214" t="s">
        <v>28</v>
      </c>
      <c r="B145" s="214">
        <v>2006</v>
      </c>
      <c r="C145" s="214">
        <v>111</v>
      </c>
      <c r="D145" s="214">
        <v>4.5617618999999996</v>
      </c>
      <c r="E145" s="214">
        <v>-1.1559911</v>
      </c>
      <c r="F145" s="214">
        <v>65.469971000000001</v>
      </c>
      <c r="G145" s="214">
        <v>2.3448340000000001</v>
      </c>
      <c r="H145" s="214">
        <v>0.9633853</v>
      </c>
    </row>
    <row r="146" spans="1:8">
      <c r="A146" s="214" t="s">
        <v>28</v>
      </c>
      <c r="B146" s="214">
        <v>2007</v>
      </c>
      <c r="C146" s="214">
        <v>111</v>
      </c>
      <c r="D146" s="214">
        <v>4.7536522000000003</v>
      </c>
      <c r="E146" s="214">
        <v>-9.5078629999999997E-2</v>
      </c>
      <c r="F146" s="214">
        <v>64.197151000000005</v>
      </c>
      <c r="G146" s="214">
        <v>2.9782660000000001</v>
      </c>
      <c r="H146" s="214">
        <v>0.96150539999999995</v>
      </c>
    </row>
    <row r="147" spans="1:8">
      <c r="A147" s="214" t="s">
        <v>28</v>
      </c>
      <c r="B147" s="214">
        <v>2007</v>
      </c>
      <c r="C147" s="214">
        <v>111</v>
      </c>
      <c r="D147" s="214">
        <v>4.7205500000000002</v>
      </c>
      <c r="E147" s="214">
        <v>-9.5078629999999997E-2</v>
      </c>
      <c r="F147" s="214">
        <v>64.197151000000005</v>
      </c>
      <c r="G147" s="214">
        <v>2.9593929999999999</v>
      </c>
      <c r="H147" s="214">
        <v>0.35198479999999999</v>
      </c>
    </row>
    <row r="148" spans="1:8">
      <c r="A148" s="214" t="s">
        <v>28</v>
      </c>
      <c r="B148" s="214">
        <v>2007</v>
      </c>
      <c r="C148" s="214">
        <v>111</v>
      </c>
      <c r="D148" s="214">
        <v>4.5591818000000002</v>
      </c>
      <c r="E148" s="214">
        <v>-9.5078629999999997E-2</v>
      </c>
      <c r="F148" s="214">
        <v>64.197151000000005</v>
      </c>
      <c r="G148" s="214">
        <v>2.9811480000000001</v>
      </c>
      <c r="H148" s="214">
        <v>-0.14545179999999999</v>
      </c>
    </row>
    <row r="149" spans="1:8">
      <c r="A149" s="214" t="s">
        <v>28</v>
      </c>
      <c r="B149" s="214">
        <v>2007</v>
      </c>
      <c r="C149" s="214">
        <v>111</v>
      </c>
      <c r="D149" s="214">
        <v>4.6870000000000003</v>
      </c>
      <c r="E149" s="214">
        <v>-9.5078629999999997E-2</v>
      </c>
      <c r="F149" s="214">
        <v>64.197151000000005</v>
      </c>
      <c r="G149" s="214">
        <v>2.875982</v>
      </c>
      <c r="H149" s="214">
        <v>2.41952E-2</v>
      </c>
    </row>
    <row r="150" spans="1:8">
      <c r="A150" s="214" t="s">
        <v>28</v>
      </c>
      <c r="B150" s="214">
        <v>2007</v>
      </c>
      <c r="C150" s="214">
        <v>111</v>
      </c>
      <c r="D150" s="214">
        <v>4.7465652</v>
      </c>
      <c r="E150" s="214">
        <v>-9.5078629999999997E-2</v>
      </c>
      <c r="F150" s="214">
        <v>64.197151000000005</v>
      </c>
      <c r="G150" s="214">
        <v>2.8036940000000001</v>
      </c>
      <c r="H150" s="214">
        <v>0.17726069999999999</v>
      </c>
    </row>
    <row r="151" spans="1:8">
      <c r="A151" s="214" t="s">
        <v>28</v>
      </c>
      <c r="B151" s="214">
        <v>2007</v>
      </c>
      <c r="C151" s="214">
        <v>111</v>
      </c>
      <c r="D151" s="214">
        <v>5.1028570999999996</v>
      </c>
      <c r="E151" s="214">
        <v>-9.5078629999999997E-2</v>
      </c>
      <c r="F151" s="214">
        <v>64.197151000000005</v>
      </c>
      <c r="G151" s="214">
        <v>2.8739759999999999</v>
      </c>
      <c r="H151" s="214">
        <v>0.31191239999999998</v>
      </c>
    </row>
    <row r="152" spans="1:8">
      <c r="A152" s="214" t="s">
        <v>28</v>
      </c>
      <c r="B152" s="214">
        <v>2007</v>
      </c>
      <c r="C152" s="214">
        <v>111</v>
      </c>
      <c r="D152" s="214">
        <v>4.9914091000000003</v>
      </c>
      <c r="E152" s="214">
        <v>-9.5078629999999997E-2</v>
      </c>
      <c r="F152" s="214">
        <v>64.197151000000005</v>
      </c>
      <c r="G152" s="214">
        <v>2.8386939999999998</v>
      </c>
      <c r="H152" s="214">
        <v>0.36584499999999998</v>
      </c>
    </row>
    <row r="153" spans="1:8">
      <c r="A153" s="214" t="s">
        <v>28</v>
      </c>
      <c r="B153" s="214">
        <v>2007</v>
      </c>
      <c r="C153" s="214">
        <v>111</v>
      </c>
      <c r="D153" s="214">
        <v>4.6773913</v>
      </c>
      <c r="E153" s="214">
        <v>-9.5078629999999997E-2</v>
      </c>
      <c r="F153" s="214">
        <v>64.197151000000005</v>
      </c>
      <c r="G153" s="214">
        <v>2.6399370000000002</v>
      </c>
      <c r="H153" s="214">
        <v>0.3769112</v>
      </c>
    </row>
    <row r="154" spans="1:8">
      <c r="A154" s="214" t="s">
        <v>28</v>
      </c>
      <c r="B154" s="214">
        <v>2007</v>
      </c>
      <c r="C154" s="214">
        <v>111</v>
      </c>
      <c r="D154" s="214">
        <v>4.5156000000000001</v>
      </c>
      <c r="E154" s="214">
        <v>-9.5078629999999997E-2</v>
      </c>
      <c r="F154" s="214">
        <v>64.197151000000005</v>
      </c>
      <c r="G154" s="214">
        <v>2.4138730000000002</v>
      </c>
      <c r="H154" s="214">
        <v>0.57124220000000003</v>
      </c>
    </row>
    <row r="155" spans="1:8">
      <c r="A155" s="214" t="s">
        <v>28</v>
      </c>
      <c r="B155" s="214">
        <v>2007</v>
      </c>
      <c r="C155" s="214">
        <v>111</v>
      </c>
      <c r="D155" s="214">
        <v>4.5210869999999996</v>
      </c>
      <c r="E155" s="214">
        <v>-9.5078629999999997E-2</v>
      </c>
      <c r="F155" s="214">
        <v>64.197151000000005</v>
      </c>
      <c r="G155" s="214">
        <v>2.3523339999999999</v>
      </c>
      <c r="H155" s="214">
        <v>0.5786154</v>
      </c>
    </row>
    <row r="156" spans="1:8">
      <c r="A156" s="214" t="s">
        <v>28</v>
      </c>
      <c r="B156" s="214">
        <v>2007</v>
      </c>
      <c r="C156" s="214">
        <v>111</v>
      </c>
      <c r="D156" s="214">
        <v>4.1419544999999998</v>
      </c>
      <c r="E156" s="214">
        <v>-9.5078629999999997E-2</v>
      </c>
      <c r="F156" s="214">
        <v>64.197151000000005</v>
      </c>
      <c r="G156" s="214">
        <v>2.2913109999999999</v>
      </c>
      <c r="H156" s="214">
        <v>0.61425209999999997</v>
      </c>
    </row>
    <row r="157" spans="1:8">
      <c r="A157" s="214" t="s">
        <v>28</v>
      </c>
      <c r="B157" s="214">
        <v>2007</v>
      </c>
      <c r="C157" s="214">
        <v>111</v>
      </c>
      <c r="D157" s="214">
        <v>4.0952381000000004</v>
      </c>
      <c r="E157" s="214">
        <v>-9.5078629999999997E-2</v>
      </c>
      <c r="F157" s="214">
        <v>64.197151000000005</v>
      </c>
      <c r="G157" s="214">
        <v>2.0983230000000002</v>
      </c>
      <c r="H157" s="214">
        <v>0.54124519999999998</v>
      </c>
    </row>
    <row r="158" spans="1:8">
      <c r="A158" s="214" t="s">
        <v>28</v>
      </c>
      <c r="B158" s="214">
        <v>2008</v>
      </c>
      <c r="C158" s="214">
        <v>111</v>
      </c>
      <c r="D158" s="214">
        <v>3.7252608999999999</v>
      </c>
      <c r="E158" s="214">
        <v>-0.79464692000000003</v>
      </c>
      <c r="F158" s="214">
        <v>64.665428000000006</v>
      </c>
      <c r="G158" s="214">
        <v>2.701025</v>
      </c>
      <c r="H158" s="214">
        <v>0.52001719999999996</v>
      </c>
    </row>
    <row r="159" spans="1:8">
      <c r="A159" s="214" t="s">
        <v>28</v>
      </c>
      <c r="B159" s="214">
        <v>2008</v>
      </c>
      <c r="C159" s="214">
        <v>111</v>
      </c>
      <c r="D159" s="214">
        <v>3.7301429000000002</v>
      </c>
      <c r="E159" s="214">
        <v>-0.79464692000000003</v>
      </c>
      <c r="F159" s="214">
        <v>64.665428000000006</v>
      </c>
      <c r="G159" s="214">
        <v>2.5761729999999998</v>
      </c>
      <c r="H159" s="214">
        <v>-0.2239572</v>
      </c>
    </row>
    <row r="160" spans="1:8">
      <c r="A160" s="214" t="s">
        <v>28</v>
      </c>
      <c r="B160" s="214">
        <v>2008</v>
      </c>
      <c r="C160" s="214">
        <v>111</v>
      </c>
      <c r="D160" s="214">
        <v>3.4847142999999998</v>
      </c>
      <c r="E160" s="214">
        <v>-0.79464692000000003</v>
      </c>
      <c r="F160" s="214">
        <v>64.665428000000006</v>
      </c>
      <c r="G160" s="214">
        <v>2.3318729999999999</v>
      </c>
      <c r="H160" s="214">
        <v>0.44640770000000002</v>
      </c>
    </row>
    <row r="161" spans="1:8">
      <c r="A161" s="214" t="s">
        <v>28</v>
      </c>
      <c r="B161" s="214">
        <v>2008</v>
      </c>
      <c r="C161" s="214">
        <v>111</v>
      </c>
      <c r="D161" s="214">
        <v>3.6485455</v>
      </c>
      <c r="E161" s="214">
        <v>-0.79464692000000003</v>
      </c>
      <c r="F161" s="214">
        <v>64.665428000000006</v>
      </c>
      <c r="G161" s="214">
        <v>2.129337</v>
      </c>
      <c r="H161" s="214">
        <v>0.4420153</v>
      </c>
    </row>
    <row r="162" spans="1:8">
      <c r="A162" s="214" t="s">
        <v>28</v>
      </c>
      <c r="B162" s="214">
        <v>2008</v>
      </c>
      <c r="C162" s="214">
        <v>111</v>
      </c>
      <c r="D162" s="214">
        <v>3.8717727000000002</v>
      </c>
      <c r="E162" s="214">
        <v>-0.79464692000000003</v>
      </c>
      <c r="F162" s="214">
        <v>64.665428000000006</v>
      </c>
      <c r="G162" s="214">
        <v>1.9207920000000001</v>
      </c>
      <c r="H162" s="214">
        <v>0.2852285</v>
      </c>
    </row>
    <row r="163" spans="1:8">
      <c r="A163" s="214" t="s">
        <v>28</v>
      </c>
      <c r="B163" s="214">
        <v>2008</v>
      </c>
      <c r="C163" s="214">
        <v>111</v>
      </c>
      <c r="D163" s="214">
        <v>4.0829047999999997</v>
      </c>
      <c r="E163" s="214">
        <v>-0.79464692000000003</v>
      </c>
      <c r="F163" s="214">
        <v>64.665428000000006</v>
      </c>
      <c r="G163" s="214">
        <v>1.735832</v>
      </c>
      <c r="H163" s="214">
        <v>0.1710815</v>
      </c>
    </row>
    <row r="164" spans="1:8">
      <c r="A164" s="214" t="s">
        <v>28</v>
      </c>
      <c r="B164" s="214">
        <v>2008</v>
      </c>
      <c r="C164" s="214">
        <v>111</v>
      </c>
      <c r="D164" s="214">
        <v>3.9723042999999998</v>
      </c>
      <c r="E164" s="214">
        <v>-0.79464692000000003</v>
      </c>
      <c r="F164" s="214">
        <v>64.665428000000006</v>
      </c>
      <c r="G164" s="214">
        <v>1.4773609999999999</v>
      </c>
      <c r="H164" s="214">
        <v>-5.8415300000000003E-2</v>
      </c>
    </row>
    <row r="165" spans="1:8">
      <c r="A165" s="214" t="s">
        <v>28</v>
      </c>
      <c r="B165" s="214">
        <v>2008</v>
      </c>
      <c r="C165" s="214">
        <v>111</v>
      </c>
      <c r="D165" s="214">
        <v>3.8790952000000001</v>
      </c>
      <c r="E165" s="214">
        <v>-0.79464692000000003</v>
      </c>
      <c r="F165" s="214">
        <v>64.665428000000006</v>
      </c>
      <c r="G165" s="214">
        <v>1.439049</v>
      </c>
      <c r="H165" s="214">
        <v>-0.22839290000000001</v>
      </c>
    </row>
    <row r="166" spans="1:8">
      <c r="A166" s="214" t="s">
        <v>28</v>
      </c>
      <c r="B166" s="214">
        <v>2008</v>
      </c>
      <c r="C166" s="214">
        <v>111</v>
      </c>
      <c r="D166" s="214">
        <v>3.6809544999999999</v>
      </c>
      <c r="E166" s="214">
        <v>-0.79464692000000003</v>
      </c>
      <c r="F166" s="214">
        <v>64.665428000000006</v>
      </c>
      <c r="G166" s="214">
        <v>1.3961380000000001</v>
      </c>
      <c r="H166" s="214">
        <v>-0.1538612</v>
      </c>
    </row>
    <row r="167" spans="1:8">
      <c r="A167" s="214" t="s">
        <v>28</v>
      </c>
      <c r="B167" s="214">
        <v>2008</v>
      </c>
      <c r="C167" s="214">
        <v>111</v>
      </c>
      <c r="D167" s="214">
        <v>3.7818261</v>
      </c>
      <c r="E167" s="214">
        <v>-0.79464692000000003</v>
      </c>
      <c r="F167" s="214">
        <v>64.665428000000006</v>
      </c>
      <c r="G167" s="214">
        <v>4.0203599999999999E-2</v>
      </c>
      <c r="H167" s="214">
        <v>-0.20421249999999999</v>
      </c>
    </row>
    <row r="168" spans="1:8">
      <c r="A168" s="214" t="s">
        <v>28</v>
      </c>
      <c r="B168" s="214">
        <v>2008</v>
      </c>
      <c r="C168" s="214">
        <v>111</v>
      </c>
      <c r="D168" s="214">
        <v>3.4799000000000002</v>
      </c>
      <c r="E168" s="214">
        <v>-0.79464692000000003</v>
      </c>
      <c r="F168" s="214">
        <v>64.665428000000006</v>
      </c>
      <c r="G168" s="214">
        <v>4.0203599999999999E-2</v>
      </c>
      <c r="H168" s="214">
        <v>-0.20273079999999999</v>
      </c>
    </row>
    <row r="169" spans="1:8">
      <c r="A169" s="214" t="s">
        <v>28</v>
      </c>
      <c r="B169" s="214">
        <v>2008</v>
      </c>
      <c r="C169" s="214">
        <v>111</v>
      </c>
      <c r="D169" s="214">
        <v>2.3892174000000002</v>
      </c>
      <c r="E169" s="214">
        <v>-0.79464692000000003</v>
      </c>
      <c r="F169" s="214">
        <v>64.665428000000006</v>
      </c>
      <c r="G169" s="214">
        <v>-1.3129489999999999</v>
      </c>
      <c r="H169" s="214">
        <v>-0.28606429999999999</v>
      </c>
    </row>
    <row r="170" spans="1:8">
      <c r="A170" s="214" t="s">
        <v>28</v>
      </c>
      <c r="B170" s="214">
        <v>2009</v>
      </c>
      <c r="C170" s="214">
        <v>111</v>
      </c>
      <c r="D170" s="214">
        <v>2.4619545</v>
      </c>
      <c r="E170" s="214">
        <v>-4.6403828000000003</v>
      </c>
      <c r="F170" s="214">
        <v>73.708290000000005</v>
      </c>
      <c r="G170" s="214">
        <v>2.2796699999999999</v>
      </c>
      <c r="H170" s="214">
        <v>-1.074681</v>
      </c>
    </row>
    <row r="171" spans="1:8">
      <c r="A171" s="214" t="s">
        <v>28</v>
      </c>
      <c r="B171" s="214">
        <v>2009</v>
      </c>
      <c r="C171" s="214">
        <v>111</v>
      </c>
      <c r="D171" s="214">
        <v>2.8560500000000002</v>
      </c>
      <c r="E171" s="214">
        <v>-4.6403828000000003</v>
      </c>
      <c r="F171" s="214">
        <v>73.708290000000005</v>
      </c>
      <c r="G171" s="214">
        <v>1.9634370000000001</v>
      </c>
      <c r="H171" s="214">
        <v>-4.9316990000000001</v>
      </c>
    </row>
    <row r="172" spans="1:8">
      <c r="A172" s="214" t="s">
        <v>28</v>
      </c>
      <c r="B172" s="214">
        <v>2009</v>
      </c>
      <c r="C172" s="214">
        <v>111</v>
      </c>
      <c r="D172" s="214">
        <v>2.8039545000000001</v>
      </c>
      <c r="E172" s="214">
        <v>-4.6403828000000003</v>
      </c>
      <c r="F172" s="214">
        <v>73.708290000000005</v>
      </c>
      <c r="G172" s="214">
        <v>1.724</v>
      </c>
      <c r="H172" s="214">
        <v>1.9734080000000001</v>
      </c>
    </row>
    <row r="173" spans="1:8">
      <c r="A173" s="214" t="s">
        <v>28</v>
      </c>
      <c r="B173" s="214">
        <v>2009</v>
      </c>
      <c r="C173" s="214">
        <v>111</v>
      </c>
      <c r="D173" s="214">
        <v>2.8986364</v>
      </c>
      <c r="E173" s="214">
        <v>-4.6403828000000003</v>
      </c>
      <c r="F173" s="214">
        <v>73.708290000000005</v>
      </c>
      <c r="G173" s="214">
        <v>1.759342</v>
      </c>
      <c r="H173" s="214">
        <v>-0.13559650000000001</v>
      </c>
    </row>
    <row r="174" spans="1:8">
      <c r="A174" s="214" t="s">
        <v>28</v>
      </c>
      <c r="B174" s="214">
        <v>2009</v>
      </c>
      <c r="C174" s="214">
        <v>111</v>
      </c>
      <c r="D174" s="214">
        <v>3.2975713999999998</v>
      </c>
      <c r="E174" s="214">
        <v>-4.6403828000000003</v>
      </c>
      <c r="F174" s="214">
        <v>73.708290000000005</v>
      </c>
      <c r="G174" s="214">
        <v>1.803749</v>
      </c>
      <c r="H174" s="214">
        <v>-0.67837449999999999</v>
      </c>
    </row>
    <row r="175" spans="1:8">
      <c r="A175" s="214" t="s">
        <v>28</v>
      </c>
      <c r="B175" s="214">
        <v>2009</v>
      </c>
      <c r="C175" s="214">
        <v>111</v>
      </c>
      <c r="D175" s="214">
        <v>3.7031817999999999</v>
      </c>
      <c r="E175" s="214">
        <v>-4.6403828000000003</v>
      </c>
      <c r="F175" s="214">
        <v>73.708290000000005</v>
      </c>
      <c r="G175" s="214">
        <v>1.8846419999999999</v>
      </c>
      <c r="H175" s="214">
        <v>-0.91427639999999999</v>
      </c>
    </row>
    <row r="176" spans="1:8">
      <c r="A176" s="214" t="s">
        <v>28</v>
      </c>
      <c r="B176" s="214">
        <v>2009</v>
      </c>
      <c r="C176" s="214">
        <v>111</v>
      </c>
      <c r="D176" s="214">
        <v>3.5337825999999999</v>
      </c>
      <c r="E176" s="214">
        <v>-4.6403828000000003</v>
      </c>
      <c r="F176" s="214">
        <v>73.708290000000005</v>
      </c>
      <c r="G176" s="214">
        <v>2.0539390000000002</v>
      </c>
      <c r="H176" s="214">
        <v>-0.63221170000000004</v>
      </c>
    </row>
    <row r="177" spans="1:8">
      <c r="A177" s="214" t="s">
        <v>28</v>
      </c>
      <c r="B177" s="214">
        <v>2009</v>
      </c>
      <c r="C177" s="214">
        <v>111</v>
      </c>
      <c r="D177" s="214">
        <v>3.5760475999999999</v>
      </c>
      <c r="E177" s="214">
        <v>-4.6403828000000003</v>
      </c>
      <c r="F177" s="214">
        <v>73.708290000000005</v>
      </c>
      <c r="G177" s="214">
        <v>2.3241619999999998</v>
      </c>
      <c r="H177" s="214">
        <v>-0.83782619999999997</v>
      </c>
    </row>
    <row r="178" spans="1:8">
      <c r="A178" s="214" t="s">
        <v>28</v>
      </c>
      <c r="B178" s="214">
        <v>2009</v>
      </c>
      <c r="C178" s="214">
        <v>111</v>
      </c>
      <c r="D178" s="214">
        <v>3.3948635999999999</v>
      </c>
      <c r="E178" s="214">
        <v>-4.6403828000000003</v>
      </c>
      <c r="F178" s="214">
        <v>73.708290000000005</v>
      </c>
      <c r="G178" s="214">
        <v>2.4423360000000001</v>
      </c>
      <c r="H178" s="214">
        <v>-0.85357110000000003</v>
      </c>
    </row>
    <row r="179" spans="1:8">
      <c r="A179" s="214" t="s">
        <v>28</v>
      </c>
      <c r="B179" s="214">
        <v>2009</v>
      </c>
      <c r="C179" s="214">
        <v>111</v>
      </c>
      <c r="D179" s="214">
        <v>3.3656364000000001</v>
      </c>
      <c r="E179" s="214">
        <v>-4.6403828000000003</v>
      </c>
      <c r="F179" s="214">
        <v>73.708290000000005</v>
      </c>
      <c r="G179" s="214">
        <v>2.5864180000000001</v>
      </c>
      <c r="H179" s="214">
        <v>-0.92250129999999997</v>
      </c>
    </row>
    <row r="180" spans="1:8">
      <c r="A180" s="214" t="s">
        <v>28</v>
      </c>
      <c r="B180" s="214">
        <v>2009</v>
      </c>
      <c r="C180" s="214">
        <v>111</v>
      </c>
      <c r="D180" s="214">
        <v>3.3851905000000002</v>
      </c>
      <c r="E180" s="214">
        <v>-4.6403828000000003</v>
      </c>
      <c r="F180" s="214">
        <v>73.708290000000005</v>
      </c>
      <c r="G180" s="214">
        <v>2.7134079999999998</v>
      </c>
      <c r="H180" s="214">
        <v>1.031487</v>
      </c>
    </row>
    <row r="181" spans="1:8">
      <c r="A181" s="214" t="s">
        <v>28</v>
      </c>
      <c r="B181" s="214">
        <v>2009</v>
      </c>
      <c r="C181" s="214">
        <v>111</v>
      </c>
      <c r="D181" s="214">
        <v>3.5900435000000002</v>
      </c>
      <c r="E181" s="214">
        <v>-4.6403828000000003</v>
      </c>
      <c r="F181" s="214">
        <v>73.708290000000005</v>
      </c>
      <c r="G181" s="214">
        <v>2.6824690000000002</v>
      </c>
      <c r="H181" s="214">
        <v>1.7221139999999999</v>
      </c>
    </row>
    <row r="182" spans="1:8">
      <c r="A182" s="214" t="s">
        <v>28</v>
      </c>
      <c r="B182" s="214">
        <v>2010</v>
      </c>
      <c r="C182" s="214">
        <v>111</v>
      </c>
      <c r="D182" s="214">
        <v>3.7131428999999998</v>
      </c>
      <c r="E182" s="214">
        <v>-11.236779</v>
      </c>
      <c r="F182" s="214">
        <v>86.755516</v>
      </c>
      <c r="G182" s="214">
        <v>3.0880640000000001</v>
      </c>
      <c r="H182" s="214">
        <v>1.8591960000000001</v>
      </c>
    </row>
    <row r="183" spans="1:8">
      <c r="A183" s="214" t="s">
        <v>28</v>
      </c>
      <c r="B183" s="214">
        <v>2010</v>
      </c>
      <c r="C183" s="214">
        <v>111</v>
      </c>
      <c r="D183" s="214">
        <v>3.6789000000000001</v>
      </c>
      <c r="E183" s="214">
        <v>-11.236779</v>
      </c>
      <c r="F183" s="214">
        <v>86.755516</v>
      </c>
      <c r="G183" s="214">
        <v>2.9890639999999999</v>
      </c>
      <c r="H183" s="214">
        <v>-0.41819640000000002</v>
      </c>
    </row>
    <row r="184" spans="1:8">
      <c r="A184" s="214" t="s">
        <v>28</v>
      </c>
      <c r="B184" s="214">
        <v>2010</v>
      </c>
      <c r="C184" s="214">
        <v>111</v>
      </c>
      <c r="D184" s="214">
        <v>3.7188696000000001</v>
      </c>
      <c r="E184" s="214">
        <v>-11.236779</v>
      </c>
      <c r="F184" s="214">
        <v>86.755516</v>
      </c>
      <c r="G184" s="214">
        <v>3.0025210000000002</v>
      </c>
      <c r="H184" s="214">
        <v>1.260113</v>
      </c>
    </row>
    <row r="185" spans="1:8">
      <c r="A185" s="214" t="s">
        <v>28</v>
      </c>
      <c r="B185" s="214">
        <v>2010</v>
      </c>
      <c r="C185" s="214">
        <v>111</v>
      </c>
      <c r="D185" s="214">
        <v>3.8217726999999999</v>
      </c>
      <c r="E185" s="214">
        <v>-11.236779</v>
      </c>
      <c r="F185" s="214">
        <v>86.755516</v>
      </c>
      <c r="G185" s="214">
        <v>3.071412</v>
      </c>
      <c r="H185" s="214">
        <v>1.019576</v>
      </c>
    </row>
    <row r="186" spans="1:8">
      <c r="A186" s="214" t="s">
        <v>28</v>
      </c>
      <c r="B186" s="214">
        <v>2010</v>
      </c>
      <c r="C186" s="214">
        <v>111</v>
      </c>
      <c r="D186" s="214">
        <v>3.4008094999999998</v>
      </c>
      <c r="E186" s="214">
        <v>-11.236779</v>
      </c>
      <c r="F186" s="214">
        <v>86.755516</v>
      </c>
      <c r="G186" s="214">
        <v>3.1372279999999999</v>
      </c>
      <c r="H186" s="214">
        <v>0.82676439999999995</v>
      </c>
    </row>
    <row r="187" spans="1:8">
      <c r="A187" s="214" t="s">
        <v>28</v>
      </c>
      <c r="B187" s="214">
        <v>2010</v>
      </c>
      <c r="C187" s="214">
        <v>111</v>
      </c>
      <c r="D187" s="214">
        <v>3.1889544999999999</v>
      </c>
      <c r="E187" s="214">
        <v>-11.236779</v>
      </c>
      <c r="F187" s="214">
        <v>86.755516</v>
      </c>
      <c r="G187" s="214">
        <v>3.1097220000000001</v>
      </c>
      <c r="H187" s="214">
        <v>1.0573159999999999</v>
      </c>
    </row>
    <row r="188" spans="1:8">
      <c r="A188" s="214" t="s">
        <v>28</v>
      </c>
      <c r="B188" s="214">
        <v>2010</v>
      </c>
      <c r="C188" s="214">
        <v>111</v>
      </c>
      <c r="D188" s="214">
        <v>2.9859545000000001</v>
      </c>
      <c r="E188" s="214">
        <v>-11.236779</v>
      </c>
      <c r="F188" s="214">
        <v>86.755516</v>
      </c>
      <c r="G188" s="214">
        <v>3.013887</v>
      </c>
      <c r="H188" s="214">
        <v>0.72486870000000003</v>
      </c>
    </row>
    <row r="189" spans="1:8">
      <c r="A189" s="214" t="s">
        <v>28</v>
      </c>
      <c r="B189" s="214">
        <v>2010</v>
      </c>
      <c r="C189" s="214">
        <v>111</v>
      </c>
      <c r="D189" s="214">
        <v>2.6823182000000001</v>
      </c>
      <c r="E189" s="214">
        <v>-11.236779</v>
      </c>
      <c r="F189" s="214">
        <v>86.755516</v>
      </c>
      <c r="G189" s="214">
        <v>2.7502110000000002</v>
      </c>
      <c r="H189" s="214">
        <v>0.65576420000000002</v>
      </c>
    </row>
    <row r="190" spans="1:8">
      <c r="A190" s="214" t="s">
        <v>28</v>
      </c>
      <c r="B190" s="214">
        <v>2010</v>
      </c>
      <c r="C190" s="214">
        <v>111</v>
      </c>
      <c r="D190" s="214">
        <v>2.6397727</v>
      </c>
      <c r="E190" s="214">
        <v>-11.236779</v>
      </c>
      <c r="F190" s="214">
        <v>86.755516</v>
      </c>
      <c r="G190" s="214">
        <v>2.4384070000000002</v>
      </c>
      <c r="H190" s="214">
        <v>0.59657519999999997</v>
      </c>
    </row>
    <row r="191" spans="1:8">
      <c r="A191" s="214" t="s">
        <v>28</v>
      </c>
      <c r="B191" s="214">
        <v>2010</v>
      </c>
      <c r="C191" s="214">
        <v>111</v>
      </c>
      <c r="D191" s="214">
        <v>2.5104286</v>
      </c>
      <c r="E191" s="214">
        <v>-11.236779</v>
      </c>
      <c r="F191" s="214">
        <v>86.755516</v>
      </c>
      <c r="G191" s="214">
        <v>2.3734899999999999</v>
      </c>
      <c r="H191" s="214">
        <v>0.52457790000000004</v>
      </c>
    </row>
    <row r="192" spans="1:8">
      <c r="A192" s="214" t="s">
        <v>28</v>
      </c>
      <c r="B192" s="214">
        <v>2010</v>
      </c>
      <c r="C192" s="214">
        <v>111</v>
      </c>
      <c r="D192" s="214">
        <v>2.7468181999999999</v>
      </c>
      <c r="E192" s="214">
        <v>-11.236779</v>
      </c>
      <c r="F192" s="214">
        <v>86.755516</v>
      </c>
      <c r="G192" s="214">
        <v>2.3842880000000002</v>
      </c>
      <c r="H192" s="214">
        <v>0.5552918</v>
      </c>
    </row>
    <row r="193" spans="1:8">
      <c r="A193" s="214" t="s">
        <v>28</v>
      </c>
      <c r="B193" s="214">
        <v>2010</v>
      </c>
      <c r="C193" s="214">
        <v>111</v>
      </c>
      <c r="D193" s="214">
        <v>3.2806956999999999</v>
      </c>
      <c r="E193" s="214">
        <v>-11.236779</v>
      </c>
      <c r="F193" s="214">
        <v>86.755516</v>
      </c>
      <c r="G193" s="214">
        <v>2.6597409999999999</v>
      </c>
      <c r="H193" s="214">
        <v>0.86692150000000001</v>
      </c>
    </row>
    <row r="194" spans="1:8">
      <c r="A194" s="214" t="s">
        <v>28</v>
      </c>
      <c r="B194" s="214">
        <v>2011</v>
      </c>
      <c r="C194" s="214">
        <v>111</v>
      </c>
      <c r="D194" s="214">
        <v>3.3620952000000002</v>
      </c>
      <c r="E194" s="214">
        <v>-8.8911046999999996</v>
      </c>
      <c r="F194" s="214">
        <v>95.492546000000004</v>
      </c>
      <c r="G194" s="214">
        <v>3.3078219999999998</v>
      </c>
      <c r="H194" s="214">
        <v>0.95205390000000001</v>
      </c>
    </row>
    <row r="195" spans="1:8">
      <c r="A195" s="214" t="s">
        <v>28</v>
      </c>
      <c r="B195" s="214">
        <v>2011</v>
      </c>
      <c r="C195" s="214">
        <v>111</v>
      </c>
      <c r="D195" s="214">
        <v>3.5642499999999999</v>
      </c>
      <c r="E195" s="214">
        <v>-8.8911046999999996</v>
      </c>
      <c r="F195" s="214">
        <v>95.492546000000004</v>
      </c>
      <c r="G195" s="214">
        <v>3.2958980000000002</v>
      </c>
      <c r="H195" s="214">
        <v>0.1684176</v>
      </c>
    </row>
    <row r="196" spans="1:8">
      <c r="A196" s="214" t="s">
        <v>28</v>
      </c>
      <c r="B196" s="214">
        <v>2011</v>
      </c>
      <c r="C196" s="214">
        <v>111</v>
      </c>
      <c r="D196" s="214">
        <v>3.4026957000000002</v>
      </c>
      <c r="E196" s="214">
        <v>-8.8911046999999996</v>
      </c>
      <c r="F196" s="214">
        <v>95.492546000000004</v>
      </c>
      <c r="G196" s="214">
        <v>3.2949579999999998</v>
      </c>
      <c r="H196" s="214">
        <v>1.9600200000000001</v>
      </c>
    </row>
    <row r="197" spans="1:8">
      <c r="A197" s="214" t="s">
        <v>28</v>
      </c>
      <c r="B197" s="214">
        <v>2011</v>
      </c>
      <c r="C197" s="214">
        <v>111</v>
      </c>
      <c r="D197" s="214">
        <v>3.4304762000000002</v>
      </c>
      <c r="E197" s="214">
        <v>-8.8911046999999996</v>
      </c>
      <c r="F197" s="214">
        <v>95.492546000000004</v>
      </c>
      <c r="G197" s="214">
        <v>3.3066080000000002</v>
      </c>
      <c r="H197" s="214">
        <v>1.720005</v>
      </c>
    </row>
    <row r="198" spans="1:8">
      <c r="A198" s="214" t="s">
        <v>28</v>
      </c>
      <c r="B198" s="214">
        <v>2011</v>
      </c>
      <c r="C198" s="214">
        <v>111</v>
      </c>
      <c r="D198" s="214">
        <v>3.1539090999999999</v>
      </c>
      <c r="E198" s="214">
        <v>-8.8911046999999996</v>
      </c>
      <c r="F198" s="214">
        <v>95.492546000000004</v>
      </c>
      <c r="G198" s="214">
        <v>3.196364</v>
      </c>
      <c r="H198" s="214">
        <v>1.702933</v>
      </c>
    </row>
    <row r="199" spans="1:8">
      <c r="A199" s="214" t="s">
        <v>28</v>
      </c>
      <c r="B199" s="214">
        <v>2011</v>
      </c>
      <c r="C199" s="214">
        <v>111</v>
      </c>
      <c r="D199" s="214">
        <v>2.9875455</v>
      </c>
      <c r="E199" s="214">
        <v>-8.8911046999999996</v>
      </c>
      <c r="F199" s="214">
        <v>95.492546000000004</v>
      </c>
      <c r="G199" s="214">
        <v>3.0937770000000002</v>
      </c>
      <c r="H199" s="214">
        <v>1.4603459999999999</v>
      </c>
    </row>
    <row r="200" spans="1:8">
      <c r="A200" s="214" t="s">
        <v>28</v>
      </c>
      <c r="B200" s="214">
        <v>2011</v>
      </c>
      <c r="C200" s="214">
        <v>111</v>
      </c>
      <c r="D200" s="214">
        <v>2.9858094999999998</v>
      </c>
      <c r="E200" s="214">
        <v>-8.8911046999999996</v>
      </c>
      <c r="F200" s="214">
        <v>95.492546000000004</v>
      </c>
      <c r="G200" s="214">
        <v>2.9992830000000001</v>
      </c>
      <c r="H200" s="214">
        <v>1.5264310000000001</v>
      </c>
    </row>
    <row r="201" spans="1:8">
      <c r="A201" s="214" t="s">
        <v>28</v>
      </c>
      <c r="B201" s="214">
        <v>2011</v>
      </c>
      <c r="C201" s="214">
        <v>111</v>
      </c>
      <c r="D201" s="214">
        <v>2.2901739000000001</v>
      </c>
      <c r="E201" s="214">
        <v>-8.8911046999999996</v>
      </c>
      <c r="F201" s="214">
        <v>95.492546000000004</v>
      </c>
      <c r="G201" s="214">
        <v>2.412954</v>
      </c>
      <c r="H201" s="214">
        <v>1.3619840000000001</v>
      </c>
    </row>
    <row r="202" spans="1:8">
      <c r="A202" s="214" t="s">
        <v>28</v>
      </c>
      <c r="B202" s="214">
        <v>2011</v>
      </c>
      <c r="C202" s="214">
        <v>111</v>
      </c>
      <c r="D202" s="214">
        <v>1.9619545</v>
      </c>
      <c r="E202" s="214">
        <v>-8.8911046999999996</v>
      </c>
      <c r="F202" s="214">
        <v>95.492546000000004</v>
      </c>
      <c r="G202" s="214">
        <v>2.1374569999999999</v>
      </c>
      <c r="H202" s="214">
        <v>1.62435</v>
      </c>
    </row>
    <row r="203" spans="1:8">
      <c r="A203" s="214" t="s">
        <v>28</v>
      </c>
      <c r="B203" s="214">
        <v>2011</v>
      </c>
      <c r="C203" s="214">
        <v>111</v>
      </c>
      <c r="D203" s="214">
        <v>2.1281428999999998</v>
      </c>
      <c r="E203" s="214">
        <v>-8.8911046999999996</v>
      </c>
      <c r="F203" s="214">
        <v>95.492546000000004</v>
      </c>
      <c r="G203" s="214">
        <v>1.928258</v>
      </c>
      <c r="H203" s="214">
        <v>1.679778</v>
      </c>
    </row>
    <row r="204" spans="1:8">
      <c r="A204" s="214" t="s">
        <v>28</v>
      </c>
      <c r="B204" s="214">
        <v>2011</v>
      </c>
      <c r="C204" s="214">
        <v>111</v>
      </c>
      <c r="D204" s="214">
        <v>1.9999545000000001</v>
      </c>
      <c r="E204" s="214">
        <v>-8.8911046999999996</v>
      </c>
      <c r="F204" s="214">
        <v>95.492546000000004</v>
      </c>
      <c r="G204" s="214">
        <v>2.0593490000000001</v>
      </c>
      <c r="H204" s="214">
        <v>1.5667819999999999</v>
      </c>
    </row>
    <row r="205" spans="1:8">
      <c r="A205" s="214" t="s">
        <v>28</v>
      </c>
      <c r="B205" s="214">
        <v>2011</v>
      </c>
      <c r="C205" s="214">
        <v>111</v>
      </c>
      <c r="D205" s="214">
        <v>1.9709544999999999</v>
      </c>
      <c r="E205" s="214">
        <v>-8.8911046999999996</v>
      </c>
      <c r="F205" s="214">
        <v>95.492546000000004</v>
      </c>
      <c r="G205" s="214">
        <v>2.1188220000000002</v>
      </c>
      <c r="H205" s="214">
        <v>1.5826249999999999</v>
      </c>
    </row>
    <row r="206" spans="1:8">
      <c r="A206" s="214" t="s">
        <v>28</v>
      </c>
      <c r="B206" s="214">
        <v>2012</v>
      </c>
      <c r="C206" s="214">
        <v>111</v>
      </c>
      <c r="D206" s="214">
        <v>1.9353182</v>
      </c>
      <c r="E206" s="214">
        <v>-7.2846979999999997</v>
      </c>
      <c r="F206" s="214">
        <v>99.842476000000005</v>
      </c>
      <c r="G206" s="214">
        <v>2.5305800000000001</v>
      </c>
      <c r="H206" s="214">
        <v>1.726739</v>
      </c>
    </row>
    <row r="207" spans="1:8">
      <c r="A207" s="214" t="s">
        <v>28</v>
      </c>
      <c r="B207" s="214">
        <v>2012</v>
      </c>
      <c r="C207" s="214">
        <v>111</v>
      </c>
      <c r="D207" s="214">
        <v>1.9604762</v>
      </c>
      <c r="E207" s="214">
        <v>-7.2846979999999997</v>
      </c>
      <c r="F207" s="214">
        <v>99.842476000000005</v>
      </c>
      <c r="G207" s="214">
        <v>2.5321639999999999</v>
      </c>
      <c r="H207" s="214">
        <v>0.53501109999999996</v>
      </c>
    </row>
    <row r="208" spans="1:8">
      <c r="A208" s="214" t="s">
        <v>28</v>
      </c>
      <c r="B208" s="214">
        <v>2012</v>
      </c>
      <c r="C208" s="214">
        <v>111</v>
      </c>
      <c r="D208" s="214">
        <v>2.1605908999999999</v>
      </c>
      <c r="E208" s="214">
        <v>-7.2846979999999997</v>
      </c>
      <c r="F208" s="214">
        <v>99.842476000000005</v>
      </c>
      <c r="G208" s="214">
        <v>2.579437</v>
      </c>
      <c r="H208" s="214">
        <v>1.682623</v>
      </c>
    </row>
    <row r="209" spans="1:8">
      <c r="A209" s="214" t="s">
        <v>28</v>
      </c>
      <c r="B209" s="214">
        <v>2012</v>
      </c>
      <c r="C209" s="214">
        <v>111</v>
      </c>
      <c r="D209" s="214">
        <v>2.0294286000000001</v>
      </c>
      <c r="E209" s="214">
        <v>-7.2846979999999997</v>
      </c>
      <c r="F209" s="214">
        <v>99.842476000000005</v>
      </c>
      <c r="G209" s="214">
        <v>2.5466899999999999</v>
      </c>
      <c r="H209" s="214">
        <v>1.549094</v>
      </c>
    </row>
    <row r="210" spans="1:8">
      <c r="A210" s="214" t="s">
        <v>28</v>
      </c>
      <c r="B210" s="214">
        <v>2012</v>
      </c>
      <c r="C210" s="214">
        <v>111</v>
      </c>
      <c r="D210" s="214">
        <v>1.7858261</v>
      </c>
      <c r="E210" s="214">
        <v>-7.2846979999999997</v>
      </c>
      <c r="F210" s="214">
        <v>99.842476000000005</v>
      </c>
      <c r="G210" s="214">
        <v>2.5210490000000001</v>
      </c>
      <c r="H210" s="214">
        <v>1.230315</v>
      </c>
    </row>
    <row r="211" spans="1:8">
      <c r="A211" s="214" t="s">
        <v>28</v>
      </c>
      <c r="B211" s="214">
        <v>2012</v>
      </c>
      <c r="C211" s="214">
        <v>111</v>
      </c>
      <c r="D211" s="214">
        <v>1.6083333</v>
      </c>
      <c r="E211" s="214">
        <v>-7.2846979999999997</v>
      </c>
      <c r="F211" s="214">
        <v>99.842476000000005</v>
      </c>
      <c r="G211" s="214">
        <v>2.4147750000000001</v>
      </c>
      <c r="H211" s="214">
        <v>0.87893080000000001</v>
      </c>
    </row>
    <row r="212" spans="1:8">
      <c r="A212" s="214" t="s">
        <v>28</v>
      </c>
      <c r="B212" s="214">
        <v>2012</v>
      </c>
      <c r="C212" s="214">
        <v>111</v>
      </c>
      <c r="D212" s="214">
        <v>1.5049091000000001</v>
      </c>
      <c r="E212" s="214">
        <v>-7.2846979999999997</v>
      </c>
      <c r="F212" s="214">
        <v>99.842476000000005</v>
      </c>
      <c r="G212" s="214">
        <v>2.328284</v>
      </c>
      <c r="H212" s="214">
        <v>0.68954309999999996</v>
      </c>
    </row>
    <row r="213" spans="1:8">
      <c r="A213" s="214" t="s">
        <v>28</v>
      </c>
      <c r="B213" s="214">
        <v>2012</v>
      </c>
      <c r="C213" s="214">
        <v>111</v>
      </c>
      <c r="D213" s="214">
        <v>1.6695217</v>
      </c>
      <c r="E213" s="214">
        <v>-7.2846979999999997</v>
      </c>
      <c r="F213" s="214">
        <v>99.842476000000005</v>
      </c>
      <c r="G213" s="214">
        <v>2.1437900000000001</v>
      </c>
      <c r="H213" s="214">
        <v>0.49488799999999999</v>
      </c>
    </row>
    <row r="214" spans="1:8">
      <c r="A214" s="214" t="s">
        <v>28</v>
      </c>
      <c r="B214" s="214">
        <v>2012</v>
      </c>
      <c r="C214" s="214">
        <v>111</v>
      </c>
      <c r="D214" s="214">
        <v>1.6995499999999999</v>
      </c>
      <c r="E214" s="214">
        <v>-7.2846979999999997</v>
      </c>
      <c r="F214" s="214">
        <v>99.842476000000005</v>
      </c>
      <c r="G214" s="214">
        <v>2.1053410000000001</v>
      </c>
      <c r="H214" s="214">
        <v>0.27839540000000002</v>
      </c>
    </row>
    <row r="215" spans="1:8">
      <c r="A215" s="214" t="s">
        <v>28</v>
      </c>
      <c r="B215" s="214">
        <v>2012</v>
      </c>
      <c r="C215" s="214">
        <v>111</v>
      </c>
      <c r="D215" s="214">
        <v>1.7218696</v>
      </c>
      <c r="E215" s="214">
        <v>-7.2846979999999997</v>
      </c>
      <c r="F215" s="214">
        <v>99.842476000000005</v>
      </c>
      <c r="G215" s="214">
        <v>2.0031949999999998</v>
      </c>
      <c r="H215" s="214">
        <v>0.22156989999999999</v>
      </c>
    </row>
    <row r="216" spans="1:8">
      <c r="A216" s="214" t="s">
        <v>28</v>
      </c>
      <c r="B216" s="214">
        <v>2012</v>
      </c>
      <c r="C216" s="214">
        <v>111</v>
      </c>
      <c r="D216" s="214">
        <v>1.6459999999999999</v>
      </c>
      <c r="E216" s="214">
        <v>-7.2846979999999997</v>
      </c>
      <c r="F216" s="214">
        <v>99.842476000000005</v>
      </c>
      <c r="G216" s="214">
        <v>1.941784</v>
      </c>
      <c r="H216" s="214">
        <v>0.12785779999999999</v>
      </c>
    </row>
    <row r="217" spans="1:8">
      <c r="A217" s="214" t="s">
        <v>28</v>
      </c>
      <c r="B217" s="214">
        <v>2012</v>
      </c>
      <c r="C217" s="214">
        <v>111</v>
      </c>
      <c r="D217" s="214">
        <v>1.7085714000000001</v>
      </c>
      <c r="E217" s="214">
        <v>-7.2846979999999997</v>
      </c>
      <c r="F217" s="214">
        <v>99.842476000000005</v>
      </c>
      <c r="G217" s="214">
        <v>1.9227650000000001</v>
      </c>
      <c r="H217" s="214">
        <v>0.68292739999999996</v>
      </c>
    </row>
    <row r="218" spans="1:8">
      <c r="A218" s="214" t="s">
        <v>28</v>
      </c>
      <c r="B218" s="214">
        <v>2013</v>
      </c>
      <c r="C218" s="214">
        <v>111</v>
      </c>
      <c r="D218" s="214">
        <v>1.8816522</v>
      </c>
      <c r="E218" s="214">
        <v>-5.6730970999999997</v>
      </c>
      <c r="F218" s="214">
        <v>103.35389000000001</v>
      </c>
      <c r="G218" s="214">
        <v>2.8104939999999998</v>
      </c>
      <c r="H218" s="214">
        <v>0.83155469999999998</v>
      </c>
    </row>
    <row r="219" spans="1:8">
      <c r="A219" s="214" t="s">
        <v>28</v>
      </c>
      <c r="B219" s="214">
        <v>2013</v>
      </c>
      <c r="C219" s="214">
        <v>111</v>
      </c>
      <c r="D219" s="214">
        <v>1.966</v>
      </c>
      <c r="E219" s="214">
        <v>-5.6730970999999997</v>
      </c>
      <c r="F219" s="214">
        <v>103.35389000000001</v>
      </c>
      <c r="G219" s="214">
        <v>2.8092030000000001</v>
      </c>
      <c r="H219" s="214">
        <v>0.20603289999999999</v>
      </c>
    </row>
    <row r="220" spans="1:8">
      <c r="A220" s="214" t="s">
        <v>28</v>
      </c>
      <c r="B220" s="214">
        <v>2013</v>
      </c>
      <c r="C220" s="214">
        <v>111</v>
      </c>
      <c r="D220" s="214">
        <v>1.9402857</v>
      </c>
      <c r="E220" s="214">
        <v>-5.6730970999999997</v>
      </c>
      <c r="F220" s="214">
        <v>103.35389000000001</v>
      </c>
      <c r="G220" s="214">
        <v>2.7651780000000001</v>
      </c>
      <c r="H220" s="214">
        <v>0.30163020000000001</v>
      </c>
    </row>
    <row r="221" spans="1:8">
      <c r="A221" s="214" t="s">
        <v>28</v>
      </c>
      <c r="B221" s="214">
        <v>2013</v>
      </c>
      <c r="C221" s="214">
        <v>111</v>
      </c>
      <c r="D221" s="214">
        <v>1.7323181999999999</v>
      </c>
      <c r="E221" s="214">
        <v>-5.6730970999999997</v>
      </c>
      <c r="F221" s="214">
        <v>103.35389000000001</v>
      </c>
      <c r="G221" s="214">
        <v>2.7299769999999999</v>
      </c>
      <c r="H221" s="214">
        <v>0.33188659999999998</v>
      </c>
    </row>
    <row r="222" spans="1:8">
      <c r="A222" s="214" t="s">
        <v>28</v>
      </c>
      <c r="B222" s="214">
        <v>2013</v>
      </c>
      <c r="C222" s="214">
        <v>111</v>
      </c>
      <c r="D222" s="214">
        <v>1.9203043</v>
      </c>
      <c r="E222" s="214">
        <v>-5.6730970999999997</v>
      </c>
      <c r="F222" s="214">
        <v>103.35389000000001</v>
      </c>
      <c r="G222" s="214">
        <v>2.701603</v>
      </c>
      <c r="H222" s="214">
        <v>0.57766150000000005</v>
      </c>
    </row>
    <row r="223" spans="1:8">
      <c r="A223" s="214" t="s">
        <v>28</v>
      </c>
      <c r="B223" s="214">
        <v>2013</v>
      </c>
      <c r="C223" s="214">
        <v>111</v>
      </c>
      <c r="D223" s="214">
        <v>2.29135</v>
      </c>
      <c r="E223" s="214">
        <v>-5.6730970999999997</v>
      </c>
      <c r="F223" s="214">
        <v>103.35389000000001</v>
      </c>
      <c r="G223" s="214">
        <v>2.7295250000000002</v>
      </c>
      <c r="H223" s="214">
        <v>0.74642560000000002</v>
      </c>
    </row>
    <row r="224" spans="1:8">
      <c r="A224" s="214" t="s">
        <v>28</v>
      </c>
      <c r="B224" s="214">
        <v>2013</v>
      </c>
      <c r="C224" s="214">
        <v>111</v>
      </c>
      <c r="D224" s="214">
        <v>2.5576086999999998</v>
      </c>
      <c r="E224" s="214">
        <v>-5.6730970999999997</v>
      </c>
      <c r="F224" s="214">
        <v>103.35389000000001</v>
      </c>
      <c r="G224" s="214">
        <v>2.714464</v>
      </c>
      <c r="H224" s="214">
        <v>1.2981549999999999</v>
      </c>
    </row>
    <row r="225" spans="1:8">
      <c r="A225" s="214" t="s">
        <v>28</v>
      </c>
      <c r="B225" s="214">
        <v>2013</v>
      </c>
      <c r="C225" s="214">
        <v>111</v>
      </c>
      <c r="D225" s="214">
        <v>2.7317727000000001</v>
      </c>
      <c r="E225" s="214">
        <v>-5.6730970999999997</v>
      </c>
      <c r="F225" s="214">
        <v>103.35389000000001</v>
      </c>
      <c r="G225" s="214">
        <v>2.631043</v>
      </c>
      <c r="H225" s="214">
        <v>1.308451</v>
      </c>
    </row>
    <row r="226" spans="1:8">
      <c r="A226" s="214" t="s">
        <v>28</v>
      </c>
      <c r="B226" s="214">
        <v>2013</v>
      </c>
      <c r="C226" s="214">
        <v>111</v>
      </c>
      <c r="D226" s="214">
        <v>2.8010476</v>
      </c>
      <c r="E226" s="214">
        <v>-5.6730970999999997</v>
      </c>
      <c r="F226" s="214">
        <v>103.35389000000001</v>
      </c>
      <c r="G226" s="214">
        <v>2.6685699999999999</v>
      </c>
      <c r="H226" s="214">
        <v>1.625286</v>
      </c>
    </row>
    <row r="227" spans="1:8">
      <c r="A227" s="214" t="s">
        <v>28</v>
      </c>
      <c r="B227" s="214">
        <v>2013</v>
      </c>
      <c r="C227" s="214">
        <v>111</v>
      </c>
      <c r="D227" s="214">
        <v>2.6015652</v>
      </c>
      <c r="E227" s="214">
        <v>-5.6730970999999997</v>
      </c>
      <c r="F227" s="214">
        <v>103.35389000000001</v>
      </c>
      <c r="G227" s="214">
        <v>2.6685699999999999</v>
      </c>
      <c r="H227" s="214">
        <v>1.506453</v>
      </c>
    </row>
    <row r="228" spans="1:8">
      <c r="A228" s="214" t="s">
        <v>28</v>
      </c>
      <c r="B228" s="214">
        <v>2013</v>
      </c>
      <c r="C228" s="214">
        <v>111</v>
      </c>
      <c r="D228" s="214">
        <v>2.7081905000000002</v>
      </c>
      <c r="E228" s="214">
        <v>-5.6730970999999997</v>
      </c>
      <c r="F228" s="214">
        <v>103.35389000000001</v>
      </c>
      <c r="G228" s="214">
        <v>2.6685699999999999</v>
      </c>
      <c r="H228" s="214">
        <v>0.30645309999999998</v>
      </c>
    </row>
    <row r="229" spans="1:8">
      <c r="A229" s="214" t="s">
        <v>28</v>
      </c>
      <c r="B229" s="214">
        <v>2013</v>
      </c>
      <c r="C229" s="214">
        <v>111</v>
      </c>
      <c r="D229" s="214">
        <v>2.895</v>
      </c>
      <c r="E229" s="214">
        <v>-5.6730970999999997</v>
      </c>
      <c r="F229" s="214">
        <v>103.35389000000001</v>
      </c>
      <c r="G229" s="214">
        <v>2.6685699999999999</v>
      </c>
      <c r="H229" s="214">
        <v>0.30645309999999998</v>
      </c>
    </row>
    <row r="230" spans="1:8">
      <c r="A230" s="214" t="s">
        <v>28</v>
      </c>
      <c r="B230" s="214">
        <v>2014</v>
      </c>
      <c r="C230" s="214">
        <v>111</v>
      </c>
      <c r="D230" s="214">
        <v>2.8482609000000001</v>
      </c>
      <c r="E230" s="214">
        <v>-2.4044154</v>
      </c>
      <c r="F230" s="214">
        <v>104.84189000000001</v>
      </c>
      <c r="G230" s="214">
        <v>3.025706</v>
      </c>
      <c r="H230" s="214">
        <v>0.30645309999999998</v>
      </c>
    </row>
    <row r="231" spans="1:8">
      <c r="A231" s="214" t="s">
        <v>28</v>
      </c>
      <c r="B231" s="214">
        <v>2014</v>
      </c>
      <c r="C231" s="214">
        <v>111</v>
      </c>
      <c r="D231" s="214">
        <v>2.6982499999999998</v>
      </c>
      <c r="E231" s="214">
        <v>-2.4044154</v>
      </c>
      <c r="F231" s="214">
        <v>104.84189000000001</v>
      </c>
      <c r="G231" s="214">
        <v>3.0454020000000002</v>
      </c>
      <c r="H231" s="214">
        <v>1.326457</v>
      </c>
    </row>
    <row r="232" spans="1:8">
      <c r="A232" s="214" t="s">
        <v>28</v>
      </c>
      <c r="B232" s="214">
        <v>2014</v>
      </c>
      <c r="C232" s="214">
        <v>111</v>
      </c>
      <c r="D232" s="214">
        <v>2.7171905000000001</v>
      </c>
      <c r="E232" s="214">
        <v>-2.4044154</v>
      </c>
      <c r="F232" s="214">
        <v>104.84189000000001</v>
      </c>
      <c r="G232" s="214">
        <v>3.10697</v>
      </c>
      <c r="H232" s="214">
        <v>1.349032</v>
      </c>
    </row>
    <row r="233" spans="1:8">
      <c r="A233" s="214" t="s">
        <v>28</v>
      </c>
      <c r="B233" s="214">
        <v>2014</v>
      </c>
      <c r="C233" s="214">
        <v>111</v>
      </c>
      <c r="D233" s="214">
        <v>2.6948636000000001</v>
      </c>
      <c r="E233" s="214">
        <v>-2.4044154</v>
      </c>
      <c r="F233" s="214">
        <v>104.84189000000001</v>
      </c>
      <c r="G233" s="214">
        <v>3.0400689999999999</v>
      </c>
      <c r="H233" s="214">
        <v>0.73264470000000004</v>
      </c>
    </row>
    <row r="234" spans="1:8">
      <c r="A234" s="214" t="s">
        <v>28</v>
      </c>
      <c r="B234" s="214">
        <v>2014</v>
      </c>
      <c r="C234" s="214">
        <v>111</v>
      </c>
      <c r="D234" s="214">
        <v>2.5530455000000001</v>
      </c>
      <c r="E234" s="214">
        <v>-2.4044154</v>
      </c>
      <c r="F234" s="214">
        <v>104.84189000000001</v>
      </c>
      <c r="G234" s="214">
        <v>3.0566909999999998</v>
      </c>
      <c r="H234" s="214">
        <v>0.76345090000000004</v>
      </c>
    </row>
    <row r="235" spans="1:8">
      <c r="A235" s="214" t="s">
        <v>28</v>
      </c>
      <c r="B235" s="214">
        <v>2014</v>
      </c>
      <c r="C235" s="214">
        <v>111</v>
      </c>
      <c r="D235" s="214">
        <v>2.5911428999999999</v>
      </c>
      <c r="E235" s="214">
        <v>-2.4044154</v>
      </c>
      <c r="F235" s="214">
        <v>104.84189000000001</v>
      </c>
      <c r="G235" s="214">
        <v>3.0601259999999999</v>
      </c>
      <c r="H235" s="214">
        <v>0.91095219999999999</v>
      </c>
    </row>
    <row r="236" spans="1:8">
      <c r="A236" s="214" t="s">
        <v>28</v>
      </c>
      <c r="B236" s="214">
        <v>2014</v>
      </c>
      <c r="C236" s="214">
        <v>111</v>
      </c>
      <c r="D236" s="214">
        <v>2.5315216999999999</v>
      </c>
      <c r="E236" s="214">
        <v>-2.4044154</v>
      </c>
      <c r="F236" s="214">
        <v>104.84189000000001</v>
      </c>
      <c r="G236" s="214">
        <v>3.0156130000000001</v>
      </c>
      <c r="H236" s="214">
        <v>0.98495699999999997</v>
      </c>
    </row>
    <row r="237" spans="1:8">
      <c r="A237" s="214" t="s">
        <v>28</v>
      </c>
      <c r="B237" s="214">
        <v>2014</v>
      </c>
      <c r="C237" s="214">
        <v>111</v>
      </c>
      <c r="D237" s="214">
        <v>2.4122381000000002</v>
      </c>
      <c r="E237" s="214">
        <v>-2.4044154</v>
      </c>
      <c r="F237" s="214">
        <v>104.84189000000001</v>
      </c>
      <c r="G237" s="214">
        <v>3.0611619999999999</v>
      </c>
      <c r="H237" s="214">
        <v>1.163281</v>
      </c>
    </row>
    <row r="238" spans="1:8">
      <c r="A238" s="214" t="s">
        <v>28</v>
      </c>
      <c r="B238" s="214">
        <v>2014</v>
      </c>
      <c r="C238" s="214">
        <v>111</v>
      </c>
      <c r="D238" s="214">
        <v>2.5184544999999998</v>
      </c>
      <c r="E238" s="214">
        <v>-2.4044154</v>
      </c>
      <c r="F238" s="214">
        <v>104.84189000000001</v>
      </c>
      <c r="G238" s="214">
        <v>3.0656789999999998</v>
      </c>
      <c r="H238" s="214">
        <v>1.0402439999999999</v>
      </c>
    </row>
    <row r="239" spans="1:8">
      <c r="A239" s="214" t="s">
        <v>28</v>
      </c>
      <c r="B239" s="214">
        <v>2014</v>
      </c>
      <c r="C239" s="214">
        <v>111</v>
      </c>
      <c r="D239" s="214">
        <v>2.2862174</v>
      </c>
      <c r="E239" s="214">
        <v>-2.4044154</v>
      </c>
      <c r="F239" s="214">
        <v>104.84189000000001</v>
      </c>
      <c r="G239" s="214">
        <v>3.0614780000000001</v>
      </c>
      <c r="H239" s="214">
        <v>1.0030790000000001</v>
      </c>
    </row>
    <row r="240" spans="1:8">
      <c r="A240" s="214" t="s">
        <v>28</v>
      </c>
      <c r="B240" s="214">
        <v>2014</v>
      </c>
      <c r="C240" s="214">
        <v>111</v>
      </c>
      <c r="D240" s="214">
        <v>2.31745</v>
      </c>
      <c r="E240" s="214">
        <v>-2.4044154</v>
      </c>
      <c r="F240" s="214">
        <v>104.84189000000001</v>
      </c>
      <c r="G240" s="214">
        <v>3.0030160000000001</v>
      </c>
      <c r="H240" s="214">
        <v>0.98217080000000001</v>
      </c>
    </row>
    <row r="241" spans="1:8">
      <c r="A241" s="214" t="s">
        <v>28</v>
      </c>
      <c r="B241" s="214">
        <v>2014</v>
      </c>
      <c r="C241" s="214">
        <v>111</v>
      </c>
      <c r="D241" s="214">
        <v>2.2036956999999999</v>
      </c>
      <c r="E241" s="214">
        <v>-2.4044154</v>
      </c>
      <c r="F241" s="214">
        <v>104.84189000000001</v>
      </c>
      <c r="G241" s="214">
        <v>3.0146220000000001</v>
      </c>
      <c r="H241" s="214">
        <v>1.0639259999999999</v>
      </c>
    </row>
    <row r="242" spans="1:8">
      <c r="A242" s="214" t="s">
        <v>28</v>
      </c>
      <c r="B242" s="214">
        <v>2015</v>
      </c>
      <c r="C242" s="214">
        <v>111</v>
      </c>
      <c r="D242" s="214">
        <v>1.8789545000000001</v>
      </c>
      <c r="E242" s="214">
        <v>-2.1512264999999999</v>
      </c>
      <c r="F242" s="214">
        <v>104.56945</v>
      </c>
      <c r="G242" s="214">
        <v>2.8038159999999999</v>
      </c>
      <c r="H242" s="214">
        <v>1.0742449999999999</v>
      </c>
    </row>
    <row r="243" spans="1:8">
      <c r="A243" s="214" t="s">
        <v>28</v>
      </c>
      <c r="B243" s="214">
        <v>2015</v>
      </c>
      <c r="C243" s="214">
        <v>111</v>
      </c>
      <c r="D243" s="214">
        <v>1.9775</v>
      </c>
      <c r="E243" s="214">
        <v>-2.1512264999999999</v>
      </c>
      <c r="F243" s="214">
        <v>104.56945</v>
      </c>
      <c r="G243" s="214">
        <v>2.8586680000000002</v>
      </c>
      <c r="H243" s="214">
        <v>0.54511679999999996</v>
      </c>
    </row>
    <row r="244" spans="1:8">
      <c r="A244" s="214" t="s">
        <v>28</v>
      </c>
      <c r="B244" s="214">
        <v>2015</v>
      </c>
      <c r="C244" s="214">
        <v>111</v>
      </c>
      <c r="D244" s="214">
        <v>2.0374544999999999</v>
      </c>
      <c r="E244" s="214">
        <v>-2.1512264999999999</v>
      </c>
      <c r="F244" s="214">
        <v>104.56945</v>
      </c>
      <c r="G244" s="214">
        <v>2.8540510000000001</v>
      </c>
      <c r="H244" s="214">
        <v>0.58629730000000002</v>
      </c>
    </row>
    <row r="245" spans="1:8">
      <c r="A245" s="214" t="s">
        <v>28</v>
      </c>
      <c r="B245" s="214">
        <v>2015</v>
      </c>
      <c r="C245" s="214">
        <v>111</v>
      </c>
      <c r="D245" s="214">
        <v>1.9239090999999999</v>
      </c>
      <c r="E245" s="214">
        <v>-2.1512264999999999</v>
      </c>
      <c r="F245" s="214">
        <v>104.56945</v>
      </c>
      <c r="G245" s="214">
        <v>2.8361000000000001</v>
      </c>
      <c r="H245" s="214">
        <v>0.61080319999999999</v>
      </c>
    </row>
    <row r="246" spans="1:8">
      <c r="A246" s="214" t="s">
        <v>28</v>
      </c>
      <c r="B246" s="214">
        <v>2015</v>
      </c>
      <c r="C246" s="214">
        <v>111</v>
      </c>
      <c r="D246" s="214">
        <v>2.1966190000000001</v>
      </c>
      <c r="E246" s="214">
        <v>-2.1512264999999999</v>
      </c>
      <c r="F246" s="214">
        <v>104.56945</v>
      </c>
      <c r="G246" s="214">
        <v>2.8433299999999999</v>
      </c>
      <c r="H246" s="214">
        <v>0.63930220000000004</v>
      </c>
    </row>
    <row r="247" spans="1:8">
      <c r="A247" s="214" t="s">
        <v>28</v>
      </c>
      <c r="B247" s="214">
        <v>2015</v>
      </c>
      <c r="C247" s="214">
        <v>111</v>
      </c>
      <c r="D247" s="214">
        <v>2.3588182</v>
      </c>
      <c r="E247" s="214">
        <v>-2.1512264999999999</v>
      </c>
      <c r="F247" s="214">
        <v>104.56945</v>
      </c>
      <c r="G247" s="214">
        <v>2.805984</v>
      </c>
      <c r="H247" s="214">
        <v>0.58511409999999997</v>
      </c>
    </row>
    <row r="248" spans="1:8">
      <c r="A248" s="214" t="s">
        <v>28</v>
      </c>
      <c r="B248" s="214">
        <v>2015</v>
      </c>
      <c r="C248" s="214">
        <v>111</v>
      </c>
      <c r="D248" s="214">
        <v>2.3177390999999998</v>
      </c>
      <c r="E248" s="214">
        <v>-2.1512264999999999</v>
      </c>
      <c r="F248" s="214">
        <v>104.56945</v>
      </c>
      <c r="G248" s="214">
        <v>2.7799870000000002</v>
      </c>
      <c r="H248" s="214">
        <v>0.65542129999999998</v>
      </c>
    </row>
    <row r="249" spans="1:8">
      <c r="A249" s="214" t="s">
        <v>28</v>
      </c>
      <c r="B249" s="214">
        <v>2015</v>
      </c>
      <c r="C249" s="214">
        <v>111</v>
      </c>
      <c r="D249" s="214">
        <v>2.1601428999999999</v>
      </c>
      <c r="E249" s="214">
        <v>-2.1512264999999999</v>
      </c>
      <c r="F249" s="214">
        <v>104.56945</v>
      </c>
      <c r="G249" s="214">
        <v>2.7137530000000001</v>
      </c>
      <c r="H249" s="214">
        <v>0.63914389999999999</v>
      </c>
    </row>
    <row r="250" spans="1:8">
      <c r="A250" s="214" t="s">
        <v>28</v>
      </c>
      <c r="B250" s="214">
        <v>2015</v>
      </c>
      <c r="C250" s="214">
        <v>111</v>
      </c>
      <c r="D250" s="214">
        <v>2.1637727</v>
      </c>
      <c r="E250" s="214">
        <v>-2.1512264999999999</v>
      </c>
      <c r="F250" s="214">
        <v>104.56945</v>
      </c>
      <c r="G250" s="214">
        <v>2.7131460000000001</v>
      </c>
      <c r="H250" s="214">
        <v>0.73088710000000001</v>
      </c>
    </row>
    <row r="251" spans="1:8">
      <c r="A251" s="214" t="s">
        <v>28</v>
      </c>
      <c r="B251" s="214">
        <v>2015</v>
      </c>
      <c r="C251" s="214">
        <v>111</v>
      </c>
      <c r="D251" s="214">
        <v>2.0584544999999999</v>
      </c>
      <c r="E251" s="214">
        <v>-2.1512264999999999</v>
      </c>
      <c r="F251" s="214">
        <v>104.56945</v>
      </c>
      <c r="G251" s="214">
        <v>2.6272630000000001</v>
      </c>
      <c r="H251" s="214">
        <v>0.75661650000000003</v>
      </c>
    </row>
    <row r="252" spans="1:8">
      <c r="A252" s="214" t="s">
        <v>28</v>
      </c>
      <c r="B252" s="214">
        <v>2015</v>
      </c>
      <c r="C252" s="214">
        <v>111</v>
      </c>
      <c r="D252" s="214">
        <v>2.2601905000000002</v>
      </c>
      <c r="E252" s="214">
        <v>-2.1512264999999999</v>
      </c>
      <c r="F252" s="214">
        <v>104.56945</v>
      </c>
      <c r="G252" s="214">
        <v>2.586163</v>
      </c>
      <c r="H252" s="214">
        <v>0.75609510000000002</v>
      </c>
    </row>
    <row r="253" spans="1:8">
      <c r="A253" s="214" t="s">
        <v>28</v>
      </c>
      <c r="B253" s="214">
        <v>2015</v>
      </c>
      <c r="C253" s="214">
        <v>111</v>
      </c>
      <c r="D253" s="214">
        <v>2.2356522000000001</v>
      </c>
      <c r="E253" s="214">
        <v>-2.1512264999999999</v>
      </c>
      <c r="F253" s="214">
        <v>104.56945</v>
      </c>
      <c r="G253" s="214">
        <v>2.5278870000000002</v>
      </c>
      <c r="H253" s="214">
        <v>0.69533</v>
      </c>
    </row>
    <row r="254" spans="1:8">
      <c r="A254" s="214" t="s">
        <v>28</v>
      </c>
      <c r="B254" s="214">
        <v>2016</v>
      </c>
      <c r="C254" s="214">
        <v>111</v>
      </c>
      <c r="D254" s="214">
        <v>2.0829048000000001</v>
      </c>
      <c r="E254" s="214">
        <v>-1.5407961999999999</v>
      </c>
      <c r="F254" s="214">
        <v>104.66947999999999</v>
      </c>
      <c r="G254" s="214"/>
      <c r="H254" s="214">
        <v>0.65389779999999997</v>
      </c>
    </row>
    <row r="255" spans="1:8">
      <c r="A255" s="214" t="s">
        <v>28</v>
      </c>
      <c r="B255" s="214">
        <v>2016</v>
      </c>
      <c r="C255" s="214">
        <v>111</v>
      </c>
      <c r="D255" s="214">
        <v>1.7705713999999999</v>
      </c>
      <c r="E255" s="214">
        <v>-1.5407961999999999</v>
      </c>
      <c r="F255" s="214">
        <v>104.66947999999999</v>
      </c>
      <c r="G255" s="214">
        <v>2.4457010000000001</v>
      </c>
      <c r="H255" s="214"/>
    </row>
    <row r="256" spans="1:8">
      <c r="A256" s="214" t="s">
        <v>28</v>
      </c>
      <c r="B256" s="214">
        <v>2016</v>
      </c>
      <c r="C256" s="214">
        <v>111</v>
      </c>
      <c r="D256" s="214">
        <v>1.8845217000000001</v>
      </c>
      <c r="E256" s="214">
        <v>-1.5407961999999999</v>
      </c>
      <c r="F256" s="214">
        <v>104.66947999999999</v>
      </c>
      <c r="G256" s="214">
        <v>2.389303</v>
      </c>
      <c r="H256" s="214">
        <v>0.33264870000000002</v>
      </c>
    </row>
    <row r="257" spans="1:8">
      <c r="A257" s="214" t="s">
        <v>28</v>
      </c>
      <c r="B257" s="214">
        <v>2016</v>
      </c>
      <c r="C257" s="214">
        <v>111</v>
      </c>
      <c r="D257" s="214">
        <v>1.7971904999999999</v>
      </c>
      <c r="E257" s="214">
        <v>-1.5407961999999999</v>
      </c>
      <c r="F257" s="214">
        <v>104.66947999999999</v>
      </c>
      <c r="G257" s="214">
        <v>2.3572649999999999</v>
      </c>
      <c r="H257" s="214">
        <v>0.32290489999999999</v>
      </c>
    </row>
    <row r="258" spans="1:8">
      <c r="A258" s="214" t="s">
        <v>28</v>
      </c>
      <c r="B258" s="214">
        <v>2016</v>
      </c>
      <c r="C258" s="214">
        <v>111</v>
      </c>
      <c r="D258" s="214">
        <v>1.8043182</v>
      </c>
      <c r="E258" s="214">
        <v>-1.5407961999999999</v>
      </c>
      <c r="F258" s="214">
        <v>104.66947999999999</v>
      </c>
      <c r="G258" s="214">
        <v>2.3042349999999998</v>
      </c>
      <c r="H258" s="214">
        <v>0.41722490000000001</v>
      </c>
    </row>
    <row r="259" spans="1:8">
      <c r="A259" s="214" t="s">
        <v>28</v>
      </c>
      <c r="B259" s="214">
        <v>2016</v>
      </c>
      <c r="C259" s="214">
        <v>111</v>
      </c>
      <c r="D259" s="214">
        <v>1.6406818000000001</v>
      </c>
      <c r="E259" s="214">
        <v>-1.5407961999999999</v>
      </c>
      <c r="F259" s="214">
        <v>104.66947999999999</v>
      </c>
      <c r="G259" s="214">
        <v>2.3174649999999999</v>
      </c>
      <c r="H259" s="214">
        <v>0.45782070000000002</v>
      </c>
    </row>
    <row r="260" spans="1:8">
      <c r="A260" s="214" t="s">
        <v>28</v>
      </c>
      <c r="B260" s="214">
        <v>2016</v>
      </c>
      <c r="C260" s="214">
        <v>111</v>
      </c>
      <c r="D260" s="214">
        <v>1.4913810000000001</v>
      </c>
      <c r="E260" s="214">
        <v>-1.5407961999999999</v>
      </c>
      <c r="F260" s="214">
        <v>104.66947999999999</v>
      </c>
      <c r="G260" s="214">
        <v>2.229711</v>
      </c>
      <c r="H260" s="214">
        <v>0.40410639999999998</v>
      </c>
    </row>
    <row r="261" spans="1:8">
      <c r="A261" s="214" t="s">
        <v>28</v>
      </c>
      <c r="B261" s="214">
        <v>2016</v>
      </c>
      <c r="C261" s="214">
        <v>111</v>
      </c>
      <c r="D261" s="214">
        <v>1.5564347999999999</v>
      </c>
      <c r="E261" s="214">
        <v>-1.5407961999999999</v>
      </c>
      <c r="F261" s="214">
        <v>104.66947999999999</v>
      </c>
      <c r="G261" s="214">
        <v>2.254022</v>
      </c>
      <c r="H261" s="214">
        <v>0.3956905</v>
      </c>
    </row>
    <row r="262" spans="1:8">
      <c r="A262" s="214" t="s">
        <v>28</v>
      </c>
      <c r="B262" s="214">
        <v>2016</v>
      </c>
      <c r="C262" s="214">
        <v>111</v>
      </c>
      <c r="D262" s="214">
        <v>1.6256818</v>
      </c>
      <c r="E262" s="214">
        <v>-1.5407961999999999</v>
      </c>
      <c r="F262" s="214">
        <v>104.66947999999999</v>
      </c>
      <c r="G262" s="214">
        <v>2.2828560000000002</v>
      </c>
      <c r="H262" s="214">
        <v>0.49443189999999998</v>
      </c>
    </row>
    <row r="263" spans="1:8">
      <c r="A263" s="214" t="s">
        <v>28</v>
      </c>
      <c r="B263" s="214">
        <v>2016</v>
      </c>
      <c r="C263" s="214">
        <v>111</v>
      </c>
      <c r="D263" s="214">
        <v>1.7549524000000001</v>
      </c>
      <c r="E263" s="214">
        <v>-1.5407961999999999</v>
      </c>
      <c r="F263" s="214">
        <v>104.66947999999999</v>
      </c>
      <c r="G263" s="214">
        <v>2.227541</v>
      </c>
      <c r="H263" s="214">
        <v>0.36676439999999999</v>
      </c>
    </row>
    <row r="264" spans="1:8">
      <c r="A264" s="214" t="s">
        <v>28</v>
      </c>
      <c r="B264" s="214">
        <v>2016</v>
      </c>
      <c r="C264" s="214">
        <v>111</v>
      </c>
      <c r="D264" s="214">
        <v>2.1501817999999999</v>
      </c>
      <c r="E264" s="214">
        <v>-1.5407961999999999</v>
      </c>
      <c r="F264" s="214">
        <v>104.66947999999999</v>
      </c>
      <c r="G264" s="214">
        <v>2.2203499999999998</v>
      </c>
      <c r="H264" s="214">
        <v>0.33890910000000002</v>
      </c>
    </row>
    <row r="265" spans="1:8">
      <c r="A265" s="214" t="s">
        <v>28</v>
      </c>
      <c r="B265" s="214">
        <v>2016</v>
      </c>
      <c r="C265" s="214">
        <v>111</v>
      </c>
      <c r="D265" s="214">
        <v>2.4907273000000001</v>
      </c>
      <c r="E265" s="214">
        <v>-1.5407961999999999</v>
      </c>
      <c r="F265" s="214">
        <v>104.66947999999999</v>
      </c>
      <c r="G265" s="214">
        <v>2.2510089999999998</v>
      </c>
      <c r="H265" s="214">
        <v>0.12962019999999999</v>
      </c>
    </row>
    <row r="266" spans="1:8">
      <c r="A266" s="214" t="s">
        <v>28</v>
      </c>
      <c r="B266" s="214">
        <v>2017</v>
      </c>
      <c r="C266" s="214">
        <v>111</v>
      </c>
      <c r="D266" s="214">
        <v>2.4262727000000002</v>
      </c>
      <c r="E266" s="214">
        <v>-2.1357105000000001</v>
      </c>
      <c r="F266" s="214">
        <v>106.62212</v>
      </c>
      <c r="G266" s="214">
        <v>2.3396370000000002</v>
      </c>
      <c r="H266" s="214">
        <v>0.12970139999999999</v>
      </c>
    </row>
    <row r="267" spans="1:8">
      <c r="A267" s="214" t="s">
        <v>28</v>
      </c>
      <c r="B267" s="214">
        <v>2017</v>
      </c>
      <c r="C267" s="214">
        <v>111</v>
      </c>
      <c r="D267" s="214">
        <v>2.4162499999999998</v>
      </c>
      <c r="E267" s="214">
        <v>-2.1357105000000001</v>
      </c>
      <c r="F267" s="214">
        <v>106.62212</v>
      </c>
      <c r="G267" s="214">
        <v>2.36911</v>
      </c>
      <c r="H267" s="214">
        <v>-0.8345901</v>
      </c>
    </row>
    <row r="268" spans="1:8">
      <c r="A268" s="214" t="s">
        <v>28</v>
      </c>
      <c r="B268" s="214">
        <v>2017</v>
      </c>
      <c r="C268" s="214">
        <v>111</v>
      </c>
      <c r="D268" s="214">
        <v>2.4800434999999998</v>
      </c>
      <c r="E268" s="214">
        <v>-2.1357105000000001</v>
      </c>
      <c r="F268" s="214">
        <v>106.62212</v>
      </c>
      <c r="G268" s="214">
        <v>2.3855870000000001</v>
      </c>
      <c r="H268" s="214">
        <v>-0.86576359999999997</v>
      </c>
    </row>
    <row r="269" spans="1:8">
      <c r="A269" s="214" t="s">
        <v>28</v>
      </c>
      <c r="B269" s="214">
        <v>2017</v>
      </c>
      <c r="C269" s="214">
        <v>111</v>
      </c>
      <c r="D269" s="214">
        <v>2.2863000000000002</v>
      </c>
      <c r="E269" s="214">
        <v>-2.1357105000000001</v>
      </c>
      <c r="F269" s="214">
        <v>106.62212</v>
      </c>
      <c r="G269" s="214">
        <v>2.3610009999999999</v>
      </c>
      <c r="H269" s="214">
        <v>-0.92622599999999999</v>
      </c>
    </row>
    <row r="270" spans="1:8">
      <c r="A270" s="214" t="s">
        <v>28</v>
      </c>
      <c r="B270" s="214">
        <v>2017</v>
      </c>
      <c r="C270" s="214">
        <v>111</v>
      </c>
      <c r="D270" s="214">
        <v>2.298</v>
      </c>
      <c r="E270" s="214">
        <v>-2.1357105000000001</v>
      </c>
      <c r="F270" s="214">
        <v>106.62212</v>
      </c>
      <c r="G270" s="214">
        <v>2.3819539999999999</v>
      </c>
      <c r="H270" s="214">
        <v>-0.88386679999999995</v>
      </c>
    </row>
    <row r="271" spans="1:8">
      <c r="A271" s="214" t="s">
        <v>28</v>
      </c>
      <c r="B271" s="214">
        <v>2017</v>
      </c>
      <c r="C271" s="214">
        <v>111</v>
      </c>
      <c r="D271" s="214">
        <v>2.1855908999999998</v>
      </c>
      <c r="E271" s="214">
        <v>-2.1357105000000001</v>
      </c>
      <c r="F271" s="214">
        <v>106.62212</v>
      </c>
      <c r="G271" s="214">
        <v>2.3531650000000002</v>
      </c>
      <c r="H271" s="214">
        <v>-0.55275269999999999</v>
      </c>
    </row>
    <row r="272" spans="1:8">
      <c r="A272" s="214" t="s">
        <v>28</v>
      </c>
      <c r="B272" s="214">
        <v>2017</v>
      </c>
      <c r="C272" s="214">
        <v>111</v>
      </c>
      <c r="D272" s="214">
        <v>2.3157142999999998</v>
      </c>
      <c r="E272" s="214">
        <v>-2.1357105000000001</v>
      </c>
      <c r="F272" s="214">
        <v>106.62212</v>
      </c>
      <c r="G272" s="214">
        <v>2.322498</v>
      </c>
      <c r="H272" s="214">
        <v>-0.55882200000000004</v>
      </c>
    </row>
    <row r="273" spans="1:8">
      <c r="A273" s="214" t="s">
        <v>28</v>
      </c>
      <c r="B273" s="214">
        <v>2017</v>
      </c>
      <c r="C273" s="214">
        <v>111</v>
      </c>
      <c r="D273" s="214">
        <v>2.2055216999999998</v>
      </c>
      <c r="E273" s="214">
        <v>-2.1357105000000001</v>
      </c>
      <c r="F273" s="214">
        <v>106.62212</v>
      </c>
      <c r="G273" s="214">
        <v>2.3505919999999998</v>
      </c>
      <c r="H273" s="214">
        <v>-0.69101040000000002</v>
      </c>
    </row>
    <row r="274" spans="1:8">
      <c r="A274" s="214" t="s">
        <v>28</v>
      </c>
      <c r="B274" s="214">
        <v>2017</v>
      </c>
      <c r="C274" s="214">
        <v>111</v>
      </c>
      <c r="D274" s="214">
        <v>2.1976667000000001</v>
      </c>
      <c r="E274" s="214">
        <v>-2.1357105000000001</v>
      </c>
      <c r="F274" s="214">
        <v>106.62212</v>
      </c>
      <c r="G274" s="214">
        <v>2.423089</v>
      </c>
      <c r="H274" s="214">
        <v>-0.72807770000000005</v>
      </c>
    </row>
    <row r="275" spans="1:8">
      <c r="A275" s="214" t="s">
        <v>28</v>
      </c>
      <c r="B275" s="214">
        <v>2017</v>
      </c>
      <c r="C275" s="214">
        <v>111</v>
      </c>
      <c r="D275" s="214">
        <v>2.3571363999999999</v>
      </c>
      <c r="E275" s="214">
        <v>-2.1357105000000001</v>
      </c>
      <c r="F275" s="214">
        <v>106.62212</v>
      </c>
      <c r="G275" s="214">
        <v>2.415972</v>
      </c>
      <c r="H275" s="214">
        <v>-0.72744560000000003</v>
      </c>
    </row>
    <row r="276" spans="1:8">
      <c r="A276" s="214" t="s">
        <v>28</v>
      </c>
      <c r="B276" s="214">
        <v>2017</v>
      </c>
      <c r="C276" s="214">
        <v>111</v>
      </c>
      <c r="D276" s="214">
        <v>2.3521364</v>
      </c>
      <c r="E276" s="214">
        <v>-2.1357105000000001</v>
      </c>
      <c r="F276" s="214">
        <v>106.62212</v>
      </c>
      <c r="G276" s="214">
        <v>2.4833240000000001</v>
      </c>
      <c r="H276" s="214">
        <v>-0.64226810000000001</v>
      </c>
    </row>
    <row r="277" spans="1:8">
      <c r="A277" s="214" t="s">
        <v>28</v>
      </c>
      <c r="B277" s="214">
        <v>2017</v>
      </c>
      <c r="C277" s="214">
        <v>111</v>
      </c>
      <c r="D277" s="214">
        <v>2.4065238</v>
      </c>
      <c r="E277" s="214">
        <v>-2.1357105000000001</v>
      </c>
      <c r="F277" s="214">
        <v>106.62212</v>
      </c>
      <c r="G277" s="214">
        <v>2.5204040000000001</v>
      </c>
      <c r="H277" s="214">
        <v>-0.77053039999999995</v>
      </c>
    </row>
    <row r="278" spans="1:8">
      <c r="A278" s="214" t="s">
        <v>28</v>
      </c>
      <c r="B278" s="214">
        <v>2018</v>
      </c>
      <c r="C278" s="214">
        <v>111</v>
      </c>
      <c r="D278" s="214">
        <v>2.574087</v>
      </c>
      <c r="E278" s="214">
        <v>-1.7878706</v>
      </c>
      <c r="F278" s="214">
        <v>105.62438</v>
      </c>
      <c r="G278" s="214">
        <v>2.354533</v>
      </c>
      <c r="H278" s="214">
        <v>-0.76816930000000005</v>
      </c>
    </row>
    <row r="279" spans="1:8">
      <c r="A279" s="214" t="s">
        <v>28</v>
      </c>
      <c r="B279" s="214">
        <v>2018</v>
      </c>
      <c r="C279" s="214">
        <v>111</v>
      </c>
      <c r="D279" s="214">
        <v>2.85805</v>
      </c>
      <c r="E279" s="214">
        <v>-1.7878706</v>
      </c>
      <c r="F279" s="214">
        <v>105.62438</v>
      </c>
      <c r="G279" s="214">
        <v>2.4211879999999999</v>
      </c>
      <c r="H279" s="214">
        <v>-2.4826540000000001</v>
      </c>
    </row>
    <row r="280" spans="1:8">
      <c r="A280" s="214" t="s">
        <v>28</v>
      </c>
      <c r="B280" s="214">
        <v>2018</v>
      </c>
      <c r="C280" s="214">
        <v>111</v>
      </c>
      <c r="D280" s="214">
        <v>2.8386817999999998</v>
      </c>
      <c r="E280" s="214">
        <v>-1.7878706</v>
      </c>
      <c r="F280" s="214">
        <v>105.62438</v>
      </c>
      <c r="G280" s="214">
        <v>2.5672269999999999</v>
      </c>
      <c r="H280" s="214">
        <v>-0.45975240000000001</v>
      </c>
    </row>
    <row r="281" spans="1:8">
      <c r="A281" s="214" t="s">
        <v>28</v>
      </c>
      <c r="B281" s="214">
        <v>2018</v>
      </c>
      <c r="C281" s="214">
        <v>111</v>
      </c>
      <c r="D281" s="214">
        <v>2.8689048000000001</v>
      </c>
      <c r="E281" s="214">
        <v>-1.7878706</v>
      </c>
      <c r="F281" s="214">
        <v>105.62438</v>
      </c>
      <c r="G281" s="214">
        <v>2.6070679999999999</v>
      </c>
      <c r="H281" s="214">
        <v>-0.71488260000000003</v>
      </c>
    </row>
    <row r="282" spans="1:8">
      <c r="A282" s="214" t="s">
        <v>28</v>
      </c>
      <c r="B282" s="214">
        <v>2018</v>
      </c>
      <c r="C282" s="214">
        <v>111</v>
      </c>
      <c r="D282" s="214">
        <v>2.9780000000000002</v>
      </c>
      <c r="E282" s="214">
        <v>-1.7878706</v>
      </c>
      <c r="F282" s="214">
        <v>105.62438</v>
      </c>
      <c r="G282" s="214">
        <v>2.583097</v>
      </c>
      <c r="H282" s="214">
        <v>-0.43882759999999998</v>
      </c>
    </row>
    <row r="283" spans="1:8">
      <c r="A283" s="214" t="s">
        <v>28</v>
      </c>
      <c r="B283" s="214">
        <v>2018</v>
      </c>
      <c r="C283" s="214">
        <v>111</v>
      </c>
      <c r="D283" s="214">
        <v>2.9137143000000001</v>
      </c>
      <c r="E283" s="214">
        <v>-1.7878706</v>
      </c>
      <c r="F283" s="214">
        <v>105.62438</v>
      </c>
      <c r="G283" s="214">
        <v>2.5944050000000001</v>
      </c>
      <c r="H283" s="214">
        <v>-0.35254229999999998</v>
      </c>
    </row>
    <row r="284" spans="1:8">
      <c r="A284" s="214" t="s">
        <v>28</v>
      </c>
      <c r="B284" s="214">
        <v>2018</v>
      </c>
      <c r="C284" s="214">
        <v>111</v>
      </c>
      <c r="D284" s="214">
        <v>2.8860000000000001</v>
      </c>
      <c r="E284" s="214">
        <v>-1.7878706</v>
      </c>
      <c r="F284" s="214">
        <v>105.62438</v>
      </c>
      <c r="G284" s="214">
        <v>2.6307689999999999</v>
      </c>
      <c r="H284" s="214">
        <v>-0.33189459999999998</v>
      </c>
    </row>
    <row r="285" spans="1:8">
      <c r="A285" s="214" t="s">
        <v>28</v>
      </c>
      <c r="B285" s="214">
        <v>2018</v>
      </c>
      <c r="C285" s="214">
        <v>111</v>
      </c>
      <c r="D285" s="214">
        <v>2.8882173999999998</v>
      </c>
      <c r="E285" s="214">
        <v>-1.7878706</v>
      </c>
      <c r="F285" s="214">
        <v>105.62438</v>
      </c>
      <c r="G285" s="214">
        <v>2.5808960000000001</v>
      </c>
      <c r="H285" s="214">
        <v>-0.31292550000000002</v>
      </c>
    </row>
    <row r="286" spans="1:8">
      <c r="A286" s="214" t="s">
        <v>28</v>
      </c>
      <c r="B286" s="214">
        <v>2018</v>
      </c>
      <c r="C286" s="214">
        <v>111</v>
      </c>
      <c r="D286" s="214">
        <v>2.99525</v>
      </c>
      <c r="E286" s="214">
        <v>-1.7878706</v>
      </c>
      <c r="F286" s="214">
        <v>105.62438</v>
      </c>
      <c r="G286" s="214">
        <v>2.6376599999999999</v>
      </c>
      <c r="H286" s="214">
        <v>-0.21574740000000001</v>
      </c>
    </row>
    <row r="287" spans="1:8">
      <c r="A287" s="214" t="s">
        <v>28</v>
      </c>
      <c r="B287" s="214">
        <v>2018</v>
      </c>
      <c r="C287" s="214">
        <v>111</v>
      </c>
      <c r="D287" s="214">
        <v>3.1561739000000002</v>
      </c>
      <c r="E287" s="214">
        <v>-1.7878706</v>
      </c>
      <c r="F287" s="214">
        <v>105.62438</v>
      </c>
      <c r="G287" s="214">
        <v>2.6469040000000001</v>
      </c>
      <c r="H287" s="214">
        <v>-0.12314319999999999</v>
      </c>
    </row>
    <row r="288" spans="1:8">
      <c r="A288" s="214" t="s">
        <v>28</v>
      </c>
      <c r="B288" s="214">
        <v>2018</v>
      </c>
      <c r="C288" s="214">
        <v>111</v>
      </c>
      <c r="D288" s="214">
        <v>3.1157727</v>
      </c>
      <c r="E288" s="214">
        <v>-1.7878706</v>
      </c>
      <c r="F288" s="214">
        <v>105.62438</v>
      </c>
      <c r="G288" s="214">
        <v>2.6551659999999999</v>
      </c>
      <c r="H288" s="214">
        <v>0.15992190000000001</v>
      </c>
    </row>
    <row r="289" spans="1:8">
      <c r="A289" s="214" t="s">
        <v>28</v>
      </c>
      <c r="B289" s="214">
        <v>2018</v>
      </c>
      <c r="C289" s="214">
        <v>111</v>
      </c>
      <c r="D289" s="214">
        <v>2.8328095000000002</v>
      </c>
      <c r="E289" s="214">
        <v>-1.7878706</v>
      </c>
      <c r="F289" s="214">
        <v>105.62438</v>
      </c>
      <c r="G289" s="214">
        <v>2.589607</v>
      </c>
      <c r="H289" s="214">
        <v>0.30235309999999999</v>
      </c>
    </row>
    <row r="290" spans="1:8">
      <c r="A290" s="214" t="s">
        <v>28</v>
      </c>
      <c r="B290" s="214">
        <v>2019</v>
      </c>
      <c r="C290" s="214">
        <v>111</v>
      </c>
      <c r="D290" s="214">
        <v>2.7084348</v>
      </c>
      <c r="E290" s="214">
        <v>-1.3149999000000001</v>
      </c>
      <c r="F290" s="214">
        <v>106.60016</v>
      </c>
      <c r="G290" s="214">
        <v>1.845923</v>
      </c>
      <c r="H290" s="214">
        <v>0.21236759999999999</v>
      </c>
    </row>
    <row r="291" spans="1:8">
      <c r="A291" s="214" t="s">
        <v>28</v>
      </c>
      <c r="B291" s="214">
        <v>2019</v>
      </c>
      <c r="C291" s="214">
        <v>111</v>
      </c>
      <c r="D291" s="214">
        <v>2.6728000000000001</v>
      </c>
      <c r="E291" s="214">
        <v>-1.3149999000000001</v>
      </c>
      <c r="F291" s="214">
        <v>106.60016</v>
      </c>
      <c r="G291" s="214">
        <v>1.906099</v>
      </c>
      <c r="H291" s="214">
        <v>-0.52895199999999998</v>
      </c>
    </row>
    <row r="292" spans="1:8">
      <c r="A292" s="214" t="s">
        <v>28</v>
      </c>
      <c r="B292" s="214">
        <v>2019</v>
      </c>
      <c r="C292" s="214">
        <v>111</v>
      </c>
      <c r="D292" s="214">
        <v>2.5697142999999998</v>
      </c>
      <c r="E292" s="214">
        <v>-1.3149999000000001</v>
      </c>
      <c r="F292" s="214">
        <v>106.60016</v>
      </c>
      <c r="G292" s="214">
        <v>1.96333</v>
      </c>
      <c r="H292" s="214">
        <v>-0.2743102</v>
      </c>
    </row>
    <row r="293" spans="1:8">
      <c r="A293" s="214" t="s">
        <v>28</v>
      </c>
      <c r="B293" s="214">
        <v>2019</v>
      </c>
      <c r="C293" s="214">
        <v>111</v>
      </c>
      <c r="D293" s="214">
        <v>2.5304091</v>
      </c>
      <c r="E293" s="214">
        <v>-1.3149999000000001</v>
      </c>
      <c r="F293" s="214">
        <v>106.60016</v>
      </c>
      <c r="G293" s="214">
        <v>1.9651829999999999</v>
      </c>
      <c r="H293" s="214">
        <v>8.1856300000000007E-2</v>
      </c>
    </row>
    <row r="294" spans="1:8">
      <c r="A294" s="214" t="s">
        <v>28</v>
      </c>
      <c r="B294" s="214">
        <v>2019</v>
      </c>
      <c r="C294" s="214">
        <v>111</v>
      </c>
      <c r="D294" s="214">
        <v>2.3880435000000002</v>
      </c>
      <c r="E294" s="214">
        <v>-1.3149999000000001</v>
      </c>
      <c r="F294" s="214">
        <v>106.60016</v>
      </c>
      <c r="G294" s="214">
        <v>1.932868</v>
      </c>
      <c r="H294" s="214">
        <v>0.16780600000000001</v>
      </c>
    </row>
    <row r="295" spans="1:8">
      <c r="A295" s="214" t="s">
        <v>28</v>
      </c>
      <c r="B295" s="214">
        <v>2019</v>
      </c>
      <c r="C295" s="214">
        <v>111</v>
      </c>
      <c r="D295" s="214">
        <v>2.0733000000000001</v>
      </c>
      <c r="E295" s="214">
        <v>-1.3149999000000001</v>
      </c>
      <c r="F295" s="214">
        <v>106.60016</v>
      </c>
      <c r="G295" s="214">
        <v>1.839591</v>
      </c>
      <c r="H295" s="214">
        <v>0.13157460000000001</v>
      </c>
    </row>
    <row r="296" spans="1:8">
      <c r="A296" s="214" t="s">
        <v>28</v>
      </c>
      <c r="B296" s="214">
        <v>2019</v>
      </c>
      <c r="C296" s="214">
        <v>111</v>
      </c>
      <c r="D296" s="214">
        <v>2.0505651999999999</v>
      </c>
      <c r="E296" s="214">
        <v>-1.3149999000000001</v>
      </c>
      <c r="F296" s="214">
        <v>106.60016</v>
      </c>
      <c r="G296" s="214">
        <v>1.8616729999999999</v>
      </c>
      <c r="H296" s="214">
        <v>0.16905010000000001</v>
      </c>
    </row>
    <row r="297" spans="1:8">
      <c r="A297" s="214" t="s">
        <v>28</v>
      </c>
      <c r="B297" s="214">
        <v>2019</v>
      </c>
      <c r="C297" s="214">
        <v>111</v>
      </c>
      <c r="D297" s="214">
        <v>1.6252727</v>
      </c>
      <c r="E297" s="214">
        <v>-1.3149999000000001</v>
      </c>
      <c r="F297" s="214">
        <v>106.60016</v>
      </c>
      <c r="G297" s="214">
        <v>1.864009</v>
      </c>
      <c r="H297" s="214">
        <v>0.23516210000000001</v>
      </c>
    </row>
    <row r="298" spans="1:8">
      <c r="A298" s="214" t="s">
        <v>28</v>
      </c>
      <c r="B298" s="214">
        <v>2019</v>
      </c>
      <c r="C298" s="214">
        <v>111</v>
      </c>
      <c r="D298" s="214">
        <v>1.6877618999999999</v>
      </c>
      <c r="E298" s="214">
        <v>-1.3149999000000001</v>
      </c>
      <c r="F298" s="214">
        <v>106.60016</v>
      </c>
      <c r="G298" s="214">
        <v>1.8140849999999999</v>
      </c>
      <c r="H298" s="214">
        <v>0.27927360000000001</v>
      </c>
    </row>
    <row r="299" spans="1:8">
      <c r="A299" s="214" t="s">
        <v>28</v>
      </c>
      <c r="B299" s="214">
        <v>2019</v>
      </c>
      <c r="C299" s="214">
        <v>111</v>
      </c>
      <c r="D299" s="214">
        <v>1.7029129999999999</v>
      </c>
      <c r="E299" s="214">
        <v>-1.3149999000000001</v>
      </c>
      <c r="F299" s="214">
        <v>106.60016</v>
      </c>
      <c r="G299" s="214">
        <v>1.795088</v>
      </c>
      <c r="H299" s="214">
        <v>0.24953339999999999</v>
      </c>
    </row>
    <row r="300" spans="1:8">
      <c r="A300" s="214" t="s">
        <v>28</v>
      </c>
      <c r="B300" s="214">
        <v>2019</v>
      </c>
      <c r="C300" s="214">
        <v>111</v>
      </c>
      <c r="D300" s="214">
        <v>1.8169999999999999</v>
      </c>
      <c r="E300" s="214">
        <v>-1.3149999000000001</v>
      </c>
      <c r="F300" s="214">
        <v>106.60016</v>
      </c>
      <c r="G300" s="214">
        <v>1.8334569999999999</v>
      </c>
      <c r="H300" s="214">
        <v>0.24820390000000001</v>
      </c>
    </row>
    <row r="301" spans="1:8">
      <c r="A301" s="214" t="s">
        <v>28</v>
      </c>
      <c r="B301" s="214">
        <v>2019</v>
      </c>
      <c r="C301" s="214">
        <v>111</v>
      </c>
      <c r="D301" s="214">
        <v>1.8611363999999999</v>
      </c>
      <c r="E301" s="214">
        <v>-1.3149999000000001</v>
      </c>
      <c r="F301" s="214">
        <v>106.60016</v>
      </c>
      <c r="G301" s="214">
        <v>1.843475</v>
      </c>
      <c r="H301" s="214">
        <v>0.1967189</v>
      </c>
    </row>
    <row r="302" spans="1:8">
      <c r="A302" s="214" t="s">
        <v>27</v>
      </c>
      <c r="B302" s="214">
        <v>1995</v>
      </c>
      <c r="C302" s="214">
        <v>112</v>
      </c>
      <c r="D302" s="214"/>
      <c r="E302" s="214"/>
      <c r="F302" s="214"/>
      <c r="G302" s="214">
        <v>2.738235</v>
      </c>
      <c r="H302" s="214"/>
    </row>
    <row r="303" spans="1:8">
      <c r="A303" s="214" t="s">
        <v>27</v>
      </c>
      <c r="B303" s="214">
        <v>1995</v>
      </c>
      <c r="C303" s="214">
        <v>112</v>
      </c>
      <c r="D303" s="214"/>
      <c r="E303" s="214"/>
      <c r="F303" s="214"/>
      <c r="G303" s="214">
        <v>2.753333</v>
      </c>
      <c r="H303" s="214"/>
    </row>
    <row r="304" spans="1:8">
      <c r="A304" s="214" t="s">
        <v>27</v>
      </c>
      <c r="B304" s="214">
        <v>1995</v>
      </c>
      <c r="C304" s="214">
        <v>112</v>
      </c>
      <c r="D304" s="214"/>
      <c r="E304" s="214"/>
      <c r="F304" s="214"/>
      <c r="G304" s="214">
        <v>2.786486</v>
      </c>
      <c r="H304" s="214"/>
    </row>
    <row r="305" spans="1:8">
      <c r="A305" s="214" t="s">
        <v>27</v>
      </c>
      <c r="B305" s="214">
        <v>1995</v>
      </c>
      <c r="C305" s="214">
        <v>112</v>
      </c>
      <c r="D305" s="214"/>
      <c r="E305" s="214"/>
      <c r="F305" s="214"/>
      <c r="G305" s="214">
        <v>2.7897439999999998</v>
      </c>
      <c r="H305" s="214"/>
    </row>
    <row r="306" spans="1:8">
      <c r="A306" s="214" t="s">
        <v>27</v>
      </c>
      <c r="B306" s="214">
        <v>1995</v>
      </c>
      <c r="C306" s="214">
        <v>112</v>
      </c>
      <c r="D306" s="214"/>
      <c r="E306" s="214"/>
      <c r="F306" s="214"/>
      <c r="G306" s="214">
        <v>2.855556</v>
      </c>
      <c r="H306" s="214"/>
    </row>
    <row r="307" spans="1:8">
      <c r="A307" s="214" t="s">
        <v>27</v>
      </c>
      <c r="B307" s="214">
        <v>1995</v>
      </c>
      <c r="C307" s="214">
        <v>112</v>
      </c>
      <c r="D307" s="214"/>
      <c r="E307" s="214"/>
      <c r="F307" s="214"/>
      <c r="G307" s="214">
        <v>2.7816670000000001</v>
      </c>
      <c r="H307" s="214"/>
    </row>
    <row r="308" spans="1:8">
      <c r="A308" s="214" t="s">
        <v>27</v>
      </c>
      <c r="B308" s="214">
        <v>1995</v>
      </c>
      <c r="C308" s="214">
        <v>112</v>
      </c>
      <c r="D308" s="214"/>
      <c r="E308" s="214"/>
      <c r="F308" s="214"/>
      <c r="G308" s="214">
        <v>2.7441179999999998</v>
      </c>
      <c r="H308" s="214"/>
    </row>
    <row r="309" spans="1:8">
      <c r="A309" s="214" t="s">
        <v>27</v>
      </c>
      <c r="B309" s="214">
        <v>1995</v>
      </c>
      <c r="C309" s="214">
        <v>112</v>
      </c>
      <c r="D309" s="214"/>
      <c r="E309" s="214"/>
      <c r="F309" s="214"/>
      <c r="G309" s="214">
        <v>2.7631579999999998</v>
      </c>
      <c r="H309" s="214"/>
    </row>
    <row r="310" spans="1:8">
      <c r="A310" s="214" t="s">
        <v>27</v>
      </c>
      <c r="B310" s="214">
        <v>1995</v>
      </c>
      <c r="C310" s="214">
        <v>112</v>
      </c>
      <c r="D310" s="214"/>
      <c r="E310" s="214"/>
      <c r="F310" s="214"/>
      <c r="G310" s="214">
        <v>2.761765</v>
      </c>
      <c r="H310" s="214"/>
    </row>
    <row r="311" spans="1:8">
      <c r="A311" s="214" t="s">
        <v>27</v>
      </c>
      <c r="B311" s="214">
        <v>1995</v>
      </c>
      <c r="C311" s="214">
        <v>112</v>
      </c>
      <c r="D311" s="214"/>
      <c r="E311" s="214"/>
      <c r="F311" s="214"/>
      <c r="G311" s="214">
        <v>2.7028569999999998</v>
      </c>
      <c r="H311" s="214"/>
    </row>
    <row r="312" spans="1:8">
      <c r="A312" s="214" t="s">
        <v>27</v>
      </c>
      <c r="B312" s="214">
        <v>1995</v>
      </c>
      <c r="C312" s="214">
        <v>112</v>
      </c>
      <c r="D312" s="214"/>
      <c r="E312" s="214"/>
      <c r="F312" s="214"/>
      <c r="G312" s="214">
        <v>2.6566670000000001</v>
      </c>
      <c r="H312" s="214"/>
    </row>
    <row r="313" spans="1:8">
      <c r="A313" s="214" t="s">
        <v>27</v>
      </c>
      <c r="B313" s="214">
        <v>1995</v>
      </c>
      <c r="C313" s="214">
        <v>112</v>
      </c>
      <c r="D313" s="214"/>
      <c r="E313" s="214"/>
      <c r="F313" s="214"/>
      <c r="G313" s="214">
        <v>2.3970590000000001</v>
      </c>
      <c r="H313" s="214"/>
    </row>
    <row r="314" spans="1:8">
      <c r="A314" s="214" t="s">
        <v>27</v>
      </c>
      <c r="B314" s="214">
        <v>1996</v>
      </c>
      <c r="C314" s="214">
        <v>112</v>
      </c>
      <c r="D314" s="214"/>
      <c r="E314" s="214">
        <v>-3.0294770999999998</v>
      </c>
      <c r="F314" s="214">
        <v>43.73798</v>
      </c>
      <c r="G314" s="214">
        <v>2.943333</v>
      </c>
      <c r="H314" s="214"/>
    </row>
    <row r="315" spans="1:8">
      <c r="A315" s="214" t="s">
        <v>27</v>
      </c>
      <c r="B315" s="214">
        <v>1996</v>
      </c>
      <c r="C315" s="214">
        <v>112</v>
      </c>
      <c r="D315" s="214"/>
      <c r="E315" s="214">
        <v>-3.0294770999999998</v>
      </c>
      <c r="F315" s="214">
        <v>43.73798</v>
      </c>
      <c r="G315" s="214">
        <v>2.924242</v>
      </c>
      <c r="H315" s="214"/>
    </row>
    <row r="316" spans="1:8">
      <c r="A316" s="214" t="s">
        <v>27</v>
      </c>
      <c r="B316" s="214">
        <v>1996</v>
      </c>
      <c r="C316" s="214">
        <v>112</v>
      </c>
      <c r="D316" s="214"/>
      <c r="E316" s="214">
        <v>-3.0294770999999998</v>
      </c>
      <c r="F316" s="214">
        <v>43.73798</v>
      </c>
      <c r="G316" s="214">
        <v>2.9874999999999998</v>
      </c>
      <c r="H316" s="214"/>
    </row>
    <row r="317" spans="1:8">
      <c r="A317" s="214" t="s">
        <v>27</v>
      </c>
      <c r="B317" s="214">
        <v>1996</v>
      </c>
      <c r="C317" s="214">
        <v>112</v>
      </c>
      <c r="D317" s="214"/>
      <c r="E317" s="214">
        <v>-3.0294770999999998</v>
      </c>
      <c r="F317" s="214">
        <v>43.73798</v>
      </c>
      <c r="G317" s="214">
        <v>2.9937499999999999</v>
      </c>
      <c r="H317" s="214"/>
    </row>
    <row r="318" spans="1:8">
      <c r="A318" s="214" t="s">
        <v>27</v>
      </c>
      <c r="B318" s="214">
        <v>1996</v>
      </c>
      <c r="C318" s="214">
        <v>112</v>
      </c>
      <c r="D318" s="214"/>
      <c r="E318" s="214">
        <v>-3.0294770999999998</v>
      </c>
      <c r="F318" s="214">
        <v>43.73798</v>
      </c>
      <c r="G318" s="214">
        <v>3.0645159999999998</v>
      </c>
      <c r="H318" s="214"/>
    </row>
    <row r="319" spans="1:8">
      <c r="A319" s="214" t="s">
        <v>27</v>
      </c>
      <c r="B319" s="214">
        <v>1996</v>
      </c>
      <c r="C319" s="214">
        <v>112</v>
      </c>
      <c r="D319" s="214"/>
      <c r="E319" s="214">
        <v>-3.0294770999999998</v>
      </c>
      <c r="F319" s="214">
        <v>43.73798</v>
      </c>
      <c r="G319" s="214">
        <v>3.1551719999999999</v>
      </c>
      <c r="H319" s="214"/>
    </row>
    <row r="320" spans="1:8">
      <c r="A320" s="214" t="s">
        <v>27</v>
      </c>
      <c r="B320" s="214">
        <v>1996</v>
      </c>
      <c r="C320" s="214">
        <v>112</v>
      </c>
      <c r="D320" s="214"/>
      <c r="E320" s="214">
        <v>-3.0294770999999998</v>
      </c>
      <c r="F320" s="214">
        <v>43.73798</v>
      </c>
      <c r="G320" s="214">
        <v>3.1806450000000002</v>
      </c>
      <c r="H320" s="214"/>
    </row>
    <row r="321" spans="1:8">
      <c r="A321" s="214" t="s">
        <v>27</v>
      </c>
      <c r="B321" s="214">
        <v>1996</v>
      </c>
      <c r="C321" s="214">
        <v>112</v>
      </c>
      <c r="D321" s="214"/>
      <c r="E321" s="214">
        <v>-3.0294770999999998</v>
      </c>
      <c r="F321" s="214">
        <v>43.73798</v>
      </c>
      <c r="G321" s="214">
        <v>3.2437499999999999</v>
      </c>
      <c r="H321" s="214"/>
    </row>
    <row r="322" spans="1:8">
      <c r="A322" s="214" t="s">
        <v>27</v>
      </c>
      <c r="B322" s="214">
        <v>1996</v>
      </c>
      <c r="C322" s="214">
        <v>112</v>
      </c>
      <c r="D322" s="214"/>
      <c r="E322" s="214">
        <v>-3.0294770999999998</v>
      </c>
      <c r="F322" s="214">
        <v>43.73798</v>
      </c>
      <c r="G322" s="214">
        <v>3.28</v>
      </c>
      <c r="H322" s="214"/>
    </row>
    <row r="323" spans="1:8">
      <c r="A323" s="214" t="s">
        <v>27</v>
      </c>
      <c r="B323" s="214">
        <v>1996</v>
      </c>
      <c r="C323" s="214">
        <v>112</v>
      </c>
      <c r="D323" s="214"/>
      <c r="E323" s="214">
        <v>-3.0294770999999998</v>
      </c>
      <c r="F323" s="214">
        <v>43.73798</v>
      </c>
      <c r="G323" s="214">
        <v>3.34</v>
      </c>
      <c r="H323" s="214"/>
    </row>
    <row r="324" spans="1:8">
      <c r="A324" s="214" t="s">
        <v>27</v>
      </c>
      <c r="B324" s="214">
        <v>1996</v>
      </c>
      <c r="C324" s="214">
        <v>112</v>
      </c>
      <c r="D324" s="214"/>
      <c r="E324" s="214">
        <v>-3.0294770999999998</v>
      </c>
      <c r="F324" s="214">
        <v>43.73798</v>
      </c>
      <c r="G324" s="214">
        <v>3.3285710000000002</v>
      </c>
      <c r="H324" s="214"/>
    </row>
    <row r="325" spans="1:8">
      <c r="A325" s="214" t="s">
        <v>27</v>
      </c>
      <c r="B325" s="214">
        <v>1996</v>
      </c>
      <c r="C325" s="214">
        <v>112</v>
      </c>
      <c r="D325" s="214"/>
      <c r="E325" s="214">
        <v>-3.0294770999999998</v>
      </c>
      <c r="F325" s="214">
        <v>43.73798</v>
      </c>
      <c r="G325" s="214">
        <v>3.42</v>
      </c>
      <c r="H325" s="214"/>
    </row>
    <row r="326" spans="1:8">
      <c r="A326" s="214" t="s">
        <v>27</v>
      </c>
      <c r="B326" s="214">
        <v>1997</v>
      </c>
      <c r="C326" s="214">
        <v>112</v>
      </c>
      <c r="D326" s="214"/>
      <c r="E326" s="214">
        <v>-1.5879718</v>
      </c>
      <c r="F326" s="214">
        <v>43.845844</v>
      </c>
      <c r="G326" s="214">
        <v>2.5924239999999998</v>
      </c>
      <c r="H326" s="214"/>
    </row>
    <row r="327" spans="1:8">
      <c r="A327" s="214" t="s">
        <v>27</v>
      </c>
      <c r="B327" s="214">
        <v>1997</v>
      </c>
      <c r="C327" s="214">
        <v>112</v>
      </c>
      <c r="D327" s="214"/>
      <c r="E327" s="214">
        <v>-1.5879718</v>
      </c>
      <c r="F327" s="214">
        <v>43.845844</v>
      </c>
      <c r="G327" s="214">
        <v>2.6636359999999999</v>
      </c>
      <c r="H327" s="214"/>
    </row>
    <row r="328" spans="1:8">
      <c r="A328" s="214" t="s">
        <v>27</v>
      </c>
      <c r="B328" s="214">
        <v>1997</v>
      </c>
      <c r="C328" s="214">
        <v>112</v>
      </c>
      <c r="D328" s="214"/>
      <c r="E328" s="214">
        <v>-1.5879718</v>
      </c>
      <c r="F328" s="214">
        <v>43.845844</v>
      </c>
      <c r="G328" s="214">
        <v>2.6564519999999998</v>
      </c>
      <c r="H328" s="214"/>
    </row>
    <row r="329" spans="1:8">
      <c r="A329" s="214" t="s">
        <v>27</v>
      </c>
      <c r="B329" s="214">
        <v>1997</v>
      </c>
      <c r="C329" s="214">
        <v>112</v>
      </c>
      <c r="D329" s="214"/>
      <c r="E329" s="214">
        <v>-1.5879718</v>
      </c>
      <c r="F329" s="214">
        <v>43.845844</v>
      </c>
      <c r="G329" s="214">
        <v>2.6593749999999998</v>
      </c>
      <c r="H329" s="214"/>
    </row>
    <row r="330" spans="1:8">
      <c r="A330" s="214" t="s">
        <v>27</v>
      </c>
      <c r="B330" s="214">
        <v>1997</v>
      </c>
      <c r="C330" s="214">
        <v>112</v>
      </c>
      <c r="D330" s="214"/>
      <c r="E330" s="214">
        <v>-1.5879718</v>
      </c>
      <c r="F330" s="214">
        <v>43.845844</v>
      </c>
      <c r="G330" s="214">
        <v>2.6441180000000002</v>
      </c>
      <c r="H330" s="214"/>
    </row>
    <row r="331" spans="1:8">
      <c r="A331" s="214" t="s">
        <v>27</v>
      </c>
      <c r="B331" s="214">
        <v>1997</v>
      </c>
      <c r="C331" s="214">
        <v>112</v>
      </c>
      <c r="D331" s="214"/>
      <c r="E331" s="214">
        <v>-1.5879718</v>
      </c>
      <c r="F331" s="214">
        <v>43.845844</v>
      </c>
      <c r="G331" s="214">
        <v>2.5968749999999998</v>
      </c>
      <c r="H331" s="214"/>
    </row>
    <row r="332" spans="1:8">
      <c r="A332" s="214" t="s">
        <v>27</v>
      </c>
      <c r="B332" s="214">
        <v>1997</v>
      </c>
      <c r="C332" s="214">
        <v>112</v>
      </c>
      <c r="D332" s="214"/>
      <c r="E332" s="214">
        <v>-1.5879718</v>
      </c>
      <c r="F332" s="214">
        <v>43.845844</v>
      </c>
      <c r="G332" s="214">
        <v>2.5939390000000002</v>
      </c>
      <c r="H332" s="214"/>
    </row>
    <row r="333" spans="1:8">
      <c r="A333" s="214" t="s">
        <v>27</v>
      </c>
      <c r="B333" s="214">
        <v>1997</v>
      </c>
      <c r="C333" s="214">
        <v>112</v>
      </c>
      <c r="D333" s="214"/>
      <c r="E333" s="214">
        <v>-1.5879718</v>
      </c>
      <c r="F333" s="214">
        <v>43.845844</v>
      </c>
      <c r="G333" s="214">
        <v>2.5285709999999999</v>
      </c>
      <c r="H333" s="214"/>
    </row>
    <row r="334" spans="1:8">
      <c r="A334" s="214" t="s">
        <v>27</v>
      </c>
      <c r="B334" s="214">
        <v>1997</v>
      </c>
      <c r="C334" s="214">
        <v>112</v>
      </c>
      <c r="D334" s="214"/>
      <c r="E334" s="214">
        <v>-1.5879718</v>
      </c>
      <c r="F334" s="214">
        <v>43.845844</v>
      </c>
      <c r="G334" s="214">
        <v>2.53125</v>
      </c>
      <c r="H334" s="214"/>
    </row>
    <row r="335" spans="1:8">
      <c r="A335" s="214" t="s">
        <v>27</v>
      </c>
      <c r="B335" s="214">
        <v>1997</v>
      </c>
      <c r="C335" s="214">
        <v>112</v>
      </c>
      <c r="D335" s="214"/>
      <c r="E335" s="214">
        <v>-1.5879718</v>
      </c>
      <c r="F335" s="214">
        <v>43.845844</v>
      </c>
      <c r="G335" s="214">
        <v>2.6031249999999999</v>
      </c>
      <c r="H335" s="214"/>
    </row>
    <row r="336" spans="1:8">
      <c r="A336" s="214" t="s">
        <v>27</v>
      </c>
      <c r="B336" s="214">
        <v>1997</v>
      </c>
      <c r="C336" s="214">
        <v>112</v>
      </c>
      <c r="D336" s="214"/>
      <c r="E336" s="214">
        <v>-1.5879718</v>
      </c>
      <c r="F336" s="214">
        <v>43.845844</v>
      </c>
      <c r="G336" s="214">
        <v>2.5657139999999998</v>
      </c>
      <c r="H336" s="214"/>
    </row>
    <row r="337" spans="1:8">
      <c r="A337" s="214" t="s">
        <v>27</v>
      </c>
      <c r="B337" s="214">
        <v>1997</v>
      </c>
      <c r="C337" s="214">
        <v>112</v>
      </c>
      <c r="D337" s="214"/>
      <c r="E337" s="214">
        <v>-1.5879718</v>
      </c>
      <c r="F337" s="214">
        <v>43.845844</v>
      </c>
      <c r="G337" s="214">
        <v>2.4794119999999999</v>
      </c>
      <c r="H337" s="214"/>
    </row>
    <row r="338" spans="1:8">
      <c r="A338" s="214" t="s">
        <v>27</v>
      </c>
      <c r="B338" s="214">
        <v>1998</v>
      </c>
      <c r="C338" s="214">
        <v>112</v>
      </c>
      <c r="D338" s="214"/>
      <c r="E338" s="214">
        <v>0.27107485999999997</v>
      </c>
      <c r="F338" s="214">
        <v>43.267246</v>
      </c>
      <c r="G338" s="214">
        <v>1.9312499999999999</v>
      </c>
      <c r="H338" s="214"/>
    </row>
    <row r="339" spans="1:8">
      <c r="A339" s="214" t="s">
        <v>27</v>
      </c>
      <c r="B339" s="214">
        <v>1998</v>
      </c>
      <c r="C339" s="214">
        <v>112</v>
      </c>
      <c r="D339" s="214"/>
      <c r="E339" s="214">
        <v>0.27107485999999997</v>
      </c>
      <c r="F339" s="214">
        <v>43.267246</v>
      </c>
      <c r="G339" s="214">
        <v>2</v>
      </c>
      <c r="H339" s="214"/>
    </row>
    <row r="340" spans="1:8">
      <c r="A340" s="214" t="s">
        <v>27</v>
      </c>
      <c r="B340" s="214">
        <v>1998</v>
      </c>
      <c r="C340" s="214">
        <v>112</v>
      </c>
      <c r="D340" s="214"/>
      <c r="E340" s="214">
        <v>0.27107485999999997</v>
      </c>
      <c r="F340" s="214">
        <v>43.267246</v>
      </c>
      <c r="G340" s="214">
        <v>1.934375</v>
      </c>
      <c r="H340" s="214"/>
    </row>
    <row r="341" spans="1:8">
      <c r="A341" s="214" t="s">
        <v>27</v>
      </c>
      <c r="B341" s="214">
        <v>1998</v>
      </c>
      <c r="C341" s="214">
        <v>112</v>
      </c>
      <c r="D341" s="214"/>
      <c r="E341" s="214">
        <v>0.27107485999999997</v>
      </c>
      <c r="F341" s="214">
        <v>43.267246</v>
      </c>
      <c r="G341" s="214">
        <v>1.8821429999999999</v>
      </c>
      <c r="H341" s="214"/>
    </row>
    <row r="342" spans="1:8">
      <c r="A342" s="214" t="s">
        <v>27</v>
      </c>
      <c r="B342" s="214">
        <v>1998</v>
      </c>
      <c r="C342" s="214">
        <v>112</v>
      </c>
      <c r="D342" s="214"/>
      <c r="E342" s="214">
        <v>0.27107485999999997</v>
      </c>
      <c r="F342" s="214">
        <v>43.267246</v>
      </c>
      <c r="G342" s="214">
        <v>1.806897</v>
      </c>
      <c r="H342" s="214"/>
    </row>
    <row r="343" spans="1:8">
      <c r="A343" s="214" t="s">
        <v>27</v>
      </c>
      <c r="B343" s="214">
        <v>1998</v>
      </c>
      <c r="C343" s="214">
        <v>112</v>
      </c>
      <c r="D343" s="214"/>
      <c r="E343" s="214">
        <v>0.27107485999999997</v>
      </c>
      <c r="F343" s="214">
        <v>43.267246</v>
      </c>
      <c r="G343" s="214">
        <v>1.8142860000000001</v>
      </c>
      <c r="H343" s="214"/>
    </row>
    <row r="344" spans="1:8">
      <c r="A344" s="214" t="s">
        <v>27</v>
      </c>
      <c r="B344" s="214">
        <v>1998</v>
      </c>
      <c r="C344" s="214">
        <v>112</v>
      </c>
      <c r="D344" s="214"/>
      <c r="E344" s="214">
        <v>0.27107485999999997</v>
      </c>
      <c r="F344" s="214">
        <v>43.267246</v>
      </c>
      <c r="G344" s="214">
        <v>1.5962959999999999</v>
      </c>
      <c r="H344" s="214"/>
    </row>
    <row r="345" spans="1:8">
      <c r="A345" s="214" t="s">
        <v>27</v>
      </c>
      <c r="B345" s="214">
        <v>1998</v>
      </c>
      <c r="C345" s="214">
        <v>112</v>
      </c>
      <c r="D345" s="214"/>
      <c r="E345" s="214">
        <v>0.27107485999999997</v>
      </c>
      <c r="F345" s="214">
        <v>43.267246</v>
      </c>
      <c r="G345" s="214">
        <v>1.407143</v>
      </c>
      <c r="H345" s="214"/>
    </row>
    <row r="346" spans="1:8">
      <c r="A346" s="214" t="s">
        <v>27</v>
      </c>
      <c r="B346" s="214">
        <v>1998</v>
      </c>
      <c r="C346" s="214">
        <v>112</v>
      </c>
      <c r="D346" s="214"/>
      <c r="E346" s="214">
        <v>0.27107485999999997</v>
      </c>
      <c r="F346" s="214">
        <v>43.267246</v>
      </c>
      <c r="G346" s="214">
        <v>1.1482760000000001</v>
      </c>
      <c r="H346" s="214"/>
    </row>
    <row r="347" spans="1:8">
      <c r="A347" s="214" t="s">
        <v>27</v>
      </c>
      <c r="B347" s="214">
        <v>1998</v>
      </c>
      <c r="C347" s="214">
        <v>112</v>
      </c>
      <c r="D347" s="214"/>
      <c r="E347" s="214">
        <v>0.27107485999999997</v>
      </c>
      <c r="F347" s="214">
        <v>43.267246</v>
      </c>
      <c r="G347" s="214">
        <v>0.98571430000000004</v>
      </c>
      <c r="H347" s="214"/>
    </row>
    <row r="348" spans="1:8">
      <c r="A348" s="214" t="s">
        <v>27</v>
      </c>
      <c r="B348" s="214">
        <v>1998</v>
      </c>
      <c r="C348" s="214">
        <v>112</v>
      </c>
      <c r="D348" s="214"/>
      <c r="E348" s="214">
        <v>0.27107485999999997</v>
      </c>
      <c r="F348" s="214">
        <v>43.267246</v>
      </c>
      <c r="G348" s="214">
        <v>0.75185190000000002</v>
      </c>
      <c r="H348" s="214"/>
    </row>
    <row r="349" spans="1:8">
      <c r="A349" s="214" t="s">
        <v>27</v>
      </c>
      <c r="B349" s="214">
        <v>1998</v>
      </c>
      <c r="C349" s="214">
        <v>112</v>
      </c>
      <c r="D349" s="214"/>
      <c r="E349" s="214">
        <v>0.27107485999999997</v>
      </c>
      <c r="F349" s="214">
        <v>43.267246</v>
      </c>
      <c r="G349" s="214">
        <v>0.66785720000000004</v>
      </c>
      <c r="H349" s="214"/>
    </row>
    <row r="350" spans="1:8">
      <c r="A350" s="214" t="s">
        <v>27</v>
      </c>
      <c r="B350" s="214">
        <v>1999</v>
      </c>
      <c r="C350" s="214">
        <v>112</v>
      </c>
      <c r="D350" s="214"/>
      <c r="E350" s="214">
        <v>1.9497954</v>
      </c>
      <c r="F350" s="214">
        <v>40.929478000000003</v>
      </c>
      <c r="G350" s="214">
        <v>1.857143</v>
      </c>
      <c r="H350" s="214">
        <v>-1.360217</v>
      </c>
    </row>
    <row r="351" spans="1:8">
      <c r="A351" s="214" t="s">
        <v>27</v>
      </c>
      <c r="B351" s="214">
        <v>1999</v>
      </c>
      <c r="C351" s="214">
        <v>112</v>
      </c>
      <c r="D351" s="214"/>
      <c r="E351" s="214">
        <v>1.9497954</v>
      </c>
      <c r="F351" s="214">
        <v>40.929478000000003</v>
      </c>
      <c r="G351" s="214">
        <v>1.784375</v>
      </c>
      <c r="H351" s="214"/>
    </row>
    <row r="352" spans="1:8">
      <c r="A352" s="214" t="s">
        <v>27</v>
      </c>
      <c r="B352" s="214">
        <v>1999</v>
      </c>
      <c r="C352" s="214">
        <v>112</v>
      </c>
      <c r="D352" s="214"/>
      <c r="E352" s="214">
        <v>1.9497954</v>
      </c>
      <c r="F352" s="214">
        <v>40.929478000000003</v>
      </c>
      <c r="G352" s="214">
        <v>1.8575759999999999</v>
      </c>
      <c r="H352" s="214"/>
    </row>
    <row r="353" spans="1:8">
      <c r="A353" s="214" t="s">
        <v>27</v>
      </c>
      <c r="B353" s="214">
        <v>1999</v>
      </c>
      <c r="C353" s="214">
        <v>112</v>
      </c>
      <c r="D353" s="214"/>
      <c r="E353" s="214">
        <v>1.9497954</v>
      </c>
      <c r="F353" s="214">
        <v>40.929478000000003</v>
      </c>
      <c r="G353" s="214">
        <v>1.9566669999999999</v>
      </c>
      <c r="H353" s="214"/>
    </row>
    <row r="354" spans="1:8">
      <c r="A354" s="214" t="s">
        <v>27</v>
      </c>
      <c r="B354" s="214">
        <v>1999</v>
      </c>
      <c r="C354" s="214">
        <v>112</v>
      </c>
      <c r="D354" s="214"/>
      <c r="E354" s="214">
        <v>1.9497954</v>
      </c>
      <c r="F354" s="214">
        <v>40.929478000000003</v>
      </c>
      <c r="G354" s="214">
        <v>2.0969699999999998</v>
      </c>
      <c r="H354" s="214">
        <v>0.98605679999999996</v>
      </c>
    </row>
    <row r="355" spans="1:8">
      <c r="A355" s="214" t="s">
        <v>27</v>
      </c>
      <c r="B355" s="214">
        <v>1999</v>
      </c>
      <c r="C355" s="214">
        <v>112</v>
      </c>
      <c r="D355" s="214"/>
      <c r="E355" s="214">
        <v>1.9497954</v>
      </c>
      <c r="F355" s="214">
        <v>40.929478000000003</v>
      </c>
      <c r="G355" s="214">
        <v>2.1392859999999998</v>
      </c>
      <c r="H355" s="214">
        <v>0.97430399999999995</v>
      </c>
    </row>
    <row r="356" spans="1:8">
      <c r="A356" s="214" t="s">
        <v>27</v>
      </c>
      <c r="B356" s="214">
        <v>1999</v>
      </c>
      <c r="C356" s="214">
        <v>112</v>
      </c>
      <c r="D356" s="214"/>
      <c r="E356" s="214">
        <v>1.9497954</v>
      </c>
      <c r="F356" s="214">
        <v>40.929478000000003</v>
      </c>
      <c r="G356" s="214">
        <v>2.2791670000000002</v>
      </c>
      <c r="H356" s="214">
        <v>0.96804120000000005</v>
      </c>
    </row>
    <row r="357" spans="1:8">
      <c r="A357" s="214" t="s">
        <v>27</v>
      </c>
      <c r="B357" s="214">
        <v>1999</v>
      </c>
      <c r="C357" s="214">
        <v>112</v>
      </c>
      <c r="D357" s="214"/>
      <c r="E357" s="214">
        <v>1.9497954</v>
      </c>
      <c r="F357" s="214">
        <v>40.929478000000003</v>
      </c>
      <c r="G357" s="214">
        <v>2.4119999999999999</v>
      </c>
      <c r="H357" s="214">
        <v>0.87315350000000003</v>
      </c>
    </row>
    <row r="358" spans="1:8">
      <c r="A358" s="214" t="s">
        <v>27</v>
      </c>
      <c r="B358" s="214">
        <v>1999</v>
      </c>
      <c r="C358" s="214">
        <v>112</v>
      </c>
      <c r="D358" s="214"/>
      <c r="E358" s="214">
        <v>1.9497954</v>
      </c>
      <c r="F358" s="214">
        <v>40.929478000000003</v>
      </c>
      <c r="G358" s="214">
        <v>2.6038459999999999</v>
      </c>
      <c r="H358" s="214">
        <v>0.62329469999999998</v>
      </c>
    </row>
    <row r="359" spans="1:8">
      <c r="A359" s="214" t="s">
        <v>27</v>
      </c>
      <c r="B359" s="214">
        <v>1999</v>
      </c>
      <c r="C359" s="214">
        <v>112</v>
      </c>
      <c r="D359" s="214"/>
      <c r="E359" s="214">
        <v>1.9497954</v>
      </c>
      <c r="F359" s="214">
        <v>40.929478000000003</v>
      </c>
      <c r="G359" s="214">
        <v>2.8</v>
      </c>
      <c r="H359" s="214">
        <v>0.38586969999999998</v>
      </c>
    </row>
    <row r="360" spans="1:8">
      <c r="A360" s="214" t="s">
        <v>27</v>
      </c>
      <c r="B360" s="214">
        <v>1999</v>
      </c>
      <c r="C360" s="214">
        <v>112</v>
      </c>
      <c r="D360" s="214"/>
      <c r="E360" s="214">
        <v>1.9497954</v>
      </c>
      <c r="F360" s="214">
        <v>40.929478000000003</v>
      </c>
      <c r="G360" s="214">
        <v>2.9090910000000001</v>
      </c>
      <c r="H360" s="214">
        <v>-0.23585600000000001</v>
      </c>
    </row>
    <row r="361" spans="1:8">
      <c r="A361" s="214" t="s">
        <v>27</v>
      </c>
      <c r="B361" s="214">
        <v>1999</v>
      </c>
      <c r="C361" s="214">
        <v>112</v>
      </c>
      <c r="D361" s="214"/>
      <c r="E361" s="214">
        <v>1.9497954</v>
      </c>
      <c r="F361" s="214">
        <v>40.929478000000003</v>
      </c>
      <c r="G361" s="214">
        <v>3.0057689999999999</v>
      </c>
      <c r="H361" s="214">
        <v>-0.61687570000000003</v>
      </c>
    </row>
    <row r="362" spans="1:8">
      <c r="A362" s="214" t="s">
        <v>27</v>
      </c>
      <c r="B362" s="214">
        <v>2000</v>
      </c>
      <c r="C362" s="214">
        <v>112</v>
      </c>
      <c r="D362" s="214"/>
      <c r="E362" s="214">
        <v>2.5168306999999999</v>
      </c>
      <c r="F362" s="214">
        <v>39.431229000000002</v>
      </c>
      <c r="G362" s="214">
        <v>2.6640000000000001</v>
      </c>
      <c r="H362" s="214">
        <v>-0.75416209999999995</v>
      </c>
    </row>
    <row r="363" spans="1:8">
      <c r="A363" s="214" t="s">
        <v>27</v>
      </c>
      <c r="B363" s="214">
        <v>2000</v>
      </c>
      <c r="C363" s="214">
        <v>112</v>
      </c>
      <c r="D363" s="214"/>
      <c r="E363" s="214">
        <v>2.5168306999999999</v>
      </c>
      <c r="F363" s="214">
        <v>39.431229000000002</v>
      </c>
      <c r="G363" s="214">
        <v>2.6583329999999998</v>
      </c>
      <c r="H363" s="214"/>
    </row>
    <row r="364" spans="1:8">
      <c r="A364" s="214" t="s">
        <v>27</v>
      </c>
      <c r="B364" s="214">
        <v>2000</v>
      </c>
      <c r="C364" s="214">
        <v>112</v>
      </c>
      <c r="D364" s="214"/>
      <c r="E364" s="214">
        <v>2.5168306999999999</v>
      </c>
      <c r="F364" s="214">
        <v>39.431229000000002</v>
      </c>
      <c r="G364" s="214">
        <v>2.657143</v>
      </c>
      <c r="H364" s="214"/>
    </row>
    <row r="365" spans="1:8">
      <c r="A365" s="214" t="s">
        <v>27</v>
      </c>
      <c r="B365" s="214">
        <v>2000</v>
      </c>
      <c r="C365" s="214">
        <v>112</v>
      </c>
      <c r="D365" s="214"/>
      <c r="E365" s="214">
        <v>2.5168306999999999</v>
      </c>
      <c r="F365" s="214">
        <v>39.431229000000002</v>
      </c>
      <c r="G365" s="214">
        <v>2.657143</v>
      </c>
      <c r="H365" s="214"/>
    </row>
    <row r="366" spans="1:8">
      <c r="A366" s="214" t="s">
        <v>27</v>
      </c>
      <c r="B366" s="214">
        <v>2000</v>
      </c>
      <c r="C366" s="214">
        <v>112</v>
      </c>
      <c r="D366" s="214"/>
      <c r="E366" s="214">
        <v>2.5168306999999999</v>
      </c>
      <c r="F366" s="214">
        <v>39.431229000000002</v>
      </c>
      <c r="G366" s="214">
        <v>2.625</v>
      </c>
      <c r="H366" s="214"/>
    </row>
    <row r="367" spans="1:8">
      <c r="A367" s="214" t="s">
        <v>27</v>
      </c>
      <c r="B367" s="214">
        <v>2000</v>
      </c>
      <c r="C367" s="214">
        <v>112</v>
      </c>
      <c r="D367" s="214"/>
      <c r="E367" s="214">
        <v>2.5168306999999999</v>
      </c>
      <c r="F367" s="214">
        <v>39.431229000000002</v>
      </c>
      <c r="G367" s="214">
        <v>2.5782609999999999</v>
      </c>
      <c r="H367" s="214">
        <v>-1.692849</v>
      </c>
    </row>
    <row r="368" spans="1:8">
      <c r="A368" s="214" t="s">
        <v>27</v>
      </c>
      <c r="B368" s="214">
        <v>2000</v>
      </c>
      <c r="C368" s="214">
        <v>112</v>
      </c>
      <c r="D368" s="214"/>
      <c r="E368" s="214">
        <v>2.5168306999999999</v>
      </c>
      <c r="F368" s="214">
        <v>39.431229000000002</v>
      </c>
      <c r="G368" s="214">
        <v>2.6115379999999999</v>
      </c>
      <c r="H368" s="214">
        <v>1.0004919999999999</v>
      </c>
    </row>
    <row r="369" spans="1:8">
      <c r="A369" s="214" t="s">
        <v>27</v>
      </c>
      <c r="B369" s="214">
        <v>2000</v>
      </c>
      <c r="C369" s="214">
        <v>112</v>
      </c>
      <c r="D369" s="214"/>
      <c r="E369" s="214">
        <v>2.5168306999999999</v>
      </c>
      <c r="F369" s="214">
        <v>39.431229000000002</v>
      </c>
      <c r="G369" s="214">
        <v>2.6478259999999998</v>
      </c>
      <c r="H369" s="214">
        <v>1.3567910000000001</v>
      </c>
    </row>
    <row r="370" spans="1:8">
      <c r="A370" s="214" t="s">
        <v>27</v>
      </c>
      <c r="B370" s="214">
        <v>2000</v>
      </c>
      <c r="C370" s="214">
        <v>112</v>
      </c>
      <c r="D370" s="214"/>
      <c r="E370" s="214">
        <v>2.5168306999999999</v>
      </c>
      <c r="F370" s="214">
        <v>39.431229000000002</v>
      </c>
      <c r="G370" s="214">
        <v>2.7173910000000001</v>
      </c>
      <c r="H370" s="214">
        <v>2.0568439999999999</v>
      </c>
    </row>
    <row r="371" spans="1:8">
      <c r="A371" s="214" t="s">
        <v>27</v>
      </c>
      <c r="B371" s="214">
        <v>2000</v>
      </c>
      <c r="C371" s="214">
        <v>112</v>
      </c>
      <c r="D371" s="214"/>
      <c r="E371" s="214">
        <v>2.5168306999999999</v>
      </c>
      <c r="F371" s="214">
        <v>39.431229000000002</v>
      </c>
      <c r="G371" s="214">
        <v>2.704167</v>
      </c>
      <c r="H371" s="214">
        <v>1.7417389999999999</v>
      </c>
    </row>
    <row r="372" spans="1:8">
      <c r="A372" s="214" t="s">
        <v>27</v>
      </c>
      <c r="B372" s="214">
        <v>2000</v>
      </c>
      <c r="C372" s="214">
        <v>112</v>
      </c>
      <c r="D372" s="214"/>
      <c r="E372" s="214">
        <v>2.5168306999999999</v>
      </c>
      <c r="F372" s="214">
        <v>39.431229000000002</v>
      </c>
      <c r="G372" s="214">
        <v>2.6826089999999998</v>
      </c>
      <c r="H372" s="214">
        <v>1.74858</v>
      </c>
    </row>
    <row r="373" spans="1:8">
      <c r="A373" s="214" t="s">
        <v>27</v>
      </c>
      <c r="B373" s="214">
        <v>2000</v>
      </c>
      <c r="C373" s="214">
        <v>112</v>
      </c>
      <c r="D373" s="214"/>
      <c r="E373" s="214">
        <v>2.5168306999999999</v>
      </c>
      <c r="F373" s="214">
        <v>39.431229000000002</v>
      </c>
      <c r="G373" s="214">
        <v>2.722</v>
      </c>
      <c r="H373" s="214">
        <v>1.6824650000000001</v>
      </c>
    </row>
    <row r="374" spans="1:8">
      <c r="A374" s="214" t="s">
        <v>27</v>
      </c>
      <c r="B374" s="214">
        <v>2001</v>
      </c>
      <c r="C374" s="214">
        <v>112</v>
      </c>
      <c r="D374" s="214">
        <v>4.8842682000000002</v>
      </c>
      <c r="E374" s="214">
        <v>2.773247</v>
      </c>
      <c r="F374" s="214">
        <v>36.733826000000001</v>
      </c>
      <c r="G374" s="214">
        <v>2.6157889999999999</v>
      </c>
      <c r="H374" s="214">
        <v>0.90117590000000003</v>
      </c>
    </row>
    <row r="375" spans="1:8">
      <c r="A375" s="214" t="s">
        <v>27</v>
      </c>
      <c r="B375" s="214">
        <v>2001</v>
      </c>
      <c r="C375" s="214">
        <v>112</v>
      </c>
      <c r="D375" s="214">
        <v>4.8959250000000001</v>
      </c>
      <c r="E375" s="214">
        <v>2.773247</v>
      </c>
      <c r="F375" s="214">
        <v>36.733826000000001</v>
      </c>
      <c r="G375" s="214">
        <v>2.6761900000000001</v>
      </c>
      <c r="H375" s="214"/>
    </row>
    <row r="376" spans="1:8">
      <c r="A376" s="214" t="s">
        <v>27</v>
      </c>
      <c r="B376" s="214">
        <v>2001</v>
      </c>
      <c r="C376" s="214">
        <v>112</v>
      </c>
      <c r="D376" s="214">
        <v>4.6871045000000002</v>
      </c>
      <c r="E376" s="214">
        <v>2.773247</v>
      </c>
      <c r="F376" s="214">
        <v>36.733826000000001</v>
      </c>
      <c r="G376" s="214">
        <v>2.7476189999999998</v>
      </c>
      <c r="H376" s="214"/>
    </row>
    <row r="377" spans="1:8">
      <c r="A377" s="214" t="s">
        <v>27</v>
      </c>
      <c r="B377" s="214">
        <v>2001</v>
      </c>
      <c r="C377" s="214">
        <v>112</v>
      </c>
      <c r="D377" s="214">
        <v>4.9352381000000003</v>
      </c>
      <c r="E377" s="214">
        <v>2.773247</v>
      </c>
      <c r="F377" s="214">
        <v>36.733826000000001</v>
      </c>
      <c r="G377" s="214">
        <v>2.6962959999999998</v>
      </c>
      <c r="H377" s="214"/>
    </row>
    <row r="378" spans="1:8">
      <c r="A378" s="214" t="s">
        <v>27</v>
      </c>
      <c r="B378" s="214">
        <v>2001</v>
      </c>
      <c r="C378" s="214">
        <v>112</v>
      </c>
      <c r="D378" s="214">
        <v>5.0995783000000001</v>
      </c>
      <c r="E378" s="214">
        <v>2.773247</v>
      </c>
      <c r="F378" s="214">
        <v>36.733826000000001</v>
      </c>
      <c r="G378" s="214">
        <v>2.6375000000000002</v>
      </c>
      <c r="H378" s="214">
        <v>0.1083446</v>
      </c>
    </row>
    <row r="379" spans="1:8">
      <c r="A379" s="214" t="s">
        <v>27</v>
      </c>
      <c r="B379" s="214">
        <v>2001</v>
      </c>
      <c r="C379" s="214">
        <v>112</v>
      </c>
      <c r="D379" s="214">
        <v>5.1699143000000003</v>
      </c>
      <c r="E379" s="214">
        <v>2.773247</v>
      </c>
      <c r="F379" s="214">
        <v>36.733826000000001</v>
      </c>
      <c r="G379" s="214">
        <v>2.6680000000000001</v>
      </c>
      <c r="H379" s="214">
        <v>0.14379359999999999</v>
      </c>
    </row>
    <row r="380" spans="1:8">
      <c r="A380" s="214" t="s">
        <v>27</v>
      </c>
      <c r="B380" s="214">
        <v>2001</v>
      </c>
      <c r="C380" s="214">
        <v>112</v>
      </c>
      <c r="D380" s="214">
        <v>5.1394181999999997</v>
      </c>
      <c r="E380" s="214">
        <v>2.773247</v>
      </c>
      <c r="F380" s="214">
        <v>36.733826000000001</v>
      </c>
      <c r="G380" s="214">
        <v>2.7076920000000002</v>
      </c>
      <c r="H380" s="214">
        <v>0.1178189</v>
      </c>
    </row>
    <row r="381" spans="1:8">
      <c r="A381" s="214" t="s">
        <v>27</v>
      </c>
      <c r="B381" s="214">
        <v>2001</v>
      </c>
      <c r="C381" s="214">
        <v>112</v>
      </c>
      <c r="D381" s="214">
        <v>4.9112087000000004</v>
      </c>
      <c r="E381" s="214">
        <v>2.773247</v>
      </c>
      <c r="F381" s="214">
        <v>36.733826000000001</v>
      </c>
      <c r="G381" s="214">
        <v>2.704167</v>
      </c>
      <c r="H381" s="214">
        <v>2.8068800000000001E-2</v>
      </c>
    </row>
    <row r="382" spans="1:8">
      <c r="A382" s="214" t="s">
        <v>27</v>
      </c>
      <c r="B382" s="214">
        <v>2001</v>
      </c>
      <c r="C382" s="214">
        <v>112</v>
      </c>
      <c r="D382" s="214">
        <v>4.9182800000000002</v>
      </c>
      <c r="E382" s="214">
        <v>2.773247</v>
      </c>
      <c r="F382" s="214">
        <v>36.733826000000001</v>
      </c>
      <c r="G382" s="214">
        <v>2.572727</v>
      </c>
      <c r="H382" s="214">
        <v>-0.1048166</v>
      </c>
    </row>
    <row r="383" spans="1:8">
      <c r="A383" s="214" t="s">
        <v>27</v>
      </c>
      <c r="B383" s="214">
        <v>2001</v>
      </c>
      <c r="C383" s="214">
        <v>112</v>
      </c>
      <c r="D383" s="214">
        <v>4.7707435</v>
      </c>
      <c r="E383" s="214">
        <v>2.773247</v>
      </c>
      <c r="F383" s="214">
        <v>36.733826000000001</v>
      </c>
      <c r="G383" s="214">
        <v>2.1368420000000001</v>
      </c>
      <c r="H383" s="214">
        <v>-0.20892849999999999</v>
      </c>
    </row>
    <row r="384" spans="1:8">
      <c r="A384" s="214" t="s">
        <v>27</v>
      </c>
      <c r="B384" s="214">
        <v>2001</v>
      </c>
      <c r="C384" s="214">
        <v>112</v>
      </c>
      <c r="D384" s="214">
        <v>4.5818909000000003</v>
      </c>
      <c r="E384" s="214">
        <v>2.773247</v>
      </c>
      <c r="F384" s="214">
        <v>36.733826000000001</v>
      </c>
      <c r="G384" s="214">
        <v>2.0041669999999998</v>
      </c>
      <c r="H384" s="214">
        <v>-0.41317009999999998</v>
      </c>
    </row>
    <row r="385" spans="1:8">
      <c r="A385" s="214" t="s">
        <v>27</v>
      </c>
      <c r="B385" s="214">
        <v>2001</v>
      </c>
      <c r="C385" s="214">
        <v>112</v>
      </c>
      <c r="D385" s="214">
        <v>4.8580047999999998</v>
      </c>
      <c r="E385" s="214">
        <v>2.773247</v>
      </c>
      <c r="F385" s="214">
        <v>36.733826000000001</v>
      </c>
      <c r="G385" s="214">
        <v>1.961905</v>
      </c>
      <c r="H385" s="214">
        <v>-0.67305579999999998</v>
      </c>
    </row>
    <row r="386" spans="1:8">
      <c r="A386" s="214" t="s">
        <v>27</v>
      </c>
      <c r="B386" s="214">
        <v>2002</v>
      </c>
      <c r="C386" s="214">
        <v>112</v>
      </c>
      <c r="D386" s="214">
        <v>4.9163608999999999</v>
      </c>
      <c r="E386" s="214">
        <v>1.8183522000000001</v>
      </c>
      <c r="F386" s="214">
        <v>33.999251999999998</v>
      </c>
      <c r="G386" s="214">
        <v>2.819048</v>
      </c>
      <c r="H386" s="214">
        <v>-3.1020499999999999E-2</v>
      </c>
    </row>
    <row r="387" spans="1:8">
      <c r="A387" s="214" t="s">
        <v>27</v>
      </c>
      <c r="B387" s="214">
        <v>2002</v>
      </c>
      <c r="C387" s="214">
        <v>112</v>
      </c>
      <c r="D387" s="214">
        <v>4.9414499999999997</v>
      </c>
      <c r="E387" s="214">
        <v>1.8183522000000001</v>
      </c>
      <c r="F387" s="214">
        <v>33.999251999999998</v>
      </c>
      <c r="G387" s="214">
        <v>2.8047620000000002</v>
      </c>
      <c r="H387" s="214"/>
    </row>
    <row r="388" spans="1:8">
      <c r="A388" s="214" t="s">
        <v>27</v>
      </c>
      <c r="B388" s="214">
        <v>2002</v>
      </c>
      <c r="C388" s="214">
        <v>112</v>
      </c>
      <c r="D388" s="214">
        <v>5.2254429</v>
      </c>
      <c r="E388" s="214">
        <v>1.8183522000000001</v>
      </c>
      <c r="F388" s="214">
        <v>33.999251999999998</v>
      </c>
      <c r="G388" s="214">
        <v>2.8528359999999999</v>
      </c>
      <c r="H388" s="214"/>
    </row>
    <row r="389" spans="1:8">
      <c r="A389" s="214" t="s">
        <v>27</v>
      </c>
      <c r="B389" s="214">
        <v>2002</v>
      </c>
      <c r="C389" s="214">
        <v>112</v>
      </c>
      <c r="D389" s="214">
        <v>5.2168273000000003</v>
      </c>
      <c r="E389" s="214">
        <v>1.8183522000000001</v>
      </c>
      <c r="F389" s="214">
        <v>33.999251999999998</v>
      </c>
      <c r="G389" s="214">
        <v>2.8451759999999999</v>
      </c>
      <c r="H389" s="214"/>
    </row>
    <row r="390" spans="1:8">
      <c r="A390" s="214" t="s">
        <v>27</v>
      </c>
      <c r="B390" s="214">
        <v>2002</v>
      </c>
      <c r="C390" s="214">
        <v>112</v>
      </c>
      <c r="D390" s="214">
        <v>5.2461478000000001</v>
      </c>
      <c r="E390" s="214">
        <v>1.8183522000000001</v>
      </c>
      <c r="F390" s="214">
        <v>33.999251999999998</v>
      </c>
      <c r="G390" s="214">
        <v>2.7965010000000001</v>
      </c>
      <c r="H390" s="214">
        <v>-3.3078200000000002E-2</v>
      </c>
    </row>
    <row r="391" spans="1:8">
      <c r="A391" s="214" t="s">
        <v>27</v>
      </c>
      <c r="B391" s="214">
        <v>2002</v>
      </c>
      <c r="C391" s="214">
        <v>112</v>
      </c>
      <c r="D391" s="214">
        <v>5.0899200000000002</v>
      </c>
      <c r="E391" s="214">
        <v>1.8183522000000001</v>
      </c>
      <c r="F391" s="214">
        <v>33.999251999999998</v>
      </c>
      <c r="G391" s="214">
        <v>2.8337159999999999</v>
      </c>
      <c r="H391" s="214">
        <v>-4.9478500000000002E-2</v>
      </c>
    </row>
    <row r="392" spans="1:8">
      <c r="A392" s="214" t="s">
        <v>27</v>
      </c>
      <c r="B392" s="214">
        <v>2002</v>
      </c>
      <c r="C392" s="214">
        <v>112</v>
      </c>
      <c r="D392" s="214">
        <v>4.9501999999999997</v>
      </c>
      <c r="E392" s="214">
        <v>1.8183522000000001</v>
      </c>
      <c r="F392" s="214">
        <v>33.999251999999998</v>
      </c>
      <c r="G392" s="214">
        <v>2.7838289999999999</v>
      </c>
      <c r="H392" s="214">
        <v>-8.8451699999999994E-2</v>
      </c>
    </row>
    <row r="393" spans="1:8">
      <c r="A393" s="214" t="s">
        <v>27</v>
      </c>
      <c r="B393" s="214">
        <v>2002</v>
      </c>
      <c r="C393" s="214">
        <v>112</v>
      </c>
      <c r="D393" s="214">
        <v>4.6673682000000003</v>
      </c>
      <c r="E393" s="214">
        <v>1.8183522000000001</v>
      </c>
      <c r="F393" s="214">
        <v>33.999251999999998</v>
      </c>
      <c r="G393" s="214">
        <v>2.72872</v>
      </c>
      <c r="H393" s="214">
        <v>-0.1685652</v>
      </c>
    </row>
    <row r="394" spans="1:8">
      <c r="A394" s="214" t="s">
        <v>27</v>
      </c>
      <c r="B394" s="214">
        <v>2002</v>
      </c>
      <c r="C394" s="214">
        <v>112</v>
      </c>
      <c r="D394" s="214">
        <v>4.4503095000000004</v>
      </c>
      <c r="E394" s="214">
        <v>1.8183522000000001</v>
      </c>
      <c r="F394" s="214">
        <v>33.999251999999998</v>
      </c>
      <c r="G394" s="214">
        <v>2.6389079999999998</v>
      </c>
      <c r="H394" s="214">
        <v>-0.2010594</v>
      </c>
    </row>
    <row r="395" spans="1:8">
      <c r="A395" s="214" t="s">
        <v>27</v>
      </c>
      <c r="B395" s="214">
        <v>2002</v>
      </c>
      <c r="C395" s="214">
        <v>112</v>
      </c>
      <c r="D395" s="214">
        <v>4.5718956999999998</v>
      </c>
      <c r="E395" s="214">
        <v>1.8183522000000001</v>
      </c>
      <c r="F395" s="214">
        <v>33.999251999999998</v>
      </c>
      <c r="G395" s="214">
        <v>2.4629530000000002</v>
      </c>
      <c r="H395" s="214">
        <v>-0.1159365</v>
      </c>
    </row>
    <row r="396" spans="1:8">
      <c r="A396" s="214" t="s">
        <v>27</v>
      </c>
      <c r="B396" s="214">
        <v>2002</v>
      </c>
      <c r="C396" s="214">
        <v>112</v>
      </c>
      <c r="D396" s="214">
        <v>4.5951667</v>
      </c>
      <c r="E396" s="214">
        <v>1.8183522000000001</v>
      </c>
      <c r="F396" s="214">
        <v>33.999251999999998</v>
      </c>
      <c r="G396" s="214">
        <v>2.5150000000000001</v>
      </c>
      <c r="H396" s="214">
        <v>-0.21055650000000001</v>
      </c>
    </row>
    <row r="397" spans="1:8">
      <c r="A397" s="214" t="s">
        <v>27</v>
      </c>
      <c r="B397" s="214">
        <v>2002</v>
      </c>
      <c r="C397" s="214">
        <v>112</v>
      </c>
      <c r="D397" s="214">
        <v>4.5266364000000001</v>
      </c>
      <c r="E397" s="214">
        <v>1.8183522000000001</v>
      </c>
      <c r="F397" s="214">
        <v>33.999251999999998</v>
      </c>
      <c r="G397" s="214">
        <v>2.3188059999999999</v>
      </c>
      <c r="H397" s="214">
        <v>-0.56358490000000006</v>
      </c>
    </row>
    <row r="398" spans="1:8">
      <c r="A398" s="214" t="s">
        <v>27</v>
      </c>
      <c r="B398" s="214">
        <v>2003</v>
      </c>
      <c r="C398" s="214">
        <v>112</v>
      </c>
      <c r="D398" s="214">
        <v>4.3740435</v>
      </c>
      <c r="E398" s="214">
        <v>-0.65799569999999996</v>
      </c>
      <c r="F398" s="214">
        <v>34.215198999999998</v>
      </c>
      <c r="G398" s="214">
        <v>2.5692750000000002</v>
      </c>
      <c r="H398" s="214">
        <v>-0.29019220000000001</v>
      </c>
    </row>
    <row r="399" spans="1:8">
      <c r="A399" s="214" t="s">
        <v>27</v>
      </c>
      <c r="B399" s="214">
        <v>2003</v>
      </c>
      <c r="C399" s="214">
        <v>112</v>
      </c>
      <c r="D399" s="214">
        <v>4.1949500000000004</v>
      </c>
      <c r="E399" s="214">
        <v>-0.65799569999999996</v>
      </c>
      <c r="F399" s="214">
        <v>34.215198999999998</v>
      </c>
      <c r="G399" s="214">
        <v>2.492308</v>
      </c>
      <c r="H399" s="214"/>
    </row>
    <row r="400" spans="1:8">
      <c r="A400" s="214" t="s">
        <v>27</v>
      </c>
      <c r="B400" s="214">
        <v>2003</v>
      </c>
      <c r="C400" s="214">
        <v>112</v>
      </c>
      <c r="D400" s="214">
        <v>4.2913332999999998</v>
      </c>
      <c r="E400" s="214">
        <v>-0.65799569999999996</v>
      </c>
      <c r="F400" s="214">
        <v>34.215198999999998</v>
      </c>
      <c r="G400" s="214">
        <v>2.5083350000000002</v>
      </c>
      <c r="H400" s="214"/>
    </row>
    <row r="401" spans="1:8">
      <c r="A401" s="214" t="s">
        <v>27</v>
      </c>
      <c r="B401" s="214">
        <v>2003</v>
      </c>
      <c r="C401" s="214">
        <v>112</v>
      </c>
      <c r="D401" s="214">
        <v>4.4153181999999997</v>
      </c>
      <c r="E401" s="214">
        <v>-0.65799569999999996</v>
      </c>
      <c r="F401" s="214">
        <v>34.215198999999998</v>
      </c>
      <c r="G401" s="214">
        <v>2.4370370000000001</v>
      </c>
      <c r="H401" s="214"/>
    </row>
    <row r="402" spans="1:8">
      <c r="A402" s="214" t="s">
        <v>27</v>
      </c>
      <c r="B402" s="214">
        <v>2003</v>
      </c>
      <c r="C402" s="214">
        <v>112</v>
      </c>
      <c r="D402" s="214">
        <v>4.1564544999999997</v>
      </c>
      <c r="E402" s="214">
        <v>-0.65799569999999996</v>
      </c>
      <c r="F402" s="214">
        <v>34.215198999999998</v>
      </c>
      <c r="G402" s="214">
        <v>2.4166249999999998</v>
      </c>
      <c r="H402" s="214">
        <v>-0.84739200000000003</v>
      </c>
    </row>
    <row r="403" spans="1:8">
      <c r="A403" s="214" t="s">
        <v>27</v>
      </c>
      <c r="B403" s="214">
        <v>2003</v>
      </c>
      <c r="C403" s="214">
        <v>112</v>
      </c>
      <c r="D403" s="214">
        <v>4.0235713999999998</v>
      </c>
      <c r="E403" s="214">
        <v>-0.65799569999999996</v>
      </c>
      <c r="F403" s="214">
        <v>34.215198999999998</v>
      </c>
      <c r="G403" s="214">
        <v>2.428229</v>
      </c>
      <c r="H403" s="214">
        <v>-0.97154439999999997</v>
      </c>
    </row>
    <row r="404" spans="1:8">
      <c r="A404" s="214" t="s">
        <v>27</v>
      </c>
      <c r="B404" s="214">
        <v>2003</v>
      </c>
      <c r="C404" s="214">
        <v>112</v>
      </c>
      <c r="D404" s="214">
        <v>4.3377391000000003</v>
      </c>
      <c r="E404" s="214">
        <v>-0.65799569999999996</v>
      </c>
      <c r="F404" s="214">
        <v>34.215198999999998</v>
      </c>
      <c r="G404" s="214">
        <v>2.4682499999999998</v>
      </c>
      <c r="H404" s="214">
        <v>-0.83779139999999996</v>
      </c>
    </row>
    <row r="405" spans="1:8">
      <c r="A405" s="214" t="s">
        <v>27</v>
      </c>
      <c r="B405" s="214">
        <v>2003</v>
      </c>
      <c r="C405" s="214">
        <v>112</v>
      </c>
      <c r="D405" s="214">
        <v>4.5377143000000002</v>
      </c>
      <c r="E405" s="214">
        <v>-0.65799569999999996</v>
      </c>
      <c r="F405" s="214">
        <v>34.215198999999998</v>
      </c>
      <c r="G405" s="214">
        <v>2.4559289999999998</v>
      </c>
      <c r="H405" s="214">
        <v>-0.94109120000000002</v>
      </c>
    </row>
    <row r="406" spans="1:8">
      <c r="A406" s="214" t="s">
        <v>27</v>
      </c>
      <c r="B406" s="214">
        <v>2003</v>
      </c>
      <c r="C406" s="214">
        <v>112</v>
      </c>
      <c r="D406" s="214">
        <v>4.6330909</v>
      </c>
      <c r="E406" s="214">
        <v>-0.65799569999999996</v>
      </c>
      <c r="F406" s="214">
        <v>34.215198999999998</v>
      </c>
      <c r="G406" s="214">
        <v>2.6071499999999999</v>
      </c>
      <c r="H406" s="214">
        <v>-0.96552959999999999</v>
      </c>
    </row>
    <row r="407" spans="1:8">
      <c r="A407" s="214" t="s">
        <v>27</v>
      </c>
      <c r="B407" s="214">
        <v>2003</v>
      </c>
      <c r="C407" s="214">
        <v>112</v>
      </c>
      <c r="D407" s="214">
        <v>4.8571304</v>
      </c>
      <c r="E407" s="214">
        <v>-0.65799569999999996</v>
      </c>
      <c r="F407" s="214">
        <v>34.215198999999998</v>
      </c>
      <c r="G407" s="214">
        <v>2.550497</v>
      </c>
      <c r="H407" s="214">
        <v>-0.98357399999999995</v>
      </c>
    </row>
    <row r="408" spans="1:8">
      <c r="A408" s="214" t="s">
        <v>27</v>
      </c>
      <c r="B408" s="214">
        <v>2003</v>
      </c>
      <c r="C408" s="214">
        <v>112</v>
      </c>
      <c r="D408" s="214">
        <v>5.0383500000000003</v>
      </c>
      <c r="E408" s="214">
        <v>-0.65799569999999996</v>
      </c>
      <c r="F408" s="214">
        <v>34.215198999999998</v>
      </c>
      <c r="G408" s="214">
        <v>2.6348199999999999</v>
      </c>
      <c r="H408" s="214">
        <v>-1.195673</v>
      </c>
    </row>
    <row r="409" spans="1:8">
      <c r="A409" s="214" t="s">
        <v>27</v>
      </c>
      <c r="B409" s="214">
        <v>2003</v>
      </c>
      <c r="C409" s="214">
        <v>112</v>
      </c>
      <c r="D409" s="214">
        <v>4.8788261000000004</v>
      </c>
      <c r="E409" s="214">
        <v>-0.65799569999999996</v>
      </c>
      <c r="F409" s="214">
        <v>34.215198999999998</v>
      </c>
      <c r="G409" s="214">
        <v>2.6770679999999998</v>
      </c>
      <c r="H409" s="214">
        <v>-1.2630380000000001</v>
      </c>
    </row>
    <row r="410" spans="1:8">
      <c r="A410" s="214" t="s">
        <v>27</v>
      </c>
      <c r="B410" s="214">
        <v>2004</v>
      </c>
      <c r="C410" s="214">
        <v>112</v>
      </c>
      <c r="D410" s="214">
        <v>4.7913636000000004</v>
      </c>
      <c r="E410" s="214">
        <v>-1.9011644999999999</v>
      </c>
      <c r="F410" s="214">
        <v>35.398125</v>
      </c>
      <c r="G410" s="214"/>
      <c r="H410" s="214">
        <v>-0.39172040000000002</v>
      </c>
    </row>
    <row r="411" spans="1:8">
      <c r="A411" s="214" t="s">
        <v>27</v>
      </c>
      <c r="B411" s="214">
        <v>2004</v>
      </c>
      <c r="C411" s="214">
        <v>112</v>
      </c>
      <c r="D411" s="214">
        <v>4.8148499999999999</v>
      </c>
      <c r="E411" s="214">
        <v>-1.9011644999999999</v>
      </c>
      <c r="F411" s="214">
        <v>35.398125</v>
      </c>
      <c r="G411" s="214"/>
      <c r="H411" s="214"/>
    </row>
    <row r="412" spans="1:8">
      <c r="A412" s="214" t="s">
        <v>27</v>
      </c>
      <c r="B412" s="214">
        <v>2004</v>
      </c>
      <c r="C412" s="214">
        <v>112</v>
      </c>
      <c r="D412" s="214">
        <v>4.7066957</v>
      </c>
      <c r="E412" s="214">
        <v>-1.9011644999999999</v>
      </c>
      <c r="F412" s="214">
        <v>35.398125</v>
      </c>
      <c r="G412" s="214"/>
      <c r="H412" s="214"/>
    </row>
    <row r="413" spans="1:8">
      <c r="A413" s="214" t="s">
        <v>27</v>
      </c>
      <c r="B413" s="214">
        <v>2004</v>
      </c>
      <c r="C413" s="214">
        <v>112</v>
      </c>
      <c r="D413" s="214">
        <v>4.9404091000000001</v>
      </c>
      <c r="E413" s="214">
        <v>-1.9011644999999999</v>
      </c>
      <c r="F413" s="214">
        <v>35.398125</v>
      </c>
      <c r="G413" s="214"/>
      <c r="H413" s="214"/>
    </row>
    <row r="414" spans="1:8">
      <c r="A414" s="214" t="s">
        <v>27</v>
      </c>
      <c r="B414" s="214">
        <v>2004</v>
      </c>
      <c r="C414" s="214">
        <v>112</v>
      </c>
      <c r="D414" s="214">
        <v>5.0979048000000002</v>
      </c>
      <c r="E414" s="214">
        <v>-1.9011644999999999</v>
      </c>
      <c r="F414" s="214">
        <v>35.398125</v>
      </c>
      <c r="G414" s="214"/>
      <c r="H414" s="214"/>
    </row>
    <row r="415" spans="1:8">
      <c r="A415" s="214" t="s">
        <v>27</v>
      </c>
      <c r="B415" s="214">
        <v>2004</v>
      </c>
      <c r="C415" s="214">
        <v>112</v>
      </c>
      <c r="D415" s="214">
        <v>5.1875</v>
      </c>
      <c r="E415" s="214">
        <v>-1.9011644999999999</v>
      </c>
      <c r="F415" s="214">
        <v>35.398125</v>
      </c>
      <c r="G415" s="214"/>
      <c r="H415" s="214"/>
    </row>
    <row r="416" spans="1:8">
      <c r="A416" s="214" t="s">
        <v>27</v>
      </c>
      <c r="B416" s="214">
        <v>2004</v>
      </c>
      <c r="C416" s="214">
        <v>112</v>
      </c>
      <c r="D416" s="214">
        <v>5.0887726999999998</v>
      </c>
      <c r="E416" s="214">
        <v>-1.9011644999999999</v>
      </c>
      <c r="F416" s="214">
        <v>35.398125</v>
      </c>
      <c r="G416" s="214"/>
      <c r="H416" s="214"/>
    </row>
    <row r="417" spans="1:8">
      <c r="A417" s="214" t="s">
        <v>27</v>
      </c>
      <c r="B417" s="214">
        <v>2004</v>
      </c>
      <c r="C417" s="214">
        <v>112</v>
      </c>
      <c r="D417" s="214">
        <v>4.9790000000000001</v>
      </c>
      <c r="E417" s="214">
        <v>-1.9011644999999999</v>
      </c>
      <c r="F417" s="214">
        <v>35.398125</v>
      </c>
      <c r="G417" s="214"/>
      <c r="H417" s="214"/>
    </row>
    <row r="418" spans="1:8">
      <c r="A418" s="214" t="s">
        <v>27</v>
      </c>
      <c r="B418" s="214">
        <v>2004</v>
      </c>
      <c r="C418" s="214">
        <v>112</v>
      </c>
      <c r="D418" s="214">
        <v>4.9008636000000001</v>
      </c>
      <c r="E418" s="214">
        <v>-1.9011644999999999</v>
      </c>
      <c r="F418" s="214">
        <v>35.398125</v>
      </c>
      <c r="G418" s="214"/>
      <c r="H418" s="214"/>
    </row>
    <row r="419" spans="1:8">
      <c r="A419" s="214" t="s">
        <v>27</v>
      </c>
      <c r="B419" s="214">
        <v>2004</v>
      </c>
      <c r="C419" s="214">
        <v>112</v>
      </c>
      <c r="D419" s="214">
        <v>4.7612857000000002</v>
      </c>
      <c r="E419" s="214">
        <v>-1.9011644999999999</v>
      </c>
      <c r="F419" s="214">
        <v>35.398125</v>
      </c>
      <c r="G419" s="214"/>
      <c r="H419" s="214"/>
    </row>
    <row r="420" spans="1:8">
      <c r="A420" s="214" t="s">
        <v>27</v>
      </c>
      <c r="B420" s="214">
        <v>2004</v>
      </c>
      <c r="C420" s="214">
        <v>112</v>
      </c>
      <c r="D420" s="214">
        <v>4.6835455000000001</v>
      </c>
      <c r="E420" s="214">
        <v>-1.9011644999999999</v>
      </c>
      <c r="F420" s="214">
        <v>35.398125</v>
      </c>
      <c r="G420" s="214"/>
      <c r="H420" s="214"/>
    </row>
    <row r="421" spans="1:8">
      <c r="A421" s="214" t="s">
        <v>27</v>
      </c>
      <c r="B421" s="214">
        <v>2004</v>
      </c>
      <c r="C421" s="214">
        <v>112</v>
      </c>
      <c r="D421" s="214">
        <v>4.5268696000000004</v>
      </c>
      <c r="E421" s="214">
        <v>-1.9011644999999999</v>
      </c>
      <c r="F421" s="214">
        <v>35.398125</v>
      </c>
      <c r="G421" s="214"/>
      <c r="H421" s="214"/>
    </row>
    <row r="422" spans="1:8">
      <c r="A422" s="214" t="s">
        <v>27</v>
      </c>
      <c r="B422" s="214">
        <v>2005</v>
      </c>
      <c r="C422" s="214">
        <v>112</v>
      </c>
      <c r="D422" s="214">
        <v>4.5538571000000001</v>
      </c>
      <c r="E422" s="214">
        <v>-2.0723840999999998</v>
      </c>
      <c r="F422" s="214">
        <v>38.390948999999999</v>
      </c>
      <c r="G422" s="214">
        <v>2.305034</v>
      </c>
      <c r="H422" s="214"/>
    </row>
    <row r="423" spans="1:8">
      <c r="A423" s="214" t="s">
        <v>27</v>
      </c>
      <c r="B423" s="214">
        <v>2005</v>
      </c>
      <c r="C423" s="214">
        <v>112</v>
      </c>
      <c r="D423" s="214">
        <v>4.6215999999999999</v>
      </c>
      <c r="E423" s="214">
        <v>-2.0723840999999998</v>
      </c>
      <c r="F423" s="214">
        <v>38.390948999999999</v>
      </c>
      <c r="G423" s="214">
        <v>2.3673060000000001</v>
      </c>
      <c r="H423" s="214"/>
    </row>
    <row r="424" spans="1:8">
      <c r="A424" s="214" t="s">
        <v>27</v>
      </c>
      <c r="B424" s="214">
        <v>2005</v>
      </c>
      <c r="C424" s="214">
        <v>112</v>
      </c>
      <c r="D424" s="214">
        <v>4.8109999999999999</v>
      </c>
      <c r="E424" s="214">
        <v>-2.0723840999999998</v>
      </c>
      <c r="F424" s="214">
        <v>38.390948999999999</v>
      </c>
      <c r="G424" s="214">
        <v>2.3604189999999998</v>
      </c>
      <c r="H424" s="214"/>
    </row>
    <row r="425" spans="1:8">
      <c r="A425" s="214" t="s">
        <v>27</v>
      </c>
      <c r="B425" s="214">
        <v>2005</v>
      </c>
      <c r="C425" s="214">
        <v>112</v>
      </c>
      <c r="D425" s="214">
        <v>4.6310000000000002</v>
      </c>
      <c r="E425" s="214">
        <v>-2.0723840999999998</v>
      </c>
      <c r="F425" s="214">
        <v>38.390948999999999</v>
      </c>
      <c r="G425" s="214">
        <v>2.3308089999999999</v>
      </c>
      <c r="H425" s="214"/>
    </row>
    <row r="426" spans="1:8">
      <c r="A426" s="214" t="s">
        <v>27</v>
      </c>
      <c r="B426" s="214">
        <v>2005</v>
      </c>
      <c r="C426" s="214">
        <v>112</v>
      </c>
      <c r="D426" s="214">
        <v>4.4235908999999998</v>
      </c>
      <c r="E426" s="214">
        <v>-2.0723840999999998</v>
      </c>
      <c r="F426" s="214">
        <v>38.390948999999999</v>
      </c>
      <c r="G426" s="214">
        <v>2.3276810000000001</v>
      </c>
      <c r="H426" s="214">
        <v>-0.49716349999999998</v>
      </c>
    </row>
    <row r="427" spans="1:8">
      <c r="A427" s="214" t="s">
        <v>27</v>
      </c>
      <c r="B427" s="214">
        <v>2005</v>
      </c>
      <c r="C427" s="214">
        <v>112</v>
      </c>
      <c r="D427" s="214">
        <v>4.2801818000000003</v>
      </c>
      <c r="E427" s="214">
        <v>-2.0723840999999998</v>
      </c>
      <c r="F427" s="214">
        <v>38.390948999999999</v>
      </c>
      <c r="G427" s="214">
        <v>2.279728</v>
      </c>
      <c r="H427" s="214">
        <v>-0.4649874</v>
      </c>
    </row>
    <row r="428" spans="1:8">
      <c r="A428" s="214" t="s">
        <v>27</v>
      </c>
      <c r="B428" s="214">
        <v>2005</v>
      </c>
      <c r="C428" s="214">
        <v>112</v>
      </c>
      <c r="D428" s="214">
        <v>4.2939048</v>
      </c>
      <c r="E428" s="214">
        <v>-2.0723840999999998</v>
      </c>
      <c r="F428" s="214">
        <v>38.390948999999999</v>
      </c>
      <c r="G428" s="214">
        <v>2.2587139999999999</v>
      </c>
      <c r="H428" s="214">
        <v>-0.41573149999999998</v>
      </c>
    </row>
    <row r="429" spans="1:8">
      <c r="A429" s="214" t="s">
        <v>27</v>
      </c>
      <c r="B429" s="214">
        <v>2005</v>
      </c>
      <c r="C429" s="214">
        <v>112</v>
      </c>
      <c r="D429" s="214">
        <v>4.3069129999999998</v>
      </c>
      <c r="E429" s="214">
        <v>-2.0723840999999998</v>
      </c>
      <c r="F429" s="214">
        <v>38.390948999999999</v>
      </c>
      <c r="G429" s="214">
        <v>2.2198850000000001</v>
      </c>
      <c r="H429" s="214">
        <v>-0.2960335</v>
      </c>
    </row>
    <row r="430" spans="1:8">
      <c r="A430" s="214" t="s">
        <v>27</v>
      </c>
      <c r="B430" s="214">
        <v>2005</v>
      </c>
      <c r="C430" s="214">
        <v>112</v>
      </c>
      <c r="D430" s="214">
        <v>4.2090908999999996</v>
      </c>
      <c r="E430" s="214">
        <v>-2.0723840999999998</v>
      </c>
      <c r="F430" s="214">
        <v>38.390948999999999</v>
      </c>
      <c r="G430" s="214">
        <v>2.166255</v>
      </c>
      <c r="H430" s="214">
        <v>-0.3961499</v>
      </c>
    </row>
    <row r="431" spans="1:8">
      <c r="A431" s="214" t="s">
        <v>27</v>
      </c>
      <c r="B431" s="214">
        <v>2005</v>
      </c>
      <c r="C431" s="214">
        <v>112</v>
      </c>
      <c r="D431" s="214">
        <v>4.3489523999999999</v>
      </c>
      <c r="E431" s="214">
        <v>-2.0723840999999998</v>
      </c>
      <c r="F431" s="214">
        <v>38.390948999999999</v>
      </c>
      <c r="G431" s="214">
        <v>2.1769150000000002</v>
      </c>
      <c r="H431" s="214">
        <v>-0.23101050000000001</v>
      </c>
    </row>
    <row r="432" spans="1:8">
      <c r="A432" s="214" t="s">
        <v>27</v>
      </c>
      <c r="B432" s="214">
        <v>2005</v>
      </c>
      <c r="C432" s="214">
        <v>112</v>
      </c>
      <c r="D432" s="214">
        <v>4.3201818000000003</v>
      </c>
      <c r="E432" s="214">
        <v>-2.0723840999999998</v>
      </c>
      <c r="F432" s="214">
        <v>38.390948999999999</v>
      </c>
      <c r="G432" s="214">
        <v>2.1719870000000001</v>
      </c>
      <c r="H432" s="214">
        <v>-0.23407210000000001</v>
      </c>
    </row>
    <row r="433" spans="1:8">
      <c r="A433" s="214" t="s">
        <v>27</v>
      </c>
      <c r="B433" s="214">
        <v>2005</v>
      </c>
      <c r="C433" s="214">
        <v>112</v>
      </c>
      <c r="D433" s="214">
        <v>4.2219544999999998</v>
      </c>
      <c r="E433" s="214">
        <v>-2.0723840999999998</v>
      </c>
      <c r="F433" s="214">
        <v>38.390948999999999</v>
      </c>
      <c r="G433" s="214">
        <v>2.1421190000000001</v>
      </c>
      <c r="H433" s="214">
        <v>-0.18824550000000001</v>
      </c>
    </row>
    <row r="434" spans="1:8">
      <c r="A434" s="214" t="s">
        <v>27</v>
      </c>
      <c r="B434" s="214">
        <v>2006</v>
      </c>
      <c r="C434" s="214">
        <v>112</v>
      </c>
      <c r="D434" s="214">
        <v>4.0863182</v>
      </c>
      <c r="E434" s="214">
        <v>-1.8991530999999999</v>
      </c>
      <c r="F434" s="214">
        <v>39.591811999999997</v>
      </c>
      <c r="G434" s="214">
        <v>2.4073310000000001</v>
      </c>
      <c r="H434" s="214">
        <v>-0.34046320000000002</v>
      </c>
    </row>
    <row r="435" spans="1:8">
      <c r="A435" s="214" t="s">
        <v>27</v>
      </c>
      <c r="B435" s="214">
        <v>2006</v>
      </c>
      <c r="C435" s="214">
        <v>112</v>
      </c>
      <c r="D435" s="214">
        <v>4.1738</v>
      </c>
      <c r="E435" s="214">
        <v>-1.8991530999999999</v>
      </c>
      <c r="F435" s="214">
        <v>39.591811999999997</v>
      </c>
      <c r="G435" s="214">
        <v>2.4084590000000001</v>
      </c>
      <c r="H435" s="214"/>
    </row>
    <row r="436" spans="1:8">
      <c r="A436" s="214" t="s">
        <v>27</v>
      </c>
      <c r="B436" s="214">
        <v>2006</v>
      </c>
      <c r="C436" s="214">
        <v>112</v>
      </c>
      <c r="D436" s="214">
        <v>4.3213043000000004</v>
      </c>
      <c r="E436" s="214">
        <v>-1.8991530999999999</v>
      </c>
      <c r="F436" s="214">
        <v>39.591811999999997</v>
      </c>
      <c r="G436" s="214">
        <v>2.4632369999999999</v>
      </c>
      <c r="H436" s="214"/>
    </row>
    <row r="437" spans="1:8">
      <c r="A437" s="214" t="s">
        <v>27</v>
      </c>
      <c r="B437" s="214">
        <v>2006</v>
      </c>
      <c r="C437" s="214">
        <v>112</v>
      </c>
      <c r="D437" s="214">
        <v>4.516</v>
      </c>
      <c r="E437" s="214">
        <v>-1.8991530999999999</v>
      </c>
      <c r="F437" s="214">
        <v>39.591811999999997</v>
      </c>
      <c r="G437" s="214">
        <v>2.4879920000000002</v>
      </c>
      <c r="H437" s="214"/>
    </row>
    <row r="438" spans="1:8">
      <c r="A438" s="214" t="s">
        <v>27</v>
      </c>
      <c r="B438" s="214">
        <v>2006</v>
      </c>
      <c r="C438" s="214">
        <v>112</v>
      </c>
      <c r="D438" s="214">
        <v>4.6356957000000003</v>
      </c>
      <c r="E438" s="214">
        <v>-1.8991530999999999</v>
      </c>
      <c r="F438" s="214">
        <v>39.591811999999997</v>
      </c>
      <c r="G438" s="214">
        <v>2.4957280000000002</v>
      </c>
      <c r="H438" s="214">
        <v>-0.56946160000000001</v>
      </c>
    </row>
    <row r="439" spans="1:8">
      <c r="A439" s="214" t="s">
        <v>27</v>
      </c>
      <c r="B439" s="214">
        <v>2006</v>
      </c>
      <c r="C439" s="214">
        <v>112</v>
      </c>
      <c r="D439" s="214">
        <v>4.6526817999999999</v>
      </c>
      <c r="E439" s="214">
        <v>-1.8991530999999999</v>
      </c>
      <c r="F439" s="214">
        <v>39.591811999999997</v>
      </c>
      <c r="G439" s="214">
        <v>2.4957280000000002</v>
      </c>
      <c r="H439" s="214">
        <v>-0.53426059999999997</v>
      </c>
    </row>
    <row r="440" spans="1:8">
      <c r="A440" s="214" t="s">
        <v>27</v>
      </c>
      <c r="B440" s="214">
        <v>2006</v>
      </c>
      <c r="C440" s="214">
        <v>112</v>
      </c>
      <c r="D440" s="214">
        <v>4.6451428999999997</v>
      </c>
      <c r="E440" s="214">
        <v>-1.8991530999999999</v>
      </c>
      <c r="F440" s="214">
        <v>39.591811999999997</v>
      </c>
      <c r="G440" s="214">
        <v>2.4654560000000001</v>
      </c>
      <c r="H440" s="214">
        <v>-0.60926040000000004</v>
      </c>
    </row>
    <row r="441" spans="1:8">
      <c r="A441" s="214" t="s">
        <v>27</v>
      </c>
      <c r="B441" s="214">
        <v>2006</v>
      </c>
      <c r="C441" s="214">
        <v>112</v>
      </c>
      <c r="D441" s="214">
        <v>4.6345651999999999</v>
      </c>
      <c r="E441" s="214">
        <v>-1.8991530999999999</v>
      </c>
      <c r="F441" s="214">
        <v>39.591811999999997</v>
      </c>
      <c r="G441" s="214">
        <v>2.4051719999999999</v>
      </c>
      <c r="H441" s="214">
        <v>-0.57783790000000002</v>
      </c>
    </row>
    <row r="442" spans="1:8">
      <c r="A442" s="214" t="s">
        <v>27</v>
      </c>
      <c r="B442" s="214">
        <v>2006</v>
      </c>
      <c r="C442" s="214">
        <v>112</v>
      </c>
      <c r="D442" s="214">
        <v>4.5482857000000001</v>
      </c>
      <c r="E442" s="214">
        <v>-1.8991530999999999</v>
      </c>
      <c r="F442" s="214">
        <v>39.591811999999997</v>
      </c>
      <c r="G442" s="214">
        <v>2.3819430000000001</v>
      </c>
      <c r="H442" s="214">
        <v>-0.61169519999999999</v>
      </c>
    </row>
    <row r="443" spans="1:8">
      <c r="A443" s="214" t="s">
        <v>27</v>
      </c>
      <c r="B443" s="214">
        <v>2006</v>
      </c>
      <c r="C443" s="214">
        <v>112</v>
      </c>
      <c r="D443" s="214">
        <v>4.6123181999999998</v>
      </c>
      <c r="E443" s="214">
        <v>-1.8991530999999999</v>
      </c>
      <c r="F443" s="214">
        <v>39.591811999999997</v>
      </c>
      <c r="G443" s="214">
        <v>2.358679</v>
      </c>
      <c r="H443" s="214">
        <v>-0.52166319999999999</v>
      </c>
    </row>
    <row r="444" spans="1:8">
      <c r="A444" s="214" t="s">
        <v>27</v>
      </c>
      <c r="B444" s="214">
        <v>2006</v>
      </c>
      <c r="C444" s="214">
        <v>112</v>
      </c>
      <c r="D444" s="214">
        <v>4.5508182000000001</v>
      </c>
      <c r="E444" s="214">
        <v>-1.8991530999999999</v>
      </c>
      <c r="F444" s="214">
        <v>39.591811999999997</v>
      </c>
      <c r="G444" s="214">
        <v>2.429443</v>
      </c>
      <c r="H444" s="214">
        <v>-0.57042400000000004</v>
      </c>
    </row>
    <row r="445" spans="1:8">
      <c r="A445" s="214" t="s">
        <v>27</v>
      </c>
      <c r="B445" s="214">
        <v>2006</v>
      </c>
      <c r="C445" s="214">
        <v>112</v>
      </c>
      <c r="D445" s="214">
        <v>4.6487619000000002</v>
      </c>
      <c r="E445" s="214">
        <v>-1.8991530999999999</v>
      </c>
      <c r="F445" s="214">
        <v>39.591811999999997</v>
      </c>
      <c r="G445" s="214">
        <v>2.4013360000000001</v>
      </c>
      <c r="H445" s="214">
        <v>-0.56245210000000001</v>
      </c>
    </row>
    <row r="446" spans="1:8">
      <c r="A446" s="214" t="s">
        <v>27</v>
      </c>
      <c r="B446" s="214">
        <v>2007</v>
      </c>
      <c r="C446" s="214">
        <v>112</v>
      </c>
      <c r="D446" s="214">
        <v>4.8755217000000002</v>
      </c>
      <c r="E446" s="214">
        <v>-1.2832808</v>
      </c>
      <c r="F446" s="214">
        <v>40.515694000000003</v>
      </c>
      <c r="G446" s="214">
        <v>2.4250150000000001</v>
      </c>
      <c r="H446" s="214">
        <v>-0.36939179999999999</v>
      </c>
    </row>
    <row r="447" spans="1:8">
      <c r="A447" s="214" t="s">
        <v>27</v>
      </c>
      <c r="B447" s="214">
        <v>2007</v>
      </c>
      <c r="C447" s="214">
        <v>112</v>
      </c>
      <c r="D447" s="214">
        <v>4.9206000000000003</v>
      </c>
      <c r="E447" s="214">
        <v>-1.2832808</v>
      </c>
      <c r="F447" s="214">
        <v>40.515694000000003</v>
      </c>
      <c r="G447" s="214">
        <v>2.3529420000000001</v>
      </c>
      <c r="H447" s="214"/>
    </row>
    <row r="448" spans="1:8">
      <c r="A448" s="214" t="s">
        <v>27</v>
      </c>
      <c r="B448" s="214">
        <v>2007</v>
      </c>
      <c r="C448" s="214">
        <v>112</v>
      </c>
      <c r="D448" s="214">
        <v>4.8315454999999998</v>
      </c>
      <c r="E448" s="214">
        <v>-1.2832808</v>
      </c>
      <c r="F448" s="214">
        <v>40.515694000000003</v>
      </c>
      <c r="G448" s="214">
        <v>2.3310179999999998</v>
      </c>
      <c r="H448" s="214"/>
    </row>
    <row r="449" spans="1:8">
      <c r="A449" s="214" t="s">
        <v>27</v>
      </c>
      <c r="B449" s="214">
        <v>2007</v>
      </c>
      <c r="C449" s="214">
        <v>112</v>
      </c>
      <c r="D449" s="214">
        <v>5.0460951999999999</v>
      </c>
      <c r="E449" s="214">
        <v>-1.2832808</v>
      </c>
      <c r="F449" s="214">
        <v>40.515694000000003</v>
      </c>
      <c r="G449" s="214">
        <v>2.3372190000000002</v>
      </c>
      <c r="H449" s="214"/>
    </row>
    <row r="450" spans="1:8">
      <c r="A450" s="214" t="s">
        <v>27</v>
      </c>
      <c r="B450" s="214">
        <v>2007</v>
      </c>
      <c r="C450" s="214">
        <v>112</v>
      </c>
      <c r="D450" s="214">
        <v>5.1560870000000003</v>
      </c>
      <c r="E450" s="214">
        <v>-1.2832808</v>
      </c>
      <c r="F450" s="214">
        <v>40.515694000000003</v>
      </c>
      <c r="G450" s="214">
        <v>2.3124980000000002</v>
      </c>
      <c r="H450" s="214">
        <v>-0.83748409999999995</v>
      </c>
    </row>
    <row r="451" spans="1:8">
      <c r="A451" s="214" t="s">
        <v>27</v>
      </c>
      <c r="B451" s="214">
        <v>2007</v>
      </c>
      <c r="C451" s="214">
        <v>112</v>
      </c>
      <c r="D451" s="214">
        <v>5.4269048</v>
      </c>
      <c r="E451" s="214">
        <v>-1.2832808</v>
      </c>
      <c r="F451" s="214">
        <v>40.515694000000003</v>
      </c>
      <c r="G451" s="214">
        <v>2.2760150000000001</v>
      </c>
      <c r="H451" s="214">
        <v>-0.71086170000000004</v>
      </c>
    </row>
    <row r="452" spans="1:8">
      <c r="A452" s="214" t="s">
        <v>27</v>
      </c>
      <c r="B452" s="214">
        <v>2007</v>
      </c>
      <c r="C452" s="214">
        <v>112</v>
      </c>
      <c r="D452" s="214">
        <v>5.3905455</v>
      </c>
      <c r="E452" s="214">
        <v>-1.2832808</v>
      </c>
      <c r="F452" s="214">
        <v>40.515694000000003</v>
      </c>
      <c r="G452" s="214">
        <v>2.2369270000000001</v>
      </c>
      <c r="H452" s="214">
        <v>-0.72543159999999995</v>
      </c>
    </row>
    <row r="453" spans="1:8">
      <c r="A453" s="214" t="s">
        <v>27</v>
      </c>
      <c r="B453" s="214">
        <v>2007</v>
      </c>
      <c r="C453" s="214">
        <v>112</v>
      </c>
      <c r="D453" s="214">
        <v>5.1322174</v>
      </c>
      <c r="E453" s="214">
        <v>-1.2832808</v>
      </c>
      <c r="F453" s="214">
        <v>40.515694000000003</v>
      </c>
      <c r="G453" s="214">
        <v>2.215449</v>
      </c>
      <c r="H453" s="214">
        <v>-0.62203339999999996</v>
      </c>
    </row>
    <row r="454" spans="1:8">
      <c r="A454" s="214" t="s">
        <v>27</v>
      </c>
      <c r="B454" s="214">
        <v>2007</v>
      </c>
      <c r="C454" s="214">
        <v>112</v>
      </c>
      <c r="D454" s="214">
        <v>4.9899500000000003</v>
      </c>
      <c r="E454" s="214">
        <v>-1.2832808</v>
      </c>
      <c r="F454" s="214">
        <v>40.515694000000003</v>
      </c>
      <c r="G454" s="214">
        <v>2.14357</v>
      </c>
      <c r="H454" s="214">
        <v>-0.55318210000000001</v>
      </c>
    </row>
    <row r="455" spans="1:8">
      <c r="A455" s="214" t="s">
        <v>27</v>
      </c>
      <c r="B455" s="214">
        <v>2007</v>
      </c>
      <c r="C455" s="214">
        <v>112</v>
      </c>
      <c r="D455" s="214">
        <v>4.9453912999999998</v>
      </c>
      <c r="E455" s="214">
        <v>-1.2832808</v>
      </c>
      <c r="F455" s="214">
        <v>40.515694000000003</v>
      </c>
      <c r="G455" s="214">
        <v>2.0064470000000001</v>
      </c>
      <c r="H455" s="214">
        <v>-0.54876769999999997</v>
      </c>
    </row>
    <row r="456" spans="1:8">
      <c r="A456" s="214" t="s">
        <v>27</v>
      </c>
      <c r="B456" s="214">
        <v>2007</v>
      </c>
      <c r="C456" s="214">
        <v>112</v>
      </c>
      <c r="D456" s="214">
        <v>4.6963182000000003</v>
      </c>
      <c r="E456" s="214">
        <v>-1.2832808</v>
      </c>
      <c r="F456" s="214">
        <v>40.515694000000003</v>
      </c>
      <c r="G456" s="214">
        <v>1.9464459999999999</v>
      </c>
      <c r="H456" s="214">
        <v>-0.61090310000000003</v>
      </c>
    </row>
    <row r="457" spans="1:8">
      <c r="A457" s="214" t="s">
        <v>27</v>
      </c>
      <c r="B457" s="214">
        <v>2007</v>
      </c>
      <c r="C457" s="214">
        <v>112</v>
      </c>
      <c r="D457" s="214">
        <v>4.6388094999999998</v>
      </c>
      <c r="E457" s="214">
        <v>-1.2832808</v>
      </c>
      <c r="F457" s="214">
        <v>40.515694000000003</v>
      </c>
      <c r="G457" s="214">
        <v>1.8631489999999999</v>
      </c>
      <c r="H457" s="214">
        <v>6.5059599999999995E-2</v>
      </c>
    </row>
    <row r="458" spans="1:8">
      <c r="A458" s="214" t="s">
        <v>27</v>
      </c>
      <c r="B458" s="214">
        <v>2008</v>
      </c>
      <c r="C458" s="214">
        <v>112</v>
      </c>
      <c r="D458" s="214">
        <v>4.4520435000000003</v>
      </c>
      <c r="E458" s="214">
        <v>-1.2962395</v>
      </c>
      <c r="F458" s="214">
        <v>41.547393999999997</v>
      </c>
      <c r="G458" s="214">
        <v>2.0199579999999999</v>
      </c>
      <c r="H458" s="214">
        <v>-3.7659999999999999E-4</v>
      </c>
    </row>
    <row r="459" spans="1:8">
      <c r="A459" s="214" t="s">
        <v>27</v>
      </c>
      <c r="B459" s="214">
        <v>2008</v>
      </c>
      <c r="C459" s="214">
        <v>112</v>
      </c>
      <c r="D459" s="214">
        <v>4.5831904999999997</v>
      </c>
      <c r="E459" s="214">
        <v>-1.2962395</v>
      </c>
      <c r="F459" s="214">
        <v>41.547393999999997</v>
      </c>
      <c r="G459" s="214">
        <v>1.9805219999999999</v>
      </c>
      <c r="H459" s="214"/>
    </row>
    <row r="460" spans="1:8">
      <c r="A460" s="214" t="s">
        <v>27</v>
      </c>
      <c r="B460" s="214">
        <v>2008</v>
      </c>
      <c r="C460" s="214">
        <v>112</v>
      </c>
      <c r="D460" s="214">
        <v>4.3701429000000003</v>
      </c>
      <c r="E460" s="214">
        <v>-1.2962395</v>
      </c>
      <c r="F460" s="214">
        <v>41.547393999999997</v>
      </c>
      <c r="G460" s="214">
        <v>1.9249499999999999</v>
      </c>
      <c r="H460" s="214"/>
    </row>
    <row r="461" spans="1:8">
      <c r="A461" s="214" t="s">
        <v>27</v>
      </c>
      <c r="B461" s="214">
        <v>2008</v>
      </c>
      <c r="C461" s="214">
        <v>112</v>
      </c>
      <c r="D461" s="214">
        <v>4.5746817999999996</v>
      </c>
      <c r="E461" s="214">
        <v>-1.2962395</v>
      </c>
      <c r="F461" s="214">
        <v>41.547393999999997</v>
      </c>
      <c r="G461" s="214">
        <v>1.693754</v>
      </c>
      <c r="H461" s="214"/>
    </row>
    <row r="462" spans="1:8">
      <c r="A462" s="214" t="s">
        <v>27</v>
      </c>
      <c r="B462" s="214">
        <v>2008</v>
      </c>
      <c r="C462" s="214">
        <v>112</v>
      </c>
      <c r="D462" s="214">
        <v>4.8014545000000002</v>
      </c>
      <c r="E462" s="214">
        <v>-1.2962395</v>
      </c>
      <c r="F462" s="214">
        <v>41.547393999999997</v>
      </c>
      <c r="G462" s="214">
        <v>1.5670249999999999</v>
      </c>
      <c r="H462" s="214">
        <v>-0.2370659</v>
      </c>
    </row>
    <row r="463" spans="1:8">
      <c r="A463" s="214" t="s">
        <v>27</v>
      </c>
      <c r="B463" s="214">
        <v>2008</v>
      </c>
      <c r="C463" s="214">
        <v>112</v>
      </c>
      <c r="D463" s="214">
        <v>5.1079999999999997</v>
      </c>
      <c r="E463" s="214">
        <v>-1.2962395</v>
      </c>
      <c r="F463" s="214">
        <v>41.547393999999997</v>
      </c>
      <c r="G463" s="214">
        <v>1.312611</v>
      </c>
      <c r="H463" s="214">
        <v>-0.25661630000000002</v>
      </c>
    </row>
    <row r="464" spans="1:8">
      <c r="A464" s="214" t="s">
        <v>27</v>
      </c>
      <c r="B464" s="214">
        <v>2008</v>
      </c>
      <c r="C464" s="214">
        <v>112</v>
      </c>
      <c r="D464" s="214">
        <v>4.9512999999999998</v>
      </c>
      <c r="E464" s="214">
        <v>-1.2962395</v>
      </c>
      <c r="F464" s="214">
        <v>41.547393999999997</v>
      </c>
      <c r="G464" s="214">
        <v>0.96796570000000004</v>
      </c>
      <c r="H464" s="214">
        <v>-0.25314520000000001</v>
      </c>
    </row>
    <row r="465" spans="1:8">
      <c r="A465" s="214" t="s">
        <v>27</v>
      </c>
      <c r="B465" s="214">
        <v>2008</v>
      </c>
      <c r="C465" s="214">
        <v>112</v>
      </c>
      <c r="D465" s="214">
        <v>4.6270047999999999</v>
      </c>
      <c r="E465" s="214">
        <v>-1.2962395</v>
      </c>
      <c r="F465" s="214">
        <v>41.547393999999997</v>
      </c>
      <c r="G465" s="214">
        <v>0.85195169999999998</v>
      </c>
      <c r="H465" s="214">
        <v>-0.34284969999999998</v>
      </c>
    </row>
    <row r="466" spans="1:8">
      <c r="A466" s="214" t="s">
        <v>27</v>
      </c>
      <c r="B466" s="214">
        <v>2008</v>
      </c>
      <c r="C466" s="214">
        <v>112</v>
      </c>
      <c r="D466" s="214">
        <v>4.4975364000000004</v>
      </c>
      <c r="E466" s="214">
        <v>-1.2962395</v>
      </c>
      <c r="F466" s="214">
        <v>41.547393999999997</v>
      </c>
      <c r="G466" s="214">
        <v>0.57305430000000002</v>
      </c>
      <c r="H466" s="214">
        <v>-0.39069100000000001</v>
      </c>
    </row>
    <row r="467" spans="1:8">
      <c r="A467" s="214" t="s">
        <v>27</v>
      </c>
      <c r="B467" s="214">
        <v>2008</v>
      </c>
      <c r="C467" s="214">
        <v>112</v>
      </c>
      <c r="D467" s="214">
        <v>4.4767390999999996</v>
      </c>
      <c r="E467" s="214">
        <v>-1.2962395</v>
      </c>
      <c r="F467" s="214">
        <v>41.547393999999997</v>
      </c>
      <c r="G467" s="214">
        <v>-0.15313950000000001</v>
      </c>
      <c r="H467" s="214">
        <v>-0.58502379999999998</v>
      </c>
    </row>
    <row r="468" spans="1:8">
      <c r="A468" s="214" t="s">
        <v>27</v>
      </c>
      <c r="B468" s="214">
        <v>2008</v>
      </c>
      <c r="C468" s="214">
        <v>112</v>
      </c>
      <c r="D468" s="214">
        <v>4.0858299999999996</v>
      </c>
      <c r="E468" s="214">
        <v>-1.2962395</v>
      </c>
      <c r="F468" s="214">
        <v>41.547393999999997</v>
      </c>
      <c r="G468" s="214">
        <v>-0.15313950000000001</v>
      </c>
      <c r="H468" s="214">
        <v>-0.9833075</v>
      </c>
    </row>
    <row r="469" spans="1:8">
      <c r="A469" s="214" t="s">
        <v>27</v>
      </c>
      <c r="B469" s="214">
        <v>2008</v>
      </c>
      <c r="C469" s="214">
        <v>112</v>
      </c>
      <c r="D469" s="214">
        <v>3.3240129999999999</v>
      </c>
      <c r="E469" s="214">
        <v>-1.2962395</v>
      </c>
      <c r="F469" s="214">
        <v>41.547393999999997</v>
      </c>
      <c r="G469" s="214">
        <v>-1.4854799999999999</v>
      </c>
      <c r="H469" s="214">
        <v>-1.0833079999999999</v>
      </c>
    </row>
    <row r="470" spans="1:8">
      <c r="A470" s="214" t="s">
        <v>27</v>
      </c>
      <c r="B470" s="214">
        <v>2009</v>
      </c>
      <c r="C470" s="214">
        <v>112</v>
      </c>
      <c r="D470" s="214">
        <v>3.3633454999999999</v>
      </c>
      <c r="E470" s="214">
        <v>-3.3665292</v>
      </c>
      <c r="F470" s="214">
        <v>49.326889000000001</v>
      </c>
      <c r="G470" s="214">
        <v>0.62730580000000002</v>
      </c>
      <c r="H470" s="214">
        <v>-1.4777979999999999</v>
      </c>
    </row>
    <row r="471" spans="1:8">
      <c r="A471" s="214" t="s">
        <v>27</v>
      </c>
      <c r="B471" s="214">
        <v>2009</v>
      </c>
      <c r="C471" s="214">
        <v>112</v>
      </c>
      <c r="D471" s="214">
        <v>3.5975950000000001</v>
      </c>
      <c r="E471" s="214">
        <v>-3.3665292</v>
      </c>
      <c r="F471" s="214">
        <v>49.326889000000001</v>
      </c>
      <c r="G471" s="214">
        <v>0.5690153</v>
      </c>
      <c r="H471" s="214"/>
    </row>
    <row r="472" spans="1:8">
      <c r="A472" s="214" t="s">
        <v>27</v>
      </c>
      <c r="B472" s="214">
        <v>2009</v>
      </c>
      <c r="C472" s="214">
        <v>112</v>
      </c>
      <c r="D472" s="214">
        <v>3.1993455000000002</v>
      </c>
      <c r="E472" s="214">
        <v>-3.3665292</v>
      </c>
      <c r="F472" s="214">
        <v>49.326889000000001</v>
      </c>
      <c r="G472" s="214">
        <v>0.47708250000000002</v>
      </c>
      <c r="H472" s="214"/>
    </row>
    <row r="473" spans="1:8">
      <c r="A473" s="214" t="s">
        <v>27</v>
      </c>
      <c r="B473" s="214">
        <v>2009</v>
      </c>
      <c r="C473" s="214">
        <v>112</v>
      </c>
      <c r="D473" s="214">
        <v>3.3619227</v>
      </c>
      <c r="E473" s="214">
        <v>-3.3665292</v>
      </c>
      <c r="F473" s="214">
        <v>49.326889000000001</v>
      </c>
      <c r="G473" s="214">
        <v>0.30886930000000001</v>
      </c>
      <c r="H473" s="214"/>
    </row>
    <row r="474" spans="1:8">
      <c r="A474" s="214" t="s">
        <v>27</v>
      </c>
      <c r="B474" s="214">
        <v>2009</v>
      </c>
      <c r="C474" s="214">
        <v>112</v>
      </c>
      <c r="D474" s="214">
        <v>3.6272856999999998</v>
      </c>
      <c r="E474" s="214">
        <v>-3.3665292</v>
      </c>
      <c r="F474" s="214">
        <v>49.326889000000001</v>
      </c>
      <c r="G474" s="214">
        <v>0.31185629999999998</v>
      </c>
      <c r="H474" s="214">
        <v>-2.829682</v>
      </c>
    </row>
    <row r="475" spans="1:8">
      <c r="A475" s="214" t="s">
        <v>27</v>
      </c>
      <c r="B475" s="214">
        <v>2009</v>
      </c>
      <c r="C475" s="214">
        <v>112</v>
      </c>
      <c r="D475" s="214">
        <v>3.8193773000000002</v>
      </c>
      <c r="E475" s="214">
        <v>-3.3665292</v>
      </c>
      <c r="F475" s="214">
        <v>49.326889000000001</v>
      </c>
      <c r="G475" s="214">
        <v>0.71989199999999998</v>
      </c>
      <c r="H475" s="214">
        <v>-4.7126049999999999</v>
      </c>
    </row>
    <row r="476" spans="1:8">
      <c r="A476" s="214" t="s">
        <v>27</v>
      </c>
      <c r="B476" s="214">
        <v>2009</v>
      </c>
      <c r="C476" s="214">
        <v>112</v>
      </c>
      <c r="D476" s="214">
        <v>3.8062347999999999</v>
      </c>
      <c r="E476" s="214">
        <v>-3.3665292</v>
      </c>
      <c r="F476" s="214">
        <v>49.326889000000001</v>
      </c>
      <c r="G476" s="214">
        <v>0.83032910000000004</v>
      </c>
      <c r="H476" s="214">
        <v>-5.1951330000000002</v>
      </c>
    </row>
    <row r="477" spans="1:8">
      <c r="A477" s="214" t="s">
        <v>27</v>
      </c>
      <c r="B477" s="214">
        <v>2009</v>
      </c>
      <c r="C477" s="214">
        <v>112</v>
      </c>
      <c r="D477" s="214">
        <v>3.6870238</v>
      </c>
      <c r="E477" s="214">
        <v>-3.3665292</v>
      </c>
      <c r="F477" s="214">
        <v>49.326889000000001</v>
      </c>
      <c r="G477" s="214">
        <v>0.94208309999999995</v>
      </c>
      <c r="H477" s="214">
        <v>-5.2972840000000003</v>
      </c>
    </row>
    <row r="478" spans="1:8">
      <c r="A478" s="214" t="s">
        <v>27</v>
      </c>
      <c r="B478" s="214">
        <v>2009</v>
      </c>
      <c r="C478" s="214">
        <v>112</v>
      </c>
      <c r="D478" s="214">
        <v>3.6572545000000001</v>
      </c>
      <c r="E478" s="214">
        <v>-3.3665292</v>
      </c>
      <c r="F478" s="214">
        <v>49.326889000000001</v>
      </c>
      <c r="G478" s="214">
        <v>1.100938</v>
      </c>
      <c r="H478" s="214">
        <v>-5.1704970000000001</v>
      </c>
    </row>
    <row r="479" spans="1:8">
      <c r="A479" s="214" t="s">
        <v>27</v>
      </c>
      <c r="B479" s="214">
        <v>2009</v>
      </c>
      <c r="C479" s="214">
        <v>112</v>
      </c>
      <c r="D479" s="214">
        <v>3.5370545</v>
      </c>
      <c r="E479" s="214">
        <v>-3.3665292</v>
      </c>
      <c r="F479" s="214">
        <v>49.326889000000001</v>
      </c>
      <c r="G479" s="214">
        <v>1.289974</v>
      </c>
      <c r="H479" s="214">
        <v>-5.1980909999999998</v>
      </c>
    </row>
    <row r="480" spans="1:8">
      <c r="A480" s="214" t="s">
        <v>27</v>
      </c>
      <c r="B480" s="214">
        <v>2009</v>
      </c>
      <c r="C480" s="214">
        <v>112</v>
      </c>
      <c r="D480" s="214">
        <v>3.7058333000000001</v>
      </c>
      <c r="E480" s="214">
        <v>-3.3665292</v>
      </c>
      <c r="F480" s="214">
        <v>49.326889000000001</v>
      </c>
      <c r="G480" s="214">
        <v>1.237406</v>
      </c>
      <c r="H480" s="214">
        <v>-5.2094079999999998</v>
      </c>
    </row>
    <row r="481" spans="1:8">
      <c r="A481" s="214" t="s">
        <v>27</v>
      </c>
      <c r="B481" s="214">
        <v>2009</v>
      </c>
      <c r="C481" s="214">
        <v>112</v>
      </c>
      <c r="D481" s="214">
        <v>3.8411</v>
      </c>
      <c r="E481" s="214">
        <v>-3.3665292</v>
      </c>
      <c r="F481" s="214">
        <v>49.326889000000001</v>
      </c>
      <c r="G481" s="214">
        <v>1.3673569999999999</v>
      </c>
      <c r="H481" s="214">
        <v>-4.7028949999999998</v>
      </c>
    </row>
    <row r="482" spans="1:8">
      <c r="A482" s="214" t="s">
        <v>27</v>
      </c>
      <c r="B482" s="214">
        <v>2010</v>
      </c>
      <c r="C482" s="214">
        <v>112</v>
      </c>
      <c r="D482" s="214">
        <v>3.9666619000000001</v>
      </c>
      <c r="E482" s="214">
        <v>-9.1354884999999992</v>
      </c>
      <c r="F482" s="214">
        <v>63.193207000000001</v>
      </c>
      <c r="G482" s="214">
        <v>2.1689090000000002</v>
      </c>
      <c r="H482" s="214">
        <v>-4.7521690000000003</v>
      </c>
    </row>
    <row r="483" spans="1:8">
      <c r="A483" s="214" t="s">
        <v>27</v>
      </c>
      <c r="B483" s="214">
        <v>2010</v>
      </c>
      <c r="C483" s="214">
        <v>112</v>
      </c>
      <c r="D483" s="214">
        <v>4.0176350000000003</v>
      </c>
      <c r="E483" s="214">
        <v>-9.1354884999999992</v>
      </c>
      <c r="F483" s="214">
        <v>63.193207000000001</v>
      </c>
      <c r="G483" s="214">
        <v>2.1948449999999999</v>
      </c>
      <c r="H483" s="214"/>
    </row>
    <row r="484" spans="1:8">
      <c r="A484" s="214" t="s">
        <v>27</v>
      </c>
      <c r="B484" s="214">
        <v>2010</v>
      </c>
      <c r="C484" s="214">
        <v>112</v>
      </c>
      <c r="D484" s="214">
        <v>4.0214521999999997</v>
      </c>
      <c r="E484" s="214">
        <v>-9.1354884999999992</v>
      </c>
      <c r="F484" s="214">
        <v>63.193207000000001</v>
      </c>
      <c r="G484" s="214">
        <v>2.281609</v>
      </c>
      <c r="H484" s="214"/>
    </row>
    <row r="485" spans="1:8">
      <c r="A485" s="214" t="s">
        <v>27</v>
      </c>
      <c r="B485" s="214">
        <v>2010</v>
      </c>
      <c r="C485" s="214">
        <v>112</v>
      </c>
      <c r="D485" s="214">
        <v>3.9897999999999998</v>
      </c>
      <c r="E485" s="214">
        <v>-9.1354884999999992</v>
      </c>
      <c r="F485" s="214">
        <v>63.193207000000001</v>
      </c>
      <c r="G485" s="214">
        <v>2.276821</v>
      </c>
      <c r="H485" s="214"/>
    </row>
    <row r="486" spans="1:8">
      <c r="A486" s="214" t="s">
        <v>27</v>
      </c>
      <c r="B486" s="214">
        <v>2010</v>
      </c>
      <c r="C486" s="214">
        <v>112</v>
      </c>
      <c r="D486" s="214">
        <v>3.7169428999999998</v>
      </c>
      <c r="E486" s="214">
        <v>-9.1354884999999992</v>
      </c>
      <c r="F486" s="214">
        <v>63.193207000000001</v>
      </c>
      <c r="G486" s="214">
        <v>2.252707</v>
      </c>
      <c r="H486" s="214">
        <v>-1.4344399999999999</v>
      </c>
    </row>
    <row r="487" spans="1:8">
      <c r="A487" s="214" t="s">
        <v>27</v>
      </c>
      <c r="B487" s="214">
        <v>2010</v>
      </c>
      <c r="C487" s="214">
        <v>112</v>
      </c>
      <c r="D487" s="214">
        <v>3.4861773</v>
      </c>
      <c r="E487" s="214">
        <v>-9.1354884999999992</v>
      </c>
      <c r="F487" s="214">
        <v>63.193207000000001</v>
      </c>
      <c r="G487" s="214">
        <v>2.2588840000000001</v>
      </c>
      <c r="H487" s="214">
        <v>-0.6426248</v>
      </c>
    </row>
    <row r="488" spans="1:8">
      <c r="A488" s="214" t="s">
        <v>27</v>
      </c>
      <c r="B488" s="214">
        <v>2010</v>
      </c>
      <c r="C488" s="214">
        <v>112</v>
      </c>
      <c r="D488" s="214">
        <v>3.3755182000000001</v>
      </c>
      <c r="E488" s="214">
        <v>-9.1354884999999992</v>
      </c>
      <c r="F488" s="214">
        <v>63.193207000000001</v>
      </c>
      <c r="G488" s="214">
        <v>2.1017060000000001</v>
      </c>
      <c r="H488" s="214">
        <v>0.2156651</v>
      </c>
    </row>
    <row r="489" spans="1:8">
      <c r="A489" s="214" t="s">
        <v>27</v>
      </c>
      <c r="B489" s="214">
        <v>2010</v>
      </c>
      <c r="C489" s="214">
        <v>112</v>
      </c>
      <c r="D489" s="214">
        <v>3.0717091000000001</v>
      </c>
      <c r="E489" s="214">
        <v>-9.1354884999999992</v>
      </c>
      <c r="F489" s="214">
        <v>63.193207000000001</v>
      </c>
      <c r="G489" s="214">
        <v>2.0143430000000002</v>
      </c>
      <c r="H489" s="214">
        <v>0.90337619999999996</v>
      </c>
    </row>
    <row r="490" spans="1:8">
      <c r="A490" s="214" t="s">
        <v>27</v>
      </c>
      <c r="B490" s="214">
        <v>2010</v>
      </c>
      <c r="C490" s="214">
        <v>112</v>
      </c>
      <c r="D490" s="214">
        <v>3.0225</v>
      </c>
      <c r="E490" s="214">
        <v>-9.1354884999999992</v>
      </c>
      <c r="F490" s="214">
        <v>63.193207000000001</v>
      </c>
      <c r="G490" s="214">
        <v>2.1015600000000001</v>
      </c>
      <c r="H490" s="214">
        <v>1.303175</v>
      </c>
    </row>
    <row r="491" spans="1:8">
      <c r="A491" s="214" t="s">
        <v>27</v>
      </c>
      <c r="B491" s="214">
        <v>2010</v>
      </c>
      <c r="C491" s="214">
        <v>112</v>
      </c>
      <c r="D491" s="214">
        <v>2.9612333</v>
      </c>
      <c r="E491" s="214">
        <v>-9.1354884999999992</v>
      </c>
      <c r="F491" s="214">
        <v>63.193207000000001</v>
      </c>
      <c r="G491" s="214">
        <v>1.924372</v>
      </c>
      <c r="H491" s="214">
        <v>1.564435</v>
      </c>
    </row>
    <row r="492" spans="1:8">
      <c r="A492" s="214" t="s">
        <v>27</v>
      </c>
      <c r="B492" s="214">
        <v>2010</v>
      </c>
      <c r="C492" s="214">
        <v>112</v>
      </c>
      <c r="D492" s="214">
        <v>3.1992726999999999</v>
      </c>
      <c r="E492" s="214">
        <v>-9.1354884999999992</v>
      </c>
      <c r="F492" s="214">
        <v>63.193207000000001</v>
      </c>
      <c r="G492" s="214">
        <v>1.964914</v>
      </c>
      <c r="H492" s="214">
        <v>1.842841</v>
      </c>
    </row>
    <row r="493" spans="1:8">
      <c r="A493" s="214" t="s">
        <v>27</v>
      </c>
      <c r="B493" s="214">
        <v>2010</v>
      </c>
      <c r="C493" s="214">
        <v>112</v>
      </c>
      <c r="D493" s="214">
        <v>3.5005130000000002</v>
      </c>
      <c r="E493" s="214">
        <v>-9.1354884999999992</v>
      </c>
      <c r="F493" s="214">
        <v>63.193207000000001</v>
      </c>
      <c r="G493" s="214">
        <v>2.0202040000000001</v>
      </c>
      <c r="H493" s="214">
        <v>1.9554279999999999</v>
      </c>
    </row>
    <row r="494" spans="1:8">
      <c r="A494" s="214" t="s">
        <v>27</v>
      </c>
      <c r="B494" s="214">
        <v>2011</v>
      </c>
      <c r="C494" s="214">
        <v>112</v>
      </c>
      <c r="D494" s="214">
        <v>3.602519</v>
      </c>
      <c r="E494" s="214">
        <v>-7.0772218999999996</v>
      </c>
      <c r="F494" s="214">
        <v>74.272910999999993</v>
      </c>
      <c r="G494" s="214">
        <v>2.131094</v>
      </c>
      <c r="H494" s="214">
        <v>2.2800790000000002</v>
      </c>
    </row>
    <row r="495" spans="1:8">
      <c r="A495" s="214" t="s">
        <v>27</v>
      </c>
      <c r="B495" s="214">
        <v>2011</v>
      </c>
      <c r="C495" s="214">
        <v>112</v>
      </c>
      <c r="D495" s="214">
        <v>3.7652000000000001</v>
      </c>
      <c r="E495" s="214">
        <v>-7.0772218999999996</v>
      </c>
      <c r="F495" s="214">
        <v>74.272910999999993</v>
      </c>
      <c r="G495" s="214">
        <v>2.1770429999999998</v>
      </c>
      <c r="H495" s="214"/>
    </row>
    <row r="496" spans="1:8">
      <c r="A496" s="214" t="s">
        <v>27</v>
      </c>
      <c r="B496" s="214">
        <v>2011</v>
      </c>
      <c r="C496" s="214">
        <v>112</v>
      </c>
      <c r="D496" s="214">
        <v>3.5983521999999999</v>
      </c>
      <c r="E496" s="214">
        <v>-7.0772218999999996</v>
      </c>
      <c r="F496" s="214">
        <v>74.272910999999993</v>
      </c>
      <c r="G496" s="214">
        <v>2.1401460000000001</v>
      </c>
      <c r="H496" s="214"/>
    </row>
    <row r="497" spans="1:8">
      <c r="A497" s="214" t="s">
        <v>27</v>
      </c>
      <c r="B497" s="214">
        <v>2011</v>
      </c>
      <c r="C497" s="214">
        <v>112</v>
      </c>
      <c r="D497" s="214">
        <v>3.6300618999999998</v>
      </c>
      <c r="E497" s="214">
        <v>-7.0772218999999996</v>
      </c>
      <c r="F497" s="214">
        <v>74.272910999999993</v>
      </c>
      <c r="G497" s="214">
        <v>2.2144849999999998</v>
      </c>
      <c r="H497" s="214"/>
    </row>
    <row r="498" spans="1:8">
      <c r="A498" s="214" t="s">
        <v>27</v>
      </c>
      <c r="B498" s="214">
        <v>2011</v>
      </c>
      <c r="C498" s="214">
        <v>112</v>
      </c>
      <c r="D498" s="214">
        <v>3.3596954999999999</v>
      </c>
      <c r="E498" s="214">
        <v>-7.0772218999999996</v>
      </c>
      <c r="F498" s="214">
        <v>74.272910999999993</v>
      </c>
      <c r="G498" s="214">
        <v>2.1696840000000002</v>
      </c>
      <c r="H498" s="214">
        <v>-1.654436</v>
      </c>
    </row>
    <row r="499" spans="1:8">
      <c r="A499" s="214" t="s">
        <v>27</v>
      </c>
      <c r="B499" s="214">
        <v>2011</v>
      </c>
      <c r="C499" s="214">
        <v>112</v>
      </c>
      <c r="D499" s="214">
        <v>3.2429226999999998</v>
      </c>
      <c r="E499" s="214">
        <v>-7.0772218999999996</v>
      </c>
      <c r="F499" s="214">
        <v>74.272910999999993</v>
      </c>
      <c r="G499" s="214">
        <v>2.128879</v>
      </c>
      <c r="H499" s="214">
        <v>-1.3747640000000001</v>
      </c>
    </row>
    <row r="500" spans="1:8">
      <c r="A500" s="214" t="s">
        <v>27</v>
      </c>
      <c r="B500" s="214">
        <v>2011</v>
      </c>
      <c r="C500" s="214">
        <v>112</v>
      </c>
      <c r="D500" s="214">
        <v>3.1243713999999998</v>
      </c>
      <c r="E500" s="214">
        <v>-7.0772218999999996</v>
      </c>
      <c r="F500" s="214">
        <v>74.272910999999993</v>
      </c>
      <c r="G500" s="214">
        <v>2.1592250000000002</v>
      </c>
      <c r="H500" s="214">
        <v>-1.263198</v>
      </c>
    </row>
    <row r="501" spans="1:8">
      <c r="A501" s="214" t="s">
        <v>27</v>
      </c>
      <c r="B501" s="214">
        <v>2011</v>
      </c>
      <c r="C501" s="214">
        <v>112</v>
      </c>
      <c r="D501" s="214">
        <v>2.5473913000000001</v>
      </c>
      <c r="E501" s="214">
        <v>-7.0772218999999996</v>
      </c>
      <c r="F501" s="214">
        <v>74.272910999999993</v>
      </c>
      <c r="G501" s="214">
        <v>1.9988509999999999</v>
      </c>
      <c r="H501" s="214">
        <v>-1.181792</v>
      </c>
    </row>
    <row r="502" spans="1:8">
      <c r="A502" s="214" t="s">
        <v>27</v>
      </c>
      <c r="B502" s="214">
        <v>2011</v>
      </c>
      <c r="C502" s="214">
        <v>112</v>
      </c>
      <c r="D502" s="214">
        <v>2.4036317999999999</v>
      </c>
      <c r="E502" s="214">
        <v>-7.0772218999999996</v>
      </c>
      <c r="F502" s="214">
        <v>74.272910999999993</v>
      </c>
      <c r="G502" s="214">
        <v>1.753363</v>
      </c>
      <c r="H502" s="214">
        <v>-1.1342209999999999</v>
      </c>
    </row>
    <row r="503" spans="1:8">
      <c r="A503" s="214" t="s">
        <v>27</v>
      </c>
      <c r="B503" s="214">
        <v>2011</v>
      </c>
      <c r="C503" s="214">
        <v>112</v>
      </c>
      <c r="D503" s="214">
        <v>2.4942905</v>
      </c>
      <c r="E503" s="214">
        <v>-7.0772218999999996</v>
      </c>
      <c r="F503" s="214">
        <v>74.272910999999993</v>
      </c>
      <c r="G503" s="214">
        <v>1.45452</v>
      </c>
      <c r="H503" s="214">
        <v>-1.052764</v>
      </c>
    </row>
    <row r="504" spans="1:8">
      <c r="A504" s="214" t="s">
        <v>27</v>
      </c>
      <c r="B504" s="214">
        <v>2011</v>
      </c>
      <c r="C504" s="214">
        <v>112</v>
      </c>
      <c r="D504" s="214">
        <v>2.2331273</v>
      </c>
      <c r="E504" s="214">
        <v>-7.0772218999999996</v>
      </c>
      <c r="F504" s="214">
        <v>74.272910999999993</v>
      </c>
      <c r="G504" s="214">
        <v>1.091113</v>
      </c>
      <c r="H504" s="214">
        <v>-0.66899779999999998</v>
      </c>
    </row>
    <row r="505" spans="1:8">
      <c r="A505" s="214" t="s">
        <v>27</v>
      </c>
      <c r="B505" s="214">
        <v>2011</v>
      </c>
      <c r="C505" s="214">
        <v>112</v>
      </c>
      <c r="D505" s="214">
        <v>2.1103455000000002</v>
      </c>
      <c r="E505" s="214">
        <v>-7.0772218999999996</v>
      </c>
      <c r="F505" s="214">
        <v>74.272910999999993</v>
      </c>
      <c r="G505" s="214">
        <v>0.69033520000000004</v>
      </c>
      <c r="H505" s="214">
        <v>-0.77801690000000001</v>
      </c>
    </row>
    <row r="506" spans="1:8">
      <c r="A506" s="214" t="s">
        <v>27</v>
      </c>
      <c r="B506" s="214">
        <v>2012</v>
      </c>
      <c r="C506" s="214">
        <v>112</v>
      </c>
      <c r="D506" s="214">
        <v>2.0387773</v>
      </c>
      <c r="E506" s="214">
        <v>-4.8704948000000003</v>
      </c>
      <c r="F506" s="214">
        <v>79.974770000000007</v>
      </c>
      <c r="G506" s="214">
        <v>1.782233</v>
      </c>
      <c r="H506" s="214">
        <v>-0.85207730000000004</v>
      </c>
    </row>
    <row r="507" spans="1:8">
      <c r="A507" s="214" t="s">
        <v>27</v>
      </c>
      <c r="B507" s="214">
        <v>2012</v>
      </c>
      <c r="C507" s="214">
        <v>112</v>
      </c>
      <c r="D507" s="214">
        <v>2.1299524000000001</v>
      </c>
      <c r="E507" s="214">
        <v>-4.8704948000000003</v>
      </c>
      <c r="F507" s="214">
        <v>79.974770000000007</v>
      </c>
      <c r="G507" s="214">
        <v>1.7835369999999999</v>
      </c>
      <c r="H507" s="214"/>
    </row>
    <row r="508" spans="1:8">
      <c r="A508" s="214" t="s">
        <v>27</v>
      </c>
      <c r="B508" s="214">
        <v>2012</v>
      </c>
      <c r="C508" s="214">
        <v>112</v>
      </c>
      <c r="D508" s="214">
        <v>2.2507318000000001</v>
      </c>
      <c r="E508" s="214">
        <v>-4.8704948000000003</v>
      </c>
      <c r="F508" s="214">
        <v>79.974770000000007</v>
      </c>
      <c r="G508" s="214">
        <v>1.7678160000000001</v>
      </c>
      <c r="H508" s="214"/>
    </row>
    <row r="509" spans="1:8">
      <c r="A509" s="214" t="s">
        <v>27</v>
      </c>
      <c r="B509" s="214">
        <v>2012</v>
      </c>
      <c r="C509" s="214">
        <v>112</v>
      </c>
      <c r="D509" s="214">
        <v>2.1199333</v>
      </c>
      <c r="E509" s="214">
        <v>-4.8704948000000003</v>
      </c>
      <c r="F509" s="214">
        <v>79.974770000000007</v>
      </c>
      <c r="G509" s="214">
        <v>1.7536970000000001</v>
      </c>
      <c r="H509" s="214"/>
    </row>
    <row r="510" spans="1:8">
      <c r="A510" s="214" t="s">
        <v>27</v>
      </c>
      <c r="B510" s="214">
        <v>2012</v>
      </c>
      <c r="C510" s="214">
        <v>112</v>
      </c>
      <c r="D510" s="214">
        <v>1.8706217000000001</v>
      </c>
      <c r="E510" s="214">
        <v>-4.8704948000000003</v>
      </c>
      <c r="F510" s="214">
        <v>79.974770000000007</v>
      </c>
      <c r="G510" s="214">
        <v>1.846873</v>
      </c>
      <c r="H510" s="214">
        <v>-1.306489</v>
      </c>
    </row>
    <row r="511" spans="1:8">
      <c r="A511" s="214" t="s">
        <v>27</v>
      </c>
      <c r="B511" s="214">
        <v>2012</v>
      </c>
      <c r="C511" s="214">
        <v>112</v>
      </c>
      <c r="D511" s="214">
        <v>1.6680999999999999</v>
      </c>
      <c r="E511" s="214">
        <v>-4.8704948000000003</v>
      </c>
      <c r="F511" s="214">
        <v>79.974770000000007</v>
      </c>
      <c r="G511" s="214">
        <v>1.7675909999999999</v>
      </c>
      <c r="H511" s="214">
        <v>-0.97002889999999997</v>
      </c>
    </row>
    <row r="512" spans="1:8">
      <c r="A512" s="214" t="s">
        <v>27</v>
      </c>
      <c r="B512" s="214">
        <v>2012</v>
      </c>
      <c r="C512" s="214">
        <v>112</v>
      </c>
      <c r="D512" s="214">
        <v>1.5506135999999999</v>
      </c>
      <c r="E512" s="214">
        <v>-4.8704948000000003</v>
      </c>
      <c r="F512" s="214">
        <v>79.974770000000007</v>
      </c>
      <c r="G512" s="214">
        <v>1.5646690000000001</v>
      </c>
      <c r="H512" s="214">
        <v>-1.0161359999999999</v>
      </c>
    </row>
    <row r="513" spans="1:8">
      <c r="A513" s="214" t="s">
        <v>27</v>
      </c>
      <c r="B513" s="214">
        <v>2012</v>
      </c>
      <c r="C513" s="214">
        <v>112</v>
      </c>
      <c r="D513" s="214">
        <v>1.5678042999999999</v>
      </c>
      <c r="E513" s="214">
        <v>-4.8704948000000003</v>
      </c>
      <c r="F513" s="214">
        <v>79.974770000000007</v>
      </c>
      <c r="G513" s="214">
        <v>1.3561859999999999</v>
      </c>
      <c r="H513" s="214">
        <v>-0.76812919999999996</v>
      </c>
    </row>
    <row r="514" spans="1:8">
      <c r="A514" s="214" t="s">
        <v>27</v>
      </c>
      <c r="B514" s="214">
        <v>2012</v>
      </c>
      <c r="C514" s="214">
        <v>112</v>
      </c>
      <c r="D514" s="214">
        <v>1.7713449999999999</v>
      </c>
      <c r="E514" s="214">
        <v>-4.8704948000000003</v>
      </c>
      <c r="F514" s="214">
        <v>79.974770000000007</v>
      </c>
      <c r="G514" s="214">
        <v>1.29383</v>
      </c>
      <c r="H514" s="214">
        <v>-0.99753820000000004</v>
      </c>
    </row>
    <row r="515" spans="1:8">
      <c r="A515" s="214" t="s">
        <v>27</v>
      </c>
      <c r="B515" s="214">
        <v>2012</v>
      </c>
      <c r="C515" s="214">
        <v>112</v>
      </c>
      <c r="D515" s="214">
        <v>1.8008696</v>
      </c>
      <c r="E515" s="214">
        <v>-4.8704948000000003</v>
      </c>
      <c r="F515" s="214">
        <v>79.974770000000007</v>
      </c>
      <c r="G515" s="214">
        <v>1.1662060000000001</v>
      </c>
      <c r="H515" s="214">
        <v>-1.0489820000000001</v>
      </c>
    </row>
    <row r="516" spans="1:8">
      <c r="A516" s="214" t="s">
        <v>27</v>
      </c>
      <c r="B516" s="214">
        <v>2012</v>
      </c>
      <c r="C516" s="214">
        <v>112</v>
      </c>
      <c r="D516" s="214">
        <v>1.7900182</v>
      </c>
      <c r="E516" s="214">
        <v>-4.8704948000000003</v>
      </c>
      <c r="F516" s="214">
        <v>79.974770000000007</v>
      </c>
      <c r="G516" s="214">
        <v>1.252497</v>
      </c>
      <c r="H516" s="214">
        <v>-0.98078449999999995</v>
      </c>
    </row>
    <row r="517" spans="1:8">
      <c r="A517" s="214" t="s">
        <v>27</v>
      </c>
      <c r="B517" s="214">
        <v>2012</v>
      </c>
      <c r="C517" s="214">
        <v>112</v>
      </c>
      <c r="D517" s="214">
        <v>1.8443666999999999</v>
      </c>
      <c r="E517" s="214">
        <v>-4.8704948000000003</v>
      </c>
      <c r="F517" s="214">
        <v>79.974770000000007</v>
      </c>
      <c r="G517" s="214">
        <v>1.1073280000000001</v>
      </c>
      <c r="H517" s="214">
        <v>-0.90490130000000002</v>
      </c>
    </row>
    <row r="518" spans="1:8">
      <c r="A518" s="214" t="s">
        <v>27</v>
      </c>
      <c r="B518" s="214">
        <v>2013</v>
      </c>
      <c r="C518" s="214">
        <v>112</v>
      </c>
      <c r="D518" s="214">
        <v>2.0403391000000002</v>
      </c>
      <c r="E518" s="214">
        <v>-5.4038582000000002</v>
      </c>
      <c r="F518" s="214">
        <v>83.161345999999995</v>
      </c>
      <c r="G518" s="214">
        <v>1.6864030000000001</v>
      </c>
      <c r="H518" s="214">
        <v>-0.56787569999999998</v>
      </c>
    </row>
    <row r="519" spans="1:8">
      <c r="A519" s="214" t="s">
        <v>27</v>
      </c>
      <c r="B519" s="214">
        <v>2013</v>
      </c>
      <c r="C519" s="214">
        <v>112</v>
      </c>
      <c r="D519" s="214">
        <v>2.1063000000000001</v>
      </c>
      <c r="E519" s="214">
        <v>-5.4038582000000002</v>
      </c>
      <c r="F519" s="214">
        <v>83.161345999999995</v>
      </c>
      <c r="G519" s="214">
        <v>1.675886</v>
      </c>
      <c r="H519" s="214"/>
    </row>
    <row r="520" spans="1:8">
      <c r="A520" s="214" t="s">
        <v>27</v>
      </c>
      <c r="B520" s="214">
        <v>2013</v>
      </c>
      <c r="C520" s="214">
        <v>112</v>
      </c>
      <c r="D520" s="214">
        <v>1.8927333</v>
      </c>
      <c r="E520" s="214">
        <v>-5.4038582000000002</v>
      </c>
      <c r="F520" s="214">
        <v>83.161345999999995</v>
      </c>
      <c r="G520" s="214">
        <v>1.6308940000000001</v>
      </c>
      <c r="H520" s="214"/>
    </row>
    <row r="521" spans="1:8">
      <c r="A521" s="214" t="s">
        <v>27</v>
      </c>
      <c r="B521" s="214">
        <v>2013</v>
      </c>
      <c r="C521" s="214">
        <v>112</v>
      </c>
      <c r="D521" s="214">
        <v>1.7079773</v>
      </c>
      <c r="E521" s="214">
        <v>-5.4038582000000002</v>
      </c>
      <c r="F521" s="214">
        <v>83.161345999999995</v>
      </c>
      <c r="G521" s="214">
        <v>1.6316029999999999</v>
      </c>
      <c r="H521" s="214"/>
    </row>
    <row r="522" spans="1:8">
      <c r="A522" s="214" t="s">
        <v>27</v>
      </c>
      <c r="B522" s="214">
        <v>2013</v>
      </c>
      <c r="C522" s="214">
        <v>112</v>
      </c>
      <c r="D522" s="214">
        <v>1.8580783000000001</v>
      </c>
      <c r="E522" s="214">
        <v>-5.4038582000000002</v>
      </c>
      <c r="F522" s="214">
        <v>83.161345999999995</v>
      </c>
      <c r="G522" s="214">
        <v>1.5728629999999999</v>
      </c>
      <c r="H522" s="214">
        <v>-0.9916587</v>
      </c>
    </row>
    <row r="523" spans="1:8">
      <c r="A523" s="214" t="s">
        <v>27</v>
      </c>
      <c r="B523" s="214">
        <v>2013</v>
      </c>
      <c r="C523" s="214">
        <v>112</v>
      </c>
      <c r="D523" s="214">
        <v>2.2095500000000001</v>
      </c>
      <c r="E523" s="214">
        <v>-5.4038582000000002</v>
      </c>
      <c r="F523" s="214">
        <v>83.161345999999995</v>
      </c>
      <c r="G523" s="214">
        <v>1.6524799999999999</v>
      </c>
      <c r="H523" s="214">
        <v>-0.93111469999999996</v>
      </c>
    </row>
    <row r="524" spans="1:8">
      <c r="A524" s="214" t="s">
        <v>27</v>
      </c>
      <c r="B524" s="214">
        <v>2013</v>
      </c>
      <c r="C524" s="214">
        <v>112</v>
      </c>
      <c r="D524" s="214">
        <v>2.3542782999999998</v>
      </c>
      <c r="E524" s="214">
        <v>-5.4038582000000002</v>
      </c>
      <c r="F524" s="214">
        <v>83.161345999999995</v>
      </c>
      <c r="G524" s="214">
        <v>1.7021550000000001</v>
      </c>
      <c r="H524" s="214">
        <v>-0.83345480000000005</v>
      </c>
    </row>
    <row r="525" spans="1:8">
      <c r="A525" s="214" t="s">
        <v>27</v>
      </c>
      <c r="B525" s="214">
        <v>2013</v>
      </c>
      <c r="C525" s="214">
        <v>112</v>
      </c>
      <c r="D525" s="214">
        <v>2.6117227000000001</v>
      </c>
      <c r="E525" s="214">
        <v>-5.4038582000000002</v>
      </c>
      <c r="F525" s="214">
        <v>83.161345999999995</v>
      </c>
      <c r="G525" s="214">
        <v>1.9205190000000001</v>
      </c>
      <c r="H525" s="214">
        <v>-0.78326700000000005</v>
      </c>
    </row>
    <row r="526" spans="1:8">
      <c r="A526" s="214" t="s">
        <v>27</v>
      </c>
      <c r="B526" s="214">
        <v>2013</v>
      </c>
      <c r="C526" s="214">
        <v>112</v>
      </c>
      <c r="D526" s="214">
        <v>2.8870619</v>
      </c>
      <c r="E526" s="214">
        <v>-5.4038582000000002</v>
      </c>
      <c r="F526" s="214">
        <v>83.161345999999995</v>
      </c>
      <c r="G526" s="214">
        <v>2.1289929999999999</v>
      </c>
      <c r="H526" s="214">
        <v>-0.702291</v>
      </c>
    </row>
    <row r="527" spans="1:8">
      <c r="A527" s="214" t="s">
        <v>27</v>
      </c>
      <c r="B527" s="214">
        <v>2013</v>
      </c>
      <c r="C527" s="214">
        <v>112</v>
      </c>
      <c r="D527" s="214">
        <v>2.6872957</v>
      </c>
      <c r="E527" s="214">
        <v>-5.4038582000000002</v>
      </c>
      <c r="F527" s="214">
        <v>83.161345999999995</v>
      </c>
      <c r="G527" s="214">
        <v>2.1289929999999999</v>
      </c>
      <c r="H527" s="214">
        <v>-0.66528279999999995</v>
      </c>
    </row>
    <row r="528" spans="1:8">
      <c r="A528" s="214" t="s">
        <v>27</v>
      </c>
      <c r="B528" s="214">
        <v>2013</v>
      </c>
      <c r="C528" s="214">
        <v>112</v>
      </c>
      <c r="D528" s="214">
        <v>2.7423429000000001</v>
      </c>
      <c r="E528" s="214">
        <v>-5.4038582000000002</v>
      </c>
      <c r="F528" s="214">
        <v>83.161345999999995</v>
      </c>
      <c r="G528" s="214">
        <v>2.1289929999999999</v>
      </c>
      <c r="H528" s="214">
        <v>-0.86528309999999997</v>
      </c>
    </row>
    <row r="529" spans="1:8">
      <c r="A529" s="214" t="s">
        <v>27</v>
      </c>
      <c r="B529" s="214">
        <v>2013</v>
      </c>
      <c r="C529" s="214">
        <v>112</v>
      </c>
      <c r="D529" s="214">
        <v>2.9277091</v>
      </c>
      <c r="E529" s="214">
        <v>-5.4038582000000002</v>
      </c>
      <c r="F529" s="214">
        <v>83.161345999999995</v>
      </c>
      <c r="G529" s="214">
        <v>2.1289929999999999</v>
      </c>
      <c r="H529" s="214">
        <v>-0.86528309999999997</v>
      </c>
    </row>
    <row r="530" spans="1:8">
      <c r="A530" s="214" t="s">
        <v>27</v>
      </c>
      <c r="B530" s="214">
        <v>2014</v>
      </c>
      <c r="C530" s="214">
        <v>112</v>
      </c>
      <c r="D530" s="214">
        <v>2.8648652000000001</v>
      </c>
      <c r="E530" s="214">
        <v>-4.2985506000000004</v>
      </c>
      <c r="F530" s="214">
        <v>84.156020999999996</v>
      </c>
      <c r="G530" s="214">
        <v>2.3715229999999998</v>
      </c>
      <c r="H530" s="214">
        <v>-0.86528309999999997</v>
      </c>
    </row>
    <row r="531" spans="1:8">
      <c r="A531" s="214" t="s">
        <v>27</v>
      </c>
      <c r="B531" s="214">
        <v>2014</v>
      </c>
      <c r="C531" s="214">
        <v>112</v>
      </c>
      <c r="D531" s="214">
        <v>2.74268</v>
      </c>
      <c r="E531" s="214">
        <v>-4.2985506000000004</v>
      </c>
      <c r="F531" s="214">
        <v>84.156020999999996</v>
      </c>
      <c r="G531" s="214">
        <v>2.4256980000000001</v>
      </c>
      <c r="H531" s="214"/>
    </row>
    <row r="532" spans="1:8">
      <c r="A532" s="214" t="s">
        <v>27</v>
      </c>
      <c r="B532" s="214">
        <v>2014</v>
      </c>
      <c r="C532" s="214">
        <v>112</v>
      </c>
      <c r="D532" s="214">
        <v>2.7181190000000002</v>
      </c>
      <c r="E532" s="214">
        <v>-4.2985506000000004</v>
      </c>
      <c r="F532" s="214">
        <v>84.156020999999996</v>
      </c>
      <c r="G532" s="214">
        <v>2.4680059999999999</v>
      </c>
      <c r="H532" s="214"/>
    </row>
    <row r="533" spans="1:8">
      <c r="A533" s="214" t="s">
        <v>27</v>
      </c>
      <c r="B533" s="214">
        <v>2014</v>
      </c>
      <c r="C533" s="214">
        <v>112</v>
      </c>
      <c r="D533" s="214">
        <v>2.6730999999999998</v>
      </c>
      <c r="E533" s="214">
        <v>-4.2985506000000004</v>
      </c>
      <c r="F533" s="214">
        <v>84.156020999999996</v>
      </c>
      <c r="G533" s="214">
        <v>2.442625</v>
      </c>
      <c r="H533" s="214"/>
    </row>
    <row r="534" spans="1:8">
      <c r="A534" s="214" t="s">
        <v>27</v>
      </c>
      <c r="B534" s="214">
        <v>2014</v>
      </c>
      <c r="C534" s="214">
        <v>112</v>
      </c>
      <c r="D534" s="214">
        <v>2.6224864000000001</v>
      </c>
      <c r="E534" s="214">
        <v>-4.2985506000000004</v>
      </c>
      <c r="F534" s="214">
        <v>84.156020999999996</v>
      </c>
      <c r="G534" s="214">
        <v>2.4862009999999999</v>
      </c>
      <c r="H534" s="214">
        <v>-1.2371760000000001</v>
      </c>
    </row>
    <row r="535" spans="1:8">
      <c r="A535" s="214" t="s">
        <v>27</v>
      </c>
      <c r="B535" s="214">
        <v>2014</v>
      </c>
      <c r="C535" s="214">
        <v>112</v>
      </c>
      <c r="D535" s="214">
        <v>2.6997333000000001</v>
      </c>
      <c r="E535" s="214">
        <v>-4.2985506000000004</v>
      </c>
      <c r="F535" s="214">
        <v>84.156020999999996</v>
      </c>
      <c r="G535" s="214">
        <v>2.5682390000000002</v>
      </c>
      <c r="H535" s="214">
        <v>-1.0395669999999999</v>
      </c>
    </row>
    <row r="536" spans="1:8">
      <c r="A536" s="214" t="s">
        <v>27</v>
      </c>
      <c r="B536" s="214">
        <v>2014</v>
      </c>
      <c r="C536" s="214">
        <v>112</v>
      </c>
      <c r="D536" s="214">
        <v>2.6288347999999999</v>
      </c>
      <c r="E536" s="214">
        <v>-4.2985506000000004</v>
      </c>
      <c r="F536" s="214">
        <v>84.156020999999996</v>
      </c>
      <c r="G536" s="214">
        <v>2.5947870000000002</v>
      </c>
      <c r="H536" s="214">
        <v>-0.91828580000000004</v>
      </c>
    </row>
    <row r="537" spans="1:8">
      <c r="A537" s="214" t="s">
        <v>27</v>
      </c>
      <c r="B537" s="214">
        <v>2014</v>
      </c>
      <c r="C537" s="214">
        <v>112</v>
      </c>
      <c r="D537" s="214">
        <v>2.4425189999999999</v>
      </c>
      <c r="E537" s="214">
        <v>-4.2985506000000004</v>
      </c>
      <c r="F537" s="214">
        <v>84.156020999999996</v>
      </c>
      <c r="G537" s="214">
        <v>2.5930589999999998</v>
      </c>
      <c r="H537" s="214">
        <v>-0.88965090000000002</v>
      </c>
    </row>
    <row r="538" spans="1:8">
      <c r="A538" s="214" t="s">
        <v>27</v>
      </c>
      <c r="B538" s="214">
        <v>2014</v>
      </c>
      <c r="C538" s="214">
        <v>112</v>
      </c>
      <c r="D538" s="214">
        <v>2.4845636</v>
      </c>
      <c r="E538" s="214">
        <v>-4.2985506000000004</v>
      </c>
      <c r="F538" s="214">
        <v>84.156020999999996</v>
      </c>
      <c r="G538" s="214">
        <v>2.617197</v>
      </c>
      <c r="H538" s="214">
        <v>-0.78202530000000003</v>
      </c>
    </row>
    <row r="539" spans="1:8">
      <c r="A539" s="214" t="s">
        <v>27</v>
      </c>
      <c r="B539" s="214">
        <v>2014</v>
      </c>
      <c r="C539" s="214">
        <v>112</v>
      </c>
      <c r="D539" s="214">
        <v>2.2237912999999998</v>
      </c>
      <c r="E539" s="214">
        <v>-4.2985506000000004</v>
      </c>
      <c r="F539" s="214">
        <v>84.156020999999996</v>
      </c>
      <c r="G539" s="214">
        <v>2.6456010000000001</v>
      </c>
      <c r="H539" s="214">
        <v>-0.90169569999999999</v>
      </c>
    </row>
    <row r="540" spans="1:8">
      <c r="A540" s="214" t="s">
        <v>27</v>
      </c>
      <c r="B540" s="214">
        <v>2014</v>
      </c>
      <c r="C540" s="214">
        <v>112</v>
      </c>
      <c r="D540" s="214">
        <v>2.1263800000000002</v>
      </c>
      <c r="E540" s="214">
        <v>-4.2985506000000004</v>
      </c>
      <c r="F540" s="214">
        <v>84.156020999999996</v>
      </c>
      <c r="G540" s="214">
        <v>2.582166</v>
      </c>
      <c r="H540" s="214">
        <v>-0.94480810000000004</v>
      </c>
    </row>
    <row r="541" spans="1:8">
      <c r="A541" s="214" t="s">
        <v>27</v>
      </c>
      <c r="B541" s="214">
        <v>2014</v>
      </c>
      <c r="C541" s="214">
        <v>112</v>
      </c>
      <c r="D541" s="214">
        <v>1.8728609000000001</v>
      </c>
      <c r="E541" s="214">
        <v>-4.2985506000000004</v>
      </c>
      <c r="F541" s="214">
        <v>84.156020999999996</v>
      </c>
      <c r="G541" s="214">
        <v>2.5664319999999998</v>
      </c>
      <c r="H541" s="214">
        <v>-0.96565330000000005</v>
      </c>
    </row>
    <row r="542" spans="1:8">
      <c r="A542" s="214" t="s">
        <v>27</v>
      </c>
      <c r="B542" s="214">
        <v>2015</v>
      </c>
      <c r="C542" s="214">
        <v>112</v>
      </c>
      <c r="D542" s="214">
        <v>1.5467864</v>
      </c>
      <c r="E542" s="214">
        <v>-3.7769960999999999</v>
      </c>
      <c r="F542" s="214">
        <v>86.060715000000002</v>
      </c>
      <c r="G542" s="214">
        <v>2.4143319999999999</v>
      </c>
      <c r="H542" s="214">
        <v>-0.87444149999999998</v>
      </c>
    </row>
    <row r="543" spans="1:8">
      <c r="A543" s="214" t="s">
        <v>27</v>
      </c>
      <c r="B543" s="214">
        <v>2015</v>
      </c>
      <c r="C543" s="214">
        <v>112</v>
      </c>
      <c r="D543" s="214">
        <v>1.676615</v>
      </c>
      <c r="E543" s="214">
        <v>-3.7769960999999999</v>
      </c>
      <c r="F543" s="214">
        <v>86.060715000000002</v>
      </c>
      <c r="G543" s="214">
        <v>2.4705270000000001</v>
      </c>
      <c r="H543" s="214"/>
    </row>
    <row r="544" spans="1:8">
      <c r="A544" s="214" t="s">
        <v>27</v>
      </c>
      <c r="B544" s="214">
        <v>2015</v>
      </c>
      <c r="C544" s="214">
        <v>112</v>
      </c>
      <c r="D544" s="214">
        <v>1.6852317999999999</v>
      </c>
      <c r="E544" s="214">
        <v>-3.7769960999999999</v>
      </c>
      <c r="F544" s="214">
        <v>86.060715000000002</v>
      </c>
      <c r="G544" s="214">
        <v>2.4960930000000001</v>
      </c>
      <c r="H544" s="214"/>
    </row>
    <row r="545" spans="1:8">
      <c r="A545" s="214" t="s">
        <v>27</v>
      </c>
      <c r="B545" s="214">
        <v>2015</v>
      </c>
      <c r="C545" s="214">
        <v>112</v>
      </c>
      <c r="D545" s="214">
        <v>1.6234682</v>
      </c>
      <c r="E545" s="214">
        <v>-3.7769960999999999</v>
      </c>
      <c r="F545" s="214">
        <v>86.060715000000002</v>
      </c>
      <c r="G545" s="214">
        <v>2.486513</v>
      </c>
      <c r="H545" s="214"/>
    </row>
    <row r="546" spans="1:8">
      <c r="A546" s="214" t="s">
        <v>27</v>
      </c>
      <c r="B546" s="214">
        <v>2015</v>
      </c>
      <c r="C546" s="214">
        <v>112</v>
      </c>
      <c r="D546" s="214">
        <v>1.9209761999999999</v>
      </c>
      <c r="E546" s="214">
        <v>-3.7769960999999999</v>
      </c>
      <c r="F546" s="214">
        <v>86.060715000000002</v>
      </c>
      <c r="G546" s="214">
        <v>2.4970379999999999</v>
      </c>
      <c r="H546" s="214">
        <v>-1.181748</v>
      </c>
    </row>
    <row r="547" spans="1:8">
      <c r="A547" s="214" t="s">
        <v>27</v>
      </c>
      <c r="B547" s="214">
        <v>2015</v>
      </c>
      <c r="C547" s="214">
        <v>112</v>
      </c>
      <c r="D547" s="214">
        <v>2.0545091000000002</v>
      </c>
      <c r="E547" s="214">
        <v>-3.7769960999999999</v>
      </c>
      <c r="F547" s="214">
        <v>86.060715000000002</v>
      </c>
      <c r="G547" s="214">
        <v>2.4509029999999998</v>
      </c>
      <c r="H547" s="214">
        <v>-0.97838530000000001</v>
      </c>
    </row>
    <row r="548" spans="1:8">
      <c r="A548" s="214" t="s">
        <v>27</v>
      </c>
      <c r="B548" s="214">
        <v>2015</v>
      </c>
      <c r="C548" s="214">
        <v>112</v>
      </c>
      <c r="D548" s="214">
        <v>2.0113173999999998</v>
      </c>
      <c r="E548" s="214">
        <v>-3.7769960999999999</v>
      </c>
      <c r="F548" s="214">
        <v>86.060715000000002</v>
      </c>
      <c r="G548" s="214">
        <v>2.4190390000000002</v>
      </c>
      <c r="H548" s="214">
        <v>-0.71045579999999997</v>
      </c>
    </row>
    <row r="549" spans="1:8">
      <c r="A549" s="214" t="s">
        <v>27</v>
      </c>
      <c r="B549" s="214">
        <v>2015</v>
      </c>
      <c r="C549" s="214">
        <v>112</v>
      </c>
      <c r="D549" s="214">
        <v>1.8708429</v>
      </c>
      <c r="E549" s="214">
        <v>-3.7769960999999999</v>
      </c>
      <c r="F549" s="214">
        <v>86.060715000000002</v>
      </c>
      <c r="G549" s="214">
        <v>2.4891380000000001</v>
      </c>
      <c r="H549" s="214">
        <v>-0.56027700000000003</v>
      </c>
    </row>
    <row r="550" spans="1:8">
      <c r="A550" s="214" t="s">
        <v>27</v>
      </c>
      <c r="B550" s="214">
        <v>2015</v>
      </c>
      <c r="C550" s="214">
        <v>112</v>
      </c>
      <c r="D550" s="214">
        <v>1.8464227</v>
      </c>
      <c r="E550" s="214">
        <v>-3.7769960999999999</v>
      </c>
      <c r="F550" s="214">
        <v>86.060715000000002</v>
      </c>
      <c r="G550" s="214">
        <v>2.4935230000000002</v>
      </c>
      <c r="H550" s="214">
        <v>-0.48439070000000001</v>
      </c>
    </row>
    <row r="551" spans="1:8">
      <c r="A551" s="214" t="s">
        <v>27</v>
      </c>
      <c r="B551" s="214">
        <v>2015</v>
      </c>
      <c r="C551" s="214">
        <v>112</v>
      </c>
      <c r="D551" s="214">
        <v>1.81135</v>
      </c>
      <c r="E551" s="214">
        <v>-3.7769960999999999</v>
      </c>
      <c r="F551" s="214">
        <v>86.060715000000002</v>
      </c>
      <c r="G551" s="214">
        <v>2.3932690000000001</v>
      </c>
      <c r="H551" s="214">
        <v>-0.37414839999999999</v>
      </c>
    </row>
    <row r="552" spans="1:8">
      <c r="A552" s="214" t="s">
        <v>27</v>
      </c>
      <c r="B552" s="214">
        <v>2015</v>
      </c>
      <c r="C552" s="214">
        <v>112</v>
      </c>
      <c r="D552" s="214">
        <v>1.9383094999999999</v>
      </c>
      <c r="E552" s="214">
        <v>-3.7769960999999999</v>
      </c>
      <c r="F552" s="214">
        <v>86.060715000000002</v>
      </c>
      <c r="G552" s="214">
        <v>2.3656890000000002</v>
      </c>
      <c r="H552" s="214">
        <v>-0.29251169999999999</v>
      </c>
    </row>
    <row r="553" spans="1:8">
      <c r="A553" s="214" t="s">
        <v>27</v>
      </c>
      <c r="B553" s="214">
        <v>2015</v>
      </c>
      <c r="C553" s="214">
        <v>112</v>
      </c>
      <c r="D553" s="214">
        <v>1.8744957</v>
      </c>
      <c r="E553" s="214">
        <v>-3.7769960999999999</v>
      </c>
      <c r="F553" s="214">
        <v>86.060715000000002</v>
      </c>
      <c r="G553" s="214">
        <v>2.336957</v>
      </c>
      <c r="H553" s="214">
        <v>-0.47650110000000001</v>
      </c>
    </row>
    <row r="554" spans="1:8">
      <c r="A554" s="214" t="s">
        <v>27</v>
      </c>
      <c r="B554" s="214">
        <v>2016</v>
      </c>
      <c r="C554" s="214">
        <v>112</v>
      </c>
      <c r="D554" s="214">
        <v>1.7345048000000001</v>
      </c>
      <c r="E554" s="214">
        <v>-2.7607564999999998</v>
      </c>
      <c r="F554" s="214">
        <v>86.719550999999996</v>
      </c>
      <c r="G554" s="214"/>
      <c r="H554" s="214">
        <v>-0.4545806</v>
      </c>
    </row>
    <row r="555" spans="1:8">
      <c r="A555" s="214" t="s">
        <v>27</v>
      </c>
      <c r="B555" s="214">
        <v>2016</v>
      </c>
      <c r="C555" s="214">
        <v>112</v>
      </c>
      <c r="D555" s="214">
        <v>1.4404048</v>
      </c>
      <c r="E555" s="214">
        <v>-2.7607564999999998</v>
      </c>
      <c r="F555" s="214">
        <v>86.719550999999996</v>
      </c>
      <c r="G555" s="214">
        <v>2.2412459999999998</v>
      </c>
      <c r="H555" s="214"/>
    </row>
    <row r="556" spans="1:8">
      <c r="A556" s="214" t="s">
        <v>27</v>
      </c>
      <c r="B556" s="214">
        <v>2016</v>
      </c>
      <c r="C556" s="214">
        <v>112</v>
      </c>
      <c r="D556" s="214">
        <v>1.4656956999999999</v>
      </c>
      <c r="E556" s="214">
        <v>-2.7607564999999998</v>
      </c>
      <c r="F556" s="214">
        <v>86.719550999999996</v>
      </c>
      <c r="G556" s="214">
        <v>2.2078869999999999</v>
      </c>
      <c r="H556" s="214"/>
    </row>
    <row r="557" spans="1:8">
      <c r="A557" s="214" t="s">
        <v>27</v>
      </c>
      <c r="B557" s="214">
        <v>2016</v>
      </c>
      <c r="C557" s="214">
        <v>112</v>
      </c>
      <c r="D557" s="214">
        <v>1.4830000000000001</v>
      </c>
      <c r="E557" s="214">
        <v>-2.7607564999999998</v>
      </c>
      <c r="F557" s="214">
        <v>86.719550999999996</v>
      </c>
      <c r="G557" s="214">
        <v>2.194725</v>
      </c>
      <c r="H557" s="214"/>
    </row>
    <row r="558" spans="1:8">
      <c r="A558" s="214" t="s">
        <v>27</v>
      </c>
      <c r="B558" s="214">
        <v>2016</v>
      </c>
      <c r="C558" s="214">
        <v>112</v>
      </c>
      <c r="D558" s="214">
        <v>1.4401227000000001</v>
      </c>
      <c r="E558" s="214">
        <v>-2.7607564999999998</v>
      </c>
      <c r="F558" s="214">
        <v>86.719550999999996</v>
      </c>
      <c r="G558" s="214">
        <v>2.1670050000000001</v>
      </c>
      <c r="H558" s="214">
        <v>-0.92405470000000001</v>
      </c>
    </row>
    <row r="559" spans="1:8">
      <c r="A559" s="214" t="s">
        <v>27</v>
      </c>
      <c r="B559" s="214">
        <v>2016</v>
      </c>
      <c r="C559" s="214">
        <v>112</v>
      </c>
      <c r="D559" s="214">
        <v>1.1806681999999999</v>
      </c>
      <c r="E559" s="214">
        <v>-2.7607564999999998</v>
      </c>
      <c r="F559" s="214">
        <v>86.719550999999996</v>
      </c>
      <c r="G559" s="214">
        <v>2.1233599999999999</v>
      </c>
      <c r="H559" s="214">
        <v>-0.84198110000000004</v>
      </c>
    </row>
    <row r="560" spans="1:8">
      <c r="A560" s="214" t="s">
        <v>27</v>
      </c>
      <c r="B560" s="214">
        <v>2016</v>
      </c>
      <c r="C560" s="214">
        <v>112</v>
      </c>
      <c r="D560" s="214">
        <v>0.78742856999999999</v>
      </c>
      <c r="E560" s="214">
        <v>-2.7607564999999998</v>
      </c>
      <c r="F560" s="214">
        <v>86.719550999999996</v>
      </c>
      <c r="G560" s="214">
        <v>0.65685640000000001</v>
      </c>
      <c r="H560" s="214">
        <v>-0.75734860000000004</v>
      </c>
    </row>
    <row r="561" spans="1:8">
      <c r="A561" s="214" t="s">
        <v>27</v>
      </c>
      <c r="B561" s="214">
        <v>2016</v>
      </c>
      <c r="C561" s="214">
        <v>112</v>
      </c>
      <c r="D561" s="214">
        <v>0.60415216999999999</v>
      </c>
      <c r="E561" s="214">
        <v>-2.7607564999999998</v>
      </c>
      <c r="F561" s="214">
        <v>86.719550999999996</v>
      </c>
      <c r="G561" s="214">
        <v>0.60408260000000003</v>
      </c>
      <c r="H561" s="214">
        <v>-0.8360438</v>
      </c>
    </row>
    <row r="562" spans="1:8">
      <c r="A562" s="214" t="s">
        <v>27</v>
      </c>
      <c r="B562" s="214">
        <v>2016</v>
      </c>
      <c r="C562" s="214">
        <v>112</v>
      </c>
      <c r="D562" s="214">
        <v>0.76849544999999997</v>
      </c>
      <c r="E562" s="214">
        <v>-2.7607564999999998</v>
      </c>
      <c r="F562" s="214">
        <v>86.719550999999996</v>
      </c>
      <c r="G562" s="214">
        <v>0.66149990000000003</v>
      </c>
      <c r="H562" s="214">
        <v>-0.8356922</v>
      </c>
    </row>
    <row r="563" spans="1:8">
      <c r="A563" s="214" t="s">
        <v>27</v>
      </c>
      <c r="B563" s="214">
        <v>2016</v>
      </c>
      <c r="C563" s="214">
        <v>112</v>
      </c>
      <c r="D563" s="214">
        <v>1.0399571000000001</v>
      </c>
      <c r="E563" s="214">
        <v>-2.7607564999999998</v>
      </c>
      <c r="F563" s="214">
        <v>86.719550999999996</v>
      </c>
      <c r="G563" s="214">
        <v>0.89617860000000005</v>
      </c>
      <c r="H563" s="214">
        <v>-0.90724190000000005</v>
      </c>
    </row>
    <row r="564" spans="1:8">
      <c r="A564" s="214" t="s">
        <v>27</v>
      </c>
      <c r="B564" s="214">
        <v>2016</v>
      </c>
      <c r="C564" s="214">
        <v>112</v>
      </c>
      <c r="D564" s="214">
        <v>1.3379136</v>
      </c>
      <c r="E564" s="214">
        <v>-2.7607564999999998</v>
      </c>
      <c r="F564" s="214">
        <v>86.719550999999996</v>
      </c>
      <c r="G564" s="214">
        <v>1.1197619999999999</v>
      </c>
      <c r="H564" s="214">
        <v>-0.93558160000000001</v>
      </c>
    </row>
    <row r="565" spans="1:8">
      <c r="A565" s="214" t="s">
        <v>27</v>
      </c>
      <c r="B565" s="214">
        <v>2016</v>
      </c>
      <c r="C565" s="214">
        <v>112</v>
      </c>
      <c r="D565" s="214">
        <v>1.3831636</v>
      </c>
      <c r="E565" s="214">
        <v>-2.7607564999999998</v>
      </c>
      <c r="F565" s="214">
        <v>86.719550999999996</v>
      </c>
      <c r="G565" s="214">
        <v>1.296162</v>
      </c>
      <c r="H565" s="214">
        <v>-1.044886</v>
      </c>
    </row>
    <row r="566" spans="1:8">
      <c r="A566" s="214" t="s">
        <v>27</v>
      </c>
      <c r="B566" s="214">
        <v>2017</v>
      </c>
      <c r="C566" s="214">
        <v>112</v>
      </c>
      <c r="D566" s="214">
        <v>1.3690818</v>
      </c>
      <c r="E566" s="214">
        <v>-1.6423875999999999</v>
      </c>
      <c r="F566" s="214">
        <v>86.775336999999993</v>
      </c>
      <c r="G566" s="214">
        <v>1.3850899999999999</v>
      </c>
      <c r="H566" s="214">
        <v>-0.96075330000000003</v>
      </c>
    </row>
    <row r="567" spans="1:8">
      <c r="A567" s="214" t="s">
        <v>27</v>
      </c>
      <c r="B567" s="214">
        <v>2017</v>
      </c>
      <c r="C567" s="214">
        <v>112</v>
      </c>
      <c r="D567" s="214">
        <v>1.2519450000000001</v>
      </c>
      <c r="E567" s="214">
        <v>-1.6423875999999999</v>
      </c>
      <c r="F567" s="214">
        <v>86.775336999999993</v>
      </c>
      <c r="G567" s="214">
        <v>1.3479000000000001</v>
      </c>
      <c r="H567" s="214"/>
    </row>
    <row r="568" spans="1:8">
      <c r="A568" s="214" t="s">
        <v>27</v>
      </c>
      <c r="B568" s="214">
        <v>2017</v>
      </c>
      <c r="C568" s="214">
        <v>112</v>
      </c>
      <c r="D568" s="214">
        <v>1.2032087</v>
      </c>
      <c r="E568" s="214">
        <v>-1.6423875999999999</v>
      </c>
      <c r="F568" s="214">
        <v>86.775336999999993</v>
      </c>
      <c r="G568" s="214">
        <v>1.3201050000000001</v>
      </c>
      <c r="H568" s="214"/>
    </row>
    <row r="569" spans="1:8">
      <c r="A569" s="214" t="s">
        <v>27</v>
      </c>
      <c r="B569" s="214">
        <v>2017</v>
      </c>
      <c r="C569" s="214">
        <v>112</v>
      </c>
      <c r="D569" s="214">
        <v>1.0616099999999999</v>
      </c>
      <c r="E569" s="214">
        <v>-1.6423875999999999</v>
      </c>
      <c r="F569" s="214">
        <v>86.775336999999993</v>
      </c>
      <c r="G569" s="214">
        <v>1.3401209999999999</v>
      </c>
      <c r="H569" s="214"/>
    </row>
    <row r="570" spans="1:8">
      <c r="A570" s="214" t="s">
        <v>27</v>
      </c>
      <c r="B570" s="214">
        <v>2017</v>
      </c>
      <c r="C570" s="214">
        <v>112</v>
      </c>
      <c r="D570" s="214">
        <v>1.0890261000000001</v>
      </c>
      <c r="E570" s="214">
        <v>-1.6423875999999999</v>
      </c>
      <c r="F570" s="214">
        <v>86.775336999999993</v>
      </c>
      <c r="G570" s="214">
        <v>1.381022</v>
      </c>
      <c r="H570" s="214">
        <v>-0.67418029999999995</v>
      </c>
    </row>
    <row r="571" spans="1:8">
      <c r="A571" s="214" t="s">
        <v>27</v>
      </c>
      <c r="B571" s="214">
        <v>2017</v>
      </c>
      <c r="C571" s="214">
        <v>112</v>
      </c>
      <c r="D571" s="214">
        <v>1.0449591</v>
      </c>
      <c r="E571" s="214">
        <v>-1.6423875999999999</v>
      </c>
      <c r="F571" s="214">
        <v>86.775336999999993</v>
      </c>
      <c r="G571" s="214">
        <v>1.4113849999999999</v>
      </c>
      <c r="H571" s="214">
        <v>-0.54799880000000001</v>
      </c>
    </row>
    <row r="572" spans="1:8">
      <c r="A572" s="214" t="s">
        <v>27</v>
      </c>
      <c r="B572" s="214">
        <v>2017</v>
      </c>
      <c r="C572" s="214">
        <v>112</v>
      </c>
      <c r="D572" s="214">
        <v>1.2454810000000001</v>
      </c>
      <c r="E572" s="214">
        <v>-1.6423875999999999</v>
      </c>
      <c r="F572" s="214">
        <v>86.775336999999993</v>
      </c>
      <c r="G572" s="214">
        <v>1.4008929999999999</v>
      </c>
      <c r="H572" s="214">
        <v>-0.40438859999999999</v>
      </c>
    </row>
    <row r="573" spans="1:8">
      <c r="A573" s="214" t="s">
        <v>27</v>
      </c>
      <c r="B573" s="214">
        <v>2017</v>
      </c>
      <c r="C573" s="214">
        <v>112</v>
      </c>
      <c r="D573" s="214">
        <v>1.0942913000000001</v>
      </c>
      <c r="E573" s="214">
        <v>-1.6423875999999999</v>
      </c>
      <c r="F573" s="214">
        <v>86.775336999999993</v>
      </c>
      <c r="G573" s="214">
        <v>1.404712</v>
      </c>
      <c r="H573" s="214">
        <v>-0.35650159999999997</v>
      </c>
    </row>
    <row r="574" spans="1:8">
      <c r="A574" s="214" t="s">
        <v>27</v>
      </c>
      <c r="B574" s="214">
        <v>2017</v>
      </c>
      <c r="C574" s="214">
        <v>112</v>
      </c>
      <c r="D574" s="214">
        <v>1.2095381000000001</v>
      </c>
      <c r="E574" s="214">
        <v>-1.6423875999999999</v>
      </c>
      <c r="F574" s="214">
        <v>86.775336999999993</v>
      </c>
      <c r="G574" s="214">
        <v>1.4046050000000001</v>
      </c>
      <c r="H574" s="214">
        <v>-0.26195790000000002</v>
      </c>
    </row>
    <row r="575" spans="1:8">
      <c r="A575" s="214" t="s">
        <v>27</v>
      </c>
      <c r="B575" s="214">
        <v>2017</v>
      </c>
      <c r="C575" s="214">
        <v>112</v>
      </c>
      <c r="D575" s="214">
        <v>1.3472500000000001</v>
      </c>
      <c r="E575" s="214">
        <v>-1.6423875999999999</v>
      </c>
      <c r="F575" s="214">
        <v>86.775336999999993</v>
      </c>
      <c r="G575" s="214">
        <v>1.4212880000000001</v>
      </c>
      <c r="H575" s="214">
        <v>-0.146151</v>
      </c>
    </row>
    <row r="576" spans="1:8">
      <c r="A576" s="214" t="s">
        <v>27</v>
      </c>
      <c r="B576" s="214">
        <v>2017</v>
      </c>
      <c r="C576" s="214">
        <v>112</v>
      </c>
      <c r="D576" s="214">
        <v>1.2825727</v>
      </c>
      <c r="E576" s="214">
        <v>-1.6423875999999999</v>
      </c>
      <c r="F576" s="214">
        <v>86.775336999999993</v>
      </c>
      <c r="G576" s="214">
        <v>1.426069</v>
      </c>
      <c r="H576" s="214">
        <v>-8.5145299999999993E-2</v>
      </c>
    </row>
    <row r="577" spans="1:8">
      <c r="A577" s="214" t="s">
        <v>27</v>
      </c>
      <c r="B577" s="214">
        <v>2017</v>
      </c>
      <c r="C577" s="214">
        <v>112</v>
      </c>
      <c r="D577" s="214">
        <v>1.2202428999999999</v>
      </c>
      <c r="E577" s="214">
        <v>-1.6423875999999999</v>
      </c>
      <c r="F577" s="214">
        <v>86.775336999999993</v>
      </c>
      <c r="G577" s="214">
        <v>1.4789460000000001</v>
      </c>
      <c r="H577" s="214">
        <v>-3.4102300000000002E-2</v>
      </c>
    </row>
    <row r="578" spans="1:8">
      <c r="A578" s="214" t="s">
        <v>27</v>
      </c>
      <c r="B578" s="214">
        <v>2018</v>
      </c>
      <c r="C578" s="214">
        <v>112</v>
      </c>
      <c r="D578" s="214">
        <v>1.3306217</v>
      </c>
      <c r="E578" s="214">
        <v>-0.94516617000000003</v>
      </c>
      <c r="F578" s="214">
        <v>86.314339000000004</v>
      </c>
      <c r="G578" s="214">
        <v>1.4643060000000001</v>
      </c>
      <c r="H578" s="214">
        <v>0.13328699999999999</v>
      </c>
    </row>
    <row r="579" spans="1:8">
      <c r="A579" s="214" t="s">
        <v>27</v>
      </c>
      <c r="B579" s="214">
        <v>2018</v>
      </c>
      <c r="C579" s="214">
        <v>112</v>
      </c>
      <c r="D579" s="214">
        <v>1.568865</v>
      </c>
      <c r="E579" s="214">
        <v>-0.94516617000000003</v>
      </c>
      <c r="F579" s="214">
        <v>86.314339000000004</v>
      </c>
      <c r="G579" s="214">
        <v>1.4938579999999999</v>
      </c>
      <c r="H579" s="214"/>
    </row>
    <row r="580" spans="1:8">
      <c r="A580" s="214" t="s">
        <v>27</v>
      </c>
      <c r="B580" s="214">
        <v>2018</v>
      </c>
      <c r="C580" s="214">
        <v>112</v>
      </c>
      <c r="D580" s="214">
        <v>1.4524318000000001</v>
      </c>
      <c r="E580" s="214">
        <v>-0.94516617000000003</v>
      </c>
      <c r="F580" s="214">
        <v>86.314339000000004</v>
      </c>
      <c r="G580" s="214">
        <v>1.5069650000000001</v>
      </c>
      <c r="H580" s="214"/>
    </row>
    <row r="581" spans="1:8">
      <c r="A581" s="214" t="s">
        <v>27</v>
      </c>
      <c r="B581" s="214">
        <v>2018</v>
      </c>
      <c r="C581" s="214">
        <v>112</v>
      </c>
      <c r="D581" s="214">
        <v>1.4408429</v>
      </c>
      <c r="E581" s="214">
        <v>-0.94516617000000003</v>
      </c>
      <c r="F581" s="214">
        <v>86.314339000000004</v>
      </c>
      <c r="G581" s="214">
        <v>1.501234</v>
      </c>
      <c r="H581" s="214"/>
    </row>
    <row r="582" spans="1:8">
      <c r="A582" s="214" t="s">
        <v>27</v>
      </c>
      <c r="B582" s="214">
        <v>2018</v>
      </c>
      <c r="C582" s="214">
        <v>112</v>
      </c>
      <c r="D582" s="214">
        <v>1.4137913</v>
      </c>
      <c r="E582" s="214">
        <v>-0.94516617000000003</v>
      </c>
      <c r="F582" s="214">
        <v>86.314339000000004</v>
      </c>
      <c r="G582" s="214">
        <v>1.521703</v>
      </c>
      <c r="H582" s="214">
        <v>-0.34802939999999999</v>
      </c>
    </row>
    <row r="583" spans="1:8">
      <c r="A583" s="214" t="s">
        <v>27</v>
      </c>
      <c r="B583" s="214">
        <v>2018</v>
      </c>
      <c r="C583" s="214">
        <v>112</v>
      </c>
      <c r="D583" s="214">
        <v>1.3193904999999999</v>
      </c>
      <c r="E583" s="214">
        <v>-0.94516617000000003</v>
      </c>
      <c r="F583" s="214">
        <v>86.314339000000004</v>
      </c>
      <c r="G583" s="214">
        <v>1.5021230000000001</v>
      </c>
      <c r="H583" s="214">
        <v>-0.29860130000000001</v>
      </c>
    </row>
    <row r="584" spans="1:8">
      <c r="A584" s="214" t="s">
        <v>27</v>
      </c>
      <c r="B584" s="214">
        <v>2018</v>
      </c>
      <c r="C584" s="214">
        <v>112</v>
      </c>
      <c r="D584" s="214">
        <v>1.2687364000000001</v>
      </c>
      <c r="E584" s="214">
        <v>-0.94516617000000003</v>
      </c>
      <c r="F584" s="214">
        <v>86.314339000000004</v>
      </c>
      <c r="G584" s="214">
        <v>1.4577180000000001</v>
      </c>
      <c r="H584" s="214">
        <v>-0.22869500000000001</v>
      </c>
    </row>
    <row r="585" spans="1:8">
      <c r="A585" s="214" t="s">
        <v>27</v>
      </c>
      <c r="B585" s="214">
        <v>2018</v>
      </c>
      <c r="C585" s="214">
        <v>112</v>
      </c>
      <c r="D585" s="214">
        <v>1.3116478</v>
      </c>
      <c r="E585" s="214">
        <v>-0.94516617000000003</v>
      </c>
      <c r="F585" s="214">
        <v>86.314339000000004</v>
      </c>
      <c r="G585" s="214">
        <v>1.4561789999999999</v>
      </c>
      <c r="H585" s="214">
        <v>-0.15146689999999999</v>
      </c>
    </row>
    <row r="586" spans="1:8">
      <c r="A586" s="214" t="s">
        <v>27</v>
      </c>
      <c r="B586" s="214">
        <v>2018</v>
      </c>
      <c r="C586" s="214">
        <v>112</v>
      </c>
      <c r="D586" s="214">
        <v>1.52363</v>
      </c>
      <c r="E586" s="214">
        <v>-0.94516617000000003</v>
      </c>
      <c r="F586" s="214">
        <v>86.314339000000004</v>
      </c>
      <c r="G586" s="214">
        <v>1.451519</v>
      </c>
      <c r="H586" s="214">
        <v>-7.6706300000000005E-2</v>
      </c>
    </row>
    <row r="587" spans="1:8">
      <c r="A587" s="214" t="s">
        <v>27</v>
      </c>
      <c r="B587" s="214">
        <v>2018</v>
      </c>
      <c r="C587" s="214">
        <v>112</v>
      </c>
      <c r="D587" s="214">
        <v>1.5607086999999999</v>
      </c>
      <c r="E587" s="214">
        <v>-0.94516617000000003</v>
      </c>
      <c r="F587" s="214">
        <v>86.314339000000004</v>
      </c>
      <c r="G587" s="214">
        <v>1.4529749999999999</v>
      </c>
      <c r="H587" s="214">
        <v>-5.0200799999999997E-2</v>
      </c>
    </row>
    <row r="588" spans="1:8">
      <c r="A588" s="214" t="s">
        <v>27</v>
      </c>
      <c r="B588" s="214">
        <v>2018</v>
      </c>
      <c r="C588" s="214">
        <v>112</v>
      </c>
      <c r="D588" s="214">
        <v>1.4395045</v>
      </c>
      <c r="E588" s="214">
        <v>-0.94516617000000003</v>
      </c>
      <c r="F588" s="214">
        <v>86.314339000000004</v>
      </c>
      <c r="G588" s="214">
        <v>1.5376609999999999</v>
      </c>
      <c r="H588" s="214">
        <v>6.8799999999999998E-3</v>
      </c>
    </row>
    <row r="589" spans="1:8">
      <c r="A589" s="214" t="s">
        <v>27</v>
      </c>
      <c r="B589" s="214">
        <v>2018</v>
      </c>
      <c r="C589" s="214">
        <v>112</v>
      </c>
      <c r="D589" s="214">
        <v>1.2672714</v>
      </c>
      <c r="E589" s="214">
        <v>-0.94516617000000003</v>
      </c>
      <c r="F589" s="214">
        <v>86.314339000000004</v>
      </c>
      <c r="G589" s="214">
        <v>1.5385150000000001</v>
      </c>
      <c r="H589" s="214">
        <v>0.23997579999999999</v>
      </c>
    </row>
    <row r="590" spans="1:8">
      <c r="A590" s="214" t="s">
        <v>27</v>
      </c>
      <c r="B590" s="214">
        <v>2019</v>
      </c>
      <c r="C590" s="214">
        <v>112</v>
      </c>
      <c r="D590" s="214">
        <v>1.2768826</v>
      </c>
      <c r="E590" s="214">
        <v>-0.43549314</v>
      </c>
      <c r="F590" s="214">
        <v>85.775184999999993</v>
      </c>
      <c r="G590" s="214">
        <v>1.555261</v>
      </c>
      <c r="H590" s="214">
        <v>0.25863989999999998</v>
      </c>
    </row>
    <row r="591" spans="1:8">
      <c r="A591" s="214" t="s">
        <v>27</v>
      </c>
      <c r="B591" s="214">
        <v>2019</v>
      </c>
      <c r="C591" s="214">
        <v>112</v>
      </c>
      <c r="D591" s="214">
        <v>1.1980850000000001</v>
      </c>
      <c r="E591" s="214">
        <v>-0.43549314</v>
      </c>
      <c r="F591" s="214">
        <v>85.775184999999993</v>
      </c>
      <c r="G591" s="214">
        <v>1.522432</v>
      </c>
      <c r="H591" s="214"/>
    </row>
    <row r="592" spans="1:8">
      <c r="A592" s="214" t="s">
        <v>27</v>
      </c>
      <c r="B592" s="214">
        <v>2019</v>
      </c>
      <c r="C592" s="214">
        <v>112</v>
      </c>
      <c r="D592" s="214">
        <v>1.1435618999999999</v>
      </c>
      <c r="E592" s="214">
        <v>-0.43549314</v>
      </c>
      <c r="F592" s="214">
        <v>85.775184999999993</v>
      </c>
      <c r="G592" s="214">
        <v>1.5205230000000001</v>
      </c>
      <c r="H592" s="214"/>
    </row>
    <row r="593" spans="1:8">
      <c r="A593" s="214" t="s">
        <v>27</v>
      </c>
      <c r="B593" s="214">
        <v>2019</v>
      </c>
      <c r="C593" s="214">
        <v>112</v>
      </c>
      <c r="D593" s="214">
        <v>1.1502091000000001</v>
      </c>
      <c r="E593" s="214">
        <v>-0.43549314</v>
      </c>
      <c r="F593" s="214">
        <v>85.775184999999993</v>
      </c>
      <c r="G593" s="214">
        <v>1.478205</v>
      </c>
      <c r="H593" s="214"/>
    </row>
    <row r="594" spans="1:8">
      <c r="A594" s="214" t="s">
        <v>27</v>
      </c>
      <c r="B594" s="214">
        <v>2019</v>
      </c>
      <c r="C594" s="214">
        <v>112</v>
      </c>
      <c r="D594" s="214">
        <v>1.0563477999999999</v>
      </c>
      <c r="E594" s="214">
        <v>-0.43549314</v>
      </c>
      <c r="F594" s="214">
        <v>85.775184999999993</v>
      </c>
      <c r="G594" s="214">
        <v>1.4283760000000001</v>
      </c>
      <c r="H594" s="214">
        <v>-0.29024250000000001</v>
      </c>
    </row>
    <row r="595" spans="1:8">
      <c r="A595" s="214" t="s">
        <v>27</v>
      </c>
      <c r="B595" s="214">
        <v>2019</v>
      </c>
      <c r="C595" s="214">
        <v>112</v>
      </c>
      <c r="D595" s="214">
        <v>0.83792</v>
      </c>
      <c r="E595" s="214">
        <v>-0.43549314</v>
      </c>
      <c r="F595" s="214">
        <v>85.775184999999993</v>
      </c>
      <c r="G595" s="214">
        <v>1.35083</v>
      </c>
      <c r="H595" s="214">
        <v>-0.279422</v>
      </c>
    </row>
    <row r="596" spans="1:8">
      <c r="A596" s="214" t="s">
        <v>27</v>
      </c>
      <c r="B596" s="214">
        <v>2019</v>
      </c>
      <c r="C596" s="214">
        <v>112</v>
      </c>
      <c r="D596" s="214">
        <v>0.72703477999999999</v>
      </c>
      <c r="E596" s="214">
        <v>-0.43549314</v>
      </c>
      <c r="F596" s="214">
        <v>85.775184999999993</v>
      </c>
      <c r="G596" s="214">
        <v>1.287874</v>
      </c>
      <c r="H596" s="214">
        <v>-0.26932420000000001</v>
      </c>
    </row>
    <row r="597" spans="1:8">
      <c r="A597" s="3" t="s">
        <v>27</v>
      </c>
      <c r="B597" s="3">
        <v>2019</v>
      </c>
      <c r="C597" s="3">
        <v>112</v>
      </c>
      <c r="D597" s="3">
        <v>0.48491363999999998</v>
      </c>
      <c r="E597" s="3">
        <v>-0.43549314</v>
      </c>
      <c r="F597" s="3">
        <v>85.775184999999993</v>
      </c>
      <c r="G597" s="3">
        <v>1.2229110000000001</v>
      </c>
      <c r="H597" s="3">
        <v>-0.22901650000000001</v>
      </c>
    </row>
    <row r="598" spans="1:8">
      <c r="A598" s="3" t="s">
        <v>27</v>
      </c>
      <c r="B598" s="3">
        <v>2019</v>
      </c>
      <c r="C598" s="3">
        <v>112</v>
      </c>
      <c r="D598" s="3">
        <v>0.57516666999999999</v>
      </c>
      <c r="E598" s="3">
        <v>-0.43549314</v>
      </c>
      <c r="F598" s="3">
        <v>85.775184999999993</v>
      </c>
      <c r="G598" s="3">
        <v>1.0714539999999999</v>
      </c>
      <c r="H598" s="3">
        <v>-0.31456099999999998</v>
      </c>
    </row>
    <row r="599" spans="1:8">
      <c r="A599" s="3" t="s">
        <v>27</v>
      </c>
      <c r="B599" s="3">
        <v>2019</v>
      </c>
      <c r="C599" s="3">
        <v>112</v>
      </c>
      <c r="D599" s="3">
        <v>0.61259565000000005</v>
      </c>
      <c r="E599" s="3">
        <v>-0.43549314</v>
      </c>
      <c r="F599" s="3">
        <v>85.775184999999993</v>
      </c>
      <c r="G599" s="3">
        <v>1.033779</v>
      </c>
      <c r="H599" s="3">
        <v>-0.53447330000000004</v>
      </c>
    </row>
    <row r="600" spans="1:8">
      <c r="A600" s="3" t="s">
        <v>27</v>
      </c>
      <c r="B600" s="3">
        <v>2019</v>
      </c>
      <c r="C600" s="3">
        <v>112</v>
      </c>
      <c r="D600" s="3">
        <v>0.72882857000000001</v>
      </c>
      <c r="E600" s="3">
        <v>-0.43549314</v>
      </c>
      <c r="F600" s="3">
        <v>85.775184999999993</v>
      </c>
      <c r="G600" s="3">
        <v>1.138455</v>
      </c>
      <c r="H600" s="3">
        <v>-0.89146800000000004</v>
      </c>
    </row>
    <row r="601" spans="1:8">
      <c r="A601" s="3" t="s">
        <v>27</v>
      </c>
      <c r="B601" s="3">
        <v>2019</v>
      </c>
      <c r="C601" s="3">
        <v>112</v>
      </c>
      <c r="D601" s="3">
        <v>0.77535454999999998</v>
      </c>
      <c r="E601" s="3">
        <v>-0.43549314</v>
      </c>
      <c r="F601" s="3">
        <v>85.775184999999993</v>
      </c>
      <c r="G601" s="3">
        <v>1.0905800000000001</v>
      </c>
      <c r="H601" s="3">
        <v>-1.1319429999999999</v>
      </c>
    </row>
    <row r="602" spans="1:8">
      <c r="A602" s="3" t="s">
        <v>2</v>
      </c>
      <c r="B602" s="3">
        <v>1995</v>
      </c>
      <c r="C602" s="3">
        <v>122</v>
      </c>
    </row>
    <row r="603" spans="1:8">
      <c r="A603" s="3" t="s">
        <v>2</v>
      </c>
      <c r="B603" s="3">
        <v>1995</v>
      </c>
      <c r="C603" s="3">
        <v>122</v>
      </c>
    </row>
    <row r="604" spans="1:8">
      <c r="A604" s="3" t="s">
        <v>2</v>
      </c>
      <c r="B604" s="3">
        <v>1995</v>
      </c>
      <c r="C604" s="3">
        <v>122</v>
      </c>
    </row>
    <row r="605" spans="1:8">
      <c r="A605" s="3" t="s">
        <v>2</v>
      </c>
      <c r="B605" s="3">
        <v>1995</v>
      </c>
      <c r="C605" s="3">
        <v>122</v>
      </c>
    </row>
    <row r="606" spans="1:8">
      <c r="A606" s="3" t="s">
        <v>2</v>
      </c>
      <c r="B606" s="3">
        <v>1995</v>
      </c>
      <c r="C606" s="3">
        <v>122</v>
      </c>
    </row>
    <row r="607" spans="1:8">
      <c r="A607" s="3" t="s">
        <v>2</v>
      </c>
      <c r="B607" s="3">
        <v>1995</v>
      </c>
      <c r="C607" s="3">
        <v>122</v>
      </c>
    </row>
    <row r="608" spans="1:8">
      <c r="A608" s="3" t="s">
        <v>2</v>
      </c>
      <c r="B608" s="3">
        <v>1995</v>
      </c>
      <c r="C608" s="3">
        <v>122</v>
      </c>
    </row>
    <row r="609" spans="1:6">
      <c r="A609" s="3" t="s">
        <v>2</v>
      </c>
      <c r="B609" s="3">
        <v>1995</v>
      </c>
      <c r="C609" s="3">
        <v>122</v>
      </c>
    </row>
    <row r="610" spans="1:6">
      <c r="A610" s="3" t="s">
        <v>2</v>
      </c>
      <c r="B610" s="3">
        <v>1995</v>
      </c>
      <c r="C610" s="3">
        <v>122</v>
      </c>
    </row>
    <row r="611" spans="1:6">
      <c r="A611" s="3" t="s">
        <v>2</v>
      </c>
      <c r="B611" s="3">
        <v>1995</v>
      </c>
      <c r="C611" s="3">
        <v>122</v>
      </c>
    </row>
    <row r="612" spans="1:6">
      <c r="A612" s="3" t="s">
        <v>2</v>
      </c>
      <c r="B612" s="3">
        <v>1995</v>
      </c>
      <c r="C612" s="3">
        <v>122</v>
      </c>
    </row>
    <row r="613" spans="1:6">
      <c r="A613" s="3" t="s">
        <v>2</v>
      </c>
      <c r="B613" s="3">
        <v>1995</v>
      </c>
      <c r="C613" s="3">
        <v>122</v>
      </c>
    </row>
    <row r="614" spans="1:6">
      <c r="A614" s="3" t="s">
        <v>2</v>
      </c>
      <c r="B614" s="3">
        <v>1996</v>
      </c>
      <c r="C614" s="3">
        <v>122</v>
      </c>
      <c r="E614" s="3">
        <v>-6.4353752000000002</v>
      </c>
      <c r="F614" s="3">
        <v>67.864754000000005</v>
      </c>
    </row>
    <row r="615" spans="1:6">
      <c r="A615" s="3" t="s">
        <v>2</v>
      </c>
      <c r="B615" s="3">
        <v>1996</v>
      </c>
      <c r="C615" s="3">
        <v>122</v>
      </c>
      <c r="E615" s="3">
        <v>-6.4353752000000002</v>
      </c>
      <c r="F615" s="3">
        <v>67.864754000000005</v>
      </c>
    </row>
    <row r="616" spans="1:6">
      <c r="A616" s="3" t="s">
        <v>2</v>
      </c>
      <c r="B616" s="3">
        <v>1996</v>
      </c>
      <c r="C616" s="3">
        <v>122</v>
      </c>
      <c r="E616" s="3">
        <v>-6.4353752000000002</v>
      </c>
      <c r="F616" s="3">
        <v>67.864754000000005</v>
      </c>
    </row>
    <row r="617" spans="1:6">
      <c r="A617" s="3" t="s">
        <v>2</v>
      </c>
      <c r="B617" s="3">
        <v>1996</v>
      </c>
      <c r="C617" s="3">
        <v>122</v>
      </c>
      <c r="E617" s="3">
        <v>-6.4353752000000002</v>
      </c>
      <c r="F617" s="3">
        <v>67.864754000000005</v>
      </c>
    </row>
    <row r="618" spans="1:6">
      <c r="A618" s="3" t="s">
        <v>2</v>
      </c>
      <c r="B618" s="3">
        <v>1996</v>
      </c>
      <c r="C618" s="3">
        <v>122</v>
      </c>
      <c r="E618" s="3">
        <v>-6.4353752000000002</v>
      </c>
      <c r="F618" s="3">
        <v>67.864754000000005</v>
      </c>
    </row>
    <row r="619" spans="1:6">
      <c r="A619" s="3" t="s">
        <v>2</v>
      </c>
      <c r="B619" s="3">
        <v>1996</v>
      </c>
      <c r="C619" s="3">
        <v>122</v>
      </c>
      <c r="E619" s="3">
        <v>-6.4353752000000002</v>
      </c>
      <c r="F619" s="3">
        <v>67.864754000000005</v>
      </c>
    </row>
    <row r="620" spans="1:6">
      <c r="A620" s="3" t="s">
        <v>2</v>
      </c>
      <c r="B620" s="3">
        <v>1996</v>
      </c>
      <c r="C620" s="3">
        <v>122</v>
      </c>
      <c r="E620" s="3">
        <v>-6.4353752000000002</v>
      </c>
      <c r="F620" s="3">
        <v>67.864754000000005</v>
      </c>
    </row>
    <row r="621" spans="1:6">
      <c r="A621" s="3" t="s">
        <v>2</v>
      </c>
      <c r="B621" s="3">
        <v>1996</v>
      </c>
      <c r="C621" s="3">
        <v>122</v>
      </c>
      <c r="E621" s="3">
        <v>-6.4353752000000002</v>
      </c>
      <c r="F621" s="3">
        <v>67.864754000000005</v>
      </c>
    </row>
    <row r="622" spans="1:6">
      <c r="A622" s="3" t="s">
        <v>2</v>
      </c>
      <c r="B622" s="3">
        <v>1996</v>
      </c>
      <c r="C622" s="3">
        <v>122</v>
      </c>
      <c r="E622" s="3">
        <v>-6.4353752000000002</v>
      </c>
      <c r="F622" s="3">
        <v>67.864754000000005</v>
      </c>
    </row>
    <row r="623" spans="1:6">
      <c r="A623" s="3" t="s">
        <v>2</v>
      </c>
      <c r="B623" s="3">
        <v>1996</v>
      </c>
      <c r="C623" s="3">
        <v>122</v>
      </c>
      <c r="E623" s="3">
        <v>-6.4353752000000002</v>
      </c>
      <c r="F623" s="3">
        <v>67.864754000000005</v>
      </c>
    </row>
    <row r="624" spans="1:6">
      <c r="A624" s="3" t="s">
        <v>2</v>
      </c>
      <c r="B624" s="3">
        <v>1996</v>
      </c>
      <c r="C624" s="3">
        <v>122</v>
      </c>
      <c r="E624" s="3">
        <v>-6.4353752000000002</v>
      </c>
      <c r="F624" s="3">
        <v>67.864754000000005</v>
      </c>
    </row>
    <row r="625" spans="1:6">
      <c r="A625" s="3" t="s">
        <v>2</v>
      </c>
      <c r="B625" s="3">
        <v>1996</v>
      </c>
      <c r="C625" s="3">
        <v>122</v>
      </c>
      <c r="E625" s="3">
        <v>-6.4353752000000002</v>
      </c>
      <c r="F625" s="3">
        <v>67.864754000000005</v>
      </c>
    </row>
    <row r="626" spans="1:6">
      <c r="A626" s="3" t="s">
        <v>2</v>
      </c>
      <c r="B626" s="3">
        <v>1997</v>
      </c>
      <c r="C626" s="3">
        <v>122</v>
      </c>
      <c r="E626" s="3">
        <v>-4.0906434000000003</v>
      </c>
      <c r="F626" s="3">
        <v>67.807227999999995</v>
      </c>
    </row>
    <row r="627" spans="1:6">
      <c r="A627" s="3" t="s">
        <v>2</v>
      </c>
      <c r="B627" s="3">
        <v>1997</v>
      </c>
      <c r="C627" s="3">
        <v>122</v>
      </c>
      <c r="E627" s="3">
        <v>-4.0906434000000003</v>
      </c>
      <c r="F627" s="3">
        <v>67.807227999999995</v>
      </c>
    </row>
    <row r="628" spans="1:6">
      <c r="A628" s="3" t="s">
        <v>2</v>
      </c>
      <c r="B628" s="3">
        <v>1997</v>
      </c>
      <c r="C628" s="3">
        <v>122</v>
      </c>
      <c r="E628" s="3">
        <v>-4.0906434000000003</v>
      </c>
      <c r="F628" s="3">
        <v>67.807227999999995</v>
      </c>
    </row>
    <row r="629" spans="1:6">
      <c r="A629" s="3" t="s">
        <v>2</v>
      </c>
      <c r="B629" s="3">
        <v>1997</v>
      </c>
      <c r="C629" s="3">
        <v>122</v>
      </c>
      <c r="E629" s="3">
        <v>-4.0906434000000003</v>
      </c>
      <c r="F629" s="3">
        <v>67.807227999999995</v>
      </c>
    </row>
    <row r="630" spans="1:6">
      <c r="A630" s="3" t="s">
        <v>2</v>
      </c>
      <c r="B630" s="3">
        <v>1997</v>
      </c>
      <c r="C630" s="3">
        <v>122</v>
      </c>
      <c r="E630" s="3">
        <v>-4.0906434000000003</v>
      </c>
      <c r="F630" s="3">
        <v>67.807227999999995</v>
      </c>
    </row>
    <row r="631" spans="1:6">
      <c r="A631" s="3" t="s">
        <v>2</v>
      </c>
      <c r="B631" s="3">
        <v>1997</v>
      </c>
      <c r="C631" s="3">
        <v>122</v>
      </c>
      <c r="E631" s="3">
        <v>-4.0906434000000003</v>
      </c>
      <c r="F631" s="3">
        <v>67.807227999999995</v>
      </c>
    </row>
    <row r="632" spans="1:6">
      <c r="A632" s="3" t="s">
        <v>2</v>
      </c>
      <c r="B632" s="3">
        <v>1997</v>
      </c>
      <c r="C632" s="3">
        <v>122</v>
      </c>
      <c r="E632" s="3">
        <v>-4.0906434000000003</v>
      </c>
      <c r="F632" s="3">
        <v>67.807227999999995</v>
      </c>
    </row>
    <row r="633" spans="1:6">
      <c r="A633" s="3" t="s">
        <v>2</v>
      </c>
      <c r="B633" s="3">
        <v>1997</v>
      </c>
      <c r="C633" s="3">
        <v>122</v>
      </c>
      <c r="E633" s="3">
        <v>-4.0906434000000003</v>
      </c>
      <c r="F633" s="3">
        <v>67.807227999999995</v>
      </c>
    </row>
    <row r="634" spans="1:6">
      <c r="A634" s="3" t="s">
        <v>2</v>
      </c>
      <c r="B634" s="3">
        <v>1997</v>
      </c>
      <c r="C634" s="3">
        <v>122</v>
      </c>
      <c r="E634" s="3">
        <v>-4.0906434000000003</v>
      </c>
      <c r="F634" s="3">
        <v>67.807227999999995</v>
      </c>
    </row>
    <row r="635" spans="1:6">
      <c r="A635" s="3" t="s">
        <v>2</v>
      </c>
      <c r="B635" s="3">
        <v>1997</v>
      </c>
      <c r="C635" s="3">
        <v>122</v>
      </c>
      <c r="E635" s="3">
        <v>-4.0906434000000003</v>
      </c>
      <c r="F635" s="3">
        <v>67.807227999999995</v>
      </c>
    </row>
    <row r="636" spans="1:6">
      <c r="A636" s="3" t="s">
        <v>2</v>
      </c>
      <c r="B636" s="3">
        <v>1997</v>
      </c>
      <c r="C636" s="3">
        <v>122</v>
      </c>
      <c r="E636" s="3">
        <v>-4.0906434000000003</v>
      </c>
      <c r="F636" s="3">
        <v>67.807227999999995</v>
      </c>
    </row>
    <row r="637" spans="1:6">
      <c r="A637" s="3" t="s">
        <v>2</v>
      </c>
      <c r="B637" s="3">
        <v>1997</v>
      </c>
      <c r="C637" s="3">
        <v>122</v>
      </c>
      <c r="E637" s="3">
        <v>-4.0906434000000003</v>
      </c>
      <c r="F637" s="3">
        <v>67.807227999999995</v>
      </c>
    </row>
    <row r="638" spans="1:6">
      <c r="A638" s="3" t="s">
        <v>2</v>
      </c>
      <c r="B638" s="3">
        <v>1998</v>
      </c>
      <c r="C638" s="3">
        <v>122</v>
      </c>
      <c r="E638" s="3">
        <v>-2.3051395000000001</v>
      </c>
      <c r="F638" s="3">
        <v>63.055809000000004</v>
      </c>
    </row>
    <row r="639" spans="1:6">
      <c r="A639" s="3" t="s">
        <v>2</v>
      </c>
      <c r="B639" s="3">
        <v>1998</v>
      </c>
      <c r="C639" s="3">
        <v>122</v>
      </c>
      <c r="E639" s="3">
        <v>-2.3051395000000001</v>
      </c>
      <c r="F639" s="3">
        <v>63.055809000000004</v>
      </c>
    </row>
    <row r="640" spans="1:6">
      <c r="A640" s="3" t="s">
        <v>2</v>
      </c>
      <c r="B640" s="3">
        <v>1998</v>
      </c>
      <c r="C640" s="3">
        <v>122</v>
      </c>
      <c r="E640" s="3">
        <v>-2.3051395000000001</v>
      </c>
      <c r="F640" s="3">
        <v>63.055809000000004</v>
      </c>
    </row>
    <row r="641" spans="1:6">
      <c r="A641" s="3" t="s">
        <v>2</v>
      </c>
      <c r="B641" s="3">
        <v>1998</v>
      </c>
      <c r="C641" s="3">
        <v>122</v>
      </c>
      <c r="E641" s="3">
        <v>-2.3051395000000001</v>
      </c>
      <c r="F641" s="3">
        <v>63.055809000000004</v>
      </c>
    </row>
    <row r="642" spans="1:6">
      <c r="A642" s="3" t="s">
        <v>2</v>
      </c>
      <c r="B642" s="3">
        <v>1998</v>
      </c>
      <c r="C642" s="3">
        <v>122</v>
      </c>
      <c r="E642" s="3">
        <v>-2.3051395000000001</v>
      </c>
      <c r="F642" s="3">
        <v>63.055809000000004</v>
      </c>
    </row>
    <row r="643" spans="1:6">
      <c r="A643" s="3" t="s">
        <v>2</v>
      </c>
      <c r="B643" s="3">
        <v>1998</v>
      </c>
      <c r="C643" s="3">
        <v>122</v>
      </c>
      <c r="E643" s="3">
        <v>-2.3051395000000001</v>
      </c>
      <c r="F643" s="3">
        <v>63.055809000000004</v>
      </c>
    </row>
    <row r="644" spans="1:6">
      <c r="A644" s="3" t="s">
        <v>2</v>
      </c>
      <c r="B644" s="3">
        <v>1998</v>
      </c>
      <c r="C644" s="3">
        <v>122</v>
      </c>
      <c r="E644" s="3">
        <v>-2.3051395000000001</v>
      </c>
      <c r="F644" s="3">
        <v>63.055809000000004</v>
      </c>
    </row>
    <row r="645" spans="1:6">
      <c r="A645" s="3" t="s">
        <v>2</v>
      </c>
      <c r="B645" s="3">
        <v>1998</v>
      </c>
      <c r="C645" s="3">
        <v>122</v>
      </c>
      <c r="E645" s="3">
        <v>-2.3051395000000001</v>
      </c>
      <c r="F645" s="3">
        <v>63.055809000000004</v>
      </c>
    </row>
    <row r="646" spans="1:6">
      <c r="A646" s="3" t="s">
        <v>2</v>
      </c>
      <c r="B646" s="3">
        <v>1998</v>
      </c>
      <c r="C646" s="3">
        <v>122</v>
      </c>
      <c r="E646" s="3">
        <v>-2.3051395000000001</v>
      </c>
      <c r="F646" s="3">
        <v>63.055809000000004</v>
      </c>
    </row>
    <row r="647" spans="1:6">
      <c r="A647" s="3" t="s">
        <v>2</v>
      </c>
      <c r="B647" s="3">
        <v>1998</v>
      </c>
      <c r="C647" s="3">
        <v>122</v>
      </c>
      <c r="E647" s="3">
        <v>-2.3051395000000001</v>
      </c>
      <c r="F647" s="3">
        <v>63.055809000000004</v>
      </c>
    </row>
    <row r="648" spans="1:6">
      <c r="A648" s="3" t="s">
        <v>2</v>
      </c>
      <c r="B648" s="3">
        <v>1998</v>
      </c>
      <c r="C648" s="3">
        <v>122</v>
      </c>
      <c r="E648" s="3">
        <v>-2.3051395000000001</v>
      </c>
      <c r="F648" s="3">
        <v>63.055809000000004</v>
      </c>
    </row>
    <row r="649" spans="1:6">
      <c r="A649" s="3" t="s">
        <v>2</v>
      </c>
      <c r="B649" s="3">
        <v>1998</v>
      </c>
      <c r="C649" s="3">
        <v>122</v>
      </c>
      <c r="E649" s="3">
        <v>-2.3051395000000001</v>
      </c>
      <c r="F649" s="3">
        <v>63.055809000000004</v>
      </c>
    </row>
    <row r="650" spans="1:6">
      <c r="A650" s="3" t="s">
        <v>2</v>
      </c>
      <c r="B650" s="3">
        <v>1999</v>
      </c>
      <c r="C650" s="3">
        <v>122</v>
      </c>
      <c r="E650" s="3">
        <v>-2.6736678999999999</v>
      </c>
      <c r="F650" s="3">
        <v>68.818755999999993</v>
      </c>
    </row>
    <row r="651" spans="1:6">
      <c r="A651" s="3" t="s">
        <v>2</v>
      </c>
      <c r="B651" s="3">
        <v>1999</v>
      </c>
      <c r="C651" s="3">
        <v>122</v>
      </c>
      <c r="E651" s="3">
        <v>-2.6736678999999999</v>
      </c>
      <c r="F651" s="3">
        <v>68.818755999999993</v>
      </c>
    </row>
    <row r="652" spans="1:6">
      <c r="A652" s="3" t="s">
        <v>2</v>
      </c>
      <c r="B652" s="3">
        <v>1999</v>
      </c>
      <c r="C652" s="3">
        <v>122</v>
      </c>
      <c r="E652" s="3">
        <v>-2.6736678999999999</v>
      </c>
      <c r="F652" s="3">
        <v>68.818755999999993</v>
      </c>
    </row>
    <row r="653" spans="1:6">
      <c r="A653" s="3" t="s">
        <v>2</v>
      </c>
      <c r="B653" s="3">
        <v>1999</v>
      </c>
      <c r="C653" s="3">
        <v>122</v>
      </c>
      <c r="E653" s="3">
        <v>-2.6736678999999999</v>
      </c>
      <c r="F653" s="3">
        <v>68.818755999999993</v>
      </c>
    </row>
    <row r="654" spans="1:6">
      <c r="A654" s="3" t="s">
        <v>2</v>
      </c>
      <c r="B654" s="3">
        <v>1999</v>
      </c>
      <c r="C654" s="3">
        <v>122</v>
      </c>
      <c r="E654" s="3">
        <v>-2.6736678999999999</v>
      </c>
      <c r="F654" s="3">
        <v>68.818755999999993</v>
      </c>
    </row>
    <row r="655" spans="1:6">
      <c r="A655" s="3" t="s">
        <v>2</v>
      </c>
      <c r="B655" s="3">
        <v>1999</v>
      </c>
      <c r="C655" s="3">
        <v>122</v>
      </c>
      <c r="E655" s="3">
        <v>-2.6736678999999999</v>
      </c>
      <c r="F655" s="3">
        <v>68.818755999999993</v>
      </c>
    </row>
    <row r="656" spans="1:6">
      <c r="A656" s="3" t="s">
        <v>2</v>
      </c>
      <c r="B656" s="3">
        <v>1999</v>
      </c>
      <c r="C656" s="3">
        <v>122</v>
      </c>
      <c r="E656" s="3">
        <v>-2.6736678999999999</v>
      </c>
      <c r="F656" s="3">
        <v>68.818755999999993</v>
      </c>
    </row>
    <row r="657" spans="1:6">
      <c r="A657" s="3" t="s">
        <v>2</v>
      </c>
      <c r="B657" s="3">
        <v>1999</v>
      </c>
      <c r="C657" s="3">
        <v>122</v>
      </c>
      <c r="E657" s="3">
        <v>-2.6736678999999999</v>
      </c>
      <c r="F657" s="3">
        <v>68.818755999999993</v>
      </c>
    </row>
    <row r="658" spans="1:6">
      <c r="A658" s="3" t="s">
        <v>2</v>
      </c>
      <c r="B658" s="3">
        <v>1999</v>
      </c>
      <c r="C658" s="3">
        <v>122</v>
      </c>
      <c r="E658" s="3">
        <v>-2.6736678999999999</v>
      </c>
      <c r="F658" s="3">
        <v>68.818755999999993</v>
      </c>
    </row>
    <row r="659" spans="1:6">
      <c r="A659" s="3" t="s">
        <v>2</v>
      </c>
      <c r="B659" s="3">
        <v>1999</v>
      </c>
      <c r="C659" s="3">
        <v>122</v>
      </c>
      <c r="E659" s="3">
        <v>-2.6736678999999999</v>
      </c>
      <c r="F659" s="3">
        <v>68.818755999999993</v>
      </c>
    </row>
    <row r="660" spans="1:6">
      <c r="A660" s="3" t="s">
        <v>2</v>
      </c>
      <c r="B660" s="3">
        <v>1999</v>
      </c>
      <c r="C660" s="3">
        <v>122</v>
      </c>
      <c r="E660" s="3">
        <v>-2.6736678999999999</v>
      </c>
      <c r="F660" s="3">
        <v>68.818755999999993</v>
      </c>
    </row>
    <row r="661" spans="1:6">
      <c r="A661" s="3" t="s">
        <v>2</v>
      </c>
      <c r="B661" s="3">
        <v>1999</v>
      </c>
      <c r="C661" s="3">
        <v>122</v>
      </c>
      <c r="E661" s="3">
        <v>-2.6736678999999999</v>
      </c>
      <c r="F661" s="3">
        <v>68.818755999999993</v>
      </c>
    </row>
    <row r="662" spans="1:6">
      <c r="A662" s="3" t="s">
        <v>2</v>
      </c>
      <c r="B662" s="3">
        <v>2000</v>
      </c>
      <c r="C662" s="3">
        <v>122</v>
      </c>
      <c r="E662" s="3">
        <v>-2.5696452000000001</v>
      </c>
      <c r="F662" s="3">
        <v>61.103164999999997</v>
      </c>
    </row>
    <row r="663" spans="1:6">
      <c r="A663" s="3" t="s">
        <v>2</v>
      </c>
      <c r="B663" s="3">
        <v>2000</v>
      </c>
      <c r="C663" s="3">
        <v>122</v>
      </c>
      <c r="E663" s="3">
        <v>-2.5696452000000001</v>
      </c>
      <c r="F663" s="3">
        <v>61.103164999999997</v>
      </c>
    </row>
    <row r="664" spans="1:6">
      <c r="A664" s="3" t="s">
        <v>2</v>
      </c>
      <c r="B664" s="3">
        <v>2000</v>
      </c>
      <c r="C664" s="3">
        <v>122</v>
      </c>
      <c r="E664" s="3">
        <v>-2.5696452000000001</v>
      </c>
      <c r="F664" s="3">
        <v>61.103164999999997</v>
      </c>
    </row>
    <row r="665" spans="1:6">
      <c r="A665" s="3" t="s">
        <v>2</v>
      </c>
      <c r="B665" s="3">
        <v>2000</v>
      </c>
      <c r="C665" s="3">
        <v>122</v>
      </c>
      <c r="E665" s="3">
        <v>-2.5696452000000001</v>
      </c>
      <c r="F665" s="3">
        <v>61.103164999999997</v>
      </c>
    </row>
    <row r="666" spans="1:6">
      <c r="A666" s="3" t="s">
        <v>2</v>
      </c>
      <c r="B666" s="3">
        <v>2000</v>
      </c>
      <c r="C666" s="3">
        <v>122</v>
      </c>
      <c r="E666" s="3">
        <v>-2.5696452000000001</v>
      </c>
      <c r="F666" s="3">
        <v>61.103164999999997</v>
      </c>
    </row>
    <row r="667" spans="1:6">
      <c r="A667" s="3" t="s">
        <v>2</v>
      </c>
      <c r="B667" s="3">
        <v>2000</v>
      </c>
      <c r="C667" s="3">
        <v>122</v>
      </c>
      <c r="E667" s="3">
        <v>-2.5696452000000001</v>
      </c>
      <c r="F667" s="3">
        <v>61.103164999999997</v>
      </c>
    </row>
    <row r="668" spans="1:6">
      <c r="A668" s="3" t="s">
        <v>2</v>
      </c>
      <c r="B668" s="3">
        <v>2000</v>
      </c>
      <c r="C668" s="3">
        <v>122</v>
      </c>
      <c r="E668" s="3">
        <v>-2.5696452000000001</v>
      </c>
      <c r="F668" s="3">
        <v>61.103164999999997</v>
      </c>
    </row>
    <row r="669" spans="1:6">
      <c r="A669" s="3" t="s">
        <v>2</v>
      </c>
      <c r="B669" s="3">
        <v>2000</v>
      </c>
      <c r="C669" s="3">
        <v>122</v>
      </c>
      <c r="E669" s="3">
        <v>-2.5696452000000001</v>
      </c>
      <c r="F669" s="3">
        <v>61.103164999999997</v>
      </c>
    </row>
    <row r="670" spans="1:6">
      <c r="A670" s="3" t="s">
        <v>2</v>
      </c>
      <c r="B670" s="3">
        <v>2000</v>
      </c>
      <c r="C670" s="3">
        <v>122</v>
      </c>
      <c r="E670" s="3">
        <v>-2.5696452000000001</v>
      </c>
      <c r="F670" s="3">
        <v>61.103164999999997</v>
      </c>
    </row>
    <row r="671" spans="1:6">
      <c r="A671" s="3" t="s">
        <v>2</v>
      </c>
      <c r="B671" s="3">
        <v>2000</v>
      </c>
      <c r="C671" s="3">
        <v>122</v>
      </c>
      <c r="E671" s="3">
        <v>-2.5696452000000001</v>
      </c>
      <c r="F671" s="3">
        <v>61.103164999999997</v>
      </c>
    </row>
    <row r="672" spans="1:6">
      <c r="A672" s="3" t="s">
        <v>2</v>
      </c>
      <c r="B672" s="3">
        <v>2000</v>
      </c>
      <c r="C672" s="3">
        <v>122</v>
      </c>
      <c r="E672" s="3">
        <v>-2.5696452000000001</v>
      </c>
      <c r="F672" s="3">
        <v>61.103164999999997</v>
      </c>
    </row>
    <row r="673" spans="1:6">
      <c r="A673" s="3" t="s">
        <v>2</v>
      </c>
      <c r="B673" s="3">
        <v>2000</v>
      </c>
      <c r="C673" s="3">
        <v>122</v>
      </c>
      <c r="E673" s="3">
        <v>-2.5696452000000001</v>
      </c>
      <c r="F673" s="3">
        <v>61.103164999999997</v>
      </c>
    </row>
    <row r="674" spans="1:6">
      <c r="A674" s="3" t="s">
        <v>2</v>
      </c>
      <c r="B674" s="3">
        <v>2001</v>
      </c>
      <c r="C674" s="3">
        <v>122</v>
      </c>
      <c r="D674" s="3">
        <v>5.1151818000000002</v>
      </c>
      <c r="E674" s="3">
        <v>-2.2640343000000001</v>
      </c>
      <c r="F674" s="3">
        <v>65.737617</v>
      </c>
    </row>
    <row r="675" spans="1:6">
      <c r="A675" s="3" t="s">
        <v>2</v>
      </c>
      <c r="B675" s="3">
        <v>2001</v>
      </c>
      <c r="C675" s="3">
        <v>122</v>
      </c>
      <c r="D675" s="3">
        <v>5.1220999999999997</v>
      </c>
      <c r="E675" s="3">
        <v>-2.2640343000000001</v>
      </c>
      <c r="F675" s="3">
        <v>65.737617</v>
      </c>
    </row>
    <row r="676" spans="1:6">
      <c r="A676" s="3" t="s">
        <v>2</v>
      </c>
      <c r="B676" s="3">
        <v>2001</v>
      </c>
      <c r="C676" s="3">
        <v>122</v>
      </c>
      <c r="D676" s="3">
        <v>5.0293635999999999</v>
      </c>
      <c r="E676" s="3">
        <v>-2.2640343000000001</v>
      </c>
      <c r="F676" s="3">
        <v>65.737617</v>
      </c>
    </row>
    <row r="677" spans="1:6">
      <c r="A677" s="3" t="s">
        <v>2</v>
      </c>
      <c r="B677" s="3">
        <v>2001</v>
      </c>
      <c r="C677" s="3">
        <v>122</v>
      </c>
      <c r="D677" s="3">
        <v>5.1836190000000002</v>
      </c>
      <c r="E677" s="3">
        <v>-2.2640343000000001</v>
      </c>
      <c r="F677" s="3">
        <v>65.737617</v>
      </c>
    </row>
    <row r="678" spans="1:6">
      <c r="A678" s="3" t="s">
        <v>2</v>
      </c>
      <c r="B678" s="3">
        <v>2001</v>
      </c>
      <c r="C678" s="3">
        <v>122</v>
      </c>
      <c r="D678" s="3">
        <v>5.3558260999999998</v>
      </c>
      <c r="E678" s="3">
        <v>-2.2640343000000001</v>
      </c>
      <c r="F678" s="3">
        <v>65.737617</v>
      </c>
    </row>
    <row r="679" spans="1:6">
      <c r="A679" s="3" t="s">
        <v>2</v>
      </c>
      <c r="B679" s="3">
        <v>2001</v>
      </c>
      <c r="C679" s="3">
        <v>122</v>
      </c>
      <c r="D679" s="3">
        <v>5.2944285999999998</v>
      </c>
      <c r="E679" s="3">
        <v>-2.2640343000000001</v>
      </c>
      <c r="F679" s="3">
        <v>65.737617</v>
      </c>
    </row>
    <row r="680" spans="1:6">
      <c r="A680" s="3" t="s">
        <v>2</v>
      </c>
      <c r="B680" s="3">
        <v>2001</v>
      </c>
      <c r="C680" s="3">
        <v>122</v>
      </c>
      <c r="D680" s="3">
        <v>5.2894544999999997</v>
      </c>
      <c r="E680" s="3">
        <v>-2.2640343000000001</v>
      </c>
      <c r="F680" s="3">
        <v>65.737617</v>
      </c>
    </row>
    <row r="681" spans="1:6">
      <c r="A681" s="3" t="s">
        <v>2</v>
      </c>
      <c r="B681" s="3">
        <v>2001</v>
      </c>
      <c r="C681" s="3">
        <v>122</v>
      </c>
      <c r="D681" s="3">
        <v>5.0952174000000001</v>
      </c>
      <c r="E681" s="3">
        <v>-2.2640343000000001</v>
      </c>
      <c r="F681" s="3">
        <v>65.737617</v>
      </c>
    </row>
    <row r="682" spans="1:6">
      <c r="A682" s="3" t="s">
        <v>2</v>
      </c>
      <c r="B682" s="3">
        <v>2001</v>
      </c>
      <c r="C682" s="3">
        <v>122</v>
      </c>
      <c r="D682" s="3">
        <v>5.0834000000000001</v>
      </c>
      <c r="E682" s="3">
        <v>-2.2640343000000001</v>
      </c>
      <c r="F682" s="3">
        <v>65.737617</v>
      </c>
    </row>
    <row r="683" spans="1:6">
      <c r="A683" s="3" t="s">
        <v>2</v>
      </c>
      <c r="B683" s="3">
        <v>2001</v>
      </c>
      <c r="C683" s="3">
        <v>122</v>
      </c>
      <c r="D683" s="3">
        <v>4.8395652</v>
      </c>
      <c r="E683" s="3">
        <v>-2.2640343000000001</v>
      </c>
      <c r="F683" s="3">
        <v>65.737617</v>
      </c>
    </row>
    <row r="684" spans="1:6">
      <c r="A684" s="3" t="s">
        <v>2</v>
      </c>
      <c r="B684" s="3">
        <v>2001</v>
      </c>
      <c r="C684" s="3">
        <v>122</v>
      </c>
      <c r="D684" s="3">
        <v>4.7053181999999998</v>
      </c>
      <c r="E684" s="3">
        <v>-2.2640343000000001</v>
      </c>
      <c r="F684" s="3">
        <v>65.737617</v>
      </c>
    </row>
    <row r="685" spans="1:6">
      <c r="A685" s="3" t="s">
        <v>2</v>
      </c>
      <c r="B685" s="3">
        <v>2001</v>
      </c>
      <c r="C685" s="3">
        <v>122</v>
      </c>
      <c r="D685" s="3">
        <v>4.9912381000000003</v>
      </c>
      <c r="E685" s="3">
        <v>-2.2640343000000001</v>
      </c>
      <c r="F685" s="3">
        <v>65.737617</v>
      </c>
    </row>
    <row r="686" spans="1:6">
      <c r="A686" s="3" t="s">
        <v>2</v>
      </c>
      <c r="B686" s="3">
        <v>2002</v>
      </c>
      <c r="C686" s="3">
        <v>122</v>
      </c>
      <c r="D686" s="3">
        <v>5.0509564999999998</v>
      </c>
      <c r="E686" s="3">
        <v>-0.20171476999999999</v>
      </c>
      <c r="F686" s="3">
        <v>66.354552999999996</v>
      </c>
    </row>
    <row r="687" spans="1:6">
      <c r="A687" s="3" t="s">
        <v>2</v>
      </c>
      <c r="B687" s="3">
        <v>2002</v>
      </c>
      <c r="C687" s="3">
        <v>122</v>
      </c>
      <c r="D687" s="3">
        <v>5.1132999999999997</v>
      </c>
      <c r="E687" s="3">
        <v>-0.20171476999999999</v>
      </c>
      <c r="F687" s="3">
        <v>66.354552999999996</v>
      </c>
    </row>
    <row r="688" spans="1:6">
      <c r="A688" s="3" t="s">
        <v>2</v>
      </c>
      <c r="B688" s="3">
        <v>2002</v>
      </c>
      <c r="C688" s="3">
        <v>122</v>
      </c>
      <c r="D688" s="3">
        <v>5.3606667000000003</v>
      </c>
      <c r="E688" s="3">
        <v>-0.20171476999999999</v>
      </c>
      <c r="F688" s="3">
        <v>66.354552999999996</v>
      </c>
    </row>
    <row r="689" spans="1:6">
      <c r="A689" s="3" t="s">
        <v>2</v>
      </c>
      <c r="B689" s="3">
        <v>2002</v>
      </c>
      <c r="C689" s="3">
        <v>122</v>
      </c>
      <c r="D689" s="3">
        <v>5.3468635999999998</v>
      </c>
      <c r="E689" s="3">
        <v>-0.20171476999999999</v>
      </c>
      <c r="F689" s="3">
        <v>66.354552999999996</v>
      </c>
    </row>
    <row r="690" spans="1:6">
      <c r="A690" s="3" t="s">
        <v>2</v>
      </c>
      <c r="B690" s="3">
        <v>2002</v>
      </c>
      <c r="C690" s="3">
        <v>122</v>
      </c>
      <c r="D690" s="3">
        <v>5.3586521999999999</v>
      </c>
      <c r="E690" s="3">
        <v>-0.20171476999999999</v>
      </c>
      <c r="F690" s="3">
        <v>66.354552999999996</v>
      </c>
    </row>
    <row r="691" spans="1:6">
      <c r="A691" s="3" t="s">
        <v>2</v>
      </c>
      <c r="B691" s="3">
        <v>2002</v>
      </c>
      <c r="C691" s="3">
        <v>122</v>
      </c>
      <c r="D691" s="3">
        <v>5.2142499999999998</v>
      </c>
      <c r="E691" s="3">
        <v>-0.20171476999999999</v>
      </c>
      <c r="F691" s="3">
        <v>66.354552999999996</v>
      </c>
    </row>
    <row r="692" spans="1:6">
      <c r="A692" s="3" t="s">
        <v>2</v>
      </c>
      <c r="B692" s="3">
        <v>2002</v>
      </c>
      <c r="C692" s="3">
        <v>122</v>
      </c>
      <c r="D692" s="3">
        <v>5.0516522000000004</v>
      </c>
      <c r="E692" s="3">
        <v>-0.20171476999999999</v>
      </c>
      <c r="F692" s="3">
        <v>66.354552999999996</v>
      </c>
    </row>
    <row r="693" spans="1:6">
      <c r="A693" s="3" t="s">
        <v>2</v>
      </c>
      <c r="B693" s="3">
        <v>2002</v>
      </c>
      <c r="C693" s="3">
        <v>122</v>
      </c>
      <c r="D693" s="3">
        <v>4.7645454999999997</v>
      </c>
      <c r="E693" s="3">
        <v>-0.20171476999999999</v>
      </c>
      <c r="F693" s="3">
        <v>66.354552999999996</v>
      </c>
    </row>
    <row r="694" spans="1:6">
      <c r="A694" s="3" t="s">
        <v>2</v>
      </c>
      <c r="B694" s="3">
        <v>2002</v>
      </c>
      <c r="C694" s="3">
        <v>122</v>
      </c>
      <c r="D694" s="3">
        <v>4.5611429000000001</v>
      </c>
      <c r="E694" s="3">
        <v>-0.20171476999999999</v>
      </c>
      <c r="F694" s="3">
        <v>66.354552999999996</v>
      </c>
    </row>
    <row r="695" spans="1:6">
      <c r="A695" s="3" t="s">
        <v>2</v>
      </c>
      <c r="B695" s="3">
        <v>2002</v>
      </c>
      <c r="C695" s="3">
        <v>122</v>
      </c>
      <c r="D695" s="3">
        <v>4.6395651999999998</v>
      </c>
      <c r="E695" s="3">
        <v>-0.20171476999999999</v>
      </c>
      <c r="F695" s="3">
        <v>66.354552999999996</v>
      </c>
    </row>
    <row r="696" spans="1:6">
      <c r="A696" s="3" t="s">
        <v>2</v>
      </c>
      <c r="B696" s="3">
        <v>2002</v>
      </c>
      <c r="C696" s="3">
        <v>122</v>
      </c>
      <c r="D696" s="3">
        <v>4.6094761999999996</v>
      </c>
      <c r="E696" s="3">
        <v>-0.20171476999999999</v>
      </c>
      <c r="F696" s="3">
        <v>66.354552999999996</v>
      </c>
    </row>
    <row r="697" spans="1:6">
      <c r="A697" s="3" t="s">
        <v>2</v>
      </c>
      <c r="B697" s="3">
        <v>2002</v>
      </c>
      <c r="C697" s="3">
        <v>122</v>
      </c>
      <c r="D697" s="3">
        <v>4.4078635999999998</v>
      </c>
      <c r="E697" s="3">
        <v>-0.20171476999999999</v>
      </c>
      <c r="F697" s="3">
        <v>66.354552999999996</v>
      </c>
    </row>
    <row r="698" spans="1:6">
      <c r="A698" s="3" t="s">
        <v>2</v>
      </c>
      <c r="B698" s="3">
        <v>2003</v>
      </c>
      <c r="C698" s="3">
        <v>122</v>
      </c>
      <c r="D698" s="3">
        <v>4.2314783</v>
      </c>
      <c r="E698" s="3">
        <v>-1.3296592</v>
      </c>
      <c r="F698" s="3">
        <v>66.977798000000007</v>
      </c>
    </row>
    <row r="699" spans="1:6">
      <c r="A699" s="3" t="s">
        <v>2</v>
      </c>
      <c r="B699" s="3">
        <v>2003</v>
      </c>
      <c r="C699" s="3">
        <v>122</v>
      </c>
      <c r="D699" s="3">
        <v>4.0038</v>
      </c>
      <c r="E699" s="3">
        <v>-1.3296592</v>
      </c>
      <c r="F699" s="3">
        <v>66.977798000000007</v>
      </c>
    </row>
    <row r="700" spans="1:6">
      <c r="A700" s="3" t="s">
        <v>2</v>
      </c>
      <c r="B700" s="3">
        <v>2003</v>
      </c>
      <c r="C700" s="3">
        <v>122</v>
      </c>
      <c r="D700" s="3">
        <v>4.0462381000000001</v>
      </c>
      <c r="E700" s="3">
        <v>-1.3296592</v>
      </c>
      <c r="F700" s="3">
        <v>66.977798000000007</v>
      </c>
    </row>
    <row r="701" spans="1:6">
      <c r="A701" s="3" t="s">
        <v>2</v>
      </c>
      <c r="B701" s="3">
        <v>2003</v>
      </c>
      <c r="C701" s="3">
        <v>122</v>
      </c>
      <c r="D701" s="3">
        <v>4.1465908999999996</v>
      </c>
      <c r="E701" s="3">
        <v>-1.3296592</v>
      </c>
      <c r="F701" s="3">
        <v>66.977798000000007</v>
      </c>
    </row>
    <row r="702" spans="1:6">
      <c r="A702" s="3" t="s">
        <v>2</v>
      </c>
      <c r="B702" s="3">
        <v>2003</v>
      </c>
      <c r="C702" s="3">
        <v>122</v>
      </c>
      <c r="D702" s="3">
        <v>3.8115000000000001</v>
      </c>
      <c r="E702" s="3">
        <v>-1.3296592</v>
      </c>
      <c r="F702" s="3">
        <v>66.977798000000007</v>
      </c>
    </row>
    <row r="703" spans="1:6">
      <c r="A703" s="3" t="s">
        <v>2</v>
      </c>
      <c r="B703" s="3">
        <v>2003</v>
      </c>
      <c r="C703" s="3">
        <v>122</v>
      </c>
      <c r="D703" s="3">
        <v>3.7453810000000001</v>
      </c>
      <c r="E703" s="3">
        <v>-1.3296592</v>
      </c>
      <c r="F703" s="3">
        <v>66.977798000000007</v>
      </c>
    </row>
    <row r="704" spans="1:6">
      <c r="A704" s="3" t="s">
        <v>2</v>
      </c>
      <c r="B704" s="3">
        <v>2003</v>
      </c>
      <c r="C704" s="3">
        <v>122</v>
      </c>
      <c r="D704" s="3">
        <v>4.0609130000000002</v>
      </c>
      <c r="E704" s="3">
        <v>-1.3296592</v>
      </c>
      <c r="F704" s="3">
        <v>66.977798000000007</v>
      </c>
    </row>
    <row r="705" spans="1:6">
      <c r="A705" s="3" t="s">
        <v>2</v>
      </c>
      <c r="B705" s="3">
        <v>2003</v>
      </c>
      <c r="C705" s="3">
        <v>122</v>
      </c>
      <c r="D705" s="3">
        <v>4.213381</v>
      </c>
      <c r="E705" s="3">
        <v>-1.3296592</v>
      </c>
      <c r="F705" s="3">
        <v>66.977798000000007</v>
      </c>
    </row>
    <row r="706" spans="1:6">
      <c r="A706" s="3" t="s">
        <v>2</v>
      </c>
      <c r="B706" s="3">
        <v>2003</v>
      </c>
      <c r="C706" s="3">
        <v>122</v>
      </c>
      <c r="D706" s="3">
        <v>4.242</v>
      </c>
      <c r="E706" s="3">
        <v>-1.3296592</v>
      </c>
      <c r="F706" s="3">
        <v>66.977798000000007</v>
      </c>
    </row>
    <row r="707" spans="1:6">
      <c r="A707" s="3" t="s">
        <v>2</v>
      </c>
      <c r="B707" s="3">
        <v>2003</v>
      </c>
      <c r="C707" s="3">
        <v>122</v>
      </c>
      <c r="D707" s="3">
        <v>4.3098261000000004</v>
      </c>
      <c r="E707" s="3">
        <v>-1.3296592</v>
      </c>
      <c r="F707" s="3">
        <v>66.977798000000007</v>
      </c>
    </row>
    <row r="708" spans="1:6">
      <c r="A708" s="3" t="s">
        <v>2</v>
      </c>
      <c r="B708" s="3">
        <v>2003</v>
      </c>
      <c r="C708" s="3">
        <v>122</v>
      </c>
      <c r="D708" s="3">
        <v>4.4415500000000003</v>
      </c>
      <c r="E708" s="3">
        <v>-1.3296592</v>
      </c>
      <c r="F708" s="3">
        <v>66.977798000000007</v>
      </c>
    </row>
    <row r="709" spans="1:6">
      <c r="A709" s="3" t="s">
        <v>2</v>
      </c>
      <c r="B709" s="3">
        <v>2003</v>
      </c>
      <c r="C709" s="3">
        <v>122</v>
      </c>
      <c r="D709" s="3">
        <v>4.3673042999999998</v>
      </c>
      <c r="E709" s="3">
        <v>-1.3296592</v>
      </c>
      <c r="F709" s="3">
        <v>66.977798000000007</v>
      </c>
    </row>
    <row r="710" spans="1:6">
      <c r="A710" s="3" t="s">
        <v>2</v>
      </c>
      <c r="B710" s="3">
        <v>2004</v>
      </c>
      <c r="C710" s="3">
        <v>122</v>
      </c>
      <c r="D710" s="3">
        <v>4.2392272999999996</v>
      </c>
      <c r="E710" s="3">
        <v>-1.4843313</v>
      </c>
      <c r="F710" s="3">
        <v>64.896277999999995</v>
      </c>
    </row>
    <row r="711" spans="1:6">
      <c r="A711" s="3" t="s">
        <v>2</v>
      </c>
      <c r="B711" s="3">
        <v>2004</v>
      </c>
      <c r="C711" s="3">
        <v>122</v>
      </c>
      <c r="D711" s="3">
        <v>4.2214999999999998</v>
      </c>
      <c r="E711" s="3">
        <v>-1.4843313</v>
      </c>
      <c r="F711" s="3">
        <v>64.896277999999995</v>
      </c>
    </row>
    <row r="712" spans="1:6">
      <c r="A712" s="3" t="s">
        <v>2</v>
      </c>
      <c r="B712" s="3">
        <v>2004</v>
      </c>
      <c r="C712" s="3">
        <v>122</v>
      </c>
      <c r="D712" s="3">
        <v>4.0516522000000004</v>
      </c>
      <c r="E712" s="3">
        <v>-1.4843313</v>
      </c>
      <c r="F712" s="3">
        <v>64.896277999999995</v>
      </c>
    </row>
    <row r="713" spans="1:6">
      <c r="A713" s="3" t="s">
        <v>2</v>
      </c>
      <c r="B713" s="3">
        <v>2004</v>
      </c>
      <c r="C713" s="3">
        <v>122</v>
      </c>
      <c r="D713" s="3">
        <v>4.2385454999999999</v>
      </c>
      <c r="E713" s="3">
        <v>-1.4843313</v>
      </c>
      <c r="F713" s="3">
        <v>64.896277999999995</v>
      </c>
    </row>
    <row r="714" spans="1:6">
      <c r="A714" s="3" t="s">
        <v>2</v>
      </c>
      <c r="B714" s="3">
        <v>2004</v>
      </c>
      <c r="C714" s="3">
        <v>122</v>
      </c>
      <c r="D714" s="3">
        <v>4.3769999999999998</v>
      </c>
      <c r="E714" s="3">
        <v>-1.4843313</v>
      </c>
      <c r="F714" s="3">
        <v>64.896277999999995</v>
      </c>
    </row>
    <row r="715" spans="1:6">
      <c r="A715" s="3" t="s">
        <v>2</v>
      </c>
      <c r="B715" s="3">
        <v>2004</v>
      </c>
      <c r="C715" s="3">
        <v>122</v>
      </c>
      <c r="D715" s="3">
        <v>4.4239544999999998</v>
      </c>
      <c r="E715" s="3">
        <v>-1.4843313</v>
      </c>
      <c r="F715" s="3">
        <v>64.896277999999995</v>
      </c>
    </row>
    <row r="716" spans="1:6">
      <c r="A716" s="3" t="s">
        <v>2</v>
      </c>
      <c r="B716" s="3">
        <v>2004</v>
      </c>
      <c r="C716" s="3">
        <v>122</v>
      </c>
      <c r="D716" s="3">
        <v>4.3127272999999997</v>
      </c>
      <c r="E716" s="3">
        <v>-1.4843313</v>
      </c>
      <c r="F716" s="3">
        <v>64.896277999999995</v>
      </c>
    </row>
    <row r="717" spans="1:6">
      <c r="A717" s="3" t="s">
        <v>2</v>
      </c>
      <c r="B717" s="3">
        <v>2004</v>
      </c>
      <c r="C717" s="3">
        <v>122</v>
      </c>
      <c r="D717" s="3">
        <v>4.1478181999999997</v>
      </c>
      <c r="E717" s="3">
        <v>-1.4843313</v>
      </c>
      <c r="F717" s="3">
        <v>64.896277999999995</v>
      </c>
    </row>
    <row r="718" spans="1:6">
      <c r="A718" s="3" t="s">
        <v>2</v>
      </c>
      <c r="B718" s="3">
        <v>2004</v>
      </c>
      <c r="C718" s="3">
        <v>122</v>
      </c>
      <c r="D718" s="3">
        <v>4.0897727000000001</v>
      </c>
      <c r="E718" s="3">
        <v>-1.4843313</v>
      </c>
      <c r="F718" s="3">
        <v>64.896277999999995</v>
      </c>
    </row>
    <row r="719" spans="1:6">
      <c r="A719" s="3" t="s">
        <v>2</v>
      </c>
      <c r="B719" s="3">
        <v>2004</v>
      </c>
      <c r="C719" s="3">
        <v>122</v>
      </c>
      <c r="D719" s="3">
        <v>3.9643332999999998</v>
      </c>
      <c r="E719" s="3">
        <v>-1.4843313</v>
      </c>
      <c r="F719" s="3">
        <v>64.896277999999995</v>
      </c>
    </row>
    <row r="720" spans="1:6">
      <c r="A720" s="3" t="s">
        <v>2</v>
      </c>
      <c r="B720" s="3">
        <v>2004</v>
      </c>
      <c r="C720" s="3">
        <v>122</v>
      </c>
      <c r="D720" s="3">
        <v>3.8436818000000001</v>
      </c>
      <c r="E720" s="3">
        <v>-1.4843313</v>
      </c>
      <c r="F720" s="3">
        <v>64.896277999999995</v>
      </c>
    </row>
    <row r="721" spans="1:6">
      <c r="A721" s="3" t="s">
        <v>2</v>
      </c>
      <c r="B721" s="3">
        <v>2004</v>
      </c>
      <c r="C721" s="3">
        <v>122</v>
      </c>
      <c r="D721" s="3">
        <v>3.6384783000000001</v>
      </c>
      <c r="E721" s="3">
        <v>-1.4843313</v>
      </c>
      <c r="F721" s="3">
        <v>64.896277999999995</v>
      </c>
    </row>
    <row r="722" spans="1:6">
      <c r="A722" s="3" t="s">
        <v>2</v>
      </c>
      <c r="B722" s="3">
        <v>2005</v>
      </c>
      <c r="C722" s="3">
        <v>122</v>
      </c>
      <c r="D722" s="3">
        <v>3.5638570999999999</v>
      </c>
      <c r="E722" s="3">
        <v>-0.99579245000000005</v>
      </c>
      <c r="F722" s="3">
        <v>64.848656000000005</v>
      </c>
    </row>
    <row r="723" spans="1:6">
      <c r="A723" s="3" t="s">
        <v>2</v>
      </c>
      <c r="B723" s="3">
        <v>2005</v>
      </c>
      <c r="C723" s="3">
        <v>122</v>
      </c>
      <c r="D723" s="3">
        <v>3.5535000000000001</v>
      </c>
      <c r="E723" s="3">
        <v>-0.99579245000000005</v>
      </c>
      <c r="F723" s="3">
        <v>64.848656000000005</v>
      </c>
    </row>
    <row r="724" spans="1:6">
      <c r="A724" s="3" t="s">
        <v>2</v>
      </c>
      <c r="B724" s="3">
        <v>2005</v>
      </c>
      <c r="C724" s="3">
        <v>122</v>
      </c>
      <c r="D724" s="3">
        <v>3.6946086999999999</v>
      </c>
      <c r="E724" s="3">
        <v>-0.99579245000000005</v>
      </c>
      <c r="F724" s="3">
        <v>64.848656000000005</v>
      </c>
    </row>
    <row r="725" spans="1:6">
      <c r="A725" s="3" t="s">
        <v>2</v>
      </c>
      <c r="B725" s="3">
        <v>2005</v>
      </c>
      <c r="C725" s="3">
        <v>122</v>
      </c>
      <c r="D725" s="3">
        <v>3.4838095</v>
      </c>
      <c r="E725" s="3">
        <v>-0.99579245000000005</v>
      </c>
      <c r="F725" s="3">
        <v>64.848656000000005</v>
      </c>
    </row>
    <row r="726" spans="1:6">
      <c r="A726" s="3" t="s">
        <v>2</v>
      </c>
      <c r="B726" s="3">
        <v>2005</v>
      </c>
      <c r="C726" s="3">
        <v>122</v>
      </c>
      <c r="D726" s="3">
        <v>3.3504999999999998</v>
      </c>
      <c r="E726" s="3">
        <v>-0.99579245000000005</v>
      </c>
      <c r="F726" s="3">
        <v>64.848656000000005</v>
      </c>
    </row>
    <row r="727" spans="1:6">
      <c r="A727" s="3" t="s">
        <v>2</v>
      </c>
      <c r="B727" s="3">
        <v>2005</v>
      </c>
      <c r="C727" s="3">
        <v>122</v>
      </c>
      <c r="D727" s="3">
        <v>3.2258182</v>
      </c>
      <c r="E727" s="3">
        <v>-0.99579245000000005</v>
      </c>
      <c r="F727" s="3">
        <v>64.848656000000005</v>
      </c>
    </row>
    <row r="728" spans="1:6">
      <c r="A728" s="3" t="s">
        <v>2</v>
      </c>
      <c r="B728" s="3">
        <v>2005</v>
      </c>
      <c r="C728" s="3">
        <v>122</v>
      </c>
      <c r="D728" s="3">
        <v>3.2669047999999998</v>
      </c>
      <c r="E728" s="3">
        <v>-0.99579245000000005</v>
      </c>
      <c r="F728" s="3">
        <v>64.848656000000005</v>
      </c>
    </row>
    <row r="729" spans="1:6">
      <c r="A729" s="3" t="s">
        <v>2</v>
      </c>
      <c r="B729" s="3">
        <v>2005</v>
      </c>
      <c r="C729" s="3">
        <v>122</v>
      </c>
      <c r="D729" s="3">
        <v>3.2796957</v>
      </c>
      <c r="E729" s="3">
        <v>-0.99579245000000005</v>
      </c>
      <c r="F729" s="3">
        <v>64.848656000000005</v>
      </c>
    </row>
    <row r="730" spans="1:6">
      <c r="A730" s="3" t="s">
        <v>2</v>
      </c>
      <c r="B730" s="3">
        <v>2005</v>
      </c>
      <c r="C730" s="3">
        <v>122</v>
      </c>
      <c r="D730" s="3">
        <v>3.1131818</v>
      </c>
      <c r="E730" s="3">
        <v>-0.99579245000000005</v>
      </c>
      <c r="F730" s="3">
        <v>64.848656000000005</v>
      </c>
    </row>
    <row r="731" spans="1:6">
      <c r="A731" s="3" t="s">
        <v>2</v>
      </c>
      <c r="B731" s="3">
        <v>2005</v>
      </c>
      <c r="C731" s="3">
        <v>122</v>
      </c>
      <c r="D731" s="3">
        <v>3.2770952000000002</v>
      </c>
      <c r="E731" s="3">
        <v>-0.99579245000000005</v>
      </c>
      <c r="F731" s="3">
        <v>64.848656000000005</v>
      </c>
    </row>
    <row r="732" spans="1:6">
      <c r="A732" s="3" t="s">
        <v>2</v>
      </c>
      <c r="B732" s="3">
        <v>2005</v>
      </c>
      <c r="C732" s="3">
        <v>122</v>
      </c>
      <c r="D732" s="3">
        <v>3.4739545000000001</v>
      </c>
      <c r="E732" s="3">
        <v>-0.99579245000000005</v>
      </c>
      <c r="F732" s="3">
        <v>64.848656000000005</v>
      </c>
    </row>
    <row r="733" spans="1:6">
      <c r="A733" s="3" t="s">
        <v>2</v>
      </c>
      <c r="B733" s="3">
        <v>2005</v>
      </c>
      <c r="C733" s="3">
        <v>122</v>
      </c>
      <c r="D733" s="3">
        <v>3.3485455000000002</v>
      </c>
      <c r="E733" s="3">
        <v>-0.99579245000000005</v>
      </c>
      <c r="F733" s="3">
        <v>64.848656000000005</v>
      </c>
    </row>
    <row r="734" spans="1:6">
      <c r="A734" s="3" t="s">
        <v>2</v>
      </c>
      <c r="B734" s="3">
        <v>2006</v>
      </c>
      <c r="C734" s="3">
        <v>122</v>
      </c>
      <c r="D734" s="3">
        <v>3.3263181999999998</v>
      </c>
      <c r="E734" s="3">
        <v>-2.6272394999999999</v>
      </c>
      <c r="F734" s="3">
        <v>68.317520000000002</v>
      </c>
    </row>
    <row r="735" spans="1:6">
      <c r="A735" s="3" t="s">
        <v>2</v>
      </c>
      <c r="B735" s="3">
        <v>2006</v>
      </c>
      <c r="C735" s="3">
        <v>122</v>
      </c>
      <c r="D735" s="3">
        <v>3.4592999999999998</v>
      </c>
      <c r="E735" s="3">
        <v>-2.6272394999999999</v>
      </c>
      <c r="F735" s="3">
        <v>68.317520000000002</v>
      </c>
    </row>
    <row r="736" spans="1:6">
      <c r="A736" s="3" t="s">
        <v>2</v>
      </c>
      <c r="B736" s="3">
        <v>2006</v>
      </c>
      <c r="C736" s="3">
        <v>122</v>
      </c>
      <c r="D736" s="3">
        <v>3.4089999999999998</v>
      </c>
      <c r="E736" s="3">
        <v>-2.6272394999999999</v>
      </c>
      <c r="F736" s="3">
        <v>68.317520000000002</v>
      </c>
    </row>
    <row r="737" spans="1:6">
      <c r="A737" s="3" t="s">
        <v>2</v>
      </c>
      <c r="B737" s="3">
        <v>2006</v>
      </c>
      <c r="C737" s="3">
        <v>122</v>
      </c>
      <c r="D737" s="3">
        <v>3.5646499999999999</v>
      </c>
      <c r="E737" s="3">
        <v>-2.6272394999999999</v>
      </c>
      <c r="F737" s="3">
        <v>68.317520000000002</v>
      </c>
    </row>
    <row r="738" spans="1:6">
      <c r="A738" s="3" t="s">
        <v>2</v>
      </c>
      <c r="B738" s="3">
        <v>2006</v>
      </c>
      <c r="C738" s="3">
        <v>122</v>
      </c>
      <c r="D738" s="3">
        <v>4.0251739000000004</v>
      </c>
      <c r="E738" s="3">
        <v>-2.6272394999999999</v>
      </c>
      <c r="F738" s="3">
        <v>68.317520000000002</v>
      </c>
    </row>
    <row r="739" spans="1:6">
      <c r="A739" s="3" t="s">
        <v>2</v>
      </c>
      <c r="B739" s="3">
        <v>2006</v>
      </c>
      <c r="C739" s="3">
        <v>122</v>
      </c>
      <c r="D739" s="3">
        <v>4.0280908999999996</v>
      </c>
      <c r="E739" s="3">
        <v>-2.6272394999999999</v>
      </c>
      <c r="F739" s="3">
        <v>68.317520000000002</v>
      </c>
    </row>
    <row r="740" spans="1:6">
      <c r="A740" s="3" t="s">
        <v>2</v>
      </c>
      <c r="B740" s="3">
        <v>2006</v>
      </c>
      <c r="C740" s="3">
        <v>122</v>
      </c>
      <c r="D740" s="3">
        <v>4.0468095000000002</v>
      </c>
      <c r="E740" s="3">
        <v>-2.6272394999999999</v>
      </c>
      <c r="F740" s="3">
        <v>68.317520000000002</v>
      </c>
    </row>
    <row r="741" spans="1:6">
      <c r="A741" s="3" t="s">
        <v>2</v>
      </c>
      <c r="B741" s="3">
        <v>2006</v>
      </c>
      <c r="C741" s="3">
        <v>122</v>
      </c>
      <c r="D741" s="3">
        <v>3.9182174000000001</v>
      </c>
      <c r="E741" s="3">
        <v>-2.6272394999999999</v>
      </c>
      <c r="F741" s="3">
        <v>68.317520000000002</v>
      </c>
    </row>
    <row r="742" spans="1:6">
      <c r="A742" s="3" t="s">
        <v>2</v>
      </c>
      <c r="B742" s="3">
        <v>2006</v>
      </c>
      <c r="C742" s="3">
        <v>122</v>
      </c>
      <c r="D742" s="3">
        <v>3.7909999999999999</v>
      </c>
      <c r="E742" s="3">
        <v>-2.6272394999999999</v>
      </c>
      <c r="F742" s="3">
        <v>68.317520000000002</v>
      </c>
    </row>
    <row r="743" spans="1:6">
      <c r="A743" s="3" t="s">
        <v>2</v>
      </c>
      <c r="B743" s="3">
        <v>2006</v>
      </c>
      <c r="C743" s="3">
        <v>122</v>
      </c>
      <c r="D743" s="3">
        <v>3.8364544999999999</v>
      </c>
      <c r="E743" s="3">
        <v>-2.6272394999999999</v>
      </c>
      <c r="F743" s="3">
        <v>68.317520000000002</v>
      </c>
    </row>
    <row r="744" spans="1:6">
      <c r="A744" s="3" t="s">
        <v>2</v>
      </c>
      <c r="B744" s="3">
        <v>2006</v>
      </c>
      <c r="C744" s="3">
        <v>122</v>
      </c>
      <c r="D744" s="3">
        <v>3.7591364</v>
      </c>
      <c r="E744" s="3">
        <v>-2.6272394999999999</v>
      </c>
      <c r="F744" s="3">
        <v>68.317520000000002</v>
      </c>
    </row>
    <row r="745" spans="1:6">
      <c r="A745" s="3" t="s">
        <v>2</v>
      </c>
      <c r="B745" s="3">
        <v>2006</v>
      </c>
      <c r="C745" s="3">
        <v>122</v>
      </c>
      <c r="D745" s="3">
        <v>3.8330000000000002</v>
      </c>
      <c r="E745" s="3">
        <v>-2.6272394999999999</v>
      </c>
      <c r="F745" s="3">
        <v>68.317520000000002</v>
      </c>
    </row>
    <row r="746" spans="1:6">
      <c r="A746" s="3" t="s">
        <v>2</v>
      </c>
      <c r="B746" s="3">
        <v>2007</v>
      </c>
      <c r="C746" s="3">
        <v>122</v>
      </c>
      <c r="D746" s="3">
        <v>4.0589564999999999</v>
      </c>
      <c r="E746" s="3">
        <v>-2.5283928000000002</v>
      </c>
      <c r="F746" s="3">
        <v>67.000709999999998</v>
      </c>
    </row>
    <row r="747" spans="1:6">
      <c r="A747" s="3" t="s">
        <v>2</v>
      </c>
      <c r="B747" s="3">
        <v>2007</v>
      </c>
      <c r="C747" s="3">
        <v>122</v>
      </c>
      <c r="D747" s="3">
        <v>4.0883000000000003</v>
      </c>
      <c r="E747" s="3">
        <v>-2.5283928000000002</v>
      </c>
      <c r="F747" s="3">
        <v>67.000709999999998</v>
      </c>
    </row>
    <row r="748" spans="1:6">
      <c r="A748" s="3" t="s">
        <v>2</v>
      </c>
      <c r="B748" s="3">
        <v>2007</v>
      </c>
      <c r="C748" s="3">
        <v>122</v>
      </c>
      <c r="D748" s="3">
        <v>3.9907727</v>
      </c>
      <c r="E748" s="3">
        <v>-2.5283928000000002</v>
      </c>
      <c r="F748" s="3">
        <v>67.000709999999998</v>
      </c>
    </row>
    <row r="749" spans="1:6">
      <c r="A749" s="3" t="s">
        <v>2</v>
      </c>
      <c r="B749" s="3">
        <v>2007</v>
      </c>
      <c r="C749" s="3">
        <v>122</v>
      </c>
      <c r="D749" s="3">
        <v>4.2039048000000001</v>
      </c>
      <c r="E749" s="3">
        <v>-2.5283928000000002</v>
      </c>
      <c r="F749" s="3">
        <v>67.000709999999998</v>
      </c>
    </row>
    <row r="750" spans="1:6">
      <c r="A750" s="3" t="s">
        <v>2</v>
      </c>
      <c r="B750" s="3">
        <v>2007</v>
      </c>
      <c r="C750" s="3">
        <v>122</v>
      </c>
      <c r="D750" s="3">
        <v>4.3374782999999999</v>
      </c>
      <c r="E750" s="3">
        <v>-2.5283928000000002</v>
      </c>
      <c r="F750" s="3">
        <v>67.000709999999998</v>
      </c>
    </row>
    <row r="751" spans="1:6">
      <c r="A751" s="3" t="s">
        <v>2</v>
      </c>
      <c r="B751" s="3">
        <v>2007</v>
      </c>
      <c r="C751" s="3">
        <v>122</v>
      </c>
      <c r="D751" s="3">
        <v>4.6277143000000001</v>
      </c>
      <c r="E751" s="3">
        <v>-2.5283928000000002</v>
      </c>
      <c r="F751" s="3">
        <v>67.000709999999998</v>
      </c>
    </row>
    <row r="752" spans="1:6">
      <c r="A752" s="3" t="s">
        <v>2</v>
      </c>
      <c r="B752" s="3">
        <v>2007</v>
      </c>
      <c r="C752" s="3">
        <v>122</v>
      </c>
      <c r="D752" s="3">
        <v>4.5833636000000002</v>
      </c>
      <c r="E752" s="3">
        <v>-2.5283928000000002</v>
      </c>
      <c r="F752" s="3">
        <v>67.000709999999998</v>
      </c>
    </row>
    <row r="753" spans="1:6">
      <c r="A753" s="3" t="s">
        <v>2</v>
      </c>
      <c r="B753" s="3">
        <v>2007</v>
      </c>
      <c r="C753" s="3">
        <v>122</v>
      </c>
      <c r="D753" s="3">
        <v>4.3766521999999997</v>
      </c>
      <c r="E753" s="3">
        <v>-2.5283928000000002</v>
      </c>
      <c r="F753" s="3">
        <v>67.000709999999998</v>
      </c>
    </row>
    <row r="754" spans="1:6">
      <c r="A754" s="3" t="s">
        <v>2</v>
      </c>
      <c r="B754" s="3">
        <v>2007</v>
      </c>
      <c r="C754" s="3">
        <v>122</v>
      </c>
      <c r="D754" s="3">
        <v>4.3223500000000001</v>
      </c>
      <c r="E754" s="3">
        <v>-2.5283928000000002</v>
      </c>
      <c r="F754" s="3">
        <v>67.000709999999998</v>
      </c>
    </row>
    <row r="755" spans="1:6">
      <c r="A755" s="3" t="s">
        <v>2</v>
      </c>
      <c r="B755" s="3">
        <v>2007</v>
      </c>
      <c r="C755" s="3">
        <v>122</v>
      </c>
      <c r="D755" s="3">
        <v>4.3524782999999996</v>
      </c>
      <c r="E755" s="3">
        <v>-2.5283928000000002</v>
      </c>
      <c r="F755" s="3">
        <v>67.000709999999998</v>
      </c>
    </row>
    <row r="756" spans="1:6">
      <c r="A756" s="3" t="s">
        <v>2</v>
      </c>
      <c r="B756" s="3">
        <v>2007</v>
      </c>
      <c r="C756" s="3">
        <v>122</v>
      </c>
      <c r="D756" s="3">
        <v>4.2139091000000004</v>
      </c>
      <c r="E756" s="3">
        <v>-2.5283928000000002</v>
      </c>
      <c r="F756" s="3">
        <v>67.000709999999998</v>
      </c>
    </row>
    <row r="757" spans="1:6">
      <c r="A757" s="3" t="s">
        <v>2</v>
      </c>
      <c r="B757" s="3">
        <v>2007</v>
      </c>
      <c r="C757" s="3">
        <v>122</v>
      </c>
      <c r="D757" s="3">
        <v>4.3690476</v>
      </c>
      <c r="E757" s="3">
        <v>-2.5283928000000002</v>
      </c>
      <c r="F757" s="3">
        <v>67.000709999999998</v>
      </c>
    </row>
    <row r="758" spans="1:6">
      <c r="A758" s="3" t="s">
        <v>2</v>
      </c>
      <c r="B758" s="3">
        <v>2008</v>
      </c>
      <c r="C758" s="3">
        <v>122</v>
      </c>
      <c r="D758" s="3">
        <v>4.1557390999999999</v>
      </c>
      <c r="E758" s="3">
        <v>-1.6768171999999999</v>
      </c>
      <c r="F758" s="3">
        <v>64.740493999999998</v>
      </c>
    </row>
    <row r="759" spans="1:6">
      <c r="A759" s="3" t="s">
        <v>2</v>
      </c>
      <c r="B759" s="3">
        <v>2008</v>
      </c>
      <c r="C759" s="3">
        <v>122</v>
      </c>
      <c r="D759" s="3">
        <v>4.0644286000000003</v>
      </c>
      <c r="E759" s="3">
        <v>-1.6768171999999999</v>
      </c>
      <c r="F759" s="3">
        <v>64.740493999999998</v>
      </c>
    </row>
    <row r="760" spans="1:6">
      <c r="A760" s="3" t="s">
        <v>2</v>
      </c>
      <c r="B760" s="3">
        <v>2008</v>
      </c>
      <c r="C760" s="3">
        <v>122</v>
      </c>
      <c r="D760" s="3">
        <v>4.0041905</v>
      </c>
      <c r="E760" s="3">
        <v>-1.6768171999999999</v>
      </c>
      <c r="F760" s="3">
        <v>64.740493999999998</v>
      </c>
    </row>
    <row r="761" spans="1:6">
      <c r="A761" s="3" t="s">
        <v>2</v>
      </c>
      <c r="B761" s="3">
        <v>2008</v>
      </c>
      <c r="C761" s="3">
        <v>122</v>
      </c>
      <c r="D761" s="3">
        <v>4.3375000000000004</v>
      </c>
      <c r="E761" s="3">
        <v>-1.6768171999999999</v>
      </c>
      <c r="F761" s="3">
        <v>64.740493999999998</v>
      </c>
    </row>
    <row r="762" spans="1:6">
      <c r="A762" s="3" t="s">
        <v>2</v>
      </c>
      <c r="B762" s="3">
        <v>2008</v>
      </c>
      <c r="C762" s="3">
        <v>122</v>
      </c>
      <c r="D762" s="3">
        <v>4.4713181999999998</v>
      </c>
      <c r="E762" s="3">
        <v>-1.6768171999999999</v>
      </c>
      <c r="F762" s="3">
        <v>64.740493999999998</v>
      </c>
    </row>
    <row r="763" spans="1:6">
      <c r="A763" s="3" t="s">
        <v>2</v>
      </c>
      <c r="B763" s="3">
        <v>2008</v>
      </c>
      <c r="C763" s="3">
        <v>122</v>
      </c>
      <c r="D763" s="3">
        <v>4.7992381000000002</v>
      </c>
      <c r="E763" s="3">
        <v>-1.6768171999999999</v>
      </c>
      <c r="F763" s="3">
        <v>64.740493999999998</v>
      </c>
    </row>
    <row r="764" spans="1:6">
      <c r="A764" s="3" t="s">
        <v>2</v>
      </c>
      <c r="B764" s="3">
        <v>2008</v>
      </c>
      <c r="C764" s="3">
        <v>122</v>
      </c>
      <c r="D764" s="3">
        <v>4.7777390999999998</v>
      </c>
      <c r="E764" s="3">
        <v>-1.6768171999999999</v>
      </c>
      <c r="F764" s="3">
        <v>64.740493999999998</v>
      </c>
    </row>
    <row r="765" spans="1:6">
      <c r="A765" s="3" t="s">
        <v>2</v>
      </c>
      <c r="B765" s="3">
        <v>2008</v>
      </c>
      <c r="C765" s="3">
        <v>122</v>
      </c>
      <c r="D765" s="3">
        <v>4.4928094999999999</v>
      </c>
      <c r="E765" s="3">
        <v>-1.6768171999999999</v>
      </c>
      <c r="F765" s="3">
        <v>64.740493999999998</v>
      </c>
    </row>
    <row r="766" spans="1:6">
      <c r="A766" s="3" t="s">
        <v>2</v>
      </c>
      <c r="B766" s="3">
        <v>2008</v>
      </c>
      <c r="C766" s="3">
        <v>122</v>
      </c>
      <c r="D766" s="3">
        <v>4.4595909000000002</v>
      </c>
      <c r="E766" s="3">
        <v>-1.6768171999999999</v>
      </c>
      <c r="F766" s="3">
        <v>64.740493999999998</v>
      </c>
    </row>
    <row r="767" spans="1:6">
      <c r="A767" s="3" t="s">
        <v>2</v>
      </c>
      <c r="B767" s="3">
        <v>2008</v>
      </c>
      <c r="C767" s="3">
        <v>122</v>
      </c>
      <c r="D767" s="3">
        <v>4.3469565000000001</v>
      </c>
      <c r="E767" s="3">
        <v>-1.6768171999999999</v>
      </c>
      <c r="F767" s="3">
        <v>64.740493999999998</v>
      </c>
    </row>
    <row r="768" spans="1:6">
      <c r="A768" s="3" t="s">
        <v>2</v>
      </c>
      <c r="B768" s="3">
        <v>2008</v>
      </c>
      <c r="C768" s="3">
        <v>122</v>
      </c>
      <c r="D768" s="3">
        <v>4.2025499999999996</v>
      </c>
      <c r="E768" s="3">
        <v>-1.6768171999999999</v>
      </c>
      <c r="F768" s="3">
        <v>64.740493999999998</v>
      </c>
    </row>
    <row r="769" spans="1:6">
      <c r="A769" s="3" t="s">
        <v>2</v>
      </c>
      <c r="B769" s="3">
        <v>2008</v>
      </c>
      <c r="C769" s="3">
        <v>122</v>
      </c>
      <c r="D769" s="3">
        <v>3.9014348000000001</v>
      </c>
      <c r="E769" s="3">
        <v>-1.6768171999999999</v>
      </c>
      <c r="F769" s="3">
        <v>64.740493999999998</v>
      </c>
    </row>
    <row r="770" spans="1:6">
      <c r="A770" s="3" t="s">
        <v>2</v>
      </c>
      <c r="B770" s="3">
        <v>2009</v>
      </c>
      <c r="C770" s="3">
        <v>122</v>
      </c>
      <c r="D770" s="3">
        <v>4.0081363999999997</v>
      </c>
      <c r="E770" s="3">
        <v>-1.6226833000000001</v>
      </c>
      <c r="F770" s="3">
        <v>68.417357999999993</v>
      </c>
    </row>
    <row r="771" spans="1:6">
      <c r="A771" s="3" t="s">
        <v>2</v>
      </c>
      <c r="B771" s="3">
        <v>2009</v>
      </c>
      <c r="C771" s="3">
        <v>122</v>
      </c>
      <c r="D771" s="3">
        <v>4.2324000000000002</v>
      </c>
      <c r="E771" s="3">
        <v>-1.6226833000000001</v>
      </c>
      <c r="F771" s="3">
        <v>68.417357999999993</v>
      </c>
    </row>
    <row r="772" spans="1:6">
      <c r="A772" s="3" t="s">
        <v>2</v>
      </c>
      <c r="B772" s="3">
        <v>2009</v>
      </c>
      <c r="C772" s="3">
        <v>122</v>
      </c>
      <c r="D772" s="3">
        <v>4.1748636000000001</v>
      </c>
      <c r="E772" s="3">
        <v>-1.6226833000000001</v>
      </c>
      <c r="F772" s="3">
        <v>68.417357999999993</v>
      </c>
    </row>
    <row r="773" spans="1:6">
      <c r="A773" s="3" t="s">
        <v>2</v>
      </c>
      <c r="B773" s="3">
        <v>2009</v>
      </c>
      <c r="C773" s="3">
        <v>122</v>
      </c>
      <c r="D773" s="3">
        <v>4.0803181999999998</v>
      </c>
      <c r="E773" s="3">
        <v>-1.6226833000000001</v>
      </c>
      <c r="F773" s="3">
        <v>68.417357999999993</v>
      </c>
    </row>
    <row r="774" spans="1:6">
      <c r="A774" s="3" t="s">
        <v>2</v>
      </c>
      <c r="B774" s="3">
        <v>2009</v>
      </c>
      <c r="C774" s="3">
        <v>122</v>
      </c>
      <c r="D774" s="3">
        <v>4.1164762000000001</v>
      </c>
      <c r="E774" s="3">
        <v>-1.6226833000000001</v>
      </c>
      <c r="F774" s="3">
        <v>68.417357999999993</v>
      </c>
    </row>
    <row r="775" spans="1:6">
      <c r="A775" s="3" t="s">
        <v>2</v>
      </c>
      <c r="B775" s="3">
        <v>2009</v>
      </c>
      <c r="C775" s="3">
        <v>122</v>
      </c>
      <c r="D775" s="3">
        <v>4.3246364000000002</v>
      </c>
      <c r="E775" s="3">
        <v>-1.6226833000000001</v>
      </c>
      <c r="F775" s="3">
        <v>68.417357999999993</v>
      </c>
    </row>
    <row r="776" spans="1:6">
      <c r="A776" s="3" t="s">
        <v>2</v>
      </c>
      <c r="B776" s="3">
        <v>2009</v>
      </c>
      <c r="C776" s="3">
        <v>122</v>
      </c>
      <c r="D776" s="3">
        <v>4.0329565000000001</v>
      </c>
      <c r="E776" s="3">
        <v>-1.6226833000000001</v>
      </c>
      <c r="F776" s="3">
        <v>68.417357999999993</v>
      </c>
    </row>
    <row r="777" spans="1:6">
      <c r="A777" s="3" t="s">
        <v>2</v>
      </c>
      <c r="B777" s="3">
        <v>2009</v>
      </c>
      <c r="C777" s="3">
        <v>122</v>
      </c>
      <c r="D777" s="3">
        <v>3.7609523999999999</v>
      </c>
      <c r="E777" s="3">
        <v>-1.6226833000000001</v>
      </c>
      <c r="F777" s="3">
        <v>68.417357999999993</v>
      </c>
    </row>
    <row r="778" spans="1:6">
      <c r="A778" s="3" t="s">
        <v>2</v>
      </c>
      <c r="B778" s="3">
        <v>2009</v>
      </c>
      <c r="C778" s="3">
        <v>122</v>
      </c>
      <c r="D778" s="3">
        <v>3.7439545000000001</v>
      </c>
      <c r="E778" s="3">
        <v>-1.6226833000000001</v>
      </c>
      <c r="F778" s="3">
        <v>68.417357999999993</v>
      </c>
    </row>
    <row r="779" spans="1:6">
      <c r="A779" s="3" t="s">
        <v>2</v>
      </c>
      <c r="B779" s="3">
        <v>2009</v>
      </c>
      <c r="C779" s="3">
        <v>122</v>
      </c>
      <c r="D779" s="3">
        <v>3.6536818000000002</v>
      </c>
      <c r="E779" s="3">
        <v>-1.6226833000000001</v>
      </c>
      <c r="F779" s="3">
        <v>68.417357999999993</v>
      </c>
    </row>
    <row r="780" spans="1:6">
      <c r="A780" s="3" t="s">
        <v>2</v>
      </c>
      <c r="B780" s="3">
        <v>2009</v>
      </c>
      <c r="C780" s="3">
        <v>122</v>
      </c>
      <c r="D780" s="3">
        <v>3.6062856999999999</v>
      </c>
      <c r="E780" s="3">
        <v>-1.6226833000000001</v>
      </c>
      <c r="F780" s="3">
        <v>68.417357999999993</v>
      </c>
    </row>
    <row r="781" spans="1:6">
      <c r="A781" s="3" t="s">
        <v>2</v>
      </c>
      <c r="B781" s="3">
        <v>2009</v>
      </c>
      <c r="C781" s="3">
        <v>122</v>
      </c>
      <c r="D781" s="3">
        <v>3.5815217000000001</v>
      </c>
      <c r="E781" s="3">
        <v>-1.6226833000000001</v>
      </c>
      <c r="F781" s="3">
        <v>68.417357999999993</v>
      </c>
    </row>
    <row r="782" spans="1:6">
      <c r="A782" s="3" t="s">
        <v>2</v>
      </c>
      <c r="B782" s="3">
        <v>2010</v>
      </c>
      <c r="C782" s="3">
        <v>122</v>
      </c>
      <c r="D782" s="3">
        <v>3.7259047999999999</v>
      </c>
      <c r="E782" s="3">
        <v>-3.1083634</v>
      </c>
      <c r="F782" s="3">
        <v>79.579773000000003</v>
      </c>
    </row>
    <row r="783" spans="1:6">
      <c r="A783" s="3" t="s">
        <v>2</v>
      </c>
      <c r="B783" s="3">
        <v>2010</v>
      </c>
      <c r="C783" s="3">
        <v>122</v>
      </c>
      <c r="D783" s="3">
        <v>3.6433</v>
      </c>
      <c r="E783" s="3">
        <v>-3.1083634</v>
      </c>
      <c r="F783" s="3">
        <v>79.579773000000003</v>
      </c>
    </row>
    <row r="784" spans="1:6">
      <c r="A784" s="3" t="s">
        <v>2</v>
      </c>
      <c r="B784" s="3">
        <v>2010</v>
      </c>
      <c r="C784" s="3">
        <v>122</v>
      </c>
      <c r="D784" s="3">
        <v>3.5157826000000001</v>
      </c>
      <c r="E784" s="3">
        <v>-3.1083634</v>
      </c>
      <c r="F784" s="3">
        <v>79.579773000000003</v>
      </c>
    </row>
    <row r="785" spans="1:6">
      <c r="A785" s="3" t="s">
        <v>2</v>
      </c>
      <c r="B785" s="3">
        <v>2010</v>
      </c>
      <c r="C785" s="3">
        <v>122</v>
      </c>
      <c r="D785" s="3">
        <v>3.4595908999999998</v>
      </c>
      <c r="E785" s="3">
        <v>-3.1083634</v>
      </c>
      <c r="F785" s="3">
        <v>79.579773000000003</v>
      </c>
    </row>
    <row r="786" spans="1:6">
      <c r="A786" s="3" t="s">
        <v>2</v>
      </c>
      <c r="B786" s="3">
        <v>2010</v>
      </c>
      <c r="C786" s="3">
        <v>122</v>
      </c>
      <c r="D786" s="3">
        <v>3.1802857000000002</v>
      </c>
      <c r="E786" s="3">
        <v>-3.1083634</v>
      </c>
      <c r="F786" s="3">
        <v>79.579773000000003</v>
      </c>
    </row>
    <row r="787" spans="1:6">
      <c r="A787" s="3" t="s">
        <v>2</v>
      </c>
      <c r="B787" s="3">
        <v>2010</v>
      </c>
      <c r="C787" s="3">
        <v>122</v>
      </c>
      <c r="D787" s="3">
        <v>3.1782727</v>
      </c>
      <c r="E787" s="3">
        <v>-3.1083634</v>
      </c>
      <c r="F787" s="3">
        <v>79.579773000000003</v>
      </c>
    </row>
    <row r="788" spans="1:6">
      <c r="A788" s="3" t="s">
        <v>2</v>
      </c>
      <c r="B788" s="3">
        <v>2010</v>
      </c>
      <c r="C788" s="3">
        <v>122</v>
      </c>
      <c r="D788" s="3">
        <v>3.0436364</v>
      </c>
      <c r="E788" s="3">
        <v>-3.1083634</v>
      </c>
      <c r="F788" s="3">
        <v>79.579773000000003</v>
      </c>
    </row>
    <row r="789" spans="1:6">
      <c r="A789" s="3" t="s">
        <v>2</v>
      </c>
      <c r="B789" s="3">
        <v>2010</v>
      </c>
      <c r="C789" s="3">
        <v>122</v>
      </c>
      <c r="D789" s="3">
        <v>2.7568636</v>
      </c>
      <c r="E789" s="3">
        <v>-3.1083634</v>
      </c>
      <c r="F789" s="3">
        <v>79.579773000000003</v>
      </c>
    </row>
    <row r="790" spans="1:6">
      <c r="A790" s="3" t="s">
        <v>2</v>
      </c>
      <c r="B790" s="3">
        <v>2010</v>
      </c>
      <c r="C790" s="3">
        <v>122</v>
      </c>
      <c r="D790" s="3">
        <v>2.7858635999999999</v>
      </c>
      <c r="E790" s="3">
        <v>-3.1083634</v>
      </c>
      <c r="F790" s="3">
        <v>79.579773000000003</v>
      </c>
    </row>
    <row r="791" spans="1:6">
      <c r="A791" s="3" t="s">
        <v>2</v>
      </c>
      <c r="B791" s="3">
        <v>2010</v>
      </c>
      <c r="C791" s="3">
        <v>122</v>
      </c>
      <c r="D791" s="3">
        <v>2.7993332999999998</v>
      </c>
      <c r="E791" s="3">
        <v>-3.1083634</v>
      </c>
      <c r="F791" s="3">
        <v>79.579773000000003</v>
      </c>
    </row>
    <row r="792" spans="1:6">
      <c r="A792" s="3" t="s">
        <v>2</v>
      </c>
      <c r="B792" s="3">
        <v>2010</v>
      </c>
      <c r="C792" s="3">
        <v>122</v>
      </c>
      <c r="D792" s="3">
        <v>2.9998182</v>
      </c>
      <c r="E792" s="3">
        <v>-3.1083634</v>
      </c>
      <c r="F792" s="3">
        <v>79.579773000000003</v>
      </c>
    </row>
    <row r="793" spans="1:6">
      <c r="A793" s="3" t="s">
        <v>2</v>
      </c>
      <c r="B793" s="3">
        <v>2010</v>
      </c>
      <c r="C793" s="3">
        <v>122</v>
      </c>
      <c r="D793" s="3">
        <v>3.4096522</v>
      </c>
      <c r="E793" s="3">
        <v>-3.1083634</v>
      </c>
      <c r="F793" s="3">
        <v>79.579773000000003</v>
      </c>
    </row>
    <row r="794" spans="1:6">
      <c r="A794" s="3" t="s">
        <v>2</v>
      </c>
      <c r="B794" s="3">
        <v>2011</v>
      </c>
      <c r="C794" s="3">
        <v>122</v>
      </c>
      <c r="D794" s="3">
        <v>3.5348571</v>
      </c>
      <c r="E794" s="3">
        <v>-2.2717942999999998</v>
      </c>
      <c r="F794" s="3">
        <v>82.417664000000002</v>
      </c>
    </row>
    <row r="795" spans="1:6">
      <c r="A795" s="3" t="s">
        <v>2</v>
      </c>
      <c r="B795" s="3">
        <v>2011</v>
      </c>
      <c r="C795" s="3">
        <v>122</v>
      </c>
      <c r="D795" s="3">
        <v>3.6613000000000002</v>
      </c>
      <c r="E795" s="3">
        <v>-2.2717942999999998</v>
      </c>
      <c r="F795" s="3">
        <v>82.417664000000002</v>
      </c>
    </row>
    <row r="796" spans="1:6">
      <c r="A796" s="3" t="s">
        <v>2</v>
      </c>
      <c r="B796" s="3">
        <v>2011</v>
      </c>
      <c r="C796" s="3">
        <v>122</v>
      </c>
      <c r="D796" s="3">
        <v>3.6693478000000002</v>
      </c>
      <c r="E796" s="3">
        <v>-2.2717942999999998</v>
      </c>
      <c r="F796" s="3">
        <v>82.417664000000002</v>
      </c>
    </row>
    <row r="797" spans="1:6">
      <c r="A797" s="3" t="s">
        <v>2</v>
      </c>
      <c r="B797" s="3">
        <v>2011</v>
      </c>
      <c r="C797" s="3">
        <v>122</v>
      </c>
      <c r="D797" s="3">
        <v>3.7486190000000001</v>
      </c>
      <c r="E797" s="3">
        <v>-2.2717942999999998</v>
      </c>
      <c r="F797" s="3">
        <v>82.417664000000002</v>
      </c>
    </row>
    <row r="798" spans="1:6">
      <c r="A798" s="3" t="s">
        <v>2</v>
      </c>
      <c r="B798" s="3">
        <v>2011</v>
      </c>
      <c r="C798" s="3">
        <v>122</v>
      </c>
      <c r="D798" s="3">
        <v>3.5153181999999998</v>
      </c>
      <c r="E798" s="3">
        <v>-2.2717942999999998</v>
      </c>
      <c r="F798" s="3">
        <v>82.417664000000002</v>
      </c>
    </row>
    <row r="799" spans="1:6">
      <c r="A799" s="3" t="s">
        <v>2</v>
      </c>
      <c r="B799" s="3">
        <v>2011</v>
      </c>
      <c r="C799" s="3">
        <v>122</v>
      </c>
      <c r="D799" s="3">
        <v>3.4225908999999999</v>
      </c>
      <c r="E799" s="3">
        <v>-2.2717942999999998</v>
      </c>
      <c r="F799" s="3">
        <v>82.417664000000002</v>
      </c>
    </row>
    <row r="800" spans="1:6">
      <c r="A800" s="3" t="s">
        <v>2</v>
      </c>
      <c r="B800" s="3">
        <v>2011</v>
      </c>
      <c r="C800" s="3">
        <v>122</v>
      </c>
      <c r="D800" s="3">
        <v>3.3396189999999999</v>
      </c>
      <c r="E800" s="3">
        <v>-2.2717942999999998</v>
      </c>
      <c r="F800" s="3">
        <v>82.417664000000002</v>
      </c>
    </row>
    <row r="801" spans="1:8">
      <c r="A801" s="3" t="s">
        <v>2</v>
      </c>
      <c r="B801" s="3">
        <v>2011</v>
      </c>
      <c r="C801" s="3">
        <v>122</v>
      </c>
      <c r="D801" s="3">
        <v>2.8355652</v>
      </c>
      <c r="E801" s="3">
        <v>-2.2717942999999998</v>
      </c>
      <c r="F801" s="3">
        <v>82.417664000000002</v>
      </c>
    </row>
    <row r="802" spans="1:8">
      <c r="A802" s="3" t="s">
        <v>2</v>
      </c>
      <c r="B802" s="3">
        <v>2011</v>
      </c>
      <c r="C802" s="3">
        <v>122</v>
      </c>
      <c r="D802" s="3">
        <v>2.6386818000000001</v>
      </c>
      <c r="E802" s="3">
        <v>-2.2717942999999998</v>
      </c>
      <c r="F802" s="3">
        <v>82.417664000000002</v>
      </c>
    </row>
    <row r="803" spans="1:8">
      <c r="A803" s="3" t="s">
        <v>2</v>
      </c>
      <c r="B803" s="3">
        <v>2011</v>
      </c>
      <c r="C803" s="3">
        <v>122</v>
      </c>
      <c r="D803" s="3">
        <v>2.9178571</v>
      </c>
      <c r="E803" s="3">
        <v>-2.2717942999999998</v>
      </c>
      <c r="F803" s="3">
        <v>82.417664000000002</v>
      </c>
    </row>
    <row r="804" spans="1:8">
      <c r="A804" s="3" t="s">
        <v>2</v>
      </c>
      <c r="B804" s="3">
        <v>2011</v>
      </c>
      <c r="C804" s="3">
        <v>122</v>
      </c>
      <c r="D804" s="3">
        <v>3.3404544999999999</v>
      </c>
      <c r="E804" s="3">
        <v>-2.2717942999999998</v>
      </c>
      <c r="F804" s="3">
        <v>82.417664000000002</v>
      </c>
    </row>
    <row r="805" spans="1:8">
      <c r="A805" s="3" t="s">
        <v>2</v>
      </c>
      <c r="B805" s="3">
        <v>2011</v>
      </c>
      <c r="C805" s="3">
        <v>122</v>
      </c>
      <c r="D805" s="3">
        <v>3.0289999999999999</v>
      </c>
      <c r="E805" s="3">
        <v>-2.2717942999999998</v>
      </c>
      <c r="F805" s="3">
        <v>82.417664000000002</v>
      </c>
    </row>
    <row r="806" spans="1:8">
      <c r="A806" s="3" t="s">
        <v>2</v>
      </c>
      <c r="B806" s="3">
        <v>2012</v>
      </c>
      <c r="C806" s="3">
        <v>122</v>
      </c>
      <c r="D806" s="3">
        <v>3.0792727000000002</v>
      </c>
      <c r="E806" s="3">
        <v>-0.41131710999999999</v>
      </c>
      <c r="F806" s="3">
        <v>82.178177000000005</v>
      </c>
    </row>
    <row r="807" spans="1:8">
      <c r="A807" s="3" t="s">
        <v>2</v>
      </c>
      <c r="B807" s="3">
        <v>2012</v>
      </c>
      <c r="C807" s="3">
        <v>122</v>
      </c>
      <c r="D807" s="3">
        <v>2.9479047999999999</v>
      </c>
      <c r="E807" s="3">
        <v>-0.41131710999999999</v>
      </c>
      <c r="F807" s="3">
        <v>82.178177000000005</v>
      </c>
    </row>
    <row r="808" spans="1:8">
      <c r="A808" s="3" t="s">
        <v>2</v>
      </c>
      <c r="B808" s="3">
        <v>2012</v>
      </c>
      <c r="C808" s="3">
        <v>122</v>
      </c>
      <c r="D808" s="3">
        <v>2.8262273000000002</v>
      </c>
      <c r="E808" s="3">
        <v>-0.41131710999999999</v>
      </c>
      <c r="F808" s="3">
        <v>82.178177000000005</v>
      </c>
    </row>
    <row r="809" spans="1:8">
      <c r="A809" s="3" t="s">
        <v>2</v>
      </c>
      <c r="B809" s="3">
        <v>2012</v>
      </c>
      <c r="C809" s="3">
        <v>122</v>
      </c>
      <c r="D809" s="3">
        <v>2.7877619</v>
      </c>
      <c r="E809" s="3">
        <v>-0.41131710999999999</v>
      </c>
      <c r="F809" s="3">
        <v>82.178177000000005</v>
      </c>
    </row>
    <row r="810" spans="1:8">
      <c r="A810" s="3" t="s">
        <v>2</v>
      </c>
      <c r="B810" s="3">
        <v>2012</v>
      </c>
      <c r="C810" s="3">
        <v>122</v>
      </c>
      <c r="D810" s="3">
        <v>2.4551303999999998</v>
      </c>
      <c r="E810" s="3">
        <v>-0.41131710999999999</v>
      </c>
      <c r="F810" s="3">
        <v>82.178177000000005</v>
      </c>
      <c r="G810" s="3">
        <v>1.6</v>
      </c>
    </row>
    <row r="811" spans="1:8">
      <c r="A811" s="3" t="s">
        <v>2</v>
      </c>
      <c r="B811" s="3">
        <v>2012</v>
      </c>
      <c r="C811" s="3">
        <v>122</v>
      </c>
      <c r="D811" s="3">
        <v>2.2588094999999999</v>
      </c>
      <c r="E811" s="3">
        <v>-0.41131710999999999</v>
      </c>
      <c r="F811" s="3">
        <v>82.178177000000005</v>
      </c>
      <c r="G811" s="3">
        <v>1.6</v>
      </c>
      <c r="H811" s="3">
        <v>-0.60000010000000004</v>
      </c>
    </row>
    <row r="812" spans="1:8">
      <c r="A812" s="3" t="s">
        <v>2</v>
      </c>
      <c r="B812" s="3">
        <v>2012</v>
      </c>
      <c r="C812" s="3">
        <v>122</v>
      </c>
      <c r="D812" s="3">
        <v>2.0311818000000001</v>
      </c>
      <c r="E812" s="3">
        <v>-0.41131710999999999</v>
      </c>
      <c r="F812" s="3">
        <v>82.178177000000005</v>
      </c>
      <c r="G812" s="3">
        <v>1.6</v>
      </c>
      <c r="H812" s="3">
        <v>-0.60000010000000004</v>
      </c>
    </row>
    <row r="813" spans="1:8">
      <c r="A813" s="3" t="s">
        <v>2</v>
      </c>
      <c r="B813" s="3">
        <v>2012</v>
      </c>
      <c r="C813" s="3">
        <v>122</v>
      </c>
      <c r="D813" s="3">
        <v>1.973087</v>
      </c>
      <c r="E813" s="3">
        <v>-0.41131710999999999</v>
      </c>
      <c r="F813" s="3">
        <v>82.178177000000005</v>
      </c>
      <c r="G813" s="3">
        <v>1.3</v>
      </c>
      <c r="H813" s="3">
        <v>-0.60000010000000004</v>
      </c>
    </row>
    <row r="814" spans="1:8">
      <c r="A814" s="3" t="s">
        <v>2</v>
      </c>
      <c r="B814" s="3">
        <v>2012</v>
      </c>
      <c r="C814" s="3">
        <v>122</v>
      </c>
      <c r="D814" s="3">
        <v>2.0897999999999999</v>
      </c>
      <c r="E814" s="3">
        <v>-0.41131710999999999</v>
      </c>
      <c r="F814" s="3">
        <v>82.178177000000005</v>
      </c>
      <c r="G814" s="3">
        <v>1.3</v>
      </c>
      <c r="H814" s="3">
        <v>-0.64275020000000005</v>
      </c>
    </row>
    <row r="815" spans="1:8">
      <c r="A815" s="3" t="s">
        <v>2</v>
      </c>
      <c r="B815" s="3">
        <v>2012</v>
      </c>
      <c r="C815" s="3">
        <v>122</v>
      </c>
      <c r="D815" s="3">
        <v>2.0077391000000002</v>
      </c>
      <c r="E815" s="3">
        <v>-0.41131710999999999</v>
      </c>
      <c r="F815" s="3">
        <v>82.178177000000005</v>
      </c>
      <c r="G815" s="3">
        <v>1.3</v>
      </c>
      <c r="H815" s="3">
        <v>-0.61420019999999997</v>
      </c>
    </row>
    <row r="816" spans="1:8">
      <c r="A816" s="3" t="s">
        <v>2</v>
      </c>
      <c r="B816" s="3">
        <v>2012</v>
      </c>
      <c r="C816" s="3">
        <v>122</v>
      </c>
      <c r="D816" s="3">
        <v>1.8228636</v>
      </c>
      <c r="E816" s="3">
        <v>-0.41131710999999999</v>
      </c>
      <c r="F816" s="3">
        <v>82.178177000000005</v>
      </c>
      <c r="G816" s="3">
        <v>0.95</v>
      </c>
      <c r="H816" s="3">
        <v>-0.61420019999999997</v>
      </c>
    </row>
    <row r="817" spans="1:8">
      <c r="A817" s="3" t="s">
        <v>2</v>
      </c>
      <c r="B817" s="3">
        <v>2012</v>
      </c>
      <c r="C817" s="3">
        <v>122</v>
      </c>
      <c r="D817" s="3">
        <v>1.7397619</v>
      </c>
      <c r="E817" s="3">
        <v>-0.41131710999999999</v>
      </c>
      <c r="F817" s="3">
        <v>82.178177000000005</v>
      </c>
      <c r="G817" s="3">
        <v>0.95</v>
      </c>
      <c r="H817" s="3">
        <v>-0.82840009999999997</v>
      </c>
    </row>
    <row r="818" spans="1:8">
      <c r="A818" s="3" t="s">
        <v>2</v>
      </c>
      <c r="B818" s="3">
        <v>2013</v>
      </c>
      <c r="C818" s="3">
        <v>122</v>
      </c>
      <c r="D818" s="3">
        <v>1.8887391</v>
      </c>
      <c r="E818" s="3">
        <v>4.6868099999999996E-3</v>
      </c>
      <c r="F818" s="3">
        <v>81.660933999999997</v>
      </c>
      <c r="G818" s="3">
        <v>1.45</v>
      </c>
      <c r="H818" s="3">
        <v>-0.82840009999999997</v>
      </c>
    </row>
    <row r="819" spans="1:8">
      <c r="A819" s="3" t="s">
        <v>2</v>
      </c>
      <c r="B819" s="3">
        <v>2013</v>
      </c>
      <c r="C819" s="3">
        <v>122</v>
      </c>
      <c r="D819" s="3">
        <v>1.9289000000000001</v>
      </c>
      <c r="E819" s="3">
        <v>4.6868099999999996E-3</v>
      </c>
      <c r="F819" s="3">
        <v>81.660933999999997</v>
      </c>
      <c r="G819" s="3">
        <v>1.45</v>
      </c>
      <c r="H819" s="3">
        <v>-0.29305009999999998</v>
      </c>
    </row>
    <row r="820" spans="1:8">
      <c r="A820" s="3" t="s">
        <v>2</v>
      </c>
      <c r="B820" s="3">
        <v>2013</v>
      </c>
      <c r="C820" s="3">
        <v>122</v>
      </c>
      <c r="D820" s="3">
        <v>1.7140476</v>
      </c>
      <c r="E820" s="3">
        <v>4.6868099999999996E-3</v>
      </c>
      <c r="F820" s="3">
        <v>81.660933999999997</v>
      </c>
      <c r="G820" s="3">
        <v>1.5</v>
      </c>
      <c r="H820" s="3">
        <v>-0.3145</v>
      </c>
    </row>
    <row r="821" spans="1:8">
      <c r="A821" s="3" t="s">
        <v>2</v>
      </c>
      <c r="B821" s="3">
        <v>2013</v>
      </c>
      <c r="C821" s="3">
        <v>122</v>
      </c>
      <c r="D821" s="3">
        <v>1.6319545</v>
      </c>
      <c r="E821" s="3">
        <v>4.6868099999999996E-3</v>
      </c>
      <c r="F821" s="3">
        <v>81.660933999999997</v>
      </c>
      <c r="G821" s="3">
        <v>1.5</v>
      </c>
      <c r="H821" s="3">
        <v>-0.3145</v>
      </c>
    </row>
    <row r="822" spans="1:8">
      <c r="A822" s="3" t="s">
        <v>2</v>
      </c>
      <c r="B822" s="3">
        <v>2013</v>
      </c>
      <c r="C822" s="3">
        <v>122</v>
      </c>
      <c r="D822" s="3">
        <v>1.7423043</v>
      </c>
      <c r="E822" s="3">
        <v>4.6868099999999996E-3</v>
      </c>
      <c r="F822" s="3">
        <v>81.660933999999997</v>
      </c>
      <c r="G822" s="3">
        <v>1.5</v>
      </c>
      <c r="H822" s="3">
        <v>-0.5431146</v>
      </c>
    </row>
    <row r="823" spans="1:8">
      <c r="A823" s="3" t="s">
        <v>2</v>
      </c>
      <c r="B823" s="3">
        <v>2013</v>
      </c>
      <c r="C823" s="3">
        <v>122</v>
      </c>
      <c r="D823" s="3">
        <v>2.0290499999999998</v>
      </c>
      <c r="E823" s="3">
        <v>4.6868099999999996E-3</v>
      </c>
      <c r="F823" s="3">
        <v>81.660933999999997</v>
      </c>
      <c r="G823" s="3">
        <v>1.5</v>
      </c>
      <c r="H823" s="3">
        <v>-0.5860147</v>
      </c>
    </row>
    <row r="824" spans="1:8">
      <c r="A824" s="3" t="s">
        <v>2</v>
      </c>
      <c r="B824" s="3">
        <v>2013</v>
      </c>
      <c r="C824" s="3">
        <v>122</v>
      </c>
      <c r="D824" s="3">
        <v>2.0582609000000001</v>
      </c>
      <c r="E824" s="3">
        <v>4.6868099999999996E-3</v>
      </c>
      <c r="F824" s="3">
        <v>81.660933999999997</v>
      </c>
      <c r="G824" s="3">
        <v>1.5</v>
      </c>
      <c r="H824" s="3">
        <v>-0.5860147</v>
      </c>
    </row>
    <row r="825" spans="1:8">
      <c r="A825" s="3" t="s">
        <v>2</v>
      </c>
      <c r="B825" s="3">
        <v>2013</v>
      </c>
      <c r="C825" s="3">
        <v>122</v>
      </c>
      <c r="D825" s="3">
        <v>2.2043636000000002</v>
      </c>
      <c r="E825" s="3">
        <v>4.6868099999999996E-3</v>
      </c>
      <c r="F825" s="3">
        <v>81.660933999999997</v>
      </c>
      <c r="G825" s="3">
        <v>1.5</v>
      </c>
      <c r="H825" s="3">
        <v>-0.5860147</v>
      </c>
    </row>
    <row r="826" spans="1:8">
      <c r="A826" s="3" t="s">
        <v>2</v>
      </c>
      <c r="B826" s="3">
        <v>2013</v>
      </c>
      <c r="C826" s="3">
        <v>122</v>
      </c>
      <c r="D826" s="3">
        <v>2.3329048000000001</v>
      </c>
      <c r="E826" s="3">
        <v>4.6868099999999996E-3</v>
      </c>
      <c r="F826" s="3">
        <v>81.660933999999997</v>
      </c>
      <c r="G826" s="3">
        <v>1.5</v>
      </c>
      <c r="H826" s="3">
        <v>-0.25761460000000003</v>
      </c>
    </row>
    <row r="827" spans="1:8">
      <c r="A827" s="3" t="s">
        <v>2</v>
      </c>
      <c r="B827" s="3">
        <v>2013</v>
      </c>
      <c r="C827" s="3">
        <v>122</v>
      </c>
      <c r="D827" s="3">
        <v>2.1887826000000001</v>
      </c>
      <c r="E827" s="3">
        <v>4.6868099999999996E-3</v>
      </c>
      <c r="F827" s="3">
        <v>81.660933999999997</v>
      </c>
      <c r="G827" s="3">
        <v>1.5</v>
      </c>
      <c r="H827" s="3">
        <v>-0.25761460000000003</v>
      </c>
    </row>
    <row r="828" spans="1:8">
      <c r="A828" s="3" t="s">
        <v>2</v>
      </c>
      <c r="B828" s="3">
        <v>2013</v>
      </c>
      <c r="C828" s="3">
        <v>122</v>
      </c>
      <c r="D828" s="3">
        <v>2.0720000000000001</v>
      </c>
      <c r="E828" s="3">
        <v>4.6868099999999996E-3</v>
      </c>
      <c r="F828" s="3">
        <v>81.660933999999997</v>
      </c>
      <c r="G828" s="3">
        <v>1.6</v>
      </c>
      <c r="H828" s="3">
        <v>-0.59999990000000003</v>
      </c>
    </row>
    <row r="829" spans="1:8">
      <c r="A829" s="3" t="s">
        <v>2</v>
      </c>
      <c r="B829" s="3">
        <v>2013</v>
      </c>
      <c r="C829" s="3">
        <v>122</v>
      </c>
      <c r="D829" s="3">
        <v>2.1672726999999998</v>
      </c>
      <c r="E829" s="3">
        <v>4.6868099999999996E-3</v>
      </c>
      <c r="F829" s="3">
        <v>81.660933999999997</v>
      </c>
      <c r="G829" s="3">
        <v>1.6</v>
      </c>
      <c r="H829" s="3">
        <v>-0.59999990000000003</v>
      </c>
    </row>
    <row r="830" spans="1:8">
      <c r="A830" s="3" t="s">
        <v>2</v>
      </c>
      <c r="B830" s="3">
        <v>2014</v>
      </c>
      <c r="C830" s="3">
        <v>122</v>
      </c>
      <c r="D830" s="3">
        <v>2.1225217000000001</v>
      </c>
      <c r="E830" s="3">
        <v>0.82797354000000001</v>
      </c>
      <c r="F830" s="3">
        <v>81.011268999999999</v>
      </c>
      <c r="G830" s="3">
        <v>1.8</v>
      </c>
      <c r="H830" s="3">
        <v>-0.59999990000000003</v>
      </c>
    </row>
    <row r="831" spans="1:8">
      <c r="A831" s="3" t="s">
        <v>2</v>
      </c>
      <c r="B831" s="3">
        <v>2014</v>
      </c>
      <c r="C831" s="3">
        <v>122</v>
      </c>
      <c r="D831" s="3">
        <v>1.9440500000000001</v>
      </c>
      <c r="E831" s="3">
        <v>0.82797354000000001</v>
      </c>
      <c r="F831" s="3">
        <v>81.011268999999999</v>
      </c>
      <c r="G831" s="3">
        <v>1.8</v>
      </c>
      <c r="H831" s="3">
        <v>-1.0104</v>
      </c>
    </row>
    <row r="832" spans="1:8">
      <c r="A832" s="3" t="s">
        <v>2</v>
      </c>
      <c r="B832" s="3">
        <v>2014</v>
      </c>
      <c r="C832" s="3">
        <v>122</v>
      </c>
      <c r="D832" s="3">
        <v>1.8602856999999999</v>
      </c>
      <c r="E832" s="3">
        <v>0.82797354000000001</v>
      </c>
      <c r="F832" s="3">
        <v>81.011268999999999</v>
      </c>
      <c r="G832" s="3">
        <v>1.8</v>
      </c>
      <c r="H832" s="3">
        <v>-0.85329999999999995</v>
      </c>
    </row>
    <row r="833" spans="1:8">
      <c r="A833" s="3" t="s">
        <v>2</v>
      </c>
      <c r="B833" s="3">
        <v>2014</v>
      </c>
      <c r="C833" s="3">
        <v>122</v>
      </c>
      <c r="D833" s="3">
        <v>1.7579091</v>
      </c>
      <c r="E833" s="3">
        <v>0.82797354000000001</v>
      </c>
      <c r="F833" s="3">
        <v>81.011268999999999</v>
      </c>
      <c r="G833" s="3">
        <v>1.8</v>
      </c>
      <c r="H833" s="3">
        <v>-0.85329999999999995</v>
      </c>
    </row>
    <row r="834" spans="1:8">
      <c r="A834" s="3" t="s">
        <v>2</v>
      </c>
      <c r="B834" s="3">
        <v>2014</v>
      </c>
      <c r="C834" s="3">
        <v>122</v>
      </c>
      <c r="D834" s="3">
        <v>1.6187273</v>
      </c>
      <c r="E834" s="3">
        <v>0.82797354000000001</v>
      </c>
      <c r="F834" s="3">
        <v>81.011268999999999</v>
      </c>
      <c r="G834" s="3">
        <v>1.85</v>
      </c>
      <c r="H834" s="3">
        <v>3.8600000000000001E-3</v>
      </c>
    </row>
    <row r="835" spans="1:8">
      <c r="A835" s="3" t="s">
        <v>2</v>
      </c>
      <c r="B835" s="3">
        <v>2014</v>
      </c>
      <c r="C835" s="3">
        <v>122</v>
      </c>
      <c r="D835" s="3">
        <v>1.6517618999999999</v>
      </c>
      <c r="E835" s="3">
        <v>0.82797354000000001</v>
      </c>
      <c r="F835" s="3">
        <v>81.011268999999999</v>
      </c>
      <c r="G835" s="3">
        <v>1.9</v>
      </c>
      <c r="H835" s="3">
        <v>-0.79613999999999996</v>
      </c>
    </row>
    <row r="836" spans="1:8">
      <c r="A836" s="3" t="s">
        <v>2</v>
      </c>
      <c r="B836" s="3">
        <v>2014</v>
      </c>
      <c r="C836" s="3">
        <v>122</v>
      </c>
      <c r="D836" s="3">
        <v>1.4592174</v>
      </c>
      <c r="E836" s="3">
        <v>0.82797354000000001</v>
      </c>
      <c r="F836" s="3">
        <v>81.011268999999999</v>
      </c>
      <c r="G836" s="3">
        <v>1.9</v>
      </c>
      <c r="H836" s="3">
        <v>-0.74614000000000003</v>
      </c>
    </row>
    <row r="837" spans="1:8">
      <c r="A837" s="3" t="s">
        <v>2</v>
      </c>
      <c r="B837" s="3">
        <v>2014</v>
      </c>
      <c r="C837" s="3">
        <v>122</v>
      </c>
      <c r="D837" s="3">
        <v>1.2688571</v>
      </c>
      <c r="E837" s="3">
        <v>0.82797354000000001</v>
      </c>
      <c r="F837" s="3">
        <v>81.011268999999999</v>
      </c>
      <c r="G837" s="3">
        <v>1.8</v>
      </c>
      <c r="H837" s="3">
        <v>-0.74614000000000003</v>
      </c>
    </row>
    <row r="838" spans="1:8">
      <c r="A838" s="3" t="s">
        <v>2</v>
      </c>
      <c r="B838" s="3">
        <v>2014</v>
      </c>
      <c r="C838" s="3">
        <v>122</v>
      </c>
      <c r="D838" s="3">
        <v>1.2092727000000001</v>
      </c>
      <c r="E838" s="3">
        <v>0.82797354000000001</v>
      </c>
      <c r="F838" s="3">
        <v>81.011268999999999</v>
      </c>
      <c r="G838" s="3">
        <v>1.75</v>
      </c>
      <c r="H838" s="3">
        <v>-0.78193999999999997</v>
      </c>
    </row>
    <row r="839" spans="1:8">
      <c r="A839" s="3" t="s">
        <v>2</v>
      </c>
      <c r="B839" s="3">
        <v>2014</v>
      </c>
      <c r="C839" s="3">
        <v>122</v>
      </c>
      <c r="D839" s="3">
        <v>1.0909565000000001</v>
      </c>
      <c r="E839" s="3">
        <v>0.82797354000000001</v>
      </c>
      <c r="F839" s="3">
        <v>81.011268999999999</v>
      </c>
      <c r="G839" s="3">
        <v>1.6</v>
      </c>
      <c r="H839" s="3">
        <v>-0.78193999999999997</v>
      </c>
    </row>
    <row r="840" spans="1:8">
      <c r="A840" s="3" t="s">
        <v>2</v>
      </c>
      <c r="B840" s="3">
        <v>2014</v>
      </c>
      <c r="C840" s="3">
        <v>122</v>
      </c>
      <c r="D840" s="3">
        <v>0.96545000000000003</v>
      </c>
      <c r="E840" s="3">
        <v>0.82797354000000001</v>
      </c>
      <c r="F840" s="3">
        <v>81.011268999999999</v>
      </c>
      <c r="G840" s="3">
        <v>1.3</v>
      </c>
      <c r="H840" s="3">
        <v>-0.81774990000000003</v>
      </c>
    </row>
    <row r="841" spans="1:8">
      <c r="A841" s="3" t="s">
        <v>2</v>
      </c>
      <c r="B841" s="3">
        <v>2014</v>
      </c>
      <c r="C841" s="3">
        <v>122</v>
      </c>
      <c r="D841" s="3">
        <v>0.79100000000000004</v>
      </c>
      <c r="E841" s="3">
        <v>0.82797354000000001</v>
      </c>
      <c r="F841" s="3">
        <v>81.011268999999999</v>
      </c>
      <c r="G841" s="3">
        <v>1</v>
      </c>
      <c r="H841" s="3">
        <v>-0.67500000000000004</v>
      </c>
    </row>
    <row r="842" spans="1:8">
      <c r="A842" s="3" t="s">
        <v>2</v>
      </c>
      <c r="B842" s="3">
        <v>2015</v>
      </c>
      <c r="C842" s="3">
        <v>122</v>
      </c>
      <c r="D842" s="3">
        <v>0.53972726999999998</v>
      </c>
      <c r="E842" s="3">
        <v>-0.69440758000000002</v>
      </c>
      <c r="F842" s="3">
        <v>83.757942</v>
      </c>
      <c r="G842" s="3">
        <v>1.8</v>
      </c>
      <c r="H842" s="3">
        <v>-0.6179</v>
      </c>
    </row>
    <row r="843" spans="1:8">
      <c r="A843" s="3" t="s">
        <v>2</v>
      </c>
      <c r="B843" s="3">
        <v>2015</v>
      </c>
      <c r="C843" s="3">
        <v>122</v>
      </c>
      <c r="D843" s="3">
        <v>0.43245</v>
      </c>
      <c r="E843" s="3">
        <v>-0.69440758000000002</v>
      </c>
      <c r="F843" s="3">
        <v>83.757942</v>
      </c>
      <c r="G843" s="3">
        <v>1.7</v>
      </c>
      <c r="H843" s="3">
        <v>-0.5</v>
      </c>
    </row>
    <row r="844" spans="1:8">
      <c r="A844" s="3" t="s">
        <v>2</v>
      </c>
      <c r="B844" s="3">
        <v>2015</v>
      </c>
      <c r="C844" s="3">
        <v>122</v>
      </c>
      <c r="D844" s="3">
        <v>0.36336363999999999</v>
      </c>
      <c r="E844" s="3">
        <v>-0.69440758000000002</v>
      </c>
      <c r="F844" s="3">
        <v>83.757942</v>
      </c>
      <c r="G844" s="3">
        <v>1.7</v>
      </c>
      <c r="H844" s="3">
        <v>-0.88580000000000003</v>
      </c>
    </row>
    <row r="845" spans="1:8">
      <c r="A845" s="3" t="s">
        <v>2</v>
      </c>
      <c r="B845" s="3">
        <v>2015</v>
      </c>
      <c r="C845" s="3">
        <v>122</v>
      </c>
      <c r="D845" s="3">
        <v>0.28359090999999997</v>
      </c>
      <c r="E845" s="3">
        <v>-0.69440758000000002</v>
      </c>
      <c r="F845" s="3">
        <v>83.757942</v>
      </c>
      <c r="G845" s="3">
        <v>1.7</v>
      </c>
      <c r="H845" s="3">
        <v>-0.88580000000000003</v>
      </c>
    </row>
    <row r="846" spans="1:8">
      <c r="A846" s="3" t="s">
        <v>2</v>
      </c>
      <c r="B846" s="3">
        <v>2015</v>
      </c>
      <c r="C846" s="3">
        <v>122</v>
      </c>
      <c r="D846" s="3">
        <v>0.70414286000000004</v>
      </c>
      <c r="E846" s="3">
        <v>-0.69440758000000002</v>
      </c>
      <c r="F846" s="3">
        <v>83.757942</v>
      </c>
      <c r="G846" s="3">
        <v>1.7</v>
      </c>
      <c r="H846" s="3">
        <v>-0.48549999999999999</v>
      </c>
    </row>
    <row r="847" spans="1:8">
      <c r="A847" s="3" t="s">
        <v>2</v>
      </c>
      <c r="B847" s="3">
        <v>2015</v>
      </c>
      <c r="C847" s="3">
        <v>122</v>
      </c>
      <c r="D847" s="3">
        <v>1.0484091</v>
      </c>
      <c r="E847" s="3">
        <v>-0.69440758000000002</v>
      </c>
      <c r="F847" s="3">
        <v>83.757942</v>
      </c>
      <c r="G847" s="3">
        <v>1.65</v>
      </c>
      <c r="H847" s="3">
        <v>-0.32129999999999997</v>
      </c>
    </row>
    <row r="848" spans="1:8">
      <c r="A848" s="3" t="s">
        <v>2</v>
      </c>
      <c r="B848" s="3">
        <v>2015</v>
      </c>
      <c r="C848" s="3">
        <v>122</v>
      </c>
      <c r="D848" s="3">
        <v>1.0728260999999999</v>
      </c>
      <c r="E848" s="3">
        <v>-0.69440758000000002</v>
      </c>
      <c r="F848" s="3">
        <v>83.757942</v>
      </c>
      <c r="G848" s="3">
        <v>1.55</v>
      </c>
      <c r="H848" s="3">
        <v>-0.29275000000000001</v>
      </c>
    </row>
    <row r="849" spans="1:8">
      <c r="A849" s="3" t="s">
        <v>2</v>
      </c>
      <c r="B849" s="3">
        <v>2015</v>
      </c>
      <c r="C849" s="3">
        <v>122</v>
      </c>
      <c r="D849" s="3">
        <v>0.95128570999999995</v>
      </c>
      <c r="E849" s="3">
        <v>-0.69440758000000002</v>
      </c>
      <c r="F849" s="3">
        <v>83.757942</v>
      </c>
      <c r="G849" s="3">
        <v>1.55</v>
      </c>
      <c r="H849" s="3">
        <v>-0.36420000000000002</v>
      </c>
    </row>
    <row r="850" spans="1:8">
      <c r="A850" s="3" t="s">
        <v>2</v>
      </c>
      <c r="B850" s="3">
        <v>2015</v>
      </c>
      <c r="C850" s="3">
        <v>122</v>
      </c>
      <c r="D850" s="3">
        <v>0.95877272999999996</v>
      </c>
      <c r="E850" s="3">
        <v>-0.69440758000000002</v>
      </c>
      <c r="F850" s="3">
        <v>83.757942</v>
      </c>
      <c r="G850" s="3">
        <v>1.55</v>
      </c>
      <c r="H850" s="3">
        <v>-0.31419999999999998</v>
      </c>
    </row>
    <row r="851" spans="1:8">
      <c r="A851" s="3" t="s">
        <v>2</v>
      </c>
      <c r="B851" s="3">
        <v>2015</v>
      </c>
      <c r="C851" s="3">
        <v>122</v>
      </c>
      <c r="D851" s="3">
        <v>0.81963635999999995</v>
      </c>
      <c r="E851" s="3">
        <v>-0.69440758000000002</v>
      </c>
      <c r="F851" s="3">
        <v>83.757942</v>
      </c>
      <c r="G851" s="3">
        <v>1.5</v>
      </c>
      <c r="H851" s="3">
        <v>-0.37130000000000002</v>
      </c>
    </row>
    <row r="852" spans="1:8">
      <c r="A852" s="3" t="s">
        <v>2</v>
      </c>
      <c r="B852" s="3">
        <v>2015</v>
      </c>
      <c r="C852" s="3">
        <v>122</v>
      </c>
      <c r="D852" s="3">
        <v>0.80938094999999999</v>
      </c>
      <c r="E852" s="3">
        <v>-0.69440758000000002</v>
      </c>
      <c r="F852" s="3">
        <v>83.757942</v>
      </c>
      <c r="G852" s="3">
        <v>1.5</v>
      </c>
      <c r="H852" s="3">
        <v>-0.65710000000000002</v>
      </c>
    </row>
    <row r="853" spans="1:8">
      <c r="A853" s="3" t="s">
        <v>2</v>
      </c>
      <c r="B853" s="3">
        <v>2015</v>
      </c>
      <c r="C853" s="3">
        <v>122</v>
      </c>
      <c r="D853" s="3">
        <v>0.85213042999999999</v>
      </c>
      <c r="E853" s="3">
        <v>-0.69440758000000002</v>
      </c>
      <c r="F853" s="3">
        <v>83.757942</v>
      </c>
      <c r="G853" s="3">
        <v>1.5</v>
      </c>
      <c r="H853" s="3">
        <v>-0.72376660000000004</v>
      </c>
    </row>
    <row r="854" spans="1:8">
      <c r="A854" s="3" t="s">
        <v>2</v>
      </c>
      <c r="B854" s="3">
        <v>2016</v>
      </c>
      <c r="C854" s="3">
        <v>122</v>
      </c>
      <c r="D854" s="3">
        <v>0.76595237999999999</v>
      </c>
      <c r="E854" s="3">
        <v>0.75121068999999996</v>
      </c>
      <c r="F854" s="3">
        <v>84.401093000000003</v>
      </c>
      <c r="G854" s="3">
        <v>1.55</v>
      </c>
      <c r="H854" s="3">
        <v>-0.72376660000000004</v>
      </c>
    </row>
    <row r="855" spans="1:8">
      <c r="A855" s="3" t="s">
        <v>2</v>
      </c>
      <c r="B855" s="3">
        <v>2016</v>
      </c>
      <c r="C855" s="3">
        <v>122</v>
      </c>
      <c r="D855" s="3">
        <v>0.51795237999999999</v>
      </c>
      <c r="E855" s="3">
        <v>0.75121068999999996</v>
      </c>
      <c r="F855" s="3">
        <v>84.401093000000003</v>
      </c>
      <c r="G855" s="3">
        <v>1.5</v>
      </c>
      <c r="H855" s="3">
        <v>-0.48333330000000002</v>
      </c>
    </row>
    <row r="856" spans="1:8">
      <c r="A856" s="3" t="s">
        <v>2</v>
      </c>
      <c r="B856" s="3">
        <v>2016</v>
      </c>
      <c r="C856" s="3">
        <v>122</v>
      </c>
      <c r="D856" s="3">
        <v>0.44291303999999998</v>
      </c>
      <c r="E856" s="3">
        <v>0.75121068999999996</v>
      </c>
      <c r="F856" s="3">
        <v>84.401093000000003</v>
      </c>
      <c r="G856" s="3">
        <v>1.5</v>
      </c>
      <c r="H856" s="3">
        <v>-0.51188339999999999</v>
      </c>
    </row>
    <row r="857" spans="1:8">
      <c r="A857" s="3" t="s">
        <v>2</v>
      </c>
      <c r="B857" s="3">
        <v>2016</v>
      </c>
      <c r="C857" s="3">
        <v>122</v>
      </c>
      <c r="D857" s="3">
        <v>0.37533333000000002</v>
      </c>
      <c r="E857" s="3">
        <v>0.75121068999999996</v>
      </c>
      <c r="F857" s="3">
        <v>84.401093000000003</v>
      </c>
      <c r="G857" s="3">
        <v>1.5</v>
      </c>
      <c r="H857" s="3">
        <v>-0.4547834</v>
      </c>
    </row>
    <row r="858" spans="1:8">
      <c r="A858" s="3" t="s">
        <v>2</v>
      </c>
      <c r="B858" s="3">
        <v>2016</v>
      </c>
      <c r="C858" s="3">
        <v>122</v>
      </c>
      <c r="D858" s="3">
        <v>0.36018181999999999</v>
      </c>
      <c r="E858" s="3">
        <v>0.75121068999999996</v>
      </c>
      <c r="F858" s="3">
        <v>84.401093000000003</v>
      </c>
      <c r="G858" s="3">
        <v>1.5</v>
      </c>
      <c r="H858" s="3">
        <v>-0.14058329999999999</v>
      </c>
    </row>
    <row r="859" spans="1:8">
      <c r="A859" s="3" t="s">
        <v>2</v>
      </c>
      <c r="B859" s="3">
        <v>2016</v>
      </c>
      <c r="C859" s="3">
        <v>122</v>
      </c>
      <c r="D859" s="3">
        <v>0.29604544999999999</v>
      </c>
      <c r="E859" s="3">
        <v>0.75121068999999996</v>
      </c>
      <c r="F859" s="3">
        <v>84.401093000000003</v>
      </c>
      <c r="G859" s="3">
        <v>1.5</v>
      </c>
      <c r="H859" s="3">
        <v>-1.20334E-2</v>
      </c>
    </row>
    <row r="860" spans="1:8">
      <c r="A860" s="3" t="s">
        <v>2</v>
      </c>
      <c r="B860" s="3">
        <v>2016</v>
      </c>
      <c r="C860" s="3">
        <v>122</v>
      </c>
      <c r="D860" s="3">
        <v>0.15309523999999999</v>
      </c>
      <c r="E860" s="3">
        <v>0.75121068999999996</v>
      </c>
      <c r="F860" s="3">
        <v>84.401093000000003</v>
      </c>
      <c r="G860" s="3">
        <v>1.4</v>
      </c>
      <c r="H860" s="3">
        <v>-1.20334E-2</v>
      </c>
    </row>
    <row r="861" spans="1:8">
      <c r="A861" s="3" t="s">
        <v>2</v>
      </c>
      <c r="B861" s="3">
        <v>2016</v>
      </c>
      <c r="C861" s="3">
        <v>122</v>
      </c>
      <c r="D861" s="3">
        <v>9.8391300000000001E-2</v>
      </c>
      <c r="E861" s="3">
        <v>0.75121068999999996</v>
      </c>
      <c r="F861" s="3">
        <v>84.401093000000003</v>
      </c>
      <c r="G861" s="3">
        <v>1.1000000000000001</v>
      </c>
      <c r="H861" s="3">
        <v>-4.0583399999999999E-2</v>
      </c>
    </row>
    <row r="862" spans="1:8">
      <c r="A862" s="3" t="s">
        <v>2</v>
      </c>
      <c r="B862" s="3">
        <v>2016</v>
      </c>
      <c r="C862" s="3">
        <v>122</v>
      </c>
      <c r="D862" s="3">
        <v>0.14199999999999999</v>
      </c>
      <c r="E862" s="3">
        <v>0.75121068999999996</v>
      </c>
      <c r="F862" s="3">
        <v>84.401093000000003</v>
      </c>
      <c r="G862" s="3">
        <v>1.1000000000000001</v>
      </c>
      <c r="H862" s="3">
        <v>3.7966699999999999E-2</v>
      </c>
    </row>
    <row r="863" spans="1:8">
      <c r="A863" s="3" t="s">
        <v>2</v>
      </c>
      <c r="B863" s="3">
        <v>2016</v>
      </c>
      <c r="C863" s="3">
        <v>122</v>
      </c>
      <c r="D863" s="3">
        <v>0.23285713999999999</v>
      </c>
      <c r="E863" s="3">
        <v>0.75121068999999996</v>
      </c>
      <c r="F863" s="3">
        <v>84.401093000000003</v>
      </c>
      <c r="G863" s="3">
        <v>1.1000000000000001</v>
      </c>
      <c r="H863" s="3">
        <v>-0.1120333</v>
      </c>
    </row>
    <row r="864" spans="1:8">
      <c r="A864" s="3" t="s">
        <v>2</v>
      </c>
      <c r="B864" s="3">
        <v>2016</v>
      </c>
      <c r="C864" s="3">
        <v>122</v>
      </c>
      <c r="D864" s="3">
        <v>0.48154544999999999</v>
      </c>
      <c r="E864" s="3">
        <v>0.75121068999999996</v>
      </c>
      <c r="F864" s="3">
        <v>84.401093000000003</v>
      </c>
      <c r="G864" s="3">
        <v>1.2</v>
      </c>
      <c r="H864" s="3">
        <v>-0.33826659999999997</v>
      </c>
    </row>
    <row r="865" spans="1:8">
      <c r="A865" s="3" t="s">
        <v>2</v>
      </c>
      <c r="B865" s="3">
        <v>2016</v>
      </c>
      <c r="C865" s="3">
        <v>122</v>
      </c>
      <c r="D865" s="3">
        <v>0.52036364000000002</v>
      </c>
      <c r="E865" s="3">
        <v>0.75121068999999996</v>
      </c>
      <c r="F865" s="3">
        <v>84.401093000000003</v>
      </c>
      <c r="G865" s="3">
        <v>1.3</v>
      </c>
      <c r="H865" s="3">
        <v>-0.25246659999999999</v>
      </c>
    </row>
    <row r="866" spans="1:8">
      <c r="A866" s="3" t="s">
        <v>2</v>
      </c>
      <c r="B866" s="3">
        <v>2017</v>
      </c>
      <c r="C866" s="3">
        <v>122</v>
      </c>
      <c r="D866" s="3">
        <v>0.55759091000000005</v>
      </c>
      <c r="E866" s="3">
        <v>0.19850232000000001</v>
      </c>
      <c r="F866" s="3">
        <v>82.548607000000004</v>
      </c>
      <c r="G866" s="3">
        <v>1.5</v>
      </c>
      <c r="H866" s="3">
        <v>-0.15246660000000001</v>
      </c>
    </row>
    <row r="867" spans="1:8">
      <c r="A867" s="3" t="s">
        <v>2</v>
      </c>
      <c r="B867" s="3">
        <v>2017</v>
      </c>
      <c r="C867" s="3">
        <v>122</v>
      </c>
      <c r="D867" s="3">
        <v>0.58004999999999995</v>
      </c>
      <c r="E867" s="3">
        <v>0.19850232000000001</v>
      </c>
      <c r="F867" s="3">
        <v>82.548607000000004</v>
      </c>
      <c r="G867" s="3">
        <v>1.5</v>
      </c>
      <c r="H867" s="3">
        <v>-0.34289999999999998</v>
      </c>
    </row>
    <row r="868" spans="1:8">
      <c r="A868" s="3" t="s">
        <v>2</v>
      </c>
      <c r="B868" s="3">
        <v>2017</v>
      </c>
      <c r="C868" s="3">
        <v>122</v>
      </c>
      <c r="D868" s="3">
        <v>0.58473913</v>
      </c>
      <c r="E868" s="3">
        <v>0.19850232000000001</v>
      </c>
      <c r="F868" s="3">
        <v>82.548607000000004</v>
      </c>
      <c r="G868" s="3">
        <v>1.5</v>
      </c>
      <c r="H868" s="3">
        <v>-0.35</v>
      </c>
    </row>
    <row r="869" spans="1:8">
      <c r="A869" s="3" t="s">
        <v>2</v>
      </c>
      <c r="B869" s="3">
        <v>2017</v>
      </c>
      <c r="C869" s="3">
        <v>122</v>
      </c>
      <c r="D869" s="3">
        <v>0.48515000000000003</v>
      </c>
      <c r="E869" s="3">
        <v>0.19850232000000001</v>
      </c>
      <c r="F869" s="3">
        <v>82.548607000000004</v>
      </c>
      <c r="G869" s="3">
        <v>1.5</v>
      </c>
      <c r="H869" s="3">
        <v>-0.35</v>
      </c>
    </row>
    <row r="870" spans="1:8">
      <c r="A870" s="3" t="s">
        <v>2</v>
      </c>
      <c r="B870" s="3">
        <v>2017</v>
      </c>
      <c r="C870" s="3">
        <v>122</v>
      </c>
      <c r="D870" s="3">
        <v>0.64134782999999995</v>
      </c>
      <c r="E870" s="3">
        <v>0.19850232000000001</v>
      </c>
      <c r="F870" s="3">
        <v>82.548607000000004</v>
      </c>
      <c r="G870" s="3">
        <v>1.5</v>
      </c>
      <c r="H870" s="3">
        <v>-0.18116660000000001</v>
      </c>
    </row>
    <row r="871" spans="1:8">
      <c r="A871" s="3" t="s">
        <v>2</v>
      </c>
      <c r="B871" s="3">
        <v>2017</v>
      </c>
      <c r="C871" s="3">
        <v>122</v>
      </c>
      <c r="D871" s="3">
        <v>0.54736364000000004</v>
      </c>
      <c r="E871" s="3">
        <v>0.19850232000000001</v>
      </c>
      <c r="F871" s="3">
        <v>82.548607000000004</v>
      </c>
      <c r="G871" s="3">
        <v>1.6</v>
      </c>
      <c r="H871" s="3">
        <v>-0.1953667</v>
      </c>
    </row>
    <row r="872" spans="1:8">
      <c r="A872" s="3" t="s">
        <v>2</v>
      </c>
      <c r="B872" s="3">
        <v>2017</v>
      </c>
      <c r="C872" s="3">
        <v>122</v>
      </c>
      <c r="D872" s="3">
        <v>0.72466666999999996</v>
      </c>
      <c r="E872" s="3">
        <v>0.19850232000000001</v>
      </c>
      <c r="F872" s="3">
        <v>82.548607000000004</v>
      </c>
      <c r="G872" s="3">
        <v>1.6</v>
      </c>
      <c r="H872" s="3">
        <v>-0.25246659999999999</v>
      </c>
    </row>
    <row r="873" spans="1:8">
      <c r="A873" s="3" t="s">
        <v>2</v>
      </c>
      <c r="B873" s="3">
        <v>2017</v>
      </c>
      <c r="C873" s="3">
        <v>122</v>
      </c>
      <c r="D873" s="3">
        <v>0.59273913</v>
      </c>
      <c r="E873" s="3">
        <v>0.19850232000000001</v>
      </c>
      <c r="F873" s="3">
        <v>82.548607000000004</v>
      </c>
      <c r="G873" s="3">
        <v>1.7</v>
      </c>
      <c r="H873" s="3">
        <v>-0.25246659999999999</v>
      </c>
    </row>
    <row r="874" spans="1:8">
      <c r="A874" s="3" t="s">
        <v>2</v>
      </c>
      <c r="B874" s="3">
        <v>2017</v>
      </c>
      <c r="C874" s="3">
        <v>122</v>
      </c>
      <c r="D874" s="3">
        <v>0.58271428999999997</v>
      </c>
      <c r="E874" s="3">
        <v>0.19850232000000001</v>
      </c>
      <c r="F874" s="3">
        <v>82.548607000000004</v>
      </c>
      <c r="G874" s="3">
        <v>1.75</v>
      </c>
      <c r="H874" s="3">
        <v>-0.26666669999999998</v>
      </c>
    </row>
    <row r="875" spans="1:8">
      <c r="A875" s="3" t="s">
        <v>2</v>
      </c>
      <c r="B875" s="3">
        <v>2017</v>
      </c>
      <c r="C875" s="3">
        <v>122</v>
      </c>
      <c r="D875" s="3">
        <v>0.59618181999999997</v>
      </c>
      <c r="E875" s="3">
        <v>0.19850232000000001</v>
      </c>
      <c r="F875" s="3">
        <v>82.548607000000004</v>
      </c>
      <c r="G875" s="3">
        <v>1.8</v>
      </c>
      <c r="H875" s="3">
        <v>-0.32376660000000002</v>
      </c>
    </row>
    <row r="876" spans="1:8">
      <c r="A876" s="3" t="s">
        <v>2</v>
      </c>
      <c r="B876" s="3">
        <v>2017</v>
      </c>
      <c r="C876" s="3">
        <v>122</v>
      </c>
      <c r="D876" s="3">
        <v>0.50727272999999995</v>
      </c>
      <c r="E876" s="3">
        <v>0.19850232000000001</v>
      </c>
      <c r="F876" s="3">
        <v>82.548607000000004</v>
      </c>
      <c r="G876" s="3">
        <v>2</v>
      </c>
      <c r="H876" s="3">
        <v>-2.6383299999999998E-2</v>
      </c>
    </row>
    <row r="877" spans="1:8">
      <c r="A877" s="3" t="s">
        <v>2</v>
      </c>
      <c r="B877" s="3">
        <v>2017</v>
      </c>
      <c r="C877" s="3">
        <v>122</v>
      </c>
      <c r="D877" s="3">
        <v>0.49266666999999997</v>
      </c>
      <c r="E877" s="3">
        <v>0.19850232000000001</v>
      </c>
      <c r="F877" s="3">
        <v>82.548607000000004</v>
      </c>
      <c r="G877" s="3">
        <v>2.2000000000000002</v>
      </c>
      <c r="H877" s="3">
        <v>-1.20334E-2</v>
      </c>
    </row>
    <row r="878" spans="1:8">
      <c r="A878" s="3" t="s">
        <v>2</v>
      </c>
      <c r="B878" s="3">
        <v>2018</v>
      </c>
      <c r="C878" s="3">
        <v>122</v>
      </c>
      <c r="D878" s="3">
        <v>0.65956521999999995</v>
      </c>
      <c r="E878" s="3">
        <v>0.18731257000000001</v>
      </c>
      <c r="F878" s="3">
        <v>78.607810999999998</v>
      </c>
      <c r="G878" s="3">
        <v>1.75</v>
      </c>
      <c r="H878" s="3">
        <v>-0.1262334</v>
      </c>
    </row>
    <row r="879" spans="1:8">
      <c r="A879" s="3" t="s">
        <v>2</v>
      </c>
      <c r="B879" s="3">
        <v>2018</v>
      </c>
      <c r="C879" s="3">
        <v>122</v>
      </c>
      <c r="D879" s="3">
        <v>0.82364999999999999</v>
      </c>
      <c r="E879" s="3">
        <v>0.18731257000000001</v>
      </c>
      <c r="F879" s="3">
        <v>78.607810999999998</v>
      </c>
      <c r="G879" s="3">
        <v>2.1</v>
      </c>
      <c r="H879" s="3">
        <v>0.1425999</v>
      </c>
    </row>
    <row r="880" spans="1:8">
      <c r="A880" s="3" t="s">
        <v>2</v>
      </c>
      <c r="B880" s="3">
        <v>2018</v>
      </c>
      <c r="C880" s="3">
        <v>122</v>
      </c>
      <c r="D880" s="3">
        <v>0.78118182000000003</v>
      </c>
      <c r="E880" s="3">
        <v>0.18731257000000001</v>
      </c>
      <c r="F880" s="3">
        <v>78.607810999999998</v>
      </c>
      <c r="G880" s="3">
        <v>2.1</v>
      </c>
      <c r="H880" s="3">
        <v>-8.5800000000000001E-2</v>
      </c>
    </row>
    <row r="881" spans="1:8">
      <c r="A881" s="3" t="s">
        <v>2</v>
      </c>
      <c r="B881" s="3">
        <v>2018</v>
      </c>
      <c r="C881" s="3">
        <v>122</v>
      </c>
      <c r="D881" s="3">
        <v>0.73338095000000003</v>
      </c>
      <c r="E881" s="3">
        <v>0.18731257000000001</v>
      </c>
      <c r="F881" s="3">
        <v>78.607810999999998</v>
      </c>
      <c r="G881" s="3">
        <v>2.0499999999999998</v>
      </c>
      <c r="H881" s="3">
        <v>-0.1143501</v>
      </c>
    </row>
    <row r="882" spans="1:8">
      <c r="A882" s="3" t="s">
        <v>2</v>
      </c>
      <c r="B882" s="3">
        <v>2018</v>
      </c>
      <c r="C882" s="3">
        <v>122</v>
      </c>
      <c r="D882" s="3">
        <v>0.74247825999999995</v>
      </c>
      <c r="E882" s="3">
        <v>0.18731257000000001</v>
      </c>
      <c r="F882" s="3">
        <v>78.607810999999998</v>
      </c>
      <c r="G882" s="3">
        <v>2.0499999999999998</v>
      </c>
      <c r="H882" s="3">
        <v>-0.36928339999999998</v>
      </c>
    </row>
    <row r="883" spans="1:8">
      <c r="A883" s="3" t="s">
        <v>2</v>
      </c>
      <c r="B883" s="3">
        <v>2018</v>
      </c>
      <c r="C883" s="3">
        <v>122</v>
      </c>
      <c r="D883" s="3">
        <v>0.67633332999999995</v>
      </c>
      <c r="E883" s="3">
        <v>0.18731257000000001</v>
      </c>
      <c r="F883" s="3">
        <v>78.607810999999998</v>
      </c>
      <c r="G883" s="3">
        <v>2</v>
      </c>
      <c r="H883" s="3">
        <v>-0.28116669999999999</v>
      </c>
    </row>
    <row r="884" spans="1:8">
      <c r="A884" s="3" t="s">
        <v>2</v>
      </c>
      <c r="B884" s="3">
        <v>2018</v>
      </c>
      <c r="C884" s="3">
        <v>122</v>
      </c>
      <c r="D884" s="3">
        <v>0.55754545</v>
      </c>
      <c r="E884" s="3">
        <v>0.18731257000000001</v>
      </c>
      <c r="F884" s="3">
        <v>78.607810999999998</v>
      </c>
      <c r="G884" s="3">
        <v>2</v>
      </c>
      <c r="H884" s="3">
        <v>-0.28116669999999999</v>
      </c>
    </row>
    <row r="885" spans="1:8">
      <c r="A885" s="3" t="s">
        <v>2</v>
      </c>
      <c r="B885" s="3">
        <v>2018</v>
      </c>
      <c r="C885" s="3">
        <v>122</v>
      </c>
      <c r="D885" s="3">
        <v>0.56460869999999996</v>
      </c>
      <c r="E885" s="3">
        <v>0.18731257000000001</v>
      </c>
      <c r="F885" s="3">
        <v>78.607810999999998</v>
      </c>
      <c r="G885" s="3">
        <v>2.1</v>
      </c>
      <c r="H885" s="3">
        <v>-0.33826659999999997</v>
      </c>
    </row>
    <row r="886" spans="1:8">
      <c r="A886" s="3" t="s">
        <v>2</v>
      </c>
      <c r="B886" s="3">
        <v>2018</v>
      </c>
      <c r="C886" s="3">
        <v>122</v>
      </c>
      <c r="D886" s="3">
        <v>0.63419999999999999</v>
      </c>
      <c r="E886" s="3">
        <v>0.18731257000000001</v>
      </c>
      <c r="F886" s="3">
        <v>78.607810999999998</v>
      </c>
      <c r="G886" s="3">
        <v>2</v>
      </c>
      <c r="H886" s="3">
        <v>-0.2382666</v>
      </c>
    </row>
    <row r="887" spans="1:8">
      <c r="A887" s="3" t="s">
        <v>2</v>
      </c>
      <c r="B887" s="3">
        <v>2018</v>
      </c>
      <c r="C887" s="3">
        <v>122</v>
      </c>
      <c r="D887" s="3">
        <v>0.67195651999999995</v>
      </c>
      <c r="E887" s="3">
        <v>0.18731257000000001</v>
      </c>
      <c r="F887" s="3">
        <v>78.607810999999998</v>
      </c>
      <c r="G887" s="3">
        <v>2</v>
      </c>
      <c r="H887" s="3">
        <v>-0.2382666</v>
      </c>
    </row>
    <row r="888" spans="1:8">
      <c r="A888" s="3" t="s">
        <v>2</v>
      </c>
      <c r="B888" s="3">
        <v>2018</v>
      </c>
      <c r="C888" s="3">
        <v>122</v>
      </c>
      <c r="D888" s="3">
        <v>0.60763635999999999</v>
      </c>
      <c r="E888" s="3">
        <v>0.18731257000000001</v>
      </c>
      <c r="F888" s="3">
        <v>78.607810999999998</v>
      </c>
      <c r="G888" s="3">
        <v>2</v>
      </c>
      <c r="H888" s="3">
        <v>-0.4524666</v>
      </c>
    </row>
    <row r="889" spans="1:8">
      <c r="A889" s="3" t="s">
        <v>2</v>
      </c>
      <c r="B889" s="3">
        <v>2018</v>
      </c>
      <c r="C889" s="3">
        <v>122</v>
      </c>
      <c r="D889" s="3">
        <v>0.50523810000000002</v>
      </c>
      <c r="E889" s="3">
        <v>0.18731257000000001</v>
      </c>
      <c r="F889" s="3">
        <v>78.607810999999998</v>
      </c>
      <c r="G889" s="3">
        <v>2</v>
      </c>
      <c r="H889" s="3">
        <v>-0.25246659999999999</v>
      </c>
    </row>
    <row r="890" spans="1:8">
      <c r="A890" s="3" t="s">
        <v>2</v>
      </c>
      <c r="B890" s="3">
        <v>2019</v>
      </c>
      <c r="C890" s="3">
        <v>122</v>
      </c>
      <c r="D890" s="3">
        <v>0.439</v>
      </c>
      <c r="E890" s="3">
        <v>0.31960493000000001</v>
      </c>
      <c r="F890" s="3">
        <v>74.040062000000006</v>
      </c>
      <c r="G890" s="3">
        <v>1.7</v>
      </c>
      <c r="H890" s="3">
        <v>-0.21249670000000001</v>
      </c>
    </row>
    <row r="891" spans="1:8">
      <c r="A891" s="3" t="s">
        <v>2</v>
      </c>
      <c r="B891" s="3">
        <v>2019</v>
      </c>
      <c r="C891" s="3">
        <v>122</v>
      </c>
      <c r="D891" s="3">
        <v>0.43995000000000001</v>
      </c>
      <c r="E891" s="3">
        <v>0.31960493000000001</v>
      </c>
      <c r="F891" s="3">
        <v>74.040062000000006</v>
      </c>
      <c r="G891" s="3">
        <v>1.6</v>
      </c>
      <c r="H891" s="3">
        <v>-0.28858</v>
      </c>
    </row>
    <row r="892" spans="1:8">
      <c r="A892" s="3" t="s">
        <v>2</v>
      </c>
      <c r="B892" s="3">
        <v>2019</v>
      </c>
      <c r="C892" s="3">
        <v>122</v>
      </c>
      <c r="D892" s="3">
        <v>0.36419047999999998</v>
      </c>
      <c r="E892" s="3">
        <v>0.31960493000000001</v>
      </c>
      <c r="F892" s="3">
        <v>74.040062000000006</v>
      </c>
      <c r="G892" s="3">
        <v>1.65</v>
      </c>
      <c r="H892" s="3">
        <v>-0.12870000000000001</v>
      </c>
    </row>
    <row r="893" spans="1:8">
      <c r="A893" s="3" t="s">
        <v>2</v>
      </c>
      <c r="B893" s="3">
        <v>2019</v>
      </c>
      <c r="C893" s="3">
        <v>122</v>
      </c>
      <c r="D893" s="3">
        <v>0.30163635999999999</v>
      </c>
      <c r="E893" s="3">
        <v>0.31960493000000001</v>
      </c>
      <c r="F893" s="3">
        <v>74.040062000000006</v>
      </c>
      <c r="G893" s="3">
        <v>1.6</v>
      </c>
      <c r="H893" s="3">
        <v>-0.10015</v>
      </c>
    </row>
    <row r="894" spans="1:8">
      <c r="A894" s="3" t="s">
        <v>2</v>
      </c>
      <c r="B894" s="3">
        <v>2019</v>
      </c>
      <c r="C894" s="3">
        <v>122</v>
      </c>
      <c r="D894" s="3">
        <v>0.22465217000000001</v>
      </c>
      <c r="E894" s="3">
        <v>0.31960493000000001</v>
      </c>
      <c r="F894" s="3">
        <v>74.040062000000006</v>
      </c>
      <c r="G894" s="3">
        <v>1.55</v>
      </c>
      <c r="H894" s="3">
        <v>-0.37978329999999999</v>
      </c>
    </row>
    <row r="895" spans="1:8">
      <c r="A895" s="3" t="s">
        <v>2</v>
      </c>
      <c r="B895" s="3">
        <v>2019</v>
      </c>
      <c r="C895" s="3">
        <v>122</v>
      </c>
      <c r="D895" s="3">
        <v>1.8800000000000001E-2</v>
      </c>
      <c r="E895" s="3">
        <v>0.31960493000000001</v>
      </c>
      <c r="F895" s="3">
        <v>74.040062000000006</v>
      </c>
      <c r="G895" s="3">
        <v>1.5</v>
      </c>
      <c r="H895" s="3">
        <v>-5.1233300000000002E-2</v>
      </c>
    </row>
    <row r="896" spans="1:8">
      <c r="A896" s="3" t="s">
        <v>2</v>
      </c>
      <c r="B896" s="3">
        <v>2019</v>
      </c>
      <c r="C896" s="3">
        <v>122</v>
      </c>
      <c r="D896" s="3">
        <v>-0.11326087</v>
      </c>
      <c r="E896" s="3">
        <v>0.31960493000000001</v>
      </c>
      <c r="F896" s="3">
        <v>74.040062000000006</v>
      </c>
      <c r="G896" s="3">
        <v>1.5</v>
      </c>
      <c r="H896" s="3">
        <v>5.8666999999999999E-3</v>
      </c>
    </row>
    <row r="897" spans="1:8">
      <c r="A897" s="3" t="s">
        <v>2</v>
      </c>
      <c r="B897" s="3">
        <v>2019</v>
      </c>
      <c r="C897" s="3">
        <v>122</v>
      </c>
      <c r="D897" s="3">
        <v>-0.38236364</v>
      </c>
      <c r="E897" s="3">
        <v>0.31960493000000001</v>
      </c>
      <c r="F897" s="3">
        <v>74.040062000000006</v>
      </c>
      <c r="G897" s="3">
        <v>1.35</v>
      </c>
      <c r="H897" s="3">
        <v>-5.1233300000000002E-2</v>
      </c>
    </row>
    <row r="898" spans="1:8">
      <c r="A898" s="3" t="s">
        <v>2</v>
      </c>
      <c r="B898" s="3">
        <v>2019</v>
      </c>
      <c r="C898" s="3">
        <v>122</v>
      </c>
      <c r="D898" s="3">
        <v>-0.31385713999999998</v>
      </c>
      <c r="E898" s="3">
        <v>0.31960493000000001</v>
      </c>
      <c r="F898" s="3">
        <v>74.040062000000006</v>
      </c>
      <c r="G898" s="3">
        <v>1.35</v>
      </c>
      <c r="H898" s="3">
        <v>5.8666999999999999E-3</v>
      </c>
    </row>
    <row r="899" spans="1:8">
      <c r="A899" s="3" t="s">
        <v>2</v>
      </c>
      <c r="B899" s="3">
        <v>2019</v>
      </c>
      <c r="C899" s="3">
        <v>122</v>
      </c>
      <c r="D899" s="3">
        <v>-0.21043477999999999</v>
      </c>
      <c r="E899" s="3">
        <v>0.31960493000000001</v>
      </c>
      <c r="F899" s="3">
        <v>74.040062000000006</v>
      </c>
      <c r="G899" s="3">
        <v>1.3</v>
      </c>
      <c r="H899" s="3">
        <v>0.10586669999999999</v>
      </c>
    </row>
    <row r="900" spans="1:8">
      <c r="A900" s="3" t="s">
        <v>2</v>
      </c>
      <c r="B900" s="3">
        <v>2019</v>
      </c>
      <c r="C900" s="3">
        <v>122</v>
      </c>
      <c r="D900" s="3">
        <v>-9.9714289999999997E-2</v>
      </c>
      <c r="E900" s="3">
        <v>0.31960493000000001</v>
      </c>
      <c r="F900" s="3">
        <v>74.040062000000006</v>
      </c>
      <c r="G900" s="3">
        <v>1.1499999999999999</v>
      </c>
      <c r="H900" s="3">
        <v>0.48086669999999998</v>
      </c>
    </row>
    <row r="901" spans="1:8">
      <c r="A901" s="3" t="s">
        <v>2</v>
      </c>
      <c r="B901" s="3">
        <v>2019</v>
      </c>
      <c r="C901" s="3">
        <v>122</v>
      </c>
      <c r="D901" s="3">
        <v>-5.4772729999999999E-2</v>
      </c>
      <c r="E901" s="3">
        <v>0.31960493000000001</v>
      </c>
      <c r="F901" s="3">
        <v>74.040062000000006</v>
      </c>
      <c r="G901" s="3">
        <v>1.2</v>
      </c>
      <c r="H901" s="3">
        <v>0.48086669999999998</v>
      </c>
    </row>
    <row r="902" spans="1:8">
      <c r="A902" s="3" t="s">
        <v>3</v>
      </c>
      <c r="B902" s="3">
        <v>1995</v>
      </c>
      <c r="C902" s="3">
        <v>124</v>
      </c>
    </row>
    <row r="903" spans="1:8">
      <c r="A903" s="3" t="s">
        <v>3</v>
      </c>
      <c r="B903" s="3">
        <v>1995</v>
      </c>
      <c r="C903" s="3">
        <v>124</v>
      </c>
    </row>
    <row r="904" spans="1:8">
      <c r="A904" s="3" t="s">
        <v>3</v>
      </c>
      <c r="B904" s="3">
        <v>1995</v>
      </c>
      <c r="C904" s="3">
        <v>124</v>
      </c>
    </row>
    <row r="905" spans="1:8">
      <c r="A905" s="3" t="s">
        <v>3</v>
      </c>
      <c r="B905" s="3">
        <v>1995</v>
      </c>
      <c r="C905" s="3">
        <v>124</v>
      </c>
    </row>
    <row r="906" spans="1:8">
      <c r="A906" s="3" t="s">
        <v>3</v>
      </c>
      <c r="B906" s="3">
        <v>1995</v>
      </c>
      <c r="C906" s="3">
        <v>124</v>
      </c>
    </row>
    <row r="907" spans="1:8">
      <c r="A907" s="3" t="s">
        <v>3</v>
      </c>
      <c r="B907" s="3">
        <v>1995</v>
      </c>
      <c r="C907" s="3">
        <v>124</v>
      </c>
    </row>
    <row r="908" spans="1:8">
      <c r="A908" s="3" t="s">
        <v>3</v>
      </c>
      <c r="B908" s="3">
        <v>1995</v>
      </c>
      <c r="C908" s="3">
        <v>124</v>
      </c>
    </row>
    <row r="909" spans="1:8">
      <c r="A909" s="3" t="s">
        <v>3</v>
      </c>
      <c r="B909" s="3">
        <v>1995</v>
      </c>
      <c r="C909" s="3">
        <v>124</v>
      </c>
    </row>
    <row r="910" spans="1:8">
      <c r="A910" s="3" t="s">
        <v>3</v>
      </c>
      <c r="B910" s="3">
        <v>1995</v>
      </c>
      <c r="C910" s="3">
        <v>124</v>
      </c>
    </row>
    <row r="911" spans="1:8">
      <c r="A911" s="3" t="s">
        <v>3</v>
      </c>
      <c r="B911" s="3">
        <v>1995</v>
      </c>
      <c r="C911" s="3">
        <v>124</v>
      </c>
    </row>
    <row r="912" spans="1:8">
      <c r="A912" s="3" t="s">
        <v>3</v>
      </c>
      <c r="B912" s="3">
        <v>1995</v>
      </c>
      <c r="C912" s="3">
        <v>124</v>
      </c>
    </row>
    <row r="913" spans="1:6">
      <c r="A913" s="3" t="s">
        <v>3</v>
      </c>
      <c r="B913" s="3">
        <v>1995</v>
      </c>
      <c r="C913" s="3">
        <v>124</v>
      </c>
    </row>
    <row r="914" spans="1:6">
      <c r="A914" s="3" t="s">
        <v>3</v>
      </c>
      <c r="B914" s="3">
        <v>1996</v>
      </c>
      <c r="C914" s="3">
        <v>124</v>
      </c>
      <c r="E914" s="3">
        <v>3.8618572000000002</v>
      </c>
      <c r="F914" s="3">
        <v>131.28666999999999</v>
      </c>
    </row>
    <row r="915" spans="1:6">
      <c r="A915" s="3" t="s">
        <v>3</v>
      </c>
      <c r="B915" s="3">
        <v>1996</v>
      </c>
      <c r="C915" s="3">
        <v>124</v>
      </c>
      <c r="E915" s="3">
        <v>3.8618572000000002</v>
      </c>
      <c r="F915" s="3">
        <v>131.28666999999999</v>
      </c>
    </row>
    <row r="916" spans="1:6">
      <c r="A916" s="3" t="s">
        <v>3</v>
      </c>
      <c r="B916" s="3">
        <v>1996</v>
      </c>
      <c r="C916" s="3">
        <v>124</v>
      </c>
      <c r="E916" s="3">
        <v>3.8618572000000002</v>
      </c>
      <c r="F916" s="3">
        <v>131.28666999999999</v>
      </c>
    </row>
    <row r="917" spans="1:6">
      <c r="A917" s="3" t="s">
        <v>3</v>
      </c>
      <c r="B917" s="3">
        <v>1996</v>
      </c>
      <c r="C917" s="3">
        <v>124</v>
      </c>
      <c r="E917" s="3">
        <v>3.8618572000000002</v>
      </c>
      <c r="F917" s="3">
        <v>131.28666999999999</v>
      </c>
    </row>
    <row r="918" spans="1:6">
      <c r="A918" s="3" t="s">
        <v>3</v>
      </c>
      <c r="B918" s="3">
        <v>1996</v>
      </c>
      <c r="C918" s="3">
        <v>124</v>
      </c>
      <c r="E918" s="3">
        <v>3.8618572000000002</v>
      </c>
      <c r="F918" s="3">
        <v>131.28666999999999</v>
      </c>
    </row>
    <row r="919" spans="1:6">
      <c r="A919" s="3" t="s">
        <v>3</v>
      </c>
      <c r="B919" s="3">
        <v>1996</v>
      </c>
      <c r="C919" s="3">
        <v>124</v>
      </c>
      <c r="E919" s="3">
        <v>3.8618572000000002</v>
      </c>
      <c r="F919" s="3">
        <v>131.28666999999999</v>
      </c>
    </row>
    <row r="920" spans="1:6">
      <c r="A920" s="3" t="s">
        <v>3</v>
      </c>
      <c r="B920" s="3">
        <v>1996</v>
      </c>
      <c r="C920" s="3">
        <v>124</v>
      </c>
      <c r="E920" s="3">
        <v>3.8618572000000002</v>
      </c>
      <c r="F920" s="3">
        <v>131.28666999999999</v>
      </c>
    </row>
    <row r="921" spans="1:6">
      <c r="A921" s="3" t="s">
        <v>3</v>
      </c>
      <c r="B921" s="3">
        <v>1996</v>
      </c>
      <c r="C921" s="3">
        <v>124</v>
      </c>
      <c r="E921" s="3">
        <v>3.8618572000000002</v>
      </c>
      <c r="F921" s="3">
        <v>131.28666999999999</v>
      </c>
    </row>
    <row r="922" spans="1:6">
      <c r="A922" s="3" t="s">
        <v>3</v>
      </c>
      <c r="B922" s="3">
        <v>1996</v>
      </c>
      <c r="C922" s="3">
        <v>124</v>
      </c>
      <c r="E922" s="3">
        <v>3.8618572000000002</v>
      </c>
      <c r="F922" s="3">
        <v>131.28666999999999</v>
      </c>
    </row>
    <row r="923" spans="1:6">
      <c r="A923" s="3" t="s">
        <v>3</v>
      </c>
      <c r="B923" s="3">
        <v>1996</v>
      </c>
      <c r="C923" s="3">
        <v>124</v>
      </c>
      <c r="E923" s="3">
        <v>3.8618572000000002</v>
      </c>
      <c r="F923" s="3">
        <v>131.28666999999999</v>
      </c>
    </row>
    <row r="924" spans="1:6">
      <c r="A924" s="3" t="s">
        <v>3</v>
      </c>
      <c r="B924" s="3">
        <v>1996</v>
      </c>
      <c r="C924" s="3">
        <v>124</v>
      </c>
      <c r="E924" s="3">
        <v>3.8618572000000002</v>
      </c>
      <c r="F924" s="3">
        <v>131.28666999999999</v>
      </c>
    </row>
    <row r="925" spans="1:6">
      <c r="A925" s="3" t="s">
        <v>3</v>
      </c>
      <c r="B925" s="3">
        <v>1996</v>
      </c>
      <c r="C925" s="3">
        <v>124</v>
      </c>
      <c r="E925" s="3">
        <v>3.8618572000000002</v>
      </c>
      <c r="F925" s="3">
        <v>131.28666999999999</v>
      </c>
    </row>
    <row r="926" spans="1:6">
      <c r="A926" s="3" t="s">
        <v>3</v>
      </c>
      <c r="B926" s="3">
        <v>1997</v>
      </c>
      <c r="C926" s="3">
        <v>124</v>
      </c>
      <c r="E926" s="3">
        <v>3.9913420999999998</v>
      </c>
      <c r="F926" s="3">
        <v>129.00395</v>
      </c>
    </row>
    <row r="927" spans="1:6">
      <c r="A927" s="3" t="s">
        <v>3</v>
      </c>
      <c r="B927" s="3">
        <v>1997</v>
      </c>
      <c r="C927" s="3">
        <v>124</v>
      </c>
      <c r="E927" s="3">
        <v>3.9913420999999998</v>
      </c>
      <c r="F927" s="3">
        <v>129.00395</v>
      </c>
    </row>
    <row r="928" spans="1:6">
      <c r="A928" s="3" t="s">
        <v>3</v>
      </c>
      <c r="B928" s="3">
        <v>1997</v>
      </c>
      <c r="C928" s="3">
        <v>124</v>
      </c>
      <c r="E928" s="3">
        <v>3.9913420999999998</v>
      </c>
      <c r="F928" s="3">
        <v>129.00395</v>
      </c>
    </row>
    <row r="929" spans="1:6">
      <c r="A929" s="3" t="s">
        <v>3</v>
      </c>
      <c r="B929" s="3">
        <v>1997</v>
      </c>
      <c r="C929" s="3">
        <v>124</v>
      </c>
      <c r="E929" s="3">
        <v>3.9913420999999998</v>
      </c>
      <c r="F929" s="3">
        <v>129.00395</v>
      </c>
    </row>
    <row r="930" spans="1:6">
      <c r="A930" s="3" t="s">
        <v>3</v>
      </c>
      <c r="B930" s="3">
        <v>1997</v>
      </c>
      <c r="C930" s="3">
        <v>124</v>
      </c>
      <c r="E930" s="3">
        <v>3.9913420999999998</v>
      </c>
      <c r="F930" s="3">
        <v>129.00395</v>
      </c>
    </row>
    <row r="931" spans="1:6">
      <c r="A931" s="3" t="s">
        <v>3</v>
      </c>
      <c r="B931" s="3">
        <v>1997</v>
      </c>
      <c r="C931" s="3">
        <v>124</v>
      </c>
      <c r="E931" s="3">
        <v>3.9913420999999998</v>
      </c>
      <c r="F931" s="3">
        <v>129.00395</v>
      </c>
    </row>
    <row r="932" spans="1:6">
      <c r="A932" s="3" t="s">
        <v>3</v>
      </c>
      <c r="B932" s="3">
        <v>1997</v>
      </c>
      <c r="C932" s="3">
        <v>124</v>
      </c>
      <c r="E932" s="3">
        <v>3.9913420999999998</v>
      </c>
      <c r="F932" s="3">
        <v>129.00395</v>
      </c>
    </row>
    <row r="933" spans="1:6">
      <c r="A933" s="3" t="s">
        <v>3</v>
      </c>
      <c r="B933" s="3">
        <v>1997</v>
      </c>
      <c r="C933" s="3">
        <v>124</v>
      </c>
      <c r="E933" s="3">
        <v>3.9913420999999998</v>
      </c>
      <c r="F933" s="3">
        <v>129.00395</v>
      </c>
    </row>
    <row r="934" spans="1:6">
      <c r="A934" s="3" t="s">
        <v>3</v>
      </c>
      <c r="B934" s="3">
        <v>1997</v>
      </c>
      <c r="C934" s="3">
        <v>124</v>
      </c>
      <c r="E934" s="3">
        <v>3.9913420999999998</v>
      </c>
      <c r="F934" s="3">
        <v>129.00395</v>
      </c>
    </row>
    <row r="935" spans="1:6">
      <c r="A935" s="3" t="s">
        <v>3</v>
      </c>
      <c r="B935" s="3">
        <v>1997</v>
      </c>
      <c r="C935" s="3">
        <v>124</v>
      </c>
      <c r="E935" s="3">
        <v>3.9913420999999998</v>
      </c>
      <c r="F935" s="3">
        <v>129.00395</v>
      </c>
    </row>
    <row r="936" spans="1:6">
      <c r="A936" s="3" t="s">
        <v>3</v>
      </c>
      <c r="B936" s="3">
        <v>1997</v>
      </c>
      <c r="C936" s="3">
        <v>124</v>
      </c>
      <c r="E936" s="3">
        <v>3.9913420999999998</v>
      </c>
      <c r="F936" s="3">
        <v>129.00395</v>
      </c>
    </row>
    <row r="937" spans="1:6">
      <c r="A937" s="3" t="s">
        <v>3</v>
      </c>
      <c r="B937" s="3">
        <v>1997</v>
      </c>
      <c r="C937" s="3">
        <v>124</v>
      </c>
      <c r="E937" s="3">
        <v>3.9913420999999998</v>
      </c>
      <c r="F937" s="3">
        <v>129.00395</v>
      </c>
    </row>
    <row r="938" spans="1:6">
      <c r="A938" s="3" t="s">
        <v>3</v>
      </c>
      <c r="B938" s="3">
        <v>1998</v>
      </c>
      <c r="C938" s="3">
        <v>124</v>
      </c>
      <c r="E938" s="3">
        <v>5.1231875000000002</v>
      </c>
      <c r="F938" s="3">
        <v>124.27119999999999</v>
      </c>
    </row>
    <row r="939" spans="1:6">
      <c r="A939" s="3" t="s">
        <v>3</v>
      </c>
      <c r="B939" s="3">
        <v>1998</v>
      </c>
      <c r="C939" s="3">
        <v>124</v>
      </c>
      <c r="E939" s="3">
        <v>5.1231875000000002</v>
      </c>
      <c r="F939" s="3">
        <v>124.27119999999999</v>
      </c>
    </row>
    <row r="940" spans="1:6">
      <c r="A940" s="3" t="s">
        <v>3</v>
      </c>
      <c r="B940" s="3">
        <v>1998</v>
      </c>
      <c r="C940" s="3">
        <v>124</v>
      </c>
      <c r="E940" s="3">
        <v>5.1231875000000002</v>
      </c>
      <c r="F940" s="3">
        <v>124.27119999999999</v>
      </c>
    </row>
    <row r="941" spans="1:6">
      <c r="A941" s="3" t="s">
        <v>3</v>
      </c>
      <c r="B941" s="3">
        <v>1998</v>
      </c>
      <c r="C941" s="3">
        <v>124</v>
      </c>
      <c r="E941" s="3">
        <v>5.1231875000000002</v>
      </c>
      <c r="F941" s="3">
        <v>124.27119999999999</v>
      </c>
    </row>
    <row r="942" spans="1:6">
      <c r="A942" s="3" t="s">
        <v>3</v>
      </c>
      <c r="B942" s="3">
        <v>1998</v>
      </c>
      <c r="C942" s="3">
        <v>124</v>
      </c>
      <c r="E942" s="3">
        <v>5.1231875000000002</v>
      </c>
      <c r="F942" s="3">
        <v>124.27119999999999</v>
      </c>
    </row>
    <row r="943" spans="1:6">
      <c r="A943" s="3" t="s">
        <v>3</v>
      </c>
      <c r="B943" s="3">
        <v>1998</v>
      </c>
      <c r="C943" s="3">
        <v>124</v>
      </c>
      <c r="E943" s="3">
        <v>5.1231875000000002</v>
      </c>
      <c r="F943" s="3">
        <v>124.27119999999999</v>
      </c>
    </row>
    <row r="944" spans="1:6">
      <c r="A944" s="3" t="s">
        <v>3</v>
      </c>
      <c r="B944" s="3">
        <v>1998</v>
      </c>
      <c r="C944" s="3">
        <v>124</v>
      </c>
      <c r="E944" s="3">
        <v>5.1231875000000002</v>
      </c>
      <c r="F944" s="3">
        <v>124.27119999999999</v>
      </c>
    </row>
    <row r="945" spans="1:6">
      <c r="A945" s="3" t="s">
        <v>3</v>
      </c>
      <c r="B945" s="3">
        <v>1998</v>
      </c>
      <c r="C945" s="3">
        <v>124</v>
      </c>
      <c r="E945" s="3">
        <v>5.1231875000000002</v>
      </c>
      <c r="F945" s="3">
        <v>124.27119999999999</v>
      </c>
    </row>
    <row r="946" spans="1:6">
      <c r="A946" s="3" t="s">
        <v>3</v>
      </c>
      <c r="B946" s="3">
        <v>1998</v>
      </c>
      <c r="C946" s="3">
        <v>124</v>
      </c>
      <c r="E946" s="3">
        <v>5.1231875000000002</v>
      </c>
      <c r="F946" s="3">
        <v>124.27119999999999</v>
      </c>
    </row>
    <row r="947" spans="1:6">
      <c r="A947" s="3" t="s">
        <v>3</v>
      </c>
      <c r="B947" s="3">
        <v>1998</v>
      </c>
      <c r="C947" s="3">
        <v>124</v>
      </c>
      <c r="E947" s="3">
        <v>5.1231875000000002</v>
      </c>
      <c r="F947" s="3">
        <v>124.27119999999999</v>
      </c>
    </row>
    <row r="948" spans="1:6">
      <c r="A948" s="3" t="s">
        <v>3</v>
      </c>
      <c r="B948" s="3">
        <v>1998</v>
      </c>
      <c r="C948" s="3">
        <v>124</v>
      </c>
      <c r="E948" s="3">
        <v>5.1231875000000002</v>
      </c>
      <c r="F948" s="3">
        <v>124.27119999999999</v>
      </c>
    </row>
    <row r="949" spans="1:6">
      <c r="A949" s="3" t="s">
        <v>3</v>
      </c>
      <c r="B949" s="3">
        <v>1998</v>
      </c>
      <c r="C949" s="3">
        <v>124</v>
      </c>
      <c r="E949" s="3">
        <v>5.1231875000000002</v>
      </c>
      <c r="F949" s="3">
        <v>124.27119999999999</v>
      </c>
    </row>
    <row r="950" spans="1:6">
      <c r="A950" s="3" t="s">
        <v>3</v>
      </c>
      <c r="B950" s="3">
        <v>1999</v>
      </c>
      <c r="C950" s="3">
        <v>124</v>
      </c>
      <c r="E950" s="3">
        <v>5.9902443999999999</v>
      </c>
      <c r="F950" s="3">
        <v>119.1859</v>
      </c>
    </row>
    <row r="951" spans="1:6">
      <c r="A951" s="3" t="s">
        <v>3</v>
      </c>
      <c r="B951" s="3">
        <v>1999</v>
      </c>
      <c r="C951" s="3">
        <v>124</v>
      </c>
      <c r="E951" s="3">
        <v>5.9902443999999999</v>
      </c>
      <c r="F951" s="3">
        <v>119.1859</v>
      </c>
    </row>
    <row r="952" spans="1:6">
      <c r="A952" s="3" t="s">
        <v>3</v>
      </c>
      <c r="B952" s="3">
        <v>1999</v>
      </c>
      <c r="C952" s="3">
        <v>124</v>
      </c>
      <c r="E952" s="3">
        <v>5.9902443999999999</v>
      </c>
      <c r="F952" s="3">
        <v>119.1859</v>
      </c>
    </row>
    <row r="953" spans="1:6">
      <c r="A953" s="3" t="s">
        <v>3</v>
      </c>
      <c r="B953" s="3">
        <v>1999</v>
      </c>
      <c r="C953" s="3">
        <v>124</v>
      </c>
      <c r="E953" s="3">
        <v>5.9902443999999999</v>
      </c>
      <c r="F953" s="3">
        <v>119.1859</v>
      </c>
    </row>
    <row r="954" spans="1:6">
      <c r="A954" s="3" t="s">
        <v>3</v>
      </c>
      <c r="B954" s="3">
        <v>1999</v>
      </c>
      <c r="C954" s="3">
        <v>124</v>
      </c>
      <c r="E954" s="3">
        <v>5.9902443999999999</v>
      </c>
      <c r="F954" s="3">
        <v>119.1859</v>
      </c>
    </row>
    <row r="955" spans="1:6">
      <c r="A955" s="3" t="s">
        <v>3</v>
      </c>
      <c r="B955" s="3">
        <v>1999</v>
      </c>
      <c r="C955" s="3">
        <v>124</v>
      </c>
      <c r="E955" s="3">
        <v>5.9902443999999999</v>
      </c>
      <c r="F955" s="3">
        <v>119.1859</v>
      </c>
    </row>
    <row r="956" spans="1:6">
      <c r="A956" s="3" t="s">
        <v>3</v>
      </c>
      <c r="B956" s="3">
        <v>1999</v>
      </c>
      <c r="C956" s="3">
        <v>124</v>
      </c>
      <c r="E956" s="3">
        <v>5.9902443999999999</v>
      </c>
      <c r="F956" s="3">
        <v>119.1859</v>
      </c>
    </row>
    <row r="957" spans="1:6">
      <c r="A957" s="3" t="s">
        <v>3</v>
      </c>
      <c r="B957" s="3">
        <v>1999</v>
      </c>
      <c r="C957" s="3">
        <v>124</v>
      </c>
      <c r="E957" s="3">
        <v>5.9902443999999999</v>
      </c>
      <c r="F957" s="3">
        <v>119.1859</v>
      </c>
    </row>
    <row r="958" spans="1:6">
      <c r="A958" s="3" t="s">
        <v>3</v>
      </c>
      <c r="B958" s="3">
        <v>1999</v>
      </c>
      <c r="C958" s="3">
        <v>124</v>
      </c>
      <c r="E958" s="3">
        <v>5.9902443999999999</v>
      </c>
      <c r="F958" s="3">
        <v>119.1859</v>
      </c>
    </row>
    <row r="959" spans="1:6">
      <c r="A959" s="3" t="s">
        <v>3</v>
      </c>
      <c r="B959" s="3">
        <v>1999</v>
      </c>
      <c r="C959" s="3">
        <v>124</v>
      </c>
      <c r="E959" s="3">
        <v>5.9902443999999999</v>
      </c>
      <c r="F959" s="3">
        <v>119.1859</v>
      </c>
    </row>
    <row r="960" spans="1:6">
      <c r="A960" s="3" t="s">
        <v>3</v>
      </c>
      <c r="B960" s="3">
        <v>1999</v>
      </c>
      <c r="C960" s="3">
        <v>124</v>
      </c>
      <c r="E960" s="3">
        <v>5.9902443999999999</v>
      </c>
      <c r="F960" s="3">
        <v>119.1859</v>
      </c>
    </row>
    <row r="961" spans="1:6">
      <c r="A961" s="3" t="s">
        <v>3</v>
      </c>
      <c r="B961" s="3">
        <v>1999</v>
      </c>
      <c r="C961" s="3">
        <v>124</v>
      </c>
      <c r="E961" s="3">
        <v>5.9902443999999999</v>
      </c>
      <c r="F961" s="3">
        <v>119.1859</v>
      </c>
    </row>
    <row r="962" spans="1:6">
      <c r="A962" s="3" t="s">
        <v>3</v>
      </c>
      <c r="B962" s="3">
        <v>2000</v>
      </c>
      <c r="C962" s="3">
        <v>124</v>
      </c>
      <c r="E962" s="3">
        <v>5.8781208999999999</v>
      </c>
      <c r="F962" s="3">
        <v>115.36281</v>
      </c>
    </row>
    <row r="963" spans="1:6">
      <c r="A963" s="3" t="s">
        <v>3</v>
      </c>
      <c r="B963" s="3">
        <v>2000</v>
      </c>
      <c r="C963" s="3">
        <v>124</v>
      </c>
      <c r="E963" s="3">
        <v>5.8781208999999999</v>
      </c>
      <c r="F963" s="3">
        <v>115.36281</v>
      </c>
    </row>
    <row r="964" spans="1:6">
      <c r="A964" s="3" t="s">
        <v>3</v>
      </c>
      <c r="B964" s="3">
        <v>2000</v>
      </c>
      <c r="C964" s="3">
        <v>124</v>
      </c>
      <c r="E964" s="3">
        <v>5.8781208999999999</v>
      </c>
      <c r="F964" s="3">
        <v>115.36281</v>
      </c>
    </row>
    <row r="965" spans="1:6">
      <c r="A965" s="3" t="s">
        <v>3</v>
      </c>
      <c r="B965" s="3">
        <v>2000</v>
      </c>
      <c r="C965" s="3">
        <v>124</v>
      </c>
      <c r="E965" s="3">
        <v>5.8781208999999999</v>
      </c>
      <c r="F965" s="3">
        <v>115.36281</v>
      </c>
    </row>
    <row r="966" spans="1:6">
      <c r="A966" s="3" t="s">
        <v>3</v>
      </c>
      <c r="B966" s="3">
        <v>2000</v>
      </c>
      <c r="C966" s="3">
        <v>124</v>
      </c>
      <c r="E966" s="3">
        <v>5.8781208999999999</v>
      </c>
      <c r="F966" s="3">
        <v>115.36281</v>
      </c>
    </row>
    <row r="967" spans="1:6">
      <c r="A967" s="3" t="s">
        <v>3</v>
      </c>
      <c r="B967" s="3">
        <v>2000</v>
      </c>
      <c r="C967" s="3">
        <v>124</v>
      </c>
      <c r="E967" s="3">
        <v>5.8781208999999999</v>
      </c>
      <c r="F967" s="3">
        <v>115.36281</v>
      </c>
    </row>
    <row r="968" spans="1:6">
      <c r="A968" s="3" t="s">
        <v>3</v>
      </c>
      <c r="B968" s="3">
        <v>2000</v>
      </c>
      <c r="C968" s="3">
        <v>124</v>
      </c>
      <c r="E968" s="3">
        <v>5.8781208999999999</v>
      </c>
      <c r="F968" s="3">
        <v>115.36281</v>
      </c>
    </row>
    <row r="969" spans="1:6">
      <c r="A969" s="3" t="s">
        <v>3</v>
      </c>
      <c r="B969" s="3">
        <v>2000</v>
      </c>
      <c r="C969" s="3">
        <v>124</v>
      </c>
      <c r="E969" s="3">
        <v>5.8781208999999999</v>
      </c>
      <c r="F969" s="3">
        <v>115.36281</v>
      </c>
    </row>
    <row r="970" spans="1:6">
      <c r="A970" s="3" t="s">
        <v>3</v>
      </c>
      <c r="B970" s="3">
        <v>2000</v>
      </c>
      <c r="C970" s="3">
        <v>124</v>
      </c>
      <c r="E970" s="3">
        <v>5.8781208999999999</v>
      </c>
      <c r="F970" s="3">
        <v>115.36281</v>
      </c>
    </row>
    <row r="971" spans="1:6">
      <c r="A971" s="3" t="s">
        <v>3</v>
      </c>
      <c r="B971" s="3">
        <v>2000</v>
      </c>
      <c r="C971" s="3">
        <v>124</v>
      </c>
      <c r="E971" s="3">
        <v>5.8781208999999999</v>
      </c>
      <c r="F971" s="3">
        <v>115.36281</v>
      </c>
    </row>
    <row r="972" spans="1:6">
      <c r="A972" s="3" t="s">
        <v>3</v>
      </c>
      <c r="B972" s="3">
        <v>2000</v>
      </c>
      <c r="C972" s="3">
        <v>124</v>
      </c>
      <c r="E972" s="3">
        <v>5.8781208999999999</v>
      </c>
      <c r="F972" s="3">
        <v>115.36281</v>
      </c>
    </row>
    <row r="973" spans="1:6">
      <c r="A973" s="3" t="s">
        <v>3</v>
      </c>
      <c r="B973" s="3">
        <v>2000</v>
      </c>
      <c r="C973" s="3">
        <v>124</v>
      </c>
      <c r="E973" s="3">
        <v>5.8781208999999999</v>
      </c>
      <c r="F973" s="3">
        <v>115.36281</v>
      </c>
    </row>
    <row r="974" spans="1:6">
      <c r="A974" s="3" t="s">
        <v>3</v>
      </c>
      <c r="B974" s="3">
        <v>2001</v>
      </c>
      <c r="C974" s="3">
        <v>124</v>
      </c>
      <c r="D974" s="3">
        <v>5.1628635999999997</v>
      </c>
      <c r="E974" s="3">
        <v>6.1409564000000003</v>
      </c>
      <c r="F974" s="3">
        <v>109.58904</v>
      </c>
    </row>
    <row r="975" spans="1:6">
      <c r="A975" s="3" t="s">
        <v>3</v>
      </c>
      <c r="B975" s="3">
        <v>2001</v>
      </c>
      <c r="C975" s="3">
        <v>124</v>
      </c>
      <c r="D975" s="3">
        <v>5.14975</v>
      </c>
      <c r="E975" s="3">
        <v>6.1409564000000003</v>
      </c>
      <c r="F975" s="3">
        <v>109.58904</v>
      </c>
    </row>
    <row r="976" spans="1:6">
      <c r="A976" s="3" t="s">
        <v>3</v>
      </c>
      <c r="B976" s="3">
        <v>2001</v>
      </c>
      <c r="C976" s="3">
        <v>124</v>
      </c>
      <c r="D976" s="3">
        <v>5.0890000000000004</v>
      </c>
      <c r="E976" s="3">
        <v>6.1409564000000003</v>
      </c>
      <c r="F976" s="3">
        <v>109.58904</v>
      </c>
    </row>
    <row r="977" spans="1:6">
      <c r="A977" s="3" t="s">
        <v>3</v>
      </c>
      <c r="B977" s="3">
        <v>2001</v>
      </c>
      <c r="C977" s="3">
        <v>124</v>
      </c>
      <c r="D977" s="3">
        <v>5.2188571000000001</v>
      </c>
      <c r="E977" s="3">
        <v>6.1409564000000003</v>
      </c>
      <c r="F977" s="3">
        <v>109.58904</v>
      </c>
    </row>
    <row r="978" spans="1:6">
      <c r="A978" s="3" t="s">
        <v>3</v>
      </c>
      <c r="B978" s="3">
        <v>2001</v>
      </c>
      <c r="C978" s="3">
        <v>124</v>
      </c>
      <c r="D978" s="3">
        <v>5.3930870000000004</v>
      </c>
      <c r="E978" s="3">
        <v>6.1409564000000003</v>
      </c>
      <c r="F978" s="3">
        <v>109.58904</v>
      </c>
    </row>
    <row r="979" spans="1:6">
      <c r="A979" s="3" t="s">
        <v>3</v>
      </c>
      <c r="B979" s="3">
        <v>2001</v>
      </c>
      <c r="C979" s="3">
        <v>124</v>
      </c>
      <c r="D979" s="3">
        <v>5.3377143</v>
      </c>
      <c r="E979" s="3">
        <v>6.1409564000000003</v>
      </c>
      <c r="F979" s="3">
        <v>109.58904</v>
      </c>
    </row>
    <row r="980" spans="1:6">
      <c r="A980" s="3" t="s">
        <v>3</v>
      </c>
      <c r="B980" s="3">
        <v>2001</v>
      </c>
      <c r="C980" s="3">
        <v>124</v>
      </c>
      <c r="D980" s="3">
        <v>5.3405455000000002</v>
      </c>
      <c r="E980" s="3">
        <v>6.1409564000000003</v>
      </c>
      <c r="F980" s="3">
        <v>109.58904</v>
      </c>
    </row>
    <row r="981" spans="1:6">
      <c r="A981" s="3" t="s">
        <v>3</v>
      </c>
      <c r="B981" s="3">
        <v>2001</v>
      </c>
      <c r="C981" s="3">
        <v>124</v>
      </c>
      <c r="D981" s="3">
        <v>5.1532173999999999</v>
      </c>
      <c r="E981" s="3">
        <v>6.1409564000000003</v>
      </c>
      <c r="F981" s="3">
        <v>109.58904</v>
      </c>
    </row>
    <row r="982" spans="1:6">
      <c r="A982" s="3" t="s">
        <v>3</v>
      </c>
      <c r="B982" s="3">
        <v>2001</v>
      </c>
      <c r="C982" s="3">
        <v>124</v>
      </c>
      <c r="D982" s="3">
        <v>5.1355500000000003</v>
      </c>
      <c r="E982" s="3">
        <v>6.1409564000000003</v>
      </c>
      <c r="F982" s="3">
        <v>109.58904</v>
      </c>
    </row>
    <row r="983" spans="1:6">
      <c r="A983" s="3" t="s">
        <v>3</v>
      </c>
      <c r="B983" s="3">
        <v>2001</v>
      </c>
      <c r="C983" s="3">
        <v>124</v>
      </c>
      <c r="D983" s="3">
        <v>4.8854782999999999</v>
      </c>
      <c r="E983" s="3">
        <v>6.1409564000000003</v>
      </c>
      <c r="F983" s="3">
        <v>109.58904</v>
      </c>
    </row>
    <row r="984" spans="1:6">
      <c r="A984" s="3" t="s">
        <v>3</v>
      </c>
      <c r="B984" s="3">
        <v>2001</v>
      </c>
      <c r="C984" s="3">
        <v>124</v>
      </c>
      <c r="D984" s="3">
        <v>4.7467272999999999</v>
      </c>
      <c r="E984" s="3">
        <v>6.1409564000000003</v>
      </c>
      <c r="F984" s="3">
        <v>109.58904</v>
      </c>
    </row>
    <row r="985" spans="1:6">
      <c r="A985" s="3" t="s">
        <v>3</v>
      </c>
      <c r="B985" s="3">
        <v>2001</v>
      </c>
      <c r="C985" s="3">
        <v>124</v>
      </c>
      <c r="D985" s="3">
        <v>5.0203810000000004</v>
      </c>
      <c r="E985" s="3">
        <v>6.1409564000000003</v>
      </c>
      <c r="F985" s="3">
        <v>109.58904</v>
      </c>
    </row>
    <row r="986" spans="1:6">
      <c r="A986" s="3" t="s">
        <v>3</v>
      </c>
      <c r="B986" s="3">
        <v>2002</v>
      </c>
      <c r="C986" s="3">
        <v>124</v>
      </c>
      <c r="D986" s="3">
        <v>5.1024348000000002</v>
      </c>
      <c r="E986" s="3">
        <v>6.1449255999999997</v>
      </c>
      <c r="F986" s="3">
        <v>108.21684</v>
      </c>
    </row>
    <row r="987" spans="1:6">
      <c r="A987" s="3" t="s">
        <v>3</v>
      </c>
      <c r="B987" s="3">
        <v>2002</v>
      </c>
      <c r="C987" s="3">
        <v>124</v>
      </c>
      <c r="D987" s="3">
        <v>5.1590999999999996</v>
      </c>
      <c r="E987" s="3">
        <v>6.1449255999999997</v>
      </c>
      <c r="F987" s="3">
        <v>108.21684</v>
      </c>
    </row>
    <row r="988" spans="1:6">
      <c r="A988" s="3" t="s">
        <v>3</v>
      </c>
      <c r="B988" s="3">
        <v>2002</v>
      </c>
      <c r="C988" s="3">
        <v>124</v>
      </c>
      <c r="D988" s="3">
        <v>5.3974285999999996</v>
      </c>
      <c r="E988" s="3">
        <v>6.1449255999999997</v>
      </c>
      <c r="F988" s="3">
        <v>108.21684</v>
      </c>
    </row>
    <row r="989" spans="1:6">
      <c r="A989" s="3" t="s">
        <v>3</v>
      </c>
      <c r="B989" s="3">
        <v>2002</v>
      </c>
      <c r="C989" s="3">
        <v>124</v>
      </c>
      <c r="D989" s="3">
        <v>5.3767727000000001</v>
      </c>
      <c r="E989" s="3">
        <v>6.1449255999999997</v>
      </c>
      <c r="F989" s="3">
        <v>108.21684</v>
      </c>
    </row>
    <row r="990" spans="1:6">
      <c r="A990" s="3" t="s">
        <v>3</v>
      </c>
      <c r="B990" s="3">
        <v>2002</v>
      </c>
      <c r="C990" s="3">
        <v>124</v>
      </c>
      <c r="D990" s="3">
        <v>5.3866956999999998</v>
      </c>
      <c r="E990" s="3">
        <v>6.1449255999999997</v>
      </c>
      <c r="F990" s="3">
        <v>108.21684</v>
      </c>
    </row>
    <row r="991" spans="1:6">
      <c r="A991" s="3" t="s">
        <v>3</v>
      </c>
      <c r="B991" s="3">
        <v>2002</v>
      </c>
      <c r="C991" s="3">
        <v>124</v>
      </c>
      <c r="D991" s="3">
        <v>5.2447499999999998</v>
      </c>
      <c r="E991" s="3">
        <v>6.1449255999999997</v>
      </c>
      <c r="F991" s="3">
        <v>108.21684</v>
      </c>
    </row>
    <row r="992" spans="1:6">
      <c r="A992" s="3" t="s">
        <v>3</v>
      </c>
      <c r="B992" s="3">
        <v>2002</v>
      </c>
      <c r="C992" s="3">
        <v>124</v>
      </c>
      <c r="D992" s="3">
        <v>5.0828696000000004</v>
      </c>
      <c r="E992" s="3">
        <v>6.1449255999999997</v>
      </c>
      <c r="F992" s="3">
        <v>108.21684</v>
      </c>
    </row>
    <row r="993" spans="1:6">
      <c r="A993" s="3" t="s">
        <v>3</v>
      </c>
      <c r="B993" s="3">
        <v>2002</v>
      </c>
      <c r="C993" s="3">
        <v>124</v>
      </c>
      <c r="D993" s="3">
        <v>4.7979091</v>
      </c>
      <c r="E993" s="3">
        <v>6.1449255999999997</v>
      </c>
      <c r="F993" s="3">
        <v>108.21684</v>
      </c>
    </row>
    <row r="994" spans="1:6">
      <c r="A994" s="3" t="s">
        <v>3</v>
      </c>
      <c r="B994" s="3">
        <v>2002</v>
      </c>
      <c r="C994" s="3">
        <v>124</v>
      </c>
      <c r="D994" s="3">
        <v>4.5901905000000003</v>
      </c>
      <c r="E994" s="3">
        <v>6.1449255999999997</v>
      </c>
      <c r="F994" s="3">
        <v>108.21684</v>
      </c>
    </row>
    <row r="995" spans="1:6">
      <c r="A995" s="3" t="s">
        <v>3</v>
      </c>
      <c r="B995" s="3">
        <v>2002</v>
      </c>
      <c r="C995" s="3">
        <v>124</v>
      </c>
      <c r="D995" s="3">
        <v>4.6633478000000004</v>
      </c>
      <c r="E995" s="3">
        <v>6.1449255999999997</v>
      </c>
      <c r="F995" s="3">
        <v>108.21684</v>
      </c>
    </row>
    <row r="996" spans="1:6">
      <c r="A996" s="3" t="s">
        <v>3</v>
      </c>
      <c r="B996" s="3">
        <v>2002</v>
      </c>
      <c r="C996" s="3">
        <v>124</v>
      </c>
      <c r="D996" s="3">
        <v>4.6336190000000004</v>
      </c>
      <c r="E996" s="3">
        <v>6.1449255999999997</v>
      </c>
      <c r="F996" s="3">
        <v>108.21684</v>
      </c>
    </row>
    <row r="997" spans="1:6">
      <c r="A997" s="3" t="s">
        <v>3</v>
      </c>
      <c r="B997" s="3">
        <v>2002</v>
      </c>
      <c r="C997" s="3">
        <v>124</v>
      </c>
      <c r="D997" s="3">
        <v>4.4465000000000003</v>
      </c>
      <c r="E997" s="3">
        <v>6.1449255999999997</v>
      </c>
      <c r="F997" s="3">
        <v>108.21684</v>
      </c>
    </row>
    <row r="998" spans="1:6">
      <c r="A998" s="3" t="s">
        <v>3</v>
      </c>
      <c r="B998" s="3">
        <v>2003</v>
      </c>
      <c r="C998" s="3">
        <v>124</v>
      </c>
      <c r="D998" s="3">
        <v>4.2707826000000004</v>
      </c>
      <c r="E998" s="3">
        <v>5.3739642999999999</v>
      </c>
      <c r="F998" s="3">
        <v>105.43668</v>
      </c>
    </row>
    <row r="999" spans="1:6">
      <c r="A999" s="3" t="s">
        <v>3</v>
      </c>
      <c r="B999" s="3">
        <v>2003</v>
      </c>
      <c r="C999" s="3">
        <v>124</v>
      </c>
      <c r="D999" s="3">
        <v>4.1197999999999997</v>
      </c>
      <c r="E999" s="3">
        <v>5.3739642999999999</v>
      </c>
      <c r="F999" s="3">
        <v>105.43668</v>
      </c>
    </row>
    <row r="1000" spans="1:6">
      <c r="A1000" s="3" t="s">
        <v>3</v>
      </c>
      <c r="B1000" s="3">
        <v>2003</v>
      </c>
      <c r="C1000" s="3">
        <v>124</v>
      </c>
      <c r="D1000" s="3">
        <v>4.1772381000000003</v>
      </c>
      <c r="E1000" s="3">
        <v>5.3739642999999999</v>
      </c>
      <c r="F1000" s="3">
        <v>105.43668</v>
      </c>
    </row>
    <row r="1001" spans="1:6">
      <c r="A1001" s="3" t="s">
        <v>3</v>
      </c>
      <c r="B1001" s="3">
        <v>2003</v>
      </c>
      <c r="C1001" s="3">
        <v>124</v>
      </c>
      <c r="D1001" s="3">
        <v>4.2823636</v>
      </c>
      <c r="E1001" s="3">
        <v>5.3739642999999999</v>
      </c>
      <c r="F1001" s="3">
        <v>105.43668</v>
      </c>
    </row>
    <row r="1002" spans="1:6">
      <c r="A1002" s="3" t="s">
        <v>3</v>
      </c>
      <c r="B1002" s="3">
        <v>2003</v>
      </c>
      <c r="C1002" s="3">
        <v>124</v>
      </c>
      <c r="D1002" s="3">
        <v>3.9580454999999999</v>
      </c>
      <c r="E1002" s="3">
        <v>5.3739642999999999</v>
      </c>
      <c r="F1002" s="3">
        <v>105.43668</v>
      </c>
    </row>
    <row r="1003" spans="1:6">
      <c r="A1003" s="3" t="s">
        <v>3</v>
      </c>
      <c r="B1003" s="3">
        <v>2003</v>
      </c>
      <c r="C1003" s="3">
        <v>124</v>
      </c>
      <c r="D1003" s="3">
        <v>3.7563333000000001</v>
      </c>
      <c r="E1003" s="3">
        <v>5.3739642999999999</v>
      </c>
      <c r="F1003" s="3">
        <v>105.43668</v>
      </c>
    </row>
    <row r="1004" spans="1:6">
      <c r="A1004" s="3" t="s">
        <v>3</v>
      </c>
      <c r="B1004" s="3">
        <v>2003</v>
      </c>
      <c r="C1004" s="3">
        <v>124</v>
      </c>
      <c r="D1004" s="3">
        <v>4.0732609000000002</v>
      </c>
      <c r="E1004" s="3">
        <v>5.3739642999999999</v>
      </c>
      <c r="F1004" s="3">
        <v>105.43668</v>
      </c>
    </row>
    <row r="1005" spans="1:6">
      <c r="A1005" s="3" t="s">
        <v>3</v>
      </c>
      <c r="B1005" s="3">
        <v>2003</v>
      </c>
      <c r="C1005" s="3">
        <v>124</v>
      </c>
      <c r="D1005" s="3">
        <v>4.2280952000000003</v>
      </c>
      <c r="E1005" s="3">
        <v>5.3739642999999999</v>
      </c>
      <c r="F1005" s="3">
        <v>105.43668</v>
      </c>
    </row>
    <row r="1006" spans="1:6">
      <c r="A1006" s="3" t="s">
        <v>3</v>
      </c>
      <c r="B1006" s="3">
        <v>2003</v>
      </c>
      <c r="C1006" s="3">
        <v>124</v>
      </c>
      <c r="D1006" s="3">
        <v>4.2497727000000003</v>
      </c>
      <c r="E1006" s="3">
        <v>5.3739642999999999</v>
      </c>
      <c r="F1006" s="3">
        <v>105.43668</v>
      </c>
    </row>
    <row r="1007" spans="1:6">
      <c r="A1007" s="3" t="s">
        <v>3</v>
      </c>
      <c r="B1007" s="3">
        <v>2003</v>
      </c>
      <c r="C1007" s="3">
        <v>124</v>
      </c>
      <c r="D1007" s="3">
        <v>4.3140435000000004</v>
      </c>
      <c r="E1007" s="3">
        <v>5.3739642999999999</v>
      </c>
      <c r="F1007" s="3">
        <v>105.43668</v>
      </c>
    </row>
    <row r="1008" spans="1:6">
      <c r="A1008" s="3" t="s">
        <v>3</v>
      </c>
      <c r="B1008" s="3">
        <v>2003</v>
      </c>
      <c r="C1008" s="3">
        <v>124</v>
      </c>
      <c r="D1008" s="3">
        <v>4.4445499999999996</v>
      </c>
      <c r="E1008" s="3">
        <v>5.3739642999999999</v>
      </c>
      <c r="F1008" s="3">
        <v>105.43668</v>
      </c>
    </row>
    <row r="1009" spans="1:6">
      <c r="A1009" s="3" t="s">
        <v>3</v>
      </c>
      <c r="B1009" s="3">
        <v>2003</v>
      </c>
      <c r="C1009" s="3">
        <v>124</v>
      </c>
      <c r="D1009" s="3">
        <v>4.3709129999999998</v>
      </c>
      <c r="E1009" s="3">
        <v>5.3739642999999999</v>
      </c>
      <c r="F1009" s="3">
        <v>105.43668</v>
      </c>
    </row>
    <row r="1010" spans="1:6">
      <c r="A1010" s="3" t="s">
        <v>3</v>
      </c>
      <c r="B1010" s="3">
        <v>2004</v>
      </c>
      <c r="C1010" s="3">
        <v>124</v>
      </c>
      <c r="D1010" s="3">
        <v>4.2521817999999998</v>
      </c>
      <c r="E1010" s="3">
        <v>3.1642055999999998</v>
      </c>
      <c r="F1010" s="3">
        <v>101.65931</v>
      </c>
    </row>
    <row r="1011" spans="1:6">
      <c r="A1011" s="3" t="s">
        <v>3</v>
      </c>
      <c r="B1011" s="3">
        <v>2004</v>
      </c>
      <c r="C1011" s="3">
        <v>124</v>
      </c>
      <c r="D1011" s="3">
        <v>4.2573999999999996</v>
      </c>
      <c r="E1011" s="3">
        <v>3.1642055999999998</v>
      </c>
      <c r="F1011" s="3">
        <v>101.65931</v>
      </c>
    </row>
    <row r="1012" spans="1:6">
      <c r="A1012" s="3" t="s">
        <v>3</v>
      </c>
      <c r="B1012" s="3">
        <v>2004</v>
      </c>
      <c r="C1012" s="3">
        <v>124</v>
      </c>
      <c r="D1012" s="3">
        <v>4.0810000000000004</v>
      </c>
      <c r="E1012" s="3">
        <v>3.1642055999999998</v>
      </c>
      <c r="F1012" s="3">
        <v>101.65931</v>
      </c>
    </row>
    <row r="1013" spans="1:6">
      <c r="A1013" s="3" t="s">
        <v>3</v>
      </c>
      <c r="B1013" s="3">
        <v>2004</v>
      </c>
      <c r="C1013" s="3">
        <v>124</v>
      </c>
      <c r="D1013" s="3">
        <v>4.2696817999999999</v>
      </c>
      <c r="E1013" s="3">
        <v>3.1642055999999998</v>
      </c>
      <c r="F1013" s="3">
        <v>101.65931</v>
      </c>
    </row>
    <row r="1014" spans="1:6">
      <c r="A1014" s="3" t="s">
        <v>3</v>
      </c>
      <c r="B1014" s="3">
        <v>2004</v>
      </c>
      <c r="C1014" s="3">
        <v>124</v>
      </c>
      <c r="D1014" s="3">
        <v>4.4051429000000004</v>
      </c>
      <c r="E1014" s="3">
        <v>3.1642055999999998</v>
      </c>
      <c r="F1014" s="3">
        <v>101.65931</v>
      </c>
    </row>
    <row r="1015" spans="1:6">
      <c r="A1015" s="3" t="s">
        <v>3</v>
      </c>
      <c r="B1015" s="3">
        <v>2004</v>
      </c>
      <c r="C1015" s="3">
        <v>124</v>
      </c>
      <c r="D1015" s="3">
        <v>4.4474545000000001</v>
      </c>
      <c r="E1015" s="3">
        <v>3.1642055999999998</v>
      </c>
      <c r="F1015" s="3">
        <v>101.65931</v>
      </c>
    </row>
    <row r="1016" spans="1:6">
      <c r="A1016" s="3" t="s">
        <v>3</v>
      </c>
      <c r="B1016" s="3">
        <v>2004</v>
      </c>
      <c r="C1016" s="3">
        <v>124</v>
      </c>
      <c r="D1016" s="3">
        <v>4.3348636000000003</v>
      </c>
      <c r="E1016" s="3">
        <v>3.1642055999999998</v>
      </c>
      <c r="F1016" s="3">
        <v>101.65931</v>
      </c>
    </row>
    <row r="1017" spans="1:6">
      <c r="A1017" s="3" t="s">
        <v>3</v>
      </c>
      <c r="B1017" s="3">
        <v>2004</v>
      </c>
      <c r="C1017" s="3">
        <v>124</v>
      </c>
      <c r="D1017" s="3">
        <v>4.1758182000000001</v>
      </c>
      <c r="E1017" s="3">
        <v>3.1642055999999998</v>
      </c>
      <c r="F1017" s="3">
        <v>101.65931</v>
      </c>
    </row>
    <row r="1018" spans="1:6">
      <c r="A1018" s="3" t="s">
        <v>3</v>
      </c>
      <c r="B1018" s="3">
        <v>2004</v>
      </c>
      <c r="C1018" s="3">
        <v>124</v>
      </c>
      <c r="D1018" s="3">
        <v>4.1166818000000003</v>
      </c>
      <c r="E1018" s="3">
        <v>3.1642055999999998</v>
      </c>
      <c r="F1018" s="3">
        <v>101.65931</v>
      </c>
    </row>
    <row r="1019" spans="1:6">
      <c r="A1019" s="3" t="s">
        <v>3</v>
      </c>
      <c r="B1019" s="3">
        <v>2004</v>
      </c>
      <c r="C1019" s="3">
        <v>124</v>
      </c>
      <c r="D1019" s="3">
        <v>3.9914762000000001</v>
      </c>
      <c r="E1019" s="3">
        <v>3.1642055999999998</v>
      </c>
      <c r="F1019" s="3">
        <v>101.65931</v>
      </c>
    </row>
    <row r="1020" spans="1:6">
      <c r="A1020" s="3" t="s">
        <v>3</v>
      </c>
      <c r="B1020" s="3">
        <v>2004</v>
      </c>
      <c r="C1020" s="3">
        <v>124</v>
      </c>
      <c r="D1020" s="3">
        <v>3.8682726999999999</v>
      </c>
      <c r="E1020" s="3">
        <v>3.1642055999999998</v>
      </c>
      <c r="F1020" s="3">
        <v>101.65931</v>
      </c>
    </row>
    <row r="1021" spans="1:6">
      <c r="A1021" s="3" t="s">
        <v>3</v>
      </c>
      <c r="B1021" s="3">
        <v>2004</v>
      </c>
      <c r="C1021" s="3">
        <v>124</v>
      </c>
      <c r="D1021" s="3">
        <v>3.6581739</v>
      </c>
      <c r="E1021" s="3">
        <v>3.1642055999999998</v>
      </c>
      <c r="F1021" s="3">
        <v>101.65931</v>
      </c>
    </row>
    <row r="1022" spans="1:6">
      <c r="A1022" s="3" t="s">
        <v>3</v>
      </c>
      <c r="B1022" s="3">
        <v>2005</v>
      </c>
      <c r="C1022" s="3">
        <v>124</v>
      </c>
      <c r="D1022" s="3">
        <v>3.5727142999999999</v>
      </c>
      <c r="E1022" s="3">
        <v>4.2897676999999996</v>
      </c>
      <c r="F1022" s="3">
        <v>97.169662000000002</v>
      </c>
    </row>
    <row r="1023" spans="1:6">
      <c r="A1023" s="3" t="s">
        <v>3</v>
      </c>
      <c r="B1023" s="3">
        <v>2005</v>
      </c>
      <c r="C1023" s="3">
        <v>124</v>
      </c>
      <c r="D1023" s="3">
        <v>3.57165</v>
      </c>
      <c r="E1023" s="3">
        <v>4.2897676999999996</v>
      </c>
      <c r="F1023" s="3">
        <v>97.169662000000002</v>
      </c>
    </row>
    <row r="1024" spans="1:6">
      <c r="A1024" s="3" t="s">
        <v>3</v>
      </c>
      <c r="B1024" s="3">
        <v>2005</v>
      </c>
      <c r="C1024" s="3">
        <v>124</v>
      </c>
      <c r="D1024" s="3">
        <v>3.7604782999999999</v>
      </c>
      <c r="E1024" s="3">
        <v>4.2897676999999996</v>
      </c>
      <c r="F1024" s="3">
        <v>97.169662000000002</v>
      </c>
    </row>
    <row r="1025" spans="1:6">
      <c r="A1025" s="3" t="s">
        <v>3</v>
      </c>
      <c r="B1025" s="3">
        <v>2005</v>
      </c>
      <c r="C1025" s="3">
        <v>124</v>
      </c>
      <c r="D1025" s="3">
        <v>3.5986666999999999</v>
      </c>
      <c r="E1025" s="3">
        <v>4.2897676999999996</v>
      </c>
      <c r="F1025" s="3">
        <v>97.169662000000002</v>
      </c>
    </row>
    <row r="1026" spans="1:6">
      <c r="A1026" s="3" t="s">
        <v>3</v>
      </c>
      <c r="B1026" s="3">
        <v>2005</v>
      </c>
      <c r="C1026" s="3">
        <v>124</v>
      </c>
      <c r="D1026" s="3">
        <v>3.4373182</v>
      </c>
      <c r="E1026" s="3">
        <v>4.2897676999999996</v>
      </c>
      <c r="F1026" s="3">
        <v>97.169662000000002</v>
      </c>
    </row>
    <row r="1027" spans="1:6">
      <c r="A1027" s="3" t="s">
        <v>3</v>
      </c>
      <c r="B1027" s="3">
        <v>2005</v>
      </c>
      <c r="C1027" s="3">
        <v>124</v>
      </c>
      <c r="D1027" s="3">
        <v>3.2635455000000002</v>
      </c>
      <c r="E1027" s="3">
        <v>4.2897676999999996</v>
      </c>
      <c r="F1027" s="3">
        <v>97.169662000000002</v>
      </c>
    </row>
    <row r="1028" spans="1:6">
      <c r="A1028" s="3" t="s">
        <v>3</v>
      </c>
      <c r="B1028" s="3">
        <v>2005</v>
      </c>
      <c r="C1028" s="3">
        <v>124</v>
      </c>
      <c r="D1028" s="3">
        <v>3.3006666999999998</v>
      </c>
      <c r="E1028" s="3">
        <v>4.2897676999999996</v>
      </c>
      <c r="F1028" s="3">
        <v>97.169662000000002</v>
      </c>
    </row>
    <row r="1029" spans="1:6">
      <c r="A1029" s="3" t="s">
        <v>3</v>
      </c>
      <c r="B1029" s="3">
        <v>2005</v>
      </c>
      <c r="C1029" s="3">
        <v>124</v>
      </c>
      <c r="D1029" s="3">
        <v>3.3124783</v>
      </c>
      <c r="E1029" s="3">
        <v>4.2897676999999996</v>
      </c>
      <c r="F1029" s="3">
        <v>97.169662000000002</v>
      </c>
    </row>
    <row r="1030" spans="1:6">
      <c r="A1030" s="3" t="s">
        <v>3</v>
      </c>
      <c r="B1030" s="3">
        <v>2005</v>
      </c>
      <c r="C1030" s="3">
        <v>124</v>
      </c>
      <c r="D1030" s="3">
        <v>3.1454091000000002</v>
      </c>
      <c r="E1030" s="3">
        <v>4.2897676999999996</v>
      </c>
      <c r="F1030" s="3">
        <v>97.169662000000002</v>
      </c>
    </row>
    <row r="1031" spans="1:6">
      <c r="A1031" s="3" t="s">
        <v>3</v>
      </c>
      <c r="B1031" s="3">
        <v>2005</v>
      </c>
      <c r="C1031" s="3">
        <v>124</v>
      </c>
      <c r="D1031" s="3">
        <v>3.3059523999999998</v>
      </c>
      <c r="E1031" s="3">
        <v>4.2897676999999996</v>
      </c>
      <c r="F1031" s="3">
        <v>97.169662000000002</v>
      </c>
    </row>
    <row r="1032" spans="1:6">
      <c r="A1032" s="3" t="s">
        <v>3</v>
      </c>
      <c r="B1032" s="3">
        <v>2005</v>
      </c>
      <c r="C1032" s="3">
        <v>124</v>
      </c>
      <c r="D1032" s="3">
        <v>3.4983635999999998</v>
      </c>
      <c r="E1032" s="3">
        <v>4.2897676999999996</v>
      </c>
      <c r="F1032" s="3">
        <v>97.169662000000002</v>
      </c>
    </row>
    <row r="1033" spans="1:6">
      <c r="A1033" s="3" t="s">
        <v>3</v>
      </c>
      <c r="B1033" s="3">
        <v>2005</v>
      </c>
      <c r="C1033" s="3">
        <v>124</v>
      </c>
      <c r="D1033" s="3">
        <v>3.3855909</v>
      </c>
      <c r="E1033" s="3">
        <v>4.2897676999999996</v>
      </c>
      <c r="F1033" s="3">
        <v>97.169662000000002</v>
      </c>
    </row>
    <row r="1034" spans="1:6">
      <c r="A1034" s="3" t="s">
        <v>3</v>
      </c>
      <c r="B1034" s="3">
        <v>2006</v>
      </c>
      <c r="C1034" s="3">
        <v>124</v>
      </c>
      <c r="D1034" s="3">
        <v>3.379</v>
      </c>
      <c r="E1034" s="3">
        <v>1.4502017</v>
      </c>
      <c r="F1034" s="3">
        <v>95.141869</v>
      </c>
    </row>
    <row r="1035" spans="1:6">
      <c r="A1035" s="3" t="s">
        <v>3</v>
      </c>
      <c r="B1035" s="3">
        <v>2006</v>
      </c>
      <c r="C1035" s="3">
        <v>124</v>
      </c>
      <c r="D1035" s="3">
        <v>3.5431499999999998</v>
      </c>
      <c r="E1035" s="3">
        <v>1.4502017</v>
      </c>
      <c r="F1035" s="3">
        <v>95.141869</v>
      </c>
    </row>
    <row r="1036" spans="1:6">
      <c r="A1036" s="3" t="s">
        <v>3</v>
      </c>
      <c r="B1036" s="3">
        <v>2006</v>
      </c>
      <c r="C1036" s="3">
        <v>124</v>
      </c>
      <c r="D1036" s="3">
        <v>3.7165651999999998</v>
      </c>
      <c r="E1036" s="3">
        <v>1.4502017</v>
      </c>
      <c r="F1036" s="3">
        <v>95.141869</v>
      </c>
    </row>
    <row r="1037" spans="1:6">
      <c r="A1037" s="3" t="s">
        <v>3</v>
      </c>
      <c r="B1037" s="3">
        <v>2006</v>
      </c>
      <c r="C1037" s="3">
        <v>124</v>
      </c>
      <c r="D1037" s="3">
        <v>3.9745499999999998</v>
      </c>
      <c r="E1037" s="3">
        <v>1.4502017</v>
      </c>
      <c r="F1037" s="3">
        <v>95.141869</v>
      </c>
    </row>
    <row r="1038" spans="1:6">
      <c r="A1038" s="3" t="s">
        <v>3</v>
      </c>
      <c r="B1038" s="3">
        <v>2006</v>
      </c>
      <c r="C1038" s="3">
        <v>124</v>
      </c>
      <c r="D1038" s="3">
        <v>4.0150435</v>
      </c>
      <c r="E1038" s="3">
        <v>1.4502017</v>
      </c>
      <c r="F1038" s="3">
        <v>95.141869</v>
      </c>
    </row>
    <row r="1039" spans="1:6">
      <c r="A1039" s="3" t="s">
        <v>3</v>
      </c>
      <c r="B1039" s="3">
        <v>2006</v>
      </c>
      <c r="C1039" s="3">
        <v>124</v>
      </c>
      <c r="D1039" s="3">
        <v>4.0142272999999999</v>
      </c>
      <c r="E1039" s="3">
        <v>1.4502017</v>
      </c>
      <c r="F1039" s="3">
        <v>95.141869</v>
      </c>
    </row>
    <row r="1040" spans="1:6">
      <c r="A1040" s="3" t="s">
        <v>3</v>
      </c>
      <c r="B1040" s="3">
        <v>2006</v>
      </c>
      <c r="C1040" s="3">
        <v>124</v>
      </c>
      <c r="D1040" s="3">
        <v>4.0361905</v>
      </c>
      <c r="E1040" s="3">
        <v>1.4502017</v>
      </c>
      <c r="F1040" s="3">
        <v>95.141869</v>
      </c>
    </row>
    <row r="1041" spans="1:6">
      <c r="A1041" s="3" t="s">
        <v>3</v>
      </c>
      <c r="B1041" s="3">
        <v>2006</v>
      </c>
      <c r="C1041" s="3">
        <v>124</v>
      </c>
      <c r="D1041" s="3">
        <v>3.9129999999999998</v>
      </c>
      <c r="E1041" s="3">
        <v>1.4502017</v>
      </c>
      <c r="F1041" s="3">
        <v>95.141869</v>
      </c>
    </row>
    <row r="1042" spans="1:6">
      <c r="A1042" s="3" t="s">
        <v>3</v>
      </c>
      <c r="B1042" s="3">
        <v>2006</v>
      </c>
      <c r="C1042" s="3">
        <v>124</v>
      </c>
      <c r="D1042" s="3">
        <v>3.7854762000000002</v>
      </c>
      <c r="E1042" s="3">
        <v>1.4502017</v>
      </c>
      <c r="F1042" s="3">
        <v>95.141869</v>
      </c>
    </row>
    <row r="1043" spans="1:6">
      <c r="A1043" s="3" t="s">
        <v>3</v>
      </c>
      <c r="B1043" s="3">
        <v>2006</v>
      </c>
      <c r="C1043" s="3">
        <v>124</v>
      </c>
      <c r="D1043" s="3">
        <v>3.8341363999999998</v>
      </c>
      <c r="E1043" s="3">
        <v>1.4502017</v>
      </c>
      <c r="F1043" s="3">
        <v>95.141869</v>
      </c>
    </row>
    <row r="1044" spans="1:6">
      <c r="A1044" s="3" t="s">
        <v>3</v>
      </c>
      <c r="B1044" s="3">
        <v>2006</v>
      </c>
      <c r="C1044" s="3">
        <v>124</v>
      </c>
      <c r="D1044" s="3">
        <v>3.7627272999999999</v>
      </c>
      <c r="E1044" s="3">
        <v>1.4502017</v>
      </c>
      <c r="F1044" s="3">
        <v>95.141869</v>
      </c>
    </row>
    <row r="1045" spans="1:6">
      <c r="A1045" s="3" t="s">
        <v>3</v>
      </c>
      <c r="B1045" s="3">
        <v>2006</v>
      </c>
      <c r="C1045" s="3">
        <v>124</v>
      </c>
      <c r="D1045" s="3">
        <v>3.8425237999999999</v>
      </c>
      <c r="E1045" s="3">
        <v>1.4502017</v>
      </c>
      <c r="F1045" s="3">
        <v>95.141869</v>
      </c>
    </row>
    <row r="1046" spans="1:6">
      <c r="A1046" s="3" t="s">
        <v>3</v>
      </c>
      <c r="B1046" s="3">
        <v>2007</v>
      </c>
      <c r="C1046" s="3">
        <v>124</v>
      </c>
      <c r="D1046" s="3">
        <v>4.0718261</v>
      </c>
      <c r="E1046" s="3">
        <v>3.9516368000000002</v>
      </c>
      <c r="F1046" s="3">
        <v>91.494415000000004</v>
      </c>
    </row>
    <row r="1047" spans="1:6">
      <c r="A1047" s="3" t="s">
        <v>3</v>
      </c>
      <c r="B1047" s="3">
        <v>2007</v>
      </c>
      <c r="C1047" s="3">
        <v>124</v>
      </c>
      <c r="D1047" s="3">
        <v>4.1067499999999999</v>
      </c>
      <c r="E1047" s="3">
        <v>3.9516368000000002</v>
      </c>
      <c r="F1047" s="3">
        <v>91.494415000000004</v>
      </c>
    </row>
    <row r="1048" spans="1:6">
      <c r="A1048" s="3" t="s">
        <v>3</v>
      </c>
      <c r="B1048" s="3">
        <v>2007</v>
      </c>
      <c r="C1048" s="3">
        <v>124</v>
      </c>
      <c r="D1048" s="3">
        <v>4.0132272999999996</v>
      </c>
      <c r="E1048" s="3">
        <v>3.9516368000000002</v>
      </c>
      <c r="F1048" s="3">
        <v>91.494415000000004</v>
      </c>
    </row>
    <row r="1049" spans="1:6">
      <c r="A1049" s="3" t="s">
        <v>3</v>
      </c>
      <c r="B1049" s="3">
        <v>2007</v>
      </c>
      <c r="C1049" s="3">
        <v>124</v>
      </c>
      <c r="D1049" s="3">
        <v>4.2204286</v>
      </c>
      <c r="E1049" s="3">
        <v>3.9516368000000002</v>
      </c>
      <c r="F1049" s="3">
        <v>91.494415000000004</v>
      </c>
    </row>
    <row r="1050" spans="1:6">
      <c r="A1050" s="3" t="s">
        <v>3</v>
      </c>
      <c r="B1050" s="3">
        <v>2007</v>
      </c>
      <c r="C1050" s="3">
        <v>124</v>
      </c>
      <c r="D1050" s="3">
        <v>4.3539564999999998</v>
      </c>
      <c r="E1050" s="3">
        <v>3.9516368000000002</v>
      </c>
      <c r="F1050" s="3">
        <v>91.494415000000004</v>
      </c>
    </row>
    <row r="1051" spans="1:6">
      <c r="A1051" s="3" t="s">
        <v>3</v>
      </c>
      <c r="B1051" s="3">
        <v>2007</v>
      </c>
      <c r="C1051" s="3">
        <v>124</v>
      </c>
      <c r="D1051" s="3">
        <v>4.6444761999999997</v>
      </c>
      <c r="E1051" s="3">
        <v>3.9516368000000002</v>
      </c>
      <c r="F1051" s="3">
        <v>91.494415000000004</v>
      </c>
    </row>
    <row r="1052" spans="1:6">
      <c r="A1052" s="3" t="s">
        <v>3</v>
      </c>
      <c r="B1052" s="3">
        <v>2007</v>
      </c>
      <c r="C1052" s="3">
        <v>124</v>
      </c>
      <c r="D1052" s="3">
        <v>4.6120000000000001</v>
      </c>
      <c r="E1052" s="3">
        <v>3.9516368000000002</v>
      </c>
      <c r="F1052" s="3">
        <v>91.494415000000004</v>
      </c>
    </row>
    <row r="1053" spans="1:6">
      <c r="A1053" s="3" t="s">
        <v>3</v>
      </c>
      <c r="B1053" s="3">
        <v>2007</v>
      </c>
      <c r="C1053" s="3">
        <v>124</v>
      </c>
      <c r="D1053" s="3">
        <v>4.4353913</v>
      </c>
      <c r="E1053" s="3">
        <v>3.9516368000000002</v>
      </c>
      <c r="F1053" s="3">
        <v>91.494415000000004</v>
      </c>
    </row>
    <row r="1054" spans="1:6">
      <c r="A1054" s="3" t="s">
        <v>3</v>
      </c>
      <c r="B1054" s="3">
        <v>2007</v>
      </c>
      <c r="C1054" s="3">
        <v>124</v>
      </c>
      <c r="D1054" s="3">
        <v>4.4145000000000003</v>
      </c>
      <c r="E1054" s="3">
        <v>3.9516368000000002</v>
      </c>
      <c r="F1054" s="3">
        <v>91.494415000000004</v>
      </c>
    </row>
    <row r="1055" spans="1:6">
      <c r="A1055" s="3" t="s">
        <v>3</v>
      </c>
      <c r="B1055" s="3">
        <v>2007</v>
      </c>
      <c r="C1055" s="3">
        <v>124</v>
      </c>
      <c r="D1055" s="3">
        <v>4.4240000000000004</v>
      </c>
      <c r="E1055" s="3">
        <v>3.9516368000000002</v>
      </c>
      <c r="F1055" s="3">
        <v>91.494415000000004</v>
      </c>
    </row>
    <row r="1056" spans="1:6">
      <c r="A1056" s="3" t="s">
        <v>3</v>
      </c>
      <c r="B1056" s="3">
        <v>2007</v>
      </c>
      <c r="C1056" s="3">
        <v>124</v>
      </c>
      <c r="D1056" s="3">
        <v>4.2913636000000004</v>
      </c>
      <c r="E1056" s="3">
        <v>3.9516368000000002</v>
      </c>
      <c r="F1056" s="3">
        <v>91.494415000000004</v>
      </c>
    </row>
    <row r="1057" spans="1:6">
      <c r="A1057" s="3" t="s">
        <v>3</v>
      </c>
      <c r="B1057" s="3">
        <v>2007</v>
      </c>
      <c r="C1057" s="3">
        <v>124</v>
      </c>
      <c r="D1057" s="3">
        <v>4.431</v>
      </c>
      <c r="E1057" s="3">
        <v>3.9516368000000002</v>
      </c>
      <c r="F1057" s="3">
        <v>91.494415000000004</v>
      </c>
    </row>
    <row r="1058" spans="1:6">
      <c r="A1058" s="3" t="s">
        <v>3</v>
      </c>
      <c r="B1058" s="3">
        <v>2008</v>
      </c>
      <c r="C1058" s="3">
        <v>124</v>
      </c>
      <c r="D1058" s="3">
        <v>4.2363913000000002</v>
      </c>
      <c r="E1058" s="3">
        <v>3.6436449999999998</v>
      </c>
      <c r="F1058" s="3">
        <v>87.324623000000003</v>
      </c>
    </row>
    <row r="1059" spans="1:6">
      <c r="A1059" s="3" t="s">
        <v>3</v>
      </c>
      <c r="B1059" s="3">
        <v>2008</v>
      </c>
      <c r="C1059" s="3">
        <v>124</v>
      </c>
      <c r="D1059" s="3">
        <v>4.2301428999999997</v>
      </c>
      <c r="E1059" s="3">
        <v>3.6436449999999998</v>
      </c>
      <c r="F1059" s="3">
        <v>87.324623000000003</v>
      </c>
    </row>
    <row r="1060" spans="1:6">
      <c r="A1060" s="3" t="s">
        <v>3</v>
      </c>
      <c r="B1060" s="3">
        <v>2008</v>
      </c>
      <c r="C1060" s="3">
        <v>124</v>
      </c>
      <c r="D1060" s="3">
        <v>4.2272381000000001</v>
      </c>
      <c r="E1060" s="3">
        <v>3.6436449999999998</v>
      </c>
      <c r="F1060" s="3">
        <v>87.324623000000003</v>
      </c>
    </row>
    <row r="1061" spans="1:6">
      <c r="A1061" s="3" t="s">
        <v>3</v>
      </c>
      <c r="B1061" s="3">
        <v>2008</v>
      </c>
      <c r="C1061" s="3">
        <v>124</v>
      </c>
      <c r="D1061" s="3">
        <v>4.3847272999999998</v>
      </c>
      <c r="E1061" s="3">
        <v>3.6436449999999998</v>
      </c>
      <c r="F1061" s="3">
        <v>87.324623000000003</v>
      </c>
    </row>
    <row r="1062" spans="1:6">
      <c r="A1062" s="3" t="s">
        <v>3</v>
      </c>
      <c r="B1062" s="3">
        <v>2008</v>
      </c>
      <c r="C1062" s="3">
        <v>124</v>
      </c>
      <c r="D1062" s="3">
        <v>4.5074544999999997</v>
      </c>
      <c r="E1062" s="3">
        <v>3.6436449999999998</v>
      </c>
      <c r="F1062" s="3">
        <v>87.324623000000003</v>
      </c>
    </row>
    <row r="1063" spans="1:6">
      <c r="A1063" s="3" t="s">
        <v>3</v>
      </c>
      <c r="B1063" s="3">
        <v>2008</v>
      </c>
      <c r="C1063" s="3">
        <v>124</v>
      </c>
      <c r="D1063" s="3">
        <v>4.8604285999999997</v>
      </c>
      <c r="E1063" s="3">
        <v>3.6436449999999998</v>
      </c>
      <c r="F1063" s="3">
        <v>87.324623000000003</v>
      </c>
    </row>
    <row r="1064" spans="1:6">
      <c r="A1064" s="3" t="s">
        <v>3</v>
      </c>
      <c r="B1064" s="3">
        <v>2008</v>
      </c>
      <c r="C1064" s="3">
        <v>124</v>
      </c>
      <c r="D1064" s="3">
        <v>4.8503043000000003</v>
      </c>
      <c r="E1064" s="3">
        <v>3.6436449999999998</v>
      </c>
      <c r="F1064" s="3">
        <v>87.324623000000003</v>
      </c>
    </row>
    <row r="1065" spans="1:6">
      <c r="A1065" s="3" t="s">
        <v>3</v>
      </c>
      <c r="B1065" s="3">
        <v>2008</v>
      </c>
      <c r="C1065" s="3">
        <v>124</v>
      </c>
      <c r="D1065" s="3">
        <v>4.5808095</v>
      </c>
      <c r="E1065" s="3">
        <v>3.6436449999999998</v>
      </c>
      <c r="F1065" s="3">
        <v>87.324623000000003</v>
      </c>
    </row>
    <row r="1066" spans="1:6">
      <c r="A1066" s="3" t="s">
        <v>3</v>
      </c>
      <c r="B1066" s="3">
        <v>2008</v>
      </c>
      <c r="C1066" s="3">
        <v>124</v>
      </c>
      <c r="D1066" s="3">
        <v>4.5611818</v>
      </c>
      <c r="E1066" s="3">
        <v>3.6436449999999998</v>
      </c>
      <c r="F1066" s="3">
        <v>87.324623000000003</v>
      </c>
    </row>
    <row r="1067" spans="1:6">
      <c r="A1067" s="3" t="s">
        <v>3</v>
      </c>
      <c r="B1067" s="3">
        <v>2008</v>
      </c>
      <c r="C1067" s="3">
        <v>124</v>
      </c>
      <c r="D1067" s="3">
        <v>4.4647826000000004</v>
      </c>
      <c r="E1067" s="3">
        <v>3.6436449999999998</v>
      </c>
      <c r="F1067" s="3">
        <v>87.324623000000003</v>
      </c>
    </row>
    <row r="1068" spans="1:6">
      <c r="A1068" s="3" t="s">
        <v>3</v>
      </c>
      <c r="B1068" s="3">
        <v>2008</v>
      </c>
      <c r="C1068" s="3">
        <v>124</v>
      </c>
      <c r="D1068" s="3">
        <v>4.2485499999999998</v>
      </c>
      <c r="E1068" s="3">
        <v>3.6436449999999998</v>
      </c>
      <c r="F1068" s="3">
        <v>87.324623000000003</v>
      </c>
    </row>
    <row r="1069" spans="1:6">
      <c r="A1069" s="3" t="s">
        <v>3</v>
      </c>
      <c r="B1069" s="3">
        <v>2008</v>
      </c>
      <c r="C1069" s="3">
        <v>124</v>
      </c>
      <c r="D1069" s="3">
        <v>3.8737390999999999</v>
      </c>
      <c r="E1069" s="3">
        <v>3.6436449999999998</v>
      </c>
      <c r="F1069" s="3">
        <v>87.324623000000003</v>
      </c>
    </row>
    <row r="1070" spans="1:6">
      <c r="A1070" s="3" t="s">
        <v>3</v>
      </c>
      <c r="B1070" s="3">
        <v>2009</v>
      </c>
      <c r="C1070" s="3">
        <v>124</v>
      </c>
      <c r="D1070" s="3">
        <v>4.1341818000000004</v>
      </c>
      <c r="E1070" s="3">
        <v>2.3865614000000002</v>
      </c>
      <c r="F1070" s="3">
        <v>93.160042000000004</v>
      </c>
    </row>
    <row r="1071" spans="1:6">
      <c r="A1071" s="3" t="s">
        <v>3</v>
      </c>
      <c r="B1071" s="3">
        <v>2009</v>
      </c>
      <c r="C1071" s="3">
        <v>124</v>
      </c>
      <c r="D1071" s="3">
        <v>4.23475</v>
      </c>
      <c r="E1071" s="3">
        <v>2.3865614000000002</v>
      </c>
      <c r="F1071" s="3">
        <v>93.160042000000004</v>
      </c>
    </row>
    <row r="1072" spans="1:6">
      <c r="A1072" s="3" t="s">
        <v>3</v>
      </c>
      <c r="B1072" s="3">
        <v>2009</v>
      </c>
      <c r="C1072" s="3">
        <v>124</v>
      </c>
      <c r="D1072" s="3">
        <v>4.0290908999999999</v>
      </c>
      <c r="E1072" s="3">
        <v>2.3865614000000002</v>
      </c>
      <c r="F1072" s="3">
        <v>93.160042000000004</v>
      </c>
    </row>
    <row r="1073" spans="1:6">
      <c r="A1073" s="3" t="s">
        <v>3</v>
      </c>
      <c r="B1073" s="3">
        <v>2009</v>
      </c>
      <c r="C1073" s="3">
        <v>124</v>
      </c>
      <c r="D1073" s="3">
        <v>3.9423181999999999</v>
      </c>
      <c r="E1073" s="3">
        <v>2.3865614000000002</v>
      </c>
      <c r="F1073" s="3">
        <v>93.160042000000004</v>
      </c>
    </row>
    <row r="1074" spans="1:6">
      <c r="A1074" s="3" t="s">
        <v>3</v>
      </c>
      <c r="B1074" s="3">
        <v>2009</v>
      </c>
      <c r="C1074" s="3">
        <v>124</v>
      </c>
      <c r="D1074" s="3">
        <v>4.0332381000000002</v>
      </c>
      <c r="E1074" s="3">
        <v>2.3865614000000002</v>
      </c>
      <c r="F1074" s="3">
        <v>93.160042000000004</v>
      </c>
    </row>
    <row r="1075" spans="1:6">
      <c r="A1075" s="3" t="s">
        <v>3</v>
      </c>
      <c r="B1075" s="3">
        <v>2009</v>
      </c>
      <c r="C1075" s="3">
        <v>124</v>
      </c>
      <c r="D1075" s="3">
        <v>4.1279091000000001</v>
      </c>
      <c r="E1075" s="3">
        <v>2.3865614000000002</v>
      </c>
      <c r="F1075" s="3">
        <v>93.160042000000004</v>
      </c>
    </row>
    <row r="1076" spans="1:6">
      <c r="A1076" s="3" t="s">
        <v>3</v>
      </c>
      <c r="B1076" s="3">
        <v>2009</v>
      </c>
      <c r="C1076" s="3">
        <v>124</v>
      </c>
      <c r="D1076" s="3">
        <v>3.9080870000000001</v>
      </c>
      <c r="E1076" s="3">
        <v>2.3865614000000002</v>
      </c>
      <c r="F1076" s="3">
        <v>93.160042000000004</v>
      </c>
    </row>
    <row r="1077" spans="1:6">
      <c r="A1077" s="3" t="s">
        <v>3</v>
      </c>
      <c r="B1077" s="3">
        <v>2009</v>
      </c>
      <c r="C1077" s="3">
        <v>124</v>
      </c>
      <c r="D1077" s="3">
        <v>3.7715238000000002</v>
      </c>
      <c r="E1077" s="3">
        <v>2.3865614000000002</v>
      </c>
      <c r="F1077" s="3">
        <v>93.160042000000004</v>
      </c>
    </row>
    <row r="1078" spans="1:6">
      <c r="A1078" s="3" t="s">
        <v>3</v>
      </c>
      <c r="B1078" s="3">
        <v>2009</v>
      </c>
      <c r="C1078" s="3">
        <v>124</v>
      </c>
      <c r="D1078" s="3">
        <v>3.7212272999999998</v>
      </c>
      <c r="E1078" s="3">
        <v>2.3865614000000002</v>
      </c>
      <c r="F1078" s="3">
        <v>93.160042000000004</v>
      </c>
    </row>
    <row r="1079" spans="1:6">
      <c r="A1079" s="3" t="s">
        <v>3</v>
      </c>
      <c r="B1079" s="3">
        <v>2009</v>
      </c>
      <c r="C1079" s="3">
        <v>124</v>
      </c>
      <c r="D1079" s="3">
        <v>3.6754544999999998</v>
      </c>
      <c r="E1079" s="3">
        <v>2.3865614000000002</v>
      </c>
      <c r="F1079" s="3">
        <v>93.160042000000004</v>
      </c>
    </row>
    <row r="1080" spans="1:6">
      <c r="A1080" s="3" t="s">
        <v>3</v>
      </c>
      <c r="B1080" s="3">
        <v>2009</v>
      </c>
      <c r="C1080" s="3">
        <v>124</v>
      </c>
      <c r="D1080" s="3">
        <v>3.6509524</v>
      </c>
      <c r="E1080" s="3">
        <v>2.3865614000000002</v>
      </c>
      <c r="F1080" s="3">
        <v>93.160042000000004</v>
      </c>
    </row>
    <row r="1081" spans="1:6">
      <c r="A1081" s="3" t="s">
        <v>3</v>
      </c>
      <c r="B1081" s="3">
        <v>2009</v>
      </c>
      <c r="C1081" s="3">
        <v>124</v>
      </c>
      <c r="D1081" s="3">
        <v>3.6159564999999998</v>
      </c>
      <c r="E1081" s="3">
        <v>2.3865614000000002</v>
      </c>
      <c r="F1081" s="3">
        <v>93.160042000000004</v>
      </c>
    </row>
    <row r="1082" spans="1:6">
      <c r="A1082" s="3" t="s">
        <v>3</v>
      </c>
      <c r="B1082" s="3">
        <v>2010</v>
      </c>
      <c r="C1082" s="3">
        <v>124</v>
      </c>
      <c r="D1082" s="3">
        <v>3.758</v>
      </c>
      <c r="E1082" s="3">
        <v>-1.9784041999999999</v>
      </c>
      <c r="F1082" s="3">
        <v>100.21675999999999</v>
      </c>
    </row>
    <row r="1083" spans="1:6">
      <c r="A1083" s="3" t="s">
        <v>3</v>
      </c>
      <c r="B1083" s="3">
        <v>2010</v>
      </c>
      <c r="C1083" s="3">
        <v>124</v>
      </c>
      <c r="D1083" s="3">
        <v>3.73</v>
      </c>
      <c r="E1083" s="3">
        <v>-1.9784041999999999</v>
      </c>
      <c r="F1083" s="3">
        <v>100.21675999999999</v>
      </c>
    </row>
    <row r="1084" spans="1:6">
      <c r="A1084" s="3" t="s">
        <v>3</v>
      </c>
      <c r="B1084" s="3">
        <v>2010</v>
      </c>
      <c r="C1084" s="3">
        <v>124</v>
      </c>
      <c r="D1084" s="3">
        <v>3.6274782999999999</v>
      </c>
      <c r="E1084" s="3">
        <v>-1.9784041999999999</v>
      </c>
      <c r="F1084" s="3">
        <v>100.21675999999999</v>
      </c>
    </row>
    <row r="1085" spans="1:6">
      <c r="A1085" s="3" t="s">
        <v>3</v>
      </c>
      <c r="B1085" s="3">
        <v>2010</v>
      </c>
      <c r="C1085" s="3">
        <v>124</v>
      </c>
      <c r="D1085" s="3">
        <v>3.5486818000000002</v>
      </c>
      <c r="E1085" s="3">
        <v>-1.9784041999999999</v>
      </c>
      <c r="F1085" s="3">
        <v>100.21675999999999</v>
      </c>
    </row>
    <row r="1086" spans="1:6">
      <c r="A1086" s="3" t="s">
        <v>3</v>
      </c>
      <c r="B1086" s="3">
        <v>2010</v>
      </c>
      <c r="C1086" s="3">
        <v>124</v>
      </c>
      <c r="D1086" s="3">
        <v>3.2902380999999998</v>
      </c>
      <c r="E1086" s="3">
        <v>-1.9784041999999999</v>
      </c>
      <c r="F1086" s="3">
        <v>100.21675999999999</v>
      </c>
    </row>
    <row r="1087" spans="1:6">
      <c r="A1087" s="3" t="s">
        <v>3</v>
      </c>
      <c r="B1087" s="3">
        <v>2010</v>
      </c>
      <c r="C1087" s="3">
        <v>124</v>
      </c>
      <c r="D1087" s="3">
        <v>3.4648636000000002</v>
      </c>
      <c r="E1087" s="3">
        <v>-1.9784041999999999</v>
      </c>
      <c r="F1087" s="3">
        <v>100.21675999999999</v>
      </c>
    </row>
    <row r="1088" spans="1:6">
      <c r="A1088" s="3" t="s">
        <v>3</v>
      </c>
      <c r="B1088" s="3">
        <v>2010</v>
      </c>
      <c r="C1088" s="3">
        <v>124</v>
      </c>
      <c r="D1088" s="3">
        <v>3.2971818000000002</v>
      </c>
      <c r="E1088" s="3">
        <v>-1.9784041999999999</v>
      </c>
      <c r="F1088" s="3">
        <v>100.21675999999999</v>
      </c>
    </row>
    <row r="1089" spans="1:6">
      <c r="A1089" s="3" t="s">
        <v>3</v>
      </c>
      <c r="B1089" s="3">
        <v>2010</v>
      </c>
      <c r="C1089" s="3">
        <v>124</v>
      </c>
      <c r="D1089" s="3">
        <v>3.0142726999999998</v>
      </c>
      <c r="E1089" s="3">
        <v>-1.9784041999999999</v>
      </c>
      <c r="F1089" s="3">
        <v>100.21675999999999</v>
      </c>
    </row>
    <row r="1090" spans="1:6">
      <c r="A1090" s="3" t="s">
        <v>3</v>
      </c>
      <c r="B1090" s="3">
        <v>2010</v>
      </c>
      <c r="C1090" s="3">
        <v>124</v>
      </c>
      <c r="D1090" s="3">
        <v>3.1314544999999998</v>
      </c>
      <c r="E1090" s="3">
        <v>-1.9784041999999999</v>
      </c>
      <c r="F1090" s="3">
        <v>100.21675999999999</v>
      </c>
    </row>
    <row r="1091" spans="1:6">
      <c r="A1091" s="3" t="s">
        <v>3</v>
      </c>
      <c r="B1091" s="3">
        <v>2010</v>
      </c>
      <c r="C1091" s="3">
        <v>124</v>
      </c>
      <c r="D1091" s="3">
        <v>3.2215714000000002</v>
      </c>
      <c r="E1091" s="3">
        <v>-1.9784041999999999</v>
      </c>
      <c r="F1091" s="3">
        <v>100.21675999999999</v>
      </c>
    </row>
    <row r="1092" spans="1:6">
      <c r="A1092" s="3" t="s">
        <v>3</v>
      </c>
      <c r="B1092" s="3">
        <v>2010</v>
      </c>
      <c r="C1092" s="3">
        <v>124</v>
      </c>
      <c r="D1092" s="3">
        <v>3.4940000000000002</v>
      </c>
      <c r="E1092" s="3">
        <v>-1.9784041999999999</v>
      </c>
      <c r="F1092" s="3">
        <v>100.21675999999999</v>
      </c>
    </row>
    <row r="1093" spans="1:6">
      <c r="A1093" s="3" t="s">
        <v>3</v>
      </c>
      <c r="B1093" s="3">
        <v>2010</v>
      </c>
      <c r="C1093" s="3">
        <v>124</v>
      </c>
      <c r="D1093" s="3">
        <v>3.9806957000000001</v>
      </c>
      <c r="E1093" s="3">
        <v>-1.9784041999999999</v>
      </c>
      <c r="F1093" s="3">
        <v>100.21675999999999</v>
      </c>
    </row>
    <row r="1094" spans="1:6">
      <c r="A1094" s="3" t="s">
        <v>3</v>
      </c>
      <c r="B1094" s="3">
        <v>2011</v>
      </c>
      <c r="C1094" s="3">
        <v>124</v>
      </c>
      <c r="D1094" s="3">
        <v>4.1547143000000002</v>
      </c>
      <c r="E1094" s="3">
        <v>-0.71730936000000001</v>
      </c>
      <c r="F1094" s="3">
        <v>100.27316999999999</v>
      </c>
    </row>
    <row r="1095" spans="1:6">
      <c r="A1095" s="3" t="s">
        <v>3</v>
      </c>
      <c r="B1095" s="3">
        <v>2011</v>
      </c>
      <c r="C1095" s="3">
        <v>124</v>
      </c>
      <c r="D1095" s="3">
        <v>4.2176499999999999</v>
      </c>
      <c r="E1095" s="3">
        <v>-0.71730936000000001</v>
      </c>
      <c r="F1095" s="3">
        <v>100.27316999999999</v>
      </c>
    </row>
    <row r="1096" spans="1:6">
      <c r="A1096" s="3" t="s">
        <v>3</v>
      </c>
      <c r="B1096" s="3">
        <v>2011</v>
      </c>
      <c r="C1096" s="3">
        <v>124</v>
      </c>
      <c r="D1096" s="3">
        <v>4.2104347999999998</v>
      </c>
      <c r="E1096" s="3">
        <v>-0.71730936000000001</v>
      </c>
      <c r="F1096" s="3">
        <v>100.27316999999999</v>
      </c>
    </row>
    <row r="1097" spans="1:6">
      <c r="A1097" s="3" t="s">
        <v>3</v>
      </c>
      <c r="B1097" s="3">
        <v>2011</v>
      </c>
      <c r="C1097" s="3">
        <v>124</v>
      </c>
      <c r="D1097" s="3">
        <v>4.2720000000000002</v>
      </c>
      <c r="E1097" s="3">
        <v>-0.71730936000000001</v>
      </c>
      <c r="F1097" s="3">
        <v>100.27316999999999</v>
      </c>
    </row>
    <row r="1098" spans="1:6">
      <c r="A1098" s="3" t="s">
        <v>3</v>
      </c>
      <c r="B1098" s="3">
        <v>2011</v>
      </c>
      <c r="C1098" s="3">
        <v>124</v>
      </c>
      <c r="D1098" s="3">
        <v>4.1916817999999996</v>
      </c>
      <c r="E1098" s="3">
        <v>-0.71730936000000001</v>
      </c>
      <c r="F1098" s="3">
        <v>100.27316999999999</v>
      </c>
    </row>
    <row r="1099" spans="1:6">
      <c r="A1099" s="3" t="s">
        <v>3</v>
      </c>
      <c r="B1099" s="3">
        <v>2011</v>
      </c>
      <c r="C1099" s="3">
        <v>124</v>
      </c>
      <c r="D1099" s="3">
        <v>4.1189090999999998</v>
      </c>
      <c r="E1099" s="3">
        <v>-0.71730936000000001</v>
      </c>
      <c r="F1099" s="3">
        <v>100.27316999999999</v>
      </c>
    </row>
    <row r="1100" spans="1:6">
      <c r="A1100" s="3" t="s">
        <v>3</v>
      </c>
      <c r="B1100" s="3">
        <v>2011</v>
      </c>
      <c r="C1100" s="3">
        <v>124</v>
      </c>
      <c r="D1100" s="3">
        <v>4.2361428999999999</v>
      </c>
      <c r="E1100" s="3">
        <v>-0.71730936000000001</v>
      </c>
      <c r="F1100" s="3">
        <v>100.27316999999999</v>
      </c>
    </row>
    <row r="1101" spans="1:6">
      <c r="A1101" s="3" t="s">
        <v>3</v>
      </c>
      <c r="B1101" s="3">
        <v>2011</v>
      </c>
      <c r="C1101" s="3">
        <v>124</v>
      </c>
      <c r="D1101" s="3">
        <v>4.0879130000000004</v>
      </c>
      <c r="E1101" s="3">
        <v>-0.71730936000000001</v>
      </c>
      <c r="F1101" s="3">
        <v>100.27316999999999</v>
      </c>
    </row>
    <row r="1102" spans="1:6">
      <c r="A1102" s="3" t="s">
        <v>3</v>
      </c>
      <c r="B1102" s="3">
        <v>2011</v>
      </c>
      <c r="C1102" s="3">
        <v>124</v>
      </c>
      <c r="D1102" s="3">
        <v>3.8704090999999998</v>
      </c>
      <c r="E1102" s="3">
        <v>-0.71730936000000001</v>
      </c>
      <c r="F1102" s="3">
        <v>100.27316999999999</v>
      </c>
    </row>
    <row r="1103" spans="1:6">
      <c r="A1103" s="3" t="s">
        <v>3</v>
      </c>
      <c r="B1103" s="3">
        <v>2011</v>
      </c>
      <c r="C1103" s="3">
        <v>124</v>
      </c>
      <c r="D1103" s="3">
        <v>4.2093332999999999</v>
      </c>
      <c r="E1103" s="3">
        <v>-0.71730936000000001</v>
      </c>
      <c r="F1103" s="3">
        <v>100.27316999999999</v>
      </c>
    </row>
    <row r="1104" spans="1:6">
      <c r="A1104" s="3" t="s">
        <v>3</v>
      </c>
      <c r="B1104" s="3">
        <v>2011</v>
      </c>
      <c r="C1104" s="3">
        <v>124</v>
      </c>
      <c r="D1104" s="3">
        <v>4.8111363999999996</v>
      </c>
      <c r="E1104" s="3">
        <v>-0.71730936000000001</v>
      </c>
      <c r="F1104" s="3">
        <v>100.27316999999999</v>
      </c>
    </row>
    <row r="1105" spans="1:8">
      <c r="A1105" s="3" t="s">
        <v>3</v>
      </c>
      <c r="B1105" s="3">
        <v>2011</v>
      </c>
      <c r="C1105" s="3">
        <v>124</v>
      </c>
      <c r="D1105" s="3">
        <v>4.2994545000000004</v>
      </c>
      <c r="E1105" s="3">
        <v>-0.71730936000000001</v>
      </c>
      <c r="F1105" s="3">
        <v>100.27316999999999</v>
      </c>
    </row>
    <row r="1106" spans="1:8">
      <c r="A1106" s="3" t="s">
        <v>3</v>
      </c>
      <c r="B1106" s="3">
        <v>2012</v>
      </c>
      <c r="C1106" s="3">
        <v>124</v>
      </c>
      <c r="D1106" s="3">
        <v>4.1164091000000003</v>
      </c>
      <c r="E1106" s="3">
        <v>-0.90924364000000002</v>
      </c>
      <c r="F1106" s="3">
        <v>103.49471</v>
      </c>
    </row>
    <row r="1107" spans="1:8">
      <c r="A1107" s="3" t="s">
        <v>3</v>
      </c>
      <c r="B1107" s="3">
        <v>2012</v>
      </c>
      <c r="C1107" s="3">
        <v>124</v>
      </c>
      <c r="D1107" s="3">
        <v>3.5598570999999999</v>
      </c>
      <c r="E1107" s="3">
        <v>-0.90924364000000002</v>
      </c>
      <c r="F1107" s="3">
        <v>103.49471</v>
      </c>
    </row>
    <row r="1108" spans="1:8">
      <c r="A1108" s="3" t="s">
        <v>3</v>
      </c>
      <c r="B1108" s="3">
        <v>2012</v>
      </c>
      <c r="C1108" s="3">
        <v>124</v>
      </c>
      <c r="D1108" s="3">
        <v>3.3857727</v>
      </c>
      <c r="E1108" s="3">
        <v>-0.90924364000000002</v>
      </c>
      <c r="F1108" s="3">
        <v>103.49471</v>
      </c>
    </row>
    <row r="1109" spans="1:8">
      <c r="A1109" s="3" t="s">
        <v>3</v>
      </c>
      <c r="B1109" s="3">
        <v>2012</v>
      </c>
      <c r="C1109" s="3">
        <v>124</v>
      </c>
      <c r="D1109" s="3">
        <v>3.3936666999999998</v>
      </c>
      <c r="E1109" s="3">
        <v>-0.90924364000000002</v>
      </c>
      <c r="F1109" s="3">
        <v>103.49471</v>
      </c>
    </row>
    <row r="1110" spans="1:8">
      <c r="A1110" s="3" t="s">
        <v>3</v>
      </c>
      <c r="B1110" s="3">
        <v>2012</v>
      </c>
      <c r="C1110" s="3">
        <v>124</v>
      </c>
      <c r="D1110" s="3">
        <v>3.1778260999999999</v>
      </c>
      <c r="E1110" s="3">
        <v>-0.90924364000000002</v>
      </c>
      <c r="F1110" s="3">
        <v>103.49471</v>
      </c>
      <c r="G1110" s="3">
        <v>1</v>
      </c>
    </row>
    <row r="1111" spans="1:8">
      <c r="A1111" s="3" t="s">
        <v>3</v>
      </c>
      <c r="B1111" s="3">
        <v>2012</v>
      </c>
      <c r="C1111" s="3">
        <v>124</v>
      </c>
      <c r="D1111" s="3">
        <v>3.0734286000000002</v>
      </c>
      <c r="E1111" s="3">
        <v>-0.90924364000000002</v>
      </c>
      <c r="F1111" s="3">
        <v>103.49471</v>
      </c>
      <c r="G1111" s="3">
        <v>1</v>
      </c>
      <c r="H1111" s="3">
        <v>-1.143667</v>
      </c>
    </row>
    <row r="1112" spans="1:8">
      <c r="A1112" s="3" t="s">
        <v>3</v>
      </c>
      <c r="B1112" s="3">
        <v>2012</v>
      </c>
      <c r="C1112" s="3">
        <v>124</v>
      </c>
      <c r="D1112" s="3">
        <v>2.7013181999999998</v>
      </c>
      <c r="E1112" s="3">
        <v>-0.90924364000000002</v>
      </c>
      <c r="F1112" s="3">
        <v>103.49471</v>
      </c>
      <c r="G1112" s="3">
        <v>1</v>
      </c>
      <c r="H1112" s="3">
        <v>-1.143667</v>
      </c>
    </row>
    <row r="1113" spans="1:8">
      <c r="A1113" s="3" t="s">
        <v>3</v>
      </c>
      <c r="B1113" s="3">
        <v>2012</v>
      </c>
      <c r="C1113" s="3">
        <v>124</v>
      </c>
      <c r="D1113" s="3">
        <v>2.5461738999999999</v>
      </c>
      <c r="E1113" s="3">
        <v>-0.90924364000000002</v>
      </c>
      <c r="F1113" s="3">
        <v>103.49471</v>
      </c>
      <c r="G1113" s="3">
        <v>0.95</v>
      </c>
      <c r="H1113" s="3">
        <v>-1.143667</v>
      </c>
    </row>
    <row r="1114" spans="1:8">
      <c r="A1114" s="3" t="s">
        <v>3</v>
      </c>
      <c r="B1114" s="3">
        <v>2012</v>
      </c>
      <c r="C1114" s="3">
        <v>124</v>
      </c>
      <c r="D1114" s="3">
        <v>2.6074000000000002</v>
      </c>
      <c r="E1114" s="3">
        <v>-0.90924364000000002</v>
      </c>
      <c r="F1114" s="3">
        <v>103.49471</v>
      </c>
      <c r="G1114" s="3">
        <v>0.7</v>
      </c>
      <c r="H1114" s="3">
        <v>-0.7281668</v>
      </c>
    </row>
    <row r="1115" spans="1:8">
      <c r="A1115" s="3" t="s">
        <v>3</v>
      </c>
      <c r="B1115" s="3">
        <v>2012</v>
      </c>
      <c r="C1115" s="3">
        <v>124</v>
      </c>
      <c r="D1115" s="3">
        <v>2.4370435000000001</v>
      </c>
      <c r="E1115" s="3">
        <v>-0.90924364000000002</v>
      </c>
      <c r="F1115" s="3">
        <v>103.49471</v>
      </c>
      <c r="G1115" s="3">
        <v>0.7</v>
      </c>
      <c r="H1115" s="3">
        <v>-0.7281668</v>
      </c>
    </row>
    <row r="1116" spans="1:8">
      <c r="A1116" s="3" t="s">
        <v>3</v>
      </c>
      <c r="B1116" s="3">
        <v>2012</v>
      </c>
      <c r="C1116" s="3">
        <v>124</v>
      </c>
      <c r="D1116" s="3">
        <v>2.2944545000000001</v>
      </c>
      <c r="E1116" s="3">
        <v>-0.90924364000000002</v>
      </c>
      <c r="F1116" s="3">
        <v>103.49471</v>
      </c>
      <c r="G1116" s="3">
        <v>0.3</v>
      </c>
      <c r="H1116" s="3">
        <v>-0.6974167</v>
      </c>
    </row>
    <row r="1117" spans="1:8">
      <c r="A1117" s="3" t="s">
        <v>3</v>
      </c>
      <c r="B1117" s="3">
        <v>2012</v>
      </c>
      <c r="C1117" s="3">
        <v>124</v>
      </c>
      <c r="D1117" s="3">
        <v>2.0947619</v>
      </c>
      <c r="E1117" s="3">
        <v>-0.90924364000000002</v>
      </c>
      <c r="F1117" s="3">
        <v>103.49471</v>
      </c>
      <c r="G1117" s="3">
        <v>0.3</v>
      </c>
      <c r="H1117" s="3">
        <v>-0.43216680000000002</v>
      </c>
    </row>
    <row r="1118" spans="1:8">
      <c r="A1118" s="3" t="s">
        <v>3</v>
      </c>
      <c r="B1118" s="3">
        <v>2013</v>
      </c>
      <c r="C1118" s="3">
        <v>124</v>
      </c>
      <c r="D1118" s="3">
        <v>2.2686956999999999</v>
      </c>
      <c r="E1118" s="3">
        <v>-0.99303907000000002</v>
      </c>
      <c r="F1118" s="3">
        <v>104.81052</v>
      </c>
      <c r="G1118" s="3">
        <v>1.2</v>
      </c>
      <c r="H1118" s="3">
        <v>-0.43216680000000002</v>
      </c>
    </row>
    <row r="1119" spans="1:8">
      <c r="A1119" s="3" t="s">
        <v>3</v>
      </c>
      <c r="B1119" s="3">
        <v>2013</v>
      </c>
      <c r="C1119" s="3">
        <v>124</v>
      </c>
      <c r="D1119" s="3">
        <v>2.45905</v>
      </c>
      <c r="E1119" s="3">
        <v>-0.99303907000000002</v>
      </c>
      <c r="F1119" s="3">
        <v>104.81052</v>
      </c>
      <c r="G1119" s="3">
        <v>1.4</v>
      </c>
      <c r="H1119" s="3">
        <v>-0.75166670000000002</v>
      </c>
    </row>
    <row r="1120" spans="1:8">
      <c r="A1120" s="3" t="s">
        <v>3</v>
      </c>
      <c r="B1120" s="3">
        <v>2013</v>
      </c>
      <c r="C1120" s="3">
        <v>124</v>
      </c>
      <c r="D1120" s="3">
        <v>2.2517143000000002</v>
      </c>
      <c r="E1120" s="3">
        <v>-0.99303907000000002</v>
      </c>
      <c r="F1120" s="3">
        <v>104.81052</v>
      </c>
      <c r="G1120" s="3">
        <v>1.4</v>
      </c>
      <c r="H1120" s="3">
        <v>-0.54016690000000001</v>
      </c>
    </row>
    <row r="1121" spans="1:8">
      <c r="A1121" s="3" t="s">
        <v>3</v>
      </c>
      <c r="B1121" s="3">
        <v>2013</v>
      </c>
      <c r="C1121" s="3">
        <v>124</v>
      </c>
      <c r="D1121" s="3">
        <v>2.0409999999999999</v>
      </c>
      <c r="E1121" s="3">
        <v>-0.99303907000000002</v>
      </c>
      <c r="F1121" s="3">
        <v>104.81052</v>
      </c>
      <c r="G1121" s="3">
        <v>1.4</v>
      </c>
      <c r="H1121" s="3">
        <v>-0.59016679999999999</v>
      </c>
    </row>
    <row r="1122" spans="1:8">
      <c r="A1122" s="3" t="s">
        <v>3</v>
      </c>
      <c r="B1122" s="3">
        <v>2013</v>
      </c>
      <c r="C1122" s="3">
        <v>124</v>
      </c>
      <c r="D1122" s="3">
        <v>2.0535217000000001</v>
      </c>
      <c r="E1122" s="3">
        <v>-0.99303907000000002</v>
      </c>
      <c r="F1122" s="3">
        <v>104.81052</v>
      </c>
      <c r="G1122" s="3">
        <v>1.1000000000000001</v>
      </c>
      <c r="H1122" s="3">
        <v>-0.49425010000000003</v>
      </c>
    </row>
    <row r="1123" spans="1:8">
      <c r="A1123" s="3" t="s">
        <v>3</v>
      </c>
      <c r="B1123" s="3">
        <v>2013</v>
      </c>
      <c r="C1123" s="3">
        <v>124</v>
      </c>
      <c r="D1123" s="3">
        <v>2.4580500000000001</v>
      </c>
      <c r="E1123" s="3">
        <v>-0.99303907000000002</v>
      </c>
      <c r="F1123" s="3">
        <v>104.81052</v>
      </c>
      <c r="G1123" s="3">
        <v>1</v>
      </c>
      <c r="H1123" s="3">
        <v>-0.8135</v>
      </c>
    </row>
    <row r="1124" spans="1:8">
      <c r="A1124" s="3" t="s">
        <v>3</v>
      </c>
      <c r="B1124" s="3">
        <v>2013</v>
      </c>
      <c r="C1124" s="3">
        <v>124</v>
      </c>
      <c r="D1124" s="3">
        <v>2.5459565</v>
      </c>
      <c r="E1124" s="3">
        <v>-0.99303907000000002</v>
      </c>
      <c r="F1124" s="3">
        <v>104.81052</v>
      </c>
      <c r="G1124" s="3">
        <v>1</v>
      </c>
      <c r="H1124" s="3">
        <v>-0.79505000000000003</v>
      </c>
    </row>
    <row r="1125" spans="1:8">
      <c r="A1125" s="3" t="s">
        <v>3</v>
      </c>
      <c r="B1125" s="3">
        <v>2013</v>
      </c>
      <c r="C1125" s="3">
        <v>124</v>
      </c>
      <c r="D1125" s="3">
        <v>2.6558182000000001</v>
      </c>
      <c r="E1125" s="3">
        <v>-0.99303907000000002</v>
      </c>
      <c r="F1125" s="3">
        <v>104.81052</v>
      </c>
      <c r="G1125" s="3">
        <v>0.9</v>
      </c>
      <c r="H1125" s="3">
        <v>-0.8135</v>
      </c>
    </row>
    <row r="1126" spans="1:8">
      <c r="A1126" s="3" t="s">
        <v>3</v>
      </c>
      <c r="B1126" s="3">
        <v>2013</v>
      </c>
      <c r="C1126" s="3">
        <v>124</v>
      </c>
      <c r="D1126" s="3">
        <v>2.7482381</v>
      </c>
      <c r="E1126" s="3">
        <v>-0.99303907000000002</v>
      </c>
      <c r="F1126" s="3">
        <v>104.81052</v>
      </c>
      <c r="G1126" s="3">
        <v>0.9</v>
      </c>
      <c r="H1126" s="3">
        <v>-0.64049999999999996</v>
      </c>
    </row>
    <row r="1127" spans="1:8">
      <c r="A1127" s="3" t="s">
        <v>3</v>
      </c>
      <c r="B1127" s="3">
        <v>2013</v>
      </c>
      <c r="C1127" s="3">
        <v>124</v>
      </c>
      <c r="D1127" s="3">
        <v>2.5635216999999999</v>
      </c>
      <c r="E1127" s="3">
        <v>-0.99303907000000002</v>
      </c>
      <c r="F1127" s="3">
        <v>104.81052</v>
      </c>
      <c r="G1127" s="3">
        <v>0.9</v>
      </c>
      <c r="H1127" s="3">
        <v>-0.70199999999999996</v>
      </c>
    </row>
    <row r="1128" spans="1:8">
      <c r="A1128" s="3" t="s">
        <v>3</v>
      </c>
      <c r="B1128" s="3">
        <v>2013</v>
      </c>
      <c r="C1128" s="3">
        <v>124</v>
      </c>
      <c r="D1128" s="3">
        <v>2.4085238000000002</v>
      </c>
      <c r="E1128" s="3">
        <v>-0.99303907000000002</v>
      </c>
      <c r="F1128" s="3">
        <v>104.81052</v>
      </c>
      <c r="G1128" s="3">
        <v>1</v>
      </c>
      <c r="H1128" s="3">
        <v>-0.68850020000000001</v>
      </c>
    </row>
    <row r="1129" spans="1:8">
      <c r="A1129" s="3" t="s">
        <v>3</v>
      </c>
      <c r="B1129" s="3">
        <v>2013</v>
      </c>
      <c r="C1129" s="3">
        <v>124</v>
      </c>
      <c r="D1129" s="3">
        <v>2.4409545000000001</v>
      </c>
      <c r="E1129" s="3">
        <v>-0.99303907000000002</v>
      </c>
      <c r="F1129" s="3">
        <v>104.81052</v>
      </c>
      <c r="G1129" s="3">
        <v>1</v>
      </c>
      <c r="H1129" s="3">
        <v>-0.80000020000000005</v>
      </c>
    </row>
    <row r="1130" spans="1:8">
      <c r="A1130" s="3" t="s">
        <v>3</v>
      </c>
      <c r="B1130" s="3">
        <v>2014</v>
      </c>
      <c r="C1130" s="3">
        <v>124</v>
      </c>
      <c r="D1130" s="3">
        <v>2.4508695999999999</v>
      </c>
      <c r="E1130" s="3">
        <v>-5.6891829999999997E-2</v>
      </c>
      <c r="F1130" s="3">
        <v>105.48564</v>
      </c>
      <c r="G1130" s="3">
        <v>1.5</v>
      </c>
      <c r="H1130" s="3">
        <v>-0.86150020000000005</v>
      </c>
    </row>
    <row r="1131" spans="1:8">
      <c r="A1131" s="3" t="s">
        <v>3</v>
      </c>
      <c r="B1131" s="3">
        <v>2014</v>
      </c>
      <c r="C1131" s="3">
        <v>124</v>
      </c>
      <c r="D1131" s="3">
        <v>2.3990999999999998</v>
      </c>
      <c r="E1131" s="3">
        <v>-5.6891829999999997E-2</v>
      </c>
      <c r="F1131" s="3">
        <v>105.48564</v>
      </c>
      <c r="G1131" s="3">
        <v>1.4</v>
      </c>
      <c r="H1131" s="3">
        <v>-1.8385</v>
      </c>
    </row>
    <row r="1132" spans="1:8">
      <c r="A1132" s="3" t="s">
        <v>3</v>
      </c>
      <c r="B1132" s="3">
        <v>2014</v>
      </c>
      <c r="C1132" s="3">
        <v>124</v>
      </c>
      <c r="D1132" s="3">
        <v>2.2613810000000001</v>
      </c>
      <c r="E1132" s="3">
        <v>-5.6891829999999997E-2</v>
      </c>
      <c r="F1132" s="3">
        <v>105.48564</v>
      </c>
      <c r="G1132" s="3">
        <v>1.4</v>
      </c>
      <c r="H1132" s="3">
        <v>-1.8307500000000001</v>
      </c>
    </row>
    <row r="1133" spans="1:8">
      <c r="A1133" s="3" t="s">
        <v>3</v>
      </c>
      <c r="B1133" s="3">
        <v>2014</v>
      </c>
      <c r="C1133" s="3">
        <v>124</v>
      </c>
      <c r="D1133" s="3">
        <v>2.1428181999999998</v>
      </c>
      <c r="E1133" s="3">
        <v>-5.6891829999999997E-2</v>
      </c>
      <c r="F1133" s="3">
        <v>105.48564</v>
      </c>
      <c r="G1133" s="3">
        <v>1.4</v>
      </c>
      <c r="H1133" s="3">
        <v>-1.8115000000000001</v>
      </c>
    </row>
    <row r="1134" spans="1:8">
      <c r="A1134" s="3" t="s">
        <v>3</v>
      </c>
      <c r="B1134" s="3">
        <v>2014</v>
      </c>
      <c r="C1134" s="3">
        <v>124</v>
      </c>
      <c r="D1134" s="3">
        <v>1.9801818</v>
      </c>
      <c r="E1134" s="3">
        <v>-5.6891829999999997E-2</v>
      </c>
      <c r="F1134" s="3">
        <v>105.48564</v>
      </c>
      <c r="G1134" s="3">
        <v>1.6</v>
      </c>
      <c r="H1134" s="3">
        <v>-0.93950020000000001</v>
      </c>
    </row>
    <row r="1135" spans="1:8">
      <c r="A1135" s="3" t="s">
        <v>3</v>
      </c>
      <c r="B1135" s="3">
        <v>2014</v>
      </c>
      <c r="C1135" s="3">
        <v>124</v>
      </c>
      <c r="D1135" s="3">
        <v>1.8235238</v>
      </c>
      <c r="E1135" s="3">
        <v>-5.6891829999999997E-2</v>
      </c>
      <c r="F1135" s="3">
        <v>105.48564</v>
      </c>
      <c r="G1135" s="3">
        <v>1.6</v>
      </c>
      <c r="H1135" s="3">
        <v>-0.85099999999999998</v>
      </c>
    </row>
    <row r="1136" spans="1:8">
      <c r="A1136" s="3" t="s">
        <v>3</v>
      </c>
      <c r="B1136" s="3">
        <v>2014</v>
      </c>
      <c r="C1136" s="3">
        <v>124</v>
      </c>
      <c r="D1136" s="3">
        <v>1.6073478000000001</v>
      </c>
      <c r="E1136" s="3">
        <v>-5.6891829999999997E-2</v>
      </c>
      <c r="F1136" s="3">
        <v>105.48564</v>
      </c>
      <c r="G1136" s="3">
        <v>1.6</v>
      </c>
      <c r="H1136" s="3">
        <v>-0.85099999999999998</v>
      </c>
    </row>
    <row r="1137" spans="1:8">
      <c r="A1137" s="3" t="s">
        <v>3</v>
      </c>
      <c r="B1137" s="3">
        <v>2014</v>
      </c>
      <c r="C1137" s="3">
        <v>124</v>
      </c>
      <c r="D1137" s="3">
        <v>1.3916189999999999</v>
      </c>
      <c r="E1137" s="3">
        <v>-5.6891829999999997E-2</v>
      </c>
      <c r="F1137" s="3">
        <v>105.48564</v>
      </c>
      <c r="G1137" s="3">
        <v>1.4</v>
      </c>
      <c r="H1137" s="3">
        <v>-0.90100000000000002</v>
      </c>
    </row>
    <row r="1138" spans="1:8">
      <c r="A1138" s="3" t="s">
        <v>3</v>
      </c>
      <c r="B1138" s="3">
        <v>2014</v>
      </c>
      <c r="C1138" s="3">
        <v>124</v>
      </c>
      <c r="D1138" s="3">
        <v>1.2979544999999999</v>
      </c>
      <c r="E1138" s="3">
        <v>-5.6891829999999997E-2</v>
      </c>
      <c r="F1138" s="3">
        <v>105.48564</v>
      </c>
      <c r="G1138" s="3">
        <v>1.3</v>
      </c>
      <c r="H1138" s="3">
        <v>-0.78950010000000004</v>
      </c>
    </row>
    <row r="1139" spans="1:8">
      <c r="A1139" s="3" t="s">
        <v>3</v>
      </c>
      <c r="B1139" s="3">
        <v>2014</v>
      </c>
      <c r="C1139" s="3">
        <v>124</v>
      </c>
      <c r="D1139" s="3">
        <v>1.1813043000000001</v>
      </c>
      <c r="E1139" s="3">
        <v>-5.6891829999999997E-2</v>
      </c>
      <c r="F1139" s="3">
        <v>105.48564</v>
      </c>
      <c r="G1139" s="3">
        <v>1.3</v>
      </c>
      <c r="H1139" s="3">
        <v>-0.72799999999999998</v>
      </c>
    </row>
    <row r="1140" spans="1:8">
      <c r="A1140" s="3" t="s">
        <v>3</v>
      </c>
      <c r="B1140" s="3">
        <v>2014</v>
      </c>
      <c r="C1140" s="3">
        <v>124</v>
      </c>
      <c r="D1140" s="3">
        <v>1.0688500000000001</v>
      </c>
      <c r="E1140" s="3">
        <v>-5.6891829999999997E-2</v>
      </c>
      <c r="F1140" s="3">
        <v>105.48564</v>
      </c>
      <c r="G1140" s="3">
        <v>1.2</v>
      </c>
      <c r="H1140" s="3">
        <v>-0.2</v>
      </c>
    </row>
    <row r="1141" spans="1:8">
      <c r="A1141" s="3" t="s">
        <v>3</v>
      </c>
      <c r="B1141" s="3">
        <v>2014</v>
      </c>
      <c r="C1141" s="3">
        <v>124</v>
      </c>
      <c r="D1141" s="3">
        <v>0.89886957000000001</v>
      </c>
      <c r="E1141" s="3">
        <v>-5.6891829999999997E-2</v>
      </c>
      <c r="F1141" s="3">
        <v>105.48564</v>
      </c>
      <c r="G1141" s="3">
        <v>1.05</v>
      </c>
      <c r="H1141" s="3">
        <v>-0.33850010000000003</v>
      </c>
    </row>
    <row r="1142" spans="1:8">
      <c r="A1142" s="3" t="s">
        <v>3</v>
      </c>
      <c r="B1142" s="3">
        <v>2015</v>
      </c>
      <c r="C1142" s="3">
        <v>124</v>
      </c>
      <c r="D1142" s="3">
        <v>0.73677272999999999</v>
      </c>
      <c r="E1142" s="3">
        <v>-0.27991450000000001</v>
      </c>
      <c r="F1142" s="3">
        <v>107.04608</v>
      </c>
      <c r="G1142" s="3">
        <v>1.6</v>
      </c>
      <c r="H1142" s="3">
        <v>-0.33850010000000003</v>
      </c>
    </row>
    <row r="1143" spans="1:8">
      <c r="A1143" s="3" t="s">
        <v>3</v>
      </c>
      <c r="B1143" s="3">
        <v>2015</v>
      </c>
      <c r="C1143" s="3">
        <v>124</v>
      </c>
      <c r="D1143" s="3">
        <v>0.63824999999999998</v>
      </c>
      <c r="E1143" s="3">
        <v>-0.27991450000000001</v>
      </c>
      <c r="F1143" s="3">
        <v>107.04608</v>
      </c>
      <c r="G1143" s="3">
        <v>1.5</v>
      </c>
      <c r="H1143" s="3">
        <v>-1.6205000000000001</v>
      </c>
    </row>
    <row r="1144" spans="1:8">
      <c r="A1144" s="3" t="s">
        <v>3</v>
      </c>
      <c r="B1144" s="3">
        <v>2015</v>
      </c>
      <c r="C1144" s="3">
        <v>124</v>
      </c>
      <c r="D1144" s="3">
        <v>0.49868182</v>
      </c>
      <c r="E1144" s="3">
        <v>-0.27991450000000001</v>
      </c>
      <c r="F1144" s="3">
        <v>107.04608</v>
      </c>
      <c r="G1144" s="3">
        <v>1.5</v>
      </c>
      <c r="H1144" s="3">
        <v>-1.8205</v>
      </c>
    </row>
    <row r="1145" spans="1:8">
      <c r="A1145" s="3" t="s">
        <v>3</v>
      </c>
      <c r="B1145" s="3">
        <v>2015</v>
      </c>
      <c r="C1145" s="3">
        <v>124</v>
      </c>
      <c r="D1145" s="3">
        <v>0.42772726999999999</v>
      </c>
      <c r="E1145" s="3">
        <v>-0.27991450000000001</v>
      </c>
      <c r="F1145" s="3">
        <v>107.04608</v>
      </c>
      <c r="G1145" s="3">
        <v>1.5</v>
      </c>
      <c r="H1145" s="3">
        <v>-1.8205</v>
      </c>
    </row>
    <row r="1146" spans="1:8">
      <c r="A1146" s="3" t="s">
        <v>3</v>
      </c>
      <c r="B1146" s="3">
        <v>2015</v>
      </c>
      <c r="C1146" s="3">
        <v>124</v>
      </c>
      <c r="D1146" s="3">
        <v>0.87395237999999997</v>
      </c>
      <c r="E1146" s="3">
        <v>-0.27991450000000001</v>
      </c>
      <c r="F1146" s="3">
        <v>107.04608</v>
      </c>
      <c r="G1146" s="3">
        <v>1.55</v>
      </c>
      <c r="H1146" s="3">
        <v>-0.60379620000000001</v>
      </c>
    </row>
    <row r="1147" spans="1:8">
      <c r="A1147" s="3" t="s">
        <v>3</v>
      </c>
      <c r="B1147" s="3">
        <v>2015</v>
      </c>
      <c r="C1147" s="3">
        <v>124</v>
      </c>
      <c r="D1147" s="3">
        <v>1.2150455</v>
      </c>
      <c r="E1147" s="3">
        <v>-0.27991450000000001</v>
      </c>
      <c r="F1147" s="3">
        <v>107.04608</v>
      </c>
      <c r="G1147" s="3">
        <v>1.55</v>
      </c>
      <c r="H1147" s="3">
        <v>-0.56529600000000002</v>
      </c>
    </row>
    <row r="1148" spans="1:8">
      <c r="A1148" s="3" t="s">
        <v>3</v>
      </c>
      <c r="B1148" s="3">
        <v>2015</v>
      </c>
      <c r="C1148" s="3">
        <v>124</v>
      </c>
      <c r="D1148" s="3">
        <v>1.1376522</v>
      </c>
      <c r="E1148" s="3">
        <v>-0.27991450000000001</v>
      </c>
      <c r="F1148" s="3">
        <v>107.04608</v>
      </c>
      <c r="G1148" s="3">
        <v>1.55</v>
      </c>
      <c r="H1148" s="3">
        <v>-0.56529600000000002</v>
      </c>
    </row>
    <row r="1149" spans="1:8">
      <c r="A1149" s="3" t="s">
        <v>3</v>
      </c>
      <c r="B1149" s="3">
        <v>2015</v>
      </c>
      <c r="C1149" s="3">
        <v>124</v>
      </c>
      <c r="D1149" s="3">
        <v>1.0140476</v>
      </c>
      <c r="E1149" s="3">
        <v>-0.27991450000000001</v>
      </c>
      <c r="F1149" s="3">
        <v>107.04608</v>
      </c>
      <c r="G1149" s="3">
        <v>1.6</v>
      </c>
      <c r="H1149" s="3">
        <v>-0.56529600000000002</v>
      </c>
    </row>
    <row r="1150" spans="1:8">
      <c r="A1150" s="3" t="s">
        <v>3</v>
      </c>
      <c r="B1150" s="3">
        <v>2015</v>
      </c>
      <c r="C1150" s="3">
        <v>124</v>
      </c>
      <c r="D1150" s="3">
        <v>1.0007273000000001</v>
      </c>
      <c r="E1150" s="3">
        <v>-0.27991450000000001</v>
      </c>
      <c r="F1150" s="3">
        <v>107.04608</v>
      </c>
      <c r="G1150" s="3">
        <v>1.6</v>
      </c>
      <c r="H1150" s="3">
        <v>-0.61529619999999996</v>
      </c>
    </row>
    <row r="1151" spans="1:8">
      <c r="A1151" s="3" t="s">
        <v>3</v>
      </c>
      <c r="B1151" s="3">
        <v>2015</v>
      </c>
      <c r="C1151" s="3">
        <v>124</v>
      </c>
      <c r="D1151" s="3">
        <v>0.85399999999999998</v>
      </c>
      <c r="E1151" s="3">
        <v>-0.27991450000000001</v>
      </c>
      <c r="F1151" s="3">
        <v>107.04608</v>
      </c>
      <c r="G1151" s="3">
        <v>1.5</v>
      </c>
      <c r="H1151" s="3">
        <v>-0.61529619999999996</v>
      </c>
    </row>
    <row r="1152" spans="1:8">
      <c r="A1152" s="3" t="s">
        <v>3</v>
      </c>
      <c r="B1152" s="3">
        <v>2015</v>
      </c>
      <c r="C1152" s="3">
        <v>124</v>
      </c>
      <c r="D1152" s="3">
        <v>0.84442857000000004</v>
      </c>
      <c r="E1152" s="3">
        <v>-0.27991450000000001</v>
      </c>
      <c r="F1152" s="3">
        <v>107.04608</v>
      </c>
      <c r="G1152" s="3">
        <v>1.5</v>
      </c>
      <c r="H1152" s="3">
        <v>-0.48650009999999999</v>
      </c>
    </row>
    <row r="1153" spans="1:8">
      <c r="A1153" s="3" t="s">
        <v>3</v>
      </c>
      <c r="B1153" s="3">
        <v>2015</v>
      </c>
      <c r="C1153" s="3">
        <v>124</v>
      </c>
      <c r="D1153" s="3">
        <v>0.90843478</v>
      </c>
      <c r="E1153" s="3">
        <v>-0.27991450000000001</v>
      </c>
      <c r="F1153" s="3">
        <v>107.04608</v>
      </c>
      <c r="G1153" s="3">
        <v>1.5</v>
      </c>
      <c r="H1153" s="3">
        <v>-0.57816679999999998</v>
      </c>
    </row>
    <row r="1154" spans="1:8">
      <c r="A1154" s="3" t="s">
        <v>3</v>
      </c>
      <c r="B1154" s="3">
        <v>2016</v>
      </c>
      <c r="C1154" s="3">
        <v>124</v>
      </c>
      <c r="D1154" s="3">
        <v>0.88085714000000004</v>
      </c>
      <c r="E1154" s="3">
        <v>-5.3247750000000003E-2</v>
      </c>
      <c r="F1154" s="3">
        <v>105.22868</v>
      </c>
      <c r="G1154" s="3">
        <v>1.6</v>
      </c>
      <c r="H1154" s="3">
        <v>-0.57816679999999998</v>
      </c>
    </row>
    <row r="1155" spans="1:8">
      <c r="A1155" s="3" t="s">
        <v>3</v>
      </c>
      <c r="B1155" s="3">
        <v>2016</v>
      </c>
      <c r="C1155" s="3">
        <v>124</v>
      </c>
      <c r="D1155" s="3">
        <v>0.71742857000000004</v>
      </c>
      <c r="E1155" s="3">
        <v>-5.3247750000000003E-2</v>
      </c>
      <c r="F1155" s="3">
        <v>105.22868</v>
      </c>
      <c r="G1155" s="3">
        <v>1.6</v>
      </c>
      <c r="H1155" s="3">
        <v>-1.3281670000000001</v>
      </c>
    </row>
    <row r="1156" spans="1:8">
      <c r="A1156" s="3" t="s">
        <v>3</v>
      </c>
      <c r="B1156" s="3">
        <v>2016</v>
      </c>
      <c r="C1156" s="3">
        <v>124</v>
      </c>
      <c r="D1156" s="3">
        <v>0.62347825999999995</v>
      </c>
      <c r="E1156" s="3">
        <v>-5.3247750000000003E-2</v>
      </c>
      <c r="F1156" s="3">
        <v>105.22868</v>
      </c>
      <c r="G1156" s="3">
        <v>1.6</v>
      </c>
      <c r="H1156" s="3">
        <v>-1.478167</v>
      </c>
    </row>
    <row r="1157" spans="1:8">
      <c r="A1157" s="3" t="s">
        <v>3</v>
      </c>
      <c r="B1157" s="3">
        <v>2016</v>
      </c>
      <c r="C1157" s="3">
        <v>124</v>
      </c>
      <c r="D1157" s="3">
        <v>0.56033332999999996</v>
      </c>
      <c r="E1157" s="3">
        <v>-5.3247750000000003E-2</v>
      </c>
      <c r="F1157" s="3">
        <v>105.22868</v>
      </c>
      <c r="G1157" s="3">
        <v>1.6</v>
      </c>
      <c r="H1157" s="3">
        <v>-1.4166669999999999</v>
      </c>
    </row>
    <row r="1158" spans="1:8">
      <c r="A1158" s="3" t="s">
        <v>3</v>
      </c>
      <c r="B1158" s="3">
        <v>2016</v>
      </c>
      <c r="C1158" s="3">
        <v>124</v>
      </c>
      <c r="D1158" s="3">
        <v>0.54781818000000004</v>
      </c>
      <c r="E1158" s="3">
        <v>-5.3247750000000003E-2</v>
      </c>
      <c r="F1158" s="3">
        <v>105.22868</v>
      </c>
      <c r="G1158" s="3">
        <v>1.55</v>
      </c>
      <c r="H1158" s="3">
        <v>-1.1381669999999999</v>
      </c>
    </row>
    <row r="1159" spans="1:8">
      <c r="A1159" s="3" t="s">
        <v>3</v>
      </c>
      <c r="B1159" s="3">
        <v>2016</v>
      </c>
      <c r="C1159" s="3">
        <v>124</v>
      </c>
      <c r="D1159" s="3">
        <v>0.42059090999999998</v>
      </c>
      <c r="E1159" s="3">
        <v>-5.3247750000000003E-2</v>
      </c>
      <c r="F1159" s="3">
        <v>105.22868</v>
      </c>
      <c r="G1159" s="3">
        <v>1.45</v>
      </c>
      <c r="H1159" s="3">
        <v>-1.0881670000000001</v>
      </c>
    </row>
    <row r="1160" spans="1:8">
      <c r="A1160" s="3" t="s">
        <v>3</v>
      </c>
      <c r="B1160" s="3">
        <v>2016</v>
      </c>
      <c r="C1160" s="3">
        <v>124</v>
      </c>
      <c r="D1160" s="3">
        <v>0.19580951999999999</v>
      </c>
      <c r="E1160" s="3">
        <v>-5.3247750000000003E-2</v>
      </c>
      <c r="F1160" s="3">
        <v>105.22868</v>
      </c>
      <c r="G1160" s="3">
        <v>1.1499999999999999</v>
      </c>
      <c r="H1160" s="3">
        <v>-1.0881670000000001</v>
      </c>
    </row>
    <row r="1161" spans="1:8">
      <c r="A1161" s="3" t="s">
        <v>3</v>
      </c>
      <c r="B1161" s="3">
        <v>2016</v>
      </c>
      <c r="C1161" s="3">
        <v>124</v>
      </c>
      <c r="D1161" s="3">
        <v>0.14769565000000001</v>
      </c>
      <c r="E1161" s="3">
        <v>-5.3247750000000003E-2</v>
      </c>
      <c r="F1161" s="3">
        <v>105.22868</v>
      </c>
      <c r="G1161" s="3">
        <v>1.05</v>
      </c>
      <c r="H1161" s="3">
        <v>-1.026667</v>
      </c>
    </row>
    <row r="1162" spans="1:8">
      <c r="A1162" s="3" t="s">
        <v>3</v>
      </c>
      <c r="B1162" s="3">
        <v>2016</v>
      </c>
      <c r="C1162" s="3">
        <v>124</v>
      </c>
      <c r="D1162" s="3">
        <v>0.18145454999999999</v>
      </c>
      <c r="E1162" s="3">
        <v>-5.3247750000000003E-2</v>
      </c>
      <c r="F1162" s="3">
        <v>105.22868</v>
      </c>
      <c r="G1162" s="3">
        <v>1.1499999999999999</v>
      </c>
      <c r="H1162" s="3">
        <v>-1.1574169999999999</v>
      </c>
    </row>
    <row r="1163" spans="1:8">
      <c r="A1163" s="3" t="s">
        <v>3</v>
      </c>
      <c r="B1163" s="3">
        <v>2016</v>
      </c>
      <c r="C1163" s="3">
        <v>124</v>
      </c>
      <c r="D1163" s="3">
        <v>0.27457143000000001</v>
      </c>
      <c r="E1163" s="3">
        <v>-5.3247750000000003E-2</v>
      </c>
      <c r="F1163" s="3">
        <v>105.22868</v>
      </c>
      <c r="G1163" s="3">
        <v>1.2</v>
      </c>
      <c r="H1163" s="3">
        <v>-1.188167</v>
      </c>
    </row>
    <row r="1164" spans="1:8">
      <c r="A1164" s="3" t="s">
        <v>3</v>
      </c>
      <c r="B1164" s="3">
        <v>2016</v>
      </c>
      <c r="C1164" s="3">
        <v>124</v>
      </c>
      <c r="D1164" s="3">
        <v>0.57640908999999996</v>
      </c>
      <c r="E1164" s="3">
        <v>-5.3247750000000003E-2</v>
      </c>
      <c r="F1164" s="3">
        <v>105.22868</v>
      </c>
      <c r="G1164" s="3">
        <v>1.2</v>
      </c>
      <c r="H1164" s="3">
        <v>-0.74516669999999996</v>
      </c>
    </row>
    <row r="1165" spans="1:8">
      <c r="A1165" s="3" t="s">
        <v>3</v>
      </c>
      <c r="B1165" s="3">
        <v>2016</v>
      </c>
      <c r="C1165" s="3">
        <v>124</v>
      </c>
      <c r="D1165" s="3">
        <v>0.60754545000000004</v>
      </c>
      <c r="E1165" s="3">
        <v>-5.3247750000000003E-2</v>
      </c>
      <c r="F1165" s="3">
        <v>105.22868</v>
      </c>
      <c r="G1165" s="3">
        <v>1.25</v>
      </c>
      <c r="H1165" s="3">
        <v>-0.68366680000000002</v>
      </c>
    </row>
    <row r="1166" spans="1:8">
      <c r="A1166" s="3" t="s">
        <v>3</v>
      </c>
      <c r="B1166" s="3">
        <v>2017</v>
      </c>
      <c r="C1166" s="3">
        <v>124</v>
      </c>
      <c r="D1166" s="3">
        <v>0.72790909000000004</v>
      </c>
      <c r="E1166" s="3">
        <v>-0.45365425999999998</v>
      </c>
      <c r="F1166" s="3">
        <v>105.00575000000001</v>
      </c>
      <c r="G1166" s="3">
        <v>1.5</v>
      </c>
      <c r="H1166" s="3">
        <v>-0.9836667</v>
      </c>
    </row>
    <row r="1167" spans="1:8">
      <c r="A1167" s="3" t="s">
        <v>3</v>
      </c>
      <c r="B1167" s="3">
        <v>2017</v>
      </c>
      <c r="C1167" s="3">
        <v>124</v>
      </c>
      <c r="D1167" s="3">
        <v>0.86329999999999996</v>
      </c>
      <c r="E1167" s="3">
        <v>-0.45365425999999998</v>
      </c>
      <c r="F1167" s="3">
        <v>105.00575000000001</v>
      </c>
      <c r="G1167" s="3">
        <v>1.6</v>
      </c>
      <c r="H1167" s="3">
        <v>-1.9564999999999999</v>
      </c>
    </row>
    <row r="1168" spans="1:8">
      <c r="A1168" s="3" t="s">
        <v>3</v>
      </c>
      <c r="B1168" s="3">
        <v>2017</v>
      </c>
      <c r="C1168" s="3">
        <v>124</v>
      </c>
      <c r="D1168" s="3">
        <v>0.88021738999999999</v>
      </c>
      <c r="E1168" s="3">
        <v>-0.45365425999999998</v>
      </c>
      <c r="F1168" s="3">
        <v>105.00575000000001</v>
      </c>
      <c r="G1168" s="3">
        <v>1.6</v>
      </c>
      <c r="H1168" s="3">
        <v>-1.8565</v>
      </c>
    </row>
    <row r="1169" spans="1:8">
      <c r="A1169" s="3" t="s">
        <v>3</v>
      </c>
      <c r="B1169" s="3">
        <v>2017</v>
      </c>
      <c r="C1169" s="3">
        <v>124</v>
      </c>
      <c r="D1169" s="3">
        <v>0.77629999999999999</v>
      </c>
      <c r="E1169" s="3">
        <v>-0.45365425999999998</v>
      </c>
      <c r="F1169" s="3">
        <v>105.00575000000001</v>
      </c>
      <c r="G1169" s="3">
        <v>1.6</v>
      </c>
      <c r="H1169" s="3">
        <v>-1.9179999999999999</v>
      </c>
    </row>
    <row r="1170" spans="1:8">
      <c r="A1170" s="3" t="s">
        <v>3</v>
      </c>
      <c r="B1170" s="3">
        <v>2017</v>
      </c>
      <c r="C1170" s="3">
        <v>124</v>
      </c>
      <c r="D1170" s="3">
        <v>0.76504348</v>
      </c>
      <c r="E1170" s="3">
        <v>-0.45365425999999998</v>
      </c>
      <c r="F1170" s="3">
        <v>105.00575000000001</v>
      </c>
      <c r="G1170" s="3">
        <v>1.5</v>
      </c>
      <c r="H1170" s="3">
        <v>-1.53</v>
      </c>
    </row>
    <row r="1171" spans="1:8">
      <c r="A1171" s="3" t="s">
        <v>3</v>
      </c>
      <c r="B1171" s="3">
        <v>2017</v>
      </c>
      <c r="C1171" s="3">
        <v>124</v>
      </c>
      <c r="D1171" s="3">
        <v>0.62868181999999995</v>
      </c>
      <c r="E1171" s="3">
        <v>-0.45365425999999998</v>
      </c>
      <c r="F1171" s="3">
        <v>105.00575000000001</v>
      </c>
      <c r="G1171" s="3">
        <v>1.55</v>
      </c>
      <c r="H1171" s="3">
        <v>-1.3915</v>
      </c>
    </row>
    <row r="1172" spans="1:8">
      <c r="A1172" s="3" t="s">
        <v>3</v>
      </c>
      <c r="B1172" s="3">
        <v>2017</v>
      </c>
      <c r="C1172" s="3">
        <v>124</v>
      </c>
      <c r="D1172" s="3">
        <v>0.83923809999999999</v>
      </c>
      <c r="E1172" s="3">
        <v>-0.45365425999999998</v>
      </c>
      <c r="F1172" s="3">
        <v>105.00575000000001</v>
      </c>
      <c r="G1172" s="3">
        <v>1.6</v>
      </c>
      <c r="H1172" s="3">
        <v>-1.3029999999999999</v>
      </c>
    </row>
    <row r="1173" spans="1:8">
      <c r="A1173" s="3" t="s">
        <v>3</v>
      </c>
      <c r="B1173" s="3">
        <v>2017</v>
      </c>
      <c r="C1173" s="3">
        <v>124</v>
      </c>
      <c r="D1173" s="3">
        <v>0.71917390999999997</v>
      </c>
      <c r="E1173" s="3">
        <v>-0.45365425999999998</v>
      </c>
      <c r="F1173" s="3">
        <v>105.00575000000001</v>
      </c>
      <c r="G1173" s="3">
        <v>1.6</v>
      </c>
      <c r="H1173" s="3">
        <v>-1.3145</v>
      </c>
    </row>
    <row r="1174" spans="1:8">
      <c r="A1174" s="3" t="s">
        <v>3</v>
      </c>
      <c r="B1174" s="3">
        <v>2017</v>
      </c>
      <c r="C1174" s="3">
        <v>124</v>
      </c>
      <c r="D1174" s="3">
        <v>0.69499999999999995</v>
      </c>
      <c r="E1174" s="3">
        <v>-0.45365425999999998</v>
      </c>
      <c r="F1174" s="3">
        <v>105.00575000000001</v>
      </c>
      <c r="G1174" s="3">
        <v>1.6</v>
      </c>
      <c r="H1174" s="3">
        <v>-1.3145</v>
      </c>
    </row>
    <row r="1175" spans="1:8">
      <c r="A1175" s="3" t="s">
        <v>3</v>
      </c>
      <c r="B1175" s="3">
        <v>2017</v>
      </c>
      <c r="C1175" s="3">
        <v>124</v>
      </c>
      <c r="D1175" s="3">
        <v>0.68736364000000005</v>
      </c>
      <c r="E1175" s="3">
        <v>-0.45365425999999998</v>
      </c>
      <c r="F1175" s="3">
        <v>105.00575000000001</v>
      </c>
      <c r="G1175" s="3">
        <v>1.6</v>
      </c>
      <c r="H1175" s="3">
        <v>-1.3145</v>
      </c>
    </row>
    <row r="1176" spans="1:8">
      <c r="A1176" s="3" t="s">
        <v>3</v>
      </c>
      <c r="B1176" s="3">
        <v>2017</v>
      </c>
      <c r="C1176" s="3">
        <v>124</v>
      </c>
      <c r="D1176" s="3">
        <v>0.58236363999999996</v>
      </c>
      <c r="E1176" s="3">
        <v>-0.45365425999999998</v>
      </c>
      <c r="F1176" s="3">
        <v>105.00575000000001</v>
      </c>
      <c r="G1176" s="3">
        <v>1.6</v>
      </c>
      <c r="H1176" s="3">
        <v>-0.83333330000000005</v>
      </c>
    </row>
    <row r="1177" spans="1:8">
      <c r="A1177" s="3" t="s">
        <v>3</v>
      </c>
      <c r="B1177" s="3">
        <v>2017</v>
      </c>
      <c r="C1177" s="3">
        <v>124</v>
      </c>
      <c r="D1177" s="3">
        <v>0.53847619000000002</v>
      </c>
      <c r="E1177" s="3">
        <v>-0.45365425999999998</v>
      </c>
      <c r="F1177" s="3">
        <v>105.00575000000001</v>
      </c>
      <c r="G1177" s="3">
        <v>1.7</v>
      </c>
      <c r="H1177" s="3">
        <v>-0.73333320000000002</v>
      </c>
    </row>
    <row r="1178" spans="1:8">
      <c r="A1178" s="3" t="s">
        <v>3</v>
      </c>
      <c r="B1178" s="3">
        <v>2018</v>
      </c>
      <c r="C1178" s="3">
        <v>124</v>
      </c>
      <c r="D1178" s="3">
        <v>0.72243478000000005</v>
      </c>
      <c r="E1178" s="3">
        <v>-0.18662086</v>
      </c>
      <c r="F1178" s="3">
        <v>102.02003999999999</v>
      </c>
      <c r="G1178" s="3">
        <v>1.6</v>
      </c>
      <c r="H1178" s="3">
        <v>-0.83333330000000005</v>
      </c>
    </row>
    <row r="1179" spans="1:8">
      <c r="A1179" s="3" t="s">
        <v>3</v>
      </c>
      <c r="B1179" s="3">
        <v>2018</v>
      </c>
      <c r="C1179" s="3">
        <v>124</v>
      </c>
      <c r="D1179" s="3">
        <v>0.99329999999999996</v>
      </c>
      <c r="E1179" s="3">
        <v>-0.18662086</v>
      </c>
      <c r="F1179" s="3">
        <v>102.02003999999999</v>
      </c>
      <c r="G1179" s="3">
        <v>1.7</v>
      </c>
      <c r="H1179" s="3">
        <v>-1.6192500000000001</v>
      </c>
    </row>
    <row r="1180" spans="1:8">
      <c r="A1180" s="3" t="s">
        <v>3</v>
      </c>
      <c r="B1180" s="3">
        <v>2018</v>
      </c>
      <c r="C1180" s="3">
        <v>124</v>
      </c>
      <c r="D1180" s="3">
        <v>0.86222726999999999</v>
      </c>
      <c r="E1180" s="3">
        <v>-0.18662086</v>
      </c>
      <c r="F1180" s="3">
        <v>102.02003999999999</v>
      </c>
      <c r="G1180" s="3">
        <v>1.7</v>
      </c>
      <c r="H1180" s="3">
        <v>-1.05</v>
      </c>
    </row>
    <row r="1181" spans="1:8">
      <c r="A1181" s="3" t="s">
        <v>3</v>
      </c>
      <c r="B1181" s="3">
        <v>2018</v>
      </c>
      <c r="C1181" s="3">
        <v>124</v>
      </c>
      <c r="D1181" s="3">
        <v>0.80952380999999995</v>
      </c>
      <c r="E1181" s="3">
        <v>-0.18662086</v>
      </c>
      <c r="F1181" s="3">
        <v>102.02003999999999</v>
      </c>
      <c r="G1181" s="3">
        <v>1.65</v>
      </c>
      <c r="H1181" s="3">
        <v>-1.1114999999999999</v>
      </c>
    </row>
    <row r="1182" spans="1:8">
      <c r="A1182" s="3" t="s">
        <v>3</v>
      </c>
      <c r="B1182" s="3">
        <v>2018</v>
      </c>
      <c r="C1182" s="3">
        <v>124</v>
      </c>
      <c r="D1182" s="3">
        <v>0.82056521999999998</v>
      </c>
      <c r="E1182" s="3">
        <v>-0.18662086</v>
      </c>
      <c r="F1182" s="3">
        <v>102.02003999999999</v>
      </c>
      <c r="G1182" s="3">
        <v>1.6</v>
      </c>
      <c r="H1182" s="3">
        <v>-0.60016670000000005</v>
      </c>
    </row>
    <row r="1183" spans="1:8">
      <c r="A1183" s="3" t="s">
        <v>3</v>
      </c>
      <c r="B1183" s="3">
        <v>2018</v>
      </c>
      <c r="C1183" s="3">
        <v>124</v>
      </c>
      <c r="D1183" s="3">
        <v>0.78161904999999998</v>
      </c>
      <c r="E1183" s="3">
        <v>-0.18662086</v>
      </c>
      <c r="F1183" s="3">
        <v>102.02003999999999</v>
      </c>
      <c r="G1183" s="3">
        <v>1.6</v>
      </c>
      <c r="H1183" s="3">
        <v>-0.63583339999999999</v>
      </c>
    </row>
    <row r="1184" spans="1:8">
      <c r="A1184" s="3" t="s">
        <v>3</v>
      </c>
      <c r="B1184" s="3">
        <v>2018</v>
      </c>
      <c r="C1184" s="3">
        <v>124</v>
      </c>
      <c r="D1184" s="3">
        <v>0.67995455000000005</v>
      </c>
      <c r="E1184" s="3">
        <v>-0.18662086</v>
      </c>
      <c r="F1184" s="3">
        <v>102.02003999999999</v>
      </c>
      <c r="G1184" s="3">
        <v>1.55</v>
      </c>
      <c r="H1184" s="3">
        <v>-0.57433339999999999</v>
      </c>
    </row>
    <row r="1185" spans="1:8">
      <c r="A1185" s="3" t="s">
        <v>3</v>
      </c>
      <c r="B1185" s="3">
        <v>2018</v>
      </c>
      <c r="C1185" s="3">
        <v>124</v>
      </c>
      <c r="D1185" s="3">
        <v>0.71799999999999997</v>
      </c>
      <c r="E1185" s="3">
        <v>-0.18662086</v>
      </c>
      <c r="F1185" s="3">
        <v>102.02003999999999</v>
      </c>
      <c r="G1185" s="3">
        <v>1.5</v>
      </c>
      <c r="H1185" s="3">
        <v>-0.57433339999999999</v>
      </c>
    </row>
    <row r="1186" spans="1:8">
      <c r="A1186" s="3" t="s">
        <v>3</v>
      </c>
      <c r="B1186" s="3">
        <v>2018</v>
      </c>
      <c r="C1186" s="3">
        <v>124</v>
      </c>
      <c r="D1186" s="3">
        <v>0.77800000000000002</v>
      </c>
      <c r="E1186" s="3">
        <v>-0.18662086</v>
      </c>
      <c r="F1186" s="3">
        <v>102.02003999999999</v>
      </c>
      <c r="G1186" s="3">
        <v>1.5</v>
      </c>
      <c r="H1186" s="3">
        <v>-0.2320834</v>
      </c>
    </row>
    <row r="1187" spans="1:8">
      <c r="A1187" s="3" t="s">
        <v>3</v>
      </c>
      <c r="B1187" s="3">
        <v>2018</v>
      </c>
      <c r="C1187" s="3">
        <v>124</v>
      </c>
      <c r="D1187" s="3">
        <v>0.84895651999999999</v>
      </c>
      <c r="E1187" s="3">
        <v>-0.18662086</v>
      </c>
      <c r="F1187" s="3">
        <v>102.02003999999999</v>
      </c>
      <c r="G1187" s="3">
        <v>1.5</v>
      </c>
      <c r="H1187" s="3">
        <v>-0.26283339999999999</v>
      </c>
    </row>
    <row r="1188" spans="1:8">
      <c r="A1188" s="3" t="s">
        <v>3</v>
      </c>
      <c r="B1188" s="3">
        <v>2018</v>
      </c>
      <c r="C1188" s="3">
        <v>124</v>
      </c>
      <c r="D1188" s="3">
        <v>0.81018182000000005</v>
      </c>
      <c r="E1188" s="3">
        <v>-0.18662086</v>
      </c>
      <c r="F1188" s="3">
        <v>102.02003999999999</v>
      </c>
      <c r="G1188" s="3">
        <v>1.5</v>
      </c>
      <c r="H1188" s="3">
        <v>-0.1224167</v>
      </c>
    </row>
    <row r="1189" spans="1:8">
      <c r="A1189" s="3" t="s">
        <v>3</v>
      </c>
      <c r="B1189" s="3">
        <v>2018</v>
      </c>
      <c r="C1189" s="3">
        <v>124</v>
      </c>
      <c r="D1189" s="3">
        <v>0.75066666999999998</v>
      </c>
      <c r="E1189" s="3">
        <v>-0.18662086</v>
      </c>
      <c r="F1189" s="3">
        <v>102.02003999999999</v>
      </c>
      <c r="G1189" s="3">
        <v>1.5</v>
      </c>
      <c r="H1189" s="3">
        <v>-9.1666700000000004E-2</v>
      </c>
    </row>
    <row r="1190" spans="1:8">
      <c r="A1190" s="3" t="s">
        <v>3</v>
      </c>
      <c r="B1190" s="3">
        <v>2019</v>
      </c>
      <c r="C1190" s="3">
        <v>124</v>
      </c>
      <c r="D1190" s="3">
        <v>0.69373912999999998</v>
      </c>
      <c r="E1190" s="3">
        <v>-0.13519676</v>
      </c>
      <c r="F1190" s="3">
        <v>99.758483999999996</v>
      </c>
      <c r="G1190" s="3">
        <v>1.37</v>
      </c>
      <c r="H1190" s="3">
        <v>-9.1666700000000004E-2</v>
      </c>
    </row>
    <row r="1191" spans="1:8">
      <c r="A1191" s="3" t="s">
        <v>3</v>
      </c>
      <c r="B1191" s="3">
        <v>2019</v>
      </c>
      <c r="C1191" s="3">
        <v>124</v>
      </c>
      <c r="D1191" s="3">
        <v>0.66115000000000002</v>
      </c>
      <c r="E1191" s="3">
        <v>-0.13519676</v>
      </c>
      <c r="F1191" s="3">
        <v>99.758483999999996</v>
      </c>
      <c r="G1191" s="3">
        <v>1.3</v>
      </c>
      <c r="H1191" s="3">
        <v>-1.1071500000000001</v>
      </c>
    </row>
    <row r="1192" spans="1:8">
      <c r="A1192" s="3" t="s">
        <v>3</v>
      </c>
      <c r="B1192" s="3">
        <v>2019</v>
      </c>
      <c r="C1192" s="3">
        <v>124</v>
      </c>
      <c r="D1192" s="3">
        <v>0.52638094999999996</v>
      </c>
      <c r="E1192" s="3">
        <v>-0.13519676</v>
      </c>
      <c r="F1192" s="3">
        <v>99.758483999999996</v>
      </c>
      <c r="G1192" s="3">
        <v>1.3</v>
      </c>
      <c r="H1192" s="3">
        <v>-1.1395</v>
      </c>
    </row>
    <row r="1193" spans="1:8">
      <c r="A1193" s="3" t="s">
        <v>3</v>
      </c>
      <c r="B1193" s="3">
        <v>2019</v>
      </c>
      <c r="C1193" s="3">
        <v>124</v>
      </c>
      <c r="D1193" s="3">
        <v>0.46495455000000002</v>
      </c>
      <c r="E1193" s="3">
        <v>-0.13519676</v>
      </c>
      <c r="F1193" s="3">
        <v>99.758483999999996</v>
      </c>
      <c r="G1193" s="3">
        <v>1.3</v>
      </c>
      <c r="H1193" s="3">
        <v>-1.17025</v>
      </c>
    </row>
    <row r="1194" spans="1:8">
      <c r="A1194" s="3" t="s">
        <v>3</v>
      </c>
      <c r="B1194" s="3">
        <v>2019</v>
      </c>
      <c r="C1194" s="3">
        <v>124</v>
      </c>
      <c r="D1194" s="3">
        <v>0.39773913</v>
      </c>
      <c r="E1194" s="3">
        <v>-0.13519676</v>
      </c>
      <c r="F1194" s="3">
        <v>99.758483999999996</v>
      </c>
      <c r="G1194" s="3">
        <v>1.2</v>
      </c>
      <c r="H1194" s="3">
        <v>-1.05</v>
      </c>
    </row>
    <row r="1195" spans="1:8">
      <c r="A1195" s="3" t="s">
        <v>3</v>
      </c>
      <c r="B1195" s="3">
        <v>2019</v>
      </c>
      <c r="C1195" s="3">
        <v>124</v>
      </c>
      <c r="D1195" s="3">
        <v>0.14524999999999999</v>
      </c>
      <c r="E1195" s="3">
        <v>-0.13519676</v>
      </c>
      <c r="F1195" s="3">
        <v>99.758483999999996</v>
      </c>
      <c r="G1195" s="3">
        <v>1.2</v>
      </c>
      <c r="H1195" s="3">
        <v>-0.85775009999999996</v>
      </c>
    </row>
    <row r="1196" spans="1:8">
      <c r="A1196" s="3" t="s">
        <v>3</v>
      </c>
      <c r="B1196" s="3">
        <v>2019</v>
      </c>
      <c r="C1196" s="3">
        <v>124</v>
      </c>
      <c r="D1196" s="3">
        <v>-4.9565199999999998E-3</v>
      </c>
      <c r="E1196" s="3">
        <v>-0.13519676</v>
      </c>
      <c r="F1196" s="3">
        <v>99.758483999999996</v>
      </c>
      <c r="G1196" s="3">
        <v>1.1499999999999999</v>
      </c>
      <c r="H1196" s="3">
        <v>-0.95774999999999999</v>
      </c>
    </row>
    <row r="1197" spans="1:8">
      <c r="A1197" s="3" t="s">
        <v>3</v>
      </c>
      <c r="B1197" s="3">
        <v>2019</v>
      </c>
      <c r="C1197" s="3">
        <v>124</v>
      </c>
      <c r="D1197" s="3">
        <v>-0.28836363999999998</v>
      </c>
      <c r="E1197" s="3">
        <v>-0.13519676</v>
      </c>
      <c r="F1197" s="3">
        <v>99.758483999999996</v>
      </c>
      <c r="G1197" s="3">
        <v>1</v>
      </c>
      <c r="H1197" s="3">
        <v>-0.97700010000000004</v>
      </c>
    </row>
    <row r="1198" spans="1:8">
      <c r="A1198" s="3" t="s">
        <v>3</v>
      </c>
      <c r="B1198" s="3">
        <v>2019</v>
      </c>
      <c r="C1198" s="3">
        <v>124</v>
      </c>
      <c r="D1198" s="3">
        <v>-0.23266666999999999</v>
      </c>
      <c r="E1198" s="3">
        <v>-0.13519676</v>
      </c>
      <c r="F1198" s="3">
        <v>99.758483999999996</v>
      </c>
      <c r="G1198" s="3">
        <v>0.95</v>
      </c>
      <c r="H1198" s="3">
        <v>-1.0385</v>
      </c>
    </row>
    <row r="1199" spans="1:8">
      <c r="A1199" s="3" t="s">
        <v>3</v>
      </c>
      <c r="B1199" s="3">
        <v>2019</v>
      </c>
      <c r="C1199" s="3">
        <v>124</v>
      </c>
      <c r="D1199" s="3">
        <v>-0.1443913</v>
      </c>
      <c r="E1199" s="3">
        <v>-0.13519676</v>
      </c>
      <c r="F1199" s="3">
        <v>99.758483999999996</v>
      </c>
      <c r="G1199" s="3">
        <v>0.9</v>
      </c>
      <c r="H1199" s="3">
        <v>-1.0077499999999999</v>
      </c>
    </row>
    <row r="1200" spans="1:8">
      <c r="A1200" s="3" t="s">
        <v>3</v>
      </c>
      <c r="B1200" s="3">
        <v>2019</v>
      </c>
      <c r="C1200" s="3">
        <v>124</v>
      </c>
      <c r="D1200" s="3">
        <v>-3.5571430000000001E-2</v>
      </c>
      <c r="E1200" s="3">
        <v>-0.13519676</v>
      </c>
      <c r="F1200" s="3">
        <v>99.758483999999996</v>
      </c>
      <c r="G1200" s="3">
        <v>1</v>
      </c>
      <c r="H1200" s="3">
        <v>0.9</v>
      </c>
    </row>
    <row r="1201" spans="1:8">
      <c r="A1201" s="3" t="s">
        <v>3</v>
      </c>
      <c r="B1201" s="3">
        <v>2019</v>
      </c>
      <c r="C1201" s="3">
        <v>124</v>
      </c>
      <c r="D1201" s="3">
        <v>8.2727300000000007E-3</v>
      </c>
      <c r="E1201" s="3">
        <v>-0.13519676</v>
      </c>
      <c r="F1201" s="3">
        <v>99.758483999999996</v>
      </c>
      <c r="G1201" s="3">
        <v>1</v>
      </c>
      <c r="H1201" s="3">
        <v>0.85</v>
      </c>
    </row>
    <row r="1202" spans="1:8">
      <c r="A1202" s="3" t="s">
        <v>6</v>
      </c>
      <c r="B1202" s="3">
        <v>1995</v>
      </c>
      <c r="C1202" s="3">
        <v>128</v>
      </c>
    </row>
    <row r="1203" spans="1:8">
      <c r="A1203" s="3" t="s">
        <v>6</v>
      </c>
      <c r="B1203" s="3">
        <v>1995</v>
      </c>
      <c r="C1203" s="3">
        <v>128</v>
      </c>
    </row>
    <row r="1204" spans="1:8">
      <c r="A1204" s="3" t="s">
        <v>6</v>
      </c>
      <c r="B1204" s="3">
        <v>1995</v>
      </c>
      <c r="C1204" s="3">
        <v>128</v>
      </c>
    </row>
    <row r="1205" spans="1:8">
      <c r="A1205" s="3" t="s">
        <v>6</v>
      </c>
      <c r="B1205" s="3">
        <v>1995</v>
      </c>
      <c r="C1205" s="3">
        <v>128</v>
      </c>
    </row>
    <row r="1206" spans="1:8">
      <c r="A1206" s="3" t="s">
        <v>6</v>
      </c>
      <c r="B1206" s="3">
        <v>1995</v>
      </c>
      <c r="C1206" s="3">
        <v>128</v>
      </c>
    </row>
    <row r="1207" spans="1:8">
      <c r="A1207" s="3" t="s">
        <v>6</v>
      </c>
      <c r="B1207" s="3">
        <v>1995</v>
      </c>
      <c r="C1207" s="3">
        <v>128</v>
      </c>
    </row>
    <row r="1208" spans="1:8">
      <c r="A1208" s="3" t="s">
        <v>6</v>
      </c>
      <c r="B1208" s="3">
        <v>1995</v>
      </c>
      <c r="C1208" s="3">
        <v>128</v>
      </c>
    </row>
    <row r="1209" spans="1:8">
      <c r="A1209" s="3" t="s">
        <v>6</v>
      </c>
      <c r="B1209" s="3">
        <v>1995</v>
      </c>
      <c r="C1209" s="3">
        <v>128</v>
      </c>
    </row>
    <row r="1210" spans="1:8">
      <c r="A1210" s="3" t="s">
        <v>6</v>
      </c>
      <c r="B1210" s="3">
        <v>1995</v>
      </c>
      <c r="C1210" s="3">
        <v>128</v>
      </c>
    </row>
    <row r="1211" spans="1:8">
      <c r="A1211" s="3" t="s">
        <v>6</v>
      </c>
      <c r="B1211" s="3">
        <v>1995</v>
      </c>
      <c r="C1211" s="3">
        <v>128</v>
      </c>
    </row>
    <row r="1212" spans="1:8">
      <c r="A1212" s="3" t="s">
        <v>6</v>
      </c>
      <c r="B1212" s="3">
        <v>1995</v>
      </c>
      <c r="C1212" s="3">
        <v>128</v>
      </c>
    </row>
    <row r="1213" spans="1:8">
      <c r="A1213" s="3" t="s">
        <v>6</v>
      </c>
      <c r="B1213" s="3">
        <v>1995</v>
      </c>
      <c r="C1213" s="3">
        <v>128</v>
      </c>
    </row>
    <row r="1214" spans="1:8">
      <c r="A1214" s="3" t="s">
        <v>6</v>
      </c>
      <c r="B1214" s="3">
        <v>1996</v>
      </c>
      <c r="C1214" s="3">
        <v>128</v>
      </c>
      <c r="E1214" s="3">
        <v>0.12957278999999999</v>
      </c>
      <c r="F1214" s="3">
        <v>71.392677000000006</v>
      </c>
    </row>
    <row r="1215" spans="1:8">
      <c r="A1215" s="3" t="s">
        <v>6</v>
      </c>
      <c r="B1215" s="3">
        <v>1996</v>
      </c>
      <c r="C1215" s="3">
        <v>128</v>
      </c>
      <c r="E1215" s="3">
        <v>0.12957278999999999</v>
      </c>
      <c r="F1215" s="3">
        <v>71.392677000000006</v>
      </c>
    </row>
    <row r="1216" spans="1:8">
      <c r="A1216" s="3" t="s">
        <v>6</v>
      </c>
      <c r="B1216" s="3">
        <v>1996</v>
      </c>
      <c r="C1216" s="3">
        <v>128</v>
      </c>
      <c r="E1216" s="3">
        <v>0.12957278999999999</v>
      </c>
      <c r="F1216" s="3">
        <v>71.392677000000006</v>
      </c>
    </row>
    <row r="1217" spans="1:6">
      <c r="A1217" s="3" t="s">
        <v>6</v>
      </c>
      <c r="B1217" s="3">
        <v>1996</v>
      </c>
      <c r="C1217" s="3">
        <v>128</v>
      </c>
      <c r="E1217" s="3">
        <v>0.12957278999999999</v>
      </c>
      <c r="F1217" s="3">
        <v>71.392677000000006</v>
      </c>
    </row>
    <row r="1218" spans="1:6">
      <c r="A1218" s="3" t="s">
        <v>6</v>
      </c>
      <c r="B1218" s="3">
        <v>1996</v>
      </c>
      <c r="C1218" s="3">
        <v>128</v>
      </c>
      <c r="E1218" s="3">
        <v>0.12957278999999999</v>
      </c>
      <c r="F1218" s="3">
        <v>71.392677000000006</v>
      </c>
    </row>
    <row r="1219" spans="1:6">
      <c r="A1219" s="3" t="s">
        <v>6</v>
      </c>
      <c r="B1219" s="3">
        <v>1996</v>
      </c>
      <c r="C1219" s="3">
        <v>128</v>
      </c>
      <c r="E1219" s="3">
        <v>0.12957278999999999</v>
      </c>
      <c r="F1219" s="3">
        <v>71.392677000000006</v>
      </c>
    </row>
    <row r="1220" spans="1:6">
      <c r="A1220" s="3" t="s">
        <v>6</v>
      </c>
      <c r="B1220" s="3">
        <v>1996</v>
      </c>
      <c r="C1220" s="3">
        <v>128</v>
      </c>
      <c r="E1220" s="3">
        <v>0.12957278999999999</v>
      </c>
      <c r="F1220" s="3">
        <v>71.392677000000006</v>
      </c>
    </row>
    <row r="1221" spans="1:6">
      <c r="A1221" s="3" t="s">
        <v>6</v>
      </c>
      <c r="B1221" s="3">
        <v>1996</v>
      </c>
      <c r="C1221" s="3">
        <v>128</v>
      </c>
      <c r="E1221" s="3">
        <v>0.12957278999999999</v>
      </c>
      <c r="F1221" s="3">
        <v>71.392677000000006</v>
      </c>
    </row>
    <row r="1222" spans="1:6">
      <c r="A1222" s="3" t="s">
        <v>6</v>
      </c>
      <c r="B1222" s="3">
        <v>1996</v>
      </c>
      <c r="C1222" s="3">
        <v>128</v>
      </c>
      <c r="E1222" s="3">
        <v>0.12957278999999999</v>
      </c>
      <c r="F1222" s="3">
        <v>71.392677000000006</v>
      </c>
    </row>
    <row r="1223" spans="1:6">
      <c r="A1223" s="3" t="s">
        <v>6</v>
      </c>
      <c r="B1223" s="3">
        <v>1996</v>
      </c>
      <c r="C1223" s="3">
        <v>128</v>
      </c>
      <c r="E1223" s="3">
        <v>0.12957278999999999</v>
      </c>
      <c r="F1223" s="3">
        <v>71.392677000000006</v>
      </c>
    </row>
    <row r="1224" spans="1:6">
      <c r="A1224" s="3" t="s">
        <v>6</v>
      </c>
      <c r="B1224" s="3">
        <v>1996</v>
      </c>
      <c r="C1224" s="3">
        <v>128</v>
      </c>
      <c r="E1224" s="3">
        <v>0.12957278999999999</v>
      </c>
      <c r="F1224" s="3">
        <v>71.392677000000006</v>
      </c>
    </row>
    <row r="1225" spans="1:6">
      <c r="A1225" s="3" t="s">
        <v>6</v>
      </c>
      <c r="B1225" s="3">
        <v>1996</v>
      </c>
      <c r="C1225" s="3">
        <v>128</v>
      </c>
      <c r="E1225" s="3">
        <v>0.12957278999999999</v>
      </c>
      <c r="F1225" s="3">
        <v>71.392677000000006</v>
      </c>
    </row>
    <row r="1226" spans="1:6">
      <c r="A1226" s="3" t="s">
        <v>6</v>
      </c>
      <c r="B1226" s="3">
        <v>1997</v>
      </c>
      <c r="C1226" s="3">
        <v>128</v>
      </c>
      <c r="E1226" s="3">
        <v>0.68895536999999996</v>
      </c>
      <c r="F1226" s="3">
        <v>68.260993999999997</v>
      </c>
    </row>
    <row r="1227" spans="1:6">
      <c r="A1227" s="3" t="s">
        <v>6</v>
      </c>
      <c r="B1227" s="3">
        <v>1997</v>
      </c>
      <c r="C1227" s="3">
        <v>128</v>
      </c>
      <c r="E1227" s="3">
        <v>0.68895536999999996</v>
      </c>
      <c r="F1227" s="3">
        <v>68.260993999999997</v>
      </c>
    </row>
    <row r="1228" spans="1:6">
      <c r="A1228" s="3" t="s">
        <v>6</v>
      </c>
      <c r="B1228" s="3">
        <v>1997</v>
      </c>
      <c r="C1228" s="3">
        <v>128</v>
      </c>
      <c r="E1228" s="3">
        <v>0.68895536999999996</v>
      </c>
      <c r="F1228" s="3">
        <v>68.260993999999997</v>
      </c>
    </row>
    <row r="1229" spans="1:6">
      <c r="A1229" s="3" t="s">
        <v>6</v>
      </c>
      <c r="B1229" s="3">
        <v>1997</v>
      </c>
      <c r="C1229" s="3">
        <v>128</v>
      </c>
      <c r="E1229" s="3">
        <v>0.68895536999999996</v>
      </c>
      <c r="F1229" s="3">
        <v>68.260993999999997</v>
      </c>
    </row>
    <row r="1230" spans="1:6">
      <c r="A1230" s="3" t="s">
        <v>6</v>
      </c>
      <c r="B1230" s="3">
        <v>1997</v>
      </c>
      <c r="C1230" s="3">
        <v>128</v>
      </c>
      <c r="E1230" s="3">
        <v>0.68895536999999996</v>
      </c>
      <c r="F1230" s="3">
        <v>68.260993999999997</v>
      </c>
    </row>
    <row r="1231" spans="1:6">
      <c r="A1231" s="3" t="s">
        <v>6</v>
      </c>
      <c r="B1231" s="3">
        <v>1997</v>
      </c>
      <c r="C1231" s="3">
        <v>128</v>
      </c>
      <c r="E1231" s="3">
        <v>0.68895536999999996</v>
      </c>
      <c r="F1231" s="3">
        <v>68.260993999999997</v>
      </c>
    </row>
    <row r="1232" spans="1:6">
      <c r="A1232" s="3" t="s">
        <v>6</v>
      </c>
      <c r="B1232" s="3">
        <v>1997</v>
      </c>
      <c r="C1232" s="3">
        <v>128</v>
      </c>
      <c r="E1232" s="3">
        <v>0.68895536999999996</v>
      </c>
      <c r="F1232" s="3">
        <v>68.260993999999997</v>
      </c>
    </row>
    <row r="1233" spans="1:6">
      <c r="A1233" s="3" t="s">
        <v>6</v>
      </c>
      <c r="B1233" s="3">
        <v>1997</v>
      </c>
      <c r="C1233" s="3">
        <v>128</v>
      </c>
      <c r="E1233" s="3">
        <v>0.68895536999999996</v>
      </c>
      <c r="F1233" s="3">
        <v>68.260993999999997</v>
      </c>
    </row>
    <row r="1234" spans="1:6">
      <c r="A1234" s="3" t="s">
        <v>6</v>
      </c>
      <c r="B1234" s="3">
        <v>1997</v>
      </c>
      <c r="C1234" s="3">
        <v>128</v>
      </c>
      <c r="E1234" s="3">
        <v>0.68895536999999996</v>
      </c>
      <c r="F1234" s="3">
        <v>68.260993999999997</v>
      </c>
    </row>
    <row r="1235" spans="1:6">
      <c r="A1235" s="3" t="s">
        <v>6</v>
      </c>
      <c r="B1235" s="3">
        <v>1997</v>
      </c>
      <c r="C1235" s="3">
        <v>128</v>
      </c>
      <c r="E1235" s="3">
        <v>0.68895536999999996</v>
      </c>
      <c r="F1235" s="3">
        <v>68.260993999999997</v>
      </c>
    </row>
    <row r="1236" spans="1:6">
      <c r="A1236" s="3" t="s">
        <v>6</v>
      </c>
      <c r="B1236" s="3">
        <v>1997</v>
      </c>
      <c r="C1236" s="3">
        <v>128</v>
      </c>
      <c r="E1236" s="3">
        <v>0.68895536999999996</v>
      </c>
      <c r="F1236" s="3">
        <v>68.260993999999997</v>
      </c>
    </row>
    <row r="1237" spans="1:6">
      <c r="A1237" s="3" t="s">
        <v>6</v>
      </c>
      <c r="B1237" s="3">
        <v>1997</v>
      </c>
      <c r="C1237" s="3">
        <v>128</v>
      </c>
      <c r="E1237" s="3">
        <v>0.68895536999999996</v>
      </c>
      <c r="F1237" s="3">
        <v>68.260993999999997</v>
      </c>
    </row>
    <row r="1238" spans="1:6">
      <c r="A1238" s="3" t="s">
        <v>6</v>
      </c>
      <c r="B1238" s="3">
        <v>1998</v>
      </c>
      <c r="C1238" s="3">
        <v>128</v>
      </c>
      <c r="E1238" s="3">
        <v>1.9986406999999999</v>
      </c>
      <c r="F1238" s="3">
        <v>64.278282000000004</v>
      </c>
    </row>
    <row r="1239" spans="1:6">
      <c r="A1239" s="3" t="s">
        <v>6</v>
      </c>
      <c r="B1239" s="3">
        <v>1998</v>
      </c>
      <c r="C1239" s="3">
        <v>128</v>
      </c>
      <c r="E1239" s="3">
        <v>1.9986406999999999</v>
      </c>
      <c r="F1239" s="3">
        <v>64.278282000000004</v>
      </c>
    </row>
    <row r="1240" spans="1:6">
      <c r="A1240" s="3" t="s">
        <v>6</v>
      </c>
      <c r="B1240" s="3">
        <v>1998</v>
      </c>
      <c r="C1240" s="3">
        <v>128</v>
      </c>
      <c r="E1240" s="3">
        <v>1.9986406999999999</v>
      </c>
      <c r="F1240" s="3">
        <v>64.278282000000004</v>
      </c>
    </row>
    <row r="1241" spans="1:6">
      <c r="A1241" s="3" t="s">
        <v>6</v>
      </c>
      <c r="B1241" s="3">
        <v>1998</v>
      </c>
      <c r="C1241" s="3">
        <v>128</v>
      </c>
      <c r="E1241" s="3">
        <v>1.9986406999999999</v>
      </c>
      <c r="F1241" s="3">
        <v>64.278282000000004</v>
      </c>
    </row>
    <row r="1242" spans="1:6">
      <c r="A1242" s="3" t="s">
        <v>6</v>
      </c>
      <c r="B1242" s="3">
        <v>1998</v>
      </c>
      <c r="C1242" s="3">
        <v>128</v>
      </c>
      <c r="E1242" s="3">
        <v>1.9986406999999999</v>
      </c>
      <c r="F1242" s="3">
        <v>64.278282000000004</v>
      </c>
    </row>
    <row r="1243" spans="1:6">
      <c r="A1243" s="3" t="s">
        <v>6</v>
      </c>
      <c r="B1243" s="3">
        <v>1998</v>
      </c>
      <c r="C1243" s="3">
        <v>128</v>
      </c>
      <c r="E1243" s="3">
        <v>1.9986406999999999</v>
      </c>
      <c r="F1243" s="3">
        <v>64.278282000000004</v>
      </c>
    </row>
    <row r="1244" spans="1:6">
      <c r="A1244" s="3" t="s">
        <v>6</v>
      </c>
      <c r="B1244" s="3">
        <v>1998</v>
      </c>
      <c r="C1244" s="3">
        <v>128</v>
      </c>
      <c r="E1244" s="3">
        <v>1.9986406999999999</v>
      </c>
      <c r="F1244" s="3">
        <v>64.278282000000004</v>
      </c>
    </row>
    <row r="1245" spans="1:6">
      <c r="A1245" s="3" t="s">
        <v>6</v>
      </c>
      <c r="B1245" s="3">
        <v>1998</v>
      </c>
      <c r="C1245" s="3">
        <v>128</v>
      </c>
      <c r="E1245" s="3">
        <v>1.9986406999999999</v>
      </c>
      <c r="F1245" s="3">
        <v>64.278282000000004</v>
      </c>
    </row>
    <row r="1246" spans="1:6">
      <c r="A1246" s="3" t="s">
        <v>6</v>
      </c>
      <c r="B1246" s="3">
        <v>1998</v>
      </c>
      <c r="C1246" s="3">
        <v>128</v>
      </c>
      <c r="E1246" s="3">
        <v>1.9986406999999999</v>
      </c>
      <c r="F1246" s="3">
        <v>64.278282000000004</v>
      </c>
    </row>
    <row r="1247" spans="1:6">
      <c r="A1247" s="3" t="s">
        <v>6</v>
      </c>
      <c r="B1247" s="3">
        <v>1998</v>
      </c>
      <c r="C1247" s="3">
        <v>128</v>
      </c>
      <c r="E1247" s="3">
        <v>1.9986406999999999</v>
      </c>
      <c r="F1247" s="3">
        <v>64.278282000000004</v>
      </c>
    </row>
    <row r="1248" spans="1:6">
      <c r="A1248" s="3" t="s">
        <v>6</v>
      </c>
      <c r="B1248" s="3">
        <v>1998</v>
      </c>
      <c r="C1248" s="3">
        <v>128</v>
      </c>
      <c r="E1248" s="3">
        <v>1.9986406999999999</v>
      </c>
      <c r="F1248" s="3">
        <v>64.278282000000004</v>
      </c>
    </row>
    <row r="1249" spans="1:6">
      <c r="A1249" s="3" t="s">
        <v>6</v>
      </c>
      <c r="B1249" s="3">
        <v>1998</v>
      </c>
      <c r="C1249" s="3">
        <v>128</v>
      </c>
      <c r="E1249" s="3">
        <v>1.9986406999999999</v>
      </c>
      <c r="F1249" s="3">
        <v>64.278282000000004</v>
      </c>
    </row>
    <row r="1250" spans="1:6">
      <c r="A1250" s="3" t="s">
        <v>6</v>
      </c>
      <c r="B1250" s="3">
        <v>1999</v>
      </c>
      <c r="C1250" s="3">
        <v>128</v>
      </c>
      <c r="E1250" s="3">
        <v>2.6154587</v>
      </c>
      <c r="F1250" s="3">
        <v>60.279499000000001</v>
      </c>
    </row>
    <row r="1251" spans="1:6">
      <c r="A1251" s="3" t="s">
        <v>6</v>
      </c>
      <c r="B1251" s="3">
        <v>1999</v>
      </c>
      <c r="C1251" s="3">
        <v>128</v>
      </c>
      <c r="E1251" s="3">
        <v>2.6154587</v>
      </c>
      <c r="F1251" s="3">
        <v>60.279499000000001</v>
      </c>
    </row>
    <row r="1252" spans="1:6">
      <c r="A1252" s="3" t="s">
        <v>6</v>
      </c>
      <c r="B1252" s="3">
        <v>1999</v>
      </c>
      <c r="C1252" s="3">
        <v>128</v>
      </c>
      <c r="E1252" s="3">
        <v>2.6154587</v>
      </c>
      <c r="F1252" s="3">
        <v>60.279499000000001</v>
      </c>
    </row>
    <row r="1253" spans="1:6">
      <c r="A1253" s="3" t="s">
        <v>6</v>
      </c>
      <c r="B1253" s="3">
        <v>1999</v>
      </c>
      <c r="C1253" s="3">
        <v>128</v>
      </c>
      <c r="E1253" s="3">
        <v>2.6154587</v>
      </c>
      <c r="F1253" s="3">
        <v>60.279499000000001</v>
      </c>
    </row>
    <row r="1254" spans="1:6">
      <c r="A1254" s="3" t="s">
        <v>6</v>
      </c>
      <c r="B1254" s="3">
        <v>1999</v>
      </c>
      <c r="C1254" s="3">
        <v>128</v>
      </c>
      <c r="E1254" s="3">
        <v>2.6154587</v>
      </c>
      <c r="F1254" s="3">
        <v>60.279499000000001</v>
      </c>
    </row>
    <row r="1255" spans="1:6">
      <c r="A1255" s="3" t="s">
        <v>6</v>
      </c>
      <c r="B1255" s="3">
        <v>1999</v>
      </c>
      <c r="C1255" s="3">
        <v>128</v>
      </c>
      <c r="E1255" s="3">
        <v>2.6154587</v>
      </c>
      <c r="F1255" s="3">
        <v>60.279499000000001</v>
      </c>
    </row>
    <row r="1256" spans="1:6">
      <c r="A1256" s="3" t="s">
        <v>6</v>
      </c>
      <c r="B1256" s="3">
        <v>1999</v>
      </c>
      <c r="C1256" s="3">
        <v>128</v>
      </c>
      <c r="E1256" s="3">
        <v>2.6154587</v>
      </c>
      <c r="F1256" s="3">
        <v>60.279499000000001</v>
      </c>
    </row>
    <row r="1257" spans="1:6">
      <c r="A1257" s="3" t="s">
        <v>6</v>
      </c>
      <c r="B1257" s="3">
        <v>1999</v>
      </c>
      <c r="C1257" s="3">
        <v>128</v>
      </c>
      <c r="E1257" s="3">
        <v>2.6154587</v>
      </c>
      <c r="F1257" s="3">
        <v>60.279499000000001</v>
      </c>
    </row>
    <row r="1258" spans="1:6">
      <c r="A1258" s="3" t="s">
        <v>6</v>
      </c>
      <c r="B1258" s="3">
        <v>1999</v>
      </c>
      <c r="C1258" s="3">
        <v>128</v>
      </c>
      <c r="E1258" s="3">
        <v>2.6154587</v>
      </c>
      <c r="F1258" s="3">
        <v>60.279499000000001</v>
      </c>
    </row>
    <row r="1259" spans="1:6">
      <c r="A1259" s="3" t="s">
        <v>6</v>
      </c>
      <c r="B1259" s="3">
        <v>1999</v>
      </c>
      <c r="C1259" s="3">
        <v>128</v>
      </c>
      <c r="E1259" s="3">
        <v>2.6154587</v>
      </c>
      <c r="F1259" s="3">
        <v>60.279499000000001</v>
      </c>
    </row>
    <row r="1260" spans="1:6">
      <c r="A1260" s="3" t="s">
        <v>6</v>
      </c>
      <c r="B1260" s="3">
        <v>1999</v>
      </c>
      <c r="C1260" s="3">
        <v>128</v>
      </c>
      <c r="E1260" s="3">
        <v>2.6154587</v>
      </c>
      <c r="F1260" s="3">
        <v>60.279499000000001</v>
      </c>
    </row>
    <row r="1261" spans="1:6">
      <c r="A1261" s="3" t="s">
        <v>6</v>
      </c>
      <c r="B1261" s="3">
        <v>1999</v>
      </c>
      <c r="C1261" s="3">
        <v>128</v>
      </c>
      <c r="E1261" s="3">
        <v>2.6154587</v>
      </c>
      <c r="F1261" s="3">
        <v>60.279499000000001</v>
      </c>
    </row>
    <row r="1262" spans="1:6">
      <c r="A1262" s="3" t="s">
        <v>6</v>
      </c>
      <c r="B1262" s="3">
        <v>2000</v>
      </c>
      <c r="C1262" s="3">
        <v>128</v>
      </c>
      <c r="E1262" s="3">
        <v>3.7382371000000001</v>
      </c>
      <c r="F1262" s="3">
        <v>56.764083999999997</v>
      </c>
    </row>
    <row r="1263" spans="1:6">
      <c r="A1263" s="3" t="s">
        <v>6</v>
      </c>
      <c r="B1263" s="3">
        <v>2000</v>
      </c>
      <c r="C1263" s="3">
        <v>128</v>
      </c>
      <c r="E1263" s="3">
        <v>3.7382371000000001</v>
      </c>
      <c r="F1263" s="3">
        <v>56.764083999999997</v>
      </c>
    </row>
    <row r="1264" spans="1:6">
      <c r="A1264" s="3" t="s">
        <v>6</v>
      </c>
      <c r="B1264" s="3">
        <v>2000</v>
      </c>
      <c r="C1264" s="3">
        <v>128</v>
      </c>
      <c r="E1264" s="3">
        <v>3.7382371000000001</v>
      </c>
      <c r="F1264" s="3">
        <v>56.764083999999997</v>
      </c>
    </row>
    <row r="1265" spans="1:6">
      <c r="A1265" s="3" t="s">
        <v>6</v>
      </c>
      <c r="B1265" s="3">
        <v>2000</v>
      </c>
      <c r="C1265" s="3">
        <v>128</v>
      </c>
      <c r="E1265" s="3">
        <v>3.7382371000000001</v>
      </c>
      <c r="F1265" s="3">
        <v>56.764083999999997</v>
      </c>
    </row>
    <row r="1266" spans="1:6">
      <c r="A1266" s="3" t="s">
        <v>6</v>
      </c>
      <c r="B1266" s="3">
        <v>2000</v>
      </c>
      <c r="C1266" s="3">
        <v>128</v>
      </c>
      <c r="E1266" s="3">
        <v>3.7382371000000001</v>
      </c>
      <c r="F1266" s="3">
        <v>56.764083999999997</v>
      </c>
    </row>
    <row r="1267" spans="1:6">
      <c r="A1267" s="3" t="s">
        <v>6</v>
      </c>
      <c r="B1267" s="3">
        <v>2000</v>
      </c>
      <c r="C1267" s="3">
        <v>128</v>
      </c>
      <c r="E1267" s="3">
        <v>3.7382371000000001</v>
      </c>
      <c r="F1267" s="3">
        <v>56.764083999999997</v>
      </c>
    </row>
    <row r="1268" spans="1:6">
      <c r="A1268" s="3" t="s">
        <v>6</v>
      </c>
      <c r="B1268" s="3">
        <v>2000</v>
      </c>
      <c r="C1268" s="3">
        <v>128</v>
      </c>
      <c r="E1268" s="3">
        <v>3.7382371000000001</v>
      </c>
      <c r="F1268" s="3">
        <v>56.764083999999997</v>
      </c>
    </row>
    <row r="1269" spans="1:6">
      <c r="A1269" s="3" t="s">
        <v>6</v>
      </c>
      <c r="B1269" s="3">
        <v>2000</v>
      </c>
      <c r="C1269" s="3">
        <v>128</v>
      </c>
      <c r="E1269" s="3">
        <v>3.7382371000000001</v>
      </c>
      <c r="F1269" s="3">
        <v>56.764083999999997</v>
      </c>
    </row>
    <row r="1270" spans="1:6">
      <c r="A1270" s="3" t="s">
        <v>6</v>
      </c>
      <c r="B1270" s="3">
        <v>2000</v>
      </c>
      <c r="C1270" s="3">
        <v>128</v>
      </c>
      <c r="E1270" s="3">
        <v>3.7382371000000001</v>
      </c>
      <c r="F1270" s="3">
        <v>56.764083999999997</v>
      </c>
    </row>
    <row r="1271" spans="1:6">
      <c r="A1271" s="3" t="s">
        <v>6</v>
      </c>
      <c r="B1271" s="3">
        <v>2000</v>
      </c>
      <c r="C1271" s="3">
        <v>128</v>
      </c>
      <c r="E1271" s="3">
        <v>3.7382371000000001</v>
      </c>
      <c r="F1271" s="3">
        <v>56.764083999999997</v>
      </c>
    </row>
    <row r="1272" spans="1:6">
      <c r="A1272" s="3" t="s">
        <v>6</v>
      </c>
      <c r="B1272" s="3">
        <v>2000</v>
      </c>
      <c r="C1272" s="3">
        <v>128</v>
      </c>
      <c r="E1272" s="3">
        <v>3.7382371000000001</v>
      </c>
      <c r="F1272" s="3">
        <v>56.764083999999997</v>
      </c>
    </row>
    <row r="1273" spans="1:6">
      <c r="A1273" s="3" t="s">
        <v>6</v>
      </c>
      <c r="B1273" s="3">
        <v>2000</v>
      </c>
      <c r="C1273" s="3">
        <v>128</v>
      </c>
      <c r="E1273" s="3">
        <v>3.7382371000000001</v>
      </c>
      <c r="F1273" s="3">
        <v>56.764083999999997</v>
      </c>
    </row>
    <row r="1274" spans="1:6">
      <c r="A1274" s="3" t="s">
        <v>6</v>
      </c>
      <c r="B1274" s="3">
        <v>2001</v>
      </c>
      <c r="C1274" s="3">
        <v>128</v>
      </c>
      <c r="D1274" s="3">
        <v>5.0996363999999996</v>
      </c>
      <c r="E1274" s="3">
        <v>4.3675876000000002</v>
      </c>
      <c r="F1274" s="3">
        <v>52.354301</v>
      </c>
    </row>
    <row r="1275" spans="1:6">
      <c r="A1275" s="3" t="s">
        <v>6</v>
      </c>
      <c r="B1275" s="3">
        <v>2001</v>
      </c>
      <c r="C1275" s="3">
        <v>128</v>
      </c>
      <c r="D1275" s="3">
        <v>5.0694999999999997</v>
      </c>
      <c r="E1275" s="3">
        <v>4.3675876000000002</v>
      </c>
      <c r="F1275" s="3">
        <v>52.354301</v>
      </c>
    </row>
    <row r="1276" spans="1:6">
      <c r="A1276" s="3" t="s">
        <v>6</v>
      </c>
      <c r="B1276" s="3">
        <v>2001</v>
      </c>
      <c r="C1276" s="3">
        <v>128</v>
      </c>
      <c r="D1276" s="3">
        <v>4.9541817999999997</v>
      </c>
      <c r="E1276" s="3">
        <v>4.3675876000000002</v>
      </c>
      <c r="F1276" s="3">
        <v>52.354301</v>
      </c>
    </row>
    <row r="1277" spans="1:6">
      <c r="A1277" s="3" t="s">
        <v>6</v>
      </c>
      <c r="B1277" s="3">
        <v>2001</v>
      </c>
      <c r="C1277" s="3">
        <v>128</v>
      </c>
      <c r="D1277" s="3">
        <v>5.1351429</v>
      </c>
      <c r="E1277" s="3">
        <v>4.3675876000000002</v>
      </c>
      <c r="F1277" s="3">
        <v>52.354301</v>
      </c>
    </row>
    <row r="1278" spans="1:6">
      <c r="A1278" s="3" t="s">
        <v>6</v>
      </c>
      <c r="B1278" s="3">
        <v>2001</v>
      </c>
      <c r="C1278" s="3">
        <v>128</v>
      </c>
      <c r="D1278" s="3">
        <v>5.3534347999999996</v>
      </c>
      <c r="E1278" s="3">
        <v>4.3675876000000002</v>
      </c>
      <c r="F1278" s="3">
        <v>52.354301</v>
      </c>
    </row>
    <row r="1279" spans="1:6">
      <c r="A1279" s="3" t="s">
        <v>6</v>
      </c>
      <c r="B1279" s="3">
        <v>2001</v>
      </c>
      <c r="C1279" s="3">
        <v>128</v>
      </c>
      <c r="D1279" s="3">
        <v>5.3370476</v>
      </c>
      <c r="E1279" s="3">
        <v>4.3675876000000002</v>
      </c>
      <c r="F1279" s="3">
        <v>52.354301</v>
      </c>
    </row>
    <row r="1280" spans="1:6">
      <c r="A1280" s="3" t="s">
        <v>6</v>
      </c>
      <c r="B1280" s="3">
        <v>2001</v>
      </c>
      <c r="C1280" s="3">
        <v>128</v>
      </c>
      <c r="D1280" s="3">
        <v>5.3202273</v>
      </c>
      <c r="E1280" s="3">
        <v>4.3675876000000002</v>
      </c>
      <c r="F1280" s="3">
        <v>52.354301</v>
      </c>
    </row>
    <row r="1281" spans="1:6">
      <c r="A1281" s="3" t="s">
        <v>6</v>
      </c>
      <c r="B1281" s="3">
        <v>2001</v>
      </c>
      <c r="C1281" s="3">
        <v>128</v>
      </c>
      <c r="D1281" s="3">
        <v>5.1244348000000004</v>
      </c>
      <c r="E1281" s="3">
        <v>4.3675876000000002</v>
      </c>
      <c r="F1281" s="3">
        <v>52.354301</v>
      </c>
    </row>
    <row r="1282" spans="1:6">
      <c r="A1282" s="3" t="s">
        <v>6</v>
      </c>
      <c r="B1282" s="3">
        <v>2001</v>
      </c>
      <c r="C1282" s="3">
        <v>128</v>
      </c>
      <c r="D1282" s="3">
        <v>5.1198499999999996</v>
      </c>
      <c r="E1282" s="3">
        <v>4.3675876000000002</v>
      </c>
      <c r="F1282" s="3">
        <v>52.354301</v>
      </c>
    </row>
    <row r="1283" spans="1:6">
      <c r="A1283" s="3" t="s">
        <v>6</v>
      </c>
      <c r="B1283" s="3">
        <v>2001</v>
      </c>
      <c r="C1283" s="3">
        <v>128</v>
      </c>
      <c r="D1283" s="3">
        <v>4.8619564999999998</v>
      </c>
      <c r="E1283" s="3">
        <v>4.3675876000000002</v>
      </c>
      <c r="F1283" s="3">
        <v>52.354301</v>
      </c>
    </row>
    <row r="1284" spans="1:6">
      <c r="A1284" s="3" t="s">
        <v>6</v>
      </c>
      <c r="B1284" s="3">
        <v>2001</v>
      </c>
      <c r="C1284" s="3">
        <v>128</v>
      </c>
      <c r="D1284" s="3">
        <v>4.6762727000000002</v>
      </c>
      <c r="E1284" s="3">
        <v>4.3675876000000002</v>
      </c>
      <c r="F1284" s="3">
        <v>52.354301</v>
      </c>
    </row>
    <row r="1285" spans="1:6">
      <c r="A1285" s="3" t="s">
        <v>6</v>
      </c>
      <c r="B1285" s="3">
        <v>2001</v>
      </c>
      <c r="C1285" s="3">
        <v>128</v>
      </c>
      <c r="D1285" s="3">
        <v>5.0088571000000002</v>
      </c>
      <c r="E1285" s="3">
        <v>4.3675876000000002</v>
      </c>
      <c r="F1285" s="3">
        <v>52.354301</v>
      </c>
    </row>
    <row r="1286" spans="1:6">
      <c r="A1286" s="3" t="s">
        <v>6</v>
      </c>
      <c r="B1286" s="3">
        <v>2002</v>
      </c>
      <c r="C1286" s="3">
        <v>128</v>
      </c>
      <c r="D1286" s="3">
        <v>5.0920434999999999</v>
      </c>
      <c r="E1286" s="3">
        <v>3.1626816</v>
      </c>
      <c r="F1286" s="3">
        <v>48.508305</v>
      </c>
    </row>
    <row r="1287" spans="1:6">
      <c r="A1287" s="3" t="s">
        <v>6</v>
      </c>
      <c r="B1287" s="3">
        <v>2002</v>
      </c>
      <c r="C1287" s="3">
        <v>128</v>
      </c>
      <c r="D1287" s="3">
        <v>5.14975</v>
      </c>
      <c r="E1287" s="3">
        <v>3.1626816</v>
      </c>
      <c r="F1287" s="3">
        <v>48.508305</v>
      </c>
    </row>
    <row r="1288" spans="1:6">
      <c r="A1288" s="3" t="s">
        <v>6</v>
      </c>
      <c r="B1288" s="3">
        <v>2002</v>
      </c>
      <c r="C1288" s="3">
        <v>128</v>
      </c>
      <c r="D1288" s="3">
        <v>5.4122857</v>
      </c>
      <c r="E1288" s="3">
        <v>3.1626816</v>
      </c>
      <c r="F1288" s="3">
        <v>48.508305</v>
      </c>
    </row>
    <row r="1289" spans="1:6">
      <c r="A1289" s="3" t="s">
        <v>6</v>
      </c>
      <c r="B1289" s="3">
        <v>2002</v>
      </c>
      <c r="C1289" s="3">
        <v>128</v>
      </c>
      <c r="D1289" s="3">
        <v>5.4072727</v>
      </c>
      <c r="E1289" s="3">
        <v>3.1626816</v>
      </c>
      <c r="F1289" s="3">
        <v>48.508305</v>
      </c>
    </row>
    <row r="1290" spans="1:6">
      <c r="A1290" s="3" t="s">
        <v>6</v>
      </c>
      <c r="B1290" s="3">
        <v>2002</v>
      </c>
      <c r="C1290" s="3">
        <v>128</v>
      </c>
      <c r="D1290" s="3">
        <v>5.4250435000000001</v>
      </c>
      <c r="E1290" s="3">
        <v>3.1626816</v>
      </c>
      <c r="F1290" s="3">
        <v>48.508305</v>
      </c>
    </row>
    <row r="1291" spans="1:6">
      <c r="A1291" s="3" t="s">
        <v>6</v>
      </c>
      <c r="B1291" s="3">
        <v>2002</v>
      </c>
      <c r="C1291" s="3">
        <v>128</v>
      </c>
      <c r="D1291" s="3">
        <v>5.3435499999999996</v>
      </c>
      <c r="E1291" s="3">
        <v>3.1626816</v>
      </c>
      <c r="F1291" s="3">
        <v>48.508305</v>
      </c>
    </row>
    <row r="1292" spans="1:6">
      <c r="A1292" s="3" t="s">
        <v>6</v>
      </c>
      <c r="B1292" s="3">
        <v>2002</v>
      </c>
      <c r="C1292" s="3">
        <v>128</v>
      </c>
      <c r="D1292" s="3">
        <v>5.2126957000000003</v>
      </c>
      <c r="E1292" s="3">
        <v>3.1626816</v>
      </c>
      <c r="F1292" s="3">
        <v>48.508305</v>
      </c>
    </row>
    <row r="1293" spans="1:6">
      <c r="A1293" s="3" t="s">
        <v>6</v>
      </c>
      <c r="B1293" s="3">
        <v>2002</v>
      </c>
      <c r="C1293" s="3">
        <v>128</v>
      </c>
      <c r="D1293" s="3">
        <v>4.9533182</v>
      </c>
      <c r="E1293" s="3">
        <v>3.1626816</v>
      </c>
      <c r="F1293" s="3">
        <v>48.508305</v>
      </c>
    </row>
    <row r="1294" spans="1:6">
      <c r="A1294" s="3" t="s">
        <v>6</v>
      </c>
      <c r="B1294" s="3">
        <v>2002</v>
      </c>
      <c r="C1294" s="3">
        <v>128</v>
      </c>
      <c r="D1294" s="3">
        <v>4.7375238</v>
      </c>
      <c r="E1294" s="3">
        <v>3.1626816</v>
      </c>
      <c r="F1294" s="3">
        <v>48.508305</v>
      </c>
    </row>
    <row r="1295" spans="1:6">
      <c r="A1295" s="3" t="s">
        <v>6</v>
      </c>
      <c r="B1295" s="3">
        <v>2002</v>
      </c>
      <c r="C1295" s="3">
        <v>128</v>
      </c>
      <c r="D1295" s="3">
        <v>4.8186957000000001</v>
      </c>
      <c r="E1295" s="3">
        <v>3.1626816</v>
      </c>
      <c r="F1295" s="3">
        <v>48.508305</v>
      </c>
    </row>
    <row r="1296" spans="1:6">
      <c r="A1296" s="3" t="s">
        <v>6</v>
      </c>
      <c r="B1296" s="3">
        <v>2002</v>
      </c>
      <c r="C1296" s="3">
        <v>128</v>
      </c>
      <c r="D1296" s="3">
        <v>4.7955237999999998</v>
      </c>
      <c r="E1296" s="3">
        <v>3.1626816</v>
      </c>
      <c r="F1296" s="3">
        <v>48.508305</v>
      </c>
    </row>
    <row r="1297" spans="1:6">
      <c r="A1297" s="3" t="s">
        <v>6</v>
      </c>
      <c r="B1297" s="3">
        <v>2002</v>
      </c>
      <c r="C1297" s="3">
        <v>128</v>
      </c>
      <c r="D1297" s="3">
        <v>4.5979090999999999</v>
      </c>
      <c r="E1297" s="3">
        <v>3.1626816</v>
      </c>
      <c r="F1297" s="3">
        <v>48.508305</v>
      </c>
    </row>
    <row r="1298" spans="1:6">
      <c r="A1298" s="3" t="s">
        <v>6</v>
      </c>
      <c r="B1298" s="3">
        <v>2003</v>
      </c>
      <c r="C1298" s="3">
        <v>128</v>
      </c>
      <c r="D1298" s="3">
        <v>4.4316522000000003</v>
      </c>
      <c r="E1298" s="3">
        <v>1.9394130999999999</v>
      </c>
      <c r="F1298" s="3">
        <v>49.080959</v>
      </c>
    </row>
    <row r="1299" spans="1:6">
      <c r="A1299" s="3" t="s">
        <v>6</v>
      </c>
      <c r="B1299" s="3">
        <v>2003</v>
      </c>
      <c r="C1299" s="3">
        <v>128</v>
      </c>
      <c r="D1299" s="3">
        <v>4.2156000000000002</v>
      </c>
      <c r="E1299" s="3">
        <v>1.9394130999999999</v>
      </c>
      <c r="F1299" s="3">
        <v>49.080959</v>
      </c>
    </row>
    <row r="1300" spans="1:6">
      <c r="A1300" s="3" t="s">
        <v>6</v>
      </c>
      <c r="B1300" s="3">
        <v>2003</v>
      </c>
      <c r="C1300" s="3">
        <v>128</v>
      </c>
      <c r="D1300" s="3">
        <v>4.2764762000000003</v>
      </c>
      <c r="E1300" s="3">
        <v>1.9394130999999999</v>
      </c>
      <c r="F1300" s="3">
        <v>49.080959</v>
      </c>
    </row>
    <row r="1301" spans="1:6">
      <c r="A1301" s="3" t="s">
        <v>6</v>
      </c>
      <c r="B1301" s="3">
        <v>2003</v>
      </c>
      <c r="C1301" s="3">
        <v>128</v>
      </c>
      <c r="D1301" s="3">
        <v>4.4093635999999998</v>
      </c>
      <c r="E1301" s="3">
        <v>1.9394130999999999</v>
      </c>
      <c r="F1301" s="3">
        <v>49.080959</v>
      </c>
    </row>
    <row r="1302" spans="1:6">
      <c r="A1302" s="3" t="s">
        <v>6</v>
      </c>
      <c r="B1302" s="3">
        <v>2003</v>
      </c>
      <c r="C1302" s="3">
        <v>128</v>
      </c>
      <c r="D1302" s="3">
        <v>4.0841364000000002</v>
      </c>
      <c r="E1302" s="3">
        <v>1.9394130999999999</v>
      </c>
      <c r="F1302" s="3">
        <v>49.080959</v>
      </c>
    </row>
    <row r="1303" spans="1:6">
      <c r="A1303" s="3" t="s">
        <v>6</v>
      </c>
      <c r="B1303" s="3">
        <v>2003</v>
      </c>
      <c r="C1303" s="3">
        <v>128</v>
      </c>
      <c r="D1303" s="3">
        <v>3.8542380999999999</v>
      </c>
      <c r="E1303" s="3">
        <v>1.9394130999999999</v>
      </c>
      <c r="F1303" s="3">
        <v>49.080959</v>
      </c>
    </row>
    <row r="1304" spans="1:6">
      <c r="A1304" s="3" t="s">
        <v>6</v>
      </c>
      <c r="B1304" s="3">
        <v>2003</v>
      </c>
      <c r="C1304" s="3">
        <v>128</v>
      </c>
      <c r="D1304" s="3">
        <v>4.1683912999999997</v>
      </c>
      <c r="E1304" s="3">
        <v>1.9394130999999999</v>
      </c>
      <c r="F1304" s="3">
        <v>49.080959</v>
      </c>
    </row>
    <row r="1305" spans="1:6">
      <c r="A1305" s="3" t="s">
        <v>6</v>
      </c>
      <c r="B1305" s="3">
        <v>2003</v>
      </c>
      <c r="C1305" s="3">
        <v>128</v>
      </c>
      <c r="D1305" s="3">
        <v>4.3537143</v>
      </c>
      <c r="E1305" s="3">
        <v>1.9394130999999999</v>
      </c>
      <c r="F1305" s="3">
        <v>49.080959</v>
      </c>
    </row>
    <row r="1306" spans="1:6">
      <c r="A1306" s="3" t="s">
        <v>6</v>
      </c>
      <c r="B1306" s="3">
        <v>2003</v>
      </c>
      <c r="C1306" s="3">
        <v>128</v>
      </c>
      <c r="D1306" s="3">
        <v>4.4009090999999998</v>
      </c>
      <c r="E1306" s="3">
        <v>1.9394130999999999</v>
      </c>
      <c r="F1306" s="3">
        <v>49.080959</v>
      </c>
    </row>
    <row r="1307" spans="1:6">
      <c r="A1307" s="3" t="s">
        <v>6</v>
      </c>
      <c r="B1307" s="3">
        <v>2003</v>
      </c>
      <c r="C1307" s="3">
        <v>128</v>
      </c>
      <c r="D1307" s="3">
        <v>4.4402609000000002</v>
      </c>
      <c r="E1307" s="3">
        <v>1.9394130999999999</v>
      </c>
      <c r="F1307" s="3">
        <v>49.080959</v>
      </c>
    </row>
    <row r="1308" spans="1:6">
      <c r="A1308" s="3" t="s">
        <v>6</v>
      </c>
      <c r="B1308" s="3">
        <v>2003</v>
      </c>
      <c r="C1308" s="3">
        <v>128</v>
      </c>
      <c r="D1308" s="3">
        <v>4.5762</v>
      </c>
      <c r="E1308" s="3">
        <v>1.9394130999999999</v>
      </c>
      <c r="F1308" s="3">
        <v>49.080959</v>
      </c>
    </row>
    <row r="1309" spans="1:6">
      <c r="A1309" s="3" t="s">
        <v>6</v>
      </c>
      <c r="B1309" s="3">
        <v>2003</v>
      </c>
      <c r="C1309" s="3">
        <v>128</v>
      </c>
      <c r="D1309" s="3">
        <v>4.5056957000000004</v>
      </c>
      <c r="E1309" s="3">
        <v>1.9394130999999999</v>
      </c>
      <c r="F1309" s="3">
        <v>49.080959</v>
      </c>
    </row>
    <row r="1310" spans="1:6">
      <c r="A1310" s="3" t="s">
        <v>6</v>
      </c>
      <c r="B1310" s="3">
        <v>2004</v>
      </c>
      <c r="C1310" s="3">
        <v>128</v>
      </c>
      <c r="D1310" s="3">
        <v>4.3559090999999999</v>
      </c>
      <c r="E1310" s="3">
        <v>1.5115354000000001</v>
      </c>
      <c r="F1310" s="3">
        <v>46.150097000000002</v>
      </c>
    </row>
    <row r="1311" spans="1:6">
      <c r="A1311" s="3" t="s">
        <v>6</v>
      </c>
      <c r="B1311" s="3">
        <v>2004</v>
      </c>
      <c r="C1311" s="3">
        <v>128</v>
      </c>
      <c r="D1311" s="3">
        <v>4.2977999999999996</v>
      </c>
      <c r="E1311" s="3">
        <v>1.5115354000000001</v>
      </c>
      <c r="F1311" s="3">
        <v>46.150097000000002</v>
      </c>
    </row>
    <row r="1312" spans="1:6">
      <c r="A1312" s="3" t="s">
        <v>6</v>
      </c>
      <c r="B1312" s="3">
        <v>2004</v>
      </c>
      <c r="C1312" s="3">
        <v>128</v>
      </c>
      <c r="D1312" s="3">
        <v>4.0996956999999998</v>
      </c>
      <c r="E1312" s="3">
        <v>1.5115354000000001</v>
      </c>
      <c r="F1312" s="3">
        <v>46.150097000000002</v>
      </c>
    </row>
    <row r="1313" spans="1:6">
      <c r="A1313" s="3" t="s">
        <v>6</v>
      </c>
      <c r="B1313" s="3">
        <v>2004</v>
      </c>
      <c r="C1313" s="3">
        <v>128</v>
      </c>
      <c r="D1313" s="3">
        <v>4.2998636000000001</v>
      </c>
      <c r="E1313" s="3">
        <v>1.5115354000000001</v>
      </c>
      <c r="F1313" s="3">
        <v>46.150097000000002</v>
      </c>
    </row>
    <row r="1314" spans="1:6">
      <c r="A1314" s="3" t="s">
        <v>6</v>
      </c>
      <c r="B1314" s="3">
        <v>2004</v>
      </c>
      <c r="C1314" s="3">
        <v>128</v>
      </c>
      <c r="D1314" s="3">
        <v>4.4731429</v>
      </c>
      <c r="E1314" s="3">
        <v>1.5115354000000001</v>
      </c>
      <c r="F1314" s="3">
        <v>46.150097000000002</v>
      </c>
    </row>
    <row r="1315" spans="1:6">
      <c r="A1315" s="3" t="s">
        <v>6</v>
      </c>
      <c r="B1315" s="3">
        <v>2004</v>
      </c>
      <c r="C1315" s="3">
        <v>128</v>
      </c>
      <c r="D1315" s="3">
        <v>4.5363182000000002</v>
      </c>
      <c r="E1315" s="3">
        <v>1.5115354000000001</v>
      </c>
      <c r="F1315" s="3">
        <v>46.150097000000002</v>
      </c>
    </row>
    <row r="1316" spans="1:6">
      <c r="A1316" s="3" t="s">
        <v>6</v>
      </c>
      <c r="B1316" s="3">
        <v>2004</v>
      </c>
      <c r="C1316" s="3">
        <v>128</v>
      </c>
      <c r="D1316" s="3">
        <v>4.4016364000000001</v>
      </c>
      <c r="E1316" s="3">
        <v>1.5115354000000001</v>
      </c>
      <c r="F1316" s="3">
        <v>46.150097000000002</v>
      </c>
    </row>
    <row r="1317" spans="1:6">
      <c r="A1317" s="3" t="s">
        <v>6</v>
      </c>
      <c r="B1317" s="3">
        <v>2004</v>
      </c>
      <c r="C1317" s="3">
        <v>128</v>
      </c>
      <c r="D1317" s="3">
        <v>4.2299544999999998</v>
      </c>
      <c r="E1317" s="3">
        <v>1.5115354000000001</v>
      </c>
      <c r="F1317" s="3">
        <v>46.150097000000002</v>
      </c>
    </row>
    <row r="1318" spans="1:6">
      <c r="A1318" s="3" t="s">
        <v>6</v>
      </c>
      <c r="B1318" s="3">
        <v>2004</v>
      </c>
      <c r="C1318" s="3">
        <v>128</v>
      </c>
      <c r="D1318" s="3">
        <v>4.3829091</v>
      </c>
      <c r="E1318" s="3">
        <v>1.5115354000000001</v>
      </c>
      <c r="F1318" s="3">
        <v>46.150097000000002</v>
      </c>
    </row>
    <row r="1319" spans="1:6">
      <c r="A1319" s="3" t="s">
        <v>6</v>
      </c>
      <c r="B1319" s="3">
        <v>2004</v>
      </c>
      <c r="C1319" s="3">
        <v>128</v>
      </c>
      <c r="D1319" s="3">
        <v>4.2275714000000004</v>
      </c>
      <c r="E1319" s="3">
        <v>1.5115354000000001</v>
      </c>
      <c r="F1319" s="3">
        <v>46.150097000000002</v>
      </c>
    </row>
    <row r="1320" spans="1:6">
      <c r="A1320" s="3" t="s">
        <v>6</v>
      </c>
      <c r="B1320" s="3">
        <v>2004</v>
      </c>
      <c r="C1320" s="3">
        <v>128</v>
      </c>
      <c r="D1320" s="3">
        <v>4.0949545000000001</v>
      </c>
      <c r="E1320" s="3">
        <v>1.5115354000000001</v>
      </c>
      <c r="F1320" s="3">
        <v>46.150097000000002</v>
      </c>
    </row>
    <row r="1321" spans="1:6">
      <c r="A1321" s="3" t="s">
        <v>6</v>
      </c>
      <c r="B1321" s="3">
        <v>2004</v>
      </c>
      <c r="C1321" s="3">
        <v>128</v>
      </c>
      <c r="D1321" s="3">
        <v>3.8386957000000002</v>
      </c>
      <c r="E1321" s="3">
        <v>1.5115354000000001</v>
      </c>
      <c r="F1321" s="3">
        <v>46.150097000000002</v>
      </c>
    </row>
    <row r="1322" spans="1:6">
      <c r="A1322" s="3" t="s">
        <v>6</v>
      </c>
      <c r="B1322" s="3">
        <v>2005</v>
      </c>
      <c r="C1322" s="3">
        <v>128</v>
      </c>
      <c r="D1322" s="3">
        <v>3.7297142999999999</v>
      </c>
      <c r="E1322" s="3">
        <v>3.4415521999999998</v>
      </c>
      <c r="F1322" s="3">
        <v>44.155918</v>
      </c>
    </row>
    <row r="1323" spans="1:6">
      <c r="A1323" s="3" t="s">
        <v>6</v>
      </c>
      <c r="B1323" s="3">
        <v>2005</v>
      </c>
      <c r="C1323" s="3">
        <v>128</v>
      </c>
      <c r="D1323" s="3">
        <v>3.6485500000000002</v>
      </c>
      <c r="E1323" s="3">
        <v>3.4415521999999998</v>
      </c>
      <c r="F1323" s="3">
        <v>44.155918</v>
      </c>
    </row>
    <row r="1324" spans="1:6">
      <c r="A1324" s="3" t="s">
        <v>6</v>
      </c>
      <c r="B1324" s="3">
        <v>2005</v>
      </c>
      <c r="C1324" s="3">
        <v>128</v>
      </c>
      <c r="D1324" s="3">
        <v>3.8093913000000001</v>
      </c>
      <c r="E1324" s="3">
        <v>3.4415521999999998</v>
      </c>
      <c r="F1324" s="3">
        <v>44.155918</v>
      </c>
    </row>
    <row r="1325" spans="1:6">
      <c r="A1325" s="3" t="s">
        <v>6</v>
      </c>
      <c r="B1325" s="3">
        <v>2005</v>
      </c>
      <c r="C1325" s="3">
        <v>128</v>
      </c>
      <c r="D1325" s="3">
        <v>3.5811904999999999</v>
      </c>
      <c r="E1325" s="3">
        <v>3.4415521999999998</v>
      </c>
      <c r="F1325" s="3">
        <v>44.155918</v>
      </c>
    </row>
    <row r="1326" spans="1:6">
      <c r="A1326" s="3" t="s">
        <v>6</v>
      </c>
      <c r="B1326" s="3">
        <v>2005</v>
      </c>
      <c r="C1326" s="3">
        <v>128</v>
      </c>
      <c r="D1326" s="3">
        <v>3.3875909000000002</v>
      </c>
      <c r="E1326" s="3">
        <v>3.4415521999999998</v>
      </c>
      <c r="F1326" s="3">
        <v>44.155918</v>
      </c>
    </row>
    <row r="1327" spans="1:6">
      <c r="A1327" s="3" t="s">
        <v>6</v>
      </c>
      <c r="B1327" s="3">
        <v>2005</v>
      </c>
      <c r="C1327" s="3">
        <v>128</v>
      </c>
      <c r="D1327" s="3">
        <v>3.1586818000000001</v>
      </c>
      <c r="E1327" s="3">
        <v>3.4415521999999998</v>
      </c>
      <c r="F1327" s="3">
        <v>44.155918</v>
      </c>
    </row>
    <row r="1328" spans="1:6">
      <c r="A1328" s="3" t="s">
        <v>6</v>
      </c>
      <c r="B1328" s="3">
        <v>2005</v>
      </c>
      <c r="C1328" s="3">
        <v>128</v>
      </c>
      <c r="D1328" s="3">
        <v>3.2098095</v>
      </c>
      <c r="E1328" s="3">
        <v>3.4415521999999998</v>
      </c>
      <c r="F1328" s="3">
        <v>44.155918</v>
      </c>
    </row>
    <row r="1329" spans="1:6">
      <c r="A1329" s="3" t="s">
        <v>6</v>
      </c>
      <c r="B1329" s="3">
        <v>2005</v>
      </c>
      <c r="C1329" s="3">
        <v>128</v>
      </c>
      <c r="D1329" s="3">
        <v>3.2409129999999999</v>
      </c>
      <c r="E1329" s="3">
        <v>3.4415521999999998</v>
      </c>
      <c r="F1329" s="3">
        <v>44.155918</v>
      </c>
    </row>
    <row r="1330" spans="1:6">
      <c r="A1330" s="3" t="s">
        <v>6</v>
      </c>
      <c r="B1330" s="3">
        <v>2005</v>
      </c>
      <c r="C1330" s="3">
        <v>128</v>
      </c>
      <c r="D1330" s="3">
        <v>3.0516817999999999</v>
      </c>
      <c r="E1330" s="3">
        <v>3.4415521999999998</v>
      </c>
      <c r="F1330" s="3">
        <v>44.155918</v>
      </c>
    </row>
    <row r="1331" spans="1:6">
      <c r="A1331" s="3" t="s">
        <v>6</v>
      </c>
      <c r="B1331" s="3">
        <v>2005</v>
      </c>
      <c r="C1331" s="3">
        <v>128</v>
      </c>
      <c r="D1331" s="3">
        <v>3.2204761999999998</v>
      </c>
      <c r="E1331" s="3">
        <v>3.4415521999999998</v>
      </c>
      <c r="F1331" s="3">
        <v>44.155918</v>
      </c>
    </row>
    <row r="1332" spans="1:6">
      <c r="A1332" s="3" t="s">
        <v>6</v>
      </c>
      <c r="B1332" s="3">
        <v>2005</v>
      </c>
      <c r="C1332" s="3">
        <v>128</v>
      </c>
      <c r="D1332" s="3">
        <v>3.4704545000000002</v>
      </c>
      <c r="E1332" s="3">
        <v>3.4415521999999998</v>
      </c>
      <c r="F1332" s="3">
        <v>44.155918</v>
      </c>
    </row>
    <row r="1333" spans="1:6">
      <c r="A1333" s="3" t="s">
        <v>6</v>
      </c>
      <c r="B1333" s="3">
        <v>2005</v>
      </c>
      <c r="C1333" s="3">
        <v>128</v>
      </c>
      <c r="D1333" s="3">
        <v>3.3494999999999999</v>
      </c>
      <c r="E1333" s="3">
        <v>3.4415521999999998</v>
      </c>
      <c r="F1333" s="3">
        <v>44.155918</v>
      </c>
    </row>
    <row r="1334" spans="1:6">
      <c r="A1334" s="3" t="s">
        <v>6</v>
      </c>
      <c r="B1334" s="3">
        <v>2006</v>
      </c>
      <c r="C1334" s="3">
        <v>128</v>
      </c>
      <c r="D1334" s="3">
        <v>3.3185908999999998</v>
      </c>
      <c r="E1334" s="3">
        <v>6.0417752</v>
      </c>
      <c r="F1334" s="3">
        <v>37.412253999999997</v>
      </c>
    </row>
    <row r="1335" spans="1:6">
      <c r="A1335" s="3" t="s">
        <v>6</v>
      </c>
      <c r="B1335" s="3">
        <v>2006</v>
      </c>
      <c r="C1335" s="3">
        <v>128</v>
      </c>
      <c r="D1335" s="3">
        <v>3.4911500000000002</v>
      </c>
      <c r="E1335" s="3">
        <v>6.0417752</v>
      </c>
      <c r="F1335" s="3">
        <v>37.412253999999997</v>
      </c>
    </row>
    <row r="1336" spans="1:6">
      <c r="A1336" s="3" t="s">
        <v>6</v>
      </c>
      <c r="B1336" s="3">
        <v>2006</v>
      </c>
      <c r="C1336" s="3">
        <v>128</v>
      </c>
      <c r="D1336" s="3">
        <v>3.7161738999999998</v>
      </c>
      <c r="E1336" s="3">
        <v>6.0417752</v>
      </c>
      <c r="F1336" s="3">
        <v>37.412253999999997</v>
      </c>
    </row>
    <row r="1337" spans="1:6">
      <c r="A1337" s="3" t="s">
        <v>6</v>
      </c>
      <c r="B1337" s="3">
        <v>2006</v>
      </c>
      <c r="C1337" s="3">
        <v>128</v>
      </c>
      <c r="D1337" s="3">
        <v>3.9940000000000002</v>
      </c>
      <c r="E1337" s="3">
        <v>6.0417752</v>
      </c>
      <c r="F1337" s="3">
        <v>37.412253999999997</v>
      </c>
    </row>
    <row r="1338" spans="1:6">
      <c r="A1338" s="3" t="s">
        <v>6</v>
      </c>
      <c r="B1338" s="3">
        <v>2006</v>
      </c>
      <c r="C1338" s="3">
        <v>128</v>
      </c>
      <c r="D1338" s="3">
        <v>4.0212174000000003</v>
      </c>
      <c r="E1338" s="3">
        <v>6.0417752</v>
      </c>
      <c r="F1338" s="3">
        <v>37.412253999999997</v>
      </c>
    </row>
    <row r="1339" spans="1:6">
      <c r="A1339" s="3" t="s">
        <v>6</v>
      </c>
      <c r="B1339" s="3">
        <v>2006</v>
      </c>
      <c r="C1339" s="3">
        <v>128</v>
      </c>
      <c r="D1339" s="3">
        <v>4.0308181999999997</v>
      </c>
      <c r="E1339" s="3">
        <v>6.0417752</v>
      </c>
      <c r="F1339" s="3">
        <v>37.412253999999997</v>
      </c>
    </row>
    <row r="1340" spans="1:6">
      <c r="A1340" s="3" t="s">
        <v>6</v>
      </c>
      <c r="B1340" s="3">
        <v>2006</v>
      </c>
      <c r="C1340" s="3">
        <v>128</v>
      </c>
      <c r="D1340" s="3">
        <v>4.0602381000000003</v>
      </c>
      <c r="E1340" s="3">
        <v>6.0417752</v>
      </c>
      <c r="F1340" s="3">
        <v>37.412253999999997</v>
      </c>
    </row>
    <row r="1341" spans="1:6">
      <c r="A1341" s="3" t="s">
        <v>6</v>
      </c>
      <c r="B1341" s="3">
        <v>2006</v>
      </c>
      <c r="C1341" s="3">
        <v>128</v>
      </c>
      <c r="D1341" s="3">
        <v>3.933913</v>
      </c>
      <c r="E1341" s="3">
        <v>6.0417752</v>
      </c>
      <c r="F1341" s="3">
        <v>37.412253999999997</v>
      </c>
    </row>
    <row r="1342" spans="1:6">
      <c r="A1342" s="3" t="s">
        <v>6</v>
      </c>
      <c r="B1342" s="3">
        <v>2006</v>
      </c>
      <c r="C1342" s="3">
        <v>128</v>
      </c>
      <c r="D1342" s="3">
        <v>3.7871429000000001</v>
      </c>
      <c r="E1342" s="3">
        <v>6.0417752</v>
      </c>
      <c r="F1342" s="3">
        <v>37.412253999999997</v>
      </c>
    </row>
    <row r="1343" spans="1:6">
      <c r="A1343" s="3" t="s">
        <v>6</v>
      </c>
      <c r="B1343" s="3">
        <v>2006</v>
      </c>
      <c r="C1343" s="3">
        <v>128</v>
      </c>
      <c r="D1343" s="3">
        <v>3.8515454999999998</v>
      </c>
      <c r="E1343" s="3">
        <v>6.0417752</v>
      </c>
      <c r="F1343" s="3">
        <v>37.412253999999997</v>
      </c>
    </row>
    <row r="1344" spans="1:6">
      <c r="A1344" s="3" t="s">
        <v>6</v>
      </c>
      <c r="B1344" s="3">
        <v>2006</v>
      </c>
      <c r="C1344" s="3">
        <v>128</v>
      </c>
      <c r="D1344" s="3">
        <v>3.7764091</v>
      </c>
      <c r="E1344" s="3">
        <v>6.0417752</v>
      </c>
      <c r="F1344" s="3">
        <v>37.412253999999997</v>
      </c>
    </row>
    <row r="1345" spans="1:8">
      <c r="A1345" s="3" t="s">
        <v>6</v>
      </c>
      <c r="B1345" s="3">
        <v>2006</v>
      </c>
      <c r="C1345" s="3">
        <v>128</v>
      </c>
      <c r="D1345" s="3">
        <v>3.7967143000000001</v>
      </c>
      <c r="E1345" s="3">
        <v>6.0417752</v>
      </c>
      <c r="F1345" s="3">
        <v>37.412253999999997</v>
      </c>
    </row>
    <row r="1346" spans="1:8">
      <c r="A1346" s="3" t="s">
        <v>6</v>
      </c>
      <c r="B1346" s="3">
        <v>2007</v>
      </c>
      <c r="C1346" s="3">
        <v>128</v>
      </c>
      <c r="D1346" s="3">
        <v>4.0043477999999997</v>
      </c>
      <c r="E1346" s="3">
        <v>5.8101969000000002</v>
      </c>
      <c r="F1346" s="3">
        <v>31.549403999999999</v>
      </c>
    </row>
    <row r="1347" spans="1:8">
      <c r="A1347" s="3" t="s">
        <v>6</v>
      </c>
      <c r="B1347" s="3">
        <v>2007</v>
      </c>
      <c r="C1347" s="3">
        <v>128</v>
      </c>
      <c r="D1347" s="3">
        <v>4.0513500000000002</v>
      </c>
      <c r="E1347" s="3">
        <v>5.8101969000000002</v>
      </c>
      <c r="F1347" s="3">
        <v>31.549403999999999</v>
      </c>
    </row>
    <row r="1348" spans="1:8">
      <c r="A1348" s="3" t="s">
        <v>6</v>
      </c>
      <c r="B1348" s="3">
        <v>2007</v>
      </c>
      <c r="C1348" s="3">
        <v>128</v>
      </c>
      <c r="D1348" s="3">
        <v>3.9658182000000002</v>
      </c>
      <c r="E1348" s="3">
        <v>5.8101969000000002</v>
      </c>
      <c r="F1348" s="3">
        <v>31.549403999999999</v>
      </c>
    </row>
    <row r="1349" spans="1:8">
      <c r="A1349" s="3" t="s">
        <v>6</v>
      </c>
      <c r="B1349" s="3">
        <v>2007</v>
      </c>
      <c r="C1349" s="3">
        <v>128</v>
      </c>
      <c r="D1349" s="3">
        <v>4.1788571000000001</v>
      </c>
      <c r="E1349" s="3">
        <v>5.8101969000000002</v>
      </c>
      <c r="F1349" s="3">
        <v>31.549403999999999</v>
      </c>
    </row>
    <row r="1350" spans="1:8">
      <c r="A1350" s="3" t="s">
        <v>6</v>
      </c>
      <c r="B1350" s="3">
        <v>2007</v>
      </c>
      <c r="C1350" s="3">
        <v>128</v>
      </c>
      <c r="D1350" s="3">
        <v>4.3428260999999999</v>
      </c>
      <c r="E1350" s="3">
        <v>5.8101969000000002</v>
      </c>
      <c r="F1350" s="3">
        <v>31.549403999999999</v>
      </c>
    </row>
    <row r="1351" spans="1:8">
      <c r="A1351" s="3" t="s">
        <v>6</v>
      </c>
      <c r="B1351" s="3">
        <v>2007</v>
      </c>
      <c r="C1351" s="3">
        <v>128</v>
      </c>
      <c r="D1351" s="3">
        <v>4.6507619</v>
      </c>
      <c r="E1351" s="3">
        <v>5.8101969000000002</v>
      </c>
      <c r="F1351" s="3">
        <v>31.549403999999999</v>
      </c>
    </row>
    <row r="1352" spans="1:8">
      <c r="A1352" s="3" t="s">
        <v>6</v>
      </c>
      <c r="B1352" s="3">
        <v>2007</v>
      </c>
      <c r="C1352" s="3">
        <v>128</v>
      </c>
      <c r="D1352" s="3">
        <v>4.5825908999999996</v>
      </c>
      <c r="E1352" s="3">
        <v>5.8101969000000002</v>
      </c>
      <c r="F1352" s="3">
        <v>31.549403999999999</v>
      </c>
    </row>
    <row r="1353" spans="1:8">
      <c r="A1353" s="3" t="s">
        <v>6</v>
      </c>
      <c r="B1353" s="3">
        <v>2007</v>
      </c>
      <c r="C1353" s="3">
        <v>128</v>
      </c>
      <c r="D1353" s="3">
        <v>4.3973478000000004</v>
      </c>
      <c r="E1353" s="3">
        <v>5.8101969000000002</v>
      </c>
      <c r="F1353" s="3">
        <v>31.549403999999999</v>
      </c>
    </row>
    <row r="1354" spans="1:8">
      <c r="A1354" s="3" t="s">
        <v>6</v>
      </c>
      <c r="B1354" s="3">
        <v>2007</v>
      </c>
      <c r="C1354" s="3">
        <v>128</v>
      </c>
      <c r="D1354" s="3">
        <v>4.3620999999999999</v>
      </c>
      <c r="E1354" s="3">
        <v>5.8101969000000002</v>
      </c>
      <c r="F1354" s="3">
        <v>31.549403999999999</v>
      </c>
    </row>
    <row r="1355" spans="1:8">
      <c r="A1355" s="3" t="s">
        <v>6</v>
      </c>
      <c r="B1355" s="3">
        <v>2007</v>
      </c>
      <c r="C1355" s="3">
        <v>128</v>
      </c>
      <c r="D1355" s="3">
        <v>4.3932608999999996</v>
      </c>
      <c r="E1355" s="3">
        <v>5.8101969000000002</v>
      </c>
      <c r="F1355" s="3">
        <v>31.549403999999999</v>
      </c>
    </row>
    <row r="1356" spans="1:8">
      <c r="A1356" s="3" t="s">
        <v>6</v>
      </c>
      <c r="B1356" s="3">
        <v>2007</v>
      </c>
      <c r="C1356" s="3">
        <v>128</v>
      </c>
      <c r="D1356" s="3">
        <v>4.2108182000000003</v>
      </c>
      <c r="E1356" s="3">
        <v>5.8101969000000002</v>
      </c>
      <c r="F1356" s="3">
        <v>31.549403999999999</v>
      </c>
      <c r="G1356" s="3">
        <v>1.59</v>
      </c>
    </row>
    <row r="1357" spans="1:8">
      <c r="A1357" s="3" t="s">
        <v>6</v>
      </c>
      <c r="B1357" s="3">
        <v>2007</v>
      </c>
      <c r="C1357" s="3">
        <v>128</v>
      </c>
      <c r="D1357" s="3">
        <v>4.3682857000000004</v>
      </c>
      <c r="E1357" s="3">
        <v>5.8101969000000002</v>
      </c>
      <c r="F1357" s="3">
        <v>31.549403999999999</v>
      </c>
      <c r="G1357" s="3">
        <v>1.59</v>
      </c>
    </row>
    <row r="1358" spans="1:8">
      <c r="A1358" s="3" t="s">
        <v>6</v>
      </c>
      <c r="B1358" s="3">
        <v>2008</v>
      </c>
      <c r="C1358" s="3">
        <v>128</v>
      </c>
      <c r="D1358" s="3">
        <v>4.1653478000000002</v>
      </c>
      <c r="E1358" s="3">
        <v>5.5663776</v>
      </c>
      <c r="F1358" s="3">
        <v>27.345953000000002</v>
      </c>
      <c r="G1358" s="3">
        <v>1.6</v>
      </c>
    </row>
    <row r="1359" spans="1:8">
      <c r="A1359" s="3" t="s">
        <v>6</v>
      </c>
      <c r="B1359" s="3">
        <v>2008</v>
      </c>
      <c r="C1359" s="3">
        <v>128</v>
      </c>
      <c r="D1359" s="3">
        <v>4.0800476000000003</v>
      </c>
      <c r="E1359" s="3">
        <v>5.5663776</v>
      </c>
      <c r="F1359" s="3">
        <v>27.345953000000002</v>
      </c>
      <c r="G1359" s="3">
        <v>1.6</v>
      </c>
    </row>
    <row r="1360" spans="1:8">
      <c r="A1360" s="3" t="s">
        <v>6</v>
      </c>
      <c r="B1360" s="3">
        <v>2008</v>
      </c>
      <c r="C1360" s="3">
        <v>128</v>
      </c>
      <c r="D1360" s="3">
        <v>4.0469524000000003</v>
      </c>
      <c r="E1360" s="3">
        <v>5.5663776</v>
      </c>
      <c r="F1360" s="3">
        <v>27.345953000000002</v>
      </c>
      <c r="G1360" s="3">
        <v>1.6</v>
      </c>
      <c r="H1360" s="3">
        <v>0.7</v>
      </c>
    </row>
    <row r="1361" spans="1:8">
      <c r="A1361" s="3" t="s">
        <v>6</v>
      </c>
      <c r="B1361" s="3">
        <v>2008</v>
      </c>
      <c r="C1361" s="3">
        <v>128</v>
      </c>
      <c r="D1361" s="3">
        <v>4.3027727000000002</v>
      </c>
      <c r="E1361" s="3">
        <v>5.5663776</v>
      </c>
      <c r="F1361" s="3">
        <v>27.345953000000002</v>
      </c>
      <c r="G1361" s="3">
        <v>1.6</v>
      </c>
      <c r="H1361" s="3">
        <v>1.201133</v>
      </c>
    </row>
    <row r="1362" spans="1:8">
      <c r="A1362" s="3" t="s">
        <v>6</v>
      </c>
      <c r="B1362" s="3">
        <v>2008</v>
      </c>
      <c r="C1362" s="3">
        <v>128</v>
      </c>
      <c r="D1362" s="3">
        <v>4.4516818000000002</v>
      </c>
      <c r="E1362" s="3">
        <v>5.5663776</v>
      </c>
      <c r="F1362" s="3">
        <v>27.345953000000002</v>
      </c>
      <c r="G1362" s="3">
        <v>1.6</v>
      </c>
      <c r="H1362" s="3">
        <v>1.201133</v>
      </c>
    </row>
    <row r="1363" spans="1:8">
      <c r="A1363" s="3" t="s">
        <v>6</v>
      </c>
      <c r="B1363" s="3">
        <v>2008</v>
      </c>
      <c r="C1363" s="3">
        <v>128</v>
      </c>
      <c r="D1363" s="3">
        <v>4.8425713999999997</v>
      </c>
      <c r="E1363" s="3">
        <v>5.5663776</v>
      </c>
      <c r="F1363" s="3">
        <v>27.345953000000002</v>
      </c>
      <c r="G1363" s="3">
        <v>1.6</v>
      </c>
      <c r="H1363" s="3">
        <v>1.201133</v>
      </c>
    </row>
    <row r="1364" spans="1:8">
      <c r="A1364" s="3" t="s">
        <v>6</v>
      </c>
      <c r="B1364" s="3">
        <v>2008</v>
      </c>
      <c r="C1364" s="3">
        <v>128</v>
      </c>
      <c r="D1364" s="3">
        <v>4.8186521999999998</v>
      </c>
      <c r="E1364" s="3">
        <v>5.5663776</v>
      </c>
      <c r="F1364" s="3">
        <v>27.345953000000002</v>
      </c>
      <c r="G1364" s="3">
        <v>1.6</v>
      </c>
      <c r="H1364" s="3">
        <v>1.201133</v>
      </c>
    </row>
    <row r="1365" spans="1:8">
      <c r="A1365" s="3" t="s">
        <v>6</v>
      </c>
      <c r="B1365" s="3">
        <v>2008</v>
      </c>
      <c r="C1365" s="3">
        <v>128</v>
      </c>
      <c r="D1365" s="3">
        <v>4.915</v>
      </c>
      <c r="E1365" s="3">
        <v>5.5663776</v>
      </c>
      <c r="F1365" s="3">
        <v>27.345953000000002</v>
      </c>
      <c r="G1365" s="3">
        <v>1.25</v>
      </c>
      <c r="H1365" s="3">
        <v>1.201133</v>
      </c>
    </row>
    <row r="1366" spans="1:8">
      <c r="A1366" s="3" t="s">
        <v>6</v>
      </c>
      <c r="B1366" s="3">
        <v>2008</v>
      </c>
      <c r="C1366" s="3">
        <v>128</v>
      </c>
      <c r="D1366" s="3">
        <v>4.915</v>
      </c>
      <c r="E1366" s="3">
        <v>5.5663776</v>
      </c>
      <c r="F1366" s="3">
        <v>27.345953000000002</v>
      </c>
      <c r="G1366" s="3">
        <v>1.1000000000000001</v>
      </c>
      <c r="H1366" s="3">
        <v>1.436733</v>
      </c>
    </row>
    <row r="1367" spans="1:8">
      <c r="A1367" s="3" t="s">
        <v>6</v>
      </c>
      <c r="B1367" s="3">
        <v>2008</v>
      </c>
      <c r="C1367" s="3">
        <v>128</v>
      </c>
      <c r="D1367" s="3">
        <v>4.915</v>
      </c>
      <c r="E1367" s="3">
        <v>5.5663776</v>
      </c>
      <c r="F1367" s="3">
        <v>27.345953000000002</v>
      </c>
      <c r="G1367" s="3">
        <v>0.9</v>
      </c>
      <c r="H1367" s="3">
        <v>1.436733</v>
      </c>
    </row>
    <row r="1368" spans="1:8">
      <c r="A1368" s="3" t="s">
        <v>6</v>
      </c>
      <c r="B1368" s="3">
        <v>2008</v>
      </c>
      <c r="C1368" s="3">
        <v>128</v>
      </c>
      <c r="D1368" s="3">
        <v>4.915</v>
      </c>
      <c r="E1368" s="3">
        <v>5.5663776</v>
      </c>
      <c r="F1368" s="3">
        <v>27.345953000000002</v>
      </c>
      <c r="G1368" s="3">
        <v>0.6</v>
      </c>
      <c r="H1368" s="3">
        <v>1.436733</v>
      </c>
    </row>
    <row r="1369" spans="1:8">
      <c r="A1369" s="3" t="s">
        <v>6</v>
      </c>
      <c r="B1369" s="3">
        <v>2008</v>
      </c>
      <c r="C1369" s="3">
        <v>128</v>
      </c>
      <c r="D1369" s="3">
        <v>4.915</v>
      </c>
      <c r="E1369" s="3">
        <v>5.5663776</v>
      </c>
      <c r="F1369" s="3">
        <v>27.345953000000002</v>
      </c>
      <c r="G1369" s="3">
        <v>0.1</v>
      </c>
      <c r="H1369" s="3">
        <v>1.0367329999999999</v>
      </c>
    </row>
    <row r="1370" spans="1:8">
      <c r="A1370" s="3" t="s">
        <v>6</v>
      </c>
      <c r="B1370" s="3">
        <v>2009</v>
      </c>
      <c r="C1370" s="3">
        <v>128</v>
      </c>
      <c r="D1370" s="3">
        <v>4.8233182000000001</v>
      </c>
      <c r="E1370" s="3">
        <v>3.3576331000000001</v>
      </c>
      <c r="F1370" s="3">
        <v>33.313183000000002</v>
      </c>
      <c r="G1370" s="3">
        <v>1</v>
      </c>
      <c r="H1370" s="3">
        <v>1.597167</v>
      </c>
    </row>
    <row r="1371" spans="1:8">
      <c r="A1371" s="3" t="s">
        <v>6</v>
      </c>
      <c r="B1371" s="3">
        <v>2009</v>
      </c>
      <c r="C1371" s="3">
        <v>128</v>
      </c>
      <c r="D1371" s="3">
        <v>3.7745000000000002</v>
      </c>
      <c r="E1371" s="3">
        <v>3.3576331000000001</v>
      </c>
      <c r="F1371" s="3">
        <v>33.313183000000002</v>
      </c>
      <c r="G1371" s="3">
        <v>0.7</v>
      </c>
      <c r="H1371" s="3">
        <v>1.6233</v>
      </c>
    </row>
    <row r="1372" spans="1:8">
      <c r="A1372" s="3" t="s">
        <v>6</v>
      </c>
      <c r="B1372" s="3">
        <v>2009</v>
      </c>
      <c r="C1372" s="3">
        <v>128</v>
      </c>
      <c r="D1372" s="3">
        <v>3.7048182000000001</v>
      </c>
      <c r="E1372" s="3">
        <v>3.3576331000000001</v>
      </c>
      <c r="F1372" s="3">
        <v>33.313183000000002</v>
      </c>
      <c r="G1372" s="3">
        <v>0.6</v>
      </c>
      <c r="H1372" s="3">
        <v>0.5534</v>
      </c>
    </row>
    <row r="1373" spans="1:8">
      <c r="A1373" s="3" t="s">
        <v>6</v>
      </c>
      <c r="B1373" s="3">
        <v>2009</v>
      </c>
      <c r="C1373" s="3">
        <v>128</v>
      </c>
      <c r="D1373" s="3">
        <v>3.7220909</v>
      </c>
      <c r="E1373" s="3">
        <v>3.3576331000000001</v>
      </c>
      <c r="F1373" s="3">
        <v>33.313183000000002</v>
      </c>
      <c r="G1373" s="3">
        <v>0.4</v>
      </c>
      <c r="H1373" s="3">
        <v>0.5534</v>
      </c>
    </row>
    <row r="1374" spans="1:8">
      <c r="A1374" s="3" t="s">
        <v>6</v>
      </c>
      <c r="B1374" s="3">
        <v>2009</v>
      </c>
      <c r="C1374" s="3">
        <v>128</v>
      </c>
      <c r="D1374" s="3">
        <v>3.8069999999999999</v>
      </c>
      <c r="E1374" s="3">
        <v>3.3576331000000001</v>
      </c>
      <c r="F1374" s="3">
        <v>33.313183000000002</v>
      </c>
      <c r="G1374" s="3">
        <v>0.4</v>
      </c>
      <c r="H1374" s="3">
        <v>0.5534</v>
      </c>
    </row>
    <row r="1375" spans="1:8">
      <c r="A1375" s="3" t="s">
        <v>6</v>
      </c>
      <c r="B1375" s="3">
        <v>2009</v>
      </c>
      <c r="C1375" s="3">
        <v>128</v>
      </c>
      <c r="D1375" s="3">
        <v>3.9539545</v>
      </c>
      <c r="E1375" s="3">
        <v>3.3576331000000001</v>
      </c>
      <c r="F1375" s="3">
        <v>33.313183000000002</v>
      </c>
      <c r="G1375" s="3">
        <v>0.4</v>
      </c>
      <c r="H1375" s="3">
        <v>1.1314</v>
      </c>
    </row>
    <row r="1376" spans="1:8">
      <c r="A1376" s="3" t="s">
        <v>6</v>
      </c>
      <c r="B1376" s="3">
        <v>2009</v>
      </c>
      <c r="C1376" s="3">
        <v>128</v>
      </c>
      <c r="D1376" s="3">
        <v>3.7406522</v>
      </c>
      <c r="E1376" s="3">
        <v>3.3576331000000001</v>
      </c>
      <c r="F1376" s="3">
        <v>33.313183000000002</v>
      </c>
      <c r="G1376" s="3">
        <v>0.4</v>
      </c>
      <c r="H1376" s="3">
        <v>1.1314</v>
      </c>
    </row>
    <row r="1377" spans="1:8">
      <c r="A1377" s="3" t="s">
        <v>6</v>
      </c>
      <c r="B1377" s="3">
        <v>2009</v>
      </c>
      <c r="C1377" s="3">
        <v>128</v>
      </c>
      <c r="D1377" s="3">
        <v>3.6174762</v>
      </c>
      <c r="E1377" s="3">
        <v>3.3576331000000001</v>
      </c>
      <c r="F1377" s="3">
        <v>33.313183000000002</v>
      </c>
      <c r="G1377" s="3">
        <v>0.5</v>
      </c>
      <c r="H1377" s="3">
        <v>1.1314</v>
      </c>
    </row>
    <row r="1378" spans="1:8">
      <c r="A1378" s="3" t="s">
        <v>6</v>
      </c>
      <c r="B1378" s="3">
        <v>2009</v>
      </c>
      <c r="C1378" s="3">
        <v>128</v>
      </c>
      <c r="D1378" s="3">
        <v>3.6475909</v>
      </c>
      <c r="E1378" s="3">
        <v>3.3576331000000001</v>
      </c>
      <c r="F1378" s="3">
        <v>33.313183000000002</v>
      </c>
      <c r="G1378" s="3">
        <v>0.5</v>
      </c>
      <c r="H1378" s="3">
        <v>1.1314</v>
      </c>
    </row>
    <row r="1379" spans="1:8">
      <c r="A1379" s="3" t="s">
        <v>6</v>
      </c>
      <c r="B1379" s="3">
        <v>2009</v>
      </c>
      <c r="C1379" s="3">
        <v>128</v>
      </c>
      <c r="D1379" s="3">
        <v>3.5982726999999999</v>
      </c>
      <c r="E1379" s="3">
        <v>3.3576331000000001</v>
      </c>
      <c r="F1379" s="3">
        <v>33.313183000000002</v>
      </c>
      <c r="G1379" s="3">
        <v>0.3</v>
      </c>
      <c r="H1379" s="3">
        <v>0.7848001</v>
      </c>
    </row>
    <row r="1380" spans="1:8">
      <c r="A1380" s="3" t="s">
        <v>6</v>
      </c>
      <c r="B1380" s="3">
        <v>2009</v>
      </c>
      <c r="C1380" s="3">
        <v>128</v>
      </c>
      <c r="D1380" s="3">
        <v>3.6170952000000001</v>
      </c>
      <c r="E1380" s="3">
        <v>3.3576331000000001</v>
      </c>
      <c r="F1380" s="3">
        <v>33.313183000000002</v>
      </c>
      <c r="G1380" s="3">
        <v>0.75</v>
      </c>
      <c r="H1380" s="3">
        <v>0.90259999999999996</v>
      </c>
    </row>
    <row r="1381" spans="1:8">
      <c r="A1381" s="3" t="s">
        <v>6</v>
      </c>
      <c r="B1381" s="3">
        <v>2009</v>
      </c>
      <c r="C1381" s="3">
        <v>128</v>
      </c>
      <c r="D1381" s="3">
        <v>3.5475652000000002</v>
      </c>
      <c r="E1381" s="3">
        <v>3.3576331000000001</v>
      </c>
      <c r="F1381" s="3">
        <v>33.313183000000002</v>
      </c>
      <c r="G1381" s="3">
        <v>0.55000000000000004</v>
      </c>
      <c r="H1381" s="3">
        <v>1.1676500000000001</v>
      </c>
    </row>
    <row r="1382" spans="1:8">
      <c r="A1382" s="3" t="s">
        <v>6</v>
      </c>
      <c r="B1382" s="3">
        <v>2010</v>
      </c>
      <c r="C1382" s="3">
        <v>128</v>
      </c>
      <c r="D1382" s="3">
        <v>3.5681905</v>
      </c>
      <c r="E1382" s="3">
        <v>-2.3851151000000002</v>
      </c>
      <c r="F1382" s="3">
        <v>40.181797000000003</v>
      </c>
      <c r="G1382" s="3">
        <v>1.3</v>
      </c>
      <c r="H1382" s="3">
        <v>1.5505</v>
      </c>
    </row>
    <row r="1383" spans="1:8">
      <c r="A1383" s="3" t="s">
        <v>6</v>
      </c>
      <c r="B1383" s="3">
        <v>2010</v>
      </c>
      <c r="C1383" s="3">
        <v>128</v>
      </c>
      <c r="D1383" s="3">
        <v>3.4944999999999999</v>
      </c>
      <c r="E1383" s="3">
        <v>-2.3851151000000002</v>
      </c>
      <c r="F1383" s="3">
        <v>40.181797000000003</v>
      </c>
      <c r="G1383" s="3">
        <v>1.3</v>
      </c>
      <c r="H1383" s="3">
        <v>-4.0866499999999997</v>
      </c>
    </row>
    <row r="1384" spans="1:8">
      <c r="A1384" s="3" t="s">
        <v>6</v>
      </c>
      <c r="B1384" s="3">
        <v>2010</v>
      </c>
      <c r="C1384" s="3">
        <v>128</v>
      </c>
      <c r="D1384" s="3">
        <v>3.4049999999999998</v>
      </c>
      <c r="E1384" s="3">
        <v>-2.3851151000000002</v>
      </c>
      <c r="F1384" s="3">
        <v>40.181797000000003</v>
      </c>
      <c r="G1384" s="3">
        <v>1.3</v>
      </c>
      <c r="H1384" s="3">
        <v>0.54174979999999995</v>
      </c>
    </row>
    <row r="1385" spans="1:8">
      <c r="A1385" s="3" t="s">
        <v>6</v>
      </c>
      <c r="B1385" s="3">
        <v>2010</v>
      </c>
      <c r="C1385" s="3">
        <v>128</v>
      </c>
      <c r="D1385" s="3">
        <v>3.3384090999999998</v>
      </c>
      <c r="E1385" s="3">
        <v>-2.3851151000000002</v>
      </c>
      <c r="F1385" s="3">
        <v>40.181797000000003</v>
      </c>
      <c r="G1385" s="3">
        <v>1.3</v>
      </c>
      <c r="H1385" s="3">
        <v>0.54174979999999995</v>
      </c>
    </row>
    <row r="1386" spans="1:8">
      <c r="A1386" s="3" t="s">
        <v>6</v>
      </c>
      <c r="B1386" s="3">
        <v>2010</v>
      </c>
      <c r="C1386" s="3">
        <v>128</v>
      </c>
      <c r="D1386" s="3">
        <v>2.9165714</v>
      </c>
      <c r="E1386" s="3">
        <v>-2.3851151000000002</v>
      </c>
      <c r="F1386" s="3">
        <v>40.181797000000003</v>
      </c>
      <c r="G1386" s="3">
        <v>1.3</v>
      </c>
      <c r="H1386" s="3">
        <v>0.54174979999999995</v>
      </c>
    </row>
    <row r="1387" spans="1:8">
      <c r="A1387" s="3" t="s">
        <v>6</v>
      </c>
      <c r="B1387" s="3">
        <v>2010</v>
      </c>
      <c r="C1387" s="3">
        <v>128</v>
      </c>
      <c r="D1387" s="3">
        <v>2.7091818000000001</v>
      </c>
      <c r="E1387" s="3">
        <v>-2.3851151000000002</v>
      </c>
      <c r="F1387" s="3">
        <v>40.181797000000003</v>
      </c>
      <c r="G1387" s="3">
        <v>1.7</v>
      </c>
      <c r="H1387" s="3">
        <v>0.54174979999999995</v>
      </c>
    </row>
    <row r="1388" spans="1:8">
      <c r="A1388" s="3" t="s">
        <v>6</v>
      </c>
      <c r="B1388" s="3">
        <v>2010</v>
      </c>
      <c r="C1388" s="3">
        <v>128</v>
      </c>
      <c r="D1388" s="3">
        <v>2.7368182000000001</v>
      </c>
      <c r="E1388" s="3">
        <v>-2.3851151000000002</v>
      </c>
      <c r="F1388" s="3">
        <v>40.181797000000003</v>
      </c>
      <c r="G1388" s="3">
        <v>1.7</v>
      </c>
      <c r="H1388" s="3">
        <v>-1.7800099999999999E-2</v>
      </c>
    </row>
    <row r="1389" spans="1:8">
      <c r="A1389" s="3" t="s">
        <v>6</v>
      </c>
      <c r="B1389" s="3">
        <v>2010</v>
      </c>
      <c r="C1389" s="3">
        <v>128</v>
      </c>
      <c r="D1389" s="3">
        <v>2.4503181999999999</v>
      </c>
      <c r="E1389" s="3">
        <v>-2.3851151000000002</v>
      </c>
      <c r="F1389" s="3">
        <v>40.181797000000003</v>
      </c>
      <c r="G1389" s="3">
        <v>1.75</v>
      </c>
      <c r="H1389" s="3">
        <v>-1.7800099999999999E-2</v>
      </c>
    </row>
    <row r="1390" spans="1:8">
      <c r="A1390" s="3" t="s">
        <v>6</v>
      </c>
      <c r="B1390" s="3">
        <v>2010</v>
      </c>
      <c r="C1390" s="3">
        <v>128</v>
      </c>
      <c r="D1390" s="3">
        <v>2.4263181999999999</v>
      </c>
      <c r="E1390" s="3">
        <v>-2.3851151000000002</v>
      </c>
      <c r="F1390" s="3">
        <v>40.181797000000003</v>
      </c>
      <c r="G1390" s="3">
        <v>1.7</v>
      </c>
      <c r="H1390" s="3">
        <v>-0.88835019999999998</v>
      </c>
    </row>
    <row r="1391" spans="1:8">
      <c r="A1391" s="3" t="s">
        <v>6</v>
      </c>
      <c r="B1391" s="3">
        <v>2010</v>
      </c>
      <c r="C1391" s="3">
        <v>128</v>
      </c>
      <c r="D1391" s="3">
        <v>2.4798095</v>
      </c>
      <c r="E1391" s="3">
        <v>-2.3851151000000002</v>
      </c>
      <c r="F1391" s="3">
        <v>40.181797000000003</v>
      </c>
      <c r="G1391" s="3">
        <v>1.8</v>
      </c>
      <c r="H1391" s="3">
        <v>-0.95890010000000003</v>
      </c>
    </row>
    <row r="1392" spans="1:8">
      <c r="A1392" s="3" t="s">
        <v>6</v>
      </c>
      <c r="B1392" s="3">
        <v>2010</v>
      </c>
      <c r="C1392" s="3">
        <v>128</v>
      </c>
      <c r="D1392" s="3">
        <v>2.6865454999999998</v>
      </c>
      <c r="E1392" s="3">
        <v>-2.3851151000000002</v>
      </c>
      <c r="F1392" s="3">
        <v>40.181797000000003</v>
      </c>
      <c r="G1392" s="3">
        <v>1.6</v>
      </c>
      <c r="H1392" s="3">
        <v>-1.0589</v>
      </c>
    </row>
    <row r="1393" spans="1:8">
      <c r="A1393" s="3" t="s">
        <v>6</v>
      </c>
      <c r="B1393" s="3">
        <v>2010</v>
      </c>
      <c r="C1393" s="3">
        <v>128</v>
      </c>
      <c r="D1393" s="3">
        <v>3.0501738999999999</v>
      </c>
      <c r="E1393" s="3">
        <v>-2.3851151000000002</v>
      </c>
      <c r="F1393" s="3">
        <v>40.181797000000003</v>
      </c>
      <c r="G1393" s="3">
        <v>1.8</v>
      </c>
      <c r="H1393" s="3">
        <v>-1.1767000000000001</v>
      </c>
    </row>
    <row r="1394" spans="1:8">
      <c r="A1394" s="3" t="s">
        <v>6</v>
      </c>
      <c r="B1394" s="3">
        <v>2011</v>
      </c>
      <c r="C1394" s="3">
        <v>128</v>
      </c>
      <c r="D1394" s="3">
        <v>3.0736667</v>
      </c>
      <c r="E1394" s="3">
        <v>-2.1294327000000002</v>
      </c>
      <c r="F1394" s="3">
        <v>42.587879000000001</v>
      </c>
      <c r="G1394" s="3">
        <v>1.7</v>
      </c>
      <c r="H1394" s="3">
        <v>-1.2945</v>
      </c>
    </row>
    <row r="1395" spans="1:8">
      <c r="A1395" s="3" t="s">
        <v>6</v>
      </c>
      <c r="B1395" s="3">
        <v>2011</v>
      </c>
      <c r="C1395" s="3">
        <v>128</v>
      </c>
      <c r="D1395" s="3">
        <v>3.26085</v>
      </c>
      <c r="E1395" s="3">
        <v>-2.1294327000000002</v>
      </c>
      <c r="F1395" s="3">
        <v>42.587879000000001</v>
      </c>
      <c r="G1395" s="3">
        <v>1.7</v>
      </c>
      <c r="H1395" s="3">
        <v>-1.5844670000000001</v>
      </c>
    </row>
    <row r="1396" spans="1:8">
      <c r="A1396" s="3" t="s">
        <v>6</v>
      </c>
      <c r="B1396" s="3">
        <v>2011</v>
      </c>
      <c r="C1396" s="3">
        <v>128</v>
      </c>
      <c r="D1396" s="3">
        <v>3.4195652000000001</v>
      </c>
      <c r="E1396" s="3">
        <v>-2.1294327000000002</v>
      </c>
      <c r="F1396" s="3">
        <v>42.587879000000001</v>
      </c>
      <c r="G1396" s="3">
        <v>1.7</v>
      </c>
      <c r="H1396" s="3">
        <v>-1.205017</v>
      </c>
    </row>
    <row r="1397" spans="1:8">
      <c r="A1397" s="3" t="s">
        <v>6</v>
      </c>
      <c r="B1397" s="3">
        <v>2011</v>
      </c>
      <c r="C1397" s="3">
        <v>128</v>
      </c>
      <c r="D1397" s="3">
        <v>3.5724285999999998</v>
      </c>
      <c r="E1397" s="3">
        <v>-2.1294327000000002</v>
      </c>
      <c r="F1397" s="3">
        <v>42.587879000000001</v>
      </c>
      <c r="G1397" s="3">
        <v>1.7</v>
      </c>
      <c r="H1397" s="3">
        <v>-1.0872170000000001</v>
      </c>
    </row>
    <row r="1398" spans="1:8">
      <c r="A1398" s="3" t="s">
        <v>6</v>
      </c>
      <c r="B1398" s="3">
        <v>2011</v>
      </c>
      <c r="C1398" s="3">
        <v>128</v>
      </c>
      <c r="D1398" s="3">
        <v>3.3014545000000002</v>
      </c>
      <c r="E1398" s="3">
        <v>-2.1294327000000002</v>
      </c>
      <c r="F1398" s="3">
        <v>42.587879000000001</v>
      </c>
      <c r="G1398" s="3">
        <v>1.8</v>
      </c>
      <c r="H1398" s="3">
        <v>-1.0872170000000001</v>
      </c>
    </row>
    <row r="1399" spans="1:8">
      <c r="A1399" s="3" t="s">
        <v>6</v>
      </c>
      <c r="B1399" s="3">
        <v>2011</v>
      </c>
      <c r="C1399" s="3">
        <v>128</v>
      </c>
      <c r="D1399" s="3">
        <v>3.157</v>
      </c>
      <c r="E1399" s="3">
        <v>-2.1294327000000002</v>
      </c>
      <c r="F1399" s="3">
        <v>42.587879000000001</v>
      </c>
      <c r="G1399" s="3">
        <v>1.8</v>
      </c>
      <c r="H1399" s="3">
        <v>-0.25388379999999999</v>
      </c>
    </row>
    <row r="1400" spans="1:8">
      <c r="A1400" s="3" t="s">
        <v>6</v>
      </c>
      <c r="B1400" s="3">
        <v>2011</v>
      </c>
      <c r="C1400" s="3">
        <v>128</v>
      </c>
      <c r="D1400" s="3">
        <v>3.0189048000000001</v>
      </c>
      <c r="E1400" s="3">
        <v>-2.1294327000000002</v>
      </c>
      <c r="F1400" s="3">
        <v>42.587879000000001</v>
      </c>
      <c r="G1400" s="3">
        <v>1.8</v>
      </c>
      <c r="H1400" s="3">
        <v>-0.25388379999999999</v>
      </c>
    </row>
    <row r="1401" spans="1:8">
      <c r="A1401" s="3" t="s">
        <v>6</v>
      </c>
      <c r="B1401" s="3">
        <v>2011</v>
      </c>
      <c r="C1401" s="3">
        <v>128</v>
      </c>
      <c r="D1401" s="3">
        <v>2.4794782999999998</v>
      </c>
      <c r="E1401" s="3">
        <v>-2.1294327000000002</v>
      </c>
      <c r="F1401" s="3">
        <v>42.587879000000001</v>
      </c>
      <c r="G1401" s="3">
        <v>1.6</v>
      </c>
      <c r="H1401" s="3">
        <v>-0.25388379999999999</v>
      </c>
    </row>
    <row r="1402" spans="1:8">
      <c r="A1402" s="3" t="s">
        <v>6</v>
      </c>
      <c r="B1402" s="3">
        <v>2011</v>
      </c>
      <c r="C1402" s="3">
        <v>128</v>
      </c>
      <c r="D1402" s="3">
        <v>2.0672272999999999</v>
      </c>
      <c r="E1402" s="3">
        <v>-2.1294327000000002</v>
      </c>
      <c r="F1402" s="3">
        <v>42.587879000000001</v>
      </c>
      <c r="G1402" s="3">
        <v>1.65</v>
      </c>
      <c r="H1402" s="3">
        <v>-4.77338E-2</v>
      </c>
    </row>
    <row r="1403" spans="1:8">
      <c r="A1403" s="3" t="s">
        <v>6</v>
      </c>
      <c r="B1403" s="3">
        <v>2011</v>
      </c>
      <c r="C1403" s="3">
        <v>128</v>
      </c>
      <c r="D1403" s="3">
        <v>2.2269047999999998</v>
      </c>
      <c r="E1403" s="3">
        <v>-2.1294327000000002</v>
      </c>
      <c r="F1403" s="3">
        <v>42.587879000000001</v>
      </c>
      <c r="G1403" s="3">
        <v>1.65</v>
      </c>
      <c r="H1403" s="3">
        <v>0.34336650000000002</v>
      </c>
    </row>
    <row r="1404" spans="1:8">
      <c r="A1404" s="3" t="s">
        <v>6</v>
      </c>
      <c r="B1404" s="3">
        <v>2011</v>
      </c>
      <c r="C1404" s="3">
        <v>128</v>
      </c>
      <c r="D1404" s="3">
        <v>2.0169999999999999</v>
      </c>
      <c r="E1404" s="3">
        <v>-2.1294327000000002</v>
      </c>
      <c r="F1404" s="3">
        <v>42.587879000000001</v>
      </c>
      <c r="G1404" s="3">
        <v>1.55</v>
      </c>
      <c r="H1404" s="3">
        <v>0.34336650000000002</v>
      </c>
    </row>
    <row r="1405" spans="1:8">
      <c r="A1405" s="3" t="s">
        <v>6</v>
      </c>
      <c r="B1405" s="3">
        <v>2011</v>
      </c>
      <c r="C1405" s="3">
        <v>128</v>
      </c>
      <c r="D1405" s="3">
        <v>1.8514999999999999</v>
      </c>
      <c r="E1405" s="3">
        <v>-2.1294327000000002</v>
      </c>
      <c r="F1405" s="3">
        <v>42.587879000000001</v>
      </c>
      <c r="G1405" s="3">
        <v>1.4</v>
      </c>
      <c r="H1405" s="3">
        <v>0.46116649999999998</v>
      </c>
    </row>
    <row r="1406" spans="1:8">
      <c r="A1406" s="3" t="s">
        <v>6</v>
      </c>
      <c r="B1406" s="3">
        <v>2012</v>
      </c>
      <c r="C1406" s="3">
        <v>128</v>
      </c>
      <c r="D1406" s="3">
        <v>1.7258636000000001</v>
      </c>
      <c r="E1406" s="3">
        <v>-1.4546167000000001</v>
      </c>
      <c r="F1406" s="3">
        <v>46.070884999999997</v>
      </c>
      <c r="G1406" s="3">
        <v>1.5</v>
      </c>
      <c r="H1406" s="3">
        <v>0.52006640000000004</v>
      </c>
    </row>
    <row r="1407" spans="1:8">
      <c r="A1407" s="3" t="s">
        <v>6</v>
      </c>
      <c r="B1407" s="3">
        <v>2012</v>
      </c>
      <c r="C1407" s="3">
        <v>128</v>
      </c>
      <c r="D1407" s="3">
        <v>1.8519048</v>
      </c>
      <c r="E1407" s="3">
        <v>-1.4546167000000001</v>
      </c>
      <c r="F1407" s="3">
        <v>46.070884999999997</v>
      </c>
      <c r="G1407" s="3">
        <v>1.4</v>
      </c>
      <c r="H1407" s="3">
        <v>-1.3310660000000001</v>
      </c>
    </row>
    <row r="1408" spans="1:8">
      <c r="A1408" s="3" t="s">
        <v>6</v>
      </c>
      <c r="B1408" s="3">
        <v>2012</v>
      </c>
      <c r="C1408" s="3">
        <v>128</v>
      </c>
      <c r="D1408" s="3">
        <v>1.8870909</v>
      </c>
      <c r="E1408" s="3">
        <v>-1.4546167000000001</v>
      </c>
      <c r="F1408" s="3">
        <v>46.070884999999997</v>
      </c>
      <c r="G1408" s="3">
        <v>1.4</v>
      </c>
      <c r="H1408" s="3">
        <v>-1.0365660000000001</v>
      </c>
    </row>
    <row r="1409" spans="1:8">
      <c r="A1409" s="3" t="s">
        <v>6</v>
      </c>
      <c r="B1409" s="3">
        <v>2012</v>
      </c>
      <c r="C1409" s="3">
        <v>128</v>
      </c>
      <c r="D1409" s="3">
        <v>1.7013332999999999</v>
      </c>
      <c r="E1409" s="3">
        <v>-1.4546167000000001</v>
      </c>
      <c r="F1409" s="3">
        <v>46.070884999999997</v>
      </c>
      <c r="G1409" s="3">
        <v>1.4</v>
      </c>
      <c r="H1409" s="3">
        <v>-1.0365660000000001</v>
      </c>
    </row>
    <row r="1410" spans="1:8">
      <c r="A1410" s="3" t="s">
        <v>6</v>
      </c>
      <c r="B1410" s="3">
        <v>2012</v>
      </c>
      <c r="C1410" s="3">
        <v>128</v>
      </c>
      <c r="D1410" s="3">
        <v>1.3500435</v>
      </c>
      <c r="E1410" s="3">
        <v>-1.4546167000000001</v>
      </c>
      <c r="F1410" s="3">
        <v>46.070884999999997</v>
      </c>
      <c r="G1410" s="3">
        <v>1.65</v>
      </c>
      <c r="H1410" s="3">
        <v>-1.483034</v>
      </c>
    </row>
    <row r="1411" spans="1:8">
      <c r="A1411" s="3" t="s">
        <v>6</v>
      </c>
      <c r="B1411" s="3">
        <v>2012</v>
      </c>
      <c r="C1411" s="3">
        <v>128</v>
      </c>
      <c r="D1411" s="3">
        <v>1.2505238000000001</v>
      </c>
      <c r="E1411" s="3">
        <v>-1.4546167000000001</v>
      </c>
      <c r="F1411" s="3">
        <v>46.070884999999997</v>
      </c>
      <c r="G1411" s="3">
        <v>1.65</v>
      </c>
      <c r="H1411" s="3">
        <v>-1.5713839999999999</v>
      </c>
    </row>
    <row r="1412" spans="1:8">
      <c r="A1412" s="3" t="s">
        <v>6</v>
      </c>
      <c r="B1412" s="3">
        <v>2012</v>
      </c>
      <c r="C1412" s="3">
        <v>128</v>
      </c>
      <c r="D1412" s="3">
        <v>1.0899544999999999</v>
      </c>
      <c r="E1412" s="3">
        <v>-1.4546167000000001</v>
      </c>
      <c r="F1412" s="3">
        <v>46.070884999999997</v>
      </c>
      <c r="G1412" s="3">
        <v>1.65</v>
      </c>
      <c r="H1412" s="3">
        <v>-1.5713839999999999</v>
      </c>
    </row>
    <row r="1413" spans="1:8">
      <c r="A1413" s="3" t="s">
        <v>6</v>
      </c>
      <c r="B1413" s="3">
        <v>2012</v>
      </c>
      <c r="C1413" s="3">
        <v>128</v>
      </c>
      <c r="D1413" s="3">
        <v>1.149</v>
      </c>
      <c r="E1413" s="3">
        <v>-1.4546167000000001</v>
      </c>
      <c r="F1413" s="3">
        <v>46.070884999999997</v>
      </c>
      <c r="G1413" s="3">
        <v>1.4</v>
      </c>
      <c r="H1413" s="3">
        <v>-1.5713839999999999</v>
      </c>
    </row>
    <row r="1414" spans="1:8">
      <c r="A1414" s="3" t="s">
        <v>6</v>
      </c>
      <c r="B1414" s="3">
        <v>2012</v>
      </c>
      <c r="C1414" s="3">
        <v>128</v>
      </c>
      <c r="D1414" s="3">
        <v>1.3146500000000001</v>
      </c>
      <c r="E1414" s="3">
        <v>-1.4546167000000001</v>
      </c>
      <c r="F1414" s="3">
        <v>46.070884999999997</v>
      </c>
      <c r="G1414" s="3">
        <v>1.4</v>
      </c>
      <c r="H1414" s="3">
        <v>-1.3063340000000001</v>
      </c>
    </row>
    <row r="1415" spans="1:8">
      <c r="A1415" s="3" t="s">
        <v>6</v>
      </c>
      <c r="B1415" s="3">
        <v>2012</v>
      </c>
      <c r="C1415" s="3">
        <v>128</v>
      </c>
      <c r="D1415" s="3">
        <v>1.2903477999999999</v>
      </c>
      <c r="E1415" s="3">
        <v>-1.4546167000000001</v>
      </c>
      <c r="F1415" s="3">
        <v>46.070884999999997</v>
      </c>
      <c r="G1415" s="3">
        <v>1.2</v>
      </c>
      <c r="H1415" s="3">
        <v>-1.3063340000000001</v>
      </c>
    </row>
    <row r="1416" spans="1:8">
      <c r="A1416" s="3" t="s">
        <v>6</v>
      </c>
      <c r="B1416" s="3">
        <v>2012</v>
      </c>
      <c r="C1416" s="3">
        <v>128</v>
      </c>
      <c r="D1416" s="3">
        <v>1.1128636000000001</v>
      </c>
      <c r="E1416" s="3">
        <v>-1.4546167000000001</v>
      </c>
      <c r="F1416" s="3">
        <v>46.070884999999997</v>
      </c>
      <c r="G1416" s="3">
        <v>1.2</v>
      </c>
      <c r="H1416" s="3">
        <v>-1.176885</v>
      </c>
    </row>
    <row r="1417" spans="1:8">
      <c r="A1417" s="3" t="s">
        <v>6</v>
      </c>
      <c r="B1417" s="3">
        <v>2012</v>
      </c>
      <c r="C1417" s="3">
        <v>128</v>
      </c>
      <c r="D1417" s="3">
        <v>1.0724762000000001</v>
      </c>
      <c r="E1417" s="3">
        <v>-1.4546167000000001</v>
      </c>
      <c r="F1417" s="3">
        <v>46.070884999999997</v>
      </c>
      <c r="G1417" s="3">
        <v>1.1000000000000001</v>
      </c>
      <c r="H1417" s="3">
        <v>-0.61183460000000001</v>
      </c>
    </row>
    <row r="1418" spans="1:8">
      <c r="A1418" s="3" t="s">
        <v>6</v>
      </c>
      <c r="B1418" s="3">
        <v>2013</v>
      </c>
      <c r="C1418" s="3">
        <v>128</v>
      </c>
      <c r="D1418" s="3">
        <v>1.5875652</v>
      </c>
      <c r="E1418" s="3">
        <v>-2.9912473999999998</v>
      </c>
      <c r="F1418" s="3">
        <v>44.894199</v>
      </c>
      <c r="G1418" s="3">
        <v>1.65</v>
      </c>
      <c r="H1418" s="3">
        <v>-0.61183460000000001</v>
      </c>
    </row>
    <row r="1419" spans="1:8">
      <c r="A1419" s="3" t="s">
        <v>6</v>
      </c>
      <c r="B1419" s="3">
        <v>2013</v>
      </c>
      <c r="C1419" s="3">
        <v>128</v>
      </c>
      <c r="D1419" s="3">
        <v>1.7265999999999999</v>
      </c>
      <c r="E1419" s="3">
        <v>-2.9912473999999998</v>
      </c>
      <c r="F1419" s="3">
        <v>44.894199</v>
      </c>
      <c r="G1419" s="3">
        <v>1.55</v>
      </c>
      <c r="H1419" s="3">
        <v>0.1069447</v>
      </c>
    </row>
    <row r="1420" spans="1:8">
      <c r="A1420" s="3" t="s">
        <v>6</v>
      </c>
      <c r="B1420" s="3">
        <v>2013</v>
      </c>
      <c r="C1420" s="3">
        <v>128</v>
      </c>
      <c r="D1420" s="3">
        <v>1.5698095000000001</v>
      </c>
      <c r="E1420" s="3">
        <v>-2.9912473999999998</v>
      </c>
      <c r="F1420" s="3">
        <v>44.894199</v>
      </c>
      <c r="G1420" s="3">
        <v>1.55</v>
      </c>
      <c r="H1420" s="3">
        <v>0.28364470000000003</v>
      </c>
    </row>
    <row r="1421" spans="1:8">
      <c r="A1421" s="3" t="s">
        <v>6</v>
      </c>
      <c r="B1421" s="3">
        <v>2013</v>
      </c>
      <c r="C1421" s="3">
        <v>128</v>
      </c>
      <c r="D1421" s="3">
        <v>1.4081817999999999</v>
      </c>
      <c r="E1421" s="3">
        <v>-2.9912473999999998</v>
      </c>
      <c r="F1421" s="3">
        <v>44.894199</v>
      </c>
      <c r="G1421" s="3">
        <v>1.55</v>
      </c>
      <c r="H1421" s="3">
        <v>0.34254469999999998</v>
      </c>
    </row>
    <row r="1422" spans="1:8">
      <c r="A1422" s="3" t="s">
        <v>6</v>
      </c>
      <c r="B1422" s="3">
        <v>2013</v>
      </c>
      <c r="C1422" s="3">
        <v>128</v>
      </c>
      <c r="D1422" s="3">
        <v>1.4544782999999999</v>
      </c>
      <c r="E1422" s="3">
        <v>-2.9912473999999998</v>
      </c>
      <c r="F1422" s="3">
        <v>44.894199</v>
      </c>
      <c r="G1422" s="3">
        <v>1.5</v>
      </c>
      <c r="H1422" s="3">
        <v>-0.32499990000000001</v>
      </c>
    </row>
    <row r="1423" spans="1:8">
      <c r="A1423" s="3" t="s">
        <v>6</v>
      </c>
      <c r="B1423" s="3">
        <v>2013</v>
      </c>
      <c r="C1423" s="3">
        <v>128</v>
      </c>
      <c r="D1423" s="3">
        <v>1.72515</v>
      </c>
      <c r="E1423" s="3">
        <v>-2.9912473999999998</v>
      </c>
      <c r="F1423" s="3">
        <v>44.894199</v>
      </c>
      <c r="G1423" s="3">
        <v>1.5</v>
      </c>
      <c r="H1423" s="3">
        <v>-0.2661</v>
      </c>
    </row>
    <row r="1424" spans="1:8">
      <c r="A1424" s="3" t="s">
        <v>6</v>
      </c>
      <c r="B1424" s="3">
        <v>2013</v>
      </c>
      <c r="C1424" s="3">
        <v>128</v>
      </c>
      <c r="D1424" s="3">
        <v>1.764087</v>
      </c>
      <c r="E1424" s="3">
        <v>-2.9912473999999998</v>
      </c>
      <c r="F1424" s="3">
        <v>44.894199</v>
      </c>
      <c r="G1424" s="3">
        <v>1.5</v>
      </c>
      <c r="H1424" s="3">
        <v>-0.22486990000000001</v>
      </c>
    </row>
    <row r="1425" spans="1:8">
      <c r="A1425" s="3" t="s">
        <v>6</v>
      </c>
      <c r="B1425" s="3">
        <v>2013</v>
      </c>
      <c r="C1425" s="3">
        <v>128</v>
      </c>
      <c r="D1425" s="3">
        <v>1.9464999999999999</v>
      </c>
      <c r="E1425" s="3">
        <v>-2.9912473999999998</v>
      </c>
      <c r="F1425" s="3">
        <v>44.894199</v>
      </c>
      <c r="G1425" s="3">
        <v>1.35</v>
      </c>
      <c r="H1425" s="3">
        <v>-0.12486990000000001</v>
      </c>
    </row>
    <row r="1426" spans="1:8">
      <c r="A1426" s="3" t="s">
        <v>6</v>
      </c>
      <c r="B1426" s="3">
        <v>2013</v>
      </c>
      <c r="C1426" s="3">
        <v>128</v>
      </c>
      <c r="D1426" s="3">
        <v>2.0973332999999998</v>
      </c>
      <c r="E1426" s="3">
        <v>-2.9912473999999998</v>
      </c>
      <c r="F1426" s="3">
        <v>44.894199</v>
      </c>
      <c r="G1426" s="3">
        <v>1.35</v>
      </c>
      <c r="H1426" s="3">
        <v>1.0600099999999999E-2</v>
      </c>
    </row>
    <row r="1427" spans="1:8">
      <c r="A1427" s="3" t="s">
        <v>6</v>
      </c>
      <c r="B1427" s="3">
        <v>2013</v>
      </c>
      <c r="C1427" s="3">
        <v>128</v>
      </c>
      <c r="D1427" s="3">
        <v>1.9296087</v>
      </c>
      <c r="E1427" s="3">
        <v>-2.9912473999999998</v>
      </c>
      <c r="F1427" s="3">
        <v>44.894199</v>
      </c>
      <c r="G1427" s="3">
        <v>1.4</v>
      </c>
      <c r="H1427" s="3">
        <v>4.0050099999999998E-2</v>
      </c>
    </row>
    <row r="1428" spans="1:8">
      <c r="A1428" s="3" t="s">
        <v>6</v>
      </c>
      <c r="B1428" s="3">
        <v>2013</v>
      </c>
      <c r="C1428" s="3">
        <v>128</v>
      </c>
      <c r="D1428" s="3">
        <v>1.7913809999999999</v>
      </c>
      <c r="E1428" s="3">
        <v>-2.9912473999999998</v>
      </c>
      <c r="F1428" s="3">
        <v>44.894199</v>
      </c>
      <c r="G1428" s="3">
        <v>1.5</v>
      </c>
      <c r="H1428" s="3">
        <v>1.0600099999999999E-2</v>
      </c>
    </row>
    <row r="1429" spans="1:8">
      <c r="A1429" s="3" t="s">
        <v>6</v>
      </c>
      <c r="B1429" s="3">
        <v>2013</v>
      </c>
      <c r="C1429" s="3">
        <v>128</v>
      </c>
      <c r="D1429" s="3">
        <v>1.8967273</v>
      </c>
      <c r="E1429" s="3">
        <v>-2.9912473999999998</v>
      </c>
      <c r="F1429" s="3">
        <v>44.894199</v>
      </c>
      <c r="G1429" s="3">
        <v>1.5</v>
      </c>
      <c r="H1429" s="3">
        <v>6.0600000000000001E-2</v>
      </c>
    </row>
    <row r="1430" spans="1:8">
      <c r="A1430" s="3" t="s">
        <v>6</v>
      </c>
      <c r="B1430" s="3">
        <v>2014</v>
      </c>
      <c r="C1430" s="3">
        <v>128</v>
      </c>
      <c r="D1430" s="3">
        <v>1.854087</v>
      </c>
      <c r="E1430" s="3">
        <v>-0.65872735000000004</v>
      </c>
      <c r="F1430" s="3">
        <v>44.045608999999999</v>
      </c>
      <c r="G1430" s="3">
        <v>1.6</v>
      </c>
      <c r="H1430" s="3">
        <v>0.1517</v>
      </c>
    </row>
    <row r="1431" spans="1:8">
      <c r="A1431" s="3" t="s">
        <v>6</v>
      </c>
      <c r="B1431" s="3">
        <v>2014</v>
      </c>
      <c r="C1431" s="3">
        <v>128</v>
      </c>
      <c r="D1431" s="3">
        <v>1.6690499999999999</v>
      </c>
      <c r="E1431" s="3">
        <v>-0.65872735000000004</v>
      </c>
      <c r="F1431" s="3">
        <v>44.045608999999999</v>
      </c>
      <c r="G1431" s="3">
        <v>1.6</v>
      </c>
      <c r="H1431" s="3">
        <v>0.88390000000000002</v>
      </c>
    </row>
    <row r="1432" spans="1:8">
      <c r="A1432" s="3" t="s">
        <v>6</v>
      </c>
      <c r="B1432" s="3">
        <v>2014</v>
      </c>
      <c r="C1432" s="3">
        <v>128</v>
      </c>
      <c r="D1432" s="3">
        <v>1.6079524000000001</v>
      </c>
      <c r="E1432" s="3">
        <v>-0.65872735000000004</v>
      </c>
      <c r="F1432" s="3">
        <v>44.045608999999999</v>
      </c>
      <c r="G1432" s="3">
        <v>1.7</v>
      </c>
      <c r="H1432" s="3">
        <v>1.0928</v>
      </c>
    </row>
    <row r="1433" spans="1:8">
      <c r="A1433" s="3" t="s">
        <v>6</v>
      </c>
      <c r="B1433" s="3">
        <v>2014</v>
      </c>
      <c r="C1433" s="3">
        <v>128</v>
      </c>
      <c r="D1433" s="3">
        <v>1.5535000000000001</v>
      </c>
      <c r="E1433" s="3">
        <v>-0.65872735000000004</v>
      </c>
      <c r="F1433" s="3">
        <v>44.045608999999999</v>
      </c>
      <c r="G1433" s="3">
        <v>1.6</v>
      </c>
      <c r="H1433" s="3">
        <v>1.1016999999999999</v>
      </c>
    </row>
    <row r="1434" spans="1:8">
      <c r="A1434" s="3" t="s">
        <v>6</v>
      </c>
      <c r="B1434" s="3">
        <v>2014</v>
      </c>
      <c r="C1434" s="3">
        <v>128</v>
      </c>
      <c r="D1434" s="3">
        <v>1.5570455000000001</v>
      </c>
      <c r="E1434" s="3">
        <v>-0.65872735000000004</v>
      </c>
      <c r="F1434" s="3">
        <v>44.045608999999999</v>
      </c>
      <c r="G1434" s="3">
        <v>1.6</v>
      </c>
      <c r="H1434" s="3">
        <v>1.1767000000000001</v>
      </c>
    </row>
    <row r="1435" spans="1:8">
      <c r="A1435" s="3" t="s">
        <v>6</v>
      </c>
      <c r="B1435" s="3">
        <v>2014</v>
      </c>
      <c r="C1435" s="3">
        <v>128</v>
      </c>
      <c r="D1435" s="3">
        <v>1.7046667</v>
      </c>
      <c r="E1435" s="3">
        <v>-0.65872735000000004</v>
      </c>
      <c r="F1435" s="3">
        <v>44.045608999999999</v>
      </c>
      <c r="G1435" s="3">
        <v>1.7</v>
      </c>
      <c r="H1435" s="3">
        <v>1.3767</v>
      </c>
    </row>
    <row r="1436" spans="1:8">
      <c r="A1436" s="3" t="s">
        <v>6</v>
      </c>
      <c r="B1436" s="3">
        <v>2014</v>
      </c>
      <c r="C1436" s="3">
        <v>128</v>
      </c>
      <c r="D1436" s="3">
        <v>1.5621738999999999</v>
      </c>
      <c r="E1436" s="3">
        <v>-0.65872735000000004</v>
      </c>
      <c r="F1436" s="3">
        <v>44.045608999999999</v>
      </c>
      <c r="G1436" s="3">
        <v>1.7</v>
      </c>
      <c r="H1436" s="3">
        <v>1.4766999999999999</v>
      </c>
    </row>
    <row r="1437" spans="1:8">
      <c r="A1437" s="3" t="s">
        <v>6</v>
      </c>
      <c r="B1437" s="3">
        <v>2014</v>
      </c>
      <c r="C1437" s="3">
        <v>128</v>
      </c>
      <c r="D1437" s="3">
        <v>1.3649047999999999</v>
      </c>
      <c r="E1437" s="3">
        <v>-0.65872735000000004</v>
      </c>
      <c r="F1437" s="3">
        <v>44.045608999999999</v>
      </c>
      <c r="G1437" s="3">
        <v>1.7</v>
      </c>
      <c r="H1437" s="3">
        <v>1.4766999999999999</v>
      </c>
    </row>
    <row r="1438" spans="1:8">
      <c r="A1438" s="3" t="s">
        <v>6</v>
      </c>
      <c r="B1438" s="3">
        <v>2014</v>
      </c>
      <c r="C1438" s="3">
        <v>128</v>
      </c>
      <c r="D1438" s="3">
        <v>1.2521363999999999</v>
      </c>
      <c r="E1438" s="3">
        <v>-0.65872735000000004</v>
      </c>
      <c r="F1438" s="3">
        <v>44.045608999999999</v>
      </c>
      <c r="G1438" s="3">
        <v>1.7</v>
      </c>
      <c r="H1438" s="3">
        <v>1.1177999999999999</v>
      </c>
    </row>
    <row r="1439" spans="1:8">
      <c r="A1439" s="3" t="s">
        <v>6</v>
      </c>
      <c r="B1439" s="3">
        <v>2014</v>
      </c>
      <c r="C1439" s="3">
        <v>128</v>
      </c>
      <c r="D1439" s="3">
        <v>1.1280435</v>
      </c>
      <c r="E1439" s="3">
        <v>-0.65872735000000004</v>
      </c>
      <c r="F1439" s="3">
        <v>44.045608999999999</v>
      </c>
      <c r="G1439" s="3">
        <v>1.7</v>
      </c>
      <c r="H1439" s="3">
        <v>1.2678</v>
      </c>
    </row>
    <row r="1440" spans="1:8">
      <c r="A1440" s="3" t="s">
        <v>6</v>
      </c>
      <c r="B1440" s="3">
        <v>2014</v>
      </c>
      <c r="C1440" s="3">
        <v>128</v>
      </c>
      <c r="D1440" s="3">
        <v>1.0229999999999999</v>
      </c>
      <c r="E1440" s="3">
        <v>-0.65872735000000004</v>
      </c>
      <c r="F1440" s="3">
        <v>44.045608999999999</v>
      </c>
      <c r="G1440" s="3">
        <v>1.5</v>
      </c>
      <c r="H1440" s="3">
        <v>1.5945</v>
      </c>
    </row>
    <row r="1441" spans="1:8">
      <c r="A1441" s="3" t="s">
        <v>6</v>
      </c>
      <c r="B1441" s="3">
        <v>2014</v>
      </c>
      <c r="C1441" s="3">
        <v>128</v>
      </c>
      <c r="D1441" s="3">
        <v>0.91782609000000004</v>
      </c>
      <c r="E1441" s="3">
        <v>-0.65872735000000004</v>
      </c>
      <c r="F1441" s="3">
        <v>44.045608999999999</v>
      </c>
      <c r="G1441" s="3">
        <v>1.5</v>
      </c>
      <c r="H1441" s="3">
        <v>2.3123</v>
      </c>
    </row>
    <row r="1442" spans="1:8">
      <c r="A1442" s="3" t="s">
        <v>6</v>
      </c>
      <c r="B1442" s="3">
        <v>2015</v>
      </c>
      <c r="C1442" s="3">
        <v>128</v>
      </c>
      <c r="D1442" s="3">
        <v>0.62836364</v>
      </c>
      <c r="E1442" s="3">
        <v>1.8452226</v>
      </c>
      <c r="F1442" s="3">
        <v>44.270263999999997</v>
      </c>
      <c r="G1442" s="3">
        <v>1.75</v>
      </c>
      <c r="H1442" s="3">
        <v>2.3123</v>
      </c>
    </row>
    <row r="1443" spans="1:8">
      <c r="A1443" s="3" t="s">
        <v>6</v>
      </c>
      <c r="B1443" s="3">
        <v>2015</v>
      </c>
      <c r="C1443" s="3">
        <v>128</v>
      </c>
      <c r="D1443" s="3">
        <v>0.192</v>
      </c>
      <c r="E1443" s="3">
        <v>1.8452226</v>
      </c>
      <c r="F1443" s="3">
        <v>44.270263999999997</v>
      </c>
      <c r="G1443" s="3">
        <v>1.8</v>
      </c>
      <c r="H1443" s="3">
        <v>-0.1394</v>
      </c>
    </row>
    <row r="1444" spans="1:8">
      <c r="A1444" s="3" t="s">
        <v>6</v>
      </c>
      <c r="B1444" s="3">
        <v>2015</v>
      </c>
      <c r="C1444" s="3">
        <v>128</v>
      </c>
      <c r="D1444" s="3">
        <v>0.29318181999999998</v>
      </c>
      <c r="E1444" s="3">
        <v>1.8452226</v>
      </c>
      <c r="F1444" s="3">
        <v>44.270263999999997</v>
      </c>
      <c r="G1444" s="3">
        <v>1.8</v>
      </c>
      <c r="H1444" s="3">
        <v>0.31059999999999999</v>
      </c>
    </row>
    <row r="1445" spans="1:8">
      <c r="A1445" s="3" t="s">
        <v>6</v>
      </c>
      <c r="B1445" s="3">
        <v>2015</v>
      </c>
      <c r="C1445" s="3">
        <v>128</v>
      </c>
      <c r="D1445" s="3">
        <v>0.25245455</v>
      </c>
      <c r="E1445" s="3">
        <v>1.8452226</v>
      </c>
      <c r="F1445" s="3">
        <v>44.270263999999997</v>
      </c>
      <c r="G1445" s="3">
        <v>1.8</v>
      </c>
      <c r="H1445" s="3">
        <v>0.31059999999999999</v>
      </c>
    </row>
    <row r="1446" spans="1:8">
      <c r="A1446" s="3" t="s">
        <v>6</v>
      </c>
      <c r="B1446" s="3">
        <v>2015</v>
      </c>
      <c r="C1446" s="3">
        <v>128</v>
      </c>
      <c r="D1446" s="3">
        <v>0.73104762000000001</v>
      </c>
      <c r="E1446" s="3">
        <v>1.8452226</v>
      </c>
      <c r="F1446" s="3">
        <v>44.270263999999997</v>
      </c>
      <c r="G1446" s="3">
        <v>2</v>
      </c>
      <c r="H1446" s="3">
        <v>0.1089</v>
      </c>
    </row>
    <row r="1447" spans="1:8">
      <c r="A1447" s="3" t="s">
        <v>6</v>
      </c>
      <c r="B1447" s="3">
        <v>2015</v>
      </c>
      <c r="C1447" s="3">
        <v>128</v>
      </c>
      <c r="D1447" s="3">
        <v>0.99236363999999999</v>
      </c>
      <c r="E1447" s="3">
        <v>1.8452226</v>
      </c>
      <c r="F1447" s="3">
        <v>44.270263999999997</v>
      </c>
      <c r="G1447" s="3">
        <v>1.95</v>
      </c>
      <c r="H1447" s="3">
        <v>-0.10000009999999999</v>
      </c>
    </row>
    <row r="1448" spans="1:8">
      <c r="A1448" s="3" t="s">
        <v>6</v>
      </c>
      <c r="B1448" s="3">
        <v>2015</v>
      </c>
      <c r="C1448" s="3">
        <v>128</v>
      </c>
      <c r="D1448" s="3">
        <v>0.93639130000000004</v>
      </c>
      <c r="E1448" s="3">
        <v>1.8452226</v>
      </c>
      <c r="F1448" s="3">
        <v>44.270263999999997</v>
      </c>
      <c r="G1448" s="3">
        <v>2</v>
      </c>
      <c r="H1448" s="3">
        <v>-0.12055009999999999</v>
      </c>
    </row>
    <row r="1449" spans="1:8">
      <c r="A1449" s="3" t="s">
        <v>6</v>
      </c>
      <c r="B1449" s="3">
        <v>2015</v>
      </c>
      <c r="C1449" s="3">
        <v>128</v>
      </c>
      <c r="D1449" s="3">
        <v>0.84128570999999996</v>
      </c>
      <c r="E1449" s="3">
        <v>1.8452226</v>
      </c>
      <c r="F1449" s="3">
        <v>44.270263999999997</v>
      </c>
      <c r="G1449" s="3">
        <v>2</v>
      </c>
      <c r="H1449" s="3">
        <v>-7.9450199999999999E-2</v>
      </c>
    </row>
    <row r="1450" spans="1:8">
      <c r="A1450" s="3" t="s">
        <v>6</v>
      </c>
      <c r="B1450" s="3">
        <v>2015</v>
      </c>
      <c r="C1450" s="3">
        <v>128</v>
      </c>
      <c r="D1450" s="3">
        <v>0.90854544999999998</v>
      </c>
      <c r="E1450" s="3">
        <v>1.8452226</v>
      </c>
      <c r="F1450" s="3">
        <v>44.270263999999997</v>
      </c>
      <c r="G1450" s="3">
        <v>1.9</v>
      </c>
      <c r="H1450" s="3">
        <v>0.34109990000000001</v>
      </c>
    </row>
    <row r="1451" spans="1:8">
      <c r="A1451" s="3" t="s">
        <v>6</v>
      </c>
      <c r="B1451" s="3">
        <v>2015</v>
      </c>
      <c r="C1451" s="3">
        <v>128</v>
      </c>
      <c r="D1451" s="3">
        <v>0.82699999999999996</v>
      </c>
      <c r="E1451" s="3">
        <v>1.8452226</v>
      </c>
      <c r="F1451" s="3">
        <v>44.270263999999997</v>
      </c>
      <c r="G1451" s="3">
        <v>1.9</v>
      </c>
      <c r="H1451" s="3">
        <v>0.34109990000000001</v>
      </c>
    </row>
    <row r="1452" spans="1:8">
      <c r="A1452" s="3" t="s">
        <v>6</v>
      </c>
      <c r="B1452" s="3">
        <v>2015</v>
      </c>
      <c r="C1452" s="3">
        <v>128</v>
      </c>
      <c r="D1452" s="3">
        <v>0.82009524</v>
      </c>
      <c r="E1452" s="3">
        <v>1.8452226</v>
      </c>
      <c r="F1452" s="3">
        <v>44.270263999999997</v>
      </c>
      <c r="G1452" s="3">
        <v>1.9</v>
      </c>
      <c r="H1452" s="3">
        <v>0.79109989999999997</v>
      </c>
    </row>
    <row r="1453" spans="1:8">
      <c r="A1453" s="3" t="s">
        <v>6</v>
      </c>
      <c r="B1453" s="3">
        <v>2015</v>
      </c>
      <c r="C1453" s="3">
        <v>128</v>
      </c>
      <c r="D1453" s="3">
        <v>0.84404347999999996</v>
      </c>
      <c r="E1453" s="3">
        <v>1.8452226</v>
      </c>
      <c r="F1453" s="3">
        <v>44.270263999999997</v>
      </c>
      <c r="G1453" s="3">
        <v>1.95</v>
      </c>
      <c r="H1453" s="3">
        <v>0.87443320000000002</v>
      </c>
    </row>
    <row r="1454" spans="1:8">
      <c r="A1454" s="3" t="s">
        <v>6</v>
      </c>
      <c r="B1454" s="3">
        <v>2016</v>
      </c>
      <c r="C1454" s="3">
        <v>128</v>
      </c>
      <c r="D1454" s="3">
        <v>0.78638094999999997</v>
      </c>
      <c r="E1454" s="3">
        <v>-0.93061817000000002</v>
      </c>
      <c r="F1454" s="3">
        <v>39.773693000000002</v>
      </c>
      <c r="G1454" s="3">
        <v>1.9</v>
      </c>
      <c r="H1454" s="3">
        <v>0.4744332</v>
      </c>
    </row>
    <row r="1455" spans="1:8">
      <c r="A1455" s="3" t="s">
        <v>6</v>
      </c>
      <c r="B1455" s="3">
        <v>2016</v>
      </c>
      <c r="C1455" s="3">
        <v>128</v>
      </c>
      <c r="D1455" s="3">
        <v>0.53485713999999995</v>
      </c>
      <c r="E1455" s="3">
        <v>-0.93061817000000002</v>
      </c>
      <c r="F1455" s="3">
        <v>39.773693000000002</v>
      </c>
      <c r="G1455" s="3">
        <v>1.9</v>
      </c>
      <c r="H1455" s="3">
        <v>0.21278340000000001</v>
      </c>
    </row>
    <row r="1456" spans="1:8">
      <c r="A1456" s="3" t="s">
        <v>6</v>
      </c>
      <c r="B1456" s="3">
        <v>2016</v>
      </c>
      <c r="C1456" s="3">
        <v>128</v>
      </c>
      <c r="D1456" s="3">
        <v>0.50578261000000002</v>
      </c>
      <c r="E1456" s="3">
        <v>-0.93061817000000002</v>
      </c>
      <c r="F1456" s="3">
        <v>39.773693000000002</v>
      </c>
      <c r="G1456" s="3">
        <v>1.9</v>
      </c>
      <c r="H1456" s="3">
        <v>0.16003329999999999</v>
      </c>
    </row>
    <row r="1457" spans="1:8">
      <c r="A1457" s="3" t="s">
        <v>6</v>
      </c>
      <c r="B1457" s="3">
        <v>2016</v>
      </c>
      <c r="C1457" s="3">
        <v>128</v>
      </c>
      <c r="D1457" s="3">
        <v>0.40447619000000001</v>
      </c>
      <c r="E1457" s="3">
        <v>-0.93061817000000002</v>
      </c>
      <c r="F1457" s="3">
        <v>39.773693000000002</v>
      </c>
      <c r="G1457" s="3">
        <v>1.9</v>
      </c>
      <c r="H1457" s="3">
        <v>0.16893340000000001</v>
      </c>
    </row>
    <row r="1458" spans="1:8">
      <c r="A1458" s="3" t="s">
        <v>6</v>
      </c>
      <c r="B1458" s="3">
        <v>2016</v>
      </c>
      <c r="C1458" s="3">
        <v>128</v>
      </c>
      <c r="D1458" s="3">
        <v>0.40622726999999997</v>
      </c>
      <c r="E1458" s="3">
        <v>-0.93061817000000002</v>
      </c>
      <c r="F1458" s="3">
        <v>39.773693000000002</v>
      </c>
      <c r="G1458" s="3">
        <v>1.8</v>
      </c>
      <c r="H1458" s="3">
        <v>-0.9689333</v>
      </c>
    </row>
    <row r="1459" spans="1:8">
      <c r="A1459" s="3" t="s">
        <v>6</v>
      </c>
      <c r="B1459" s="3">
        <v>2016</v>
      </c>
      <c r="C1459" s="3">
        <v>128</v>
      </c>
      <c r="D1459" s="3">
        <v>0.22145455</v>
      </c>
      <c r="E1459" s="3">
        <v>-0.93061817000000002</v>
      </c>
      <c r="F1459" s="3">
        <v>39.773693000000002</v>
      </c>
      <c r="G1459" s="3">
        <v>1.8</v>
      </c>
      <c r="H1459" s="3">
        <v>-0.72168319999999997</v>
      </c>
    </row>
    <row r="1460" spans="1:8">
      <c r="A1460" s="3" t="s">
        <v>6</v>
      </c>
      <c r="B1460" s="3">
        <v>2016</v>
      </c>
      <c r="C1460" s="3">
        <v>128</v>
      </c>
      <c r="D1460" s="3">
        <v>7.3047619999999994E-2</v>
      </c>
      <c r="E1460" s="3">
        <v>-0.93061817000000002</v>
      </c>
      <c r="F1460" s="3">
        <v>39.773693000000002</v>
      </c>
      <c r="G1460" s="3">
        <v>1.8</v>
      </c>
      <c r="H1460" s="3">
        <v>-0.59223329999999996</v>
      </c>
    </row>
    <row r="1461" spans="1:8">
      <c r="A1461" s="3" t="s">
        <v>6</v>
      </c>
      <c r="B1461" s="3">
        <v>2016</v>
      </c>
      <c r="C1461" s="3">
        <v>128</v>
      </c>
      <c r="D1461" s="3">
        <v>3.6304349999999999E-2</v>
      </c>
      <c r="E1461" s="3">
        <v>-0.93061817000000002</v>
      </c>
      <c r="F1461" s="3">
        <v>39.773693000000002</v>
      </c>
      <c r="G1461" s="3">
        <v>1.5</v>
      </c>
      <c r="H1461" s="3">
        <v>-0.53333330000000001</v>
      </c>
    </row>
    <row r="1462" spans="1:8">
      <c r="A1462" s="3" t="s">
        <v>6</v>
      </c>
      <c r="B1462" s="3">
        <v>2016</v>
      </c>
      <c r="C1462" s="3">
        <v>128</v>
      </c>
      <c r="D1462" s="3">
        <v>1.5590909999999999E-2</v>
      </c>
      <c r="E1462" s="3">
        <v>-0.93061817000000002</v>
      </c>
      <c r="F1462" s="3">
        <v>39.773693000000002</v>
      </c>
      <c r="G1462" s="3">
        <v>1.5</v>
      </c>
      <c r="H1462" s="3">
        <v>-0.4744333</v>
      </c>
    </row>
    <row r="1463" spans="1:8">
      <c r="A1463" s="3" t="s">
        <v>6</v>
      </c>
      <c r="B1463" s="3">
        <v>2016</v>
      </c>
      <c r="C1463" s="3">
        <v>128</v>
      </c>
      <c r="D1463" s="3">
        <v>0.13338095</v>
      </c>
      <c r="E1463" s="3">
        <v>-0.93061817000000002</v>
      </c>
      <c r="F1463" s="3">
        <v>39.773693000000002</v>
      </c>
      <c r="G1463" s="3">
        <v>1.4</v>
      </c>
      <c r="H1463" s="3">
        <v>-0.4744333</v>
      </c>
    </row>
    <row r="1464" spans="1:8">
      <c r="A1464" s="3" t="s">
        <v>6</v>
      </c>
      <c r="B1464" s="3">
        <v>2016</v>
      </c>
      <c r="C1464" s="3">
        <v>128</v>
      </c>
      <c r="D1464" s="3">
        <v>0.32550000000000001</v>
      </c>
      <c r="E1464" s="3">
        <v>-0.93061817000000002</v>
      </c>
      <c r="F1464" s="3">
        <v>39.773693000000002</v>
      </c>
      <c r="G1464" s="3">
        <v>1.2</v>
      </c>
      <c r="H1464" s="3">
        <v>0.1255667</v>
      </c>
    </row>
    <row r="1465" spans="1:8">
      <c r="A1465" s="3" t="s">
        <v>6</v>
      </c>
      <c r="B1465" s="3">
        <v>2016</v>
      </c>
      <c r="C1465" s="3">
        <v>128</v>
      </c>
      <c r="D1465" s="3">
        <v>0.38522727000000001</v>
      </c>
      <c r="E1465" s="3">
        <v>-0.93061817000000002</v>
      </c>
      <c r="F1465" s="3">
        <v>39.773693000000002</v>
      </c>
      <c r="G1465" s="3">
        <v>1.1000000000000001</v>
      </c>
      <c r="H1465" s="3">
        <v>0.15501670000000001</v>
      </c>
    </row>
    <row r="1466" spans="1:8">
      <c r="A1466" s="3" t="s">
        <v>6</v>
      </c>
      <c r="B1466" s="3">
        <v>2017</v>
      </c>
      <c r="C1466" s="3">
        <v>128</v>
      </c>
      <c r="D1466" s="3">
        <v>0.37404545</v>
      </c>
      <c r="E1466" s="3">
        <v>-0.24339303000000001</v>
      </c>
      <c r="F1466" s="3">
        <v>37.199528000000001</v>
      </c>
      <c r="G1466" s="3">
        <v>1.5</v>
      </c>
      <c r="H1466" s="3">
        <v>0.18446670000000001</v>
      </c>
    </row>
    <row r="1467" spans="1:8">
      <c r="A1467" s="3" t="s">
        <v>6</v>
      </c>
      <c r="B1467" s="3">
        <v>2017</v>
      </c>
      <c r="C1467" s="3">
        <v>128</v>
      </c>
      <c r="D1467" s="3">
        <v>0.51980000000000004</v>
      </c>
      <c r="E1467" s="3">
        <v>-0.24339303000000001</v>
      </c>
      <c r="F1467" s="3">
        <v>37.199528000000001</v>
      </c>
      <c r="G1467" s="3">
        <v>1.7</v>
      </c>
      <c r="H1467" s="3">
        <v>0.2200666</v>
      </c>
    </row>
    <row r="1468" spans="1:8">
      <c r="A1468" s="3" t="s">
        <v>6</v>
      </c>
      <c r="B1468" s="3">
        <v>2017</v>
      </c>
      <c r="C1468" s="3">
        <v>128</v>
      </c>
      <c r="D1468" s="3">
        <v>0.65539130000000001</v>
      </c>
      <c r="E1468" s="3">
        <v>-0.24339303000000001</v>
      </c>
      <c r="F1468" s="3">
        <v>37.199528000000001</v>
      </c>
      <c r="G1468" s="3">
        <v>1.7</v>
      </c>
      <c r="H1468" s="3">
        <v>0.13446669999999999</v>
      </c>
    </row>
    <row r="1469" spans="1:8">
      <c r="A1469" s="3" t="s">
        <v>6</v>
      </c>
      <c r="B1469" s="3">
        <v>2017</v>
      </c>
      <c r="C1469" s="3">
        <v>128</v>
      </c>
      <c r="D1469" s="3">
        <v>0.53415000000000001</v>
      </c>
      <c r="E1469" s="3">
        <v>-0.24339303000000001</v>
      </c>
      <c r="F1469" s="3">
        <v>37.199528000000001</v>
      </c>
      <c r="G1469" s="3">
        <v>1.7</v>
      </c>
      <c r="H1469" s="3">
        <v>0.13446669999999999</v>
      </c>
    </row>
    <row r="1470" spans="1:8">
      <c r="A1470" s="3" t="s">
        <v>6</v>
      </c>
      <c r="B1470" s="3">
        <v>2017</v>
      </c>
      <c r="C1470" s="3">
        <v>128</v>
      </c>
      <c r="D1470" s="3">
        <v>0.63821739</v>
      </c>
      <c r="E1470" s="3">
        <v>-0.24339303000000001</v>
      </c>
      <c r="F1470" s="3">
        <v>37.199528000000001</v>
      </c>
      <c r="G1470" s="3">
        <v>1.7</v>
      </c>
      <c r="H1470" s="3">
        <v>-0.73333329999999997</v>
      </c>
    </row>
    <row r="1471" spans="1:8">
      <c r="A1471" s="3" t="s">
        <v>6</v>
      </c>
      <c r="B1471" s="3">
        <v>2017</v>
      </c>
      <c r="C1471" s="3">
        <v>128</v>
      </c>
      <c r="D1471" s="3">
        <v>0.52940909000000003</v>
      </c>
      <c r="E1471" s="3">
        <v>-0.24339303000000001</v>
      </c>
      <c r="F1471" s="3">
        <v>37.199528000000001</v>
      </c>
      <c r="G1471" s="3">
        <v>1.7</v>
      </c>
      <c r="H1471" s="3">
        <v>-0.46278340000000001</v>
      </c>
    </row>
    <row r="1472" spans="1:8">
      <c r="A1472" s="3" t="s">
        <v>6</v>
      </c>
      <c r="B1472" s="3">
        <v>2017</v>
      </c>
      <c r="C1472" s="3">
        <v>128</v>
      </c>
      <c r="D1472" s="3">
        <v>0.67919048000000004</v>
      </c>
      <c r="E1472" s="3">
        <v>-0.24339303000000001</v>
      </c>
      <c r="F1472" s="3">
        <v>37.199528000000001</v>
      </c>
      <c r="G1472" s="3">
        <v>1.7</v>
      </c>
      <c r="H1472" s="3">
        <v>-0.46278340000000001</v>
      </c>
    </row>
    <row r="1473" spans="1:8">
      <c r="A1473" s="3" t="s">
        <v>6</v>
      </c>
      <c r="B1473" s="3">
        <v>2017</v>
      </c>
      <c r="C1473" s="3">
        <v>128</v>
      </c>
      <c r="D1473" s="3">
        <v>0.53982609000000004</v>
      </c>
      <c r="E1473" s="3">
        <v>-0.24339303000000001</v>
      </c>
      <c r="F1473" s="3">
        <v>37.199528000000001</v>
      </c>
      <c r="G1473" s="3">
        <v>1.8</v>
      </c>
      <c r="H1473" s="3">
        <v>-0.49223339999999999</v>
      </c>
    </row>
    <row r="1474" spans="1:8">
      <c r="A1474" s="3" t="s">
        <v>6</v>
      </c>
      <c r="B1474" s="3">
        <v>2017</v>
      </c>
      <c r="C1474" s="3">
        <v>128</v>
      </c>
      <c r="D1474" s="3">
        <v>0.50961904999999996</v>
      </c>
      <c r="E1474" s="3">
        <v>-0.24339303000000001</v>
      </c>
      <c r="F1474" s="3">
        <v>37.199528000000001</v>
      </c>
      <c r="G1474" s="3">
        <v>1.8</v>
      </c>
      <c r="H1474" s="3">
        <v>-0.54838339999999997</v>
      </c>
    </row>
    <row r="1475" spans="1:8">
      <c r="A1475" s="3" t="s">
        <v>6</v>
      </c>
      <c r="B1475" s="3">
        <v>2017</v>
      </c>
      <c r="C1475" s="3">
        <v>128</v>
      </c>
      <c r="D1475" s="3">
        <v>0.52577273000000002</v>
      </c>
      <c r="E1475" s="3">
        <v>-0.24339303000000001</v>
      </c>
      <c r="F1475" s="3">
        <v>37.199528000000001</v>
      </c>
      <c r="G1475" s="3">
        <v>1.8</v>
      </c>
      <c r="H1475" s="3">
        <v>-0.54838339999999997</v>
      </c>
    </row>
    <row r="1476" spans="1:8">
      <c r="A1476" s="3" t="s">
        <v>6</v>
      </c>
      <c r="B1476" s="3">
        <v>2017</v>
      </c>
      <c r="C1476" s="3">
        <v>128</v>
      </c>
      <c r="D1476" s="3">
        <v>0.44122727</v>
      </c>
      <c r="E1476" s="3">
        <v>-0.24339303000000001</v>
      </c>
      <c r="F1476" s="3">
        <v>37.199528000000001</v>
      </c>
      <c r="G1476" s="3">
        <v>1.8</v>
      </c>
      <c r="H1476" s="3">
        <v>-0.57783340000000005</v>
      </c>
    </row>
    <row r="1477" spans="1:8">
      <c r="A1477" s="3" t="s">
        <v>6</v>
      </c>
      <c r="B1477" s="3">
        <v>2017</v>
      </c>
      <c r="C1477" s="3">
        <v>128</v>
      </c>
      <c r="D1477" s="3">
        <v>0.41585714000000001</v>
      </c>
      <c r="E1477" s="3">
        <v>-0.24339303000000001</v>
      </c>
      <c r="F1477" s="3">
        <v>37.199528000000001</v>
      </c>
      <c r="G1477" s="3">
        <v>1.8</v>
      </c>
      <c r="H1477" s="3">
        <v>-0.54563340000000005</v>
      </c>
    </row>
    <row r="1478" spans="1:8">
      <c r="A1478" s="3" t="s">
        <v>6</v>
      </c>
      <c r="B1478" s="3">
        <v>2018</v>
      </c>
      <c r="C1478" s="3">
        <v>128</v>
      </c>
      <c r="D1478" s="3">
        <v>0.57243478000000003</v>
      </c>
      <c r="E1478" s="3">
        <v>-1.3271151000000001</v>
      </c>
      <c r="F1478" s="3">
        <v>35.528419</v>
      </c>
      <c r="G1478" s="3">
        <v>1.85</v>
      </c>
      <c r="H1478" s="3">
        <v>-0.54563340000000005</v>
      </c>
    </row>
    <row r="1479" spans="1:8">
      <c r="A1479" s="3" t="s">
        <v>6</v>
      </c>
      <c r="B1479" s="3">
        <v>2018</v>
      </c>
      <c r="C1479" s="3">
        <v>128</v>
      </c>
      <c r="D1479" s="3">
        <v>0.77315</v>
      </c>
      <c r="E1479" s="3">
        <v>-1.3271151000000001</v>
      </c>
      <c r="F1479" s="3">
        <v>35.528419</v>
      </c>
      <c r="G1479" s="3">
        <v>1.9</v>
      </c>
      <c r="H1479" s="3">
        <v>0.34110020000000002</v>
      </c>
    </row>
    <row r="1480" spans="1:8">
      <c r="A1480" s="3" t="s">
        <v>6</v>
      </c>
      <c r="B1480" s="3">
        <v>2018</v>
      </c>
      <c r="C1480" s="3">
        <v>128</v>
      </c>
      <c r="D1480" s="3">
        <v>0.62868181999999995</v>
      </c>
      <c r="E1480" s="3">
        <v>-1.3271151000000001</v>
      </c>
      <c r="F1480" s="3">
        <v>35.528419</v>
      </c>
      <c r="G1480" s="3">
        <v>1.9</v>
      </c>
      <c r="H1480" s="3">
        <v>0.67330009999999996</v>
      </c>
    </row>
    <row r="1481" spans="1:8">
      <c r="A1481" s="3" t="s">
        <v>6</v>
      </c>
      <c r="B1481" s="3">
        <v>2018</v>
      </c>
      <c r="C1481" s="3">
        <v>128</v>
      </c>
      <c r="D1481" s="3">
        <v>0.55580951999999995</v>
      </c>
      <c r="E1481" s="3">
        <v>-1.3271151000000001</v>
      </c>
      <c r="F1481" s="3">
        <v>35.528419</v>
      </c>
      <c r="G1481" s="3">
        <v>1.9</v>
      </c>
      <c r="H1481" s="3">
        <v>0.67330009999999996</v>
      </c>
    </row>
    <row r="1482" spans="1:8">
      <c r="A1482" s="3" t="s">
        <v>6</v>
      </c>
      <c r="B1482" s="3">
        <v>2018</v>
      </c>
      <c r="C1482" s="3">
        <v>128</v>
      </c>
      <c r="D1482" s="3">
        <v>0.52786957000000001</v>
      </c>
      <c r="E1482" s="3">
        <v>-1.3271151000000001</v>
      </c>
      <c r="F1482" s="3">
        <v>35.528419</v>
      </c>
      <c r="G1482" s="3">
        <v>1.9</v>
      </c>
      <c r="H1482" s="3">
        <v>0.34110000000000001</v>
      </c>
    </row>
    <row r="1483" spans="1:8">
      <c r="A1483" s="3" t="s">
        <v>6</v>
      </c>
      <c r="B1483" s="3">
        <v>2018</v>
      </c>
      <c r="C1483" s="3">
        <v>128</v>
      </c>
      <c r="D1483" s="3">
        <v>0.40480951999999998</v>
      </c>
      <c r="E1483" s="3">
        <v>-1.3271151000000001</v>
      </c>
      <c r="F1483" s="3">
        <v>35.528419</v>
      </c>
      <c r="G1483" s="3">
        <v>1.9</v>
      </c>
      <c r="H1483" s="3">
        <v>0.34110000000000001</v>
      </c>
    </row>
    <row r="1484" spans="1:8">
      <c r="A1484" s="3" t="s">
        <v>6</v>
      </c>
      <c r="B1484" s="3">
        <v>2018</v>
      </c>
      <c r="C1484" s="3">
        <v>128</v>
      </c>
      <c r="D1484" s="3">
        <v>0.33281818000000002</v>
      </c>
      <c r="E1484" s="3">
        <v>-1.3271151000000001</v>
      </c>
      <c r="F1484" s="3">
        <v>35.528419</v>
      </c>
      <c r="G1484" s="3">
        <v>1.9</v>
      </c>
      <c r="H1484" s="3">
        <v>0.34110000000000001</v>
      </c>
    </row>
    <row r="1485" spans="1:8">
      <c r="A1485" s="3" t="s">
        <v>6</v>
      </c>
      <c r="B1485" s="3">
        <v>2018</v>
      </c>
      <c r="C1485" s="3">
        <v>128</v>
      </c>
      <c r="D1485" s="3">
        <v>0.32317391000000001</v>
      </c>
      <c r="E1485" s="3">
        <v>-1.3271151000000001</v>
      </c>
      <c r="F1485" s="3">
        <v>35.528419</v>
      </c>
      <c r="G1485" s="3">
        <v>2</v>
      </c>
      <c r="H1485" s="3">
        <v>0.34110000000000001</v>
      </c>
    </row>
    <row r="1486" spans="1:8">
      <c r="A1486" s="3" t="s">
        <v>6</v>
      </c>
      <c r="B1486" s="3">
        <v>2018</v>
      </c>
      <c r="C1486" s="3">
        <v>128</v>
      </c>
      <c r="D1486" s="3">
        <v>0.37890000000000001</v>
      </c>
      <c r="E1486" s="3">
        <v>-1.3271151000000001</v>
      </c>
      <c r="F1486" s="3">
        <v>35.528419</v>
      </c>
      <c r="G1486" s="3">
        <v>2</v>
      </c>
      <c r="H1486" s="3">
        <v>0.50890000000000002</v>
      </c>
    </row>
    <row r="1487" spans="1:8">
      <c r="A1487" s="3" t="s">
        <v>6</v>
      </c>
      <c r="B1487" s="3">
        <v>2018</v>
      </c>
      <c r="C1487" s="3">
        <v>128</v>
      </c>
      <c r="D1487" s="3">
        <v>0.40095651999999998</v>
      </c>
      <c r="E1487" s="3">
        <v>-1.3271151000000001</v>
      </c>
      <c r="F1487" s="3">
        <v>35.528419</v>
      </c>
      <c r="G1487" s="3">
        <v>2</v>
      </c>
      <c r="H1487" s="3">
        <v>0.34110000000000001</v>
      </c>
    </row>
    <row r="1488" spans="1:8">
      <c r="A1488" s="3" t="s">
        <v>6</v>
      </c>
      <c r="B1488" s="3">
        <v>2018</v>
      </c>
      <c r="C1488" s="3">
        <v>128</v>
      </c>
      <c r="D1488" s="3">
        <v>0.33445455000000002</v>
      </c>
      <c r="E1488" s="3">
        <v>-1.3271151000000001</v>
      </c>
      <c r="F1488" s="3">
        <v>35.528419</v>
      </c>
      <c r="G1488" s="3">
        <v>2</v>
      </c>
      <c r="H1488" s="3">
        <v>0.45889999999999997</v>
      </c>
    </row>
    <row r="1489" spans="1:8">
      <c r="A1489" s="3" t="s">
        <v>6</v>
      </c>
      <c r="B1489" s="3">
        <v>2018</v>
      </c>
      <c r="C1489" s="3">
        <v>128</v>
      </c>
      <c r="D1489" s="3">
        <v>0.22404762</v>
      </c>
      <c r="E1489" s="3">
        <v>-1.3271151000000001</v>
      </c>
      <c r="F1489" s="3">
        <v>35.528419</v>
      </c>
      <c r="G1489" s="3">
        <v>1.95</v>
      </c>
      <c r="H1489" s="3">
        <v>0.45889999999999997</v>
      </c>
    </row>
    <row r="1490" spans="1:8">
      <c r="A1490" s="3" t="s">
        <v>6</v>
      </c>
      <c r="B1490" s="3">
        <v>2019</v>
      </c>
      <c r="C1490" s="3">
        <v>128</v>
      </c>
      <c r="D1490" s="3">
        <v>0.15369564999999999</v>
      </c>
      <c r="E1490" s="3">
        <v>-1.3531692</v>
      </c>
      <c r="F1490" s="3">
        <v>33.834808000000002</v>
      </c>
      <c r="G1490" s="3">
        <v>1.7</v>
      </c>
      <c r="H1490" s="3">
        <v>0.83284999999999998</v>
      </c>
    </row>
    <row r="1491" spans="1:8">
      <c r="A1491" s="3" t="s">
        <v>6</v>
      </c>
      <c r="B1491" s="3">
        <v>2019</v>
      </c>
      <c r="C1491" s="3">
        <v>128</v>
      </c>
      <c r="D1491" s="3">
        <v>4.0649999999999999E-2</v>
      </c>
      <c r="E1491" s="3">
        <v>-1.3531692</v>
      </c>
      <c r="F1491" s="3">
        <v>33.834808000000002</v>
      </c>
      <c r="G1491" s="3">
        <v>1.7</v>
      </c>
      <c r="H1491" s="3">
        <v>0.34686</v>
      </c>
    </row>
    <row r="1492" spans="1:8">
      <c r="A1492" s="3" t="s">
        <v>6</v>
      </c>
      <c r="B1492" s="3">
        <v>2019</v>
      </c>
      <c r="C1492" s="3">
        <v>128</v>
      </c>
      <c r="D1492" s="3">
        <v>0.12052381</v>
      </c>
      <c r="E1492" s="3">
        <v>-1.3531692</v>
      </c>
      <c r="F1492" s="3">
        <v>33.834808000000002</v>
      </c>
      <c r="G1492" s="3">
        <v>1.7</v>
      </c>
      <c r="H1492" s="3">
        <v>0.35275000000000001</v>
      </c>
    </row>
    <row r="1493" spans="1:8">
      <c r="A1493" s="3" t="s">
        <v>6</v>
      </c>
      <c r="B1493" s="3">
        <v>2019</v>
      </c>
      <c r="C1493" s="3">
        <v>128</v>
      </c>
      <c r="D1493" s="3">
        <v>9.054545E-2</v>
      </c>
      <c r="E1493" s="3">
        <v>-1.3531692</v>
      </c>
      <c r="F1493" s="3">
        <v>33.834808000000002</v>
      </c>
      <c r="G1493" s="3">
        <v>1.7</v>
      </c>
      <c r="H1493" s="3">
        <v>0.61165000000000003</v>
      </c>
    </row>
    <row r="1494" spans="1:8">
      <c r="A1494" s="3" t="s">
        <v>6</v>
      </c>
      <c r="B1494" s="3">
        <v>2019</v>
      </c>
      <c r="C1494" s="3">
        <v>128</v>
      </c>
      <c r="D1494" s="3">
        <v>8.0434800000000004E-3</v>
      </c>
      <c r="E1494" s="3">
        <v>-1.3531692</v>
      </c>
      <c r="F1494" s="3">
        <v>33.834808000000002</v>
      </c>
      <c r="G1494" s="3">
        <v>1.7</v>
      </c>
      <c r="H1494" s="3">
        <v>-1.78E-2</v>
      </c>
    </row>
    <row r="1495" spans="1:8">
      <c r="A1495" s="3" t="s">
        <v>6</v>
      </c>
      <c r="B1495" s="3">
        <v>2019</v>
      </c>
      <c r="C1495" s="3">
        <v>128</v>
      </c>
      <c r="D1495" s="3">
        <v>-0.21560000000000001</v>
      </c>
      <c r="E1495" s="3">
        <v>-1.3531692</v>
      </c>
      <c r="F1495" s="3">
        <v>33.834808000000002</v>
      </c>
      <c r="G1495" s="3">
        <v>1.6</v>
      </c>
      <c r="H1495" s="3">
        <v>0.1822001</v>
      </c>
    </row>
    <row r="1496" spans="1:8">
      <c r="A1496" s="3" t="s">
        <v>6</v>
      </c>
      <c r="B1496" s="3">
        <v>2019</v>
      </c>
      <c r="C1496" s="3">
        <v>128</v>
      </c>
      <c r="D1496" s="3">
        <v>-0.28721739000000002</v>
      </c>
      <c r="E1496" s="3">
        <v>-1.3531692</v>
      </c>
      <c r="F1496" s="3">
        <v>33.834808000000002</v>
      </c>
      <c r="G1496" s="3">
        <v>1.6</v>
      </c>
      <c r="H1496" s="3">
        <v>0.29110009999999997</v>
      </c>
    </row>
    <row r="1497" spans="1:8">
      <c r="A1497" s="3" t="s">
        <v>6</v>
      </c>
      <c r="B1497" s="3">
        <v>2019</v>
      </c>
      <c r="C1497" s="3">
        <v>128</v>
      </c>
      <c r="D1497" s="3">
        <v>-0.59263635999999997</v>
      </c>
      <c r="E1497" s="3">
        <v>-1.3531692</v>
      </c>
      <c r="F1497" s="3">
        <v>33.834808000000002</v>
      </c>
      <c r="G1497" s="3">
        <v>1.6</v>
      </c>
      <c r="H1497" s="3">
        <v>0.29110009999999997</v>
      </c>
    </row>
    <row r="1498" spans="1:8">
      <c r="A1498" s="3" t="s">
        <v>6</v>
      </c>
      <c r="B1498" s="3">
        <v>2019</v>
      </c>
      <c r="C1498" s="3">
        <v>128</v>
      </c>
      <c r="D1498" s="3">
        <v>-0.55023809999999995</v>
      </c>
      <c r="E1498" s="3">
        <v>-1.3531692</v>
      </c>
      <c r="F1498" s="3">
        <v>33.834808000000002</v>
      </c>
      <c r="G1498" s="3">
        <v>1.6</v>
      </c>
      <c r="H1498" s="3">
        <v>0.35</v>
      </c>
    </row>
    <row r="1499" spans="1:8">
      <c r="A1499" s="3" t="s">
        <v>6</v>
      </c>
      <c r="B1499" s="3">
        <v>2019</v>
      </c>
      <c r="C1499" s="3">
        <v>128</v>
      </c>
      <c r="D1499" s="3">
        <v>-0.42869564999999998</v>
      </c>
      <c r="E1499" s="3">
        <v>-1.3531692</v>
      </c>
      <c r="F1499" s="3">
        <v>33.834808000000002</v>
      </c>
      <c r="G1499" s="3">
        <v>1.5</v>
      </c>
      <c r="H1499" s="3">
        <v>0.44110009999999999</v>
      </c>
    </row>
    <row r="1500" spans="1:8">
      <c r="A1500" s="3" t="s">
        <v>6</v>
      </c>
      <c r="B1500" s="3">
        <v>2019</v>
      </c>
      <c r="C1500" s="3">
        <v>128</v>
      </c>
      <c r="D1500" s="3">
        <v>-0.30380952</v>
      </c>
      <c r="E1500" s="3">
        <v>-1.3531692</v>
      </c>
      <c r="F1500" s="3">
        <v>33.834808000000002</v>
      </c>
      <c r="G1500" s="3">
        <v>1.5</v>
      </c>
      <c r="H1500" s="3">
        <v>0.54110009999999997</v>
      </c>
    </row>
    <row r="1501" spans="1:8">
      <c r="A1501" s="3" t="s">
        <v>6</v>
      </c>
      <c r="B1501" s="3">
        <v>2019</v>
      </c>
      <c r="C1501" s="3">
        <v>128</v>
      </c>
      <c r="D1501" s="3">
        <v>-0.23818181999999999</v>
      </c>
      <c r="E1501" s="3">
        <v>-1.3531692</v>
      </c>
      <c r="F1501" s="3">
        <v>33.834808000000002</v>
      </c>
      <c r="G1501" s="3">
        <v>1.5</v>
      </c>
      <c r="H1501" s="3">
        <v>1.1911</v>
      </c>
    </row>
    <row r="1502" spans="1:8">
      <c r="A1502" s="3" t="s">
        <v>9</v>
      </c>
      <c r="B1502" s="3">
        <v>1995</v>
      </c>
      <c r="C1502" s="3">
        <v>132</v>
      </c>
      <c r="G1502" s="3">
        <v>2.9454549999999999</v>
      </c>
    </row>
    <row r="1503" spans="1:8">
      <c r="A1503" s="3" t="s">
        <v>9</v>
      </c>
      <c r="B1503" s="3">
        <v>1995</v>
      </c>
      <c r="C1503" s="3">
        <v>132</v>
      </c>
      <c r="G1503" s="3">
        <v>2.875</v>
      </c>
    </row>
    <row r="1504" spans="1:8">
      <c r="A1504" s="3" t="s">
        <v>9</v>
      </c>
      <c r="B1504" s="3">
        <v>1995</v>
      </c>
      <c r="C1504" s="3">
        <v>132</v>
      </c>
      <c r="G1504" s="3">
        <v>2.8312499999999998</v>
      </c>
    </row>
    <row r="1505" spans="1:7">
      <c r="A1505" s="3" t="s">
        <v>9</v>
      </c>
      <c r="B1505" s="3">
        <v>1995</v>
      </c>
      <c r="C1505" s="3">
        <v>132</v>
      </c>
      <c r="G1505" s="3">
        <v>2.822222</v>
      </c>
    </row>
    <row r="1506" spans="1:7">
      <c r="A1506" s="3" t="s">
        <v>9</v>
      </c>
      <c r="B1506" s="3">
        <v>1995</v>
      </c>
      <c r="C1506" s="3">
        <v>132</v>
      </c>
      <c r="G1506" s="3">
        <v>2.8052630000000001</v>
      </c>
    </row>
    <row r="1507" spans="1:7">
      <c r="A1507" s="3" t="s">
        <v>9</v>
      </c>
      <c r="B1507" s="3">
        <v>1995</v>
      </c>
      <c r="C1507" s="3">
        <v>132</v>
      </c>
      <c r="G1507" s="3">
        <v>2.8666670000000001</v>
      </c>
    </row>
    <row r="1508" spans="1:7">
      <c r="A1508" s="3" t="s">
        <v>9</v>
      </c>
      <c r="B1508" s="3">
        <v>1995</v>
      </c>
      <c r="C1508" s="3">
        <v>132</v>
      </c>
      <c r="G1508" s="3">
        <v>2.7526320000000002</v>
      </c>
    </row>
    <row r="1509" spans="1:7">
      <c r="A1509" s="3" t="s">
        <v>9</v>
      </c>
      <c r="B1509" s="3">
        <v>1995</v>
      </c>
      <c r="C1509" s="3">
        <v>132</v>
      </c>
      <c r="G1509" s="3">
        <v>2.7277779999999998</v>
      </c>
    </row>
    <row r="1510" spans="1:7">
      <c r="A1510" s="3" t="s">
        <v>9</v>
      </c>
      <c r="B1510" s="3">
        <v>1995</v>
      </c>
      <c r="C1510" s="3">
        <v>132</v>
      </c>
      <c r="G1510" s="3">
        <v>2.664444</v>
      </c>
    </row>
    <row r="1511" spans="1:7">
      <c r="A1511" s="3" t="s">
        <v>9</v>
      </c>
      <c r="B1511" s="3">
        <v>1995</v>
      </c>
      <c r="C1511" s="3">
        <v>132</v>
      </c>
      <c r="G1511" s="3">
        <v>2.5666669999999998</v>
      </c>
    </row>
    <row r="1512" spans="1:7">
      <c r="A1512" s="3" t="s">
        <v>9</v>
      </c>
      <c r="B1512" s="3">
        <v>1995</v>
      </c>
      <c r="C1512" s="3">
        <v>132</v>
      </c>
      <c r="G1512" s="3">
        <v>2.395</v>
      </c>
    </row>
    <row r="1513" spans="1:7">
      <c r="A1513" s="3" t="s">
        <v>9</v>
      </c>
      <c r="B1513" s="3">
        <v>1995</v>
      </c>
      <c r="C1513" s="3">
        <v>132</v>
      </c>
      <c r="G1513" s="3">
        <v>1.92</v>
      </c>
    </row>
    <row r="1514" spans="1:7">
      <c r="A1514" s="3" t="s">
        <v>9</v>
      </c>
      <c r="B1514" s="3">
        <v>1996</v>
      </c>
      <c r="C1514" s="3">
        <v>132</v>
      </c>
      <c r="E1514" s="3">
        <v>-2.2962414999999998</v>
      </c>
      <c r="F1514" s="3">
        <v>56.104008</v>
      </c>
      <c r="G1514" s="3">
        <v>2.507692</v>
      </c>
    </row>
    <row r="1515" spans="1:7">
      <c r="A1515" s="3" t="s">
        <v>9</v>
      </c>
      <c r="B1515" s="3">
        <v>1996</v>
      </c>
      <c r="C1515" s="3">
        <v>132</v>
      </c>
      <c r="E1515" s="3">
        <v>-2.2962414999999998</v>
      </c>
      <c r="F1515" s="3">
        <v>56.104008</v>
      </c>
      <c r="G1515" s="3">
        <v>2.5769229999999999</v>
      </c>
    </row>
    <row r="1516" spans="1:7">
      <c r="A1516" s="3" t="s">
        <v>9</v>
      </c>
      <c r="B1516" s="3">
        <v>1996</v>
      </c>
      <c r="C1516" s="3">
        <v>132</v>
      </c>
      <c r="E1516" s="3">
        <v>-2.2962414999999998</v>
      </c>
      <c r="F1516" s="3">
        <v>56.104008</v>
      </c>
      <c r="G1516" s="3">
        <v>2.5499999999999998</v>
      </c>
    </row>
    <row r="1517" spans="1:7">
      <c r="A1517" s="3" t="s">
        <v>9</v>
      </c>
      <c r="B1517" s="3">
        <v>1996</v>
      </c>
      <c r="C1517" s="3">
        <v>132</v>
      </c>
      <c r="E1517" s="3">
        <v>-2.2962414999999998</v>
      </c>
      <c r="F1517" s="3">
        <v>56.104008</v>
      </c>
      <c r="G1517" s="3">
        <v>2.5437500000000002</v>
      </c>
    </row>
    <row r="1518" spans="1:7">
      <c r="A1518" s="3" t="s">
        <v>9</v>
      </c>
      <c r="B1518" s="3">
        <v>1996</v>
      </c>
      <c r="C1518" s="3">
        <v>132</v>
      </c>
      <c r="E1518" s="3">
        <v>-2.2962414999999998</v>
      </c>
      <c r="F1518" s="3">
        <v>56.104008</v>
      </c>
      <c r="G1518" s="3">
        <v>2.510526</v>
      </c>
    </row>
    <row r="1519" spans="1:7">
      <c r="A1519" s="3" t="s">
        <v>9</v>
      </c>
      <c r="B1519" s="3">
        <v>1996</v>
      </c>
      <c r="C1519" s="3">
        <v>132</v>
      </c>
      <c r="E1519" s="3">
        <v>-2.2962414999999998</v>
      </c>
      <c r="F1519" s="3">
        <v>56.104008</v>
      </c>
      <c r="G1519" s="3">
        <v>2.4750000000000001</v>
      </c>
    </row>
    <row r="1520" spans="1:7">
      <c r="A1520" s="3" t="s">
        <v>9</v>
      </c>
      <c r="B1520" s="3">
        <v>1996</v>
      </c>
      <c r="C1520" s="3">
        <v>132</v>
      </c>
      <c r="E1520" s="3">
        <v>-2.2962414999999998</v>
      </c>
      <c r="F1520" s="3">
        <v>56.104008</v>
      </c>
      <c r="G1520" s="3">
        <v>2.294737</v>
      </c>
    </row>
    <row r="1521" spans="1:7">
      <c r="A1521" s="3" t="s">
        <v>9</v>
      </c>
      <c r="B1521" s="3">
        <v>1996</v>
      </c>
      <c r="C1521" s="3">
        <v>132</v>
      </c>
      <c r="E1521" s="3">
        <v>-2.2962414999999998</v>
      </c>
      <c r="F1521" s="3">
        <v>56.104008</v>
      </c>
      <c r="G1521" s="3">
        <v>2.2400000000000002</v>
      </c>
    </row>
    <row r="1522" spans="1:7">
      <c r="A1522" s="3" t="s">
        <v>9</v>
      </c>
      <c r="B1522" s="3">
        <v>1996</v>
      </c>
      <c r="C1522" s="3">
        <v>132</v>
      </c>
      <c r="E1522" s="3">
        <v>-2.2962414999999998</v>
      </c>
      <c r="F1522" s="3">
        <v>56.104008</v>
      </c>
      <c r="G1522" s="3">
        <v>2.1411760000000002</v>
      </c>
    </row>
    <row r="1523" spans="1:7">
      <c r="A1523" s="3" t="s">
        <v>9</v>
      </c>
      <c r="B1523" s="3">
        <v>1996</v>
      </c>
      <c r="C1523" s="3">
        <v>132</v>
      </c>
      <c r="E1523" s="3">
        <v>-2.2962414999999998</v>
      </c>
      <c r="F1523" s="3">
        <v>56.104008</v>
      </c>
      <c r="G1523" s="3">
        <v>2.1166670000000001</v>
      </c>
    </row>
    <row r="1524" spans="1:7">
      <c r="A1524" s="3" t="s">
        <v>9</v>
      </c>
      <c r="B1524" s="3">
        <v>1996</v>
      </c>
      <c r="C1524" s="3">
        <v>132</v>
      </c>
      <c r="E1524" s="3">
        <v>-2.2962414999999998</v>
      </c>
      <c r="F1524" s="3">
        <v>56.104008</v>
      </c>
      <c r="G1524" s="3">
        <v>2.1176469999999998</v>
      </c>
    </row>
    <row r="1525" spans="1:7">
      <c r="A1525" s="3" t="s">
        <v>9</v>
      </c>
      <c r="B1525" s="3">
        <v>1996</v>
      </c>
      <c r="C1525" s="3">
        <v>132</v>
      </c>
      <c r="E1525" s="3">
        <v>-2.2962414999999998</v>
      </c>
      <c r="F1525" s="3">
        <v>56.104008</v>
      </c>
      <c r="G1525" s="3">
        <v>2.1210529999999999</v>
      </c>
    </row>
    <row r="1526" spans="1:7">
      <c r="A1526" s="3" t="s">
        <v>9</v>
      </c>
      <c r="B1526" s="3">
        <v>1997</v>
      </c>
      <c r="C1526" s="3">
        <v>132</v>
      </c>
      <c r="E1526" s="3">
        <v>-0.88975733999999995</v>
      </c>
      <c r="F1526" s="3">
        <v>59.995238999999998</v>
      </c>
      <c r="G1526" s="3">
        <v>2.5666669999999998</v>
      </c>
    </row>
    <row r="1527" spans="1:7">
      <c r="A1527" s="3" t="s">
        <v>9</v>
      </c>
      <c r="B1527" s="3">
        <v>1997</v>
      </c>
      <c r="C1527" s="3">
        <v>132</v>
      </c>
      <c r="E1527" s="3">
        <v>-0.88975733999999995</v>
      </c>
      <c r="F1527" s="3">
        <v>59.995238999999998</v>
      </c>
      <c r="G1527" s="3">
        <v>2.5769229999999999</v>
      </c>
    </row>
    <row r="1528" spans="1:7">
      <c r="A1528" s="3" t="s">
        <v>9</v>
      </c>
      <c r="B1528" s="3">
        <v>1997</v>
      </c>
      <c r="C1528" s="3">
        <v>132</v>
      </c>
      <c r="E1528" s="3">
        <v>-0.88975733999999995</v>
      </c>
      <c r="F1528" s="3">
        <v>59.995238999999998</v>
      </c>
      <c r="G1528" s="3">
        <v>2.6076920000000001</v>
      </c>
    </row>
    <row r="1529" spans="1:7">
      <c r="A1529" s="3" t="s">
        <v>9</v>
      </c>
      <c r="B1529" s="3">
        <v>1997</v>
      </c>
      <c r="C1529" s="3">
        <v>132</v>
      </c>
      <c r="E1529" s="3">
        <v>-0.88975733999999995</v>
      </c>
      <c r="F1529" s="3">
        <v>59.995238999999998</v>
      </c>
      <c r="G1529" s="3">
        <v>2.6833330000000002</v>
      </c>
    </row>
    <row r="1530" spans="1:7">
      <c r="A1530" s="3" t="s">
        <v>9</v>
      </c>
      <c r="B1530" s="3">
        <v>1997</v>
      </c>
      <c r="C1530" s="3">
        <v>132</v>
      </c>
      <c r="E1530" s="3">
        <v>-0.88975733999999995</v>
      </c>
      <c r="F1530" s="3">
        <v>59.995238999999998</v>
      </c>
      <c r="G1530" s="3">
        <v>2.6944439999999998</v>
      </c>
    </row>
    <row r="1531" spans="1:7">
      <c r="A1531" s="3" t="s">
        <v>9</v>
      </c>
      <c r="B1531" s="3">
        <v>1997</v>
      </c>
      <c r="C1531" s="3">
        <v>132</v>
      </c>
      <c r="E1531" s="3">
        <v>-0.88975733999999995</v>
      </c>
      <c r="F1531" s="3">
        <v>59.995238999999998</v>
      </c>
      <c r="G1531" s="3">
        <v>2.76</v>
      </c>
    </row>
    <row r="1532" spans="1:7">
      <c r="A1532" s="3" t="s">
        <v>9</v>
      </c>
      <c r="B1532" s="3">
        <v>1997</v>
      </c>
      <c r="C1532" s="3">
        <v>132</v>
      </c>
      <c r="E1532" s="3">
        <v>-0.88975733999999995</v>
      </c>
      <c r="F1532" s="3">
        <v>59.995238999999998</v>
      </c>
      <c r="G1532" s="3">
        <v>2.7764709999999999</v>
      </c>
    </row>
    <row r="1533" spans="1:7">
      <c r="A1533" s="3" t="s">
        <v>9</v>
      </c>
      <c r="B1533" s="3">
        <v>1997</v>
      </c>
      <c r="C1533" s="3">
        <v>132</v>
      </c>
      <c r="E1533" s="3">
        <v>-0.88975733999999995</v>
      </c>
      <c r="F1533" s="3">
        <v>59.995238999999998</v>
      </c>
      <c r="G1533" s="3">
        <v>2.7222219999999999</v>
      </c>
    </row>
    <row r="1534" spans="1:7">
      <c r="A1534" s="3" t="s">
        <v>9</v>
      </c>
      <c r="B1534" s="3">
        <v>1997</v>
      </c>
      <c r="C1534" s="3">
        <v>132</v>
      </c>
      <c r="E1534" s="3">
        <v>-0.88975733999999995</v>
      </c>
      <c r="F1534" s="3">
        <v>59.995238999999998</v>
      </c>
      <c r="G1534" s="3">
        <v>2.8052630000000001</v>
      </c>
    </row>
    <row r="1535" spans="1:7">
      <c r="A1535" s="3" t="s">
        <v>9</v>
      </c>
      <c r="B1535" s="3">
        <v>1997</v>
      </c>
      <c r="C1535" s="3">
        <v>132</v>
      </c>
      <c r="E1535" s="3">
        <v>-0.88975733999999995</v>
      </c>
      <c r="F1535" s="3">
        <v>59.995238999999998</v>
      </c>
      <c r="G1535" s="3">
        <v>2.9105259999999999</v>
      </c>
    </row>
    <row r="1536" spans="1:7">
      <c r="A1536" s="3" t="s">
        <v>9</v>
      </c>
      <c r="B1536" s="3">
        <v>1997</v>
      </c>
      <c r="C1536" s="3">
        <v>132</v>
      </c>
      <c r="E1536" s="3">
        <v>-0.88975733999999995</v>
      </c>
      <c r="F1536" s="3">
        <v>59.995238999999998</v>
      </c>
      <c r="G1536" s="3">
        <v>2.8875000000000002</v>
      </c>
    </row>
    <row r="1537" spans="1:8">
      <c r="A1537" s="3" t="s">
        <v>9</v>
      </c>
      <c r="B1537" s="3">
        <v>1997</v>
      </c>
      <c r="C1537" s="3">
        <v>132</v>
      </c>
      <c r="E1537" s="3">
        <v>-0.88975733999999995</v>
      </c>
      <c r="F1537" s="3">
        <v>59.995238999999998</v>
      </c>
      <c r="G1537" s="3">
        <v>2.7941180000000001</v>
      </c>
    </row>
    <row r="1538" spans="1:8">
      <c r="A1538" s="3" t="s">
        <v>9</v>
      </c>
      <c r="B1538" s="3">
        <v>1998</v>
      </c>
      <c r="C1538" s="3">
        <v>132</v>
      </c>
      <c r="E1538" s="3">
        <v>-0.58657163000000001</v>
      </c>
      <c r="F1538" s="3">
        <v>61.425907000000002</v>
      </c>
      <c r="G1538" s="3">
        <v>2.6</v>
      </c>
    </row>
    <row r="1539" spans="1:8">
      <c r="A1539" s="3" t="s">
        <v>9</v>
      </c>
      <c r="B1539" s="3">
        <v>1998</v>
      </c>
      <c r="C1539" s="3">
        <v>132</v>
      </c>
      <c r="E1539" s="3">
        <v>-0.58657163000000001</v>
      </c>
      <c r="F1539" s="3">
        <v>61.425907000000002</v>
      </c>
      <c r="G1539" s="3">
        <v>2.6727270000000001</v>
      </c>
    </row>
    <row r="1540" spans="1:8">
      <c r="A1540" s="3" t="s">
        <v>9</v>
      </c>
      <c r="B1540" s="3">
        <v>1998</v>
      </c>
      <c r="C1540" s="3">
        <v>132</v>
      </c>
      <c r="E1540" s="3">
        <v>-0.58657163000000001</v>
      </c>
      <c r="F1540" s="3">
        <v>61.425907000000002</v>
      </c>
      <c r="G1540" s="3">
        <v>2.65</v>
      </c>
    </row>
    <row r="1541" spans="1:8">
      <c r="A1541" s="3" t="s">
        <v>9</v>
      </c>
      <c r="B1541" s="3">
        <v>1998</v>
      </c>
      <c r="C1541" s="3">
        <v>132</v>
      </c>
      <c r="E1541" s="3">
        <v>-0.58657163000000001</v>
      </c>
      <c r="F1541" s="3">
        <v>61.425907000000002</v>
      </c>
      <c r="G1541" s="3">
        <v>2.6736840000000002</v>
      </c>
    </row>
    <row r="1542" spans="1:8">
      <c r="A1542" s="3" t="s">
        <v>9</v>
      </c>
      <c r="B1542" s="3">
        <v>1998</v>
      </c>
      <c r="C1542" s="3">
        <v>132</v>
      </c>
      <c r="E1542" s="3">
        <v>-0.58657163000000001</v>
      </c>
      <c r="F1542" s="3">
        <v>61.425907000000002</v>
      </c>
      <c r="G1542" s="3">
        <v>2.6812499999999999</v>
      </c>
    </row>
    <row r="1543" spans="1:8">
      <c r="A1543" s="3" t="s">
        <v>9</v>
      </c>
      <c r="B1543" s="3">
        <v>1998</v>
      </c>
      <c r="C1543" s="3">
        <v>132</v>
      </c>
      <c r="E1543" s="3">
        <v>-0.58657163000000001</v>
      </c>
      <c r="F1543" s="3">
        <v>61.425907000000002</v>
      </c>
      <c r="G1543" s="3">
        <v>2.7124999999999999</v>
      </c>
    </row>
    <row r="1544" spans="1:8">
      <c r="A1544" s="3" t="s">
        <v>9</v>
      </c>
      <c r="B1544" s="3">
        <v>1998</v>
      </c>
      <c r="C1544" s="3">
        <v>132</v>
      </c>
      <c r="E1544" s="3">
        <v>-0.58657163000000001</v>
      </c>
      <c r="F1544" s="3">
        <v>61.425907000000002</v>
      </c>
      <c r="G1544" s="3">
        <v>2.6882350000000002</v>
      </c>
    </row>
    <row r="1545" spans="1:8">
      <c r="A1545" s="3" t="s">
        <v>9</v>
      </c>
      <c r="B1545" s="3">
        <v>1998</v>
      </c>
      <c r="C1545" s="3">
        <v>132</v>
      </c>
      <c r="E1545" s="3">
        <v>-0.58657163000000001</v>
      </c>
      <c r="F1545" s="3">
        <v>61.425907000000002</v>
      </c>
      <c r="G1545" s="3">
        <v>2.694118</v>
      </c>
    </row>
    <row r="1546" spans="1:8">
      <c r="A1546" s="3" t="s">
        <v>9</v>
      </c>
      <c r="B1546" s="3">
        <v>1998</v>
      </c>
      <c r="C1546" s="3">
        <v>132</v>
      </c>
      <c r="E1546" s="3">
        <v>-0.58657163000000001</v>
      </c>
      <c r="F1546" s="3">
        <v>61.425907000000002</v>
      </c>
      <c r="G1546" s="3">
        <v>2.48421</v>
      </c>
    </row>
    <row r="1547" spans="1:8">
      <c r="A1547" s="3" t="s">
        <v>9</v>
      </c>
      <c r="B1547" s="3">
        <v>1998</v>
      </c>
      <c r="C1547" s="3">
        <v>132</v>
      </c>
      <c r="E1547" s="3">
        <v>-0.58657163000000001</v>
      </c>
      <c r="F1547" s="3">
        <v>61.425907000000002</v>
      </c>
      <c r="G1547" s="3">
        <v>2.3882349999999999</v>
      </c>
    </row>
    <row r="1548" spans="1:8">
      <c r="A1548" s="3" t="s">
        <v>9</v>
      </c>
      <c r="B1548" s="3">
        <v>1998</v>
      </c>
      <c r="C1548" s="3">
        <v>132</v>
      </c>
      <c r="E1548" s="3">
        <v>-0.58657163000000001</v>
      </c>
      <c r="F1548" s="3">
        <v>61.425907000000002</v>
      </c>
      <c r="G1548" s="3">
        <v>2.3157890000000001</v>
      </c>
    </row>
    <row r="1549" spans="1:8">
      <c r="A1549" s="3" t="s">
        <v>9</v>
      </c>
      <c r="B1549" s="3">
        <v>1998</v>
      </c>
      <c r="C1549" s="3">
        <v>132</v>
      </c>
      <c r="E1549" s="3">
        <v>-0.58657163000000001</v>
      </c>
      <c r="F1549" s="3">
        <v>61.425907000000002</v>
      </c>
      <c r="G1549" s="3">
        <v>2.242105</v>
      </c>
    </row>
    <row r="1550" spans="1:8">
      <c r="A1550" s="3" t="s">
        <v>9</v>
      </c>
      <c r="B1550" s="3">
        <v>1999</v>
      </c>
      <c r="C1550" s="3">
        <v>132</v>
      </c>
      <c r="E1550" s="3">
        <v>0.50717705000000002</v>
      </c>
      <c r="F1550" s="3">
        <v>61.350872000000003</v>
      </c>
      <c r="G1550" s="3">
        <v>2.6636359999999999</v>
      </c>
      <c r="H1550" s="3">
        <v>-2.6229079999999998</v>
      </c>
    </row>
    <row r="1551" spans="1:8">
      <c r="A1551" s="3" t="s">
        <v>9</v>
      </c>
      <c r="B1551" s="3">
        <v>1999</v>
      </c>
      <c r="C1551" s="3">
        <v>132</v>
      </c>
      <c r="E1551" s="3">
        <v>0.50717705000000002</v>
      </c>
      <c r="F1551" s="3">
        <v>61.350872000000003</v>
      </c>
      <c r="G1551" s="3">
        <v>2.6666669999999999</v>
      </c>
      <c r="H1551" s="3">
        <v>-3.3182010000000002</v>
      </c>
    </row>
    <row r="1552" spans="1:8">
      <c r="A1552" s="3" t="s">
        <v>9</v>
      </c>
      <c r="B1552" s="3">
        <v>1999</v>
      </c>
      <c r="C1552" s="3">
        <v>132</v>
      </c>
      <c r="E1552" s="3">
        <v>0.50717705000000002</v>
      </c>
      <c r="F1552" s="3">
        <v>61.350872000000003</v>
      </c>
      <c r="G1552" s="3">
        <v>2.625</v>
      </c>
      <c r="H1552" s="3">
        <v>-3.254915</v>
      </c>
    </row>
    <row r="1553" spans="1:8">
      <c r="A1553" s="3" t="s">
        <v>9</v>
      </c>
      <c r="B1553" s="3">
        <v>1999</v>
      </c>
      <c r="C1553" s="3">
        <v>132</v>
      </c>
      <c r="E1553" s="3">
        <v>0.50717705000000002</v>
      </c>
      <c r="F1553" s="3">
        <v>61.350872000000003</v>
      </c>
      <c r="G1553" s="3">
        <v>2.6888890000000001</v>
      </c>
      <c r="H1553" s="3">
        <v>-3.120276</v>
      </c>
    </row>
    <row r="1554" spans="1:8">
      <c r="A1554" s="3" t="s">
        <v>9</v>
      </c>
      <c r="B1554" s="3">
        <v>1999</v>
      </c>
      <c r="C1554" s="3">
        <v>132</v>
      </c>
      <c r="E1554" s="3">
        <v>0.50717705000000002</v>
      </c>
      <c r="F1554" s="3">
        <v>61.350872000000003</v>
      </c>
      <c r="G1554" s="3">
        <v>2.7058819999999999</v>
      </c>
      <c r="H1554" s="3">
        <v>-2.9032710000000002</v>
      </c>
    </row>
    <row r="1555" spans="1:8">
      <c r="A1555" s="3" t="s">
        <v>9</v>
      </c>
      <c r="B1555" s="3">
        <v>1999</v>
      </c>
      <c r="C1555" s="3">
        <v>132</v>
      </c>
      <c r="E1555" s="3">
        <v>0.50717705000000002</v>
      </c>
      <c r="F1555" s="3">
        <v>61.350872000000003</v>
      </c>
      <c r="G1555" s="3">
        <v>2.65</v>
      </c>
      <c r="H1555" s="3">
        <v>-2.91228</v>
      </c>
    </row>
    <row r="1556" spans="1:8">
      <c r="A1556" s="3" t="s">
        <v>9</v>
      </c>
      <c r="B1556" s="3">
        <v>1999</v>
      </c>
      <c r="C1556" s="3">
        <v>132</v>
      </c>
      <c r="E1556" s="3">
        <v>0.50717705000000002</v>
      </c>
      <c r="F1556" s="3">
        <v>61.350872000000003</v>
      </c>
      <c r="G1556" s="3">
        <v>2.7210529999999999</v>
      </c>
      <c r="H1556" s="3">
        <v>-2.704647</v>
      </c>
    </row>
    <row r="1557" spans="1:8">
      <c r="A1557" s="3" t="s">
        <v>9</v>
      </c>
      <c r="B1557" s="3">
        <v>1999</v>
      </c>
      <c r="C1557" s="3">
        <v>132</v>
      </c>
      <c r="E1557" s="3">
        <v>0.50717705000000002</v>
      </c>
      <c r="F1557" s="3">
        <v>61.350872000000003</v>
      </c>
      <c r="G1557" s="3">
        <v>2.7470590000000001</v>
      </c>
      <c r="H1557" s="3">
        <v>-2.722791</v>
      </c>
    </row>
    <row r="1558" spans="1:8">
      <c r="A1558" s="3" t="s">
        <v>9</v>
      </c>
      <c r="B1558" s="3">
        <v>1999</v>
      </c>
      <c r="C1558" s="3">
        <v>132</v>
      </c>
      <c r="E1558" s="3">
        <v>0.50717705000000002</v>
      </c>
      <c r="F1558" s="3">
        <v>61.350872000000003</v>
      </c>
      <c r="G1558" s="3">
        <v>2.8263159999999998</v>
      </c>
      <c r="H1558" s="3">
        <v>-2.6570960000000001</v>
      </c>
    </row>
    <row r="1559" spans="1:8">
      <c r="A1559" s="3" t="s">
        <v>9</v>
      </c>
      <c r="B1559" s="3">
        <v>1999</v>
      </c>
      <c r="C1559" s="3">
        <v>132</v>
      </c>
      <c r="E1559" s="3">
        <v>0.50717705000000002</v>
      </c>
      <c r="F1559" s="3">
        <v>61.350872000000003</v>
      </c>
      <c r="G1559" s="3">
        <v>2.983333</v>
      </c>
      <c r="H1559" s="3">
        <v>-2.432531</v>
      </c>
    </row>
    <row r="1560" spans="1:8">
      <c r="A1560" s="3" t="s">
        <v>9</v>
      </c>
      <c r="B1560" s="3">
        <v>1999</v>
      </c>
      <c r="C1560" s="3">
        <v>132</v>
      </c>
      <c r="E1560" s="3">
        <v>0.50717705000000002</v>
      </c>
      <c r="F1560" s="3">
        <v>61.350872000000003</v>
      </c>
      <c r="G1560" s="3">
        <v>3.036842</v>
      </c>
      <c r="H1560" s="3">
        <v>-2.0805199999999999</v>
      </c>
    </row>
    <row r="1561" spans="1:8">
      <c r="A1561" s="3" t="s">
        <v>9</v>
      </c>
      <c r="B1561" s="3">
        <v>1999</v>
      </c>
      <c r="C1561" s="3">
        <v>132</v>
      </c>
      <c r="E1561" s="3">
        <v>0.50717705000000002</v>
      </c>
      <c r="F1561" s="3">
        <v>61.350872000000003</v>
      </c>
      <c r="G1561" s="3">
        <v>3.194118</v>
      </c>
      <c r="H1561" s="3">
        <v>-1.9863999999999999</v>
      </c>
    </row>
    <row r="1562" spans="1:8">
      <c r="A1562" s="3" t="s">
        <v>9</v>
      </c>
      <c r="B1562" s="3">
        <v>2000</v>
      </c>
      <c r="C1562" s="3">
        <v>132</v>
      </c>
      <c r="E1562" s="3">
        <v>1.1048751999999999</v>
      </c>
      <c r="F1562" s="3">
        <v>60.499687000000002</v>
      </c>
      <c r="G1562" s="3">
        <v>3.0090910000000002</v>
      </c>
      <c r="H1562" s="3">
        <v>-2.0912540000000002</v>
      </c>
    </row>
    <row r="1563" spans="1:8">
      <c r="A1563" s="3" t="s">
        <v>9</v>
      </c>
      <c r="B1563" s="3">
        <v>2000</v>
      </c>
      <c r="C1563" s="3">
        <v>132</v>
      </c>
      <c r="E1563" s="3">
        <v>1.1048751999999999</v>
      </c>
      <c r="F1563" s="3">
        <v>60.499687000000002</v>
      </c>
      <c r="G1563" s="3">
        <v>2.9909089999999998</v>
      </c>
      <c r="H1563" s="3">
        <v>-2.5855389999999998</v>
      </c>
    </row>
    <row r="1564" spans="1:8">
      <c r="A1564" s="3" t="s">
        <v>9</v>
      </c>
      <c r="B1564" s="3">
        <v>2000</v>
      </c>
      <c r="C1564" s="3">
        <v>132</v>
      </c>
      <c r="E1564" s="3">
        <v>1.1048751999999999</v>
      </c>
      <c r="F1564" s="3">
        <v>60.499687000000002</v>
      </c>
      <c r="G1564" s="3">
        <v>3.1461540000000001</v>
      </c>
      <c r="H1564" s="3">
        <v>-2.564594</v>
      </c>
    </row>
    <row r="1565" spans="1:8">
      <c r="A1565" s="3" t="s">
        <v>9</v>
      </c>
      <c r="B1565" s="3">
        <v>2000</v>
      </c>
      <c r="C1565" s="3">
        <v>132</v>
      </c>
      <c r="E1565" s="3">
        <v>1.1048751999999999</v>
      </c>
      <c r="F1565" s="3">
        <v>60.499687000000002</v>
      </c>
      <c r="G1565" s="3">
        <v>3.1461540000000001</v>
      </c>
      <c r="H1565" s="3">
        <v>-2.127834</v>
      </c>
    </row>
    <row r="1566" spans="1:8">
      <c r="A1566" s="3" t="s">
        <v>9</v>
      </c>
      <c r="B1566" s="3">
        <v>2000</v>
      </c>
      <c r="C1566" s="3">
        <v>132</v>
      </c>
      <c r="E1566" s="3">
        <v>1.1048751999999999</v>
      </c>
      <c r="F1566" s="3">
        <v>60.499687000000002</v>
      </c>
      <c r="G1566" s="3">
        <v>3.3235290000000002</v>
      </c>
      <c r="H1566" s="3">
        <v>-2.127834</v>
      </c>
    </row>
    <row r="1567" spans="1:8">
      <c r="A1567" s="3" t="s">
        <v>9</v>
      </c>
      <c r="B1567" s="3">
        <v>2000</v>
      </c>
      <c r="C1567" s="3">
        <v>132</v>
      </c>
      <c r="E1567" s="3">
        <v>1.1048751999999999</v>
      </c>
      <c r="F1567" s="3">
        <v>60.499687000000002</v>
      </c>
      <c r="G1567" s="3">
        <v>3.3421050000000001</v>
      </c>
      <c r="H1567" s="3">
        <v>-0.21667220000000001</v>
      </c>
    </row>
    <row r="1568" spans="1:8">
      <c r="A1568" s="3" t="s">
        <v>9</v>
      </c>
      <c r="B1568" s="3">
        <v>2000</v>
      </c>
      <c r="C1568" s="3">
        <v>132</v>
      </c>
      <c r="E1568" s="3">
        <v>1.1048751999999999</v>
      </c>
      <c r="F1568" s="3">
        <v>60.499687000000002</v>
      </c>
      <c r="G1568" s="3">
        <v>3.326667</v>
      </c>
      <c r="H1568" s="3">
        <v>-0.14630899999999999</v>
      </c>
    </row>
    <row r="1569" spans="1:8">
      <c r="A1569" s="3" t="s">
        <v>9</v>
      </c>
      <c r="B1569" s="3">
        <v>2000</v>
      </c>
      <c r="C1569" s="3">
        <v>132</v>
      </c>
      <c r="E1569" s="3">
        <v>1.1048751999999999</v>
      </c>
      <c r="F1569" s="3">
        <v>60.499687000000002</v>
      </c>
      <c r="G1569" s="3">
        <v>3.3470589999999998</v>
      </c>
      <c r="H1569" s="3">
        <v>-0.1125058</v>
      </c>
    </row>
    <row r="1570" spans="1:8">
      <c r="A1570" s="3" t="s">
        <v>9</v>
      </c>
      <c r="B1570" s="3">
        <v>2000</v>
      </c>
      <c r="C1570" s="3">
        <v>132</v>
      </c>
      <c r="E1570" s="3">
        <v>1.1048751999999999</v>
      </c>
      <c r="F1570" s="3">
        <v>60.499687000000002</v>
      </c>
      <c r="G1570" s="3">
        <v>3.2705880000000001</v>
      </c>
      <c r="H1570" s="3">
        <v>-5.8530199999999998E-2</v>
      </c>
    </row>
    <row r="1571" spans="1:8">
      <c r="A1571" s="3" t="s">
        <v>9</v>
      </c>
      <c r="B1571" s="3">
        <v>2000</v>
      </c>
      <c r="C1571" s="3">
        <v>132</v>
      </c>
      <c r="E1571" s="3">
        <v>1.1048751999999999</v>
      </c>
      <c r="F1571" s="3">
        <v>60.499687000000002</v>
      </c>
      <c r="G1571" s="3">
        <v>3.2588240000000002</v>
      </c>
      <c r="H1571" s="3">
        <v>6.5561099999999997E-2</v>
      </c>
    </row>
    <row r="1572" spans="1:8">
      <c r="A1572" s="3" t="s">
        <v>9</v>
      </c>
      <c r="B1572" s="3">
        <v>2000</v>
      </c>
      <c r="C1572" s="3">
        <v>132</v>
      </c>
      <c r="E1572" s="3">
        <v>1.1048751999999999</v>
      </c>
      <c r="F1572" s="3">
        <v>60.499687000000002</v>
      </c>
      <c r="G1572" s="3">
        <v>3.1666669999999999</v>
      </c>
      <c r="H1572" s="3">
        <v>0.19078999999999999</v>
      </c>
    </row>
    <row r="1573" spans="1:8">
      <c r="A1573" s="3" t="s">
        <v>9</v>
      </c>
      <c r="B1573" s="3">
        <v>2000</v>
      </c>
      <c r="C1573" s="3">
        <v>132</v>
      </c>
      <c r="E1573" s="3">
        <v>1.1048751999999999</v>
      </c>
      <c r="F1573" s="3">
        <v>60.499687000000002</v>
      </c>
      <c r="G1573" s="3">
        <v>3.0714290000000002</v>
      </c>
      <c r="H1573" s="3">
        <v>0.27247959999999999</v>
      </c>
    </row>
    <row r="1574" spans="1:8">
      <c r="A1574" s="3" t="s">
        <v>9</v>
      </c>
      <c r="B1574" s="3">
        <v>2001</v>
      </c>
      <c r="C1574" s="3">
        <v>132</v>
      </c>
      <c r="D1574" s="3">
        <v>4.9466364</v>
      </c>
      <c r="E1574" s="3">
        <v>1.2587668000000001</v>
      </c>
      <c r="F1574" s="3">
        <v>58.880619000000003</v>
      </c>
      <c r="G1574" s="3">
        <v>3.02</v>
      </c>
      <c r="H1574" s="3">
        <v>0.303429</v>
      </c>
    </row>
    <row r="1575" spans="1:8">
      <c r="A1575" s="3" t="s">
        <v>9</v>
      </c>
      <c r="B1575" s="3">
        <v>2001</v>
      </c>
      <c r="C1575" s="3">
        <v>132</v>
      </c>
      <c r="D1575" s="3">
        <v>4.9372499999999997</v>
      </c>
      <c r="E1575" s="3">
        <v>1.2587668000000001</v>
      </c>
      <c r="F1575" s="3">
        <v>58.880619000000003</v>
      </c>
      <c r="G1575" s="3">
        <v>2.9666670000000002</v>
      </c>
      <c r="H1575" s="3">
        <v>-0.34719489999999997</v>
      </c>
    </row>
    <row r="1576" spans="1:8">
      <c r="A1576" s="3" t="s">
        <v>9</v>
      </c>
      <c r="B1576" s="3">
        <v>2001</v>
      </c>
      <c r="C1576" s="3">
        <v>132</v>
      </c>
      <c r="D1576" s="3">
        <v>4.8417726999999999</v>
      </c>
      <c r="E1576" s="3">
        <v>1.2587668000000001</v>
      </c>
      <c r="F1576" s="3">
        <v>58.880619000000003</v>
      </c>
      <c r="G1576" s="3">
        <v>2.9076919999999999</v>
      </c>
      <c r="H1576" s="3">
        <v>-0.29318630000000001</v>
      </c>
    </row>
    <row r="1577" spans="1:8">
      <c r="A1577" s="3" t="s">
        <v>9</v>
      </c>
      <c r="B1577" s="3">
        <v>2001</v>
      </c>
      <c r="C1577" s="3">
        <v>132</v>
      </c>
      <c r="D1577" s="3">
        <v>5.0038571000000003</v>
      </c>
      <c r="E1577" s="3">
        <v>1.2587668000000001</v>
      </c>
      <c r="F1577" s="3">
        <v>58.880619000000003</v>
      </c>
      <c r="G1577" s="3">
        <v>2.864706</v>
      </c>
      <c r="H1577" s="3">
        <v>-0.24907799999999999</v>
      </c>
    </row>
    <row r="1578" spans="1:8">
      <c r="A1578" s="3" t="s">
        <v>9</v>
      </c>
      <c r="B1578" s="3">
        <v>2001</v>
      </c>
      <c r="C1578" s="3">
        <v>132</v>
      </c>
      <c r="D1578" s="3">
        <v>5.2085217000000004</v>
      </c>
      <c r="E1578" s="3">
        <v>1.2587668000000001</v>
      </c>
      <c r="F1578" s="3">
        <v>58.880619000000003</v>
      </c>
      <c r="G1578" s="3">
        <v>2.8125</v>
      </c>
      <c r="H1578" s="3">
        <v>-7.6218999999999995E-2</v>
      </c>
    </row>
    <row r="1579" spans="1:8">
      <c r="A1579" s="3" t="s">
        <v>9</v>
      </c>
      <c r="B1579" s="3">
        <v>2001</v>
      </c>
      <c r="C1579" s="3">
        <v>132</v>
      </c>
      <c r="D1579" s="3">
        <v>5.1500475999999997</v>
      </c>
      <c r="E1579" s="3">
        <v>1.2587668000000001</v>
      </c>
      <c r="F1579" s="3">
        <v>58.880619000000003</v>
      </c>
      <c r="G1579" s="3">
        <v>2.6812499999999999</v>
      </c>
      <c r="H1579" s="3">
        <v>-6.2798900000000005E-2</v>
      </c>
    </row>
    <row r="1580" spans="1:8">
      <c r="A1580" s="3" t="s">
        <v>9</v>
      </c>
      <c r="B1580" s="3">
        <v>2001</v>
      </c>
      <c r="C1580" s="3">
        <v>132</v>
      </c>
      <c r="D1580" s="3">
        <v>5.1487273</v>
      </c>
      <c r="E1580" s="3">
        <v>1.2587668000000001</v>
      </c>
      <c r="F1580" s="3">
        <v>58.880619000000003</v>
      </c>
      <c r="G1580" s="3">
        <v>2.5647060000000002</v>
      </c>
      <c r="H1580" s="3">
        <v>-0.10137640000000001</v>
      </c>
    </row>
    <row r="1581" spans="1:8">
      <c r="A1581" s="3" t="s">
        <v>9</v>
      </c>
      <c r="B1581" s="3">
        <v>2001</v>
      </c>
      <c r="C1581" s="3">
        <v>132</v>
      </c>
      <c r="D1581" s="3">
        <v>4.9555217000000003</v>
      </c>
      <c r="E1581" s="3">
        <v>1.2587668000000001</v>
      </c>
      <c r="F1581" s="3">
        <v>58.880619000000003</v>
      </c>
      <c r="G1581" s="3">
        <v>2.535714</v>
      </c>
      <c r="H1581" s="3">
        <v>-3.6265899999999997E-2</v>
      </c>
    </row>
    <row r="1582" spans="1:8">
      <c r="A1582" s="3" t="s">
        <v>9</v>
      </c>
      <c r="B1582" s="3">
        <v>2001</v>
      </c>
      <c r="C1582" s="3">
        <v>132</v>
      </c>
      <c r="D1582" s="3">
        <v>4.9475499999999997</v>
      </c>
      <c r="E1582" s="3">
        <v>1.2587668000000001</v>
      </c>
      <c r="F1582" s="3">
        <v>58.880619000000003</v>
      </c>
      <c r="G1582" s="3">
        <v>2.4500000000000002</v>
      </c>
      <c r="H1582" s="3">
        <v>-7.2563299999999997E-2</v>
      </c>
    </row>
    <row r="1583" spans="1:8">
      <c r="A1583" s="3" t="s">
        <v>9</v>
      </c>
      <c r="B1583" s="3">
        <v>2001</v>
      </c>
      <c r="C1583" s="3">
        <v>132</v>
      </c>
      <c r="D1583" s="3">
        <v>4.7283477999999999</v>
      </c>
      <c r="E1583" s="3">
        <v>1.2587668000000001</v>
      </c>
      <c r="F1583" s="3">
        <v>58.880619000000003</v>
      </c>
      <c r="G1583" s="3">
        <v>1.7749999999999999</v>
      </c>
      <c r="H1583" s="3">
        <v>1.0405930000000001</v>
      </c>
    </row>
    <row r="1584" spans="1:8">
      <c r="A1584" s="3" t="s">
        <v>9</v>
      </c>
      <c r="B1584" s="3">
        <v>2001</v>
      </c>
      <c r="C1584" s="3">
        <v>132</v>
      </c>
      <c r="D1584" s="3">
        <v>4.6116818000000004</v>
      </c>
      <c r="E1584" s="3">
        <v>1.2587668000000001</v>
      </c>
      <c r="F1584" s="3">
        <v>58.880619000000003</v>
      </c>
      <c r="G1584" s="3">
        <v>1.65</v>
      </c>
      <c r="H1584" s="3">
        <v>1.1849149999999999</v>
      </c>
    </row>
    <row r="1585" spans="1:8">
      <c r="A1585" s="3" t="s">
        <v>9</v>
      </c>
      <c r="B1585" s="3">
        <v>2001</v>
      </c>
      <c r="C1585" s="3">
        <v>132</v>
      </c>
      <c r="D1585" s="3">
        <v>4.8945238</v>
      </c>
      <c r="E1585" s="3">
        <v>1.2587668000000001</v>
      </c>
      <c r="F1585" s="3">
        <v>58.880619000000003</v>
      </c>
      <c r="G1585" s="3">
        <v>1.5529409999999999</v>
      </c>
      <c r="H1585" s="3">
        <v>1.166987</v>
      </c>
    </row>
    <row r="1586" spans="1:8">
      <c r="A1586" s="3" t="s">
        <v>9</v>
      </c>
      <c r="B1586" s="3">
        <v>2002</v>
      </c>
      <c r="C1586" s="3">
        <v>132</v>
      </c>
      <c r="D1586" s="3">
        <v>4.9499129999999996</v>
      </c>
      <c r="E1586" s="3">
        <v>1.1544455</v>
      </c>
      <c r="F1586" s="3">
        <v>58.340919</v>
      </c>
      <c r="G1586" s="3">
        <v>2.8272729999999999</v>
      </c>
      <c r="H1586" s="3">
        <v>1.1392979999999999</v>
      </c>
    </row>
    <row r="1587" spans="1:8">
      <c r="A1587" s="3" t="s">
        <v>9</v>
      </c>
      <c r="B1587" s="3">
        <v>2002</v>
      </c>
      <c r="C1587" s="3">
        <v>132</v>
      </c>
      <c r="D1587" s="3">
        <v>5.0047499999999996</v>
      </c>
      <c r="E1587" s="3">
        <v>1.1544455</v>
      </c>
      <c r="F1587" s="3">
        <v>58.340919</v>
      </c>
      <c r="G1587" s="3">
        <v>2.7388889999999999</v>
      </c>
      <c r="H1587" s="3">
        <v>1.66761</v>
      </c>
    </row>
    <row r="1588" spans="1:8">
      <c r="A1588" s="3" t="s">
        <v>9</v>
      </c>
      <c r="B1588" s="3">
        <v>2002</v>
      </c>
      <c r="C1588" s="3">
        <v>132</v>
      </c>
      <c r="D1588" s="3">
        <v>5.2595238000000002</v>
      </c>
      <c r="E1588" s="3">
        <v>1.1544455</v>
      </c>
      <c r="F1588" s="3">
        <v>58.340919</v>
      </c>
      <c r="G1588" s="3">
        <v>2.8009140000000001</v>
      </c>
      <c r="H1588" s="3">
        <v>1.7022870000000001</v>
      </c>
    </row>
    <row r="1589" spans="1:8">
      <c r="A1589" s="3" t="s">
        <v>9</v>
      </c>
      <c r="B1589" s="3">
        <v>2002</v>
      </c>
      <c r="C1589" s="3">
        <v>132</v>
      </c>
      <c r="D1589" s="3">
        <v>5.2493635999999997</v>
      </c>
      <c r="E1589" s="3">
        <v>1.1544455</v>
      </c>
      <c r="F1589" s="3">
        <v>58.340919</v>
      </c>
      <c r="G1589" s="3">
        <v>2.7833839999999999</v>
      </c>
      <c r="H1589" s="3">
        <v>1.7277659999999999</v>
      </c>
    </row>
    <row r="1590" spans="1:8">
      <c r="A1590" s="3" t="s">
        <v>9</v>
      </c>
      <c r="B1590" s="3">
        <v>2002</v>
      </c>
      <c r="C1590" s="3">
        <v>132</v>
      </c>
      <c r="D1590" s="3">
        <v>5.2581739000000001</v>
      </c>
      <c r="E1590" s="3">
        <v>1.1544455</v>
      </c>
      <c r="F1590" s="3">
        <v>58.340919</v>
      </c>
      <c r="G1590" s="3">
        <v>2.8484409999999998</v>
      </c>
      <c r="H1590" s="3">
        <v>-4.9687099999999998E-2</v>
      </c>
    </row>
    <row r="1591" spans="1:8">
      <c r="A1591" s="3" t="s">
        <v>9</v>
      </c>
      <c r="B1591" s="3">
        <v>2002</v>
      </c>
      <c r="C1591" s="3">
        <v>132</v>
      </c>
      <c r="D1591" s="3">
        <v>5.1128</v>
      </c>
      <c r="E1591" s="3">
        <v>1.1544455</v>
      </c>
      <c r="F1591" s="3">
        <v>58.340919</v>
      </c>
      <c r="G1591" s="3">
        <v>2.854085</v>
      </c>
      <c r="H1591" s="3">
        <v>1.7415400000000001E-2</v>
      </c>
    </row>
    <row r="1592" spans="1:8">
      <c r="A1592" s="3" t="s">
        <v>9</v>
      </c>
      <c r="B1592" s="3">
        <v>2002</v>
      </c>
      <c r="C1592" s="3">
        <v>132</v>
      </c>
      <c r="D1592" s="3">
        <v>4.9553042999999999</v>
      </c>
      <c r="E1592" s="3">
        <v>1.1544455</v>
      </c>
      <c r="F1592" s="3">
        <v>58.340919</v>
      </c>
      <c r="G1592" s="3">
        <v>2.8286410000000002</v>
      </c>
      <c r="H1592" s="3">
        <v>2.1344399999999999E-2</v>
      </c>
    </row>
    <row r="1593" spans="1:8">
      <c r="A1593" s="3" t="s">
        <v>9</v>
      </c>
      <c r="B1593" s="3">
        <v>2002</v>
      </c>
      <c r="C1593" s="3">
        <v>132</v>
      </c>
      <c r="D1593" s="3">
        <v>4.6748181999999998</v>
      </c>
      <c r="E1593" s="3">
        <v>1.1544455</v>
      </c>
      <c r="F1593" s="3">
        <v>58.340919</v>
      </c>
      <c r="G1593" s="3">
        <v>2.6950319999999999</v>
      </c>
      <c r="H1593" s="3">
        <v>-0.2296752</v>
      </c>
    </row>
    <row r="1594" spans="1:8">
      <c r="A1594" s="3" t="s">
        <v>9</v>
      </c>
      <c r="B1594" s="3">
        <v>2002</v>
      </c>
      <c r="C1594" s="3">
        <v>132</v>
      </c>
      <c r="D1594" s="3">
        <v>4.4751428999999998</v>
      </c>
      <c r="E1594" s="3">
        <v>1.1544455</v>
      </c>
      <c r="F1594" s="3">
        <v>58.340919</v>
      </c>
      <c r="G1594" s="3">
        <v>2.3661819999999998</v>
      </c>
      <c r="H1594" s="3">
        <v>-0.2045022</v>
      </c>
    </row>
    <row r="1595" spans="1:8">
      <c r="A1595" s="3" t="s">
        <v>9</v>
      </c>
      <c r="B1595" s="3">
        <v>2002</v>
      </c>
      <c r="C1595" s="3">
        <v>132</v>
      </c>
      <c r="D1595" s="3">
        <v>4.5935217000000002</v>
      </c>
      <c r="E1595" s="3">
        <v>1.1544455</v>
      </c>
      <c r="F1595" s="3">
        <v>58.340919</v>
      </c>
      <c r="G1595" s="3">
        <v>1.916107</v>
      </c>
      <c r="H1595" s="3">
        <v>-0.28870899999999999</v>
      </c>
    </row>
    <row r="1596" spans="1:8">
      <c r="A1596" s="3" t="s">
        <v>9</v>
      </c>
      <c r="B1596" s="3">
        <v>2002</v>
      </c>
      <c r="C1596" s="3">
        <v>132</v>
      </c>
      <c r="D1596" s="3">
        <v>4.5797619000000003</v>
      </c>
      <c r="E1596" s="3">
        <v>1.1544455</v>
      </c>
      <c r="F1596" s="3">
        <v>58.340919</v>
      </c>
      <c r="G1596" s="3">
        <v>1.8028139999999999</v>
      </c>
      <c r="H1596" s="3">
        <v>-0.52454990000000001</v>
      </c>
    </row>
    <row r="1597" spans="1:8">
      <c r="A1597" s="3" t="s">
        <v>9</v>
      </c>
      <c r="B1597" s="3">
        <v>2002</v>
      </c>
      <c r="C1597" s="3">
        <v>132</v>
      </c>
      <c r="D1597" s="3">
        <v>4.4009999999999998</v>
      </c>
      <c r="E1597" s="3">
        <v>1.1544455</v>
      </c>
      <c r="F1597" s="3">
        <v>58.340919</v>
      </c>
      <c r="G1597" s="3">
        <v>1.7201949999999999</v>
      </c>
      <c r="H1597" s="3">
        <v>-0.56541249999999998</v>
      </c>
    </row>
    <row r="1598" spans="1:8">
      <c r="A1598" s="3" t="s">
        <v>9</v>
      </c>
      <c r="B1598" s="3">
        <v>2003</v>
      </c>
      <c r="C1598" s="3">
        <v>132</v>
      </c>
      <c r="D1598" s="3">
        <v>4.2252174</v>
      </c>
      <c r="E1598" s="3">
        <v>-0.45294398000000002</v>
      </c>
      <c r="F1598" s="3">
        <v>60.258377000000003</v>
      </c>
      <c r="G1598" s="3">
        <v>2.4770349999999999</v>
      </c>
      <c r="H1598" s="3">
        <v>-0.22184490000000001</v>
      </c>
    </row>
    <row r="1599" spans="1:8">
      <c r="A1599" s="3" t="s">
        <v>9</v>
      </c>
      <c r="B1599" s="3">
        <v>2003</v>
      </c>
      <c r="C1599" s="3">
        <v>132</v>
      </c>
      <c r="D1599" s="3">
        <v>4.0141999999999998</v>
      </c>
      <c r="E1599" s="3">
        <v>-0.45294398000000002</v>
      </c>
      <c r="F1599" s="3">
        <v>60.258377000000003</v>
      </c>
      <c r="G1599" s="3">
        <v>2.3426480000000001</v>
      </c>
      <c r="H1599" s="3">
        <v>-0.27218490000000001</v>
      </c>
    </row>
    <row r="1600" spans="1:8">
      <c r="A1600" s="3" t="s">
        <v>9</v>
      </c>
      <c r="B1600" s="3">
        <v>2003</v>
      </c>
      <c r="C1600" s="3">
        <v>132</v>
      </c>
      <c r="D1600" s="3">
        <v>4.1125714000000002</v>
      </c>
      <c r="E1600" s="3">
        <v>-0.45294398000000002</v>
      </c>
      <c r="F1600" s="3">
        <v>60.258377000000003</v>
      </c>
      <c r="G1600" s="3">
        <v>2.1555550000000001</v>
      </c>
      <c r="H1600" s="3">
        <v>-0.30142409999999997</v>
      </c>
    </row>
    <row r="1601" spans="1:8">
      <c r="A1601" s="3" t="s">
        <v>9</v>
      </c>
      <c r="B1601" s="3">
        <v>2003</v>
      </c>
      <c r="C1601" s="3">
        <v>132</v>
      </c>
      <c r="D1601" s="3">
        <v>4.2279999999999998</v>
      </c>
      <c r="E1601" s="3">
        <v>-0.45294398000000002</v>
      </c>
      <c r="F1601" s="3">
        <v>60.258377000000003</v>
      </c>
      <c r="G1601" s="3">
        <v>2.1535060000000001</v>
      </c>
      <c r="H1601" s="3">
        <v>-0.53766420000000004</v>
      </c>
    </row>
    <row r="1602" spans="1:8">
      <c r="A1602" s="3" t="s">
        <v>9</v>
      </c>
      <c r="B1602" s="3">
        <v>2003</v>
      </c>
      <c r="C1602" s="3">
        <v>132</v>
      </c>
      <c r="D1602" s="3">
        <v>3.9088636000000001</v>
      </c>
      <c r="E1602" s="3">
        <v>-0.45294398000000002</v>
      </c>
      <c r="F1602" s="3">
        <v>60.258377000000003</v>
      </c>
      <c r="G1602" s="3">
        <v>2.0020289999999998</v>
      </c>
      <c r="H1602" s="3">
        <v>-0.45510709999999999</v>
      </c>
    </row>
    <row r="1603" spans="1:8">
      <c r="A1603" s="3" t="s">
        <v>9</v>
      </c>
      <c r="B1603" s="3">
        <v>2003</v>
      </c>
      <c r="C1603" s="3">
        <v>132</v>
      </c>
      <c r="D1603" s="3">
        <v>3.6991429</v>
      </c>
      <c r="E1603" s="3">
        <v>-0.45294398000000002</v>
      </c>
      <c r="F1603" s="3">
        <v>60.258377000000003</v>
      </c>
      <c r="G1603" s="3">
        <v>1.797283</v>
      </c>
      <c r="H1603" s="3">
        <v>-0.42746119999999999</v>
      </c>
    </row>
    <row r="1604" spans="1:8">
      <c r="A1604" s="3" t="s">
        <v>9</v>
      </c>
      <c r="B1604" s="3">
        <v>2003</v>
      </c>
      <c r="C1604" s="3">
        <v>132</v>
      </c>
      <c r="D1604" s="3">
        <v>4.0112608999999999</v>
      </c>
      <c r="E1604" s="3">
        <v>-0.45294398000000002</v>
      </c>
      <c r="F1604" s="3">
        <v>60.258377000000003</v>
      </c>
      <c r="G1604" s="3">
        <v>1.666469</v>
      </c>
      <c r="H1604" s="3">
        <v>-0.43410729999999997</v>
      </c>
    </row>
    <row r="1605" spans="1:8">
      <c r="A1605" s="3" t="s">
        <v>9</v>
      </c>
      <c r="B1605" s="3">
        <v>2003</v>
      </c>
      <c r="C1605" s="3">
        <v>132</v>
      </c>
      <c r="D1605" s="3">
        <v>4.1639048000000001</v>
      </c>
      <c r="E1605" s="3">
        <v>-0.45294398000000002</v>
      </c>
      <c r="F1605" s="3">
        <v>60.258377000000003</v>
      </c>
      <c r="G1605" s="3">
        <v>1.6531629999999999</v>
      </c>
      <c r="H1605" s="3">
        <v>-0.503444</v>
      </c>
    </row>
    <row r="1606" spans="1:8">
      <c r="A1606" s="3" t="s">
        <v>9</v>
      </c>
      <c r="B1606" s="3">
        <v>2003</v>
      </c>
      <c r="C1606" s="3">
        <v>132</v>
      </c>
      <c r="D1606" s="3">
        <v>4.2300455000000001</v>
      </c>
      <c r="E1606" s="3">
        <v>-0.45294398000000002</v>
      </c>
      <c r="F1606" s="3">
        <v>60.258377000000003</v>
      </c>
      <c r="G1606" s="3">
        <v>1.6775009999999999</v>
      </c>
      <c r="H1606" s="3">
        <v>-0.5614825</v>
      </c>
    </row>
    <row r="1607" spans="1:8">
      <c r="A1607" s="3" t="s">
        <v>9</v>
      </c>
      <c r="B1607" s="3">
        <v>2003</v>
      </c>
      <c r="C1607" s="3">
        <v>132</v>
      </c>
      <c r="D1607" s="3">
        <v>4.2945216999999998</v>
      </c>
      <c r="E1607" s="3">
        <v>-0.45294398000000002</v>
      </c>
      <c r="F1607" s="3">
        <v>60.258377000000003</v>
      </c>
      <c r="G1607" s="3">
        <v>1.628376</v>
      </c>
      <c r="H1607" s="3">
        <v>-0.53309379999999995</v>
      </c>
    </row>
    <row r="1608" spans="1:8">
      <c r="A1608" s="3" t="s">
        <v>9</v>
      </c>
      <c r="B1608" s="3">
        <v>2003</v>
      </c>
      <c r="C1608" s="3">
        <v>132</v>
      </c>
      <c r="D1608" s="3">
        <v>4.4192499999999999</v>
      </c>
      <c r="E1608" s="3">
        <v>-0.45294398000000002</v>
      </c>
      <c r="F1608" s="3">
        <v>60.258377000000003</v>
      </c>
      <c r="G1608" s="3">
        <v>1.6204289999999999</v>
      </c>
      <c r="H1608" s="3">
        <v>-0.51594130000000005</v>
      </c>
    </row>
    <row r="1609" spans="1:8">
      <c r="A1609" s="3" t="s">
        <v>9</v>
      </c>
      <c r="B1609" s="3">
        <v>2003</v>
      </c>
      <c r="C1609" s="3">
        <v>132</v>
      </c>
      <c r="D1609" s="3">
        <v>4.3322608999999996</v>
      </c>
      <c r="E1609" s="3">
        <v>-0.45294398000000002</v>
      </c>
      <c r="F1609" s="3">
        <v>60.258377000000003</v>
      </c>
      <c r="G1609" s="3">
        <v>1.716655</v>
      </c>
      <c r="H1609" s="3">
        <v>-0.483657</v>
      </c>
    </row>
    <row r="1610" spans="1:8">
      <c r="A1610" s="3" t="s">
        <v>9</v>
      </c>
      <c r="B1610" s="3">
        <v>2004</v>
      </c>
      <c r="C1610" s="3">
        <v>132</v>
      </c>
      <c r="D1610" s="3">
        <v>4.2043182000000003</v>
      </c>
      <c r="E1610" s="3">
        <v>-1.3668975999999999</v>
      </c>
      <c r="F1610" s="3">
        <v>64.415397999999996</v>
      </c>
      <c r="G1610" s="3">
        <v>2.1141549999999998</v>
      </c>
      <c r="H1610" s="3">
        <v>-0.34048630000000002</v>
      </c>
    </row>
    <row r="1611" spans="1:8">
      <c r="A1611" s="3" t="s">
        <v>9</v>
      </c>
      <c r="B1611" s="3">
        <v>2004</v>
      </c>
      <c r="C1611" s="3">
        <v>132</v>
      </c>
      <c r="D1611" s="3">
        <v>4.1427500000000004</v>
      </c>
      <c r="E1611" s="3">
        <v>-1.3668975999999999</v>
      </c>
      <c r="F1611" s="3">
        <v>64.415397999999996</v>
      </c>
      <c r="G1611" s="3">
        <v>2.1141549999999998</v>
      </c>
      <c r="H1611" s="3">
        <v>-1.069947</v>
      </c>
    </row>
    <row r="1612" spans="1:8">
      <c r="A1612" s="3" t="s">
        <v>9</v>
      </c>
      <c r="B1612" s="3">
        <v>2004</v>
      </c>
      <c r="C1612" s="3">
        <v>132</v>
      </c>
      <c r="D1612" s="3">
        <v>3.9762173999999999</v>
      </c>
      <c r="E1612" s="3">
        <v>-1.3668975999999999</v>
      </c>
      <c r="F1612" s="3">
        <v>64.415397999999996</v>
      </c>
      <c r="G1612" s="3">
        <v>2.1141549999999998</v>
      </c>
      <c r="H1612" s="3">
        <v>-1.020551</v>
      </c>
    </row>
    <row r="1613" spans="1:8">
      <c r="A1613" s="3" t="s">
        <v>9</v>
      </c>
      <c r="B1613" s="3">
        <v>2004</v>
      </c>
      <c r="C1613" s="3">
        <v>132</v>
      </c>
      <c r="D1613" s="3">
        <v>4.1805909000000003</v>
      </c>
      <c r="E1613" s="3">
        <v>-1.3668975999999999</v>
      </c>
      <c r="F1613" s="3">
        <v>64.415397999999996</v>
      </c>
      <c r="G1613" s="3">
        <v>2.1141549999999998</v>
      </c>
      <c r="H1613" s="3">
        <v>-0.97115430000000003</v>
      </c>
    </row>
    <row r="1614" spans="1:8">
      <c r="A1614" s="3" t="s">
        <v>9</v>
      </c>
      <c r="B1614" s="3">
        <v>2004</v>
      </c>
      <c r="C1614" s="3">
        <v>132</v>
      </c>
      <c r="D1614" s="3">
        <v>4.3470000000000004</v>
      </c>
      <c r="E1614" s="3">
        <v>-1.3668975999999999</v>
      </c>
      <c r="F1614" s="3">
        <v>64.415397999999996</v>
      </c>
      <c r="G1614" s="3">
        <v>2.1141549999999998</v>
      </c>
      <c r="H1614" s="3">
        <v>-0.91630659999999997</v>
      </c>
    </row>
    <row r="1615" spans="1:8">
      <c r="A1615" s="3" t="s">
        <v>9</v>
      </c>
      <c r="B1615" s="3">
        <v>2004</v>
      </c>
      <c r="C1615" s="3">
        <v>132</v>
      </c>
      <c r="D1615" s="3">
        <v>4.3928636000000001</v>
      </c>
      <c r="E1615" s="3">
        <v>-1.3668975999999999</v>
      </c>
      <c r="F1615" s="3">
        <v>64.415397999999996</v>
      </c>
      <c r="G1615" s="3">
        <v>2.1141549999999998</v>
      </c>
      <c r="H1615" s="3">
        <v>-0.86697489999999999</v>
      </c>
    </row>
    <row r="1616" spans="1:8">
      <c r="A1616" s="3" t="s">
        <v>9</v>
      </c>
      <c r="B1616" s="3">
        <v>2004</v>
      </c>
      <c r="C1616" s="3">
        <v>132</v>
      </c>
      <c r="D1616" s="3">
        <v>4.2727272999999997</v>
      </c>
      <c r="E1616" s="3">
        <v>-1.3668975999999999</v>
      </c>
      <c r="F1616" s="3">
        <v>64.415397999999996</v>
      </c>
      <c r="G1616" s="3">
        <v>2.1141549999999998</v>
      </c>
      <c r="H1616" s="3">
        <v>-0.81764380000000003</v>
      </c>
    </row>
    <row r="1617" spans="1:8">
      <c r="A1617" s="3" t="s">
        <v>9</v>
      </c>
      <c r="B1617" s="3">
        <v>2004</v>
      </c>
      <c r="C1617" s="3">
        <v>132</v>
      </c>
      <c r="D1617" s="3">
        <v>4.1116364000000001</v>
      </c>
      <c r="E1617" s="3">
        <v>-1.3668975999999999</v>
      </c>
      <c r="F1617" s="3">
        <v>64.415397999999996</v>
      </c>
      <c r="G1617" s="3">
        <v>2.1141549999999998</v>
      </c>
      <c r="H1617" s="3">
        <v>-0.76831190000000005</v>
      </c>
    </row>
    <row r="1618" spans="1:8">
      <c r="A1618" s="3" t="s">
        <v>9</v>
      </c>
      <c r="B1618" s="3">
        <v>2004</v>
      </c>
      <c r="C1618" s="3">
        <v>132</v>
      </c>
      <c r="D1618" s="3">
        <v>4.0922726999999997</v>
      </c>
      <c r="E1618" s="3">
        <v>-1.3668975999999999</v>
      </c>
      <c r="F1618" s="3">
        <v>64.415397999999996</v>
      </c>
      <c r="G1618" s="3">
        <v>2.1141549999999998</v>
      </c>
      <c r="H1618" s="3">
        <v>-0.71898019999999996</v>
      </c>
    </row>
    <row r="1619" spans="1:8">
      <c r="A1619" s="3" t="s">
        <v>9</v>
      </c>
      <c r="B1619" s="3">
        <v>2004</v>
      </c>
      <c r="C1619" s="3">
        <v>132</v>
      </c>
      <c r="D1619" s="3">
        <v>3.9763332999999998</v>
      </c>
      <c r="E1619" s="3">
        <v>-1.3668975999999999</v>
      </c>
      <c r="F1619" s="3">
        <v>64.415397999999996</v>
      </c>
      <c r="G1619" s="3">
        <v>2.1141549999999998</v>
      </c>
      <c r="H1619" s="3">
        <v>-0.65968499999999997</v>
      </c>
    </row>
    <row r="1620" spans="1:8">
      <c r="A1620" s="3" t="s">
        <v>9</v>
      </c>
      <c r="B1620" s="3">
        <v>2004</v>
      </c>
      <c r="C1620" s="3">
        <v>132</v>
      </c>
      <c r="D1620" s="3">
        <v>3.8573635999999998</v>
      </c>
      <c r="E1620" s="3">
        <v>-1.3668975999999999</v>
      </c>
      <c r="F1620" s="3">
        <v>64.415397999999996</v>
      </c>
      <c r="G1620" s="3">
        <v>2.1141549999999998</v>
      </c>
      <c r="H1620" s="3">
        <v>-0.61047969999999996</v>
      </c>
    </row>
    <row r="1621" spans="1:8">
      <c r="A1621" s="3" t="s">
        <v>9</v>
      </c>
      <c r="B1621" s="3">
        <v>2004</v>
      </c>
      <c r="C1621" s="3">
        <v>132</v>
      </c>
      <c r="D1621" s="3">
        <v>3.6447826000000001</v>
      </c>
      <c r="E1621" s="3">
        <v>-1.3668975999999999</v>
      </c>
      <c r="F1621" s="3">
        <v>64.415397999999996</v>
      </c>
      <c r="G1621" s="3">
        <v>2.1141549999999998</v>
      </c>
      <c r="H1621" s="3">
        <v>-0.56127439999999995</v>
      </c>
    </row>
    <row r="1622" spans="1:8">
      <c r="A1622" s="3" t="s">
        <v>9</v>
      </c>
      <c r="B1622" s="3">
        <v>2005</v>
      </c>
      <c r="C1622" s="3">
        <v>132</v>
      </c>
      <c r="D1622" s="3">
        <v>3.5755713999999998</v>
      </c>
      <c r="E1622" s="3">
        <v>-0.99240105999999995</v>
      </c>
      <c r="F1622" s="3">
        <v>65.938231999999999</v>
      </c>
      <c r="G1622" s="3">
        <v>2.1778430000000002</v>
      </c>
      <c r="H1622" s="3">
        <v>-0.64973559999999997</v>
      </c>
    </row>
    <row r="1623" spans="1:8">
      <c r="A1623" s="3" t="s">
        <v>9</v>
      </c>
      <c r="B1623" s="3">
        <v>2005</v>
      </c>
      <c r="C1623" s="3">
        <v>132</v>
      </c>
      <c r="D1623" s="3">
        <v>3.5996999999999999</v>
      </c>
      <c r="E1623" s="3">
        <v>-0.99240105999999995</v>
      </c>
      <c r="F1623" s="3">
        <v>65.938231999999999</v>
      </c>
      <c r="G1623" s="3">
        <v>2.1599249999999999</v>
      </c>
      <c r="H1623" s="3">
        <v>-1.117694</v>
      </c>
    </row>
    <row r="1624" spans="1:8">
      <c r="A1624" s="3" t="s">
        <v>9</v>
      </c>
      <c r="B1624" s="3">
        <v>2005</v>
      </c>
      <c r="C1624" s="3">
        <v>132</v>
      </c>
      <c r="D1624" s="3">
        <v>3.7536957000000002</v>
      </c>
      <c r="E1624" s="3">
        <v>-0.99240105999999995</v>
      </c>
      <c r="F1624" s="3">
        <v>65.938231999999999</v>
      </c>
      <c r="G1624" s="3">
        <v>2.148428</v>
      </c>
      <c r="H1624" s="3">
        <v>-1.0905119999999999</v>
      </c>
    </row>
    <row r="1625" spans="1:8">
      <c r="A1625" s="3" t="s">
        <v>9</v>
      </c>
      <c r="B1625" s="3">
        <v>2005</v>
      </c>
      <c r="C1625" s="3">
        <v>132</v>
      </c>
      <c r="D1625" s="3">
        <v>3.5447142999999999</v>
      </c>
      <c r="E1625" s="3">
        <v>-0.99240105999999995</v>
      </c>
      <c r="F1625" s="3">
        <v>65.938231999999999</v>
      </c>
      <c r="G1625" s="3">
        <v>2.1096240000000002</v>
      </c>
      <c r="H1625" s="3">
        <v>-1.2225889999999999</v>
      </c>
    </row>
    <row r="1626" spans="1:8">
      <c r="A1626" s="3" t="s">
        <v>9</v>
      </c>
      <c r="B1626" s="3">
        <v>2005</v>
      </c>
      <c r="C1626" s="3">
        <v>132</v>
      </c>
      <c r="D1626" s="3">
        <v>3.3764091000000001</v>
      </c>
      <c r="E1626" s="3">
        <v>-0.99240105999999995</v>
      </c>
      <c r="F1626" s="3">
        <v>65.938231999999999</v>
      </c>
      <c r="G1626" s="3">
        <v>2.0607739999999999</v>
      </c>
      <c r="H1626" s="3">
        <v>-1.120269</v>
      </c>
    </row>
    <row r="1627" spans="1:8">
      <c r="A1627" s="3" t="s">
        <v>9</v>
      </c>
      <c r="B1627" s="3">
        <v>2005</v>
      </c>
      <c r="C1627" s="3">
        <v>132</v>
      </c>
      <c r="D1627" s="3">
        <v>3.2018635999999998</v>
      </c>
      <c r="E1627" s="3">
        <v>-0.99240105999999995</v>
      </c>
      <c r="F1627" s="3">
        <v>65.938231999999999</v>
      </c>
      <c r="G1627" s="3">
        <v>1.992971</v>
      </c>
      <c r="H1627" s="3">
        <v>-1.1156280000000001</v>
      </c>
    </row>
    <row r="1628" spans="1:8">
      <c r="A1628" s="3" t="s">
        <v>9</v>
      </c>
      <c r="B1628" s="3">
        <v>2005</v>
      </c>
      <c r="C1628" s="3">
        <v>132</v>
      </c>
      <c r="D1628" s="3">
        <v>3.24</v>
      </c>
      <c r="E1628" s="3">
        <v>-0.99240105999999995</v>
      </c>
      <c r="F1628" s="3">
        <v>65.938231999999999</v>
      </c>
      <c r="G1628" s="3">
        <v>1.9402839999999999</v>
      </c>
      <c r="H1628" s="3">
        <v>-1.120455</v>
      </c>
    </row>
    <row r="1629" spans="1:8">
      <c r="A1629" s="3" t="s">
        <v>9</v>
      </c>
      <c r="B1629" s="3">
        <v>2005</v>
      </c>
      <c r="C1629" s="3">
        <v>132</v>
      </c>
      <c r="D1629" s="3">
        <v>3.2525217</v>
      </c>
      <c r="E1629" s="3">
        <v>-0.99240105999999995</v>
      </c>
      <c r="F1629" s="3">
        <v>65.938231999999999</v>
      </c>
      <c r="G1629" s="3">
        <v>1.959757</v>
      </c>
      <c r="H1629" s="3">
        <v>-1.1890510000000001</v>
      </c>
    </row>
    <row r="1630" spans="1:8">
      <c r="A1630" s="3" t="s">
        <v>9</v>
      </c>
      <c r="B1630" s="3">
        <v>2005</v>
      </c>
      <c r="C1630" s="3">
        <v>132</v>
      </c>
      <c r="D1630" s="3">
        <v>3.1174545</v>
      </c>
      <c r="E1630" s="3">
        <v>-0.99240105999999995</v>
      </c>
      <c r="F1630" s="3">
        <v>65.938231999999999</v>
      </c>
      <c r="G1630" s="3">
        <v>1.7933460000000001</v>
      </c>
      <c r="H1630" s="3">
        <v>-1.17713</v>
      </c>
    </row>
    <row r="1631" spans="1:8">
      <c r="A1631" s="3" t="s">
        <v>9</v>
      </c>
      <c r="B1631" s="3">
        <v>2005</v>
      </c>
      <c r="C1631" s="3">
        <v>132</v>
      </c>
      <c r="D1631" s="3">
        <v>3.3001904999999998</v>
      </c>
      <c r="E1631" s="3">
        <v>-0.99240105999999995</v>
      </c>
      <c r="F1631" s="3">
        <v>65.938231999999999</v>
      </c>
      <c r="G1631" s="3">
        <v>1.7553240000000001</v>
      </c>
      <c r="H1631" s="3">
        <v>-1.013979</v>
      </c>
    </row>
    <row r="1632" spans="1:8">
      <c r="A1632" s="3" t="s">
        <v>9</v>
      </c>
      <c r="B1632" s="3">
        <v>2005</v>
      </c>
      <c r="C1632" s="3">
        <v>132</v>
      </c>
      <c r="D1632" s="3">
        <v>3.4953636000000001</v>
      </c>
      <c r="E1632" s="3">
        <v>-0.99240105999999995</v>
      </c>
      <c r="F1632" s="3">
        <v>65.938231999999999</v>
      </c>
      <c r="G1632" s="3">
        <v>1.8032870000000001</v>
      </c>
      <c r="H1632" s="3">
        <v>-1.0649219999999999</v>
      </c>
    </row>
    <row r="1633" spans="1:8">
      <c r="A1633" s="3" t="s">
        <v>9</v>
      </c>
      <c r="B1633" s="3">
        <v>2005</v>
      </c>
      <c r="C1633" s="3">
        <v>132</v>
      </c>
      <c r="D1633" s="3">
        <v>3.3729545000000001</v>
      </c>
      <c r="E1633" s="3">
        <v>-0.99240105999999995</v>
      </c>
      <c r="F1633" s="3">
        <v>65.938231999999999</v>
      </c>
      <c r="G1633" s="3">
        <v>1.941589</v>
      </c>
      <c r="H1633" s="3">
        <v>-1.147708</v>
      </c>
    </row>
    <row r="1634" spans="1:8">
      <c r="A1634" s="3" t="s">
        <v>9</v>
      </c>
      <c r="B1634" s="3">
        <v>2006</v>
      </c>
      <c r="C1634" s="3">
        <v>132</v>
      </c>
      <c r="D1634" s="3">
        <v>3.3457273000000001</v>
      </c>
      <c r="E1634" s="3">
        <v>-0.74323159000000005</v>
      </c>
      <c r="F1634" s="3">
        <v>67.381882000000004</v>
      </c>
      <c r="G1634" s="3">
        <v>2.0323120000000001</v>
      </c>
      <c r="H1634" s="3">
        <v>-1.130627</v>
      </c>
    </row>
    <row r="1635" spans="1:8">
      <c r="A1635" s="3" t="s">
        <v>9</v>
      </c>
      <c r="B1635" s="3">
        <v>2006</v>
      </c>
      <c r="C1635" s="3">
        <v>132</v>
      </c>
      <c r="D1635" s="3">
        <v>3.4975000000000001</v>
      </c>
      <c r="E1635" s="3">
        <v>-0.74323159000000005</v>
      </c>
      <c r="F1635" s="3">
        <v>67.381882000000004</v>
      </c>
      <c r="G1635" s="3">
        <v>1.9777039999999999</v>
      </c>
      <c r="H1635" s="3">
        <v>-0.71430669999999996</v>
      </c>
    </row>
    <row r="1636" spans="1:8">
      <c r="A1636" s="3" t="s">
        <v>9</v>
      </c>
      <c r="B1636" s="3">
        <v>2006</v>
      </c>
      <c r="C1636" s="3">
        <v>132</v>
      </c>
      <c r="D1636" s="3">
        <v>3.6945652</v>
      </c>
      <c r="E1636" s="3">
        <v>-0.74323159000000005</v>
      </c>
      <c r="F1636" s="3">
        <v>67.381882000000004</v>
      </c>
      <c r="G1636" s="3">
        <v>1.935376</v>
      </c>
      <c r="H1636" s="3">
        <v>-0.69601679999999999</v>
      </c>
    </row>
    <row r="1637" spans="1:8">
      <c r="A1637" s="3" t="s">
        <v>9</v>
      </c>
      <c r="B1637" s="3">
        <v>2006</v>
      </c>
      <c r="C1637" s="3">
        <v>132</v>
      </c>
      <c r="D1637" s="3">
        <v>3.9603000000000002</v>
      </c>
      <c r="E1637" s="3">
        <v>-0.74323159000000005</v>
      </c>
      <c r="F1637" s="3">
        <v>67.381882000000004</v>
      </c>
      <c r="G1637" s="3">
        <v>1.9653719999999999</v>
      </c>
      <c r="H1637" s="3">
        <v>-0.57721100000000003</v>
      </c>
    </row>
    <row r="1638" spans="1:8">
      <c r="A1638" s="3" t="s">
        <v>9</v>
      </c>
      <c r="B1638" s="3">
        <v>2006</v>
      </c>
      <c r="C1638" s="3">
        <v>132</v>
      </c>
      <c r="D1638" s="3">
        <v>4.0003913000000004</v>
      </c>
      <c r="E1638" s="3">
        <v>-0.74323159000000005</v>
      </c>
      <c r="F1638" s="3">
        <v>67.381882000000004</v>
      </c>
      <c r="G1638" s="3">
        <v>1.961565</v>
      </c>
      <c r="H1638" s="3">
        <v>-0.47260010000000002</v>
      </c>
    </row>
    <row r="1639" spans="1:8">
      <c r="A1639" s="3" t="s">
        <v>9</v>
      </c>
      <c r="B1639" s="3">
        <v>2006</v>
      </c>
      <c r="C1639" s="3">
        <v>132</v>
      </c>
      <c r="D1639" s="3">
        <v>4.0070455000000003</v>
      </c>
      <c r="E1639" s="3">
        <v>-0.74323159000000005</v>
      </c>
      <c r="F1639" s="3">
        <v>67.381882000000004</v>
      </c>
      <c r="G1639" s="3">
        <v>1.961565</v>
      </c>
      <c r="H1639" s="3">
        <v>-0.46921750000000001</v>
      </c>
    </row>
    <row r="1640" spans="1:8">
      <c r="A1640" s="3" t="s">
        <v>9</v>
      </c>
      <c r="B1640" s="3">
        <v>2006</v>
      </c>
      <c r="C1640" s="3">
        <v>132</v>
      </c>
      <c r="D1640" s="3">
        <v>4.0265237999999997</v>
      </c>
      <c r="E1640" s="3">
        <v>-0.74323159000000005</v>
      </c>
      <c r="F1640" s="3">
        <v>67.381882000000004</v>
      </c>
      <c r="G1640" s="3">
        <v>1.9342060000000001</v>
      </c>
      <c r="H1640" s="3">
        <v>-0.46921750000000001</v>
      </c>
    </row>
    <row r="1641" spans="1:8">
      <c r="A1641" s="3" t="s">
        <v>9</v>
      </c>
      <c r="B1641" s="3">
        <v>2006</v>
      </c>
      <c r="C1641" s="3">
        <v>132</v>
      </c>
      <c r="D1641" s="3">
        <v>3.8960435000000002</v>
      </c>
      <c r="E1641" s="3">
        <v>-0.74323159000000005</v>
      </c>
      <c r="F1641" s="3">
        <v>67.381882000000004</v>
      </c>
      <c r="G1641" s="3">
        <v>1.942785</v>
      </c>
      <c r="H1641" s="3">
        <v>-0.44345129999999999</v>
      </c>
    </row>
    <row r="1642" spans="1:8">
      <c r="A1642" s="3" t="s">
        <v>9</v>
      </c>
      <c r="B1642" s="3">
        <v>2006</v>
      </c>
      <c r="C1642" s="3">
        <v>132</v>
      </c>
      <c r="D1642" s="3">
        <v>3.7676189999999998</v>
      </c>
      <c r="E1642" s="3">
        <v>-0.74323159000000005</v>
      </c>
      <c r="F1642" s="3">
        <v>67.381882000000004</v>
      </c>
      <c r="G1642" s="3">
        <v>2.0162439999999999</v>
      </c>
      <c r="H1642" s="3">
        <v>-0.49409920000000002</v>
      </c>
    </row>
    <row r="1643" spans="1:8">
      <c r="A1643" s="3" t="s">
        <v>9</v>
      </c>
      <c r="B1643" s="3">
        <v>2006</v>
      </c>
      <c r="C1643" s="3">
        <v>132</v>
      </c>
      <c r="D1643" s="3">
        <v>3.8178182000000001</v>
      </c>
      <c r="E1643" s="3">
        <v>-0.74323159000000005</v>
      </c>
      <c r="F1643" s="3">
        <v>67.381882000000004</v>
      </c>
      <c r="G1643" s="3">
        <v>2.00963</v>
      </c>
      <c r="H1643" s="3">
        <v>-0.48517549999999998</v>
      </c>
    </row>
    <row r="1644" spans="1:8">
      <c r="A1644" s="3" t="s">
        <v>9</v>
      </c>
      <c r="B1644" s="3">
        <v>2006</v>
      </c>
      <c r="C1644" s="3">
        <v>132</v>
      </c>
      <c r="D1644" s="3">
        <v>3.7542273000000002</v>
      </c>
      <c r="E1644" s="3">
        <v>-0.74323159000000005</v>
      </c>
      <c r="F1644" s="3">
        <v>67.381882000000004</v>
      </c>
      <c r="G1644" s="3">
        <v>1.9893419999999999</v>
      </c>
      <c r="H1644" s="3">
        <v>-0.27397919999999998</v>
      </c>
    </row>
    <row r="1645" spans="1:8">
      <c r="A1645" s="3" t="s">
        <v>9</v>
      </c>
      <c r="B1645" s="3">
        <v>2006</v>
      </c>
      <c r="C1645" s="3">
        <v>132</v>
      </c>
      <c r="D1645" s="3">
        <v>3.834381</v>
      </c>
      <c r="E1645" s="3">
        <v>-0.74323159000000005</v>
      </c>
      <c r="F1645" s="3">
        <v>67.381882000000004</v>
      </c>
      <c r="G1645" s="3">
        <v>1.924947</v>
      </c>
      <c r="H1645" s="3">
        <v>-0.168907</v>
      </c>
    </row>
    <row r="1646" spans="1:8">
      <c r="A1646" s="3" t="s">
        <v>9</v>
      </c>
      <c r="B1646" s="3">
        <v>2007</v>
      </c>
      <c r="C1646" s="3">
        <v>132</v>
      </c>
      <c r="D1646" s="3">
        <v>4.0722174000000004</v>
      </c>
      <c r="E1646" s="3">
        <v>2.3574589999999999E-2</v>
      </c>
      <c r="F1646" s="3">
        <v>64.610518999999996</v>
      </c>
      <c r="G1646" s="3">
        <v>2.0226310000000001</v>
      </c>
      <c r="H1646" s="3">
        <v>-0.14861849999999999</v>
      </c>
    </row>
    <row r="1647" spans="1:8">
      <c r="A1647" s="3" t="s">
        <v>9</v>
      </c>
      <c r="B1647" s="3">
        <v>2007</v>
      </c>
      <c r="C1647" s="3">
        <v>132</v>
      </c>
      <c r="D1647" s="3">
        <v>4.1010999999999997</v>
      </c>
      <c r="E1647" s="3">
        <v>2.3574589999999999E-2</v>
      </c>
      <c r="F1647" s="3">
        <v>64.610518999999996</v>
      </c>
      <c r="G1647" s="3">
        <v>1.924248</v>
      </c>
      <c r="H1647" s="3">
        <v>-0.50757649999999999</v>
      </c>
    </row>
    <row r="1648" spans="1:8">
      <c r="A1648" s="3" t="s">
        <v>9</v>
      </c>
      <c r="B1648" s="3">
        <v>2007</v>
      </c>
      <c r="C1648" s="3">
        <v>132</v>
      </c>
      <c r="D1648" s="3">
        <v>4.0031363999999998</v>
      </c>
      <c r="E1648" s="3">
        <v>2.3574589999999999E-2</v>
      </c>
      <c r="F1648" s="3">
        <v>64.610518999999996</v>
      </c>
      <c r="G1648" s="3">
        <v>2.0166210000000002</v>
      </c>
      <c r="H1648" s="3">
        <v>-0.53851070000000001</v>
      </c>
    </row>
    <row r="1649" spans="1:8">
      <c r="A1649" s="3" t="s">
        <v>9</v>
      </c>
      <c r="B1649" s="3">
        <v>2007</v>
      </c>
      <c r="C1649" s="3">
        <v>132</v>
      </c>
      <c r="D1649" s="3">
        <v>4.2079523999999999</v>
      </c>
      <c r="E1649" s="3">
        <v>2.3574589999999999E-2</v>
      </c>
      <c r="F1649" s="3">
        <v>64.610518999999996</v>
      </c>
      <c r="G1649" s="3">
        <v>2.0297230000000002</v>
      </c>
      <c r="H1649" s="3">
        <v>-0.46316420000000003</v>
      </c>
    </row>
    <row r="1650" spans="1:8">
      <c r="A1650" s="3" t="s">
        <v>9</v>
      </c>
      <c r="B1650" s="3">
        <v>2007</v>
      </c>
      <c r="C1650" s="3">
        <v>132</v>
      </c>
      <c r="D1650" s="3">
        <v>4.3333912999999997</v>
      </c>
      <c r="E1650" s="3">
        <v>2.3574589999999999E-2</v>
      </c>
      <c r="F1650" s="3">
        <v>64.610518999999996</v>
      </c>
      <c r="G1650" s="3">
        <v>2.1118299999999999</v>
      </c>
      <c r="H1650" s="3">
        <v>-0.38272820000000002</v>
      </c>
    </row>
    <row r="1651" spans="1:8">
      <c r="A1651" s="3" t="s">
        <v>9</v>
      </c>
      <c r="B1651" s="3">
        <v>2007</v>
      </c>
      <c r="C1651" s="3">
        <v>132</v>
      </c>
      <c r="D1651" s="3">
        <v>4.6220952000000004</v>
      </c>
      <c r="E1651" s="3">
        <v>2.3574589999999999E-2</v>
      </c>
      <c r="F1651" s="3">
        <v>64.610518999999996</v>
      </c>
      <c r="G1651" s="3">
        <v>2.1917369999999998</v>
      </c>
      <c r="H1651" s="3">
        <v>-0.39532640000000002</v>
      </c>
    </row>
    <row r="1652" spans="1:8">
      <c r="A1652" s="3" t="s">
        <v>9</v>
      </c>
      <c r="B1652" s="3">
        <v>2007</v>
      </c>
      <c r="C1652" s="3">
        <v>132</v>
      </c>
      <c r="D1652" s="3">
        <v>4.5851818</v>
      </c>
      <c r="E1652" s="3">
        <v>2.3574589999999999E-2</v>
      </c>
      <c r="F1652" s="3">
        <v>64.610518999999996</v>
      </c>
      <c r="G1652" s="3">
        <v>2.2475710000000002</v>
      </c>
      <c r="H1652" s="3">
        <v>-0.49456319999999998</v>
      </c>
    </row>
    <row r="1653" spans="1:8">
      <c r="A1653" s="3" t="s">
        <v>9</v>
      </c>
      <c r="B1653" s="3">
        <v>2007</v>
      </c>
      <c r="C1653" s="3">
        <v>132</v>
      </c>
      <c r="D1653" s="3">
        <v>4.3864783000000003</v>
      </c>
      <c r="E1653" s="3">
        <v>2.3574589999999999E-2</v>
      </c>
      <c r="F1653" s="3">
        <v>64.610518999999996</v>
      </c>
      <c r="G1653" s="3">
        <v>2.3387709999999999</v>
      </c>
      <c r="H1653" s="3">
        <v>-0.56227450000000001</v>
      </c>
    </row>
    <row r="1654" spans="1:8">
      <c r="A1654" s="3" t="s">
        <v>9</v>
      </c>
      <c r="B1654" s="3">
        <v>2007</v>
      </c>
      <c r="C1654" s="3">
        <v>132</v>
      </c>
      <c r="D1654" s="3">
        <v>4.3395000000000001</v>
      </c>
      <c r="E1654" s="3">
        <v>2.3574589999999999E-2</v>
      </c>
      <c r="F1654" s="3">
        <v>64.610518999999996</v>
      </c>
      <c r="G1654" s="3">
        <v>2.0710999999999999</v>
      </c>
      <c r="H1654" s="3">
        <v>-0.49834390000000001</v>
      </c>
    </row>
    <row r="1655" spans="1:8">
      <c r="A1655" s="3" t="s">
        <v>9</v>
      </c>
      <c r="B1655" s="3">
        <v>2007</v>
      </c>
      <c r="C1655" s="3">
        <v>132</v>
      </c>
      <c r="D1655" s="3">
        <v>4.3694347999999996</v>
      </c>
      <c r="E1655" s="3">
        <v>2.3574589999999999E-2</v>
      </c>
      <c r="F1655" s="3">
        <v>64.610518999999996</v>
      </c>
      <c r="G1655" s="3">
        <v>1.924733</v>
      </c>
      <c r="H1655" s="3">
        <v>-0.45360129999999999</v>
      </c>
    </row>
    <row r="1656" spans="1:8">
      <c r="A1656" s="3" t="s">
        <v>9</v>
      </c>
      <c r="B1656" s="3">
        <v>2007</v>
      </c>
      <c r="C1656" s="3">
        <v>132</v>
      </c>
      <c r="D1656" s="3">
        <v>4.2266817999999997</v>
      </c>
      <c r="E1656" s="3">
        <v>2.3574589999999999E-2</v>
      </c>
      <c r="F1656" s="3">
        <v>64.610518999999996</v>
      </c>
      <c r="G1656" s="3">
        <v>1.8829689999999999</v>
      </c>
      <c r="H1656" s="3">
        <v>-0.54642550000000001</v>
      </c>
    </row>
    <row r="1657" spans="1:8">
      <c r="A1657" s="3" t="s">
        <v>9</v>
      </c>
      <c r="B1657" s="3">
        <v>2007</v>
      </c>
      <c r="C1657" s="3">
        <v>132</v>
      </c>
      <c r="D1657" s="3">
        <v>4.3609048000000001</v>
      </c>
      <c r="E1657" s="3">
        <v>2.3574589999999999E-2</v>
      </c>
      <c r="F1657" s="3">
        <v>64.610518999999996</v>
      </c>
      <c r="G1657" s="3">
        <v>1.8068679999999999</v>
      </c>
      <c r="H1657" s="3">
        <v>-0.80893210000000004</v>
      </c>
    </row>
    <row r="1658" spans="1:8">
      <c r="A1658" s="3" t="s">
        <v>9</v>
      </c>
      <c r="B1658" s="3">
        <v>2008</v>
      </c>
      <c r="C1658" s="3">
        <v>132</v>
      </c>
      <c r="D1658" s="3">
        <v>4.1563043000000004</v>
      </c>
      <c r="E1658" s="3">
        <v>-8.1392530000000005E-2</v>
      </c>
      <c r="F1658" s="3">
        <v>64.537231000000006</v>
      </c>
      <c r="G1658" s="3">
        <v>1.913033</v>
      </c>
      <c r="H1658" s="3">
        <v>-0.83712730000000002</v>
      </c>
    </row>
    <row r="1659" spans="1:8">
      <c r="A1659" s="3" t="s">
        <v>9</v>
      </c>
      <c r="B1659" s="3">
        <v>2008</v>
      </c>
      <c r="C1659" s="3">
        <v>132</v>
      </c>
      <c r="D1659" s="3">
        <v>4.0789524000000004</v>
      </c>
      <c r="E1659" s="3">
        <v>-8.1392530000000005E-2</v>
      </c>
      <c r="F1659" s="3">
        <v>64.537231000000006</v>
      </c>
      <c r="G1659" s="3">
        <v>1.854301</v>
      </c>
      <c r="H1659" s="3">
        <v>-1.501271</v>
      </c>
    </row>
    <row r="1660" spans="1:8">
      <c r="A1660" s="3" t="s">
        <v>9</v>
      </c>
      <c r="B1660" s="3">
        <v>2008</v>
      </c>
      <c r="C1660" s="3">
        <v>132</v>
      </c>
      <c r="D1660" s="3">
        <v>4.0108571</v>
      </c>
      <c r="E1660" s="3">
        <v>-8.1392530000000005E-2</v>
      </c>
      <c r="F1660" s="3">
        <v>64.537231000000006</v>
      </c>
      <c r="G1660" s="3">
        <v>1.8352040000000001</v>
      </c>
      <c r="H1660" s="3">
        <v>-1.4353689999999999</v>
      </c>
    </row>
    <row r="1661" spans="1:8">
      <c r="A1661" s="3" t="s">
        <v>9</v>
      </c>
      <c r="B1661" s="3">
        <v>2008</v>
      </c>
      <c r="C1661" s="3">
        <v>132</v>
      </c>
      <c r="D1661" s="3">
        <v>4.2712726999999999</v>
      </c>
      <c r="E1661" s="3">
        <v>-8.1392530000000005E-2</v>
      </c>
      <c r="F1661" s="3">
        <v>64.537231000000006</v>
      </c>
      <c r="G1661" s="3">
        <v>1.688809</v>
      </c>
      <c r="H1661" s="3">
        <v>-1.4115</v>
      </c>
    </row>
    <row r="1662" spans="1:8">
      <c r="A1662" s="3" t="s">
        <v>9</v>
      </c>
      <c r="B1662" s="3">
        <v>2008</v>
      </c>
      <c r="C1662" s="3">
        <v>132</v>
      </c>
      <c r="D1662" s="3">
        <v>4.3982726999999997</v>
      </c>
      <c r="E1662" s="3">
        <v>-8.1392530000000005E-2</v>
      </c>
      <c r="F1662" s="3">
        <v>64.537231000000006</v>
      </c>
      <c r="G1662" s="3">
        <v>1.6591199999999999</v>
      </c>
      <c r="H1662" s="3">
        <v>-1.426453</v>
      </c>
    </row>
    <row r="1663" spans="1:8">
      <c r="A1663" s="3" t="s">
        <v>9</v>
      </c>
      <c r="B1663" s="3">
        <v>2008</v>
      </c>
      <c r="C1663" s="3">
        <v>132</v>
      </c>
      <c r="D1663" s="3">
        <v>4.7319047999999997</v>
      </c>
      <c r="E1663" s="3">
        <v>-8.1392530000000005E-2</v>
      </c>
      <c r="F1663" s="3">
        <v>64.537231000000006</v>
      </c>
      <c r="G1663" s="3">
        <v>1.5478909999999999</v>
      </c>
      <c r="H1663" s="3">
        <v>-1.3560829999999999</v>
      </c>
    </row>
    <row r="1664" spans="1:8">
      <c r="A1664" s="3" t="s">
        <v>9</v>
      </c>
      <c r="B1664" s="3">
        <v>2008</v>
      </c>
      <c r="C1664" s="3">
        <v>132</v>
      </c>
      <c r="D1664" s="3">
        <v>4.6884347999999996</v>
      </c>
      <c r="E1664" s="3">
        <v>-8.1392530000000005E-2</v>
      </c>
      <c r="F1664" s="3">
        <v>64.537231000000006</v>
      </c>
      <c r="G1664" s="3">
        <v>1.3369439999999999</v>
      </c>
      <c r="H1664" s="3">
        <v>-1.4770049999999999</v>
      </c>
    </row>
    <row r="1665" spans="1:8">
      <c r="A1665" s="3" t="s">
        <v>9</v>
      </c>
      <c r="B1665" s="3">
        <v>2008</v>
      </c>
      <c r="C1665" s="3">
        <v>132</v>
      </c>
      <c r="D1665" s="3">
        <v>4.3966666999999999</v>
      </c>
      <c r="E1665" s="3">
        <v>-8.1392530000000005E-2</v>
      </c>
      <c r="F1665" s="3">
        <v>64.537231000000006</v>
      </c>
      <c r="G1665" s="3">
        <v>1.3014049999999999</v>
      </c>
      <c r="H1665" s="3">
        <v>-1.4542200000000001</v>
      </c>
    </row>
    <row r="1666" spans="1:8">
      <c r="A1666" s="3" t="s">
        <v>9</v>
      </c>
      <c r="B1666" s="3">
        <v>2008</v>
      </c>
      <c r="C1666" s="3">
        <v>132</v>
      </c>
      <c r="D1666" s="3">
        <v>4.3538636000000004</v>
      </c>
      <c r="E1666" s="3">
        <v>-8.1392530000000005E-2</v>
      </c>
      <c r="F1666" s="3">
        <v>64.537231000000006</v>
      </c>
      <c r="G1666" s="3">
        <v>0.95945789999999997</v>
      </c>
      <c r="H1666" s="3">
        <v>-1.5280419999999999</v>
      </c>
    </row>
    <row r="1667" spans="1:8">
      <c r="A1667" s="3" t="s">
        <v>9</v>
      </c>
      <c r="B1667" s="3">
        <v>2008</v>
      </c>
      <c r="C1667" s="3">
        <v>132</v>
      </c>
      <c r="D1667" s="3">
        <v>4.1813912999999996</v>
      </c>
      <c r="E1667" s="3">
        <v>-8.1392530000000005E-2</v>
      </c>
      <c r="F1667" s="3">
        <v>64.537231000000006</v>
      </c>
      <c r="G1667" s="3">
        <v>0.45126509999999997</v>
      </c>
      <c r="H1667" s="3">
        <v>-1.3937139999999999</v>
      </c>
    </row>
    <row r="1668" spans="1:8">
      <c r="A1668" s="3" t="s">
        <v>9</v>
      </c>
      <c r="B1668" s="3">
        <v>2008</v>
      </c>
      <c r="C1668" s="3">
        <v>132</v>
      </c>
      <c r="D1668" s="3">
        <v>3.9373499999999999</v>
      </c>
      <c r="E1668" s="3">
        <v>-8.1392530000000005E-2</v>
      </c>
      <c r="F1668" s="3">
        <v>64.537231000000006</v>
      </c>
      <c r="G1668" s="3">
        <v>0.45126509999999997</v>
      </c>
      <c r="H1668" s="3">
        <v>-1.5716589999999999</v>
      </c>
    </row>
    <row r="1669" spans="1:8">
      <c r="A1669" s="3" t="s">
        <v>9</v>
      </c>
      <c r="B1669" s="3">
        <v>2008</v>
      </c>
      <c r="C1669" s="3">
        <v>132</v>
      </c>
      <c r="D1669" s="3">
        <v>3.5171304000000001</v>
      </c>
      <c r="E1669" s="3">
        <v>-8.1392530000000005E-2</v>
      </c>
      <c r="F1669" s="3">
        <v>64.537231000000006</v>
      </c>
      <c r="G1669" s="3">
        <v>-0.62485789999999997</v>
      </c>
      <c r="H1669" s="3">
        <v>-1.5716589999999999</v>
      </c>
    </row>
    <row r="1670" spans="1:8">
      <c r="A1670" s="3" t="s">
        <v>9</v>
      </c>
      <c r="B1670" s="3">
        <v>2009</v>
      </c>
      <c r="C1670" s="3">
        <v>132</v>
      </c>
      <c r="D1670" s="3">
        <v>3.5867727</v>
      </c>
      <c r="E1670" s="3">
        <v>-0.54907435000000004</v>
      </c>
      <c r="F1670" s="3">
        <v>68.777039000000002</v>
      </c>
      <c r="G1670" s="3">
        <v>0.94854240000000001</v>
      </c>
      <c r="H1670" s="3">
        <v>-0.95830599999999999</v>
      </c>
    </row>
    <row r="1671" spans="1:8">
      <c r="A1671" s="3" t="s">
        <v>9</v>
      </c>
      <c r="B1671" s="3">
        <v>2009</v>
      </c>
      <c r="C1671" s="3">
        <v>132</v>
      </c>
      <c r="D1671" s="3">
        <v>3.6480999999999999</v>
      </c>
      <c r="E1671" s="3">
        <v>-0.54907435000000004</v>
      </c>
      <c r="F1671" s="3">
        <v>68.777039000000002</v>
      </c>
      <c r="G1671" s="3">
        <v>0.81375319999999995</v>
      </c>
      <c r="H1671" s="3">
        <v>-1.1575960000000001</v>
      </c>
    </row>
    <row r="1672" spans="1:8">
      <c r="A1672" s="3" t="s">
        <v>9</v>
      </c>
      <c r="B1672" s="3">
        <v>2009</v>
      </c>
      <c r="C1672" s="3">
        <v>132</v>
      </c>
      <c r="D1672" s="3">
        <v>3.6133182000000001</v>
      </c>
      <c r="E1672" s="3">
        <v>-0.54907435000000004</v>
      </c>
      <c r="F1672" s="3">
        <v>68.777039000000002</v>
      </c>
      <c r="G1672" s="3">
        <v>0.56236339999999996</v>
      </c>
      <c r="H1672" s="3">
        <v>-1.5382199999999999</v>
      </c>
    </row>
    <row r="1673" spans="1:8">
      <c r="A1673" s="3" t="s">
        <v>9</v>
      </c>
      <c r="B1673" s="3">
        <v>2009</v>
      </c>
      <c r="C1673" s="3">
        <v>132</v>
      </c>
      <c r="D1673" s="3">
        <v>3.6631364</v>
      </c>
      <c r="E1673" s="3">
        <v>-0.54907435000000004</v>
      </c>
      <c r="F1673" s="3">
        <v>68.777039000000002</v>
      </c>
      <c r="G1673" s="3">
        <v>0.30048019999999998</v>
      </c>
      <c r="H1673" s="3">
        <v>-2.1459600000000001</v>
      </c>
    </row>
    <row r="1674" spans="1:8">
      <c r="A1674" s="3" t="s">
        <v>9</v>
      </c>
      <c r="B1674" s="3">
        <v>2009</v>
      </c>
      <c r="C1674" s="3">
        <v>132</v>
      </c>
      <c r="D1674" s="3">
        <v>3.7908571000000002</v>
      </c>
      <c r="E1674" s="3">
        <v>-0.54907435000000004</v>
      </c>
      <c r="F1674" s="3">
        <v>68.777039000000002</v>
      </c>
      <c r="G1674" s="3">
        <v>0.37647120000000001</v>
      </c>
      <c r="H1674" s="3">
        <v>-2.2894969999999999</v>
      </c>
    </row>
    <row r="1675" spans="1:8">
      <c r="A1675" s="3" t="s">
        <v>9</v>
      </c>
      <c r="B1675" s="3">
        <v>2009</v>
      </c>
      <c r="C1675" s="3">
        <v>132</v>
      </c>
      <c r="D1675" s="3">
        <v>3.8943636000000001</v>
      </c>
      <c r="E1675" s="3">
        <v>-0.54907435000000004</v>
      </c>
      <c r="F1675" s="3">
        <v>68.777039000000002</v>
      </c>
      <c r="G1675" s="3">
        <v>0.34420600000000001</v>
      </c>
      <c r="H1675" s="3">
        <v>-2.21122</v>
      </c>
    </row>
    <row r="1676" spans="1:8">
      <c r="A1676" s="3" t="s">
        <v>9</v>
      </c>
      <c r="B1676" s="3">
        <v>2009</v>
      </c>
      <c r="C1676" s="3">
        <v>132</v>
      </c>
      <c r="D1676" s="3">
        <v>3.7289129999999999</v>
      </c>
      <c r="E1676" s="3">
        <v>-0.54907435000000004</v>
      </c>
      <c r="F1676" s="3">
        <v>68.777039000000002</v>
      </c>
      <c r="G1676" s="3">
        <v>0.34094289999999999</v>
      </c>
      <c r="H1676" s="3">
        <v>-2.1173929999999999</v>
      </c>
    </row>
    <row r="1677" spans="1:8">
      <c r="A1677" s="3" t="s">
        <v>9</v>
      </c>
      <c r="B1677" s="3">
        <v>2009</v>
      </c>
      <c r="C1677" s="3">
        <v>132</v>
      </c>
      <c r="D1677" s="3">
        <v>3.5842857000000001</v>
      </c>
      <c r="E1677" s="3">
        <v>-0.54907435000000004</v>
      </c>
      <c r="F1677" s="3">
        <v>68.777039000000002</v>
      </c>
      <c r="G1677" s="3">
        <v>0.42817850000000002</v>
      </c>
      <c r="H1677" s="3">
        <v>-2.8325689999999999</v>
      </c>
    </row>
    <row r="1678" spans="1:8">
      <c r="A1678" s="3" t="s">
        <v>9</v>
      </c>
      <c r="B1678" s="3">
        <v>2009</v>
      </c>
      <c r="C1678" s="3">
        <v>132</v>
      </c>
      <c r="D1678" s="3">
        <v>3.5838182000000001</v>
      </c>
      <c r="E1678" s="3">
        <v>-0.54907435000000004</v>
      </c>
      <c r="F1678" s="3">
        <v>68.777039000000002</v>
      </c>
      <c r="G1678" s="3">
        <v>1.1349260000000001</v>
      </c>
      <c r="H1678" s="3">
        <v>-2.9993560000000001</v>
      </c>
    </row>
    <row r="1679" spans="1:8">
      <c r="A1679" s="3" t="s">
        <v>9</v>
      </c>
      <c r="B1679" s="3">
        <v>2009</v>
      </c>
      <c r="C1679" s="3">
        <v>132</v>
      </c>
      <c r="D1679" s="3">
        <v>3.5538181999999998</v>
      </c>
      <c r="E1679" s="3">
        <v>-0.54907435000000004</v>
      </c>
      <c r="F1679" s="3">
        <v>68.777039000000002</v>
      </c>
      <c r="G1679" s="3">
        <v>1.1826209999999999</v>
      </c>
      <c r="H1679" s="3">
        <v>-3.813485</v>
      </c>
    </row>
    <row r="1680" spans="1:8">
      <c r="A1680" s="3" t="s">
        <v>9</v>
      </c>
      <c r="B1680" s="3">
        <v>2009</v>
      </c>
      <c r="C1680" s="3">
        <v>132</v>
      </c>
      <c r="D1680" s="3">
        <v>3.5501429</v>
      </c>
      <c r="E1680" s="3">
        <v>-0.54907435000000004</v>
      </c>
      <c r="F1680" s="3">
        <v>68.777039000000002</v>
      </c>
      <c r="G1680" s="3">
        <v>1.2445079999999999</v>
      </c>
      <c r="H1680" s="3">
        <v>-4.3471200000000003</v>
      </c>
    </row>
    <row r="1681" spans="1:8">
      <c r="A1681" s="3" t="s">
        <v>9</v>
      </c>
      <c r="B1681" s="3">
        <v>2009</v>
      </c>
      <c r="C1681" s="3">
        <v>132</v>
      </c>
      <c r="D1681" s="3">
        <v>3.473913</v>
      </c>
      <c r="E1681" s="3">
        <v>-0.54907435000000004</v>
      </c>
      <c r="F1681" s="3">
        <v>68.777039000000002</v>
      </c>
      <c r="G1681" s="3">
        <v>1.507466</v>
      </c>
      <c r="H1681" s="3">
        <v>-4.601909</v>
      </c>
    </row>
    <row r="1682" spans="1:8">
      <c r="A1682" s="3" t="s">
        <v>9</v>
      </c>
      <c r="B1682" s="3">
        <v>2010</v>
      </c>
      <c r="C1682" s="3">
        <v>132</v>
      </c>
      <c r="D1682" s="3">
        <v>3.516381</v>
      </c>
      <c r="E1682" s="3">
        <v>-4.9413179999999999</v>
      </c>
      <c r="F1682" s="3">
        <v>83.039749</v>
      </c>
      <c r="G1682" s="3">
        <v>1.6046419999999999</v>
      </c>
      <c r="H1682" s="3">
        <v>-4.7007409999999998</v>
      </c>
    </row>
    <row r="1683" spans="1:8">
      <c r="A1683" s="3" t="s">
        <v>9</v>
      </c>
      <c r="B1683" s="3">
        <v>2010</v>
      </c>
      <c r="C1683" s="3">
        <v>132</v>
      </c>
      <c r="D1683" s="3">
        <v>3.4877500000000001</v>
      </c>
      <c r="E1683" s="3">
        <v>-4.9413179999999999</v>
      </c>
      <c r="F1683" s="3">
        <v>83.039749</v>
      </c>
      <c r="G1683" s="3">
        <v>1.595974</v>
      </c>
      <c r="H1683" s="3">
        <v>-2.8576190000000001</v>
      </c>
    </row>
    <row r="1684" spans="1:8">
      <c r="A1684" s="3" t="s">
        <v>9</v>
      </c>
      <c r="B1684" s="3">
        <v>2010</v>
      </c>
      <c r="C1684" s="3">
        <v>132</v>
      </c>
      <c r="D1684" s="3">
        <v>3.4336522</v>
      </c>
      <c r="E1684" s="3">
        <v>-4.9413179999999999</v>
      </c>
      <c r="F1684" s="3">
        <v>83.039749</v>
      </c>
      <c r="G1684" s="3">
        <v>1.6401570000000001</v>
      </c>
      <c r="H1684" s="3">
        <v>-2.6940019999999998</v>
      </c>
    </row>
    <row r="1685" spans="1:8">
      <c r="A1685" s="3" t="s">
        <v>9</v>
      </c>
      <c r="B1685" s="3">
        <v>2010</v>
      </c>
      <c r="C1685" s="3">
        <v>132</v>
      </c>
      <c r="D1685" s="3">
        <v>3.3902272999999998</v>
      </c>
      <c r="E1685" s="3">
        <v>-4.9413179999999999</v>
      </c>
      <c r="F1685" s="3">
        <v>83.039749</v>
      </c>
      <c r="G1685" s="3">
        <v>1.6669879999999999</v>
      </c>
      <c r="H1685" s="3">
        <v>-2.6759849999999998</v>
      </c>
    </row>
    <row r="1686" spans="1:8">
      <c r="A1686" s="3" t="s">
        <v>9</v>
      </c>
      <c r="B1686" s="3">
        <v>2010</v>
      </c>
      <c r="C1686" s="3">
        <v>132</v>
      </c>
      <c r="D1686" s="3">
        <v>3.0718570999999999</v>
      </c>
      <c r="E1686" s="3">
        <v>-4.9413179999999999</v>
      </c>
      <c r="F1686" s="3">
        <v>83.039749</v>
      </c>
      <c r="G1686" s="3">
        <v>1.640417</v>
      </c>
      <c r="H1686" s="3">
        <v>-2.3617279999999998</v>
      </c>
    </row>
    <row r="1687" spans="1:8">
      <c r="A1687" s="3" t="s">
        <v>9</v>
      </c>
      <c r="B1687" s="3">
        <v>2010</v>
      </c>
      <c r="C1687" s="3">
        <v>132</v>
      </c>
      <c r="D1687" s="3">
        <v>3.0639091000000001</v>
      </c>
      <c r="E1687" s="3">
        <v>-4.9413179999999999</v>
      </c>
      <c r="F1687" s="3">
        <v>83.039749</v>
      </c>
      <c r="G1687" s="3">
        <v>1.5689070000000001</v>
      </c>
      <c r="H1687" s="3">
        <v>-2.0372560000000002</v>
      </c>
    </row>
    <row r="1688" spans="1:8">
      <c r="A1688" s="3" t="s">
        <v>9</v>
      </c>
      <c r="B1688" s="3">
        <v>2010</v>
      </c>
      <c r="C1688" s="3">
        <v>132</v>
      </c>
      <c r="D1688" s="3">
        <v>2.9784999999999999</v>
      </c>
      <c r="E1688" s="3">
        <v>-4.9413179999999999</v>
      </c>
      <c r="F1688" s="3">
        <v>83.039749</v>
      </c>
      <c r="G1688" s="3">
        <v>1.468567</v>
      </c>
      <c r="H1688" s="3">
        <v>-1.93699</v>
      </c>
    </row>
    <row r="1689" spans="1:8">
      <c r="A1689" s="3" t="s">
        <v>9</v>
      </c>
      <c r="B1689" s="3">
        <v>2010</v>
      </c>
      <c r="C1689" s="3">
        <v>132</v>
      </c>
      <c r="D1689" s="3">
        <v>2.6720000000000002</v>
      </c>
      <c r="E1689" s="3">
        <v>-4.9413179999999999</v>
      </c>
      <c r="F1689" s="3">
        <v>83.039749</v>
      </c>
      <c r="G1689" s="3">
        <v>1.457274</v>
      </c>
      <c r="H1689" s="3">
        <v>-1.6661220000000001</v>
      </c>
    </row>
    <row r="1690" spans="1:8">
      <c r="A1690" s="3" t="s">
        <v>9</v>
      </c>
      <c r="B1690" s="3">
        <v>2010</v>
      </c>
      <c r="C1690" s="3">
        <v>132</v>
      </c>
      <c r="D1690" s="3">
        <v>2.6770909000000001</v>
      </c>
      <c r="E1690" s="3">
        <v>-4.9413179999999999</v>
      </c>
      <c r="F1690" s="3">
        <v>83.039749</v>
      </c>
      <c r="G1690" s="3">
        <v>1.5311760000000001</v>
      </c>
      <c r="H1690" s="3">
        <v>-1.389974</v>
      </c>
    </row>
    <row r="1691" spans="1:8">
      <c r="A1691" s="3" t="s">
        <v>9</v>
      </c>
      <c r="B1691" s="3">
        <v>2010</v>
      </c>
      <c r="C1691" s="3">
        <v>132</v>
      </c>
      <c r="D1691" s="3">
        <v>2.7602856999999998</v>
      </c>
      <c r="E1691" s="3">
        <v>-4.9413179999999999</v>
      </c>
      <c r="F1691" s="3">
        <v>83.039749</v>
      </c>
      <c r="G1691" s="3">
        <v>1.4920089999999999</v>
      </c>
      <c r="H1691" s="3">
        <v>-1.37785</v>
      </c>
    </row>
    <row r="1692" spans="1:8">
      <c r="A1692" s="3" t="s">
        <v>9</v>
      </c>
      <c r="B1692" s="3">
        <v>2010</v>
      </c>
      <c r="C1692" s="3">
        <v>132</v>
      </c>
      <c r="D1692" s="3">
        <v>2.9901363999999999</v>
      </c>
      <c r="E1692" s="3">
        <v>-4.9413179999999999</v>
      </c>
      <c r="F1692" s="3">
        <v>83.039749</v>
      </c>
      <c r="G1692" s="3">
        <v>1.5083599999999999</v>
      </c>
      <c r="H1692" s="3">
        <v>-1.0116229999999999</v>
      </c>
    </row>
    <row r="1693" spans="1:8">
      <c r="A1693" s="3" t="s">
        <v>9</v>
      </c>
      <c r="B1693" s="3">
        <v>2010</v>
      </c>
      <c r="C1693" s="3">
        <v>132</v>
      </c>
      <c r="D1693" s="3">
        <v>3.3343913000000001</v>
      </c>
      <c r="E1693" s="3">
        <v>-4.9413179999999999</v>
      </c>
      <c r="F1693" s="3">
        <v>83.039749</v>
      </c>
      <c r="G1693" s="3">
        <v>1.496197</v>
      </c>
      <c r="H1693" s="3">
        <v>-0.88212659999999998</v>
      </c>
    </row>
    <row r="1694" spans="1:8">
      <c r="A1694" s="3" t="s">
        <v>9</v>
      </c>
      <c r="B1694" s="3">
        <v>2011</v>
      </c>
      <c r="C1694" s="3">
        <v>132</v>
      </c>
      <c r="D1694" s="3">
        <v>3.4305238</v>
      </c>
      <c r="E1694" s="3">
        <v>-4.5239858999999996</v>
      </c>
      <c r="F1694" s="3">
        <v>85.255820999999997</v>
      </c>
      <c r="G1694" s="3">
        <v>1.722793</v>
      </c>
      <c r="H1694" s="3">
        <v>-0.83638950000000001</v>
      </c>
    </row>
    <row r="1695" spans="1:8">
      <c r="A1695" s="3" t="s">
        <v>9</v>
      </c>
      <c r="B1695" s="3">
        <v>2011</v>
      </c>
      <c r="C1695" s="3">
        <v>132</v>
      </c>
      <c r="D1695" s="3">
        <v>3.5921500000000002</v>
      </c>
      <c r="E1695" s="3">
        <v>-4.5239858999999996</v>
      </c>
      <c r="F1695" s="3">
        <v>85.255820999999997</v>
      </c>
      <c r="G1695" s="3">
        <v>1.7512460000000001</v>
      </c>
      <c r="H1695" s="3">
        <v>-1.692974</v>
      </c>
    </row>
    <row r="1696" spans="1:8">
      <c r="A1696" s="3" t="s">
        <v>9</v>
      </c>
      <c r="B1696" s="3">
        <v>2011</v>
      </c>
      <c r="C1696" s="3">
        <v>132</v>
      </c>
      <c r="D1696" s="3">
        <v>3.5987825999999998</v>
      </c>
      <c r="E1696" s="3">
        <v>-4.5239858999999996</v>
      </c>
      <c r="F1696" s="3">
        <v>85.255820999999997</v>
      </c>
      <c r="G1696" s="3">
        <v>1.7280880000000001</v>
      </c>
      <c r="H1696" s="3">
        <v>-1.599529</v>
      </c>
    </row>
    <row r="1697" spans="1:8">
      <c r="A1697" s="3" t="s">
        <v>9</v>
      </c>
      <c r="B1697" s="3">
        <v>2011</v>
      </c>
      <c r="C1697" s="3">
        <v>132</v>
      </c>
      <c r="D1697" s="3">
        <v>3.6740476000000002</v>
      </c>
      <c r="E1697" s="3">
        <v>-4.5239858999999996</v>
      </c>
      <c r="F1697" s="3">
        <v>85.255820999999997</v>
      </c>
      <c r="G1697" s="3">
        <v>1.7205490000000001</v>
      </c>
      <c r="H1697" s="3">
        <v>-1.535649</v>
      </c>
    </row>
    <row r="1698" spans="1:8">
      <c r="A1698" s="3" t="s">
        <v>9</v>
      </c>
      <c r="B1698" s="3">
        <v>2011</v>
      </c>
      <c r="C1698" s="3">
        <v>132</v>
      </c>
      <c r="D1698" s="3">
        <v>3.4546817999999999</v>
      </c>
      <c r="E1698" s="3">
        <v>-4.5239858999999996</v>
      </c>
      <c r="F1698" s="3">
        <v>85.255820999999997</v>
      </c>
      <c r="G1698" s="3">
        <v>1.69997</v>
      </c>
      <c r="H1698" s="3">
        <v>-1.82368</v>
      </c>
    </row>
    <row r="1699" spans="1:8">
      <c r="A1699" s="3" t="s">
        <v>9</v>
      </c>
      <c r="B1699" s="3">
        <v>2011</v>
      </c>
      <c r="C1699" s="3">
        <v>132</v>
      </c>
      <c r="D1699" s="3">
        <v>3.3556363999999999</v>
      </c>
      <c r="E1699" s="3">
        <v>-4.5239858999999996</v>
      </c>
      <c r="F1699" s="3">
        <v>85.255820999999997</v>
      </c>
      <c r="G1699" s="3">
        <v>1.685538</v>
      </c>
      <c r="H1699" s="3">
        <v>-1.488829</v>
      </c>
    </row>
    <row r="1700" spans="1:8">
      <c r="A1700" s="3" t="s">
        <v>9</v>
      </c>
      <c r="B1700" s="3">
        <v>2011</v>
      </c>
      <c r="C1700" s="3">
        <v>132</v>
      </c>
      <c r="D1700" s="3">
        <v>3.379</v>
      </c>
      <c r="E1700" s="3">
        <v>-4.5239858999999996</v>
      </c>
      <c r="F1700" s="3">
        <v>85.255820999999997</v>
      </c>
      <c r="G1700" s="3">
        <v>1.7045809999999999</v>
      </c>
      <c r="H1700" s="3">
        <v>-0.98422129999999997</v>
      </c>
    </row>
    <row r="1701" spans="1:8">
      <c r="A1701" s="3" t="s">
        <v>9</v>
      </c>
      <c r="B1701" s="3">
        <v>2011</v>
      </c>
      <c r="C1701" s="3">
        <v>132</v>
      </c>
      <c r="D1701" s="3">
        <v>2.9625651999999998</v>
      </c>
      <c r="E1701" s="3">
        <v>-4.5239858999999996</v>
      </c>
      <c r="F1701" s="3">
        <v>85.255820999999997</v>
      </c>
      <c r="G1701" s="3">
        <v>1.666955</v>
      </c>
      <c r="H1701" s="3">
        <v>-0.77575260000000001</v>
      </c>
    </row>
    <row r="1702" spans="1:8">
      <c r="A1702" s="3" t="s">
        <v>9</v>
      </c>
      <c r="B1702" s="3">
        <v>2011</v>
      </c>
      <c r="C1702" s="3">
        <v>132</v>
      </c>
      <c r="D1702" s="3">
        <v>2.6336363999999999</v>
      </c>
      <c r="E1702" s="3">
        <v>-4.5239858999999996</v>
      </c>
      <c r="F1702" s="3">
        <v>85.255820999999997</v>
      </c>
      <c r="G1702" s="3">
        <v>1.2322960000000001</v>
      </c>
      <c r="H1702" s="3">
        <v>-0.66598089999999999</v>
      </c>
    </row>
    <row r="1703" spans="1:8">
      <c r="A1703" s="3" t="s">
        <v>9</v>
      </c>
      <c r="B1703" s="3">
        <v>2011</v>
      </c>
      <c r="C1703" s="3">
        <v>132</v>
      </c>
      <c r="D1703" s="3">
        <v>2.9857619</v>
      </c>
      <c r="E1703" s="3">
        <v>-4.5239858999999996</v>
      </c>
      <c r="F1703" s="3">
        <v>85.255820999999997</v>
      </c>
      <c r="G1703" s="3">
        <v>0.87827489999999997</v>
      </c>
      <c r="H1703" s="3">
        <v>-0.35403519999999999</v>
      </c>
    </row>
    <row r="1704" spans="1:8">
      <c r="A1704" s="3" t="s">
        <v>9</v>
      </c>
      <c r="B1704" s="3">
        <v>2011</v>
      </c>
      <c r="C1704" s="3">
        <v>132</v>
      </c>
      <c r="D1704" s="3">
        <v>3.3972726999999998</v>
      </c>
      <c r="E1704" s="3">
        <v>-4.5239858999999996</v>
      </c>
      <c r="F1704" s="3">
        <v>85.255820999999997</v>
      </c>
      <c r="G1704" s="3">
        <v>0.66782269999999999</v>
      </c>
      <c r="H1704" s="3">
        <v>-0.25364419999999999</v>
      </c>
    </row>
    <row r="1705" spans="1:8">
      <c r="A1705" s="3" t="s">
        <v>9</v>
      </c>
      <c r="B1705" s="3">
        <v>2011</v>
      </c>
      <c r="C1705" s="3">
        <v>132</v>
      </c>
      <c r="D1705" s="3">
        <v>3.1271817999999998</v>
      </c>
      <c r="E1705" s="3">
        <v>-4.5239858999999996</v>
      </c>
      <c r="F1705" s="3">
        <v>85.255820999999997</v>
      </c>
      <c r="G1705" s="3">
        <v>8.2699400000000006E-2</v>
      </c>
      <c r="H1705" s="3">
        <v>-0.13743349999999999</v>
      </c>
    </row>
    <row r="1706" spans="1:8">
      <c r="A1706" s="3" t="s">
        <v>9</v>
      </c>
      <c r="B1706" s="3">
        <v>2012</v>
      </c>
      <c r="C1706" s="3">
        <v>132</v>
      </c>
      <c r="D1706" s="3">
        <v>3.1539545000000002</v>
      </c>
      <c r="E1706" s="3">
        <v>-2.6235819</v>
      </c>
      <c r="F1706" s="3">
        <v>87.836533000000003</v>
      </c>
      <c r="G1706" s="3">
        <v>1.044964</v>
      </c>
      <c r="H1706" s="3">
        <v>-6.1926200000000001E-2</v>
      </c>
    </row>
    <row r="1707" spans="1:8">
      <c r="A1707" s="3" t="s">
        <v>9</v>
      </c>
      <c r="B1707" s="3">
        <v>2012</v>
      </c>
      <c r="C1707" s="3">
        <v>132</v>
      </c>
      <c r="D1707" s="3">
        <v>2.9380000000000002</v>
      </c>
      <c r="E1707" s="3">
        <v>-2.6235819</v>
      </c>
      <c r="F1707" s="3">
        <v>87.836533000000003</v>
      </c>
      <c r="G1707" s="3">
        <v>0.98826950000000002</v>
      </c>
      <c r="H1707" s="3">
        <v>-0.42620859999999999</v>
      </c>
    </row>
    <row r="1708" spans="1:8">
      <c r="A1708" s="3" t="s">
        <v>9</v>
      </c>
      <c r="B1708" s="3">
        <v>2012</v>
      </c>
      <c r="C1708" s="3">
        <v>132</v>
      </c>
      <c r="D1708" s="3">
        <v>2.9136364000000001</v>
      </c>
      <c r="E1708" s="3">
        <v>-2.6235819</v>
      </c>
      <c r="F1708" s="3">
        <v>87.836533000000003</v>
      </c>
      <c r="G1708" s="3">
        <v>0.94041739999999996</v>
      </c>
      <c r="H1708" s="3">
        <v>-0.1835579</v>
      </c>
    </row>
    <row r="1709" spans="1:8">
      <c r="A1709" s="3" t="s">
        <v>9</v>
      </c>
      <c r="B1709" s="3">
        <v>2012</v>
      </c>
      <c r="C1709" s="3">
        <v>132</v>
      </c>
      <c r="D1709" s="3">
        <v>2.9833810000000001</v>
      </c>
      <c r="E1709" s="3">
        <v>-2.6235819</v>
      </c>
      <c r="F1709" s="3">
        <v>87.836533000000003</v>
      </c>
      <c r="G1709" s="3">
        <v>0.9511212</v>
      </c>
      <c r="H1709" s="3">
        <v>-0.17773230000000001</v>
      </c>
    </row>
    <row r="1710" spans="1:8">
      <c r="A1710" s="3" t="s">
        <v>9</v>
      </c>
      <c r="B1710" s="3">
        <v>2012</v>
      </c>
      <c r="C1710" s="3">
        <v>132</v>
      </c>
      <c r="D1710" s="3">
        <v>2.7499129999999998</v>
      </c>
      <c r="E1710" s="3">
        <v>-2.6235819</v>
      </c>
      <c r="F1710" s="3">
        <v>87.836533000000003</v>
      </c>
      <c r="G1710" s="3">
        <v>0.99854149999999997</v>
      </c>
      <c r="H1710" s="3">
        <v>-1.14585</v>
      </c>
    </row>
    <row r="1711" spans="1:8">
      <c r="A1711" s="3" t="s">
        <v>9</v>
      </c>
      <c r="B1711" s="3">
        <v>2012</v>
      </c>
      <c r="C1711" s="3">
        <v>132</v>
      </c>
      <c r="D1711" s="3">
        <v>2.5649999999999999</v>
      </c>
      <c r="E1711" s="3">
        <v>-2.6235819</v>
      </c>
      <c r="F1711" s="3">
        <v>87.836533000000003</v>
      </c>
      <c r="G1711" s="3">
        <v>0.85188969999999997</v>
      </c>
      <c r="H1711" s="3">
        <v>-0.99733159999999998</v>
      </c>
    </row>
    <row r="1712" spans="1:8">
      <c r="A1712" s="3" t="s">
        <v>9</v>
      </c>
      <c r="B1712" s="3">
        <v>2012</v>
      </c>
      <c r="C1712" s="3">
        <v>132</v>
      </c>
      <c r="D1712" s="3">
        <v>2.2646364000000001</v>
      </c>
      <c r="E1712" s="3">
        <v>-2.6235819</v>
      </c>
      <c r="F1712" s="3">
        <v>87.836533000000003</v>
      </c>
      <c r="G1712" s="3">
        <v>0.74016380000000004</v>
      </c>
      <c r="H1712" s="3">
        <v>-0.94208499999999995</v>
      </c>
    </row>
    <row r="1713" spans="1:8">
      <c r="A1713" s="3" t="s">
        <v>9</v>
      </c>
      <c r="B1713" s="3">
        <v>2012</v>
      </c>
      <c r="C1713" s="3">
        <v>132</v>
      </c>
      <c r="D1713" s="3">
        <v>2.1068261000000001</v>
      </c>
      <c r="E1713" s="3">
        <v>-2.6235819</v>
      </c>
      <c r="F1713" s="3">
        <v>87.836533000000003</v>
      </c>
      <c r="G1713" s="3">
        <v>0.53010699999999999</v>
      </c>
      <c r="H1713" s="3">
        <v>-0.81304279999999995</v>
      </c>
    </row>
    <row r="1714" spans="1:8">
      <c r="A1714" s="3" t="s">
        <v>9</v>
      </c>
      <c r="B1714" s="3">
        <v>2012</v>
      </c>
      <c r="C1714" s="3">
        <v>132</v>
      </c>
      <c r="D1714" s="3">
        <v>2.2280000000000002</v>
      </c>
      <c r="E1714" s="3">
        <v>-2.6235819</v>
      </c>
      <c r="F1714" s="3">
        <v>87.836533000000003</v>
      </c>
      <c r="G1714" s="3">
        <v>0.39271119999999998</v>
      </c>
      <c r="H1714" s="3">
        <v>-0.58017350000000001</v>
      </c>
    </row>
    <row r="1715" spans="1:8">
      <c r="A1715" s="3" t="s">
        <v>9</v>
      </c>
      <c r="B1715" s="3">
        <v>2012</v>
      </c>
      <c r="C1715" s="3">
        <v>132</v>
      </c>
      <c r="D1715" s="3">
        <v>2.2163913000000002</v>
      </c>
      <c r="E1715" s="3">
        <v>-2.6235819</v>
      </c>
      <c r="F1715" s="3">
        <v>87.836533000000003</v>
      </c>
      <c r="G1715" s="3">
        <v>0.2769549</v>
      </c>
      <c r="H1715" s="3">
        <v>-0.49661529999999998</v>
      </c>
    </row>
    <row r="1716" spans="1:8">
      <c r="A1716" s="3" t="s">
        <v>9</v>
      </c>
      <c r="B1716" s="3">
        <v>2012</v>
      </c>
      <c r="C1716" s="3">
        <v>132</v>
      </c>
      <c r="D1716" s="3">
        <v>2.1282272999999998</v>
      </c>
      <c r="E1716" s="3">
        <v>-2.6235819</v>
      </c>
      <c r="F1716" s="3">
        <v>87.836533000000003</v>
      </c>
      <c r="G1716" s="3">
        <v>0.19053610000000001</v>
      </c>
      <c r="H1716" s="3">
        <v>-0.3219495</v>
      </c>
    </row>
    <row r="1717" spans="1:8">
      <c r="A1717" s="3" t="s">
        <v>9</v>
      </c>
      <c r="B1717" s="3">
        <v>2012</v>
      </c>
      <c r="C1717" s="3">
        <v>132</v>
      </c>
      <c r="D1717" s="3">
        <v>1.9874286000000001</v>
      </c>
      <c r="E1717" s="3">
        <v>-2.6235819</v>
      </c>
      <c r="F1717" s="3">
        <v>87.836533000000003</v>
      </c>
      <c r="G1717" s="3">
        <v>8.1080100000000002E-2</v>
      </c>
      <c r="H1717" s="3">
        <v>-0.21179519999999999</v>
      </c>
    </row>
    <row r="1718" spans="1:8">
      <c r="A1718" s="3" t="s">
        <v>9</v>
      </c>
      <c r="B1718" s="3">
        <v>2013</v>
      </c>
      <c r="C1718" s="3">
        <v>132</v>
      </c>
      <c r="D1718" s="3">
        <v>2.1540870000000001</v>
      </c>
      <c r="E1718" s="3">
        <v>-2.3744459</v>
      </c>
      <c r="F1718" s="3">
        <v>90.602089000000007</v>
      </c>
      <c r="G1718" s="3">
        <v>0.84137059999999997</v>
      </c>
      <c r="H1718" s="3">
        <v>-0.13451920000000001</v>
      </c>
    </row>
    <row r="1719" spans="1:8">
      <c r="A1719" s="3" t="s">
        <v>9</v>
      </c>
      <c r="B1719" s="3">
        <v>2013</v>
      </c>
      <c r="C1719" s="3">
        <v>132</v>
      </c>
      <c r="D1719" s="3">
        <v>2.2404999999999999</v>
      </c>
      <c r="E1719" s="3">
        <v>-2.3744459</v>
      </c>
      <c r="F1719" s="3">
        <v>90.602089000000007</v>
      </c>
      <c r="G1719" s="3">
        <v>0.83237030000000001</v>
      </c>
      <c r="H1719" s="3">
        <v>-0.53370649999999997</v>
      </c>
    </row>
    <row r="1720" spans="1:8">
      <c r="A1720" s="3" t="s">
        <v>9</v>
      </c>
      <c r="B1720" s="3">
        <v>2013</v>
      </c>
      <c r="C1720" s="3">
        <v>132</v>
      </c>
      <c r="D1720" s="3">
        <v>2.0649047999999999</v>
      </c>
      <c r="E1720" s="3">
        <v>-2.3744459</v>
      </c>
      <c r="F1720" s="3">
        <v>90.602089000000007</v>
      </c>
      <c r="G1720" s="3">
        <v>0.82026480000000002</v>
      </c>
      <c r="H1720" s="3">
        <v>-0.43552980000000002</v>
      </c>
    </row>
    <row r="1721" spans="1:8">
      <c r="A1721" s="3" t="s">
        <v>9</v>
      </c>
      <c r="B1721" s="3">
        <v>2013</v>
      </c>
      <c r="C1721" s="3">
        <v>132</v>
      </c>
      <c r="D1721" s="3">
        <v>1.8107727</v>
      </c>
      <c r="E1721" s="3">
        <v>-2.3744459</v>
      </c>
      <c r="F1721" s="3">
        <v>90.602089000000007</v>
      </c>
      <c r="G1721" s="3">
        <v>0.74718790000000002</v>
      </c>
      <c r="H1721" s="3">
        <v>-0.41401739999999998</v>
      </c>
    </row>
    <row r="1722" spans="1:8">
      <c r="A1722" s="3" t="s">
        <v>9</v>
      </c>
      <c r="B1722" s="3">
        <v>2013</v>
      </c>
      <c r="C1722" s="3">
        <v>132</v>
      </c>
      <c r="D1722" s="3">
        <v>1.9009564999999999</v>
      </c>
      <c r="E1722" s="3">
        <v>-2.3744459</v>
      </c>
      <c r="F1722" s="3">
        <v>90.602089000000007</v>
      </c>
      <c r="G1722" s="3">
        <v>0.72829330000000003</v>
      </c>
      <c r="H1722" s="3">
        <v>-0.83063869999999995</v>
      </c>
    </row>
    <row r="1723" spans="1:8">
      <c r="A1723" s="3" t="s">
        <v>9</v>
      </c>
      <c r="B1723" s="3">
        <v>2013</v>
      </c>
      <c r="C1723" s="3">
        <v>132</v>
      </c>
      <c r="D1723" s="3">
        <v>2.2057500000000001</v>
      </c>
      <c r="E1723" s="3">
        <v>-2.3744459</v>
      </c>
      <c r="F1723" s="3">
        <v>90.602089000000007</v>
      </c>
      <c r="G1723" s="3">
        <v>0.631355</v>
      </c>
      <c r="H1723" s="3">
        <v>-0.82102169999999997</v>
      </c>
    </row>
    <row r="1724" spans="1:8">
      <c r="A1724" s="3" t="s">
        <v>9</v>
      </c>
      <c r="B1724" s="3">
        <v>2013</v>
      </c>
      <c r="C1724" s="3">
        <v>132</v>
      </c>
      <c r="D1724" s="3">
        <v>2.2409129999999999</v>
      </c>
      <c r="E1724" s="3">
        <v>-2.3744459</v>
      </c>
      <c r="F1724" s="3">
        <v>90.602089000000007</v>
      </c>
      <c r="G1724" s="3">
        <v>0.59868359999999998</v>
      </c>
      <c r="H1724" s="3">
        <v>-0.84959379999999995</v>
      </c>
    </row>
    <row r="1725" spans="1:8">
      <c r="A1725" s="3" t="s">
        <v>9</v>
      </c>
      <c r="B1725" s="3">
        <v>2013</v>
      </c>
      <c r="C1725" s="3">
        <v>132</v>
      </c>
      <c r="D1725" s="3">
        <v>2.3564544999999999</v>
      </c>
      <c r="E1725" s="3">
        <v>-2.3744459</v>
      </c>
      <c r="F1725" s="3">
        <v>90.602089000000007</v>
      </c>
      <c r="G1725" s="3">
        <v>0.57754760000000005</v>
      </c>
      <c r="H1725" s="3">
        <v>-0.90549729999999995</v>
      </c>
    </row>
    <row r="1726" spans="1:8">
      <c r="A1726" s="3" t="s">
        <v>9</v>
      </c>
      <c r="B1726" s="3">
        <v>2013</v>
      </c>
      <c r="C1726" s="3">
        <v>132</v>
      </c>
      <c r="D1726" s="3">
        <v>2.4786666999999998</v>
      </c>
      <c r="E1726" s="3">
        <v>-2.3744459</v>
      </c>
      <c r="F1726" s="3">
        <v>90.602089000000007</v>
      </c>
      <c r="G1726" s="3">
        <v>0.75283160000000005</v>
      </c>
      <c r="H1726" s="3">
        <v>-0.86375820000000003</v>
      </c>
    </row>
    <row r="1727" spans="1:8">
      <c r="A1727" s="3" t="s">
        <v>9</v>
      </c>
      <c r="B1727" s="3">
        <v>2013</v>
      </c>
      <c r="C1727" s="3">
        <v>132</v>
      </c>
      <c r="D1727" s="3">
        <v>2.3182174</v>
      </c>
      <c r="E1727" s="3">
        <v>-2.3744459</v>
      </c>
      <c r="F1727" s="3">
        <v>90.602089000000007</v>
      </c>
      <c r="G1727" s="3">
        <v>0.75283160000000005</v>
      </c>
      <c r="H1727" s="3">
        <v>-1.0330900000000001</v>
      </c>
    </row>
    <row r="1728" spans="1:8">
      <c r="A1728" s="3" t="s">
        <v>9</v>
      </c>
      <c r="B1728" s="3">
        <v>2013</v>
      </c>
      <c r="C1728" s="3">
        <v>132</v>
      </c>
      <c r="D1728" s="3">
        <v>2.1887618999999998</v>
      </c>
      <c r="E1728" s="3">
        <v>-2.3744459</v>
      </c>
      <c r="F1728" s="3">
        <v>90.602089000000007</v>
      </c>
      <c r="G1728" s="3">
        <v>0.75283160000000005</v>
      </c>
      <c r="H1728" s="3">
        <v>-0.40809000000000001</v>
      </c>
    </row>
    <row r="1729" spans="1:8">
      <c r="A1729" s="3" t="s">
        <v>9</v>
      </c>
      <c r="B1729" s="3">
        <v>2013</v>
      </c>
      <c r="C1729" s="3">
        <v>132</v>
      </c>
      <c r="D1729" s="3">
        <v>2.4469091000000001</v>
      </c>
      <c r="E1729" s="3">
        <v>-2.3744459</v>
      </c>
      <c r="F1729" s="3">
        <v>90.602089000000007</v>
      </c>
      <c r="G1729" s="3">
        <v>0.75283160000000005</v>
      </c>
      <c r="H1729" s="3">
        <v>-0.40809000000000001</v>
      </c>
    </row>
    <row r="1730" spans="1:8">
      <c r="A1730" s="3" t="s">
        <v>9</v>
      </c>
      <c r="B1730" s="3">
        <v>2014</v>
      </c>
      <c r="C1730" s="3">
        <v>132</v>
      </c>
      <c r="D1730" s="3">
        <v>2.4418696</v>
      </c>
      <c r="E1730" s="3">
        <v>-1.8621859999999999</v>
      </c>
      <c r="F1730" s="3">
        <v>93.411591000000001</v>
      </c>
      <c r="G1730" s="3">
        <v>1.209462</v>
      </c>
      <c r="H1730" s="3">
        <v>-0.40809000000000001</v>
      </c>
    </row>
    <row r="1731" spans="1:8">
      <c r="A1731" s="3" t="s">
        <v>9</v>
      </c>
      <c r="B1731" s="3">
        <v>2014</v>
      </c>
      <c r="C1731" s="3">
        <v>132</v>
      </c>
      <c r="D1731" s="3">
        <v>2.2469999999999999</v>
      </c>
      <c r="E1731" s="3">
        <v>-1.8621859999999999</v>
      </c>
      <c r="F1731" s="3">
        <v>93.411591000000001</v>
      </c>
      <c r="G1731" s="3">
        <v>1.2116640000000001</v>
      </c>
      <c r="H1731" s="3">
        <v>-1.7687040000000001</v>
      </c>
    </row>
    <row r="1732" spans="1:8">
      <c r="A1732" s="3" t="s">
        <v>9</v>
      </c>
      <c r="B1732" s="3">
        <v>2014</v>
      </c>
      <c r="C1732" s="3">
        <v>132</v>
      </c>
      <c r="D1732" s="3">
        <v>2.145381</v>
      </c>
      <c r="E1732" s="3">
        <v>-1.8621859999999999</v>
      </c>
      <c r="F1732" s="3">
        <v>93.411591000000001</v>
      </c>
      <c r="G1732" s="3">
        <v>1.22654</v>
      </c>
      <c r="H1732" s="3">
        <v>-1.699471</v>
      </c>
    </row>
    <row r="1733" spans="1:8">
      <c r="A1733" s="3" t="s">
        <v>9</v>
      </c>
      <c r="B1733" s="3">
        <v>2014</v>
      </c>
      <c r="C1733" s="3">
        <v>132</v>
      </c>
      <c r="D1733" s="3">
        <v>2.0170455</v>
      </c>
      <c r="E1733" s="3">
        <v>-1.8621859999999999</v>
      </c>
      <c r="F1733" s="3">
        <v>93.411591000000001</v>
      </c>
      <c r="G1733" s="3">
        <v>1.2549630000000001</v>
      </c>
      <c r="H1733" s="3">
        <v>-1.6955020000000001</v>
      </c>
    </row>
    <row r="1734" spans="1:8">
      <c r="A1734" s="3" t="s">
        <v>9</v>
      </c>
      <c r="B1734" s="3">
        <v>2014</v>
      </c>
      <c r="C1734" s="3">
        <v>132</v>
      </c>
      <c r="D1734" s="3">
        <v>1.845</v>
      </c>
      <c r="E1734" s="3">
        <v>-1.8621859999999999</v>
      </c>
      <c r="F1734" s="3">
        <v>93.411591000000001</v>
      </c>
      <c r="G1734" s="3">
        <v>1.2583040000000001</v>
      </c>
      <c r="H1734" s="3">
        <v>-0.86453570000000002</v>
      </c>
    </row>
    <row r="1735" spans="1:8">
      <c r="A1735" s="3" t="s">
        <v>9</v>
      </c>
      <c r="B1735" s="3">
        <v>2014</v>
      </c>
      <c r="C1735" s="3">
        <v>132</v>
      </c>
      <c r="D1735" s="3">
        <v>1.7542857000000001</v>
      </c>
      <c r="E1735" s="3">
        <v>-1.8621859999999999</v>
      </c>
      <c r="F1735" s="3">
        <v>93.411591000000001</v>
      </c>
      <c r="G1735" s="3">
        <v>1.2823290000000001</v>
      </c>
      <c r="H1735" s="3">
        <v>-0.88801300000000005</v>
      </c>
    </row>
    <row r="1736" spans="1:8">
      <c r="A1736" s="3" t="s">
        <v>9</v>
      </c>
      <c r="B1736" s="3">
        <v>2014</v>
      </c>
      <c r="C1736" s="3">
        <v>132</v>
      </c>
      <c r="D1736" s="3">
        <v>1.6134782999999999</v>
      </c>
      <c r="E1736" s="3">
        <v>-1.8621859999999999</v>
      </c>
      <c r="F1736" s="3">
        <v>93.411591000000001</v>
      </c>
      <c r="G1736" s="3">
        <v>1.2388159999999999</v>
      </c>
      <c r="H1736" s="3">
        <v>-0.83710779999999996</v>
      </c>
    </row>
    <row r="1737" spans="1:8">
      <c r="A1737" s="3" t="s">
        <v>9</v>
      </c>
      <c r="B1737" s="3">
        <v>2014</v>
      </c>
      <c r="C1737" s="3">
        <v>132</v>
      </c>
      <c r="D1737" s="3">
        <v>1.4008571000000001</v>
      </c>
      <c r="E1737" s="3">
        <v>-1.8621859999999999</v>
      </c>
      <c r="F1737" s="3">
        <v>93.411591000000001</v>
      </c>
      <c r="G1737" s="3">
        <v>1.21899</v>
      </c>
      <c r="H1737" s="3">
        <v>-0.32471939999999999</v>
      </c>
    </row>
    <row r="1738" spans="1:8">
      <c r="A1738" s="3" t="s">
        <v>9</v>
      </c>
      <c r="B1738" s="3">
        <v>2014</v>
      </c>
      <c r="C1738" s="3">
        <v>132</v>
      </c>
      <c r="D1738" s="3">
        <v>1.3469545000000001</v>
      </c>
      <c r="E1738" s="3">
        <v>-1.8621859999999999</v>
      </c>
      <c r="F1738" s="3">
        <v>93.411591000000001</v>
      </c>
      <c r="G1738" s="3">
        <v>1.058397</v>
      </c>
      <c r="H1738" s="3">
        <v>-0.28556680000000001</v>
      </c>
    </row>
    <row r="1739" spans="1:8">
      <c r="A1739" s="3" t="s">
        <v>9</v>
      </c>
      <c r="B1739" s="3">
        <v>2014</v>
      </c>
      <c r="C1739" s="3">
        <v>132</v>
      </c>
      <c r="D1739" s="3">
        <v>1.2577826000000001</v>
      </c>
      <c r="E1739" s="3">
        <v>-1.8621859999999999</v>
      </c>
      <c r="F1739" s="3">
        <v>93.411591000000001</v>
      </c>
      <c r="G1739" s="3">
        <v>0.8297852</v>
      </c>
      <c r="H1739" s="3">
        <v>-0.37212420000000002</v>
      </c>
    </row>
    <row r="1740" spans="1:8">
      <c r="A1740" s="3" t="s">
        <v>9</v>
      </c>
      <c r="B1740" s="3">
        <v>2014</v>
      </c>
      <c r="C1740" s="3">
        <v>132</v>
      </c>
      <c r="D1740" s="3">
        <v>1.1352</v>
      </c>
      <c r="E1740" s="3">
        <v>-1.8621859999999999</v>
      </c>
      <c r="F1740" s="3">
        <v>93.411591000000001</v>
      </c>
      <c r="G1740" s="3">
        <v>0.81621969999999999</v>
      </c>
      <c r="H1740" s="3">
        <v>-1.6781899999999999E-2</v>
      </c>
    </row>
    <row r="1741" spans="1:8">
      <c r="A1741" s="3" t="s">
        <v>9</v>
      </c>
      <c r="B1741" s="3">
        <v>2014</v>
      </c>
      <c r="C1741" s="3">
        <v>132</v>
      </c>
      <c r="D1741" s="3">
        <v>0.91465216999999999</v>
      </c>
      <c r="E1741" s="3">
        <v>-1.8621859999999999</v>
      </c>
      <c r="F1741" s="3">
        <v>93.411591000000001</v>
      </c>
      <c r="G1741" s="3">
        <v>0.81096330000000005</v>
      </c>
      <c r="H1741" s="3">
        <v>-6.5909000000000002E-3</v>
      </c>
    </row>
    <row r="1742" spans="1:8">
      <c r="A1742" s="3" t="s">
        <v>9</v>
      </c>
      <c r="B1742" s="3">
        <v>2015</v>
      </c>
      <c r="C1742" s="3">
        <v>132</v>
      </c>
      <c r="D1742" s="3">
        <v>0.67909090999999999</v>
      </c>
      <c r="E1742" s="3">
        <v>-1.8989571000000001</v>
      </c>
      <c r="F1742" s="3">
        <v>94.889442000000003</v>
      </c>
      <c r="G1742" s="3">
        <v>1.320851</v>
      </c>
      <c r="H1742" s="3">
        <v>-2.8464900000000001E-2</v>
      </c>
    </row>
    <row r="1743" spans="1:8">
      <c r="A1743" s="3" t="s">
        <v>9</v>
      </c>
      <c r="B1743" s="3">
        <v>2015</v>
      </c>
      <c r="C1743" s="3">
        <v>132</v>
      </c>
      <c r="D1743" s="3">
        <v>0.63819999999999999</v>
      </c>
      <c r="E1743" s="3">
        <v>-1.8989571000000001</v>
      </c>
      <c r="F1743" s="3">
        <v>94.889442000000003</v>
      </c>
      <c r="G1743" s="3">
        <v>1.4101600000000001</v>
      </c>
      <c r="H1743" s="3">
        <v>-1.625807</v>
      </c>
    </row>
    <row r="1744" spans="1:8">
      <c r="A1744" s="3" t="s">
        <v>9</v>
      </c>
      <c r="B1744" s="3">
        <v>2015</v>
      </c>
      <c r="C1744" s="3">
        <v>132</v>
      </c>
      <c r="D1744" s="3">
        <v>0.53604545000000003</v>
      </c>
      <c r="E1744" s="3">
        <v>-1.8989571000000001</v>
      </c>
      <c r="F1744" s="3">
        <v>94.889442000000003</v>
      </c>
      <c r="G1744" s="3">
        <v>1.508872</v>
      </c>
      <c r="H1744" s="3">
        <v>-1.599318</v>
      </c>
    </row>
    <row r="1745" spans="1:8">
      <c r="A1745" s="3" t="s">
        <v>9</v>
      </c>
      <c r="B1745" s="3">
        <v>2015</v>
      </c>
      <c r="C1745" s="3">
        <v>132</v>
      </c>
      <c r="D1745" s="3">
        <v>0.43672727</v>
      </c>
      <c r="E1745" s="3">
        <v>-1.8989571000000001</v>
      </c>
      <c r="F1745" s="3">
        <v>94.889442000000003</v>
      </c>
      <c r="G1745" s="3">
        <v>1.5651269999999999</v>
      </c>
      <c r="H1745" s="3">
        <v>-1.531636</v>
      </c>
    </row>
    <row r="1746" spans="1:8">
      <c r="A1746" s="3" t="s">
        <v>9</v>
      </c>
      <c r="B1746" s="3">
        <v>2015</v>
      </c>
      <c r="C1746" s="3">
        <v>132</v>
      </c>
      <c r="D1746" s="3">
        <v>0.87147618999999998</v>
      </c>
      <c r="E1746" s="3">
        <v>-1.8989571000000001</v>
      </c>
      <c r="F1746" s="3">
        <v>94.889442000000003</v>
      </c>
      <c r="G1746" s="3">
        <v>1.591518</v>
      </c>
      <c r="H1746" s="3">
        <v>-0.64796949999999998</v>
      </c>
    </row>
    <row r="1747" spans="1:8">
      <c r="A1747" s="3" t="s">
        <v>9</v>
      </c>
      <c r="B1747" s="3">
        <v>2015</v>
      </c>
      <c r="C1747" s="3">
        <v>132</v>
      </c>
      <c r="D1747" s="3">
        <v>1.1980909</v>
      </c>
      <c r="E1747" s="3">
        <v>-1.8989571000000001</v>
      </c>
      <c r="F1747" s="3">
        <v>94.889442000000003</v>
      </c>
      <c r="G1747" s="3">
        <v>1.638107</v>
      </c>
      <c r="H1747" s="3">
        <v>-0.63041080000000005</v>
      </c>
    </row>
    <row r="1748" spans="1:8">
      <c r="A1748" s="3" t="s">
        <v>9</v>
      </c>
      <c r="B1748" s="3">
        <v>2015</v>
      </c>
      <c r="C1748" s="3">
        <v>132</v>
      </c>
      <c r="D1748" s="3">
        <v>1.1094782999999999</v>
      </c>
      <c r="E1748" s="3">
        <v>-1.8989571000000001</v>
      </c>
      <c r="F1748" s="3">
        <v>94.889442000000003</v>
      </c>
      <c r="G1748" s="3">
        <v>1.582587</v>
      </c>
      <c r="H1748" s="3">
        <v>-0.53370680000000004</v>
      </c>
    </row>
    <row r="1749" spans="1:8">
      <c r="A1749" s="3" t="s">
        <v>9</v>
      </c>
      <c r="B1749" s="3">
        <v>2015</v>
      </c>
      <c r="C1749" s="3">
        <v>132</v>
      </c>
      <c r="D1749" s="3">
        <v>0.99995237999999997</v>
      </c>
      <c r="E1749" s="3">
        <v>-1.8989571000000001</v>
      </c>
      <c r="F1749" s="3">
        <v>94.889442000000003</v>
      </c>
      <c r="G1749" s="3">
        <v>1.5616410000000001</v>
      </c>
      <c r="H1749" s="3">
        <v>-0.57470299999999996</v>
      </c>
    </row>
    <row r="1750" spans="1:8">
      <c r="A1750" s="3" t="s">
        <v>9</v>
      </c>
      <c r="B1750" s="3">
        <v>2015</v>
      </c>
      <c r="C1750" s="3">
        <v>132</v>
      </c>
      <c r="D1750" s="3">
        <v>1.0635908999999999</v>
      </c>
      <c r="E1750" s="3">
        <v>-1.8989571000000001</v>
      </c>
      <c r="F1750" s="3">
        <v>94.889442000000003</v>
      </c>
      <c r="G1750" s="3">
        <v>1.549186</v>
      </c>
      <c r="H1750" s="3">
        <v>-0.51907479999999995</v>
      </c>
    </row>
    <row r="1751" spans="1:8">
      <c r="A1751" s="3" t="s">
        <v>9</v>
      </c>
      <c r="B1751" s="3">
        <v>2015</v>
      </c>
      <c r="C1751" s="3">
        <v>132</v>
      </c>
      <c r="D1751" s="3">
        <v>0.90918182000000003</v>
      </c>
      <c r="E1751" s="3">
        <v>-1.8989571000000001</v>
      </c>
      <c r="F1751" s="3">
        <v>94.889442000000003</v>
      </c>
      <c r="G1751" s="3">
        <v>1.4620489999999999</v>
      </c>
      <c r="H1751" s="3">
        <v>-0.4576904</v>
      </c>
    </row>
    <row r="1752" spans="1:8">
      <c r="A1752" s="3" t="s">
        <v>9</v>
      </c>
      <c r="B1752" s="3">
        <v>2015</v>
      </c>
      <c r="C1752" s="3">
        <v>132</v>
      </c>
      <c r="D1752" s="3">
        <v>0.87890475999999995</v>
      </c>
      <c r="E1752" s="3">
        <v>-1.8989571000000001</v>
      </c>
      <c r="F1752" s="3">
        <v>94.889442000000003</v>
      </c>
      <c r="G1752" s="3">
        <v>1.470642</v>
      </c>
      <c r="H1752" s="3">
        <v>-0.34420869999999998</v>
      </c>
    </row>
    <row r="1753" spans="1:8">
      <c r="A1753" s="3" t="s">
        <v>9</v>
      </c>
      <c r="B1753" s="3">
        <v>2015</v>
      </c>
      <c r="C1753" s="3">
        <v>132</v>
      </c>
      <c r="D1753" s="3">
        <v>0.93134782999999999</v>
      </c>
      <c r="E1753" s="3">
        <v>-1.8989571000000001</v>
      </c>
      <c r="F1753" s="3">
        <v>94.889442000000003</v>
      </c>
      <c r="G1753" s="3">
        <v>1.4210130000000001</v>
      </c>
      <c r="H1753" s="3">
        <v>-0.33987139999999999</v>
      </c>
    </row>
    <row r="1754" spans="1:8">
      <c r="A1754" s="3" t="s">
        <v>9</v>
      </c>
      <c r="B1754" s="3">
        <v>2016</v>
      </c>
      <c r="C1754" s="3">
        <v>132</v>
      </c>
      <c r="D1754" s="3">
        <v>0.84566666999999995</v>
      </c>
      <c r="E1754" s="3">
        <v>-1.6271875</v>
      </c>
      <c r="F1754" s="3">
        <v>95.581756999999996</v>
      </c>
      <c r="H1754" s="3">
        <v>-0.33229979999999998</v>
      </c>
    </row>
    <row r="1755" spans="1:8">
      <c r="A1755" s="3" t="s">
        <v>9</v>
      </c>
      <c r="B1755" s="3">
        <v>2016</v>
      </c>
      <c r="C1755" s="3">
        <v>132</v>
      </c>
      <c r="D1755" s="3">
        <v>0.58909524000000002</v>
      </c>
      <c r="E1755" s="3">
        <v>-1.6271875</v>
      </c>
      <c r="F1755" s="3">
        <v>95.581756999999996</v>
      </c>
      <c r="G1755" s="3">
        <v>1.5432760000000001</v>
      </c>
    </row>
    <row r="1756" spans="1:8">
      <c r="A1756" s="3" t="s">
        <v>9</v>
      </c>
      <c r="B1756" s="3">
        <v>2016</v>
      </c>
      <c r="C1756" s="3">
        <v>132</v>
      </c>
      <c r="D1756" s="3">
        <v>0.57004348000000005</v>
      </c>
      <c r="E1756" s="3">
        <v>-1.6271875</v>
      </c>
      <c r="F1756" s="3">
        <v>95.581756999999996</v>
      </c>
      <c r="G1756" s="3">
        <v>1.521968</v>
      </c>
      <c r="H1756" s="3">
        <v>-0.74343619999999999</v>
      </c>
    </row>
    <row r="1757" spans="1:8">
      <c r="A1757" s="3" t="s">
        <v>9</v>
      </c>
      <c r="B1757" s="3">
        <v>2016</v>
      </c>
      <c r="C1757" s="3">
        <v>132</v>
      </c>
      <c r="D1757" s="3">
        <v>0.51714285999999998</v>
      </c>
      <c r="E1757" s="3">
        <v>-1.6271875</v>
      </c>
      <c r="F1757" s="3">
        <v>95.581756999999996</v>
      </c>
      <c r="G1757" s="3">
        <v>1.484815</v>
      </c>
      <c r="H1757" s="3">
        <v>-0.66195510000000002</v>
      </c>
    </row>
    <row r="1758" spans="1:8">
      <c r="A1758" s="3" t="s">
        <v>9</v>
      </c>
      <c r="B1758" s="3">
        <v>2016</v>
      </c>
      <c r="C1758" s="3">
        <v>132</v>
      </c>
      <c r="D1758" s="3">
        <v>0.50536364</v>
      </c>
      <c r="E1758" s="3">
        <v>-1.6271875</v>
      </c>
      <c r="F1758" s="3">
        <v>95.581756999999996</v>
      </c>
      <c r="G1758" s="3">
        <v>1.5067140000000001</v>
      </c>
      <c r="H1758" s="3">
        <v>-0.53033260000000004</v>
      </c>
    </row>
    <row r="1759" spans="1:8">
      <c r="A1759" s="3" t="s">
        <v>9</v>
      </c>
      <c r="B1759" s="3">
        <v>2016</v>
      </c>
      <c r="C1759" s="3">
        <v>132</v>
      </c>
      <c r="D1759" s="3">
        <v>0.38468182000000001</v>
      </c>
      <c r="E1759" s="3">
        <v>-1.6271875</v>
      </c>
      <c r="F1759" s="3">
        <v>95.581756999999996</v>
      </c>
      <c r="G1759" s="3">
        <v>1.49397</v>
      </c>
      <c r="H1759" s="3">
        <v>-0.51206130000000005</v>
      </c>
    </row>
    <row r="1760" spans="1:8">
      <c r="A1760" s="3" t="s">
        <v>9</v>
      </c>
      <c r="B1760" s="3">
        <v>2016</v>
      </c>
      <c r="C1760" s="3">
        <v>132</v>
      </c>
      <c r="D1760" s="3">
        <v>0.16638095</v>
      </c>
      <c r="E1760" s="3">
        <v>-1.6271875</v>
      </c>
      <c r="F1760" s="3">
        <v>95.581756999999996</v>
      </c>
      <c r="G1760" s="3">
        <v>1.2893950000000001</v>
      </c>
      <c r="H1760" s="3">
        <v>-0.53896469999999996</v>
      </c>
    </row>
    <row r="1761" spans="1:8">
      <c r="A1761" s="3" t="s">
        <v>9</v>
      </c>
      <c r="B1761" s="3">
        <v>2016</v>
      </c>
      <c r="C1761" s="3">
        <v>132</v>
      </c>
      <c r="D1761" s="3">
        <v>0.14986957000000001</v>
      </c>
      <c r="E1761" s="3">
        <v>-1.6271875</v>
      </c>
      <c r="F1761" s="3">
        <v>95.581756999999996</v>
      </c>
      <c r="G1761" s="3">
        <v>1.2163280000000001</v>
      </c>
      <c r="H1761" s="3">
        <v>-0.50275049999999999</v>
      </c>
    </row>
    <row r="1762" spans="1:8">
      <c r="A1762" s="3" t="s">
        <v>9</v>
      </c>
      <c r="B1762" s="3">
        <v>2016</v>
      </c>
      <c r="C1762" s="3">
        <v>132</v>
      </c>
      <c r="D1762" s="3">
        <v>0.24068181999999999</v>
      </c>
      <c r="E1762" s="3">
        <v>-1.6271875</v>
      </c>
      <c r="F1762" s="3">
        <v>95.581756999999996</v>
      </c>
      <c r="G1762" s="3">
        <v>1.2430589999999999</v>
      </c>
      <c r="H1762" s="3">
        <v>-0.43676589999999998</v>
      </c>
    </row>
    <row r="1763" spans="1:8">
      <c r="A1763" s="3" t="s">
        <v>9</v>
      </c>
      <c r="B1763" s="3">
        <v>2016</v>
      </c>
      <c r="C1763" s="3">
        <v>132</v>
      </c>
      <c r="D1763" s="3">
        <v>0.33166667</v>
      </c>
      <c r="E1763" s="3">
        <v>-1.6271875</v>
      </c>
      <c r="F1763" s="3">
        <v>95.581756999999996</v>
      </c>
      <c r="G1763" s="3">
        <v>1.2274039999999999</v>
      </c>
      <c r="H1763" s="3">
        <v>-0.44622699999999998</v>
      </c>
    </row>
    <row r="1764" spans="1:8">
      <c r="A1764" s="3" t="s">
        <v>9</v>
      </c>
      <c r="B1764" s="3">
        <v>2016</v>
      </c>
      <c r="C1764" s="3">
        <v>132</v>
      </c>
      <c r="D1764" s="3">
        <v>0.66186363999999998</v>
      </c>
      <c r="E1764" s="3">
        <v>-1.6271875</v>
      </c>
      <c r="F1764" s="3">
        <v>95.581756999999996</v>
      </c>
      <c r="G1764" s="3">
        <v>1.219233</v>
      </c>
      <c r="H1764" s="3">
        <v>-0.42609140000000001</v>
      </c>
    </row>
    <row r="1765" spans="1:8">
      <c r="A1765" s="3" t="s">
        <v>9</v>
      </c>
      <c r="B1765" s="3">
        <v>2016</v>
      </c>
      <c r="C1765" s="3">
        <v>132</v>
      </c>
      <c r="D1765" s="3">
        <v>0.74022726999999999</v>
      </c>
      <c r="E1765" s="3">
        <v>-1.6271875</v>
      </c>
      <c r="F1765" s="3">
        <v>95.581756999999996</v>
      </c>
      <c r="G1765" s="3">
        <v>1.226531</v>
      </c>
      <c r="H1765" s="3">
        <v>-0.40092359999999999</v>
      </c>
    </row>
    <row r="1766" spans="1:8">
      <c r="A1766" s="3" t="s">
        <v>9</v>
      </c>
      <c r="B1766" s="3">
        <v>2017</v>
      </c>
      <c r="C1766" s="3">
        <v>132</v>
      </c>
      <c r="D1766" s="3">
        <v>0.85636363999999998</v>
      </c>
      <c r="E1766" s="3">
        <v>-1.5184344000000001</v>
      </c>
      <c r="F1766" s="3">
        <v>97.957642000000007</v>
      </c>
      <c r="G1766" s="3">
        <v>1.4168540000000001</v>
      </c>
      <c r="H1766" s="3">
        <v>-0.33374039999999999</v>
      </c>
    </row>
    <row r="1767" spans="1:8">
      <c r="A1767" s="3" t="s">
        <v>9</v>
      </c>
      <c r="B1767" s="3">
        <v>2017</v>
      </c>
      <c r="C1767" s="3">
        <v>132</v>
      </c>
      <c r="D1767" s="3">
        <v>1.0230999999999999</v>
      </c>
      <c r="E1767" s="3">
        <v>-1.5184344000000001</v>
      </c>
      <c r="F1767" s="3">
        <v>97.957642000000007</v>
      </c>
      <c r="G1767" s="3">
        <v>1.405888</v>
      </c>
      <c r="H1767" s="3">
        <v>-1.1015459999999999</v>
      </c>
    </row>
    <row r="1768" spans="1:8">
      <c r="A1768" s="3" t="s">
        <v>9</v>
      </c>
      <c r="B1768" s="3">
        <v>2017</v>
      </c>
      <c r="C1768" s="3">
        <v>132</v>
      </c>
      <c r="D1768" s="3">
        <v>1.0147826</v>
      </c>
      <c r="E1768" s="3">
        <v>-1.5184344000000001</v>
      </c>
      <c r="F1768" s="3">
        <v>97.957642000000007</v>
      </c>
      <c r="G1768" s="3">
        <v>1.40767</v>
      </c>
      <c r="H1768" s="3">
        <v>-1.08049</v>
      </c>
    </row>
    <row r="1769" spans="1:8">
      <c r="A1769" s="3" t="s">
        <v>9</v>
      </c>
      <c r="B1769" s="3">
        <v>2017</v>
      </c>
      <c r="C1769" s="3">
        <v>132</v>
      </c>
      <c r="D1769" s="3">
        <v>0.90405000000000002</v>
      </c>
      <c r="E1769" s="3">
        <v>-1.5184344000000001</v>
      </c>
      <c r="F1769" s="3">
        <v>97.957642000000007</v>
      </c>
      <c r="G1769" s="3">
        <v>1.4281159999999999</v>
      </c>
      <c r="H1769" s="3">
        <v>-1.0560290000000001</v>
      </c>
    </row>
    <row r="1770" spans="1:8">
      <c r="A1770" s="3" t="s">
        <v>9</v>
      </c>
      <c r="B1770" s="3">
        <v>2017</v>
      </c>
      <c r="C1770" s="3">
        <v>132</v>
      </c>
      <c r="D1770" s="3">
        <v>0.81856521999999998</v>
      </c>
      <c r="E1770" s="3">
        <v>-1.5184344000000001</v>
      </c>
      <c r="F1770" s="3">
        <v>97.957642000000007</v>
      </c>
      <c r="G1770" s="3">
        <v>1.482602</v>
      </c>
      <c r="H1770" s="3">
        <v>-0.72647079999999997</v>
      </c>
    </row>
    <row r="1771" spans="1:8">
      <c r="A1771" s="3" t="s">
        <v>9</v>
      </c>
      <c r="B1771" s="3">
        <v>2017</v>
      </c>
      <c r="C1771" s="3">
        <v>132</v>
      </c>
      <c r="D1771" s="3">
        <v>0.66045454999999997</v>
      </c>
      <c r="E1771" s="3">
        <v>-1.5184344000000001</v>
      </c>
      <c r="F1771" s="3">
        <v>97.957642000000007</v>
      </c>
      <c r="G1771" s="3">
        <v>1.5220940000000001</v>
      </c>
      <c r="H1771" s="3">
        <v>-0.73327920000000002</v>
      </c>
    </row>
    <row r="1772" spans="1:8">
      <c r="A1772" s="3" t="s">
        <v>9</v>
      </c>
      <c r="B1772" s="3">
        <v>2017</v>
      </c>
      <c r="C1772" s="3">
        <v>132</v>
      </c>
      <c r="D1772" s="3">
        <v>0.83266667000000005</v>
      </c>
      <c r="E1772" s="3">
        <v>-1.5184344000000001</v>
      </c>
      <c r="F1772" s="3">
        <v>97.957642000000007</v>
      </c>
      <c r="G1772" s="3">
        <v>1.5618860000000001</v>
      </c>
      <c r="H1772" s="3">
        <v>-0.7514265</v>
      </c>
    </row>
    <row r="1773" spans="1:8">
      <c r="A1773" s="3" t="s">
        <v>9</v>
      </c>
      <c r="B1773" s="3">
        <v>2017</v>
      </c>
      <c r="C1773" s="3">
        <v>132</v>
      </c>
      <c r="D1773" s="3">
        <v>0.70726087000000004</v>
      </c>
      <c r="E1773" s="3">
        <v>-1.5184344000000001</v>
      </c>
      <c r="F1773" s="3">
        <v>97.957642000000007</v>
      </c>
      <c r="G1773" s="3">
        <v>1.586687</v>
      </c>
      <c r="H1773" s="3">
        <v>-0.81039119999999998</v>
      </c>
    </row>
    <row r="1774" spans="1:8">
      <c r="A1774" s="3" t="s">
        <v>9</v>
      </c>
      <c r="B1774" s="3">
        <v>2017</v>
      </c>
      <c r="C1774" s="3">
        <v>132</v>
      </c>
      <c r="D1774" s="3">
        <v>0.69614286000000003</v>
      </c>
      <c r="E1774" s="3">
        <v>-1.5184344000000001</v>
      </c>
      <c r="F1774" s="3">
        <v>97.957642000000007</v>
      </c>
      <c r="G1774" s="3">
        <v>1.648976</v>
      </c>
      <c r="H1774" s="3">
        <v>-0.80654700000000001</v>
      </c>
    </row>
    <row r="1775" spans="1:8">
      <c r="A1775" s="3" t="s">
        <v>9</v>
      </c>
      <c r="B1775" s="3">
        <v>2017</v>
      </c>
      <c r="C1775" s="3">
        <v>132</v>
      </c>
      <c r="D1775" s="3">
        <v>0.79268181999999998</v>
      </c>
      <c r="E1775" s="3">
        <v>-1.5184344000000001</v>
      </c>
      <c r="F1775" s="3">
        <v>97.957642000000007</v>
      </c>
      <c r="G1775" s="3">
        <v>1.7058279999999999</v>
      </c>
      <c r="H1775" s="3">
        <v>-0.8172585</v>
      </c>
    </row>
    <row r="1776" spans="1:8">
      <c r="A1776" s="3" t="s">
        <v>9</v>
      </c>
      <c r="B1776" s="3">
        <v>2017</v>
      </c>
      <c r="C1776" s="3">
        <v>132</v>
      </c>
      <c r="D1776" s="3">
        <v>0.71418181999999997</v>
      </c>
      <c r="E1776" s="3">
        <v>-1.5184344000000001</v>
      </c>
      <c r="F1776" s="3">
        <v>97.957642000000007</v>
      </c>
      <c r="G1776" s="3">
        <v>1.7342</v>
      </c>
      <c r="H1776" s="3">
        <v>-0.37529200000000001</v>
      </c>
    </row>
    <row r="1777" spans="1:8">
      <c r="A1777" s="3" t="s">
        <v>9</v>
      </c>
      <c r="B1777" s="3">
        <v>2017</v>
      </c>
      <c r="C1777" s="3">
        <v>132</v>
      </c>
      <c r="D1777" s="3">
        <v>0.67419048000000004</v>
      </c>
      <c r="E1777" s="3">
        <v>-1.5184344000000001</v>
      </c>
      <c r="F1777" s="3">
        <v>97.957642000000007</v>
      </c>
      <c r="G1777" s="3">
        <v>1.798497</v>
      </c>
      <c r="H1777" s="3">
        <v>-0.33412839999999999</v>
      </c>
    </row>
    <row r="1778" spans="1:8">
      <c r="A1778" s="3" t="s">
        <v>9</v>
      </c>
      <c r="B1778" s="3">
        <v>2018</v>
      </c>
      <c r="C1778" s="3">
        <v>132</v>
      </c>
      <c r="D1778" s="3">
        <v>0.84904347999999996</v>
      </c>
      <c r="E1778" s="3">
        <v>-1.481552</v>
      </c>
      <c r="F1778" s="3">
        <v>98.317893999999995</v>
      </c>
      <c r="G1778" s="3">
        <v>1.714815</v>
      </c>
      <c r="H1778" s="3">
        <v>-0.32197209999999998</v>
      </c>
    </row>
    <row r="1779" spans="1:8">
      <c r="A1779" s="3" t="s">
        <v>9</v>
      </c>
      <c r="B1779" s="3">
        <v>2018</v>
      </c>
      <c r="C1779" s="3">
        <v>132</v>
      </c>
      <c r="D1779" s="3">
        <v>0.97529999999999994</v>
      </c>
      <c r="E1779" s="3">
        <v>-1.481552</v>
      </c>
      <c r="F1779" s="3">
        <v>98.317893999999995</v>
      </c>
      <c r="G1779" s="3">
        <v>1.7840750000000001</v>
      </c>
      <c r="H1779" s="3">
        <v>-1.2123079999999999</v>
      </c>
    </row>
    <row r="1780" spans="1:8">
      <c r="A1780" s="3" t="s">
        <v>9</v>
      </c>
      <c r="B1780" s="3">
        <v>2018</v>
      </c>
      <c r="C1780" s="3">
        <v>132</v>
      </c>
      <c r="D1780" s="3">
        <v>0.82445455000000001</v>
      </c>
      <c r="E1780" s="3">
        <v>-1.481552</v>
      </c>
      <c r="F1780" s="3">
        <v>98.317893999999995</v>
      </c>
      <c r="G1780" s="3">
        <v>1.81619</v>
      </c>
      <c r="H1780" s="3">
        <v>-1.299822</v>
      </c>
    </row>
    <row r="1781" spans="1:8">
      <c r="A1781" s="3" t="s">
        <v>9</v>
      </c>
      <c r="B1781" s="3">
        <v>2018</v>
      </c>
      <c r="C1781" s="3">
        <v>132</v>
      </c>
      <c r="D1781" s="3">
        <v>0.7687619</v>
      </c>
      <c r="E1781" s="3">
        <v>-1.481552</v>
      </c>
      <c r="F1781" s="3">
        <v>98.317893999999995</v>
      </c>
      <c r="G1781" s="3">
        <v>1.8237209999999999</v>
      </c>
      <c r="H1781" s="3">
        <v>-1.3193790000000001</v>
      </c>
    </row>
    <row r="1782" spans="1:8">
      <c r="A1782" s="3" t="s">
        <v>9</v>
      </c>
      <c r="B1782" s="3">
        <v>2018</v>
      </c>
      <c r="C1782" s="3">
        <v>132</v>
      </c>
      <c r="D1782" s="3">
        <v>0.77808695999999999</v>
      </c>
      <c r="E1782" s="3">
        <v>-1.481552</v>
      </c>
      <c r="F1782" s="3">
        <v>98.317893999999995</v>
      </c>
      <c r="G1782" s="3">
        <v>1.7869429999999999</v>
      </c>
      <c r="H1782" s="3">
        <v>-0.4447064</v>
      </c>
    </row>
    <row r="1783" spans="1:8">
      <c r="A1783" s="3" t="s">
        <v>9</v>
      </c>
      <c r="B1783" s="3">
        <v>2018</v>
      </c>
      <c r="C1783" s="3">
        <v>132</v>
      </c>
      <c r="D1783" s="3">
        <v>0.74914285999999997</v>
      </c>
      <c r="E1783" s="3">
        <v>-1.481552</v>
      </c>
      <c r="F1783" s="3">
        <v>98.317893999999995</v>
      </c>
      <c r="G1783" s="3">
        <v>1.7438039999999999</v>
      </c>
      <c r="H1783" s="3">
        <v>-0.30193110000000001</v>
      </c>
    </row>
    <row r="1784" spans="1:8">
      <c r="A1784" s="3" t="s">
        <v>9</v>
      </c>
      <c r="B1784" s="3">
        <v>2018</v>
      </c>
      <c r="C1784" s="3">
        <v>132</v>
      </c>
      <c r="D1784" s="3">
        <v>0.66236364000000003</v>
      </c>
      <c r="E1784" s="3">
        <v>-1.481552</v>
      </c>
      <c r="F1784" s="3">
        <v>98.317893999999995</v>
      </c>
      <c r="G1784" s="3">
        <v>1.751244</v>
      </c>
      <c r="H1784" s="3">
        <v>-0.2034888</v>
      </c>
    </row>
    <row r="1785" spans="1:8">
      <c r="A1785" s="3" t="s">
        <v>9</v>
      </c>
      <c r="B1785" s="3">
        <v>2018</v>
      </c>
      <c r="C1785" s="3">
        <v>132</v>
      </c>
      <c r="D1785" s="3">
        <v>0.69934783</v>
      </c>
      <c r="E1785" s="3">
        <v>-1.481552</v>
      </c>
      <c r="F1785" s="3">
        <v>98.317893999999995</v>
      </c>
      <c r="G1785" s="3">
        <v>1.6849259999999999</v>
      </c>
      <c r="H1785" s="3">
        <v>-7.1862899999999993E-2</v>
      </c>
    </row>
    <row r="1786" spans="1:8">
      <c r="A1786" s="3" t="s">
        <v>9</v>
      </c>
      <c r="B1786" s="3">
        <v>2018</v>
      </c>
      <c r="C1786" s="3">
        <v>132</v>
      </c>
      <c r="D1786" s="3">
        <v>0.76265000000000005</v>
      </c>
      <c r="E1786" s="3">
        <v>-1.481552</v>
      </c>
      <c r="F1786" s="3">
        <v>98.317893999999995</v>
      </c>
      <c r="G1786" s="3">
        <v>1.653518</v>
      </c>
      <c r="H1786" s="3">
        <v>-5.6528999999999998E-3</v>
      </c>
    </row>
    <row r="1787" spans="1:8">
      <c r="A1787" s="3" t="s">
        <v>9</v>
      </c>
      <c r="B1787" s="3">
        <v>2018</v>
      </c>
      <c r="C1787" s="3">
        <v>132</v>
      </c>
      <c r="D1787" s="3">
        <v>0.81991303999999998</v>
      </c>
      <c r="E1787" s="3">
        <v>-1.481552</v>
      </c>
      <c r="F1787" s="3">
        <v>98.317893999999995</v>
      </c>
      <c r="G1787" s="3">
        <v>1.6425639999999999</v>
      </c>
      <c r="H1787" s="3">
        <v>-6.39739E-2</v>
      </c>
    </row>
    <row r="1788" spans="1:8">
      <c r="A1788" s="3" t="s">
        <v>9</v>
      </c>
      <c r="B1788" s="3">
        <v>2018</v>
      </c>
      <c r="C1788" s="3">
        <v>132</v>
      </c>
      <c r="D1788" s="3">
        <v>0.76068181999999995</v>
      </c>
      <c r="E1788" s="3">
        <v>-1.481552</v>
      </c>
      <c r="F1788" s="3">
        <v>98.317893999999995</v>
      </c>
      <c r="G1788" s="3">
        <v>1.6123259999999999</v>
      </c>
      <c r="H1788" s="3">
        <v>7.7032699999999996E-2</v>
      </c>
    </row>
    <row r="1789" spans="1:8">
      <c r="A1789" s="3" t="s">
        <v>9</v>
      </c>
      <c r="B1789" s="3">
        <v>2018</v>
      </c>
      <c r="C1789" s="3">
        <v>132</v>
      </c>
      <c r="D1789" s="3">
        <v>0.69714286000000003</v>
      </c>
      <c r="E1789" s="3">
        <v>-1.481552</v>
      </c>
      <c r="F1789" s="3">
        <v>98.317893999999995</v>
      </c>
      <c r="G1789" s="3">
        <v>1.5728439999999999</v>
      </c>
      <c r="H1789" s="3">
        <v>3.9270600000000003E-2</v>
      </c>
    </row>
    <row r="1790" spans="1:8">
      <c r="A1790" s="3" t="s">
        <v>9</v>
      </c>
      <c r="B1790" s="3">
        <v>2019</v>
      </c>
      <c r="C1790" s="3">
        <v>132</v>
      </c>
      <c r="D1790" s="3">
        <v>0.64608695999999999</v>
      </c>
      <c r="E1790" s="3">
        <v>-1.2377298000000001</v>
      </c>
      <c r="F1790" s="3">
        <v>97.988960000000006</v>
      </c>
      <c r="G1790" s="3">
        <v>1.4173370000000001</v>
      </c>
      <c r="H1790" s="3">
        <v>-8.7662999999999994E-3</v>
      </c>
    </row>
    <row r="1791" spans="1:8">
      <c r="A1791" s="3" t="s">
        <v>9</v>
      </c>
      <c r="B1791" s="3">
        <v>2019</v>
      </c>
      <c r="C1791" s="3">
        <v>132</v>
      </c>
      <c r="D1791" s="3">
        <v>0.54744999999999999</v>
      </c>
      <c r="E1791" s="3">
        <v>-1.2377298000000001</v>
      </c>
      <c r="F1791" s="3">
        <v>97.988960000000006</v>
      </c>
      <c r="G1791" s="3">
        <v>1.4034789999999999</v>
      </c>
      <c r="H1791" s="3">
        <v>-2.4666869999999999</v>
      </c>
    </row>
    <row r="1792" spans="1:8">
      <c r="A1792" s="3" t="s">
        <v>9</v>
      </c>
      <c r="B1792" s="3">
        <v>2019</v>
      </c>
      <c r="C1792" s="3">
        <v>132</v>
      </c>
      <c r="D1792" s="3">
        <v>0.43080952</v>
      </c>
      <c r="E1792" s="3">
        <v>-1.2377298000000001</v>
      </c>
      <c r="F1792" s="3">
        <v>97.988960000000006</v>
      </c>
      <c r="G1792" s="3">
        <v>1.34927</v>
      </c>
      <c r="H1792" s="3">
        <v>-2.4445130000000002</v>
      </c>
    </row>
    <row r="1793" spans="1:8">
      <c r="A1793" s="3" t="s">
        <v>9</v>
      </c>
      <c r="B1793" s="3">
        <v>2019</v>
      </c>
      <c r="C1793" s="3">
        <v>132</v>
      </c>
      <c r="D1793" s="3">
        <v>0.37027272999999999</v>
      </c>
      <c r="E1793" s="3">
        <v>-1.2377298000000001</v>
      </c>
      <c r="F1793" s="3">
        <v>97.988960000000006</v>
      </c>
      <c r="G1793" s="3">
        <v>1.339537</v>
      </c>
      <c r="H1793" s="3">
        <v>-2.3433060000000001</v>
      </c>
    </row>
    <row r="1794" spans="1:8">
      <c r="A1794" s="3" t="s">
        <v>9</v>
      </c>
      <c r="B1794" s="3">
        <v>2019</v>
      </c>
      <c r="C1794" s="3">
        <v>132</v>
      </c>
      <c r="D1794" s="3">
        <v>0.30534782999999999</v>
      </c>
      <c r="E1794" s="3">
        <v>-1.2377298000000001</v>
      </c>
      <c r="F1794" s="3">
        <v>97.988960000000006</v>
      </c>
      <c r="G1794" s="3">
        <v>1.3473250000000001</v>
      </c>
      <c r="H1794" s="3">
        <v>-0.97807469999999996</v>
      </c>
    </row>
    <row r="1795" spans="1:8">
      <c r="A1795" s="3" t="s">
        <v>9</v>
      </c>
      <c r="B1795" s="3">
        <v>2019</v>
      </c>
      <c r="C1795" s="3">
        <v>132</v>
      </c>
      <c r="D1795" s="3">
        <v>7.6749999999999999E-2</v>
      </c>
      <c r="E1795" s="3">
        <v>-1.2377298000000001</v>
      </c>
      <c r="F1795" s="3">
        <v>97.988960000000006</v>
      </c>
      <c r="G1795" s="3">
        <v>1.302338</v>
      </c>
      <c r="H1795" s="3">
        <v>-0.96638040000000003</v>
      </c>
    </row>
    <row r="1796" spans="1:8">
      <c r="A1796" s="3" t="s">
        <v>9</v>
      </c>
      <c r="B1796" s="3">
        <v>2019</v>
      </c>
      <c r="C1796" s="3">
        <v>132</v>
      </c>
      <c r="D1796" s="3">
        <v>-7.2217390000000006E-2</v>
      </c>
      <c r="E1796" s="3">
        <v>-1.2377298000000001</v>
      </c>
      <c r="F1796" s="3">
        <v>97.988960000000006</v>
      </c>
      <c r="G1796" s="3">
        <v>1.2855799999999999</v>
      </c>
      <c r="H1796" s="3">
        <v>-0.85922940000000003</v>
      </c>
    </row>
    <row r="1797" spans="1:8">
      <c r="A1797" s="3" t="s">
        <v>9</v>
      </c>
      <c r="B1797" s="3">
        <v>2019</v>
      </c>
      <c r="C1797" s="3">
        <v>132</v>
      </c>
      <c r="D1797" s="3">
        <v>-0.34527273000000003</v>
      </c>
      <c r="E1797" s="3">
        <v>-1.2377298000000001</v>
      </c>
      <c r="F1797" s="3">
        <v>97.988960000000006</v>
      </c>
      <c r="G1797" s="3">
        <v>1.237733</v>
      </c>
      <c r="H1797" s="3">
        <v>-0.79187419999999997</v>
      </c>
    </row>
    <row r="1798" spans="1:8">
      <c r="A1798" s="3" t="s">
        <v>9</v>
      </c>
      <c r="B1798" s="3">
        <v>2019</v>
      </c>
      <c r="C1798" s="3">
        <v>132</v>
      </c>
      <c r="D1798" s="3">
        <v>-0.27523809999999999</v>
      </c>
      <c r="E1798" s="3">
        <v>-1.2377298000000001</v>
      </c>
      <c r="F1798" s="3">
        <v>97.988960000000006</v>
      </c>
      <c r="G1798" s="3">
        <v>1.184328</v>
      </c>
      <c r="H1798" s="3">
        <v>-0.71894469999999999</v>
      </c>
    </row>
    <row r="1799" spans="1:8">
      <c r="A1799" s="3" t="s">
        <v>9</v>
      </c>
      <c r="B1799" s="3">
        <v>2019</v>
      </c>
      <c r="C1799" s="3">
        <v>132</v>
      </c>
      <c r="D1799" s="3">
        <v>-0.14317390999999999</v>
      </c>
      <c r="E1799" s="3">
        <v>-1.2377298000000001</v>
      </c>
      <c r="F1799" s="3">
        <v>97.988960000000006</v>
      </c>
      <c r="G1799" s="3">
        <v>1.1685030000000001</v>
      </c>
      <c r="H1799" s="3">
        <v>-0.67004470000000005</v>
      </c>
    </row>
    <row r="1800" spans="1:8">
      <c r="A1800" s="3" t="s">
        <v>9</v>
      </c>
      <c r="B1800" s="3">
        <v>2019</v>
      </c>
      <c r="C1800" s="3">
        <v>132</v>
      </c>
      <c r="D1800" s="3">
        <v>-2.204762E-2</v>
      </c>
      <c r="E1800" s="3">
        <v>-1.2377298000000001</v>
      </c>
      <c r="F1800" s="3">
        <v>97.988960000000006</v>
      </c>
      <c r="G1800" s="3">
        <v>1.1414550000000001</v>
      </c>
      <c r="H1800" s="3">
        <v>-0.39262399999999997</v>
      </c>
    </row>
    <row r="1801" spans="1:8">
      <c r="A1801" s="3" t="s">
        <v>9</v>
      </c>
      <c r="B1801" s="3">
        <v>2019</v>
      </c>
      <c r="C1801" s="3">
        <v>132</v>
      </c>
      <c r="D1801" s="3">
        <v>3.4409090000000003E-2</v>
      </c>
      <c r="E1801" s="3">
        <v>-1.2377298000000001</v>
      </c>
      <c r="F1801" s="3">
        <v>97.988960000000006</v>
      </c>
      <c r="G1801" s="3">
        <v>1.196885</v>
      </c>
      <c r="H1801" s="3">
        <v>-0.2826572</v>
      </c>
    </row>
    <row r="1802" spans="1:8">
      <c r="A1802" s="3" t="s">
        <v>10</v>
      </c>
      <c r="B1802" s="3">
        <v>1995</v>
      </c>
      <c r="C1802" s="3">
        <v>134</v>
      </c>
      <c r="G1802" s="3">
        <v>2.8166669999999998</v>
      </c>
    </row>
    <row r="1803" spans="1:8">
      <c r="A1803" s="3" t="s">
        <v>10</v>
      </c>
      <c r="B1803" s="3">
        <v>1995</v>
      </c>
      <c r="C1803" s="3">
        <v>134</v>
      </c>
      <c r="G1803" s="3">
        <v>2.7538459999999998</v>
      </c>
    </row>
    <row r="1804" spans="1:8">
      <c r="A1804" s="3" t="s">
        <v>10</v>
      </c>
      <c r="B1804" s="3">
        <v>1995</v>
      </c>
      <c r="C1804" s="3">
        <v>134</v>
      </c>
      <c r="G1804" s="3">
        <v>2.6307689999999999</v>
      </c>
    </row>
    <row r="1805" spans="1:8">
      <c r="A1805" s="3" t="s">
        <v>10</v>
      </c>
      <c r="B1805" s="3">
        <v>1995</v>
      </c>
      <c r="C1805" s="3">
        <v>134</v>
      </c>
      <c r="G1805" s="3">
        <v>2.3314810000000001</v>
      </c>
    </row>
    <row r="1806" spans="1:8">
      <c r="A1806" s="3" t="s">
        <v>10</v>
      </c>
      <c r="B1806" s="3">
        <v>1995</v>
      </c>
      <c r="C1806" s="3">
        <v>134</v>
      </c>
      <c r="G1806" s="3">
        <v>2.2314820000000002</v>
      </c>
    </row>
    <row r="1807" spans="1:8">
      <c r="A1807" s="3" t="s">
        <v>10</v>
      </c>
      <c r="B1807" s="3">
        <v>1995</v>
      </c>
      <c r="C1807" s="3">
        <v>134</v>
      </c>
      <c r="G1807" s="3">
        <v>2.1826919999999999</v>
      </c>
    </row>
    <row r="1808" spans="1:8">
      <c r="A1808" s="3" t="s">
        <v>10</v>
      </c>
      <c r="B1808" s="3">
        <v>1995</v>
      </c>
      <c r="C1808" s="3">
        <v>134</v>
      </c>
      <c r="G1808" s="3">
        <v>2.07931</v>
      </c>
    </row>
    <row r="1809" spans="1:7">
      <c r="A1809" s="3" t="s">
        <v>10</v>
      </c>
      <c r="B1809" s="3">
        <v>1995</v>
      </c>
      <c r="C1809" s="3">
        <v>134</v>
      </c>
      <c r="G1809" s="3">
        <v>2.0535709999999998</v>
      </c>
    </row>
    <row r="1810" spans="1:7">
      <c r="A1810" s="3" t="s">
        <v>10</v>
      </c>
      <c r="B1810" s="3">
        <v>1995</v>
      </c>
      <c r="C1810" s="3">
        <v>134</v>
      </c>
      <c r="G1810" s="3">
        <v>2.0035720000000001</v>
      </c>
    </row>
    <row r="1811" spans="1:7">
      <c r="A1811" s="3" t="s">
        <v>10</v>
      </c>
      <c r="B1811" s="3">
        <v>1995</v>
      </c>
      <c r="C1811" s="3">
        <v>134</v>
      </c>
      <c r="G1811" s="3">
        <v>1.984615</v>
      </c>
    </row>
    <row r="1812" spans="1:7">
      <c r="A1812" s="3" t="s">
        <v>10</v>
      </c>
      <c r="B1812" s="3">
        <v>1995</v>
      </c>
      <c r="C1812" s="3">
        <v>134</v>
      </c>
      <c r="G1812" s="3">
        <v>1.8769229999999999</v>
      </c>
    </row>
    <row r="1813" spans="1:7">
      <c r="A1813" s="3" t="s">
        <v>10</v>
      </c>
      <c r="B1813" s="3">
        <v>1995</v>
      </c>
      <c r="C1813" s="3">
        <v>134</v>
      </c>
      <c r="G1813" s="3">
        <v>1.5125</v>
      </c>
    </row>
    <row r="1814" spans="1:7">
      <c r="A1814" s="3" t="s">
        <v>10</v>
      </c>
      <c r="B1814" s="3">
        <v>1996</v>
      </c>
      <c r="C1814" s="3">
        <v>134</v>
      </c>
      <c r="E1814" s="3">
        <v>-6.3745469999999997</v>
      </c>
      <c r="F1814" s="3">
        <v>54.902434999999997</v>
      </c>
      <c r="G1814" s="3">
        <v>1.8315790000000001</v>
      </c>
    </row>
    <row r="1815" spans="1:7">
      <c r="A1815" s="3" t="s">
        <v>10</v>
      </c>
      <c r="B1815" s="3">
        <v>1996</v>
      </c>
      <c r="C1815" s="3">
        <v>134</v>
      </c>
      <c r="E1815" s="3">
        <v>-6.3745469999999997</v>
      </c>
      <c r="F1815" s="3">
        <v>54.902434999999997</v>
      </c>
      <c r="G1815" s="3">
        <v>1.895238</v>
      </c>
    </row>
    <row r="1816" spans="1:7">
      <c r="A1816" s="3" t="s">
        <v>10</v>
      </c>
      <c r="B1816" s="3">
        <v>1996</v>
      </c>
      <c r="C1816" s="3">
        <v>134</v>
      </c>
      <c r="E1816" s="3">
        <v>-6.3745469999999997</v>
      </c>
      <c r="F1816" s="3">
        <v>54.902434999999997</v>
      </c>
      <c r="G1816" s="3">
        <v>1.8956519999999999</v>
      </c>
    </row>
    <row r="1817" spans="1:7">
      <c r="A1817" s="3" t="s">
        <v>10</v>
      </c>
      <c r="B1817" s="3">
        <v>1996</v>
      </c>
      <c r="C1817" s="3">
        <v>134</v>
      </c>
      <c r="E1817" s="3">
        <v>-6.3745469999999997</v>
      </c>
      <c r="F1817" s="3">
        <v>54.902434999999997</v>
      </c>
      <c r="G1817" s="3">
        <v>1.954545</v>
      </c>
    </row>
    <row r="1818" spans="1:7">
      <c r="A1818" s="3" t="s">
        <v>10</v>
      </c>
      <c r="B1818" s="3">
        <v>1996</v>
      </c>
      <c r="C1818" s="3">
        <v>134</v>
      </c>
      <c r="E1818" s="3">
        <v>-6.3745469999999997</v>
      </c>
      <c r="F1818" s="3">
        <v>54.902434999999997</v>
      </c>
      <c r="G1818" s="3">
        <v>1.954167</v>
      </c>
    </row>
    <row r="1819" spans="1:7">
      <c r="A1819" s="3" t="s">
        <v>10</v>
      </c>
      <c r="B1819" s="3">
        <v>1996</v>
      </c>
      <c r="C1819" s="3">
        <v>134</v>
      </c>
      <c r="E1819" s="3">
        <v>-6.3745469999999997</v>
      </c>
      <c r="F1819" s="3">
        <v>54.902434999999997</v>
      </c>
      <c r="G1819" s="3">
        <v>1.8695649999999999</v>
      </c>
    </row>
    <row r="1820" spans="1:7">
      <c r="A1820" s="3" t="s">
        <v>10</v>
      </c>
      <c r="B1820" s="3">
        <v>1996</v>
      </c>
      <c r="C1820" s="3">
        <v>134</v>
      </c>
      <c r="E1820" s="3">
        <v>-6.3745469999999997</v>
      </c>
      <c r="F1820" s="3">
        <v>54.902434999999997</v>
      </c>
      <c r="G1820" s="3">
        <v>1.913462</v>
      </c>
    </row>
    <row r="1821" spans="1:7">
      <c r="A1821" s="3" t="s">
        <v>10</v>
      </c>
      <c r="B1821" s="3">
        <v>1996</v>
      </c>
      <c r="C1821" s="3">
        <v>134</v>
      </c>
      <c r="E1821" s="3">
        <v>-6.3745469999999997</v>
      </c>
      <c r="F1821" s="3">
        <v>54.902434999999997</v>
      </c>
      <c r="G1821" s="3">
        <v>1.958696</v>
      </c>
    </row>
    <row r="1822" spans="1:7">
      <c r="A1822" s="3" t="s">
        <v>10</v>
      </c>
      <c r="B1822" s="3">
        <v>1996</v>
      </c>
      <c r="C1822" s="3">
        <v>134</v>
      </c>
      <c r="E1822" s="3">
        <v>-6.3745469999999997</v>
      </c>
      <c r="F1822" s="3">
        <v>54.902434999999997</v>
      </c>
      <c r="G1822" s="3">
        <v>2.0019230000000001</v>
      </c>
    </row>
    <row r="1823" spans="1:7">
      <c r="A1823" s="3" t="s">
        <v>10</v>
      </c>
      <c r="B1823" s="3">
        <v>1996</v>
      </c>
      <c r="C1823" s="3">
        <v>134</v>
      </c>
      <c r="E1823" s="3">
        <v>-6.3745469999999997</v>
      </c>
      <c r="F1823" s="3">
        <v>54.902434999999997</v>
      </c>
      <c r="G1823" s="3">
        <v>1.954348</v>
      </c>
    </row>
    <row r="1824" spans="1:7">
      <c r="A1824" s="3" t="s">
        <v>10</v>
      </c>
      <c r="B1824" s="3">
        <v>1996</v>
      </c>
      <c r="C1824" s="3">
        <v>134</v>
      </c>
      <c r="E1824" s="3">
        <v>-6.3745469999999997</v>
      </c>
      <c r="F1824" s="3">
        <v>54.902434999999997</v>
      </c>
      <c r="G1824" s="3">
        <v>2.113461</v>
      </c>
    </row>
    <row r="1825" spans="1:7">
      <c r="A1825" s="3" t="s">
        <v>10</v>
      </c>
      <c r="B1825" s="3">
        <v>1996</v>
      </c>
      <c r="C1825" s="3">
        <v>134</v>
      </c>
      <c r="E1825" s="3">
        <v>-6.3745469999999997</v>
      </c>
      <c r="F1825" s="3">
        <v>54.902434999999997</v>
      </c>
      <c r="G1825" s="3">
        <v>2.105769</v>
      </c>
    </row>
    <row r="1826" spans="1:7">
      <c r="A1826" s="3" t="s">
        <v>10</v>
      </c>
      <c r="B1826" s="3">
        <v>1997</v>
      </c>
      <c r="C1826" s="3">
        <v>134</v>
      </c>
      <c r="E1826" s="3">
        <v>-0.51824205999999995</v>
      </c>
      <c r="F1826" s="3">
        <v>57.793930000000003</v>
      </c>
      <c r="G1826" s="3">
        <v>2.3624999999999998</v>
      </c>
    </row>
    <row r="1827" spans="1:7">
      <c r="A1827" s="3" t="s">
        <v>10</v>
      </c>
      <c r="B1827" s="3">
        <v>1997</v>
      </c>
      <c r="C1827" s="3">
        <v>134</v>
      </c>
      <c r="E1827" s="3">
        <v>-0.51824205999999995</v>
      </c>
      <c r="F1827" s="3">
        <v>57.793930000000003</v>
      </c>
      <c r="G1827" s="3">
        <v>2.4052630000000002</v>
      </c>
    </row>
    <row r="1828" spans="1:7">
      <c r="A1828" s="3" t="s">
        <v>10</v>
      </c>
      <c r="B1828" s="3">
        <v>1997</v>
      </c>
      <c r="C1828" s="3">
        <v>134</v>
      </c>
      <c r="E1828" s="3">
        <v>-0.51824205999999995</v>
      </c>
      <c r="F1828" s="3">
        <v>57.793930000000003</v>
      </c>
      <c r="G1828" s="3">
        <v>2.4714290000000001</v>
      </c>
    </row>
    <row r="1829" spans="1:7">
      <c r="A1829" s="3" t="s">
        <v>10</v>
      </c>
      <c r="B1829" s="3">
        <v>1997</v>
      </c>
      <c r="C1829" s="3">
        <v>134</v>
      </c>
      <c r="E1829" s="3">
        <v>-0.51824205999999995</v>
      </c>
      <c r="F1829" s="3">
        <v>57.793930000000003</v>
      </c>
      <c r="G1829" s="3">
        <v>2.6285720000000001</v>
      </c>
    </row>
    <row r="1830" spans="1:7">
      <c r="A1830" s="3" t="s">
        <v>10</v>
      </c>
      <c r="B1830" s="3">
        <v>1997</v>
      </c>
      <c r="C1830" s="3">
        <v>134</v>
      </c>
      <c r="E1830" s="3">
        <v>-0.51824205999999995</v>
      </c>
      <c r="F1830" s="3">
        <v>57.793930000000003</v>
      </c>
      <c r="G1830" s="3">
        <v>2.6428569999999998</v>
      </c>
    </row>
    <row r="1831" spans="1:7">
      <c r="A1831" s="3" t="s">
        <v>10</v>
      </c>
      <c r="B1831" s="3">
        <v>1997</v>
      </c>
      <c r="C1831" s="3">
        <v>134</v>
      </c>
      <c r="E1831" s="3">
        <v>-0.51824205999999995</v>
      </c>
      <c r="F1831" s="3">
        <v>57.793930000000003</v>
      </c>
      <c r="G1831" s="3">
        <v>2.6722220000000001</v>
      </c>
    </row>
    <row r="1832" spans="1:7">
      <c r="A1832" s="3" t="s">
        <v>10</v>
      </c>
      <c r="B1832" s="3">
        <v>1997</v>
      </c>
      <c r="C1832" s="3">
        <v>134</v>
      </c>
      <c r="E1832" s="3">
        <v>-0.51824205999999995</v>
      </c>
      <c r="F1832" s="3">
        <v>57.793930000000003</v>
      </c>
      <c r="G1832" s="3">
        <v>2.6848390000000002</v>
      </c>
    </row>
    <row r="1833" spans="1:7">
      <c r="A1833" s="3" t="s">
        <v>10</v>
      </c>
      <c r="B1833" s="3">
        <v>1997</v>
      </c>
      <c r="C1833" s="3">
        <v>134</v>
      </c>
      <c r="E1833" s="3">
        <v>-0.51824205999999995</v>
      </c>
      <c r="F1833" s="3">
        <v>57.793930000000003</v>
      </c>
      <c r="G1833" s="3">
        <v>2.7166670000000002</v>
      </c>
    </row>
    <row r="1834" spans="1:7">
      <c r="A1834" s="3" t="s">
        <v>10</v>
      </c>
      <c r="B1834" s="3">
        <v>1997</v>
      </c>
      <c r="C1834" s="3">
        <v>134</v>
      </c>
      <c r="E1834" s="3">
        <v>-0.51824205999999995</v>
      </c>
      <c r="F1834" s="3">
        <v>57.793930000000003</v>
      </c>
      <c r="G1834" s="3">
        <v>2.7672409999999998</v>
      </c>
    </row>
    <row r="1835" spans="1:7">
      <c r="A1835" s="3" t="s">
        <v>10</v>
      </c>
      <c r="B1835" s="3">
        <v>1997</v>
      </c>
      <c r="C1835" s="3">
        <v>134</v>
      </c>
      <c r="E1835" s="3">
        <v>-0.51824205999999995</v>
      </c>
      <c r="F1835" s="3">
        <v>57.793930000000003</v>
      </c>
      <c r="G1835" s="3">
        <v>2.87</v>
      </c>
    </row>
    <row r="1836" spans="1:7">
      <c r="A1836" s="3" t="s">
        <v>10</v>
      </c>
      <c r="B1836" s="3">
        <v>1997</v>
      </c>
      <c r="C1836" s="3">
        <v>134</v>
      </c>
      <c r="E1836" s="3">
        <v>-0.51824205999999995</v>
      </c>
      <c r="F1836" s="3">
        <v>57.793930000000003</v>
      </c>
      <c r="G1836" s="3">
        <v>2.8910710000000002</v>
      </c>
    </row>
    <row r="1837" spans="1:7">
      <c r="A1837" s="3" t="s">
        <v>10</v>
      </c>
      <c r="B1837" s="3">
        <v>1997</v>
      </c>
      <c r="C1837" s="3">
        <v>134</v>
      </c>
      <c r="E1837" s="3">
        <v>-0.51824205999999995</v>
      </c>
      <c r="F1837" s="3">
        <v>57.793930000000003</v>
      </c>
      <c r="G1837" s="3">
        <v>2.8689650000000002</v>
      </c>
    </row>
    <row r="1838" spans="1:7">
      <c r="A1838" s="3" t="s">
        <v>10</v>
      </c>
      <c r="B1838" s="3">
        <v>1998</v>
      </c>
      <c r="C1838" s="3">
        <v>134</v>
      </c>
      <c r="E1838" s="3">
        <v>3.4162140000000001E-2</v>
      </c>
      <c r="F1838" s="3">
        <v>58.866585000000001</v>
      </c>
      <c r="G1838" s="3">
        <v>2.7773910000000002</v>
      </c>
    </row>
    <row r="1839" spans="1:7">
      <c r="A1839" s="3" t="s">
        <v>10</v>
      </c>
      <c r="B1839" s="3">
        <v>1998</v>
      </c>
      <c r="C1839" s="3">
        <v>134</v>
      </c>
      <c r="E1839" s="3">
        <v>3.4162140000000001E-2</v>
      </c>
      <c r="F1839" s="3">
        <v>58.866585000000001</v>
      </c>
      <c r="G1839" s="3">
        <v>2.7165379999999999</v>
      </c>
    </row>
    <row r="1840" spans="1:7">
      <c r="A1840" s="3" t="s">
        <v>10</v>
      </c>
      <c r="B1840" s="3">
        <v>1998</v>
      </c>
      <c r="C1840" s="3">
        <v>134</v>
      </c>
      <c r="E1840" s="3">
        <v>3.4162140000000001E-2</v>
      </c>
      <c r="F1840" s="3">
        <v>58.866585000000001</v>
      </c>
      <c r="G1840" s="3">
        <v>2.718</v>
      </c>
    </row>
    <row r="1841" spans="1:8">
      <c r="A1841" s="3" t="s">
        <v>10</v>
      </c>
      <c r="B1841" s="3">
        <v>1998</v>
      </c>
      <c r="C1841" s="3">
        <v>134</v>
      </c>
      <c r="E1841" s="3">
        <v>3.4162140000000001E-2</v>
      </c>
      <c r="F1841" s="3">
        <v>58.866585000000001</v>
      </c>
      <c r="G1841" s="3">
        <v>2.7018520000000001</v>
      </c>
    </row>
    <row r="1842" spans="1:8">
      <c r="A1842" s="3" t="s">
        <v>10</v>
      </c>
      <c r="B1842" s="3">
        <v>1998</v>
      </c>
      <c r="C1842" s="3">
        <v>134</v>
      </c>
      <c r="E1842" s="3">
        <v>3.4162140000000001E-2</v>
      </c>
      <c r="F1842" s="3">
        <v>58.866585000000001</v>
      </c>
      <c r="G1842" s="3">
        <v>2.7214290000000001</v>
      </c>
    </row>
    <row r="1843" spans="1:8">
      <c r="A1843" s="3" t="s">
        <v>10</v>
      </c>
      <c r="B1843" s="3">
        <v>1998</v>
      </c>
      <c r="C1843" s="3">
        <v>134</v>
      </c>
      <c r="E1843" s="3">
        <v>3.4162140000000001E-2</v>
      </c>
      <c r="F1843" s="3">
        <v>58.866585000000001</v>
      </c>
      <c r="G1843" s="3">
        <v>2.7321430000000002</v>
      </c>
    </row>
    <row r="1844" spans="1:8">
      <c r="A1844" s="3" t="s">
        <v>10</v>
      </c>
      <c r="B1844" s="3">
        <v>1998</v>
      </c>
      <c r="C1844" s="3">
        <v>134</v>
      </c>
      <c r="E1844" s="3">
        <v>3.4162140000000001E-2</v>
      </c>
      <c r="F1844" s="3">
        <v>58.866585000000001</v>
      </c>
      <c r="G1844" s="3">
        <v>2.755172</v>
      </c>
    </row>
    <row r="1845" spans="1:8">
      <c r="A1845" s="3" t="s">
        <v>10</v>
      </c>
      <c r="B1845" s="3">
        <v>1998</v>
      </c>
      <c r="C1845" s="3">
        <v>134</v>
      </c>
      <c r="E1845" s="3">
        <v>3.4162140000000001E-2</v>
      </c>
      <c r="F1845" s="3">
        <v>58.866585000000001</v>
      </c>
      <c r="G1845" s="3">
        <v>2.703846</v>
      </c>
    </row>
    <row r="1846" spans="1:8">
      <c r="A1846" s="3" t="s">
        <v>10</v>
      </c>
      <c r="B1846" s="3">
        <v>1998</v>
      </c>
      <c r="C1846" s="3">
        <v>134</v>
      </c>
      <c r="E1846" s="3">
        <v>3.4162140000000001E-2</v>
      </c>
      <c r="F1846" s="3">
        <v>58.866585000000001</v>
      </c>
      <c r="G1846" s="3">
        <v>2.4333330000000002</v>
      </c>
    </row>
    <row r="1847" spans="1:8">
      <c r="A1847" s="3" t="s">
        <v>10</v>
      </c>
      <c r="B1847" s="3">
        <v>1998</v>
      </c>
      <c r="C1847" s="3">
        <v>134</v>
      </c>
      <c r="E1847" s="3">
        <v>3.4162140000000001E-2</v>
      </c>
      <c r="F1847" s="3">
        <v>58.866585000000001</v>
      </c>
      <c r="G1847" s="3">
        <v>2.2770830000000002</v>
      </c>
    </row>
    <row r="1848" spans="1:8">
      <c r="A1848" s="3" t="s">
        <v>10</v>
      </c>
      <c r="B1848" s="3">
        <v>1998</v>
      </c>
      <c r="C1848" s="3">
        <v>134</v>
      </c>
      <c r="E1848" s="3">
        <v>3.4162140000000001E-2</v>
      </c>
      <c r="F1848" s="3">
        <v>58.866585000000001</v>
      </c>
      <c r="G1848" s="3">
        <v>2.160345</v>
      </c>
    </row>
    <row r="1849" spans="1:8">
      <c r="A1849" s="3" t="s">
        <v>10</v>
      </c>
      <c r="B1849" s="3">
        <v>1998</v>
      </c>
      <c r="C1849" s="3">
        <v>134</v>
      </c>
      <c r="E1849" s="3">
        <v>3.4162140000000001E-2</v>
      </c>
      <c r="F1849" s="3">
        <v>58.866585000000001</v>
      </c>
      <c r="G1849" s="3">
        <v>2.04</v>
      </c>
    </row>
    <row r="1850" spans="1:8">
      <c r="A1850" s="3" t="s">
        <v>10</v>
      </c>
      <c r="B1850" s="3">
        <v>1999</v>
      </c>
      <c r="C1850" s="3">
        <v>134</v>
      </c>
      <c r="E1850" s="3">
        <v>0.46654742999999999</v>
      </c>
      <c r="F1850" s="3">
        <v>59.534706</v>
      </c>
      <c r="G1850" s="3">
        <v>2.5095239999999999</v>
      </c>
    </row>
    <row r="1851" spans="1:8">
      <c r="A1851" s="3" t="s">
        <v>10</v>
      </c>
      <c r="B1851" s="3">
        <v>1999</v>
      </c>
      <c r="C1851" s="3">
        <v>134</v>
      </c>
      <c r="E1851" s="3">
        <v>0.46654742999999999</v>
      </c>
      <c r="F1851" s="3">
        <v>59.534706</v>
      </c>
      <c r="G1851" s="3">
        <v>2.6040000000000001</v>
      </c>
      <c r="H1851" s="3">
        <v>-0.63557799999999998</v>
      </c>
    </row>
    <row r="1852" spans="1:8">
      <c r="A1852" s="3" t="s">
        <v>10</v>
      </c>
      <c r="B1852" s="3">
        <v>1999</v>
      </c>
      <c r="C1852" s="3">
        <v>134</v>
      </c>
      <c r="E1852" s="3">
        <v>0.46654742999999999</v>
      </c>
      <c r="F1852" s="3">
        <v>59.534706</v>
      </c>
      <c r="G1852" s="3">
        <v>2.5615380000000001</v>
      </c>
      <c r="H1852" s="3">
        <v>-0.56926790000000005</v>
      </c>
    </row>
    <row r="1853" spans="1:8">
      <c r="A1853" s="3" t="s">
        <v>10</v>
      </c>
      <c r="B1853" s="3">
        <v>1999</v>
      </c>
      <c r="C1853" s="3">
        <v>134</v>
      </c>
      <c r="E1853" s="3">
        <v>0.46654742999999999</v>
      </c>
      <c r="F1853" s="3">
        <v>59.534706</v>
      </c>
      <c r="G1853" s="3">
        <v>2.611364</v>
      </c>
      <c r="H1853" s="3">
        <v>-0.51514150000000003</v>
      </c>
    </row>
    <row r="1854" spans="1:8">
      <c r="A1854" s="3" t="s">
        <v>10</v>
      </c>
      <c r="B1854" s="3">
        <v>1999</v>
      </c>
      <c r="C1854" s="3">
        <v>134</v>
      </c>
      <c r="E1854" s="3">
        <v>0.46654742999999999</v>
      </c>
      <c r="F1854" s="3">
        <v>59.534706</v>
      </c>
      <c r="G1854" s="3">
        <v>2.5571429999999999</v>
      </c>
      <c r="H1854" s="3">
        <v>-0.43299270000000001</v>
      </c>
    </row>
    <row r="1855" spans="1:8">
      <c r="A1855" s="3" t="s">
        <v>10</v>
      </c>
      <c r="B1855" s="3">
        <v>1999</v>
      </c>
      <c r="C1855" s="3">
        <v>134</v>
      </c>
      <c r="E1855" s="3">
        <v>0.46654742999999999</v>
      </c>
      <c r="F1855" s="3">
        <v>59.534706</v>
      </c>
      <c r="G1855" s="3">
        <v>2.4767860000000002</v>
      </c>
      <c r="H1855" s="3">
        <v>-0.37016260000000001</v>
      </c>
    </row>
    <row r="1856" spans="1:8">
      <c r="A1856" s="3" t="s">
        <v>10</v>
      </c>
      <c r="B1856" s="3">
        <v>1999</v>
      </c>
      <c r="C1856" s="3">
        <v>134</v>
      </c>
      <c r="E1856" s="3">
        <v>0.46654742999999999</v>
      </c>
      <c r="F1856" s="3">
        <v>59.534706</v>
      </c>
      <c r="G1856" s="3">
        <v>2.4750000000000001</v>
      </c>
      <c r="H1856" s="3">
        <v>-0.26073380000000002</v>
      </c>
    </row>
    <row r="1857" spans="1:8">
      <c r="A1857" s="3" t="s">
        <v>10</v>
      </c>
      <c r="B1857" s="3">
        <v>1999</v>
      </c>
      <c r="C1857" s="3">
        <v>134</v>
      </c>
      <c r="E1857" s="3">
        <v>0.46654742999999999</v>
      </c>
      <c r="F1857" s="3">
        <v>59.534706</v>
      </c>
      <c r="G1857" s="3">
        <v>2.5277780000000001</v>
      </c>
      <c r="H1857" s="3">
        <v>-9.7676299999999994E-2</v>
      </c>
    </row>
    <row r="1858" spans="1:8">
      <c r="A1858" s="3" t="s">
        <v>10</v>
      </c>
      <c r="B1858" s="3">
        <v>1999</v>
      </c>
      <c r="C1858" s="3">
        <v>134</v>
      </c>
      <c r="E1858" s="3">
        <v>0.46654742999999999</v>
      </c>
      <c r="F1858" s="3">
        <v>59.534706</v>
      </c>
      <c r="G1858" s="3">
        <v>2.5916670000000002</v>
      </c>
      <c r="H1858" s="3">
        <v>2.3851399999999998E-2</v>
      </c>
    </row>
    <row r="1859" spans="1:8">
      <c r="A1859" s="3" t="s">
        <v>10</v>
      </c>
      <c r="B1859" s="3">
        <v>1999</v>
      </c>
      <c r="C1859" s="3">
        <v>134</v>
      </c>
      <c r="E1859" s="3">
        <v>0.46654742999999999</v>
      </c>
      <c r="F1859" s="3">
        <v>59.534706</v>
      </c>
      <c r="G1859" s="3">
        <v>2.6320000000000001</v>
      </c>
      <c r="H1859" s="3">
        <v>0.48352590000000001</v>
      </c>
    </row>
    <row r="1860" spans="1:8">
      <c r="A1860" s="3" t="s">
        <v>10</v>
      </c>
      <c r="B1860" s="3">
        <v>1999</v>
      </c>
      <c r="C1860" s="3">
        <v>134</v>
      </c>
      <c r="E1860" s="3">
        <v>0.46654742999999999</v>
      </c>
      <c r="F1860" s="3">
        <v>59.534706</v>
      </c>
      <c r="G1860" s="3">
        <v>2.6961539999999999</v>
      </c>
      <c r="H1860" s="3">
        <v>0.63724780000000003</v>
      </c>
    </row>
    <row r="1861" spans="1:8">
      <c r="A1861" s="3" t="s">
        <v>10</v>
      </c>
      <c r="B1861" s="3">
        <v>1999</v>
      </c>
      <c r="C1861" s="3">
        <v>134</v>
      </c>
      <c r="E1861" s="3">
        <v>0.46654742999999999</v>
      </c>
      <c r="F1861" s="3">
        <v>59.534706</v>
      </c>
      <c r="G1861" s="3">
        <v>2.7</v>
      </c>
      <c r="H1861" s="3">
        <v>0.84376530000000005</v>
      </c>
    </row>
    <row r="1862" spans="1:8">
      <c r="A1862" s="3" t="s">
        <v>10</v>
      </c>
      <c r="B1862" s="3">
        <v>2000</v>
      </c>
      <c r="C1862" s="3">
        <v>134</v>
      </c>
      <c r="E1862" s="3">
        <v>1.0388980999999999</v>
      </c>
      <c r="F1862" s="3">
        <v>60.139403999999999</v>
      </c>
      <c r="G1862" s="3">
        <v>2.7217389999999999</v>
      </c>
      <c r="H1862" s="3">
        <v>0.16273889999999999</v>
      </c>
    </row>
    <row r="1863" spans="1:8">
      <c r="A1863" s="3" t="s">
        <v>10</v>
      </c>
      <c r="B1863" s="3">
        <v>2000</v>
      </c>
      <c r="C1863" s="3">
        <v>134</v>
      </c>
      <c r="E1863" s="3">
        <v>1.0388980999999999</v>
      </c>
      <c r="F1863" s="3">
        <v>60.139403999999999</v>
      </c>
      <c r="G1863" s="3">
        <v>2.8652169999999999</v>
      </c>
      <c r="H1863" s="3">
        <v>-0.2083005</v>
      </c>
    </row>
    <row r="1864" spans="1:8">
      <c r="A1864" s="3" t="s">
        <v>10</v>
      </c>
      <c r="B1864" s="3">
        <v>2000</v>
      </c>
      <c r="C1864" s="3">
        <v>134</v>
      </c>
      <c r="E1864" s="3">
        <v>1.0388980999999999</v>
      </c>
      <c r="F1864" s="3">
        <v>60.139403999999999</v>
      </c>
      <c r="G1864" s="3">
        <v>2.8346149999999999</v>
      </c>
      <c r="H1864" s="3">
        <v>-0.101872</v>
      </c>
    </row>
    <row r="1865" spans="1:8">
      <c r="A1865" s="3" t="s">
        <v>10</v>
      </c>
      <c r="B1865" s="3">
        <v>2000</v>
      </c>
      <c r="C1865" s="3">
        <v>134</v>
      </c>
      <c r="E1865" s="3">
        <v>1.0388980999999999</v>
      </c>
      <c r="F1865" s="3">
        <v>60.139403999999999</v>
      </c>
      <c r="G1865" s="3">
        <v>2.8346149999999999</v>
      </c>
      <c r="H1865" s="3">
        <v>-9.9914699999999995E-2</v>
      </c>
    </row>
    <row r="1866" spans="1:8">
      <c r="A1866" s="3" t="s">
        <v>10</v>
      </c>
      <c r="B1866" s="3">
        <v>2000</v>
      </c>
      <c r="C1866" s="3">
        <v>134</v>
      </c>
      <c r="E1866" s="3">
        <v>1.0388980999999999</v>
      </c>
      <c r="F1866" s="3">
        <v>60.139403999999999</v>
      </c>
      <c r="G1866" s="3">
        <v>2.9</v>
      </c>
      <c r="H1866" s="3">
        <v>-9.9914699999999995E-2</v>
      </c>
    </row>
    <row r="1867" spans="1:8">
      <c r="A1867" s="3" t="s">
        <v>10</v>
      </c>
      <c r="B1867" s="3">
        <v>2000</v>
      </c>
      <c r="C1867" s="3">
        <v>134</v>
      </c>
      <c r="E1867" s="3">
        <v>1.0388980999999999</v>
      </c>
      <c r="F1867" s="3">
        <v>60.139403999999999</v>
      </c>
      <c r="G1867" s="3">
        <v>2.8925930000000002</v>
      </c>
      <c r="H1867" s="3">
        <v>-5.7090399999999999E-2</v>
      </c>
    </row>
    <row r="1868" spans="1:8">
      <c r="A1868" s="3" t="s">
        <v>10</v>
      </c>
      <c r="B1868" s="3">
        <v>2000</v>
      </c>
      <c r="C1868" s="3">
        <v>134</v>
      </c>
      <c r="E1868" s="3">
        <v>1.0388980999999999</v>
      </c>
      <c r="F1868" s="3">
        <v>60.139403999999999</v>
      </c>
      <c r="G1868" s="3">
        <v>2.9037039999999998</v>
      </c>
      <c r="H1868" s="3">
        <v>-4.0438399999999999E-2</v>
      </c>
    </row>
    <row r="1869" spans="1:8">
      <c r="A1869" s="3" t="s">
        <v>10</v>
      </c>
      <c r="B1869" s="3">
        <v>2000</v>
      </c>
      <c r="C1869" s="3">
        <v>134</v>
      </c>
      <c r="E1869" s="3">
        <v>1.0388980999999999</v>
      </c>
      <c r="F1869" s="3">
        <v>60.139403999999999</v>
      </c>
      <c r="G1869" s="3">
        <v>3.0038459999999998</v>
      </c>
      <c r="H1869" s="3">
        <v>-0.2143977</v>
      </c>
    </row>
    <row r="1870" spans="1:8">
      <c r="A1870" s="3" t="s">
        <v>10</v>
      </c>
      <c r="B1870" s="3">
        <v>2000</v>
      </c>
      <c r="C1870" s="3">
        <v>134</v>
      </c>
      <c r="E1870" s="3">
        <v>1.0388980999999999</v>
      </c>
      <c r="F1870" s="3">
        <v>60.139403999999999</v>
      </c>
      <c r="G1870" s="3">
        <v>3</v>
      </c>
      <c r="H1870" s="3">
        <v>-0.2709879</v>
      </c>
    </row>
    <row r="1871" spans="1:8">
      <c r="A1871" s="3" t="s">
        <v>10</v>
      </c>
      <c r="B1871" s="3">
        <v>2000</v>
      </c>
      <c r="C1871" s="3">
        <v>134</v>
      </c>
      <c r="E1871" s="3">
        <v>1.0388980999999999</v>
      </c>
      <c r="F1871" s="3">
        <v>60.139403999999999</v>
      </c>
      <c r="G1871" s="3">
        <v>2.9557690000000001</v>
      </c>
      <c r="H1871" s="3">
        <v>-0.36422569999999999</v>
      </c>
    </row>
    <row r="1872" spans="1:8">
      <c r="A1872" s="3" t="s">
        <v>10</v>
      </c>
      <c r="B1872" s="3">
        <v>2000</v>
      </c>
      <c r="C1872" s="3">
        <v>134</v>
      </c>
      <c r="E1872" s="3">
        <v>1.0388980999999999</v>
      </c>
      <c r="F1872" s="3">
        <v>60.139403999999999</v>
      </c>
      <c r="G1872" s="3">
        <v>2.8803570000000001</v>
      </c>
      <c r="H1872" s="3">
        <v>-0.27852519999999997</v>
      </c>
    </row>
    <row r="1873" spans="1:8">
      <c r="A1873" s="3" t="s">
        <v>10</v>
      </c>
      <c r="B1873" s="3">
        <v>2000</v>
      </c>
      <c r="C1873" s="3">
        <v>134</v>
      </c>
      <c r="E1873" s="3">
        <v>1.0388980999999999</v>
      </c>
      <c r="F1873" s="3">
        <v>60.139403999999999</v>
      </c>
      <c r="G1873" s="3">
        <v>2.755172</v>
      </c>
      <c r="H1873" s="3">
        <v>-0.32264609999999999</v>
      </c>
    </row>
    <row r="1874" spans="1:8">
      <c r="A1874" s="3" t="s">
        <v>10</v>
      </c>
      <c r="B1874" s="3">
        <v>2001</v>
      </c>
      <c r="C1874" s="3">
        <v>134</v>
      </c>
      <c r="D1874" s="3">
        <v>4.8023635999999996</v>
      </c>
      <c r="E1874" s="3">
        <v>3.6037667</v>
      </c>
      <c r="F1874" s="3">
        <v>59.065758000000002</v>
      </c>
      <c r="G1874" s="3">
        <v>2.7192310000000002</v>
      </c>
      <c r="H1874" s="3">
        <v>-0.40495589999999998</v>
      </c>
    </row>
    <row r="1875" spans="1:8">
      <c r="A1875" s="3" t="s">
        <v>10</v>
      </c>
      <c r="B1875" s="3">
        <v>2001</v>
      </c>
      <c r="C1875" s="3">
        <v>134</v>
      </c>
      <c r="D1875" s="3">
        <v>4.7944500000000003</v>
      </c>
      <c r="E1875" s="3">
        <v>3.6037667</v>
      </c>
      <c r="F1875" s="3">
        <v>59.065758000000002</v>
      </c>
      <c r="G1875" s="3">
        <v>2.703846</v>
      </c>
      <c r="H1875" s="3">
        <v>-0.15333720000000001</v>
      </c>
    </row>
    <row r="1876" spans="1:8">
      <c r="A1876" s="3" t="s">
        <v>10</v>
      </c>
      <c r="B1876" s="3">
        <v>2001</v>
      </c>
      <c r="C1876" s="3">
        <v>134</v>
      </c>
      <c r="D1876" s="3">
        <v>4.6959545</v>
      </c>
      <c r="E1876" s="3">
        <v>3.6037667</v>
      </c>
      <c r="F1876" s="3">
        <v>59.065758000000002</v>
      </c>
      <c r="G1876" s="3">
        <v>2.6692309999999999</v>
      </c>
      <c r="H1876" s="3">
        <v>-3.7241400000000001E-2</v>
      </c>
    </row>
    <row r="1877" spans="1:8">
      <c r="A1877" s="3" t="s">
        <v>10</v>
      </c>
      <c r="B1877" s="3">
        <v>2001</v>
      </c>
      <c r="C1877" s="3">
        <v>134</v>
      </c>
      <c r="D1877" s="3">
        <v>4.8578095000000001</v>
      </c>
      <c r="E1877" s="3">
        <v>3.6037667</v>
      </c>
      <c r="F1877" s="3">
        <v>59.065758000000002</v>
      </c>
      <c r="G1877" s="3">
        <v>2.5956519999999998</v>
      </c>
      <c r="H1877" s="3">
        <v>6.7304000000000003E-2</v>
      </c>
    </row>
    <row r="1878" spans="1:8">
      <c r="A1878" s="3" t="s">
        <v>10</v>
      </c>
      <c r="B1878" s="3">
        <v>2001</v>
      </c>
      <c r="C1878" s="3">
        <v>134</v>
      </c>
      <c r="D1878" s="3">
        <v>5.0671303999999999</v>
      </c>
      <c r="E1878" s="3">
        <v>3.6037667</v>
      </c>
      <c r="F1878" s="3">
        <v>59.065758000000002</v>
      </c>
      <c r="G1878" s="3">
        <v>2.464286</v>
      </c>
      <c r="H1878" s="3">
        <v>4.6956900000000003E-2</v>
      </c>
    </row>
    <row r="1879" spans="1:8">
      <c r="A1879" s="3" t="s">
        <v>10</v>
      </c>
      <c r="B1879" s="3">
        <v>2001</v>
      </c>
      <c r="C1879" s="3">
        <v>134</v>
      </c>
      <c r="D1879" s="3">
        <v>5.0256189999999998</v>
      </c>
      <c r="E1879" s="3">
        <v>3.6037667</v>
      </c>
      <c r="F1879" s="3">
        <v>59.065758000000002</v>
      </c>
      <c r="G1879" s="3">
        <v>2.3807689999999999</v>
      </c>
      <c r="H1879" s="3">
        <v>0.16544519999999999</v>
      </c>
    </row>
    <row r="1880" spans="1:8">
      <c r="A1880" s="3" t="s">
        <v>10</v>
      </c>
      <c r="B1880" s="3">
        <v>2001</v>
      </c>
      <c r="C1880" s="3">
        <v>134</v>
      </c>
      <c r="D1880" s="3">
        <v>5.0225454999999997</v>
      </c>
      <c r="E1880" s="3">
        <v>3.6037667</v>
      </c>
      <c r="F1880" s="3">
        <v>59.065758000000002</v>
      </c>
      <c r="G1880" s="3">
        <v>2.2259259999999998</v>
      </c>
      <c r="H1880" s="3">
        <v>0.27404590000000001</v>
      </c>
    </row>
    <row r="1881" spans="1:8">
      <c r="A1881" s="3" t="s">
        <v>10</v>
      </c>
      <c r="B1881" s="3">
        <v>2001</v>
      </c>
      <c r="C1881" s="3">
        <v>134</v>
      </c>
      <c r="D1881" s="3">
        <v>4.8372174000000001</v>
      </c>
      <c r="E1881" s="3">
        <v>3.6037667</v>
      </c>
      <c r="F1881" s="3">
        <v>59.065758000000002</v>
      </c>
      <c r="G1881" s="3">
        <v>2.16</v>
      </c>
      <c r="H1881" s="3">
        <v>0.42303370000000001</v>
      </c>
    </row>
    <row r="1882" spans="1:8">
      <c r="A1882" s="3" t="s">
        <v>10</v>
      </c>
      <c r="B1882" s="3">
        <v>2001</v>
      </c>
      <c r="C1882" s="3">
        <v>134</v>
      </c>
      <c r="D1882" s="3">
        <v>4.8306500000000003</v>
      </c>
      <c r="E1882" s="3">
        <v>3.6037667</v>
      </c>
      <c r="F1882" s="3">
        <v>59.065758000000002</v>
      </c>
      <c r="G1882" s="3">
        <v>2.0608689999999998</v>
      </c>
      <c r="H1882" s="3">
        <v>0.3995706</v>
      </c>
    </row>
    <row r="1883" spans="1:8">
      <c r="A1883" s="3" t="s">
        <v>10</v>
      </c>
      <c r="B1883" s="3">
        <v>2001</v>
      </c>
      <c r="C1883" s="3">
        <v>134</v>
      </c>
      <c r="D1883" s="3">
        <v>4.6178695999999997</v>
      </c>
      <c r="E1883" s="3">
        <v>3.6037667</v>
      </c>
      <c r="F1883" s="3">
        <v>59.065758000000002</v>
      </c>
      <c r="G1883" s="3">
        <v>1.4624999999999999</v>
      </c>
      <c r="H1883" s="3">
        <v>1.330319</v>
      </c>
    </row>
    <row r="1884" spans="1:8">
      <c r="A1884" s="3" t="s">
        <v>10</v>
      </c>
      <c r="B1884" s="3">
        <v>2001</v>
      </c>
      <c r="C1884" s="3">
        <v>134</v>
      </c>
      <c r="D1884" s="3">
        <v>4.4733181999999996</v>
      </c>
      <c r="E1884" s="3">
        <v>3.6037667</v>
      </c>
      <c r="F1884" s="3">
        <v>59.065758000000002</v>
      </c>
      <c r="G1884" s="3">
        <v>1.038462</v>
      </c>
      <c r="H1884" s="3">
        <v>1.297631</v>
      </c>
    </row>
    <row r="1885" spans="1:8">
      <c r="A1885" s="3" t="s">
        <v>10</v>
      </c>
      <c r="B1885" s="3">
        <v>2001</v>
      </c>
      <c r="C1885" s="3">
        <v>134</v>
      </c>
      <c r="D1885" s="3">
        <v>4.8048095000000002</v>
      </c>
      <c r="E1885" s="3">
        <v>3.6037667</v>
      </c>
      <c r="F1885" s="3">
        <v>59.065758000000002</v>
      </c>
      <c r="G1885" s="3">
        <v>0.69642859999999995</v>
      </c>
      <c r="H1885" s="3">
        <v>1.2173389999999999</v>
      </c>
    </row>
    <row r="1886" spans="1:8">
      <c r="A1886" s="3" t="s">
        <v>10</v>
      </c>
      <c r="B1886" s="3">
        <v>2002</v>
      </c>
      <c r="C1886" s="3">
        <v>134</v>
      </c>
      <c r="D1886" s="3">
        <v>4.8775652000000003</v>
      </c>
      <c r="E1886" s="3">
        <v>-0.50223636999999999</v>
      </c>
      <c r="F1886" s="3">
        <v>57.936515999999997</v>
      </c>
      <c r="G1886" s="3">
        <v>2.4565220000000001</v>
      </c>
      <c r="H1886" s="3">
        <v>1.148139</v>
      </c>
    </row>
    <row r="1887" spans="1:8">
      <c r="A1887" s="3" t="s">
        <v>10</v>
      </c>
      <c r="B1887" s="3">
        <v>2002</v>
      </c>
      <c r="C1887" s="3">
        <v>134</v>
      </c>
      <c r="D1887" s="3">
        <v>4.9275000000000002</v>
      </c>
      <c r="E1887" s="3">
        <v>-0.50223636999999999</v>
      </c>
      <c r="F1887" s="3">
        <v>57.936515999999997</v>
      </c>
      <c r="G1887" s="3">
        <v>2.4791669999999999</v>
      </c>
      <c r="H1887" s="3">
        <v>0.57949349999999999</v>
      </c>
    </row>
    <row r="1888" spans="1:8">
      <c r="A1888" s="3" t="s">
        <v>10</v>
      </c>
      <c r="B1888" s="3">
        <v>2002</v>
      </c>
      <c r="C1888" s="3">
        <v>134</v>
      </c>
      <c r="D1888" s="3">
        <v>5.1870475999999996</v>
      </c>
      <c r="E1888" s="3">
        <v>-0.50223636999999999</v>
      </c>
      <c r="F1888" s="3">
        <v>57.936515999999997</v>
      </c>
      <c r="G1888" s="3">
        <v>2.4729640000000002</v>
      </c>
      <c r="H1888" s="3">
        <v>0.58602339999999997</v>
      </c>
    </row>
    <row r="1889" spans="1:8">
      <c r="A1889" s="3" t="s">
        <v>10</v>
      </c>
      <c r="B1889" s="3">
        <v>2002</v>
      </c>
      <c r="C1889" s="3">
        <v>134</v>
      </c>
      <c r="D1889" s="3">
        <v>5.1661818000000004</v>
      </c>
      <c r="E1889" s="3">
        <v>-0.50223636999999999</v>
      </c>
      <c r="F1889" s="3">
        <v>57.936515999999997</v>
      </c>
      <c r="G1889" s="3">
        <v>2.5131230000000002</v>
      </c>
      <c r="H1889" s="3">
        <v>0.57636299999999996</v>
      </c>
    </row>
    <row r="1890" spans="1:8">
      <c r="A1890" s="3" t="s">
        <v>10</v>
      </c>
      <c r="B1890" s="3">
        <v>2002</v>
      </c>
      <c r="C1890" s="3">
        <v>134</v>
      </c>
      <c r="D1890" s="3">
        <v>5.1764348</v>
      </c>
      <c r="E1890" s="3">
        <v>-0.50223636999999999</v>
      </c>
      <c r="F1890" s="3">
        <v>57.936515999999997</v>
      </c>
      <c r="G1890" s="3">
        <v>2.5306500000000001</v>
      </c>
      <c r="H1890" s="3">
        <v>-0.69144000000000005</v>
      </c>
    </row>
    <row r="1891" spans="1:8">
      <c r="A1891" s="3" t="s">
        <v>10</v>
      </c>
      <c r="B1891" s="3">
        <v>2002</v>
      </c>
      <c r="C1891" s="3">
        <v>134</v>
      </c>
      <c r="D1891" s="3">
        <v>5.0268499999999996</v>
      </c>
      <c r="E1891" s="3">
        <v>-0.50223636999999999</v>
      </c>
      <c r="F1891" s="3">
        <v>57.936515999999997</v>
      </c>
      <c r="G1891" s="3">
        <v>2.5218630000000002</v>
      </c>
      <c r="H1891" s="3">
        <v>-0.62489589999999995</v>
      </c>
    </row>
    <row r="1892" spans="1:8">
      <c r="A1892" s="3" t="s">
        <v>10</v>
      </c>
      <c r="B1892" s="3">
        <v>2002</v>
      </c>
      <c r="C1892" s="3">
        <v>134</v>
      </c>
      <c r="D1892" s="3">
        <v>4.8707390999999998</v>
      </c>
      <c r="E1892" s="3">
        <v>-0.50223636999999999</v>
      </c>
      <c r="F1892" s="3">
        <v>57.936515999999997</v>
      </c>
      <c r="G1892" s="3">
        <v>2.3865129999999999</v>
      </c>
      <c r="H1892" s="3">
        <v>-0.57302169999999997</v>
      </c>
    </row>
    <row r="1893" spans="1:8">
      <c r="A1893" s="3" t="s">
        <v>10</v>
      </c>
      <c r="B1893" s="3">
        <v>2002</v>
      </c>
      <c r="C1893" s="3">
        <v>134</v>
      </c>
      <c r="D1893" s="3">
        <v>4.5916817999999999</v>
      </c>
      <c r="E1893" s="3">
        <v>-0.50223636999999999</v>
      </c>
      <c r="F1893" s="3">
        <v>57.936515999999997</v>
      </c>
      <c r="G1893" s="3">
        <v>2.1699079999999999</v>
      </c>
      <c r="H1893" s="3">
        <v>-0.49366599999999999</v>
      </c>
    </row>
    <row r="1894" spans="1:8">
      <c r="A1894" s="3" t="s">
        <v>10</v>
      </c>
      <c r="B1894" s="3">
        <v>2002</v>
      </c>
      <c r="C1894" s="3">
        <v>134</v>
      </c>
      <c r="D1894" s="3">
        <v>4.3820475999999999</v>
      </c>
      <c r="E1894" s="3">
        <v>-0.50223636999999999</v>
      </c>
      <c r="F1894" s="3">
        <v>57.936515999999997</v>
      </c>
      <c r="G1894" s="3">
        <v>1.932329</v>
      </c>
      <c r="H1894" s="3">
        <v>-0.41601129999999997</v>
      </c>
    </row>
    <row r="1895" spans="1:8">
      <c r="A1895" s="3" t="s">
        <v>10</v>
      </c>
      <c r="B1895" s="3">
        <v>2002</v>
      </c>
      <c r="C1895" s="3">
        <v>134</v>
      </c>
      <c r="D1895" s="3">
        <v>4.4850434999999997</v>
      </c>
      <c r="E1895" s="3">
        <v>-0.50223636999999999</v>
      </c>
      <c r="F1895" s="3">
        <v>57.936515999999997</v>
      </c>
      <c r="G1895" s="3">
        <v>1.5060260000000001</v>
      </c>
      <c r="H1895" s="3">
        <v>-0.50477810000000001</v>
      </c>
    </row>
    <row r="1896" spans="1:8">
      <c r="A1896" s="3" t="s">
        <v>10</v>
      </c>
      <c r="B1896" s="3">
        <v>2002</v>
      </c>
      <c r="C1896" s="3">
        <v>134</v>
      </c>
      <c r="D1896" s="3">
        <v>4.4972856999999999</v>
      </c>
      <c r="E1896" s="3">
        <v>-0.50223636999999999</v>
      </c>
      <c r="F1896" s="3">
        <v>57.936515999999997</v>
      </c>
      <c r="G1896" s="3">
        <v>1.2645090000000001</v>
      </c>
      <c r="H1896" s="3">
        <v>-0.57302189999999997</v>
      </c>
    </row>
    <row r="1897" spans="1:8">
      <c r="A1897" s="3" t="s">
        <v>10</v>
      </c>
      <c r="B1897" s="3">
        <v>2002</v>
      </c>
      <c r="C1897" s="3">
        <v>134</v>
      </c>
      <c r="D1897" s="3">
        <v>4.3360455</v>
      </c>
      <c r="E1897" s="3">
        <v>-0.50223636999999999</v>
      </c>
      <c r="F1897" s="3">
        <v>57.936515999999997</v>
      </c>
      <c r="G1897" s="3">
        <v>0.92485139999999999</v>
      </c>
      <c r="H1897" s="3">
        <v>-0.79579069999999996</v>
      </c>
    </row>
    <row r="1898" spans="1:8">
      <c r="A1898" s="3" t="s">
        <v>10</v>
      </c>
      <c r="B1898" s="3">
        <v>2003</v>
      </c>
      <c r="C1898" s="3">
        <v>134</v>
      </c>
      <c r="D1898" s="3">
        <v>4.1881304000000004</v>
      </c>
      <c r="E1898" s="3">
        <v>-1.3272588999999999</v>
      </c>
      <c r="F1898" s="3">
        <v>59.703518000000003</v>
      </c>
      <c r="G1898" s="3">
        <v>1.8601730000000001</v>
      </c>
      <c r="H1898" s="3">
        <v>0.33600609999999997</v>
      </c>
    </row>
    <row r="1899" spans="1:8">
      <c r="A1899" s="3" t="s">
        <v>10</v>
      </c>
      <c r="B1899" s="3">
        <v>2003</v>
      </c>
      <c r="C1899" s="3">
        <v>134</v>
      </c>
      <c r="D1899" s="3">
        <v>3.9661</v>
      </c>
      <c r="E1899" s="3">
        <v>-1.3272588999999999</v>
      </c>
      <c r="F1899" s="3">
        <v>59.703518000000003</v>
      </c>
      <c r="G1899" s="3">
        <v>1.8</v>
      </c>
      <c r="H1899" s="3">
        <v>-0.69852270000000005</v>
      </c>
    </row>
    <row r="1900" spans="1:8">
      <c r="A1900" s="3" t="s">
        <v>10</v>
      </c>
      <c r="B1900" s="3">
        <v>2003</v>
      </c>
      <c r="C1900" s="3">
        <v>134</v>
      </c>
      <c r="D1900" s="3">
        <v>4.0363810000000004</v>
      </c>
      <c r="E1900" s="3">
        <v>-1.3272588999999999</v>
      </c>
      <c r="F1900" s="3">
        <v>59.703518000000003</v>
      </c>
      <c r="G1900" s="3">
        <v>1.7629630000000001</v>
      </c>
      <c r="H1900" s="3">
        <v>-0.7497994</v>
      </c>
    </row>
    <row r="1901" spans="1:8">
      <c r="A1901" s="3" t="s">
        <v>10</v>
      </c>
      <c r="B1901" s="3">
        <v>2003</v>
      </c>
      <c r="C1901" s="3">
        <v>134</v>
      </c>
      <c r="D1901" s="3">
        <v>4.1604999999999999</v>
      </c>
      <c r="E1901" s="3">
        <v>-1.3272588999999999</v>
      </c>
      <c r="F1901" s="3">
        <v>59.703518000000003</v>
      </c>
      <c r="G1901" s="3">
        <v>1.7288760000000001</v>
      </c>
      <c r="H1901" s="3">
        <v>-0.669045</v>
      </c>
    </row>
    <row r="1902" spans="1:8">
      <c r="A1902" s="3" t="s">
        <v>10</v>
      </c>
      <c r="B1902" s="3">
        <v>2003</v>
      </c>
      <c r="C1902" s="3">
        <v>134</v>
      </c>
      <c r="D1902" s="3">
        <v>3.8468635999999998</v>
      </c>
      <c r="E1902" s="3">
        <v>-1.3272588999999999</v>
      </c>
      <c r="F1902" s="3">
        <v>59.703518000000003</v>
      </c>
      <c r="G1902" s="3">
        <v>1.7739240000000001</v>
      </c>
      <c r="H1902" s="3">
        <v>-0.6206353</v>
      </c>
    </row>
    <row r="1903" spans="1:8">
      <c r="A1903" s="3" t="s">
        <v>10</v>
      </c>
      <c r="B1903" s="3">
        <v>2003</v>
      </c>
      <c r="C1903" s="3">
        <v>134</v>
      </c>
      <c r="D1903" s="3">
        <v>3.6474286</v>
      </c>
      <c r="E1903" s="3">
        <v>-1.3272588999999999</v>
      </c>
      <c r="F1903" s="3">
        <v>59.703518000000003</v>
      </c>
      <c r="G1903" s="3">
        <v>1.5377909999999999</v>
      </c>
      <c r="H1903" s="3">
        <v>-0.82533749999999995</v>
      </c>
    </row>
    <row r="1904" spans="1:8">
      <c r="A1904" s="3" t="s">
        <v>10</v>
      </c>
      <c r="B1904" s="3">
        <v>2003</v>
      </c>
      <c r="C1904" s="3">
        <v>134</v>
      </c>
      <c r="D1904" s="3">
        <v>4.0099130000000001</v>
      </c>
      <c r="E1904" s="3">
        <v>-1.3272588999999999</v>
      </c>
      <c r="F1904" s="3">
        <v>59.703518000000003</v>
      </c>
      <c r="G1904" s="3">
        <v>1.494283</v>
      </c>
      <c r="H1904" s="3">
        <v>-0.78329309999999996</v>
      </c>
    </row>
    <row r="1905" spans="1:8">
      <c r="A1905" s="3" t="s">
        <v>10</v>
      </c>
      <c r="B1905" s="3">
        <v>2003</v>
      </c>
      <c r="C1905" s="3">
        <v>134</v>
      </c>
      <c r="D1905" s="3">
        <v>4.1564285999999999</v>
      </c>
      <c r="E1905" s="3">
        <v>-1.3272588999999999</v>
      </c>
      <c r="F1905" s="3">
        <v>59.703518000000003</v>
      </c>
      <c r="G1905" s="3">
        <v>1.5477380000000001</v>
      </c>
      <c r="H1905" s="3">
        <v>-0.89515350000000005</v>
      </c>
    </row>
    <row r="1906" spans="1:8">
      <c r="A1906" s="3" t="s">
        <v>10</v>
      </c>
      <c r="B1906" s="3">
        <v>2003</v>
      </c>
      <c r="C1906" s="3">
        <v>134</v>
      </c>
      <c r="D1906" s="3">
        <v>4.1939545000000003</v>
      </c>
      <c r="E1906" s="3">
        <v>-1.3272588999999999</v>
      </c>
      <c r="F1906" s="3">
        <v>59.703518000000003</v>
      </c>
      <c r="G1906" s="3">
        <v>1.5787599999999999</v>
      </c>
      <c r="H1906" s="3">
        <v>-0.83986470000000002</v>
      </c>
    </row>
    <row r="1907" spans="1:8">
      <c r="A1907" s="3" t="s">
        <v>10</v>
      </c>
      <c r="B1907" s="3">
        <v>2003</v>
      </c>
      <c r="C1907" s="3">
        <v>134</v>
      </c>
      <c r="D1907" s="3">
        <v>4.2549130000000002</v>
      </c>
      <c r="E1907" s="3">
        <v>-1.3272588999999999</v>
      </c>
      <c r="F1907" s="3">
        <v>59.703518000000003</v>
      </c>
      <c r="G1907" s="3">
        <v>1.6120620000000001</v>
      </c>
      <c r="H1907" s="3">
        <v>-0.85453100000000004</v>
      </c>
    </row>
    <row r="1908" spans="1:8">
      <c r="A1908" s="3" t="s">
        <v>10</v>
      </c>
      <c r="B1908" s="3">
        <v>2003</v>
      </c>
      <c r="C1908" s="3">
        <v>134</v>
      </c>
      <c r="D1908" s="3">
        <v>4.4071999999999996</v>
      </c>
      <c r="E1908" s="3">
        <v>-1.3272588999999999</v>
      </c>
      <c r="F1908" s="3">
        <v>59.703518000000003</v>
      </c>
      <c r="G1908" s="3">
        <v>1.6678649999999999</v>
      </c>
      <c r="H1908" s="3">
        <v>-0.98919900000000005</v>
      </c>
    </row>
    <row r="1909" spans="1:8">
      <c r="A1909" s="3" t="s">
        <v>10</v>
      </c>
      <c r="B1909" s="3">
        <v>2003</v>
      </c>
      <c r="C1909" s="3">
        <v>134</v>
      </c>
      <c r="D1909" s="3">
        <v>4.3274347999999998</v>
      </c>
      <c r="E1909" s="3">
        <v>-1.3272588999999999</v>
      </c>
      <c r="F1909" s="3">
        <v>59.703518000000003</v>
      </c>
      <c r="G1909" s="3">
        <v>1.774098</v>
      </c>
      <c r="H1909" s="3">
        <v>-1.0031950000000001</v>
      </c>
    </row>
    <row r="1910" spans="1:8">
      <c r="A1910" s="3" t="s">
        <v>10</v>
      </c>
      <c r="B1910" s="3">
        <v>2004</v>
      </c>
      <c r="C1910" s="3">
        <v>134</v>
      </c>
      <c r="D1910" s="3">
        <v>4.1908636000000001</v>
      </c>
      <c r="E1910" s="3">
        <v>-1.5407101999999999</v>
      </c>
      <c r="F1910" s="3">
        <v>63.308917999999998</v>
      </c>
      <c r="G1910" s="3">
        <v>1.74054</v>
      </c>
      <c r="H1910" s="3">
        <v>-0.1931909</v>
      </c>
    </row>
    <row r="1911" spans="1:8">
      <c r="A1911" s="3" t="s">
        <v>10</v>
      </c>
      <c r="B1911" s="3">
        <v>2004</v>
      </c>
      <c r="C1911" s="3">
        <v>134</v>
      </c>
      <c r="D1911" s="3">
        <v>4.1261000000000001</v>
      </c>
      <c r="E1911" s="3">
        <v>-1.5407101999999999</v>
      </c>
      <c r="F1911" s="3">
        <v>63.308917999999998</v>
      </c>
      <c r="G1911" s="3">
        <v>1.74054</v>
      </c>
      <c r="H1911" s="3">
        <v>-0.84712620000000005</v>
      </c>
    </row>
    <row r="1912" spans="1:8">
      <c r="A1912" s="3" t="s">
        <v>10</v>
      </c>
      <c r="B1912" s="3">
        <v>2004</v>
      </c>
      <c r="C1912" s="3">
        <v>134</v>
      </c>
      <c r="D1912" s="3">
        <v>3.9363043000000002</v>
      </c>
      <c r="E1912" s="3">
        <v>-1.5407101999999999</v>
      </c>
      <c r="F1912" s="3">
        <v>63.308917999999998</v>
      </c>
      <c r="G1912" s="3">
        <v>1.74054</v>
      </c>
      <c r="H1912" s="3">
        <v>-0.80436529999999995</v>
      </c>
    </row>
    <row r="1913" spans="1:8">
      <c r="A1913" s="3" t="s">
        <v>10</v>
      </c>
      <c r="B1913" s="3">
        <v>2004</v>
      </c>
      <c r="C1913" s="3">
        <v>134</v>
      </c>
      <c r="D1913" s="3">
        <v>4.1260455</v>
      </c>
      <c r="E1913" s="3">
        <v>-1.5407101999999999</v>
      </c>
      <c r="F1913" s="3">
        <v>63.308917999999998</v>
      </c>
      <c r="G1913" s="3">
        <v>1.74054</v>
      </c>
      <c r="H1913" s="3">
        <v>-0.76160419999999995</v>
      </c>
    </row>
    <row r="1914" spans="1:8">
      <c r="A1914" s="3" t="s">
        <v>10</v>
      </c>
      <c r="B1914" s="3">
        <v>2004</v>
      </c>
      <c r="C1914" s="3">
        <v>134</v>
      </c>
      <c r="D1914" s="3">
        <v>4.2893333</v>
      </c>
      <c r="E1914" s="3">
        <v>-1.5407101999999999</v>
      </c>
      <c r="F1914" s="3">
        <v>63.308917999999998</v>
      </c>
      <c r="G1914" s="3">
        <v>1.74054</v>
      </c>
      <c r="H1914" s="3">
        <v>-0.72257300000000002</v>
      </c>
    </row>
    <row r="1915" spans="1:8">
      <c r="A1915" s="3" t="s">
        <v>10</v>
      </c>
      <c r="B1915" s="3">
        <v>2004</v>
      </c>
      <c r="C1915" s="3">
        <v>134</v>
      </c>
      <c r="D1915" s="3">
        <v>4.3698636000000004</v>
      </c>
      <c r="E1915" s="3">
        <v>-1.5407101999999999</v>
      </c>
      <c r="F1915" s="3">
        <v>63.308917999999998</v>
      </c>
      <c r="G1915" s="3">
        <v>1.74054</v>
      </c>
      <c r="H1915" s="3">
        <v>-0.67976950000000003</v>
      </c>
    </row>
    <row r="1916" spans="1:8">
      <c r="A1916" s="3" t="s">
        <v>10</v>
      </c>
      <c r="B1916" s="3">
        <v>2004</v>
      </c>
      <c r="C1916" s="3">
        <v>134</v>
      </c>
      <c r="D1916" s="3">
        <v>4.2518181999999998</v>
      </c>
      <c r="E1916" s="3">
        <v>-1.5407101999999999</v>
      </c>
      <c r="F1916" s="3">
        <v>63.308917999999998</v>
      </c>
      <c r="G1916" s="3">
        <v>1.74054</v>
      </c>
      <c r="H1916" s="3">
        <v>-0.63696569999999997</v>
      </c>
    </row>
    <row r="1917" spans="1:8">
      <c r="A1917" s="3" t="s">
        <v>10</v>
      </c>
      <c r="B1917" s="3">
        <v>2004</v>
      </c>
      <c r="C1917" s="3">
        <v>134</v>
      </c>
      <c r="D1917" s="3">
        <v>4.0937726999999997</v>
      </c>
      <c r="E1917" s="3">
        <v>-1.5407101999999999</v>
      </c>
      <c r="F1917" s="3">
        <v>63.308917999999998</v>
      </c>
      <c r="G1917" s="3">
        <v>1.74054</v>
      </c>
      <c r="H1917" s="3">
        <v>-0.59416219999999997</v>
      </c>
    </row>
    <row r="1918" spans="1:8">
      <c r="A1918" s="3" t="s">
        <v>10</v>
      </c>
      <c r="B1918" s="3">
        <v>2004</v>
      </c>
      <c r="C1918" s="3">
        <v>134</v>
      </c>
      <c r="D1918" s="3">
        <v>4.0398636000000003</v>
      </c>
      <c r="E1918" s="3">
        <v>-1.5407101999999999</v>
      </c>
      <c r="F1918" s="3">
        <v>63.308917999999998</v>
      </c>
      <c r="G1918" s="3">
        <v>1.74054</v>
      </c>
      <c r="H1918" s="3">
        <v>-0.55135860000000003</v>
      </c>
    </row>
    <row r="1919" spans="1:8">
      <c r="A1919" s="3" t="s">
        <v>10</v>
      </c>
      <c r="B1919" s="3">
        <v>2004</v>
      </c>
      <c r="C1919" s="3">
        <v>134</v>
      </c>
      <c r="D1919" s="3">
        <v>3.9162857</v>
      </c>
      <c r="E1919" s="3">
        <v>-1.5407101999999999</v>
      </c>
      <c r="F1919" s="3">
        <v>63.308917999999998</v>
      </c>
      <c r="G1919" s="3">
        <v>1.74054</v>
      </c>
      <c r="H1919" s="3">
        <v>-0.51303240000000006</v>
      </c>
    </row>
    <row r="1920" spans="1:8">
      <c r="A1920" s="3" t="s">
        <v>10</v>
      </c>
      <c r="B1920" s="3">
        <v>2004</v>
      </c>
      <c r="C1920" s="3">
        <v>134</v>
      </c>
      <c r="D1920" s="3">
        <v>3.8165455000000001</v>
      </c>
      <c r="E1920" s="3">
        <v>-1.5407101999999999</v>
      </c>
      <c r="F1920" s="3">
        <v>63.308917999999998</v>
      </c>
      <c r="G1920" s="3">
        <v>1.74054</v>
      </c>
      <c r="H1920" s="3">
        <v>-0.4701745</v>
      </c>
    </row>
    <row r="1921" spans="1:8">
      <c r="A1921" s="3" t="s">
        <v>10</v>
      </c>
      <c r="B1921" s="3">
        <v>2004</v>
      </c>
      <c r="C1921" s="3">
        <v>134</v>
      </c>
      <c r="D1921" s="3">
        <v>3.6514783</v>
      </c>
      <c r="E1921" s="3">
        <v>-1.5407101999999999</v>
      </c>
      <c r="F1921" s="3">
        <v>63.308917999999998</v>
      </c>
      <c r="G1921" s="3">
        <v>1.74054</v>
      </c>
      <c r="H1921" s="3">
        <v>-0.42731659999999999</v>
      </c>
    </row>
    <row r="1922" spans="1:8">
      <c r="A1922" s="3" t="s">
        <v>10</v>
      </c>
      <c r="B1922" s="3">
        <v>2005</v>
      </c>
      <c r="C1922" s="3">
        <v>134</v>
      </c>
      <c r="D1922" s="3">
        <v>3.5811904999999999</v>
      </c>
      <c r="E1922" s="3">
        <v>-1.2087888</v>
      </c>
      <c r="F1922" s="3">
        <v>64.987708999999995</v>
      </c>
      <c r="G1922" s="3">
        <v>1.5909059999999999</v>
      </c>
      <c r="H1922" s="3">
        <v>0.120908</v>
      </c>
    </row>
    <row r="1923" spans="1:8">
      <c r="A1923" s="3" t="s">
        <v>10</v>
      </c>
      <c r="B1923" s="3">
        <v>2005</v>
      </c>
      <c r="C1923" s="3">
        <v>134</v>
      </c>
      <c r="D1923" s="3">
        <v>3.57315</v>
      </c>
      <c r="E1923" s="3">
        <v>-1.2087888</v>
      </c>
      <c r="F1923" s="3">
        <v>64.987708999999995</v>
      </c>
      <c r="G1923" s="3">
        <v>1.57498</v>
      </c>
      <c r="H1923" s="3">
        <v>-0.57992880000000002</v>
      </c>
    </row>
    <row r="1924" spans="1:8">
      <c r="A1924" s="3" t="s">
        <v>10</v>
      </c>
      <c r="B1924" s="3">
        <v>2005</v>
      </c>
      <c r="C1924" s="3">
        <v>134</v>
      </c>
      <c r="D1924" s="3">
        <v>3.715913</v>
      </c>
      <c r="E1924" s="3">
        <v>-1.2087888</v>
      </c>
      <c r="F1924" s="3">
        <v>64.987708999999995</v>
      </c>
      <c r="G1924" s="3">
        <v>1.560845</v>
      </c>
      <c r="H1924" s="3">
        <v>-0.55675609999999998</v>
      </c>
    </row>
    <row r="1925" spans="1:8">
      <c r="A1925" s="3" t="s">
        <v>10</v>
      </c>
      <c r="B1925" s="3">
        <v>2005</v>
      </c>
      <c r="C1925" s="3">
        <v>134</v>
      </c>
      <c r="D1925" s="3">
        <v>3.5032857000000002</v>
      </c>
      <c r="E1925" s="3">
        <v>-1.2087888</v>
      </c>
      <c r="F1925" s="3">
        <v>64.987708999999995</v>
      </c>
      <c r="G1925" s="3">
        <v>1.439775</v>
      </c>
      <c r="H1925" s="3">
        <v>-0.39017079999999998</v>
      </c>
    </row>
    <row r="1926" spans="1:8">
      <c r="A1926" s="3" t="s">
        <v>10</v>
      </c>
      <c r="B1926" s="3">
        <v>2005</v>
      </c>
      <c r="C1926" s="3">
        <v>134</v>
      </c>
      <c r="D1926" s="3">
        <v>3.3480455</v>
      </c>
      <c r="E1926" s="3">
        <v>-1.2087888</v>
      </c>
      <c r="F1926" s="3">
        <v>64.987708999999995</v>
      </c>
      <c r="G1926" s="3">
        <v>1.4207730000000001</v>
      </c>
      <c r="H1926" s="3">
        <v>-0.30094769999999998</v>
      </c>
    </row>
    <row r="1927" spans="1:8">
      <c r="A1927" s="3" t="s">
        <v>10</v>
      </c>
      <c r="B1927" s="3">
        <v>2005</v>
      </c>
      <c r="C1927" s="3">
        <v>134</v>
      </c>
      <c r="D1927" s="3">
        <v>3.1961363999999999</v>
      </c>
      <c r="E1927" s="3">
        <v>-1.2087888</v>
      </c>
      <c r="F1927" s="3">
        <v>64.987708999999995</v>
      </c>
      <c r="G1927" s="3">
        <v>1.376652</v>
      </c>
      <c r="H1927" s="3">
        <v>-0.1993337</v>
      </c>
    </row>
    <row r="1928" spans="1:8">
      <c r="A1928" s="3" t="s">
        <v>10</v>
      </c>
      <c r="B1928" s="3">
        <v>2005</v>
      </c>
      <c r="C1928" s="3">
        <v>134</v>
      </c>
      <c r="D1928" s="3">
        <v>3.2342380999999998</v>
      </c>
      <c r="E1928" s="3">
        <v>-1.2087888</v>
      </c>
      <c r="F1928" s="3">
        <v>64.987708999999995</v>
      </c>
      <c r="G1928" s="3">
        <v>1.3427199999999999</v>
      </c>
      <c r="H1928" s="3">
        <v>-0.392737</v>
      </c>
    </row>
    <row r="1929" spans="1:8">
      <c r="A1929" s="3" t="s">
        <v>10</v>
      </c>
      <c r="B1929" s="3">
        <v>2005</v>
      </c>
      <c r="C1929" s="3">
        <v>134</v>
      </c>
      <c r="D1929" s="3">
        <v>3.2517825999999999</v>
      </c>
      <c r="E1929" s="3">
        <v>-1.2087888</v>
      </c>
      <c r="F1929" s="3">
        <v>64.987708999999995</v>
      </c>
      <c r="G1929" s="3">
        <v>1.3084279999999999</v>
      </c>
      <c r="H1929" s="3">
        <v>-0.27682240000000002</v>
      </c>
    </row>
    <row r="1930" spans="1:8">
      <c r="A1930" s="3" t="s">
        <v>10</v>
      </c>
      <c r="B1930" s="3">
        <v>2005</v>
      </c>
      <c r="C1930" s="3">
        <v>134</v>
      </c>
      <c r="D1930" s="3">
        <v>3.0893182000000001</v>
      </c>
      <c r="E1930" s="3">
        <v>-1.2087888</v>
      </c>
      <c r="F1930" s="3">
        <v>64.987708999999995</v>
      </c>
      <c r="G1930" s="3">
        <v>1.277773</v>
      </c>
      <c r="H1930" s="3">
        <v>-0.34456609999999999</v>
      </c>
    </row>
    <row r="1931" spans="1:8">
      <c r="A1931" s="3" t="s">
        <v>10</v>
      </c>
      <c r="B1931" s="3">
        <v>2005</v>
      </c>
      <c r="C1931" s="3">
        <v>134</v>
      </c>
      <c r="D1931" s="3">
        <v>3.2642856999999998</v>
      </c>
      <c r="E1931" s="3">
        <v>-1.2087888</v>
      </c>
      <c r="F1931" s="3">
        <v>64.987708999999995</v>
      </c>
      <c r="G1931" s="3">
        <v>1.2029209999999999</v>
      </c>
      <c r="H1931" s="3">
        <v>-0.1372739</v>
      </c>
    </row>
    <row r="1932" spans="1:8">
      <c r="A1932" s="3" t="s">
        <v>10</v>
      </c>
      <c r="B1932" s="3">
        <v>2005</v>
      </c>
      <c r="C1932" s="3">
        <v>134</v>
      </c>
      <c r="D1932" s="3">
        <v>3.4760909</v>
      </c>
      <c r="E1932" s="3">
        <v>-1.2087888</v>
      </c>
      <c r="F1932" s="3">
        <v>64.987708999999995</v>
      </c>
      <c r="G1932" s="3">
        <v>1.216526</v>
      </c>
      <c r="H1932" s="3">
        <v>-0.23391010000000001</v>
      </c>
    </row>
    <row r="1933" spans="1:8">
      <c r="A1933" s="3" t="s">
        <v>10</v>
      </c>
      <c r="B1933" s="3">
        <v>2005</v>
      </c>
      <c r="C1933" s="3">
        <v>134</v>
      </c>
      <c r="D1933" s="3">
        <v>3.3680908999999999</v>
      </c>
      <c r="E1933" s="3">
        <v>-1.2087888</v>
      </c>
      <c r="F1933" s="3">
        <v>64.987708999999995</v>
      </c>
      <c r="G1933" s="3">
        <v>1.496656</v>
      </c>
      <c r="H1933" s="3">
        <v>-0.16117509999999999</v>
      </c>
    </row>
    <row r="1934" spans="1:8">
      <c r="A1934" s="3" t="s">
        <v>10</v>
      </c>
      <c r="B1934" s="3">
        <v>2006</v>
      </c>
      <c r="C1934" s="3">
        <v>134</v>
      </c>
      <c r="D1934" s="3">
        <v>3.3406364000000002</v>
      </c>
      <c r="E1934" s="3">
        <v>-0.95546883000000005</v>
      </c>
      <c r="F1934" s="3">
        <v>67.346512000000004</v>
      </c>
      <c r="G1934" s="3">
        <v>0.96600470000000005</v>
      </c>
      <c r="H1934" s="3">
        <v>-0.15028040000000001</v>
      </c>
    </row>
    <row r="1935" spans="1:8">
      <c r="A1935" s="3" t="s">
        <v>10</v>
      </c>
      <c r="B1935" s="3">
        <v>2006</v>
      </c>
      <c r="C1935" s="3">
        <v>134</v>
      </c>
      <c r="D1935" s="3">
        <v>3.4863499999999998</v>
      </c>
      <c r="E1935" s="3">
        <v>-0.95546883000000005</v>
      </c>
      <c r="F1935" s="3">
        <v>67.346512000000004</v>
      </c>
      <c r="G1935" s="3">
        <v>0.98033999999999999</v>
      </c>
      <c r="H1935" s="3">
        <v>-1.0658540000000001</v>
      </c>
    </row>
    <row r="1936" spans="1:8">
      <c r="A1936" s="3" t="s">
        <v>10</v>
      </c>
      <c r="B1936" s="3">
        <v>2006</v>
      </c>
      <c r="C1936" s="3">
        <v>134</v>
      </c>
      <c r="D1936" s="3">
        <v>3.6614347999999999</v>
      </c>
      <c r="E1936" s="3">
        <v>-0.95546883000000005</v>
      </c>
      <c r="F1936" s="3">
        <v>67.346512000000004</v>
      </c>
      <c r="G1936" s="3">
        <v>0.98399530000000002</v>
      </c>
      <c r="H1936" s="3">
        <v>-0.41254000000000002</v>
      </c>
    </row>
    <row r="1937" spans="1:8">
      <c r="A1937" s="3" t="s">
        <v>10</v>
      </c>
      <c r="B1937" s="3">
        <v>2006</v>
      </c>
      <c r="C1937" s="3">
        <v>134</v>
      </c>
      <c r="D1937" s="3">
        <v>3.9222000000000001</v>
      </c>
      <c r="E1937" s="3">
        <v>-0.95546883000000005</v>
      </c>
      <c r="F1937" s="3">
        <v>67.346512000000004</v>
      </c>
      <c r="G1937" s="3">
        <v>1.038635</v>
      </c>
      <c r="H1937" s="3">
        <v>-0.31664110000000001</v>
      </c>
    </row>
    <row r="1938" spans="1:8">
      <c r="A1938" s="3" t="s">
        <v>10</v>
      </c>
      <c r="B1938" s="3">
        <v>2006</v>
      </c>
      <c r="C1938" s="3">
        <v>134</v>
      </c>
      <c r="D1938" s="3">
        <v>3.9814348000000002</v>
      </c>
      <c r="E1938" s="3">
        <v>-0.95546883000000005</v>
      </c>
      <c r="F1938" s="3">
        <v>67.346512000000004</v>
      </c>
      <c r="G1938" s="3">
        <v>1.103502</v>
      </c>
      <c r="H1938" s="3">
        <v>-0.20950820000000001</v>
      </c>
    </row>
    <row r="1939" spans="1:8">
      <c r="A1939" s="3" t="s">
        <v>10</v>
      </c>
      <c r="B1939" s="3">
        <v>2006</v>
      </c>
      <c r="C1939" s="3">
        <v>134</v>
      </c>
      <c r="D1939" s="3">
        <v>3.9936818000000001</v>
      </c>
      <c r="E1939" s="3">
        <v>-0.95546883000000005</v>
      </c>
      <c r="F1939" s="3">
        <v>67.346512000000004</v>
      </c>
      <c r="G1939" s="3">
        <v>1.103502</v>
      </c>
      <c r="H1939" s="3">
        <v>-0.11543870000000001</v>
      </c>
    </row>
    <row r="1940" spans="1:8">
      <c r="A1940" s="3" t="s">
        <v>10</v>
      </c>
      <c r="B1940" s="3">
        <v>2006</v>
      </c>
      <c r="C1940" s="3">
        <v>134</v>
      </c>
      <c r="D1940" s="3">
        <v>4.0173332999999998</v>
      </c>
      <c r="E1940" s="3">
        <v>-0.95546883000000005</v>
      </c>
      <c r="F1940" s="3">
        <v>67.346512000000004</v>
      </c>
      <c r="G1940" s="3">
        <v>1.096943</v>
      </c>
      <c r="H1940" s="3">
        <v>-0.11543870000000001</v>
      </c>
    </row>
    <row r="1941" spans="1:8">
      <c r="A1941" s="3" t="s">
        <v>10</v>
      </c>
      <c r="B1941" s="3">
        <v>2006</v>
      </c>
      <c r="C1941" s="3">
        <v>134</v>
      </c>
      <c r="D1941" s="3">
        <v>3.8875217000000002</v>
      </c>
      <c r="E1941" s="3">
        <v>-0.95546883000000005</v>
      </c>
      <c r="F1941" s="3">
        <v>67.346512000000004</v>
      </c>
      <c r="G1941" s="3">
        <v>1.1482300000000001</v>
      </c>
      <c r="H1941" s="3">
        <v>3.7261099999999998E-2</v>
      </c>
    </row>
    <row r="1942" spans="1:8">
      <c r="A1942" s="3" t="s">
        <v>10</v>
      </c>
      <c r="B1942" s="3">
        <v>2006</v>
      </c>
      <c r="C1942" s="3">
        <v>134</v>
      </c>
      <c r="D1942" s="3">
        <v>3.7588571000000002</v>
      </c>
      <c r="E1942" s="3">
        <v>-0.95546883000000005</v>
      </c>
      <c r="F1942" s="3">
        <v>67.346512000000004</v>
      </c>
      <c r="G1942" s="3">
        <v>1.237161</v>
      </c>
      <c r="H1942" s="3">
        <v>4.3070600000000001E-2</v>
      </c>
    </row>
    <row r="1943" spans="1:8">
      <c r="A1943" s="3" t="s">
        <v>10</v>
      </c>
      <c r="B1943" s="3">
        <v>2006</v>
      </c>
      <c r="C1943" s="3">
        <v>134</v>
      </c>
      <c r="D1943" s="3">
        <v>3.7983182000000002</v>
      </c>
      <c r="E1943" s="3">
        <v>-0.95546883000000005</v>
      </c>
      <c r="F1943" s="3">
        <v>67.346512000000004</v>
      </c>
      <c r="G1943" s="3">
        <v>1.242083</v>
      </c>
      <c r="H1943" s="3">
        <v>0.14476220000000001</v>
      </c>
    </row>
    <row r="1944" spans="1:8">
      <c r="A1944" s="3" t="s">
        <v>10</v>
      </c>
      <c r="B1944" s="3">
        <v>2006</v>
      </c>
      <c r="C1944" s="3">
        <v>134</v>
      </c>
      <c r="D1944" s="3">
        <v>3.7308636000000002</v>
      </c>
      <c r="E1944" s="3">
        <v>-0.95546883000000005</v>
      </c>
      <c r="F1944" s="3">
        <v>67.346512000000004</v>
      </c>
      <c r="G1944" s="3">
        <v>1.3144130000000001</v>
      </c>
      <c r="H1944" s="3">
        <v>0.17261899999999999</v>
      </c>
    </row>
    <row r="1945" spans="1:8">
      <c r="A1945" s="3" t="s">
        <v>10</v>
      </c>
      <c r="B1945" s="3">
        <v>2006</v>
      </c>
      <c r="C1945" s="3">
        <v>134</v>
      </c>
      <c r="D1945" s="3">
        <v>3.8021905</v>
      </c>
      <c r="E1945" s="3">
        <v>-0.95546883000000005</v>
      </c>
      <c r="F1945" s="3">
        <v>67.346512000000004</v>
      </c>
      <c r="G1945" s="3">
        <v>1.5229470000000001</v>
      </c>
      <c r="H1945" s="3">
        <v>-2.78553E-2</v>
      </c>
    </row>
    <row r="1946" spans="1:8">
      <c r="A1946" s="3" t="s">
        <v>10</v>
      </c>
      <c r="B1946" s="3">
        <v>2007</v>
      </c>
      <c r="C1946" s="3">
        <v>134</v>
      </c>
      <c r="D1946" s="3">
        <v>4.0283043000000003</v>
      </c>
      <c r="E1946" s="3">
        <v>0.67874228999999997</v>
      </c>
      <c r="F1946" s="3">
        <v>66.704635999999994</v>
      </c>
      <c r="G1946" s="3">
        <v>1.9772829999999999</v>
      </c>
      <c r="H1946" s="3">
        <v>-1.55099E-2</v>
      </c>
    </row>
    <row r="1947" spans="1:8">
      <c r="A1947" s="3" t="s">
        <v>10</v>
      </c>
      <c r="B1947" s="3">
        <v>2007</v>
      </c>
      <c r="C1947" s="3">
        <v>134</v>
      </c>
      <c r="D1947" s="3">
        <v>4.0519499999999997</v>
      </c>
      <c r="E1947" s="3">
        <v>0.67874228999999997</v>
      </c>
      <c r="F1947" s="3">
        <v>66.704635999999994</v>
      </c>
      <c r="G1947" s="3">
        <v>1.9930540000000001</v>
      </c>
      <c r="H1947" s="3">
        <v>-0.17429910000000001</v>
      </c>
    </row>
    <row r="1948" spans="1:8">
      <c r="A1948" s="3" t="s">
        <v>10</v>
      </c>
      <c r="B1948" s="3">
        <v>2007</v>
      </c>
      <c r="C1948" s="3">
        <v>134</v>
      </c>
      <c r="D1948" s="3">
        <v>3.9514999999999998</v>
      </c>
      <c r="E1948" s="3">
        <v>0.67874228999999997</v>
      </c>
      <c r="F1948" s="3">
        <v>66.704635999999994</v>
      </c>
      <c r="G1948" s="3">
        <v>2.1339670000000002</v>
      </c>
      <c r="H1948" s="3">
        <v>-0.164017</v>
      </c>
    </row>
    <row r="1949" spans="1:8">
      <c r="A1949" s="3" t="s">
        <v>10</v>
      </c>
      <c r="B1949" s="3">
        <v>2007</v>
      </c>
      <c r="C1949" s="3">
        <v>134</v>
      </c>
      <c r="D1949" s="3">
        <v>4.1561905000000001</v>
      </c>
      <c r="E1949" s="3">
        <v>0.67874228999999997</v>
      </c>
      <c r="F1949" s="3">
        <v>66.704635999999994</v>
      </c>
      <c r="G1949" s="3">
        <v>2.1327210000000001</v>
      </c>
      <c r="H1949" s="3">
        <v>2.5786099999999999E-2</v>
      </c>
    </row>
    <row r="1950" spans="1:8">
      <c r="A1950" s="3" t="s">
        <v>10</v>
      </c>
      <c r="B1950" s="3">
        <v>2007</v>
      </c>
      <c r="C1950" s="3">
        <v>134</v>
      </c>
      <c r="D1950" s="3">
        <v>4.2928696000000004</v>
      </c>
      <c r="E1950" s="3">
        <v>0.67874228999999997</v>
      </c>
      <c r="F1950" s="3">
        <v>66.704635999999994</v>
      </c>
      <c r="G1950" s="3">
        <v>2.3017880000000002</v>
      </c>
      <c r="H1950" s="3">
        <v>0.1743546</v>
      </c>
    </row>
    <row r="1951" spans="1:8">
      <c r="A1951" s="3" t="s">
        <v>10</v>
      </c>
      <c r="B1951" s="3">
        <v>2007</v>
      </c>
      <c r="C1951" s="3">
        <v>134</v>
      </c>
      <c r="D1951" s="3">
        <v>4.5830951999999998</v>
      </c>
      <c r="E1951" s="3">
        <v>0.67874228999999997</v>
      </c>
      <c r="F1951" s="3">
        <v>66.704635999999994</v>
      </c>
      <c r="G1951" s="3">
        <v>2.3421150000000002</v>
      </c>
      <c r="H1951" s="3">
        <v>0.283192</v>
      </c>
    </row>
    <row r="1952" spans="1:8">
      <c r="A1952" s="3" t="s">
        <v>10</v>
      </c>
      <c r="B1952" s="3">
        <v>2007</v>
      </c>
      <c r="C1952" s="3">
        <v>134</v>
      </c>
      <c r="D1952" s="3">
        <v>4.5164090999999997</v>
      </c>
      <c r="E1952" s="3">
        <v>0.67874228999999997</v>
      </c>
      <c r="F1952" s="3">
        <v>66.704635999999994</v>
      </c>
      <c r="G1952" s="3">
        <v>2.403162</v>
      </c>
      <c r="H1952" s="3">
        <v>0.32680569999999998</v>
      </c>
    </row>
    <row r="1953" spans="1:8">
      <c r="A1953" s="3" t="s">
        <v>10</v>
      </c>
      <c r="B1953" s="3">
        <v>2007</v>
      </c>
      <c r="C1953" s="3">
        <v>134</v>
      </c>
      <c r="D1953" s="3">
        <v>4.3034783000000001</v>
      </c>
      <c r="E1953" s="3">
        <v>0.67874228999999997</v>
      </c>
      <c r="F1953" s="3">
        <v>66.704635999999994</v>
      </c>
      <c r="G1953" s="3">
        <v>2.3993150000000001</v>
      </c>
      <c r="H1953" s="3">
        <v>0.39423029999999998</v>
      </c>
    </row>
    <row r="1954" spans="1:8">
      <c r="A1954" s="3" t="s">
        <v>10</v>
      </c>
      <c r="B1954" s="3">
        <v>2007</v>
      </c>
      <c r="C1954" s="3">
        <v>134</v>
      </c>
      <c r="D1954" s="3">
        <v>4.2422500000000003</v>
      </c>
      <c r="E1954" s="3">
        <v>0.67874228999999997</v>
      </c>
      <c r="F1954" s="3">
        <v>66.704635999999994</v>
      </c>
      <c r="G1954" s="3">
        <v>2.2746439999999999</v>
      </c>
      <c r="H1954" s="3">
        <v>0.43345299999999998</v>
      </c>
    </row>
    <row r="1955" spans="1:8">
      <c r="A1955" s="3" t="s">
        <v>10</v>
      </c>
      <c r="B1955" s="3">
        <v>2007</v>
      </c>
      <c r="C1955" s="3">
        <v>134</v>
      </c>
      <c r="D1955" s="3">
        <v>4.2926086999999997</v>
      </c>
      <c r="E1955" s="3">
        <v>0.67874228999999997</v>
      </c>
      <c r="F1955" s="3">
        <v>66.704635999999994</v>
      </c>
      <c r="G1955" s="3">
        <v>2.1646019999999999</v>
      </c>
      <c r="H1955" s="3">
        <v>0.70070880000000002</v>
      </c>
    </row>
    <row r="1956" spans="1:8">
      <c r="A1956" s="3" t="s">
        <v>10</v>
      </c>
      <c r="B1956" s="3">
        <v>2007</v>
      </c>
      <c r="C1956" s="3">
        <v>134</v>
      </c>
      <c r="D1956" s="3">
        <v>4.1018635999999997</v>
      </c>
      <c r="E1956" s="3">
        <v>0.67874228999999997</v>
      </c>
      <c r="F1956" s="3">
        <v>66.704635999999994</v>
      </c>
      <c r="G1956" s="3">
        <v>2.0936590000000002</v>
      </c>
      <c r="H1956" s="3">
        <v>0.78993930000000001</v>
      </c>
    </row>
    <row r="1957" spans="1:8">
      <c r="A1957" s="3" t="s">
        <v>10</v>
      </c>
      <c r="B1957" s="3">
        <v>2007</v>
      </c>
      <c r="C1957" s="3">
        <v>134</v>
      </c>
      <c r="D1957" s="3">
        <v>4.2429524000000001</v>
      </c>
      <c r="E1957" s="3">
        <v>0.67874228999999997</v>
      </c>
      <c r="F1957" s="3">
        <v>66.704635999999994</v>
      </c>
      <c r="G1957" s="3">
        <v>1.9101589999999999</v>
      </c>
      <c r="H1957" s="3">
        <v>0.8763843</v>
      </c>
    </row>
    <row r="1958" spans="1:8">
      <c r="A1958" s="3" t="s">
        <v>10</v>
      </c>
      <c r="B1958" s="3">
        <v>2008</v>
      </c>
      <c r="C1958" s="3">
        <v>134</v>
      </c>
      <c r="D1958" s="3">
        <v>4.0454783000000001</v>
      </c>
      <c r="E1958" s="3">
        <v>2.5891383000000001</v>
      </c>
      <c r="F1958" s="3">
        <v>63.994239999999998</v>
      </c>
      <c r="G1958" s="3">
        <v>1.9050819999999999</v>
      </c>
      <c r="H1958" s="3">
        <v>0.1030799</v>
      </c>
    </row>
    <row r="1959" spans="1:8">
      <c r="A1959" s="3" t="s">
        <v>10</v>
      </c>
      <c r="B1959" s="3">
        <v>2008</v>
      </c>
      <c r="C1959" s="3">
        <v>134</v>
      </c>
      <c r="D1959" s="3">
        <v>3.9616666999999999</v>
      </c>
      <c r="E1959" s="3">
        <v>2.5891383000000001</v>
      </c>
      <c r="F1959" s="3">
        <v>63.994239999999998</v>
      </c>
      <c r="G1959" s="3">
        <v>1.862276</v>
      </c>
      <c r="H1959" s="3">
        <v>0.20908399999999999</v>
      </c>
    </row>
    <row r="1960" spans="1:8">
      <c r="A1960" s="3" t="s">
        <v>10</v>
      </c>
      <c r="B1960" s="3">
        <v>2008</v>
      </c>
      <c r="C1960" s="3">
        <v>134</v>
      </c>
      <c r="D1960" s="3">
        <v>3.8053333</v>
      </c>
      <c r="E1960" s="3">
        <v>2.5891383000000001</v>
      </c>
      <c r="F1960" s="3">
        <v>63.994239999999998</v>
      </c>
      <c r="G1960" s="3">
        <v>1.772589</v>
      </c>
      <c r="H1960" s="3">
        <v>0.20867839999999999</v>
      </c>
    </row>
    <row r="1961" spans="1:8">
      <c r="A1961" s="3" t="s">
        <v>10</v>
      </c>
      <c r="B1961" s="3">
        <v>2008</v>
      </c>
      <c r="C1961" s="3">
        <v>134</v>
      </c>
      <c r="D1961" s="3">
        <v>4.0534090999999997</v>
      </c>
      <c r="E1961" s="3">
        <v>2.5891383000000001</v>
      </c>
      <c r="F1961" s="3">
        <v>63.994239999999998</v>
      </c>
      <c r="G1961" s="3">
        <v>1.6143430000000001</v>
      </c>
      <c r="H1961" s="3">
        <v>0.21202370000000001</v>
      </c>
    </row>
    <row r="1962" spans="1:8">
      <c r="A1962" s="3" t="s">
        <v>10</v>
      </c>
      <c r="B1962" s="3">
        <v>2008</v>
      </c>
      <c r="C1962" s="3">
        <v>134</v>
      </c>
      <c r="D1962" s="3">
        <v>4.2048636000000004</v>
      </c>
      <c r="E1962" s="3">
        <v>2.5891383000000001</v>
      </c>
      <c r="F1962" s="3">
        <v>63.994239999999998</v>
      </c>
      <c r="G1962" s="3">
        <v>1.5058039999999999</v>
      </c>
      <c r="H1962" s="3">
        <v>5.2573500000000002E-2</v>
      </c>
    </row>
    <row r="1963" spans="1:8">
      <c r="A1963" s="3" t="s">
        <v>10</v>
      </c>
      <c r="B1963" s="3">
        <v>2008</v>
      </c>
      <c r="C1963" s="3">
        <v>134</v>
      </c>
      <c r="D1963" s="3">
        <v>4.5469048000000001</v>
      </c>
      <c r="E1963" s="3">
        <v>2.5891383000000001</v>
      </c>
      <c r="F1963" s="3">
        <v>63.994239999999998</v>
      </c>
      <c r="G1963" s="3">
        <v>1.329693</v>
      </c>
      <c r="H1963" s="3">
        <v>4.2434399999999997E-2</v>
      </c>
    </row>
    <row r="1964" spans="1:8">
      <c r="A1964" s="3" t="s">
        <v>10</v>
      </c>
      <c r="B1964" s="3">
        <v>2008</v>
      </c>
      <c r="C1964" s="3">
        <v>134</v>
      </c>
      <c r="D1964" s="3">
        <v>4.4983043</v>
      </c>
      <c r="E1964" s="3">
        <v>2.5891383000000001</v>
      </c>
      <c r="F1964" s="3">
        <v>63.994239999999998</v>
      </c>
      <c r="G1964" s="3">
        <v>1.1863680000000001</v>
      </c>
      <c r="H1964" s="3">
        <v>-0.1187674</v>
      </c>
    </row>
    <row r="1965" spans="1:8">
      <c r="A1965" s="3" t="s">
        <v>10</v>
      </c>
      <c r="B1965" s="3">
        <v>2008</v>
      </c>
      <c r="C1965" s="3">
        <v>134</v>
      </c>
      <c r="D1965" s="3">
        <v>4.2153809999999998</v>
      </c>
      <c r="E1965" s="3">
        <v>2.5891383000000001</v>
      </c>
      <c r="F1965" s="3">
        <v>63.994239999999998</v>
      </c>
      <c r="G1965" s="3">
        <v>1.056378</v>
      </c>
      <c r="H1965" s="3">
        <v>-0.1018068</v>
      </c>
    </row>
    <row r="1966" spans="1:8">
      <c r="A1966" s="3" t="s">
        <v>10</v>
      </c>
      <c r="B1966" s="3">
        <v>2008</v>
      </c>
      <c r="C1966" s="3">
        <v>134</v>
      </c>
      <c r="D1966" s="3">
        <v>4.1030455000000003</v>
      </c>
      <c r="E1966" s="3">
        <v>2.5891383000000001</v>
      </c>
      <c r="F1966" s="3">
        <v>63.994239999999998</v>
      </c>
      <c r="G1966" s="3">
        <v>0.81686899999999996</v>
      </c>
      <c r="H1966" s="3">
        <v>-4.4194799999999999E-2</v>
      </c>
    </row>
    <row r="1967" spans="1:8">
      <c r="A1967" s="3" t="s">
        <v>10</v>
      </c>
      <c r="B1967" s="3">
        <v>2008</v>
      </c>
      <c r="C1967" s="3">
        <v>134</v>
      </c>
      <c r="D1967" s="3">
        <v>3.8993478000000001</v>
      </c>
      <c r="E1967" s="3">
        <v>2.5891383000000001</v>
      </c>
      <c r="F1967" s="3">
        <v>63.994239999999998</v>
      </c>
      <c r="G1967" s="3">
        <v>0.27274569999999998</v>
      </c>
      <c r="H1967" s="3">
        <v>-1.32566E-2</v>
      </c>
    </row>
    <row r="1968" spans="1:8">
      <c r="A1968" s="3" t="s">
        <v>10</v>
      </c>
      <c r="B1968" s="3">
        <v>2008</v>
      </c>
      <c r="C1968" s="3">
        <v>134</v>
      </c>
      <c r="D1968" s="3">
        <v>3.5668500000000001</v>
      </c>
      <c r="E1968" s="3">
        <v>2.5891383000000001</v>
      </c>
      <c r="F1968" s="3">
        <v>63.994239999999998</v>
      </c>
      <c r="G1968" s="3">
        <v>0.27274569999999998</v>
      </c>
      <c r="H1968" s="3">
        <v>-0.27948329999999999</v>
      </c>
    </row>
    <row r="1969" spans="1:8">
      <c r="A1969" s="3" t="s">
        <v>10</v>
      </c>
      <c r="B1969" s="3">
        <v>2008</v>
      </c>
      <c r="C1969" s="3">
        <v>134</v>
      </c>
      <c r="D1969" s="3">
        <v>3.0561303999999998</v>
      </c>
      <c r="E1969" s="3">
        <v>2.5891383000000001</v>
      </c>
      <c r="F1969" s="3">
        <v>63.994239999999998</v>
      </c>
      <c r="G1969" s="3">
        <v>-1.1732830000000001</v>
      </c>
      <c r="H1969" s="3">
        <v>-0.27948329999999999</v>
      </c>
    </row>
    <row r="1970" spans="1:8">
      <c r="A1970" s="3" t="s">
        <v>10</v>
      </c>
      <c r="B1970" s="3">
        <v>2009</v>
      </c>
      <c r="C1970" s="3">
        <v>134</v>
      </c>
      <c r="D1970" s="3">
        <v>3.0854545</v>
      </c>
      <c r="E1970" s="3">
        <v>2.1729763000000002</v>
      </c>
      <c r="F1970" s="3">
        <v>65.522232000000002</v>
      </c>
      <c r="G1970" s="3">
        <v>0.82528000000000001</v>
      </c>
      <c r="H1970" s="3">
        <v>-1.0419</v>
      </c>
    </row>
    <row r="1971" spans="1:8">
      <c r="A1971" s="3" t="s">
        <v>10</v>
      </c>
      <c r="B1971" s="3">
        <v>2009</v>
      </c>
      <c r="C1971" s="3">
        <v>134</v>
      </c>
      <c r="D1971" s="3">
        <v>3.1576</v>
      </c>
      <c r="E1971" s="3">
        <v>2.1729763000000002</v>
      </c>
      <c r="F1971" s="3">
        <v>65.522232000000002</v>
      </c>
      <c r="G1971" s="3">
        <v>0.81967230000000002</v>
      </c>
      <c r="H1971" s="3">
        <v>-0.3835731</v>
      </c>
    </row>
    <row r="1972" spans="1:8">
      <c r="A1972" s="3" t="s">
        <v>10</v>
      </c>
      <c r="B1972" s="3">
        <v>2009</v>
      </c>
      <c r="C1972" s="3">
        <v>134</v>
      </c>
      <c r="D1972" s="3">
        <v>3.0615454999999998</v>
      </c>
      <c r="E1972" s="3">
        <v>2.1729763000000002</v>
      </c>
      <c r="F1972" s="3">
        <v>65.522232000000002</v>
      </c>
      <c r="G1972" s="3">
        <v>0.71268509999999996</v>
      </c>
      <c r="H1972" s="3">
        <v>-0.63281350000000003</v>
      </c>
    </row>
    <row r="1973" spans="1:8">
      <c r="A1973" s="3" t="s">
        <v>10</v>
      </c>
      <c r="B1973" s="3">
        <v>2009</v>
      </c>
      <c r="C1973" s="3">
        <v>134</v>
      </c>
      <c r="D1973" s="3">
        <v>3.1859999999999999</v>
      </c>
      <c r="E1973" s="3">
        <v>2.1729763000000002</v>
      </c>
      <c r="F1973" s="3">
        <v>65.522232000000002</v>
      </c>
      <c r="G1973" s="3">
        <v>0.54410499999999995</v>
      </c>
      <c r="H1973" s="3">
        <v>-0.87817869999999998</v>
      </c>
    </row>
    <row r="1974" spans="1:8">
      <c r="A1974" s="3" t="s">
        <v>10</v>
      </c>
      <c r="B1974" s="3">
        <v>2009</v>
      </c>
      <c r="C1974" s="3">
        <v>134</v>
      </c>
      <c r="D1974" s="3">
        <v>3.4164286000000001</v>
      </c>
      <c r="E1974" s="3">
        <v>2.1729763000000002</v>
      </c>
      <c r="F1974" s="3">
        <v>65.522232000000002</v>
      </c>
      <c r="G1974" s="3">
        <v>0.42716939999999998</v>
      </c>
      <c r="H1974" s="3">
        <v>-0.94189940000000005</v>
      </c>
    </row>
    <row r="1975" spans="1:8">
      <c r="A1975" s="3" t="s">
        <v>10</v>
      </c>
      <c r="B1975" s="3">
        <v>2009</v>
      </c>
      <c r="C1975" s="3">
        <v>134</v>
      </c>
      <c r="D1975" s="3">
        <v>3.5502273</v>
      </c>
      <c r="E1975" s="3">
        <v>2.1729763000000002</v>
      </c>
      <c r="F1975" s="3">
        <v>65.522232000000002</v>
      </c>
      <c r="G1975" s="3">
        <v>0.44499689999999997</v>
      </c>
      <c r="H1975" s="3">
        <v>-1.12903</v>
      </c>
    </row>
    <row r="1976" spans="1:8">
      <c r="A1976" s="3" t="s">
        <v>10</v>
      </c>
      <c r="B1976" s="3">
        <v>2009</v>
      </c>
      <c r="C1976" s="3">
        <v>134</v>
      </c>
      <c r="D1976" s="3">
        <v>3.3643043000000001</v>
      </c>
      <c r="E1976" s="3">
        <v>2.1729763000000002</v>
      </c>
      <c r="F1976" s="3">
        <v>65.522232000000002</v>
      </c>
      <c r="G1976" s="3">
        <v>0.50440989999999997</v>
      </c>
      <c r="H1976" s="3">
        <v>-1.0540659999999999</v>
      </c>
    </row>
    <row r="1977" spans="1:8">
      <c r="A1977" s="3" t="s">
        <v>10</v>
      </c>
      <c r="B1977" s="3">
        <v>2009</v>
      </c>
      <c r="C1977" s="3">
        <v>134</v>
      </c>
      <c r="D1977" s="3">
        <v>3.334381</v>
      </c>
      <c r="E1977" s="3">
        <v>2.1729763000000002</v>
      </c>
      <c r="F1977" s="3">
        <v>65.522232000000002</v>
      </c>
      <c r="G1977" s="3">
        <v>0.6561671</v>
      </c>
      <c r="H1977" s="3">
        <v>-1.3192330000000001</v>
      </c>
    </row>
    <row r="1978" spans="1:8">
      <c r="A1978" s="3" t="s">
        <v>10</v>
      </c>
      <c r="B1978" s="3">
        <v>2009</v>
      </c>
      <c r="C1978" s="3">
        <v>134</v>
      </c>
      <c r="D1978" s="3">
        <v>3.2910908999999999</v>
      </c>
      <c r="E1978" s="3">
        <v>2.1729763000000002</v>
      </c>
      <c r="F1978" s="3">
        <v>65.522232000000002</v>
      </c>
      <c r="G1978" s="3">
        <v>1.282284</v>
      </c>
      <c r="H1978" s="3">
        <v>-1.5401210000000001</v>
      </c>
    </row>
    <row r="1979" spans="1:8">
      <c r="A1979" s="3" t="s">
        <v>10</v>
      </c>
      <c r="B1979" s="3">
        <v>2009</v>
      </c>
      <c r="C1979" s="3">
        <v>134</v>
      </c>
      <c r="D1979" s="3">
        <v>3.2320000000000002</v>
      </c>
      <c r="E1979" s="3">
        <v>2.1729763000000002</v>
      </c>
      <c r="F1979" s="3">
        <v>65.522232000000002</v>
      </c>
      <c r="G1979" s="3">
        <v>1.444358</v>
      </c>
      <c r="H1979" s="3">
        <v>-1.8234779999999999</v>
      </c>
    </row>
    <row r="1980" spans="1:8">
      <c r="A1980" s="3" t="s">
        <v>10</v>
      </c>
      <c r="B1980" s="3">
        <v>2009</v>
      </c>
      <c r="C1980" s="3">
        <v>134</v>
      </c>
      <c r="D1980" s="3">
        <v>3.2818570999999999</v>
      </c>
      <c r="E1980" s="3">
        <v>2.1729763000000002</v>
      </c>
      <c r="F1980" s="3">
        <v>65.522232000000002</v>
      </c>
      <c r="G1980" s="3">
        <v>1.521252</v>
      </c>
      <c r="H1980" s="3">
        <v>-1.9099109999999999</v>
      </c>
    </row>
    <row r="1981" spans="1:8">
      <c r="A1981" s="3" t="s">
        <v>10</v>
      </c>
      <c r="B1981" s="3">
        <v>2009</v>
      </c>
      <c r="C1981" s="3">
        <v>134</v>
      </c>
      <c r="D1981" s="3">
        <v>3.2339565000000001</v>
      </c>
      <c r="E1981" s="3">
        <v>2.1729763000000002</v>
      </c>
      <c r="F1981" s="3">
        <v>65.522232000000002</v>
      </c>
      <c r="G1981" s="3">
        <v>1.6995</v>
      </c>
      <c r="H1981" s="3">
        <v>-1.9235679999999999</v>
      </c>
    </row>
    <row r="1982" spans="1:8">
      <c r="A1982" s="3" t="s">
        <v>10</v>
      </c>
      <c r="B1982" s="3">
        <v>2010</v>
      </c>
      <c r="C1982" s="3">
        <v>134</v>
      </c>
      <c r="D1982" s="3">
        <v>3.2857618999999998</v>
      </c>
      <c r="E1982" s="3">
        <v>-0.84604192</v>
      </c>
      <c r="F1982" s="3">
        <v>72.990111999999996</v>
      </c>
      <c r="G1982" s="3">
        <v>1.574508</v>
      </c>
      <c r="H1982" s="3">
        <v>-2.1187809999999998</v>
      </c>
    </row>
    <row r="1983" spans="1:8">
      <c r="A1983" s="3" t="s">
        <v>10</v>
      </c>
      <c r="B1983" s="3">
        <v>2010</v>
      </c>
      <c r="C1983" s="3">
        <v>134</v>
      </c>
      <c r="D1983" s="3">
        <v>3.1865000000000001</v>
      </c>
      <c r="E1983" s="3">
        <v>-0.84604192</v>
      </c>
      <c r="F1983" s="3">
        <v>72.990111999999996</v>
      </c>
      <c r="G1983" s="3">
        <v>1.5559229999999999</v>
      </c>
      <c r="H1983" s="3">
        <v>-5.0925060000000002</v>
      </c>
    </row>
    <row r="1984" spans="1:8">
      <c r="A1984" s="3" t="s">
        <v>10</v>
      </c>
      <c r="B1984" s="3">
        <v>2010</v>
      </c>
      <c r="C1984" s="3">
        <v>134</v>
      </c>
      <c r="D1984" s="3">
        <v>3.1269130000000001</v>
      </c>
      <c r="E1984" s="3">
        <v>-0.84604192</v>
      </c>
      <c r="F1984" s="3">
        <v>72.990111999999996</v>
      </c>
      <c r="G1984" s="3">
        <v>1.5868690000000001</v>
      </c>
      <c r="H1984" s="3">
        <v>-1.0496559999999999</v>
      </c>
    </row>
    <row r="1985" spans="1:8">
      <c r="A1985" s="3" t="s">
        <v>10</v>
      </c>
      <c r="B1985" s="3">
        <v>2010</v>
      </c>
      <c r="C1985" s="3">
        <v>134</v>
      </c>
      <c r="D1985" s="3">
        <v>3.0880000000000001</v>
      </c>
      <c r="E1985" s="3">
        <v>-0.84604192</v>
      </c>
      <c r="F1985" s="3">
        <v>72.990111999999996</v>
      </c>
      <c r="G1985" s="3">
        <v>1.6878439999999999</v>
      </c>
      <c r="H1985" s="3">
        <v>-0.97654649999999998</v>
      </c>
    </row>
    <row r="1986" spans="1:8">
      <c r="A1986" s="3" t="s">
        <v>10</v>
      </c>
      <c r="B1986" s="3">
        <v>2010</v>
      </c>
      <c r="C1986" s="3">
        <v>134</v>
      </c>
      <c r="D1986" s="3">
        <v>2.8016190000000001</v>
      </c>
      <c r="E1986" s="3">
        <v>-0.84604192</v>
      </c>
      <c r="F1986" s="3">
        <v>72.990111999999996</v>
      </c>
      <c r="G1986" s="3">
        <v>1.7494689999999999</v>
      </c>
      <c r="H1986" s="3">
        <v>-0.8385108</v>
      </c>
    </row>
    <row r="1987" spans="1:8">
      <c r="A1987" s="3" t="s">
        <v>10</v>
      </c>
      <c r="B1987" s="3">
        <v>2010</v>
      </c>
      <c r="C1987" s="3">
        <v>134</v>
      </c>
      <c r="D1987" s="3">
        <v>2.6282727000000001</v>
      </c>
      <c r="E1987" s="3">
        <v>-0.84604192</v>
      </c>
      <c r="F1987" s="3">
        <v>72.990111999999996</v>
      </c>
      <c r="G1987" s="3">
        <v>1.6802060000000001</v>
      </c>
      <c r="H1987" s="3">
        <v>-0.77078869999999999</v>
      </c>
    </row>
    <row r="1988" spans="1:8">
      <c r="A1988" s="3" t="s">
        <v>10</v>
      </c>
      <c r="B1988" s="3">
        <v>2010</v>
      </c>
      <c r="C1988" s="3">
        <v>134</v>
      </c>
      <c r="D1988" s="3">
        <v>2.6477273000000001</v>
      </c>
      <c r="E1988" s="3">
        <v>-0.84604192</v>
      </c>
      <c r="F1988" s="3">
        <v>72.990111999999996</v>
      </c>
      <c r="G1988" s="3">
        <v>1.656747</v>
      </c>
      <c r="H1988" s="3">
        <v>-0.57258609999999999</v>
      </c>
    </row>
    <row r="1989" spans="1:8">
      <c r="A1989" s="3" t="s">
        <v>10</v>
      </c>
      <c r="B1989" s="3">
        <v>2010</v>
      </c>
      <c r="C1989" s="3">
        <v>134</v>
      </c>
      <c r="D1989" s="3">
        <v>2.3698636</v>
      </c>
      <c r="E1989" s="3">
        <v>-0.84604192</v>
      </c>
      <c r="F1989" s="3">
        <v>72.990111999999996</v>
      </c>
      <c r="G1989" s="3">
        <v>1.6845779999999999</v>
      </c>
      <c r="H1989" s="3">
        <v>-0.21526899999999999</v>
      </c>
    </row>
    <row r="1990" spans="1:8">
      <c r="A1990" s="3" t="s">
        <v>10</v>
      </c>
      <c r="B1990" s="3">
        <v>2010</v>
      </c>
      <c r="C1990" s="3">
        <v>134</v>
      </c>
      <c r="D1990" s="3">
        <v>2.3418635999999999</v>
      </c>
      <c r="E1990" s="3">
        <v>-0.84604192</v>
      </c>
      <c r="F1990" s="3">
        <v>72.990111999999996</v>
      </c>
      <c r="G1990" s="3">
        <v>1.9295009999999999</v>
      </c>
      <c r="H1990" s="3">
        <v>-4.3943999999999997E-2</v>
      </c>
    </row>
    <row r="1991" spans="1:8">
      <c r="A1991" s="3" t="s">
        <v>10</v>
      </c>
      <c r="B1991" s="3">
        <v>2010</v>
      </c>
      <c r="C1991" s="3">
        <v>134</v>
      </c>
      <c r="D1991" s="3">
        <v>2.3724286000000001</v>
      </c>
      <c r="E1991" s="3">
        <v>-0.84604192</v>
      </c>
      <c r="F1991" s="3">
        <v>72.990111999999996</v>
      </c>
      <c r="G1991" s="3">
        <v>1.964825</v>
      </c>
      <c r="H1991" s="3">
        <v>-3.8052799999999998E-2</v>
      </c>
    </row>
    <row r="1992" spans="1:8">
      <c r="A1992" s="3" t="s">
        <v>10</v>
      </c>
      <c r="B1992" s="3">
        <v>2010</v>
      </c>
      <c r="C1992" s="3">
        <v>134</v>
      </c>
      <c r="D1992" s="3">
        <v>2.5611818</v>
      </c>
      <c r="E1992" s="3">
        <v>-0.84604192</v>
      </c>
      <c r="F1992" s="3">
        <v>72.990111999999996</v>
      </c>
      <c r="G1992" s="3">
        <v>2.0864440000000002</v>
      </c>
      <c r="H1992" s="3">
        <v>0.1831875</v>
      </c>
    </row>
    <row r="1993" spans="1:8">
      <c r="A1993" s="3" t="s">
        <v>10</v>
      </c>
      <c r="B1993" s="3">
        <v>2010</v>
      </c>
      <c r="C1993" s="3">
        <v>134</v>
      </c>
      <c r="D1993" s="3">
        <v>2.9612609000000001</v>
      </c>
      <c r="E1993" s="3">
        <v>-0.84604192</v>
      </c>
      <c r="F1993" s="3">
        <v>72.990111999999996</v>
      </c>
      <c r="G1993" s="3">
        <v>2.230016</v>
      </c>
      <c r="H1993" s="3">
        <v>0.45968320000000001</v>
      </c>
    </row>
    <row r="1994" spans="1:8">
      <c r="A1994" s="3" t="s">
        <v>10</v>
      </c>
      <c r="B1994" s="3">
        <v>2011</v>
      </c>
      <c r="C1994" s="3">
        <v>134</v>
      </c>
      <c r="D1994" s="3">
        <v>3.0490476000000002</v>
      </c>
      <c r="E1994" s="3">
        <v>-2.0634402999999999</v>
      </c>
      <c r="F1994" s="3">
        <v>82.318473999999995</v>
      </c>
      <c r="G1994" s="3">
        <v>1.8320209999999999</v>
      </c>
      <c r="H1994" s="3">
        <v>0.5353504</v>
      </c>
    </row>
    <row r="1995" spans="1:8">
      <c r="A1995" s="3" t="s">
        <v>10</v>
      </c>
      <c r="B1995" s="3">
        <v>2011</v>
      </c>
      <c r="C1995" s="3">
        <v>134</v>
      </c>
      <c r="D1995" s="3">
        <v>3.2250999999999999</v>
      </c>
      <c r="E1995" s="3">
        <v>-2.0634402999999999</v>
      </c>
      <c r="F1995" s="3">
        <v>82.318473999999995</v>
      </c>
      <c r="G1995" s="3">
        <v>1.8499099999999999</v>
      </c>
      <c r="H1995" s="3">
        <v>0.70445420000000003</v>
      </c>
    </row>
    <row r="1996" spans="1:8">
      <c r="A1996" s="3" t="s">
        <v>10</v>
      </c>
      <c r="B1996" s="3">
        <v>2011</v>
      </c>
      <c r="C1996" s="3">
        <v>134</v>
      </c>
      <c r="D1996" s="3">
        <v>3.2456957000000002</v>
      </c>
      <c r="E1996" s="3">
        <v>-2.0634402999999999</v>
      </c>
      <c r="F1996" s="3">
        <v>82.318473999999995</v>
      </c>
      <c r="G1996" s="3">
        <v>1.90181</v>
      </c>
      <c r="H1996" s="3">
        <v>0.76905330000000005</v>
      </c>
    </row>
    <row r="1997" spans="1:8">
      <c r="A1997" s="3" t="s">
        <v>10</v>
      </c>
      <c r="B1997" s="3">
        <v>2011</v>
      </c>
      <c r="C1997" s="3">
        <v>134</v>
      </c>
      <c r="D1997" s="3">
        <v>3.3458095000000001</v>
      </c>
      <c r="E1997" s="3">
        <v>-2.0634402999999999</v>
      </c>
      <c r="F1997" s="3">
        <v>82.318473999999995</v>
      </c>
      <c r="G1997" s="3">
        <v>1.8841330000000001</v>
      </c>
      <c r="H1997" s="3">
        <v>0.9613718</v>
      </c>
    </row>
    <row r="1998" spans="1:8">
      <c r="A1998" s="3" t="s">
        <v>10</v>
      </c>
      <c r="B1998" s="3">
        <v>2011</v>
      </c>
      <c r="C1998" s="3">
        <v>134</v>
      </c>
      <c r="D1998" s="3">
        <v>3.1056363999999999</v>
      </c>
      <c r="E1998" s="3">
        <v>-2.0634402999999999</v>
      </c>
      <c r="F1998" s="3">
        <v>82.318473999999995</v>
      </c>
      <c r="G1998" s="3">
        <v>1.8754999999999999</v>
      </c>
      <c r="H1998" s="3">
        <v>-0.77826150000000005</v>
      </c>
    </row>
    <row r="1999" spans="1:8">
      <c r="A1999" s="3" t="s">
        <v>10</v>
      </c>
      <c r="B1999" s="3">
        <v>2011</v>
      </c>
      <c r="C1999" s="3">
        <v>134</v>
      </c>
      <c r="D1999" s="3">
        <v>2.9722727</v>
      </c>
      <c r="E1999" s="3">
        <v>-2.0634402999999999</v>
      </c>
      <c r="F1999" s="3">
        <v>82.318473999999995</v>
      </c>
      <c r="G1999" s="3">
        <v>1.9622109999999999</v>
      </c>
      <c r="H1999" s="3">
        <v>-0.53498409999999996</v>
      </c>
    </row>
    <row r="2000" spans="1:8">
      <c r="A2000" s="3" t="s">
        <v>10</v>
      </c>
      <c r="B2000" s="3">
        <v>2011</v>
      </c>
      <c r="C2000" s="3">
        <v>134</v>
      </c>
      <c r="D2000" s="3">
        <v>2.7830952</v>
      </c>
      <c r="E2000" s="3">
        <v>-2.0634402999999999</v>
      </c>
      <c r="F2000" s="3">
        <v>82.318473999999995</v>
      </c>
      <c r="G2000" s="3">
        <v>1.933244</v>
      </c>
      <c r="H2000" s="3">
        <v>-0.46383619999999998</v>
      </c>
    </row>
    <row r="2001" spans="1:8">
      <c r="A2001" s="3" t="s">
        <v>10</v>
      </c>
      <c r="B2001" s="3">
        <v>2011</v>
      </c>
      <c r="C2001" s="3">
        <v>134</v>
      </c>
      <c r="D2001" s="3">
        <v>2.2507391000000001</v>
      </c>
      <c r="E2001" s="3">
        <v>-2.0634402999999999</v>
      </c>
      <c r="F2001" s="3">
        <v>82.318473999999995</v>
      </c>
      <c r="G2001" s="3">
        <v>1.899238</v>
      </c>
      <c r="H2001" s="3">
        <v>-0.23933099999999999</v>
      </c>
    </row>
    <row r="2002" spans="1:8">
      <c r="A2002" s="3" t="s">
        <v>10</v>
      </c>
      <c r="B2002" s="3">
        <v>2011</v>
      </c>
      <c r="C2002" s="3">
        <v>134</v>
      </c>
      <c r="D2002" s="3">
        <v>1.8655908999999999</v>
      </c>
      <c r="E2002" s="3">
        <v>-2.0634402999999999</v>
      </c>
      <c r="F2002" s="3">
        <v>82.318473999999995</v>
      </c>
      <c r="G2002" s="3">
        <v>1.2944230000000001</v>
      </c>
      <c r="H2002" s="3">
        <v>-0.17529230000000001</v>
      </c>
    </row>
    <row r="2003" spans="1:8">
      <c r="A2003" s="3" t="s">
        <v>10</v>
      </c>
      <c r="B2003" s="3">
        <v>2011</v>
      </c>
      <c r="C2003" s="3">
        <v>134</v>
      </c>
      <c r="D2003" s="3">
        <v>2.0407619000000001</v>
      </c>
      <c r="E2003" s="3">
        <v>-2.0634402999999999</v>
      </c>
      <c r="F2003" s="3">
        <v>82.318473999999995</v>
      </c>
      <c r="G2003" s="3">
        <v>1.022232</v>
      </c>
      <c r="H2003" s="3">
        <v>0.2416372</v>
      </c>
    </row>
    <row r="2004" spans="1:8">
      <c r="A2004" s="3" t="s">
        <v>10</v>
      </c>
      <c r="B2004" s="3">
        <v>2011</v>
      </c>
      <c r="C2004" s="3">
        <v>134</v>
      </c>
      <c r="D2004" s="3">
        <v>1.9470455</v>
      </c>
      <c r="E2004" s="3">
        <v>-2.0634402999999999</v>
      </c>
      <c r="F2004" s="3">
        <v>82.318473999999995</v>
      </c>
      <c r="G2004" s="3">
        <v>0.82003309999999996</v>
      </c>
      <c r="H2004" s="3">
        <v>0.27876699999999999</v>
      </c>
    </row>
    <row r="2005" spans="1:8">
      <c r="A2005" s="3" t="s">
        <v>10</v>
      </c>
      <c r="B2005" s="3">
        <v>2011</v>
      </c>
      <c r="C2005" s="3">
        <v>134</v>
      </c>
      <c r="D2005" s="3">
        <v>1.9902272999999999</v>
      </c>
      <c r="E2005" s="3">
        <v>-2.0634402999999999</v>
      </c>
      <c r="F2005" s="3">
        <v>82.318473999999995</v>
      </c>
      <c r="G2005" s="3">
        <v>0.50496770000000002</v>
      </c>
      <c r="H2005" s="3">
        <v>0.33345570000000002</v>
      </c>
    </row>
    <row r="2006" spans="1:8">
      <c r="A2006" s="3" t="s">
        <v>10</v>
      </c>
      <c r="B2006" s="3">
        <v>2012</v>
      </c>
      <c r="C2006" s="3">
        <v>134</v>
      </c>
      <c r="D2006" s="3">
        <v>1.8584544999999999</v>
      </c>
      <c r="E2006" s="3">
        <v>1.0769036999999999</v>
      </c>
      <c r="F2006" s="3">
        <v>79.742087999999995</v>
      </c>
      <c r="G2006" s="3">
        <v>1.451846</v>
      </c>
      <c r="H2006" s="3">
        <v>0.43434640000000002</v>
      </c>
    </row>
    <row r="2007" spans="1:8">
      <c r="A2007" s="3" t="s">
        <v>10</v>
      </c>
      <c r="B2007" s="3">
        <v>2012</v>
      </c>
      <c r="C2007" s="3">
        <v>134</v>
      </c>
      <c r="D2007" s="3">
        <v>1.9012381</v>
      </c>
      <c r="E2007" s="3">
        <v>1.0769036999999999</v>
      </c>
      <c r="F2007" s="3">
        <v>79.742087999999995</v>
      </c>
      <c r="G2007" s="3">
        <v>1.4745649999999999</v>
      </c>
      <c r="H2007" s="3">
        <v>0.76769069999999995</v>
      </c>
    </row>
    <row r="2008" spans="1:8">
      <c r="A2008" s="3" t="s">
        <v>10</v>
      </c>
      <c r="B2008" s="3">
        <v>2012</v>
      </c>
      <c r="C2008" s="3">
        <v>134</v>
      </c>
      <c r="D2008" s="3">
        <v>1.8764544999999999</v>
      </c>
      <c r="E2008" s="3">
        <v>1.0769036999999999</v>
      </c>
      <c r="F2008" s="3">
        <v>79.742087999999995</v>
      </c>
      <c r="G2008" s="3">
        <v>1.4754050000000001</v>
      </c>
      <c r="H2008" s="3">
        <v>0.70253189999999999</v>
      </c>
    </row>
    <row r="2009" spans="1:8">
      <c r="A2009" s="3" t="s">
        <v>10</v>
      </c>
      <c r="B2009" s="3">
        <v>2012</v>
      </c>
      <c r="C2009" s="3">
        <v>134</v>
      </c>
      <c r="D2009" s="3">
        <v>1.7255237999999999</v>
      </c>
      <c r="E2009" s="3">
        <v>1.0769036999999999</v>
      </c>
      <c r="F2009" s="3">
        <v>79.742087999999995</v>
      </c>
      <c r="G2009" s="3">
        <v>1.56714</v>
      </c>
      <c r="H2009" s="3">
        <v>0.77193489999999998</v>
      </c>
    </row>
    <row r="2010" spans="1:8">
      <c r="A2010" s="3" t="s">
        <v>10</v>
      </c>
      <c r="B2010" s="3">
        <v>2012</v>
      </c>
      <c r="C2010" s="3">
        <v>134</v>
      </c>
      <c r="D2010" s="3">
        <v>1.4621739</v>
      </c>
      <c r="E2010" s="3">
        <v>1.0769036999999999</v>
      </c>
      <c r="F2010" s="3">
        <v>79.742087999999995</v>
      </c>
      <c r="G2010" s="3">
        <v>1.644252</v>
      </c>
      <c r="H2010" s="3">
        <v>-7.0811100000000002E-2</v>
      </c>
    </row>
    <row r="2011" spans="1:8">
      <c r="A2011" s="3" t="s">
        <v>10</v>
      </c>
      <c r="B2011" s="3">
        <v>2012</v>
      </c>
      <c r="C2011" s="3">
        <v>134</v>
      </c>
      <c r="D2011" s="3">
        <v>1.4307619</v>
      </c>
      <c r="E2011" s="3">
        <v>1.0769036999999999</v>
      </c>
      <c r="F2011" s="3">
        <v>79.742087999999995</v>
      </c>
      <c r="G2011" s="3">
        <v>1.448283</v>
      </c>
      <c r="H2011" s="3">
        <v>-1.1088499999999999E-2</v>
      </c>
    </row>
    <row r="2012" spans="1:8">
      <c r="A2012" s="3" t="s">
        <v>10</v>
      </c>
      <c r="B2012" s="3">
        <v>2012</v>
      </c>
      <c r="C2012" s="3">
        <v>134</v>
      </c>
      <c r="D2012" s="3">
        <v>1.3049999999999999</v>
      </c>
      <c r="E2012" s="3">
        <v>1.0769036999999999</v>
      </c>
      <c r="F2012" s="3">
        <v>79.742087999999995</v>
      </c>
      <c r="G2012" s="3">
        <v>1.34284</v>
      </c>
      <c r="H2012" s="3">
        <v>-4.4183600000000003E-2</v>
      </c>
    </row>
    <row r="2013" spans="1:8">
      <c r="A2013" s="3" t="s">
        <v>10</v>
      </c>
      <c r="B2013" s="3">
        <v>2012</v>
      </c>
      <c r="C2013" s="3">
        <v>134</v>
      </c>
      <c r="D2013" s="3">
        <v>1.4154348000000001</v>
      </c>
      <c r="E2013" s="3">
        <v>1.0769036999999999</v>
      </c>
      <c r="F2013" s="3">
        <v>79.742087999999995</v>
      </c>
      <c r="G2013" s="3">
        <v>1.1570640000000001</v>
      </c>
      <c r="H2013" s="3">
        <v>3.5779699999999998E-2</v>
      </c>
    </row>
    <row r="2014" spans="1:8">
      <c r="A2014" s="3" t="s">
        <v>10</v>
      </c>
      <c r="B2014" s="3">
        <v>2012</v>
      </c>
      <c r="C2014" s="3">
        <v>134</v>
      </c>
      <c r="D2014" s="3">
        <v>1.5437000000000001</v>
      </c>
      <c r="E2014" s="3">
        <v>1.0769036999999999</v>
      </c>
      <c r="F2014" s="3">
        <v>79.742087999999995</v>
      </c>
      <c r="G2014" s="3">
        <v>1.036745</v>
      </c>
      <c r="H2014" s="3">
        <v>8.2199499999999995E-2</v>
      </c>
    </row>
    <row r="2015" spans="1:8">
      <c r="A2015" s="3" t="s">
        <v>10</v>
      </c>
      <c r="B2015" s="3">
        <v>2012</v>
      </c>
      <c r="C2015" s="3">
        <v>134</v>
      </c>
      <c r="D2015" s="3">
        <v>1.5142609</v>
      </c>
      <c r="E2015" s="3">
        <v>1.0769036999999999</v>
      </c>
      <c r="F2015" s="3">
        <v>79.742087999999995</v>
      </c>
      <c r="G2015" s="3">
        <v>0.9364228</v>
      </c>
      <c r="H2015" s="3">
        <v>0.174178</v>
      </c>
    </row>
    <row r="2016" spans="1:8">
      <c r="A2016" s="3" t="s">
        <v>10</v>
      </c>
      <c r="B2016" s="3">
        <v>2012</v>
      </c>
      <c r="C2016" s="3">
        <v>134</v>
      </c>
      <c r="D2016" s="3">
        <v>1.3902273000000001</v>
      </c>
      <c r="E2016" s="3">
        <v>1.0769036999999999</v>
      </c>
      <c r="F2016" s="3">
        <v>79.742087999999995</v>
      </c>
      <c r="G2016" s="3">
        <v>0.84688220000000003</v>
      </c>
      <c r="H2016" s="3">
        <v>0.26537319999999998</v>
      </c>
    </row>
    <row r="2017" spans="1:8">
      <c r="A2017" s="3" t="s">
        <v>10</v>
      </c>
      <c r="B2017" s="3">
        <v>2012</v>
      </c>
      <c r="C2017" s="3">
        <v>134</v>
      </c>
      <c r="D2017" s="3">
        <v>1.3550952000000001</v>
      </c>
      <c r="E2017" s="3">
        <v>1.0769036999999999</v>
      </c>
      <c r="F2017" s="3">
        <v>79.742087999999995</v>
      </c>
      <c r="G2017" s="3">
        <v>0.71218369999999998</v>
      </c>
      <c r="H2017" s="3">
        <v>0.385384</v>
      </c>
    </row>
    <row r="2018" spans="1:8">
      <c r="A2018" s="3" t="s">
        <v>10</v>
      </c>
      <c r="B2018" s="3">
        <v>2013</v>
      </c>
      <c r="C2018" s="3">
        <v>134</v>
      </c>
      <c r="D2018" s="3">
        <v>1.5621304</v>
      </c>
      <c r="E2018" s="3">
        <v>1.8132808</v>
      </c>
      <c r="F2018" s="3">
        <v>81.079041000000004</v>
      </c>
      <c r="G2018" s="3">
        <v>1.6768099999999999</v>
      </c>
      <c r="H2018" s="3">
        <v>0.41773890000000002</v>
      </c>
    </row>
    <row r="2019" spans="1:8">
      <c r="A2019" s="3" t="s">
        <v>10</v>
      </c>
      <c r="B2019" s="3">
        <v>2013</v>
      </c>
      <c r="C2019" s="3">
        <v>134</v>
      </c>
      <c r="D2019" s="3">
        <v>1.5966499999999999</v>
      </c>
      <c r="E2019" s="3">
        <v>1.8132808</v>
      </c>
      <c r="F2019" s="3">
        <v>81.079041000000004</v>
      </c>
      <c r="G2019" s="3">
        <v>1.6920090000000001</v>
      </c>
      <c r="H2019" s="3">
        <v>0.52892170000000005</v>
      </c>
    </row>
    <row r="2020" spans="1:8">
      <c r="A2020" s="3" t="s">
        <v>10</v>
      </c>
      <c r="B2020" s="3">
        <v>2013</v>
      </c>
      <c r="C2020" s="3">
        <v>134</v>
      </c>
      <c r="D2020" s="3">
        <v>1.4069524</v>
      </c>
      <c r="E2020" s="3">
        <v>1.8132808</v>
      </c>
      <c r="F2020" s="3">
        <v>81.079041000000004</v>
      </c>
      <c r="G2020" s="3">
        <v>1.6927989999999999</v>
      </c>
      <c r="H2020" s="3">
        <v>0.71079619999999999</v>
      </c>
    </row>
    <row r="2021" spans="1:8">
      <c r="A2021" s="3" t="s">
        <v>10</v>
      </c>
      <c r="B2021" s="3">
        <v>2013</v>
      </c>
      <c r="C2021" s="3">
        <v>134</v>
      </c>
      <c r="D2021" s="3">
        <v>1.2500909</v>
      </c>
      <c r="E2021" s="3">
        <v>1.8132808</v>
      </c>
      <c r="F2021" s="3">
        <v>81.079041000000004</v>
      </c>
      <c r="G2021" s="3">
        <v>1.664671</v>
      </c>
      <c r="H2021" s="3">
        <v>0.79758379999999995</v>
      </c>
    </row>
    <row r="2022" spans="1:8">
      <c r="A2022" s="3" t="s">
        <v>10</v>
      </c>
      <c r="B2022" s="3">
        <v>2013</v>
      </c>
      <c r="C2022" s="3">
        <v>134</v>
      </c>
      <c r="D2022" s="3">
        <v>1.3653477999999999</v>
      </c>
      <c r="E2022" s="3">
        <v>1.8132808</v>
      </c>
      <c r="F2022" s="3">
        <v>81.079041000000004</v>
      </c>
      <c r="G2022" s="3">
        <v>1.640897</v>
      </c>
      <c r="H2022" s="3">
        <v>-2.5351700000000001E-2</v>
      </c>
    </row>
    <row r="2023" spans="1:8">
      <c r="A2023" s="3" t="s">
        <v>10</v>
      </c>
      <c r="B2023" s="3">
        <v>2013</v>
      </c>
      <c r="C2023" s="3">
        <v>134</v>
      </c>
      <c r="D2023" s="3">
        <v>1.6181000000000001</v>
      </c>
      <c r="E2023" s="3">
        <v>1.8132808</v>
      </c>
      <c r="F2023" s="3">
        <v>81.079041000000004</v>
      </c>
      <c r="G2023" s="3">
        <v>1.648091</v>
      </c>
      <c r="H2023" s="3">
        <v>5.5491800000000001E-2</v>
      </c>
    </row>
    <row r="2024" spans="1:8">
      <c r="A2024" s="3" t="s">
        <v>10</v>
      </c>
      <c r="B2024" s="3">
        <v>2013</v>
      </c>
      <c r="C2024" s="3">
        <v>134</v>
      </c>
      <c r="D2024" s="3">
        <v>1.6253043</v>
      </c>
      <c r="E2024" s="3">
        <v>1.8132808</v>
      </c>
      <c r="F2024" s="3">
        <v>81.079041000000004</v>
      </c>
      <c r="G2024" s="3">
        <v>1.647025</v>
      </c>
      <c r="H2024" s="3">
        <v>0.1311996</v>
      </c>
    </row>
    <row r="2025" spans="1:8">
      <c r="A2025" s="3" t="s">
        <v>10</v>
      </c>
      <c r="B2025" s="3">
        <v>2013</v>
      </c>
      <c r="C2025" s="3">
        <v>134</v>
      </c>
      <c r="D2025" s="3">
        <v>1.8012726999999999</v>
      </c>
      <c r="E2025" s="3">
        <v>1.8132808</v>
      </c>
      <c r="F2025" s="3">
        <v>81.079041000000004</v>
      </c>
      <c r="G2025" s="3">
        <v>1.6697569999999999</v>
      </c>
      <c r="H2025" s="3">
        <v>0.10595</v>
      </c>
    </row>
    <row r="2026" spans="1:8">
      <c r="A2026" s="3" t="s">
        <v>10</v>
      </c>
      <c r="B2026" s="3">
        <v>2013</v>
      </c>
      <c r="C2026" s="3">
        <v>134</v>
      </c>
      <c r="D2026" s="3">
        <v>1.929</v>
      </c>
      <c r="E2026" s="3">
        <v>1.8132808</v>
      </c>
      <c r="F2026" s="3">
        <v>81.079041000000004</v>
      </c>
      <c r="G2026" s="3">
        <v>1.6958850000000001</v>
      </c>
      <c r="H2026" s="3">
        <v>0.12850829999999999</v>
      </c>
    </row>
    <row r="2027" spans="1:8">
      <c r="A2027" s="3" t="s">
        <v>10</v>
      </c>
      <c r="B2027" s="3">
        <v>2013</v>
      </c>
      <c r="C2027" s="3">
        <v>134</v>
      </c>
      <c r="D2027" s="3">
        <v>1.8075216999999999</v>
      </c>
      <c r="E2027" s="3">
        <v>1.8132808</v>
      </c>
      <c r="F2027" s="3">
        <v>81.079041000000004</v>
      </c>
      <c r="G2027" s="3">
        <v>1.6958850000000001</v>
      </c>
      <c r="H2027" s="3">
        <v>0.15937299999999999</v>
      </c>
    </row>
    <row r="2028" spans="1:8">
      <c r="A2028" s="3" t="s">
        <v>10</v>
      </c>
      <c r="B2028" s="3">
        <v>2013</v>
      </c>
      <c r="C2028" s="3">
        <v>134</v>
      </c>
      <c r="D2028" s="3">
        <v>1.7181428999999999</v>
      </c>
      <c r="E2028" s="3">
        <v>1.8132808</v>
      </c>
      <c r="F2028" s="3">
        <v>81.079041000000004</v>
      </c>
      <c r="G2028" s="3">
        <v>1.6958850000000001</v>
      </c>
      <c r="H2028" s="3">
        <v>8.4773000000000001E-2</v>
      </c>
    </row>
    <row r="2029" spans="1:8">
      <c r="A2029" s="3" t="s">
        <v>10</v>
      </c>
      <c r="B2029" s="3">
        <v>2013</v>
      </c>
      <c r="C2029" s="3">
        <v>134</v>
      </c>
      <c r="D2029" s="3">
        <v>1.8516364000000001</v>
      </c>
      <c r="E2029" s="3">
        <v>1.8132808</v>
      </c>
      <c r="F2029" s="3">
        <v>81.079041000000004</v>
      </c>
      <c r="G2029" s="3">
        <v>1.6958850000000001</v>
      </c>
      <c r="H2029" s="3">
        <v>8.4773000000000001E-2</v>
      </c>
    </row>
    <row r="2030" spans="1:8">
      <c r="A2030" s="3" t="s">
        <v>10</v>
      </c>
      <c r="B2030" s="3">
        <v>2014</v>
      </c>
      <c r="C2030" s="3">
        <v>134</v>
      </c>
      <c r="D2030" s="3">
        <v>1.7953043</v>
      </c>
      <c r="E2030" s="3">
        <v>1.4216415</v>
      </c>
      <c r="F2030" s="3">
        <v>78.660469000000006</v>
      </c>
      <c r="G2030" s="3">
        <v>1.9735389999999999</v>
      </c>
      <c r="H2030" s="3">
        <v>8.4773000000000001E-2</v>
      </c>
    </row>
    <row r="2031" spans="1:8">
      <c r="A2031" s="3" t="s">
        <v>10</v>
      </c>
      <c r="B2031" s="3">
        <v>2014</v>
      </c>
      <c r="C2031" s="3">
        <v>134</v>
      </c>
      <c r="D2031" s="3">
        <v>1.6592499999999999</v>
      </c>
      <c r="E2031" s="3">
        <v>1.4216415</v>
      </c>
      <c r="F2031" s="3">
        <v>78.660469000000006</v>
      </c>
      <c r="G2031" s="3">
        <v>1.9643390000000001</v>
      </c>
      <c r="H2031" s="3">
        <v>3.2368899999999999E-2</v>
      </c>
    </row>
    <row r="2032" spans="1:8">
      <c r="A2032" s="3" t="s">
        <v>10</v>
      </c>
      <c r="B2032" s="3">
        <v>2014</v>
      </c>
      <c r="C2032" s="3">
        <v>134</v>
      </c>
      <c r="D2032" s="3">
        <v>1.5887142999999999</v>
      </c>
      <c r="E2032" s="3">
        <v>1.4216415</v>
      </c>
      <c r="F2032" s="3">
        <v>78.660469000000006</v>
      </c>
      <c r="G2032" s="3">
        <v>2.0113129999999999</v>
      </c>
      <c r="H2032" s="3">
        <v>-3.6067999999999998E-3</v>
      </c>
    </row>
    <row r="2033" spans="1:8">
      <c r="A2033" s="3" t="s">
        <v>10</v>
      </c>
      <c r="B2033" s="3">
        <v>2014</v>
      </c>
      <c r="C2033" s="3">
        <v>134</v>
      </c>
      <c r="D2033" s="3">
        <v>1.5264091</v>
      </c>
      <c r="E2033" s="3">
        <v>1.4216415</v>
      </c>
      <c r="F2033" s="3">
        <v>78.660469000000006</v>
      </c>
      <c r="G2033" s="3">
        <v>1.996481</v>
      </c>
      <c r="H2033" s="3">
        <v>2.8364500000000001E-2</v>
      </c>
    </row>
    <row r="2034" spans="1:8">
      <c r="A2034" s="3" t="s">
        <v>10</v>
      </c>
      <c r="B2034" s="3">
        <v>2014</v>
      </c>
      <c r="C2034" s="3">
        <v>134</v>
      </c>
      <c r="D2034" s="3">
        <v>1.4032727</v>
      </c>
      <c r="E2034" s="3">
        <v>1.4216415</v>
      </c>
      <c r="F2034" s="3">
        <v>78.660469000000006</v>
      </c>
      <c r="G2034" s="3">
        <v>2.0235910000000001</v>
      </c>
      <c r="H2034" s="3">
        <v>0.1297652</v>
      </c>
    </row>
    <row r="2035" spans="1:8">
      <c r="A2035" s="3" t="s">
        <v>10</v>
      </c>
      <c r="B2035" s="3">
        <v>2014</v>
      </c>
      <c r="C2035" s="3">
        <v>134</v>
      </c>
      <c r="D2035" s="3">
        <v>1.3487619</v>
      </c>
      <c r="E2035" s="3">
        <v>1.4216415</v>
      </c>
      <c r="F2035" s="3">
        <v>78.660469000000006</v>
      </c>
      <c r="G2035" s="3">
        <v>2.0196809999999998</v>
      </c>
      <c r="H2035" s="3">
        <v>0.1242182</v>
      </c>
    </row>
    <row r="2036" spans="1:8">
      <c r="A2036" s="3" t="s">
        <v>10</v>
      </c>
      <c r="B2036" s="3">
        <v>2014</v>
      </c>
      <c r="C2036" s="3">
        <v>134</v>
      </c>
      <c r="D2036" s="3">
        <v>1.1937390999999999</v>
      </c>
      <c r="E2036" s="3">
        <v>1.4216415</v>
      </c>
      <c r="F2036" s="3">
        <v>78.660469000000006</v>
      </c>
      <c r="G2036" s="3">
        <v>2.04006</v>
      </c>
      <c r="H2036" s="3">
        <v>9.0890100000000001E-2</v>
      </c>
    </row>
    <row r="2037" spans="1:8">
      <c r="A2037" s="3" t="s">
        <v>10</v>
      </c>
      <c r="B2037" s="3">
        <v>2014</v>
      </c>
      <c r="C2037" s="3">
        <v>134</v>
      </c>
      <c r="D2037" s="3">
        <v>1.0141429</v>
      </c>
      <c r="E2037" s="3">
        <v>1.4216415</v>
      </c>
      <c r="F2037" s="3">
        <v>78.660469000000006</v>
      </c>
      <c r="G2037" s="3">
        <v>1.988157</v>
      </c>
      <c r="H2037" s="3">
        <v>8.4110299999999999E-2</v>
      </c>
    </row>
    <row r="2038" spans="1:8">
      <c r="A2038" s="3" t="s">
        <v>10</v>
      </c>
      <c r="B2038" s="3">
        <v>2014</v>
      </c>
      <c r="C2038" s="3">
        <v>134</v>
      </c>
      <c r="D2038" s="3">
        <v>0.99781818</v>
      </c>
      <c r="E2038" s="3">
        <v>1.4216415</v>
      </c>
      <c r="F2038" s="3">
        <v>78.660469000000006</v>
      </c>
      <c r="G2038" s="3">
        <v>1.8280639999999999</v>
      </c>
      <c r="H2038" s="3">
        <v>0.2033749</v>
      </c>
    </row>
    <row r="2039" spans="1:8">
      <c r="A2039" s="3" t="s">
        <v>10</v>
      </c>
      <c r="B2039" s="3">
        <v>2014</v>
      </c>
      <c r="C2039" s="3">
        <v>134</v>
      </c>
      <c r="D2039" s="3">
        <v>0.87413043000000001</v>
      </c>
      <c r="E2039" s="3">
        <v>1.4216415</v>
      </c>
      <c r="F2039" s="3">
        <v>78.660469000000006</v>
      </c>
      <c r="G2039" s="3">
        <v>1.546996</v>
      </c>
      <c r="H2039" s="3">
        <v>0.35260920000000001</v>
      </c>
    </row>
    <row r="2040" spans="1:8">
      <c r="A2040" s="3" t="s">
        <v>10</v>
      </c>
      <c r="B2040" s="3">
        <v>2014</v>
      </c>
      <c r="C2040" s="3">
        <v>134</v>
      </c>
      <c r="D2040" s="3">
        <v>0.79254999999999998</v>
      </c>
      <c r="E2040" s="3">
        <v>1.4216415</v>
      </c>
      <c r="F2040" s="3">
        <v>78.660469000000006</v>
      </c>
      <c r="G2040" s="3">
        <v>1.4465460000000001</v>
      </c>
      <c r="H2040" s="3">
        <v>0.40271940000000001</v>
      </c>
    </row>
    <row r="2041" spans="1:8">
      <c r="A2041" s="3" t="s">
        <v>10</v>
      </c>
      <c r="B2041" s="3">
        <v>2014</v>
      </c>
      <c r="C2041" s="3">
        <v>134</v>
      </c>
      <c r="D2041" s="3">
        <v>0.64047825999999997</v>
      </c>
      <c r="E2041" s="3">
        <v>1.4216415</v>
      </c>
      <c r="F2041" s="3">
        <v>78.660469000000006</v>
      </c>
      <c r="G2041" s="3">
        <v>1.3329899999999999</v>
      </c>
      <c r="H2041" s="3">
        <v>0.38134069999999998</v>
      </c>
    </row>
    <row r="2042" spans="1:8">
      <c r="A2042" s="3" t="s">
        <v>10</v>
      </c>
      <c r="B2042" s="3">
        <v>2015</v>
      </c>
      <c r="C2042" s="3">
        <v>134</v>
      </c>
      <c r="D2042" s="3">
        <v>0.44481818000000001</v>
      </c>
      <c r="E2042" s="3">
        <v>1.7117031</v>
      </c>
      <c r="F2042" s="3">
        <v>75.614754000000005</v>
      </c>
      <c r="G2042" s="3">
        <v>1.8059099999999999</v>
      </c>
      <c r="H2042" s="3">
        <v>0.27711669999999999</v>
      </c>
    </row>
    <row r="2043" spans="1:8">
      <c r="A2043" s="3" t="s">
        <v>10</v>
      </c>
      <c r="B2043" s="3">
        <v>2015</v>
      </c>
      <c r="C2043" s="3">
        <v>134</v>
      </c>
      <c r="D2043" s="3">
        <v>0.35044999999999998</v>
      </c>
      <c r="E2043" s="3">
        <v>1.7117031</v>
      </c>
      <c r="F2043" s="3">
        <v>75.614754000000005</v>
      </c>
      <c r="G2043" s="3">
        <v>1.856824</v>
      </c>
      <c r="H2043" s="3">
        <v>0.43690649999999998</v>
      </c>
    </row>
    <row r="2044" spans="1:8">
      <c r="A2044" s="3" t="s">
        <v>10</v>
      </c>
      <c r="B2044" s="3">
        <v>2015</v>
      </c>
      <c r="C2044" s="3">
        <v>134</v>
      </c>
      <c r="D2044" s="3">
        <v>0.25904545000000001</v>
      </c>
      <c r="E2044" s="3">
        <v>1.7117031</v>
      </c>
      <c r="F2044" s="3">
        <v>75.614754000000005</v>
      </c>
      <c r="G2044" s="3">
        <v>1.9088240000000001</v>
      </c>
      <c r="H2044" s="3">
        <v>0.45017459999999998</v>
      </c>
    </row>
    <row r="2045" spans="1:8">
      <c r="A2045" s="3" t="s">
        <v>10</v>
      </c>
      <c r="B2045" s="3">
        <v>2015</v>
      </c>
      <c r="C2045" s="3">
        <v>134</v>
      </c>
      <c r="D2045" s="3">
        <v>0.16327273</v>
      </c>
      <c r="E2045" s="3">
        <v>1.7117031</v>
      </c>
      <c r="F2045" s="3">
        <v>75.614754000000005</v>
      </c>
      <c r="G2045" s="3">
        <v>1.9536709999999999</v>
      </c>
      <c r="H2045" s="3">
        <v>0.45794950000000001</v>
      </c>
    </row>
    <row r="2046" spans="1:8">
      <c r="A2046" s="3" t="s">
        <v>10</v>
      </c>
      <c r="B2046" s="3">
        <v>2015</v>
      </c>
      <c r="C2046" s="3">
        <v>134</v>
      </c>
      <c r="D2046" s="3">
        <v>0.58161905000000003</v>
      </c>
      <c r="E2046" s="3">
        <v>1.7117031</v>
      </c>
      <c r="F2046" s="3">
        <v>75.614754000000005</v>
      </c>
      <c r="G2046" s="3">
        <v>1.9621329999999999</v>
      </c>
      <c r="H2046" s="3">
        <v>5.85602E-2</v>
      </c>
    </row>
    <row r="2047" spans="1:8">
      <c r="A2047" s="3" t="s">
        <v>10</v>
      </c>
      <c r="B2047" s="3">
        <v>2015</v>
      </c>
      <c r="C2047" s="3">
        <v>134</v>
      </c>
      <c r="D2047" s="3">
        <v>0.82977272999999996</v>
      </c>
      <c r="E2047" s="3">
        <v>1.7117031</v>
      </c>
      <c r="F2047" s="3">
        <v>75.614754000000005</v>
      </c>
      <c r="G2047" s="3">
        <v>1.9779340000000001</v>
      </c>
      <c r="H2047" s="3">
        <v>2.93945E-2</v>
      </c>
    </row>
    <row r="2048" spans="1:8">
      <c r="A2048" s="3" t="s">
        <v>10</v>
      </c>
      <c r="B2048" s="3">
        <v>2015</v>
      </c>
      <c r="C2048" s="3">
        <v>134</v>
      </c>
      <c r="D2048" s="3">
        <v>0.75539129999999999</v>
      </c>
      <c r="E2048" s="3">
        <v>1.7117031</v>
      </c>
      <c r="F2048" s="3">
        <v>75.614754000000005</v>
      </c>
      <c r="G2048" s="3">
        <v>1.9339170000000001</v>
      </c>
      <c r="H2048" s="3">
        <v>0.16650699999999999</v>
      </c>
    </row>
    <row r="2049" spans="1:8">
      <c r="A2049" s="3" t="s">
        <v>10</v>
      </c>
      <c r="B2049" s="3">
        <v>2015</v>
      </c>
      <c r="C2049" s="3">
        <v>134</v>
      </c>
      <c r="D2049" s="3">
        <v>0.66371429000000004</v>
      </c>
      <c r="E2049" s="3">
        <v>1.7117031</v>
      </c>
      <c r="F2049" s="3">
        <v>75.614754000000005</v>
      </c>
      <c r="G2049" s="3">
        <v>1.9610460000000001</v>
      </c>
      <c r="H2049" s="3">
        <v>0.24145349999999999</v>
      </c>
    </row>
    <row r="2050" spans="1:8">
      <c r="A2050" s="3" t="s">
        <v>10</v>
      </c>
      <c r="B2050" s="3">
        <v>2015</v>
      </c>
      <c r="C2050" s="3">
        <v>134</v>
      </c>
      <c r="D2050" s="3">
        <v>0.67445454999999999</v>
      </c>
      <c r="E2050" s="3">
        <v>1.7117031</v>
      </c>
      <c r="F2050" s="3">
        <v>75.614754000000005</v>
      </c>
      <c r="G2050" s="3">
        <v>1.908935</v>
      </c>
      <c r="H2050" s="3">
        <v>0.25021969999999999</v>
      </c>
    </row>
    <row r="2051" spans="1:8">
      <c r="A2051" s="3" t="s">
        <v>10</v>
      </c>
      <c r="B2051" s="3">
        <v>2015</v>
      </c>
      <c r="C2051" s="3">
        <v>134</v>
      </c>
      <c r="D2051" s="3">
        <v>0.54468181999999998</v>
      </c>
      <c r="E2051" s="3">
        <v>1.7117031</v>
      </c>
      <c r="F2051" s="3">
        <v>75.614754000000005</v>
      </c>
      <c r="G2051" s="3">
        <v>1.9017390000000001</v>
      </c>
      <c r="H2051" s="3">
        <v>0.25154149999999997</v>
      </c>
    </row>
    <row r="2052" spans="1:8">
      <c r="A2052" s="3" t="s">
        <v>10</v>
      </c>
      <c r="B2052" s="3">
        <v>2015</v>
      </c>
      <c r="C2052" s="3">
        <v>134</v>
      </c>
      <c r="D2052" s="3">
        <v>0.54814286000000001</v>
      </c>
      <c r="E2052" s="3">
        <v>1.7117031</v>
      </c>
      <c r="F2052" s="3">
        <v>75.614754000000005</v>
      </c>
      <c r="G2052" s="3">
        <v>1.8086059999999999</v>
      </c>
      <c r="H2052" s="3">
        <v>0.20784749999999999</v>
      </c>
    </row>
    <row r="2053" spans="1:8">
      <c r="A2053" s="3" t="s">
        <v>10</v>
      </c>
      <c r="B2053" s="3">
        <v>2015</v>
      </c>
      <c r="C2053" s="3">
        <v>134</v>
      </c>
      <c r="D2053" s="3">
        <v>0.59395651999999999</v>
      </c>
      <c r="E2053" s="3">
        <v>1.7117031</v>
      </c>
      <c r="F2053" s="3">
        <v>75.614754000000005</v>
      </c>
      <c r="G2053" s="3">
        <v>1.7758210000000001</v>
      </c>
      <c r="H2053" s="3">
        <v>0.12544830000000001</v>
      </c>
    </row>
    <row r="2054" spans="1:8">
      <c r="A2054" s="3" t="s">
        <v>10</v>
      </c>
      <c r="B2054" s="3">
        <v>2016</v>
      </c>
      <c r="C2054" s="3">
        <v>134</v>
      </c>
      <c r="D2054" s="3">
        <v>0.50561904999999996</v>
      </c>
      <c r="E2054" s="3">
        <v>1.9917989</v>
      </c>
      <c r="F2054" s="3">
        <v>72.315726999999995</v>
      </c>
      <c r="H2054" s="3">
        <v>7.1561299999999994E-2</v>
      </c>
    </row>
    <row r="2055" spans="1:8">
      <c r="A2055" s="3" t="s">
        <v>10</v>
      </c>
      <c r="B2055" s="3">
        <v>2016</v>
      </c>
      <c r="C2055" s="3">
        <v>134</v>
      </c>
      <c r="D2055" s="3">
        <v>0.22628571</v>
      </c>
      <c r="E2055" s="3">
        <v>1.9917989</v>
      </c>
      <c r="F2055" s="3">
        <v>72.315726999999995</v>
      </c>
      <c r="G2055" s="3">
        <v>1.5525469999999999</v>
      </c>
    </row>
    <row r="2056" spans="1:8">
      <c r="A2056" s="3" t="s">
        <v>10</v>
      </c>
      <c r="B2056" s="3">
        <v>2016</v>
      </c>
      <c r="C2056" s="3">
        <v>134</v>
      </c>
      <c r="D2056" s="3">
        <v>0.21460870000000001</v>
      </c>
      <c r="E2056" s="3">
        <v>1.9917989</v>
      </c>
      <c r="F2056" s="3">
        <v>72.315726999999995</v>
      </c>
      <c r="G2056" s="3">
        <v>1.5364139999999999</v>
      </c>
      <c r="H2056" s="3">
        <v>4.4739999999999997E-3</v>
      </c>
    </row>
    <row r="2057" spans="1:8">
      <c r="A2057" s="3" t="s">
        <v>10</v>
      </c>
      <c r="B2057" s="3">
        <v>2016</v>
      </c>
      <c r="C2057" s="3">
        <v>134</v>
      </c>
      <c r="D2057" s="3">
        <v>0.17528571000000001</v>
      </c>
      <c r="E2057" s="3">
        <v>1.9917989</v>
      </c>
      <c r="F2057" s="3">
        <v>72.315726999999995</v>
      </c>
      <c r="G2057" s="3">
        <v>1.499938</v>
      </c>
      <c r="H2057" s="3">
        <v>3.3599400000000001E-2</v>
      </c>
    </row>
    <row r="2058" spans="1:8">
      <c r="A2058" s="3" t="s">
        <v>10</v>
      </c>
      <c r="B2058" s="3">
        <v>2016</v>
      </c>
      <c r="C2058" s="3">
        <v>134</v>
      </c>
      <c r="D2058" s="3">
        <v>0.15845455</v>
      </c>
      <c r="E2058" s="3">
        <v>1.9917989</v>
      </c>
      <c r="F2058" s="3">
        <v>72.315726999999995</v>
      </c>
      <c r="G2058" s="3">
        <v>1.510251</v>
      </c>
      <c r="H2058" s="3">
        <v>0.2024155</v>
      </c>
    </row>
    <row r="2059" spans="1:8">
      <c r="A2059" s="3" t="s">
        <v>10</v>
      </c>
      <c r="B2059" s="3">
        <v>2016</v>
      </c>
      <c r="C2059" s="3">
        <v>134</v>
      </c>
      <c r="D2059" s="3">
        <v>1.236364E-2</v>
      </c>
      <c r="E2059" s="3">
        <v>1.9917989</v>
      </c>
      <c r="F2059" s="3">
        <v>72.315726999999995</v>
      </c>
      <c r="G2059" s="3">
        <v>1.501541</v>
      </c>
      <c r="H2059" s="3">
        <v>0.1855784</v>
      </c>
    </row>
    <row r="2060" spans="1:8">
      <c r="A2060" s="3" t="s">
        <v>10</v>
      </c>
      <c r="B2060" s="3">
        <v>2016</v>
      </c>
      <c r="C2060" s="3">
        <v>134</v>
      </c>
      <c r="D2060" s="3">
        <v>-8.7428569999999997E-2</v>
      </c>
      <c r="E2060" s="3">
        <v>1.9917989</v>
      </c>
      <c r="F2060" s="3">
        <v>72.315726999999995</v>
      </c>
      <c r="G2060" s="3">
        <v>1.271692</v>
      </c>
      <c r="H2060" s="3">
        <v>0.2113429</v>
      </c>
    </row>
    <row r="2061" spans="1:8">
      <c r="A2061" s="3" t="s">
        <v>10</v>
      </c>
      <c r="B2061" s="3">
        <v>2016</v>
      </c>
      <c r="C2061" s="3">
        <v>134</v>
      </c>
      <c r="D2061" s="3">
        <v>-7.5826089999999999E-2</v>
      </c>
      <c r="E2061" s="3">
        <v>1.9917989</v>
      </c>
      <c r="F2061" s="3">
        <v>72.315726999999995</v>
      </c>
      <c r="G2061" s="3">
        <v>1.2135659999999999</v>
      </c>
      <c r="H2061" s="3">
        <v>0.1985934</v>
      </c>
    </row>
    <row r="2062" spans="1:8">
      <c r="A2062" s="3" t="s">
        <v>10</v>
      </c>
      <c r="B2062" s="3">
        <v>2016</v>
      </c>
      <c r="C2062" s="3">
        <v>134</v>
      </c>
      <c r="D2062" s="3">
        <v>-5.0681820000000002E-2</v>
      </c>
      <c r="E2062" s="3">
        <v>1.9917989</v>
      </c>
      <c r="F2062" s="3">
        <v>72.315726999999995</v>
      </c>
      <c r="G2062" s="3">
        <v>1.211684</v>
      </c>
      <c r="H2062" s="3">
        <v>0.23616400000000001</v>
      </c>
    </row>
    <row r="2063" spans="1:8">
      <c r="A2063" s="3" t="s">
        <v>10</v>
      </c>
      <c r="B2063" s="3">
        <v>2016</v>
      </c>
      <c r="C2063" s="3">
        <v>134</v>
      </c>
      <c r="D2063" s="3">
        <v>3.9571429999999998E-2</v>
      </c>
      <c r="E2063" s="3">
        <v>1.9917989</v>
      </c>
      <c r="F2063" s="3">
        <v>72.315726999999995</v>
      </c>
      <c r="G2063" s="3">
        <v>1.2580009999999999</v>
      </c>
      <c r="H2063" s="3">
        <v>0.32140370000000001</v>
      </c>
    </row>
    <row r="2064" spans="1:8">
      <c r="A2064" s="3" t="s">
        <v>10</v>
      </c>
      <c r="B2064" s="3">
        <v>2016</v>
      </c>
      <c r="C2064" s="3">
        <v>134</v>
      </c>
      <c r="D2064" s="3">
        <v>0.23281818000000001</v>
      </c>
      <c r="E2064" s="3">
        <v>1.9917989</v>
      </c>
      <c r="F2064" s="3">
        <v>72.315726999999995</v>
      </c>
      <c r="G2064" s="3">
        <v>1.2707109999999999</v>
      </c>
      <c r="H2064" s="3">
        <v>6.5370600000000001E-2</v>
      </c>
    </row>
    <row r="2065" spans="1:8">
      <c r="A2065" s="3" t="s">
        <v>10</v>
      </c>
      <c r="B2065" s="3">
        <v>2016</v>
      </c>
      <c r="C2065" s="3">
        <v>134</v>
      </c>
      <c r="D2065" s="3">
        <v>0.28945454999999998</v>
      </c>
      <c r="E2065" s="3">
        <v>1.9917989</v>
      </c>
      <c r="F2065" s="3">
        <v>72.315726999999995</v>
      </c>
      <c r="G2065" s="3">
        <v>1.2901419999999999</v>
      </c>
      <c r="H2065" s="3">
        <v>5.3635000000000002E-2</v>
      </c>
    </row>
    <row r="2066" spans="1:8">
      <c r="A2066" s="3" t="s">
        <v>10</v>
      </c>
      <c r="B2066" s="3">
        <v>2017</v>
      </c>
      <c r="C2066" s="3">
        <v>134</v>
      </c>
      <c r="D2066" s="3">
        <v>0.34681817999999998</v>
      </c>
      <c r="E2066" s="3">
        <v>1.1779693</v>
      </c>
      <c r="F2066" s="3">
        <v>69.276748999999995</v>
      </c>
      <c r="G2066" s="3">
        <v>1.5479400000000001</v>
      </c>
      <c r="H2066" s="3">
        <v>6.0069600000000001E-2</v>
      </c>
    </row>
    <row r="2067" spans="1:8">
      <c r="A2067" s="3" t="s">
        <v>10</v>
      </c>
      <c r="B2067" s="3">
        <v>2017</v>
      </c>
      <c r="C2067" s="3">
        <v>134</v>
      </c>
      <c r="D2067" s="3">
        <v>0.31690000000000002</v>
      </c>
      <c r="E2067" s="3">
        <v>1.1779693</v>
      </c>
      <c r="F2067" s="3">
        <v>69.276748999999995</v>
      </c>
      <c r="G2067" s="3">
        <v>1.561582</v>
      </c>
      <c r="H2067" s="3">
        <v>0.1001558</v>
      </c>
    </row>
    <row r="2068" spans="1:8">
      <c r="A2068" s="3" t="s">
        <v>10</v>
      </c>
      <c r="B2068" s="3">
        <v>2017</v>
      </c>
      <c r="C2068" s="3">
        <v>134</v>
      </c>
      <c r="D2068" s="3">
        <v>0.39078260999999997</v>
      </c>
      <c r="E2068" s="3">
        <v>1.1779693</v>
      </c>
      <c r="F2068" s="3">
        <v>69.276748999999995</v>
      </c>
      <c r="G2068" s="3">
        <v>1.588133</v>
      </c>
      <c r="H2068" s="3">
        <v>7.3484400000000005E-2</v>
      </c>
    </row>
    <row r="2069" spans="1:8">
      <c r="A2069" s="3" t="s">
        <v>10</v>
      </c>
      <c r="B2069" s="3">
        <v>2017</v>
      </c>
      <c r="C2069" s="3">
        <v>134</v>
      </c>
      <c r="D2069" s="3">
        <v>0.24729999999999999</v>
      </c>
      <c r="E2069" s="3">
        <v>1.1779693</v>
      </c>
      <c r="F2069" s="3">
        <v>69.276748999999995</v>
      </c>
      <c r="G2069" s="3">
        <v>1.5956900000000001</v>
      </c>
      <c r="H2069" s="3">
        <v>0.1150031</v>
      </c>
    </row>
    <row r="2070" spans="1:8">
      <c r="A2070" s="3" t="s">
        <v>10</v>
      </c>
      <c r="B2070" s="3">
        <v>2017</v>
      </c>
      <c r="C2070" s="3">
        <v>134</v>
      </c>
      <c r="D2070" s="3">
        <v>0.37252173999999999</v>
      </c>
      <c r="E2070" s="3">
        <v>1.1779693</v>
      </c>
      <c r="F2070" s="3">
        <v>69.276748999999995</v>
      </c>
      <c r="G2070" s="3">
        <v>1.636557</v>
      </c>
      <c r="H2070" s="3">
        <v>8.4981399999999999E-2</v>
      </c>
    </row>
    <row r="2071" spans="1:8">
      <c r="A2071" s="3" t="s">
        <v>10</v>
      </c>
      <c r="B2071" s="3">
        <v>2017</v>
      </c>
      <c r="C2071" s="3">
        <v>134</v>
      </c>
      <c r="D2071" s="3">
        <v>0.29018181999999998</v>
      </c>
      <c r="E2071" s="3">
        <v>1.1779693</v>
      </c>
      <c r="F2071" s="3">
        <v>69.276748999999995</v>
      </c>
      <c r="G2071" s="3">
        <v>1.6715100000000001</v>
      </c>
      <c r="H2071" s="3">
        <v>9.2831999999999998E-2</v>
      </c>
    </row>
    <row r="2072" spans="1:8">
      <c r="A2072" s="3" t="s">
        <v>10</v>
      </c>
      <c r="B2072" s="3">
        <v>2017</v>
      </c>
      <c r="C2072" s="3">
        <v>134</v>
      </c>
      <c r="D2072" s="3">
        <v>0.54038094999999997</v>
      </c>
      <c r="E2072" s="3">
        <v>1.1779693</v>
      </c>
      <c r="F2072" s="3">
        <v>69.276748999999995</v>
      </c>
      <c r="G2072" s="3">
        <v>1.7405250000000001</v>
      </c>
      <c r="H2072" s="3">
        <v>0.1454493</v>
      </c>
    </row>
    <row r="2073" spans="1:8">
      <c r="A2073" s="3" t="s">
        <v>10</v>
      </c>
      <c r="B2073" s="3">
        <v>2017</v>
      </c>
      <c r="C2073" s="3">
        <v>134</v>
      </c>
      <c r="D2073" s="3">
        <v>0.41291304000000001</v>
      </c>
      <c r="E2073" s="3">
        <v>1.1779693</v>
      </c>
      <c r="F2073" s="3">
        <v>69.276748999999995</v>
      </c>
      <c r="G2073" s="3">
        <v>1.7696179999999999</v>
      </c>
      <c r="H2073" s="3">
        <v>0.1061844</v>
      </c>
    </row>
    <row r="2074" spans="1:8">
      <c r="A2074" s="3" t="s">
        <v>10</v>
      </c>
      <c r="B2074" s="3">
        <v>2017</v>
      </c>
      <c r="C2074" s="3">
        <v>134</v>
      </c>
      <c r="D2074" s="3">
        <v>0.40285714</v>
      </c>
      <c r="E2074" s="3">
        <v>1.1779693</v>
      </c>
      <c r="F2074" s="3">
        <v>69.276748999999995</v>
      </c>
      <c r="G2074" s="3">
        <v>1.8878429999999999</v>
      </c>
      <c r="H2074" s="3">
        <v>7.7048599999999995E-2</v>
      </c>
    </row>
    <row r="2075" spans="1:8">
      <c r="A2075" s="3" t="s">
        <v>10</v>
      </c>
      <c r="B2075" s="3">
        <v>2017</v>
      </c>
      <c r="C2075" s="3">
        <v>134</v>
      </c>
      <c r="D2075" s="3">
        <v>0.42459090999999999</v>
      </c>
      <c r="E2075" s="3">
        <v>1.1779693</v>
      </c>
      <c r="F2075" s="3">
        <v>69.276748999999995</v>
      </c>
      <c r="G2075" s="3">
        <v>1.907494</v>
      </c>
      <c r="H2075" s="3">
        <v>2.4403600000000001E-2</v>
      </c>
    </row>
    <row r="2076" spans="1:8">
      <c r="A2076" s="3" t="s">
        <v>10</v>
      </c>
      <c r="B2076" s="3">
        <v>2017</v>
      </c>
      <c r="C2076" s="3">
        <v>134</v>
      </c>
      <c r="D2076" s="3">
        <v>0.36281817999999999</v>
      </c>
      <c r="E2076" s="3">
        <v>1.1779693</v>
      </c>
      <c r="F2076" s="3">
        <v>69.276748999999995</v>
      </c>
      <c r="G2076" s="3">
        <v>1.965198</v>
      </c>
      <c r="H2076" s="3">
        <v>4.7273200000000001E-2</v>
      </c>
    </row>
    <row r="2077" spans="1:8">
      <c r="A2077" s="3" t="s">
        <v>10</v>
      </c>
      <c r="B2077" s="3">
        <v>2017</v>
      </c>
      <c r="C2077" s="3">
        <v>134</v>
      </c>
      <c r="D2077" s="3">
        <v>0.35028570999999997</v>
      </c>
      <c r="E2077" s="3">
        <v>1.1779693</v>
      </c>
      <c r="F2077" s="3">
        <v>69.276748999999995</v>
      </c>
      <c r="G2077" s="3">
        <v>2.2044139999999999</v>
      </c>
      <c r="H2077" s="3">
        <v>0.13754530000000001</v>
      </c>
    </row>
    <row r="2078" spans="1:8">
      <c r="A2078" s="3" t="s">
        <v>10</v>
      </c>
      <c r="B2078" s="3">
        <v>2018</v>
      </c>
      <c r="C2078" s="3">
        <v>134</v>
      </c>
      <c r="D2078" s="3">
        <v>0.54921739000000003</v>
      </c>
      <c r="E2078" s="3">
        <v>0.94958352999999995</v>
      </c>
      <c r="F2078" s="3">
        <v>65.102424999999997</v>
      </c>
      <c r="G2078" s="3">
        <v>1.773884</v>
      </c>
      <c r="H2078" s="3">
        <v>0.2006957</v>
      </c>
    </row>
    <row r="2079" spans="1:8">
      <c r="A2079" s="3" t="s">
        <v>10</v>
      </c>
      <c r="B2079" s="3">
        <v>2018</v>
      </c>
      <c r="C2079" s="3">
        <v>134</v>
      </c>
      <c r="D2079" s="3">
        <v>0.71909999999999996</v>
      </c>
      <c r="E2079" s="3">
        <v>0.94958352999999995</v>
      </c>
      <c r="F2079" s="3">
        <v>65.102424999999997</v>
      </c>
      <c r="G2079" s="3">
        <v>1.8589549999999999</v>
      </c>
      <c r="H2079" s="3">
        <v>0.30455159999999998</v>
      </c>
    </row>
    <row r="2080" spans="1:8">
      <c r="A2080" s="3" t="s">
        <v>10</v>
      </c>
      <c r="B2080" s="3">
        <v>2018</v>
      </c>
      <c r="C2080" s="3">
        <v>134</v>
      </c>
      <c r="D2080" s="3">
        <v>0.58190909000000002</v>
      </c>
      <c r="E2080" s="3">
        <v>0.94958352999999995</v>
      </c>
      <c r="F2080" s="3">
        <v>65.102424999999997</v>
      </c>
      <c r="G2080" s="3">
        <v>1.8721159999999999</v>
      </c>
      <c r="H2080" s="3">
        <v>0.28487790000000002</v>
      </c>
    </row>
    <row r="2081" spans="1:8">
      <c r="A2081" s="3" t="s">
        <v>10</v>
      </c>
      <c r="B2081" s="3">
        <v>2018</v>
      </c>
      <c r="C2081" s="3">
        <v>134</v>
      </c>
      <c r="D2081" s="3">
        <v>0.54271429000000004</v>
      </c>
      <c r="E2081" s="3">
        <v>0.94958352999999995</v>
      </c>
      <c r="F2081" s="3">
        <v>65.102424999999997</v>
      </c>
      <c r="G2081" s="3">
        <v>1.8941110000000001</v>
      </c>
      <c r="H2081" s="3">
        <v>0.23149159999999999</v>
      </c>
    </row>
    <row r="2082" spans="1:8">
      <c r="A2082" s="3" t="s">
        <v>10</v>
      </c>
      <c r="B2082" s="3">
        <v>2018</v>
      </c>
      <c r="C2082" s="3">
        <v>134</v>
      </c>
      <c r="D2082" s="3">
        <v>0.51295652000000003</v>
      </c>
      <c r="E2082" s="3">
        <v>0.94958352999999995</v>
      </c>
      <c r="F2082" s="3">
        <v>65.102424999999997</v>
      </c>
      <c r="G2082" s="3">
        <v>1.898598</v>
      </c>
      <c r="H2082" s="3">
        <v>-0.25368869999999999</v>
      </c>
    </row>
    <row r="2083" spans="1:8">
      <c r="A2083" s="3" t="s">
        <v>10</v>
      </c>
      <c r="B2083" s="3">
        <v>2018</v>
      </c>
      <c r="C2083" s="3">
        <v>134</v>
      </c>
      <c r="D2083" s="3">
        <v>0.39271429000000002</v>
      </c>
      <c r="E2083" s="3">
        <v>0.94958352999999995</v>
      </c>
      <c r="F2083" s="3">
        <v>65.102424999999997</v>
      </c>
      <c r="G2083" s="3">
        <v>1.83867</v>
      </c>
      <c r="H2083" s="3">
        <v>-0.135185</v>
      </c>
    </row>
    <row r="2084" spans="1:8">
      <c r="A2084" s="3" t="s">
        <v>10</v>
      </c>
      <c r="B2084" s="3">
        <v>2018</v>
      </c>
      <c r="C2084" s="3">
        <v>134</v>
      </c>
      <c r="D2084" s="3">
        <v>0.35386363999999998</v>
      </c>
      <c r="E2084" s="3">
        <v>0.94958352999999995</v>
      </c>
      <c r="F2084" s="3">
        <v>65.102424999999997</v>
      </c>
      <c r="G2084" s="3">
        <v>1.7447429999999999</v>
      </c>
      <c r="H2084" s="3">
        <v>-5.0097599999999999E-2</v>
      </c>
    </row>
    <row r="2085" spans="1:8">
      <c r="A2085" s="3" t="s">
        <v>10</v>
      </c>
      <c r="B2085" s="3">
        <v>2018</v>
      </c>
      <c r="C2085" s="3">
        <v>134</v>
      </c>
      <c r="D2085" s="3">
        <v>0.35899999999999999</v>
      </c>
      <c r="E2085" s="3">
        <v>0.94958352999999995</v>
      </c>
      <c r="F2085" s="3">
        <v>65.102424999999997</v>
      </c>
      <c r="G2085" s="3">
        <v>1.729322</v>
      </c>
      <c r="H2085" s="3">
        <v>3.0127600000000001E-2</v>
      </c>
    </row>
    <row r="2086" spans="1:8">
      <c r="A2086" s="3" t="s">
        <v>10</v>
      </c>
      <c r="B2086" s="3">
        <v>2018</v>
      </c>
      <c r="C2086" s="3">
        <v>134</v>
      </c>
      <c r="D2086" s="3">
        <v>0.44190000000000002</v>
      </c>
      <c r="E2086" s="3">
        <v>0.94958352999999995</v>
      </c>
      <c r="F2086" s="3">
        <v>65.102424999999997</v>
      </c>
      <c r="G2086" s="3">
        <v>1.7122999999999999</v>
      </c>
      <c r="H2086" s="3">
        <v>-6.7504900000000007E-2</v>
      </c>
    </row>
    <row r="2087" spans="1:8">
      <c r="A2087" s="3" t="s">
        <v>10</v>
      </c>
      <c r="B2087" s="3">
        <v>2018</v>
      </c>
      <c r="C2087" s="3">
        <v>134</v>
      </c>
      <c r="D2087" s="3">
        <v>0.45895651999999998</v>
      </c>
      <c r="E2087" s="3">
        <v>0.94958352999999995</v>
      </c>
      <c r="F2087" s="3">
        <v>65.102424999999997</v>
      </c>
      <c r="G2087" s="3">
        <v>1.7192460000000001</v>
      </c>
      <c r="H2087" s="3">
        <v>0.1705257</v>
      </c>
    </row>
    <row r="2088" spans="1:8">
      <c r="A2088" s="3" t="s">
        <v>10</v>
      </c>
      <c r="B2088" s="3">
        <v>2018</v>
      </c>
      <c r="C2088" s="3">
        <v>134</v>
      </c>
      <c r="D2088" s="3">
        <v>0.38222727000000001</v>
      </c>
      <c r="E2088" s="3">
        <v>0.94958352999999995</v>
      </c>
      <c r="F2088" s="3">
        <v>65.102424999999997</v>
      </c>
      <c r="G2088" s="3">
        <v>1.640968</v>
      </c>
      <c r="H2088" s="3">
        <v>0.17384459999999999</v>
      </c>
    </row>
    <row r="2089" spans="1:8">
      <c r="A2089" s="3" t="s">
        <v>10</v>
      </c>
      <c r="B2089" s="3">
        <v>2018</v>
      </c>
      <c r="C2089" s="3">
        <v>134</v>
      </c>
      <c r="D2089" s="3">
        <v>0.25080952000000001</v>
      </c>
      <c r="E2089" s="3">
        <v>0.94958352999999995</v>
      </c>
      <c r="F2089" s="3">
        <v>65.102424999999997</v>
      </c>
      <c r="G2089" s="3">
        <v>1.4934050000000001</v>
      </c>
      <c r="H2089" s="3">
        <v>0.22260150000000001</v>
      </c>
    </row>
    <row r="2090" spans="1:8">
      <c r="A2090" s="3" t="s">
        <v>10</v>
      </c>
      <c r="B2090" s="3">
        <v>2019</v>
      </c>
      <c r="C2090" s="3">
        <v>134</v>
      </c>
      <c r="D2090" s="3">
        <v>0.21491304</v>
      </c>
      <c r="E2090" s="3">
        <v>0.87836367000000004</v>
      </c>
      <c r="F2090" s="3">
        <v>61.780147999999997</v>
      </c>
      <c r="G2090" s="3">
        <v>1.5514969999999999</v>
      </c>
      <c r="H2090" s="3">
        <v>0.26089319999999999</v>
      </c>
    </row>
    <row r="2091" spans="1:8">
      <c r="A2091" s="3" t="s">
        <v>10</v>
      </c>
      <c r="B2091" s="3">
        <v>2019</v>
      </c>
      <c r="C2091" s="3">
        <v>134</v>
      </c>
      <c r="D2091" s="3">
        <v>0.12634999999999999</v>
      </c>
      <c r="E2091" s="3">
        <v>0.87836367000000004</v>
      </c>
      <c r="F2091" s="3">
        <v>61.780147999999997</v>
      </c>
      <c r="G2091" s="3">
        <v>1.530397</v>
      </c>
      <c r="H2091" s="3">
        <v>0.78652440000000001</v>
      </c>
    </row>
    <row r="2092" spans="1:8">
      <c r="A2092" s="3" t="s">
        <v>10</v>
      </c>
      <c r="B2092" s="3">
        <v>2019</v>
      </c>
      <c r="C2092" s="3">
        <v>134</v>
      </c>
      <c r="D2092" s="3">
        <v>5.3619050000000001E-2</v>
      </c>
      <c r="E2092" s="3">
        <v>0.87836367000000004</v>
      </c>
      <c r="F2092" s="3">
        <v>61.780147999999997</v>
      </c>
      <c r="G2092" s="3">
        <v>1.529679</v>
      </c>
      <c r="H2092" s="3">
        <v>0.755969</v>
      </c>
    </row>
    <row r="2093" spans="1:8">
      <c r="A2093" s="3" t="s">
        <v>10</v>
      </c>
      <c r="B2093" s="3">
        <v>2019</v>
      </c>
      <c r="C2093" s="3">
        <v>134</v>
      </c>
      <c r="D2093" s="3">
        <v>9.5909099999999994E-3</v>
      </c>
      <c r="E2093" s="3">
        <v>0.87836367000000004</v>
      </c>
      <c r="F2093" s="3">
        <v>61.780147999999997</v>
      </c>
      <c r="G2093" s="3">
        <v>1.509582</v>
      </c>
      <c r="H2093" s="3">
        <v>0.80125369999999996</v>
      </c>
    </row>
    <row r="2094" spans="1:8">
      <c r="A2094" s="3" t="s">
        <v>10</v>
      </c>
      <c r="B2094" s="3">
        <v>2019</v>
      </c>
      <c r="C2094" s="3">
        <v>134</v>
      </c>
      <c r="D2094" s="3">
        <v>-8.2391300000000001E-2</v>
      </c>
      <c r="E2094" s="3">
        <v>0.87836367000000004</v>
      </c>
      <c r="F2094" s="3">
        <v>61.780147999999997</v>
      </c>
      <c r="G2094" s="3">
        <v>1.530527</v>
      </c>
      <c r="H2094" s="3">
        <v>0.2635422</v>
      </c>
    </row>
    <row r="2095" spans="1:8">
      <c r="A2095" s="3" t="s">
        <v>10</v>
      </c>
      <c r="B2095" s="3">
        <v>2019</v>
      </c>
      <c r="C2095" s="3">
        <v>134</v>
      </c>
      <c r="D2095" s="3">
        <v>-0.26900000000000002</v>
      </c>
      <c r="E2095" s="3">
        <v>0.87836367000000004</v>
      </c>
      <c r="F2095" s="3">
        <v>61.780147999999997</v>
      </c>
      <c r="G2095" s="3">
        <v>1.423621</v>
      </c>
      <c r="H2095" s="3">
        <v>0.26697779999999999</v>
      </c>
    </row>
    <row r="2096" spans="1:8">
      <c r="A2096" s="3" t="s">
        <v>10</v>
      </c>
      <c r="B2096" s="3">
        <v>2019</v>
      </c>
      <c r="C2096" s="3">
        <v>134</v>
      </c>
      <c r="D2096" s="3">
        <v>-0.34100000000000003</v>
      </c>
      <c r="E2096" s="3">
        <v>0.87836367000000004</v>
      </c>
      <c r="F2096" s="3">
        <v>61.780147999999997</v>
      </c>
      <c r="G2096" s="3">
        <v>1.3559540000000001</v>
      </c>
      <c r="H2096" s="3">
        <v>0.29573519999999998</v>
      </c>
    </row>
    <row r="2097" spans="1:8">
      <c r="A2097" s="3" t="s">
        <v>10</v>
      </c>
      <c r="B2097" s="3">
        <v>2019</v>
      </c>
      <c r="C2097" s="3">
        <v>134</v>
      </c>
      <c r="D2097" s="3">
        <v>-0.62713635999999995</v>
      </c>
      <c r="E2097" s="3">
        <v>0.87836367000000004</v>
      </c>
      <c r="F2097" s="3">
        <v>61.780147999999997</v>
      </c>
      <c r="G2097" s="3">
        <v>1.225282</v>
      </c>
      <c r="H2097" s="3">
        <v>0.32622699999999999</v>
      </c>
    </row>
    <row r="2098" spans="1:8">
      <c r="A2098" s="3" t="s">
        <v>10</v>
      </c>
      <c r="B2098" s="3">
        <v>2019</v>
      </c>
      <c r="C2098" s="3">
        <v>134</v>
      </c>
      <c r="D2098" s="3">
        <v>-0.57085713999999999</v>
      </c>
      <c r="E2098" s="3">
        <v>0.87836367000000004</v>
      </c>
      <c r="F2098" s="3">
        <v>61.780147999999997</v>
      </c>
      <c r="G2098" s="3">
        <v>0.96700889999999995</v>
      </c>
      <c r="H2098" s="3">
        <v>0.32637509999999997</v>
      </c>
    </row>
    <row r="2099" spans="1:8">
      <c r="A2099" s="3" t="s">
        <v>10</v>
      </c>
      <c r="B2099" s="3">
        <v>2019</v>
      </c>
      <c r="C2099" s="3">
        <v>134</v>
      </c>
      <c r="D2099" s="3">
        <v>-0.44869565</v>
      </c>
      <c r="E2099" s="3">
        <v>0.87836367000000004</v>
      </c>
      <c r="F2099" s="3">
        <v>61.780147999999997</v>
      </c>
      <c r="G2099" s="3">
        <v>0.84138869999999999</v>
      </c>
      <c r="H2099" s="3">
        <v>0.32633780000000001</v>
      </c>
    </row>
    <row r="2100" spans="1:8">
      <c r="A2100" s="3" t="s">
        <v>10</v>
      </c>
      <c r="B2100" s="3">
        <v>2019</v>
      </c>
      <c r="C2100" s="3">
        <v>134</v>
      </c>
      <c r="D2100" s="3">
        <v>-0.32895237999999999</v>
      </c>
      <c r="E2100" s="3">
        <v>0.87836367000000004</v>
      </c>
      <c r="F2100" s="3">
        <v>61.780147999999997</v>
      </c>
      <c r="G2100" s="3">
        <v>0.80370149999999996</v>
      </c>
      <c r="H2100" s="3">
        <v>8.7305999999999998E-3</v>
      </c>
    </row>
    <row r="2101" spans="1:8">
      <c r="A2101" s="3" t="s">
        <v>10</v>
      </c>
      <c r="B2101" s="3">
        <v>2019</v>
      </c>
      <c r="C2101" s="3">
        <v>134</v>
      </c>
      <c r="D2101" s="3">
        <v>-0.27072727000000002</v>
      </c>
      <c r="E2101" s="3">
        <v>0.87836367000000004</v>
      </c>
      <c r="F2101" s="3">
        <v>61.780147999999997</v>
      </c>
      <c r="G2101" s="3">
        <v>0.86910089999999995</v>
      </c>
      <c r="H2101" s="3">
        <v>-0.20177200000000001</v>
      </c>
    </row>
    <row r="2102" spans="1:8">
      <c r="A2102" s="3" t="s">
        <v>14</v>
      </c>
      <c r="B2102" s="3">
        <v>1995</v>
      </c>
      <c r="C2102" s="3">
        <v>136</v>
      </c>
      <c r="G2102" s="3">
        <v>2.6739999999999999</v>
      </c>
    </row>
    <row r="2103" spans="1:8">
      <c r="A2103" s="3" t="s">
        <v>14</v>
      </c>
      <c r="B2103" s="3">
        <v>1995</v>
      </c>
      <c r="C2103" s="3">
        <v>136</v>
      </c>
      <c r="G2103" s="3">
        <v>2.8</v>
      </c>
    </row>
    <row r="2104" spans="1:8">
      <c r="A2104" s="3" t="s">
        <v>14</v>
      </c>
      <c r="B2104" s="3">
        <v>1995</v>
      </c>
      <c r="C2104" s="3">
        <v>136</v>
      </c>
      <c r="G2104" s="3">
        <v>2.7545449999999998</v>
      </c>
    </row>
    <row r="2105" spans="1:8">
      <c r="A2105" s="3" t="s">
        <v>14</v>
      </c>
      <c r="B2105" s="3">
        <v>1995</v>
      </c>
      <c r="C2105" s="3">
        <v>136</v>
      </c>
      <c r="G2105" s="3">
        <v>2.7075</v>
      </c>
    </row>
    <row r="2106" spans="1:8">
      <c r="A2106" s="3" t="s">
        <v>14</v>
      </c>
      <c r="B2106" s="3">
        <v>1995</v>
      </c>
      <c r="C2106" s="3">
        <v>136</v>
      </c>
      <c r="G2106" s="3">
        <v>2.6991670000000001</v>
      </c>
    </row>
    <row r="2107" spans="1:8">
      <c r="A2107" s="3" t="s">
        <v>14</v>
      </c>
      <c r="B2107" s="3">
        <v>1995</v>
      </c>
      <c r="C2107" s="3">
        <v>136</v>
      </c>
      <c r="G2107" s="3">
        <v>2.6916669999999998</v>
      </c>
    </row>
    <row r="2108" spans="1:8">
      <c r="A2108" s="3" t="s">
        <v>14</v>
      </c>
      <c r="B2108" s="3">
        <v>1995</v>
      </c>
      <c r="C2108" s="3">
        <v>136</v>
      </c>
      <c r="G2108" s="3">
        <v>2.64</v>
      </c>
    </row>
    <row r="2109" spans="1:8">
      <c r="A2109" s="3" t="s">
        <v>14</v>
      </c>
      <c r="B2109" s="3">
        <v>1995</v>
      </c>
      <c r="C2109" s="3">
        <v>136</v>
      </c>
      <c r="G2109" s="3">
        <v>2.6375000000000002</v>
      </c>
    </row>
    <row r="2110" spans="1:8">
      <c r="A2110" s="3" t="s">
        <v>14</v>
      </c>
      <c r="B2110" s="3">
        <v>1995</v>
      </c>
      <c r="C2110" s="3">
        <v>136</v>
      </c>
      <c r="G2110" s="3">
        <v>2.5916670000000002</v>
      </c>
    </row>
    <row r="2111" spans="1:8">
      <c r="A2111" s="3" t="s">
        <v>14</v>
      </c>
      <c r="B2111" s="3">
        <v>1995</v>
      </c>
      <c r="C2111" s="3">
        <v>136</v>
      </c>
      <c r="G2111" s="3">
        <v>2.6166670000000001</v>
      </c>
    </row>
    <row r="2112" spans="1:8">
      <c r="A2112" s="3" t="s">
        <v>14</v>
      </c>
      <c r="B2112" s="3">
        <v>1995</v>
      </c>
      <c r="C2112" s="3">
        <v>136</v>
      </c>
      <c r="G2112" s="3">
        <v>2.6090909999999998</v>
      </c>
    </row>
    <row r="2113" spans="1:7">
      <c r="A2113" s="3" t="s">
        <v>14</v>
      </c>
      <c r="B2113" s="3">
        <v>1995</v>
      </c>
      <c r="C2113" s="3">
        <v>136</v>
      </c>
      <c r="G2113" s="3">
        <v>2.52</v>
      </c>
    </row>
    <row r="2114" spans="1:7">
      <c r="A2114" s="3" t="s">
        <v>14</v>
      </c>
      <c r="B2114" s="3">
        <v>1996</v>
      </c>
      <c r="C2114" s="3">
        <v>136</v>
      </c>
      <c r="E2114" s="3">
        <v>3.1474945999999999</v>
      </c>
      <c r="F2114" s="3">
        <v>119.36224</v>
      </c>
      <c r="G2114" s="3">
        <v>2.34</v>
      </c>
    </row>
    <row r="2115" spans="1:7">
      <c r="A2115" s="3" t="s">
        <v>14</v>
      </c>
      <c r="B2115" s="3">
        <v>1996</v>
      </c>
      <c r="C2115" s="3">
        <v>136</v>
      </c>
      <c r="E2115" s="3">
        <v>3.1474945999999999</v>
      </c>
      <c r="F2115" s="3">
        <v>119.36224</v>
      </c>
      <c r="G2115" s="3">
        <v>2.2818179999999999</v>
      </c>
    </row>
    <row r="2116" spans="1:7">
      <c r="A2116" s="3" t="s">
        <v>14</v>
      </c>
      <c r="B2116" s="3">
        <v>1996</v>
      </c>
      <c r="C2116" s="3">
        <v>136</v>
      </c>
      <c r="E2116" s="3">
        <v>3.1474945999999999</v>
      </c>
      <c r="F2116" s="3">
        <v>119.36224</v>
      </c>
      <c r="G2116" s="3">
        <v>2.3010000000000002</v>
      </c>
    </row>
    <row r="2117" spans="1:7">
      <c r="A2117" s="3" t="s">
        <v>14</v>
      </c>
      <c r="B2117" s="3">
        <v>1996</v>
      </c>
      <c r="C2117" s="3">
        <v>136</v>
      </c>
      <c r="E2117" s="3">
        <v>3.1474945999999999</v>
      </c>
      <c r="F2117" s="3">
        <v>119.36224</v>
      </c>
      <c r="G2117" s="3">
        <v>2.3363640000000001</v>
      </c>
    </row>
    <row r="2118" spans="1:7">
      <c r="A2118" s="3" t="s">
        <v>14</v>
      </c>
      <c r="B2118" s="3">
        <v>1996</v>
      </c>
      <c r="C2118" s="3">
        <v>136</v>
      </c>
      <c r="E2118" s="3">
        <v>3.1474945999999999</v>
      </c>
      <c r="F2118" s="3">
        <v>119.36224</v>
      </c>
      <c r="G2118" s="3">
        <v>2.3363640000000001</v>
      </c>
    </row>
    <row r="2119" spans="1:7">
      <c r="A2119" s="3" t="s">
        <v>14</v>
      </c>
      <c r="B2119" s="3">
        <v>1996</v>
      </c>
      <c r="C2119" s="3">
        <v>136</v>
      </c>
      <c r="E2119" s="3">
        <v>3.1474945999999999</v>
      </c>
      <c r="F2119" s="3">
        <v>119.36224</v>
      </c>
      <c r="G2119" s="3">
        <v>2.1692309999999999</v>
      </c>
    </row>
    <row r="2120" spans="1:7">
      <c r="A2120" s="3" t="s">
        <v>14</v>
      </c>
      <c r="B2120" s="3">
        <v>1996</v>
      </c>
      <c r="C2120" s="3">
        <v>136</v>
      </c>
      <c r="E2120" s="3">
        <v>3.1474945999999999</v>
      </c>
      <c r="F2120" s="3">
        <v>119.36224</v>
      </c>
      <c r="G2120" s="3">
        <v>1.964286</v>
      </c>
    </row>
    <row r="2121" spans="1:7">
      <c r="A2121" s="3" t="s">
        <v>14</v>
      </c>
      <c r="B2121" s="3">
        <v>1996</v>
      </c>
      <c r="C2121" s="3">
        <v>136</v>
      </c>
      <c r="E2121" s="3">
        <v>3.1474945999999999</v>
      </c>
      <c r="F2121" s="3">
        <v>119.36224</v>
      </c>
      <c r="G2121" s="3">
        <v>1.9428570000000001</v>
      </c>
    </row>
    <row r="2122" spans="1:7">
      <c r="A2122" s="3" t="s">
        <v>14</v>
      </c>
      <c r="B2122" s="3">
        <v>1996</v>
      </c>
      <c r="C2122" s="3">
        <v>136</v>
      </c>
      <c r="E2122" s="3">
        <v>3.1474945999999999</v>
      </c>
      <c r="F2122" s="3">
        <v>119.36224</v>
      </c>
      <c r="G2122" s="3">
        <v>1.8636360000000001</v>
      </c>
    </row>
    <row r="2123" spans="1:7">
      <c r="A2123" s="3" t="s">
        <v>14</v>
      </c>
      <c r="B2123" s="3">
        <v>1996</v>
      </c>
      <c r="C2123" s="3">
        <v>136</v>
      </c>
      <c r="E2123" s="3">
        <v>3.1474945999999999</v>
      </c>
      <c r="F2123" s="3">
        <v>119.36224</v>
      </c>
      <c r="G2123" s="3">
        <v>1.6636359999999999</v>
      </c>
    </row>
    <row r="2124" spans="1:7">
      <c r="A2124" s="3" t="s">
        <v>14</v>
      </c>
      <c r="B2124" s="3">
        <v>1996</v>
      </c>
      <c r="C2124" s="3">
        <v>136</v>
      </c>
      <c r="E2124" s="3">
        <v>3.1474945999999999</v>
      </c>
      <c r="F2124" s="3">
        <v>119.36224</v>
      </c>
      <c r="G2124" s="3">
        <v>1.283571</v>
      </c>
    </row>
    <row r="2125" spans="1:7">
      <c r="A2125" s="3" t="s">
        <v>14</v>
      </c>
      <c r="B2125" s="3">
        <v>1996</v>
      </c>
      <c r="C2125" s="3">
        <v>136</v>
      </c>
      <c r="E2125" s="3">
        <v>3.1474945999999999</v>
      </c>
      <c r="F2125" s="3">
        <v>119.36224</v>
      </c>
      <c r="G2125" s="3">
        <v>1.3807689999999999</v>
      </c>
    </row>
    <row r="2126" spans="1:7">
      <c r="A2126" s="3" t="s">
        <v>14</v>
      </c>
      <c r="B2126" s="3">
        <v>1997</v>
      </c>
      <c r="C2126" s="3">
        <v>136</v>
      </c>
      <c r="E2126" s="3">
        <v>3.7388213000000001</v>
      </c>
      <c r="F2126" s="3">
        <v>119.10943</v>
      </c>
      <c r="G2126" s="3">
        <v>2.1272730000000002</v>
      </c>
    </row>
    <row r="2127" spans="1:7">
      <c r="A2127" s="3" t="s">
        <v>14</v>
      </c>
      <c r="B2127" s="3">
        <v>1997</v>
      </c>
      <c r="C2127" s="3">
        <v>136</v>
      </c>
      <c r="E2127" s="3">
        <v>3.7388213000000001</v>
      </c>
      <c r="F2127" s="3">
        <v>119.10943</v>
      </c>
      <c r="G2127" s="3">
        <v>2.0916670000000002</v>
      </c>
    </row>
    <row r="2128" spans="1:7">
      <c r="A2128" s="3" t="s">
        <v>14</v>
      </c>
      <c r="B2128" s="3">
        <v>1997</v>
      </c>
      <c r="C2128" s="3">
        <v>136</v>
      </c>
      <c r="E2128" s="3">
        <v>3.7388213000000001</v>
      </c>
      <c r="F2128" s="3">
        <v>119.10943</v>
      </c>
      <c r="G2128" s="3">
        <v>2.1800000000000002</v>
      </c>
    </row>
    <row r="2129" spans="1:7">
      <c r="A2129" s="3" t="s">
        <v>14</v>
      </c>
      <c r="B2129" s="3">
        <v>1997</v>
      </c>
      <c r="C2129" s="3">
        <v>136</v>
      </c>
      <c r="E2129" s="3">
        <v>3.7388213000000001</v>
      </c>
      <c r="F2129" s="3">
        <v>119.10943</v>
      </c>
      <c r="G2129" s="3">
        <v>2.190909</v>
      </c>
    </row>
    <row r="2130" spans="1:7">
      <c r="A2130" s="3" t="s">
        <v>14</v>
      </c>
      <c r="B2130" s="3">
        <v>1997</v>
      </c>
      <c r="C2130" s="3">
        <v>136</v>
      </c>
      <c r="E2130" s="3">
        <v>3.7388213000000001</v>
      </c>
      <c r="F2130" s="3">
        <v>119.10943</v>
      </c>
      <c r="G2130" s="3">
        <v>2.1</v>
      </c>
    </row>
    <row r="2131" spans="1:7">
      <c r="A2131" s="3" t="s">
        <v>14</v>
      </c>
      <c r="B2131" s="3">
        <v>1997</v>
      </c>
      <c r="C2131" s="3">
        <v>136</v>
      </c>
      <c r="E2131" s="3">
        <v>3.7388213000000001</v>
      </c>
      <c r="F2131" s="3">
        <v>119.10943</v>
      </c>
      <c r="G2131" s="3">
        <v>2.1583329999999998</v>
      </c>
    </row>
    <row r="2132" spans="1:7">
      <c r="A2132" s="3" t="s">
        <v>14</v>
      </c>
      <c r="B2132" s="3">
        <v>1997</v>
      </c>
      <c r="C2132" s="3">
        <v>136</v>
      </c>
      <c r="E2132" s="3">
        <v>3.7388213000000001</v>
      </c>
      <c r="F2132" s="3">
        <v>119.10943</v>
      </c>
      <c r="G2132" s="3">
        <v>2.035714</v>
      </c>
    </row>
    <row r="2133" spans="1:7">
      <c r="A2133" s="3" t="s">
        <v>14</v>
      </c>
      <c r="B2133" s="3">
        <v>1997</v>
      </c>
      <c r="C2133" s="3">
        <v>136</v>
      </c>
      <c r="E2133" s="3">
        <v>3.7388213000000001</v>
      </c>
      <c r="F2133" s="3">
        <v>119.10943</v>
      </c>
      <c r="G2133" s="3">
        <v>2.1</v>
      </c>
    </row>
    <row r="2134" spans="1:7">
      <c r="A2134" s="3" t="s">
        <v>14</v>
      </c>
      <c r="B2134" s="3">
        <v>1997</v>
      </c>
      <c r="C2134" s="3">
        <v>136</v>
      </c>
      <c r="E2134" s="3">
        <v>3.7388213000000001</v>
      </c>
      <c r="F2134" s="3">
        <v>119.10943</v>
      </c>
      <c r="G2134" s="3">
        <v>2.0538460000000001</v>
      </c>
    </row>
    <row r="2135" spans="1:7">
      <c r="A2135" s="3" t="s">
        <v>14</v>
      </c>
      <c r="B2135" s="3">
        <v>1997</v>
      </c>
      <c r="C2135" s="3">
        <v>136</v>
      </c>
      <c r="E2135" s="3">
        <v>3.7388213000000001</v>
      </c>
      <c r="F2135" s="3">
        <v>119.10943</v>
      </c>
      <c r="G2135" s="3">
        <v>2.1642860000000002</v>
      </c>
    </row>
    <row r="2136" spans="1:7">
      <c r="A2136" s="3" t="s">
        <v>14</v>
      </c>
      <c r="B2136" s="3">
        <v>1997</v>
      </c>
      <c r="C2136" s="3">
        <v>136</v>
      </c>
      <c r="E2136" s="3">
        <v>3.7388213000000001</v>
      </c>
      <c r="F2136" s="3">
        <v>119.10943</v>
      </c>
      <c r="G2136" s="3">
        <v>2.233333</v>
      </c>
    </row>
    <row r="2137" spans="1:7">
      <c r="A2137" s="3" t="s">
        <v>14</v>
      </c>
      <c r="B2137" s="3">
        <v>1997</v>
      </c>
      <c r="C2137" s="3">
        <v>136</v>
      </c>
      <c r="E2137" s="3">
        <v>3.7388213000000001</v>
      </c>
      <c r="F2137" s="3">
        <v>119.10943</v>
      </c>
      <c r="G2137" s="3">
        <v>2.2642859999999998</v>
      </c>
    </row>
    <row r="2138" spans="1:7">
      <c r="A2138" s="3" t="s">
        <v>14</v>
      </c>
      <c r="B2138" s="3">
        <v>1998</v>
      </c>
      <c r="C2138" s="3">
        <v>136</v>
      </c>
      <c r="E2138" s="3">
        <v>5.6519728000000002</v>
      </c>
      <c r="F2138" s="3">
        <v>116.78215</v>
      </c>
      <c r="G2138" s="3">
        <v>2.7846150000000001</v>
      </c>
    </row>
    <row r="2139" spans="1:7">
      <c r="A2139" s="3" t="s">
        <v>14</v>
      </c>
      <c r="B2139" s="3">
        <v>1998</v>
      </c>
      <c r="C2139" s="3">
        <v>136</v>
      </c>
      <c r="E2139" s="3">
        <v>5.6519728000000002</v>
      </c>
      <c r="F2139" s="3">
        <v>116.78215</v>
      </c>
      <c r="G2139" s="3">
        <v>2.7714289999999999</v>
      </c>
    </row>
    <row r="2140" spans="1:7">
      <c r="A2140" s="3" t="s">
        <v>14</v>
      </c>
      <c r="B2140" s="3">
        <v>1998</v>
      </c>
      <c r="C2140" s="3">
        <v>136</v>
      </c>
      <c r="E2140" s="3">
        <v>5.6519728000000002</v>
      </c>
      <c r="F2140" s="3">
        <v>116.78215</v>
      </c>
      <c r="G2140" s="3">
        <v>2.8</v>
      </c>
    </row>
    <row r="2141" spans="1:7">
      <c r="A2141" s="3" t="s">
        <v>14</v>
      </c>
      <c r="B2141" s="3">
        <v>1998</v>
      </c>
      <c r="C2141" s="3">
        <v>136</v>
      </c>
      <c r="E2141" s="3">
        <v>5.6519728000000002</v>
      </c>
      <c r="F2141" s="3">
        <v>116.78215</v>
      </c>
      <c r="G2141" s="3">
        <v>2.736364</v>
      </c>
    </row>
    <row r="2142" spans="1:7">
      <c r="A2142" s="3" t="s">
        <v>14</v>
      </c>
      <c r="B2142" s="3">
        <v>1998</v>
      </c>
      <c r="C2142" s="3">
        <v>136</v>
      </c>
      <c r="E2142" s="3">
        <v>5.6519728000000002</v>
      </c>
      <c r="F2142" s="3">
        <v>116.78215</v>
      </c>
      <c r="G2142" s="3">
        <v>2.7583329999999999</v>
      </c>
    </row>
    <row r="2143" spans="1:7">
      <c r="A2143" s="3" t="s">
        <v>14</v>
      </c>
      <c r="B2143" s="3">
        <v>1998</v>
      </c>
      <c r="C2143" s="3">
        <v>136</v>
      </c>
      <c r="E2143" s="3">
        <v>5.6519728000000002</v>
      </c>
      <c r="F2143" s="3">
        <v>116.78215</v>
      </c>
      <c r="G2143" s="3">
        <v>2.7166670000000002</v>
      </c>
    </row>
    <row r="2144" spans="1:7">
      <c r="A2144" s="3" t="s">
        <v>14</v>
      </c>
      <c r="B2144" s="3">
        <v>1998</v>
      </c>
      <c r="C2144" s="3">
        <v>136</v>
      </c>
      <c r="E2144" s="3">
        <v>5.6519728000000002</v>
      </c>
      <c r="F2144" s="3">
        <v>116.78215</v>
      </c>
      <c r="G2144" s="3">
        <v>2.7</v>
      </c>
    </row>
    <row r="2145" spans="1:8">
      <c r="A2145" s="3" t="s">
        <v>14</v>
      </c>
      <c r="B2145" s="3">
        <v>1998</v>
      </c>
      <c r="C2145" s="3">
        <v>136</v>
      </c>
      <c r="E2145" s="3">
        <v>5.6519728000000002</v>
      </c>
      <c r="F2145" s="3">
        <v>116.78215</v>
      </c>
      <c r="G2145" s="3">
        <v>2.7</v>
      </c>
    </row>
    <row r="2146" spans="1:8">
      <c r="A2146" s="3" t="s">
        <v>14</v>
      </c>
      <c r="B2146" s="3">
        <v>1998</v>
      </c>
      <c r="C2146" s="3">
        <v>136</v>
      </c>
      <c r="E2146" s="3">
        <v>5.6519728000000002</v>
      </c>
      <c r="F2146" s="3">
        <v>116.78215</v>
      </c>
      <c r="G2146" s="3">
        <v>2.4214289999999998</v>
      </c>
    </row>
    <row r="2147" spans="1:8">
      <c r="A2147" s="3" t="s">
        <v>14</v>
      </c>
      <c r="B2147" s="3">
        <v>1998</v>
      </c>
      <c r="C2147" s="3">
        <v>136</v>
      </c>
      <c r="E2147" s="3">
        <v>5.6519728000000002</v>
      </c>
      <c r="F2147" s="3">
        <v>116.78215</v>
      </c>
      <c r="G2147" s="3">
        <v>2.2000000000000002</v>
      </c>
    </row>
    <row r="2148" spans="1:8">
      <c r="A2148" s="3" t="s">
        <v>14</v>
      </c>
      <c r="B2148" s="3">
        <v>1998</v>
      </c>
      <c r="C2148" s="3">
        <v>136</v>
      </c>
      <c r="E2148" s="3">
        <v>5.6519728000000002</v>
      </c>
      <c r="F2148" s="3">
        <v>116.78215</v>
      </c>
      <c r="G2148" s="3">
        <v>2.1357140000000001</v>
      </c>
    </row>
    <row r="2149" spans="1:8">
      <c r="A2149" s="3" t="s">
        <v>14</v>
      </c>
      <c r="B2149" s="3">
        <v>1998</v>
      </c>
      <c r="C2149" s="3">
        <v>136</v>
      </c>
      <c r="E2149" s="3">
        <v>5.6519728000000002</v>
      </c>
      <c r="F2149" s="3">
        <v>116.78215</v>
      </c>
      <c r="G2149" s="3">
        <v>1.95</v>
      </c>
    </row>
    <row r="2150" spans="1:8">
      <c r="A2150" s="3" t="s">
        <v>14</v>
      </c>
      <c r="B2150" s="3">
        <v>1999</v>
      </c>
      <c r="C2150" s="3">
        <v>136</v>
      </c>
      <c r="E2150" s="3">
        <v>4.4885349000000003</v>
      </c>
      <c r="F2150" s="3">
        <v>114.12689</v>
      </c>
      <c r="G2150" s="3">
        <v>2.4416669999999998</v>
      </c>
      <c r="H2150" s="3">
        <v>2.2707769999999998</v>
      </c>
    </row>
    <row r="2151" spans="1:8">
      <c r="A2151" s="3" t="s">
        <v>14</v>
      </c>
      <c r="B2151" s="3">
        <v>1999</v>
      </c>
      <c r="C2151" s="3">
        <v>136</v>
      </c>
      <c r="E2151" s="3">
        <v>4.4885349000000003</v>
      </c>
      <c r="F2151" s="3">
        <v>114.12689</v>
      </c>
      <c r="G2151" s="3">
        <v>2.391667</v>
      </c>
      <c r="H2151" s="3">
        <v>-1.262955</v>
      </c>
    </row>
    <row r="2152" spans="1:8">
      <c r="A2152" s="3" t="s">
        <v>14</v>
      </c>
      <c r="B2152" s="3">
        <v>1999</v>
      </c>
      <c r="C2152" s="3">
        <v>136</v>
      </c>
      <c r="E2152" s="3">
        <v>4.4885349000000003</v>
      </c>
      <c r="F2152" s="3">
        <v>114.12689</v>
      </c>
      <c r="G2152" s="3">
        <v>2.4</v>
      </c>
      <c r="H2152" s="3">
        <v>-0.85609780000000002</v>
      </c>
    </row>
    <row r="2153" spans="1:8">
      <c r="A2153" s="3" t="s">
        <v>14</v>
      </c>
      <c r="B2153" s="3">
        <v>1999</v>
      </c>
      <c r="C2153" s="3">
        <v>136</v>
      </c>
      <c r="E2153" s="3">
        <v>4.4885349000000003</v>
      </c>
      <c r="F2153" s="3">
        <v>114.12689</v>
      </c>
      <c r="G2153" s="3">
        <v>2.3642859999999999</v>
      </c>
      <c r="H2153" s="3">
        <v>-0.59490129999999997</v>
      </c>
    </row>
    <row r="2154" spans="1:8">
      <c r="A2154" s="3" t="s">
        <v>14</v>
      </c>
      <c r="B2154" s="3">
        <v>1999</v>
      </c>
      <c r="C2154" s="3">
        <v>136</v>
      </c>
      <c r="E2154" s="3">
        <v>4.4885349000000003</v>
      </c>
      <c r="F2154" s="3">
        <v>114.12689</v>
      </c>
      <c r="G2154" s="3">
        <v>2.2999999999999998</v>
      </c>
      <c r="H2154" s="3">
        <v>0.36132530000000002</v>
      </c>
    </row>
    <row r="2155" spans="1:8">
      <c r="A2155" s="3" t="s">
        <v>14</v>
      </c>
      <c r="B2155" s="3">
        <v>1999</v>
      </c>
      <c r="C2155" s="3">
        <v>136</v>
      </c>
      <c r="E2155" s="3">
        <v>4.4885349000000003</v>
      </c>
      <c r="F2155" s="3">
        <v>114.12689</v>
      </c>
      <c r="G2155" s="3">
        <v>2.266667</v>
      </c>
      <c r="H2155" s="3">
        <v>0.66863300000000003</v>
      </c>
    </row>
    <row r="2156" spans="1:8">
      <c r="A2156" s="3" t="s">
        <v>14</v>
      </c>
      <c r="B2156" s="3">
        <v>1999</v>
      </c>
      <c r="C2156" s="3">
        <v>136</v>
      </c>
      <c r="E2156" s="3">
        <v>4.4885349000000003</v>
      </c>
      <c r="F2156" s="3">
        <v>114.12689</v>
      </c>
      <c r="G2156" s="3">
        <v>2.233333</v>
      </c>
      <c r="H2156" s="3">
        <v>1.0043690000000001</v>
      </c>
    </row>
    <row r="2157" spans="1:8">
      <c r="A2157" s="3" t="s">
        <v>14</v>
      </c>
      <c r="B2157" s="3">
        <v>1999</v>
      </c>
      <c r="C2157" s="3">
        <v>136</v>
      </c>
      <c r="E2157" s="3">
        <v>4.4885349000000003</v>
      </c>
      <c r="F2157" s="3">
        <v>114.12689</v>
      </c>
      <c r="G2157" s="3">
        <v>2.2888890000000002</v>
      </c>
      <c r="H2157" s="3">
        <v>1.2276910000000001</v>
      </c>
    </row>
    <row r="2158" spans="1:8">
      <c r="A2158" s="3" t="s">
        <v>14</v>
      </c>
      <c r="B2158" s="3">
        <v>1999</v>
      </c>
      <c r="C2158" s="3">
        <v>136</v>
      </c>
      <c r="E2158" s="3">
        <v>4.4885349000000003</v>
      </c>
      <c r="F2158" s="3">
        <v>114.12689</v>
      </c>
      <c r="G2158" s="3">
        <v>2.2999999999999998</v>
      </c>
      <c r="H2158" s="3">
        <v>1.503244</v>
      </c>
    </row>
    <row r="2159" spans="1:8">
      <c r="A2159" s="3" t="s">
        <v>14</v>
      </c>
      <c r="B2159" s="3">
        <v>1999</v>
      </c>
      <c r="C2159" s="3">
        <v>136</v>
      </c>
      <c r="E2159" s="3">
        <v>4.4885349000000003</v>
      </c>
      <c r="F2159" s="3">
        <v>114.12689</v>
      </c>
      <c r="G2159" s="3">
        <v>2.3416670000000002</v>
      </c>
      <c r="H2159" s="3">
        <v>1.739009</v>
      </c>
    </row>
    <row r="2160" spans="1:8">
      <c r="A2160" s="3" t="s">
        <v>14</v>
      </c>
      <c r="B2160" s="3">
        <v>1999</v>
      </c>
      <c r="C2160" s="3">
        <v>136</v>
      </c>
      <c r="E2160" s="3">
        <v>4.4885349000000003</v>
      </c>
      <c r="F2160" s="3">
        <v>114.12689</v>
      </c>
      <c r="G2160" s="3">
        <v>2.3071429999999999</v>
      </c>
      <c r="H2160" s="3">
        <v>1.9791350000000001</v>
      </c>
    </row>
    <row r="2161" spans="1:8">
      <c r="A2161" s="3" t="s">
        <v>14</v>
      </c>
      <c r="B2161" s="3">
        <v>1999</v>
      </c>
      <c r="C2161" s="3">
        <v>136</v>
      </c>
      <c r="E2161" s="3">
        <v>4.4885349000000003</v>
      </c>
      <c r="F2161" s="3">
        <v>114.12689</v>
      </c>
      <c r="G2161" s="3">
        <v>2.306667</v>
      </c>
      <c r="H2161" s="3">
        <v>2.1944689999999998</v>
      </c>
    </row>
    <row r="2162" spans="1:8">
      <c r="A2162" s="3" t="s">
        <v>14</v>
      </c>
      <c r="B2162" s="3">
        <v>2000</v>
      </c>
      <c r="C2162" s="3">
        <v>136</v>
      </c>
      <c r="E2162" s="3">
        <v>4.3236550999999999</v>
      </c>
      <c r="F2162" s="3">
        <v>113.28945</v>
      </c>
      <c r="G2162" s="3">
        <v>2.5538460000000001</v>
      </c>
      <c r="H2162" s="3">
        <v>1.7485440000000001</v>
      </c>
    </row>
    <row r="2163" spans="1:8">
      <c r="A2163" s="3" t="s">
        <v>14</v>
      </c>
      <c r="B2163" s="3">
        <v>2000</v>
      </c>
      <c r="C2163" s="3">
        <v>136</v>
      </c>
      <c r="E2163" s="3">
        <v>4.3236550999999999</v>
      </c>
      <c r="F2163" s="3">
        <v>113.28945</v>
      </c>
      <c r="G2163" s="3">
        <v>2.6615380000000002</v>
      </c>
      <c r="H2163" s="3">
        <v>-0.4396428</v>
      </c>
    </row>
    <row r="2164" spans="1:8">
      <c r="A2164" s="3" t="s">
        <v>14</v>
      </c>
      <c r="B2164" s="3">
        <v>2000</v>
      </c>
      <c r="C2164" s="3">
        <v>136</v>
      </c>
      <c r="E2164" s="3">
        <v>4.3236550999999999</v>
      </c>
      <c r="F2164" s="3">
        <v>113.28945</v>
      </c>
      <c r="G2164" s="3">
        <v>2.6866669999999999</v>
      </c>
      <c r="H2164" s="3">
        <v>-0.28296209999999999</v>
      </c>
    </row>
    <row r="2165" spans="1:8">
      <c r="A2165" s="3" t="s">
        <v>14</v>
      </c>
      <c r="B2165" s="3">
        <v>2000</v>
      </c>
      <c r="C2165" s="3">
        <v>136</v>
      </c>
      <c r="E2165" s="3">
        <v>4.3236550999999999</v>
      </c>
      <c r="F2165" s="3">
        <v>113.28945</v>
      </c>
      <c r="G2165" s="3">
        <v>2.6866669999999999</v>
      </c>
      <c r="H2165" s="3">
        <v>-0.1943858</v>
      </c>
    </row>
    <row r="2166" spans="1:8">
      <c r="A2166" s="3" t="s">
        <v>14</v>
      </c>
      <c r="B2166" s="3">
        <v>2000</v>
      </c>
      <c r="C2166" s="3">
        <v>136</v>
      </c>
      <c r="E2166" s="3">
        <v>4.3236550999999999</v>
      </c>
      <c r="F2166" s="3">
        <v>113.28945</v>
      </c>
      <c r="G2166" s="3">
        <v>2.753333</v>
      </c>
      <c r="H2166" s="3">
        <v>-0.1943858</v>
      </c>
    </row>
    <row r="2167" spans="1:8">
      <c r="A2167" s="3" t="s">
        <v>14</v>
      </c>
      <c r="B2167" s="3">
        <v>2000</v>
      </c>
      <c r="C2167" s="3">
        <v>136</v>
      </c>
      <c r="E2167" s="3">
        <v>4.3236550999999999</v>
      </c>
      <c r="F2167" s="3">
        <v>113.28945</v>
      </c>
      <c r="G2167" s="3">
        <v>2.7937500000000002</v>
      </c>
      <c r="H2167" s="3">
        <v>6.4943100000000004E-2</v>
      </c>
    </row>
    <row r="2168" spans="1:8">
      <c r="A2168" s="3" t="s">
        <v>14</v>
      </c>
      <c r="B2168" s="3">
        <v>2000</v>
      </c>
      <c r="C2168" s="3">
        <v>136</v>
      </c>
      <c r="E2168" s="3">
        <v>4.3236550999999999</v>
      </c>
      <c r="F2168" s="3">
        <v>113.28945</v>
      </c>
      <c r="G2168" s="3">
        <v>2.90625</v>
      </c>
      <c r="H2168" s="3">
        <v>0.14406659999999999</v>
      </c>
    </row>
    <row r="2169" spans="1:8">
      <c r="A2169" s="3" t="s">
        <v>14</v>
      </c>
      <c r="B2169" s="3">
        <v>2000</v>
      </c>
      <c r="C2169" s="3">
        <v>136</v>
      </c>
      <c r="E2169" s="3">
        <v>4.3236550999999999</v>
      </c>
      <c r="F2169" s="3">
        <v>113.28945</v>
      </c>
      <c r="G2169" s="3">
        <v>2.9461539999999999</v>
      </c>
      <c r="H2169" s="3">
        <v>0.1624323</v>
      </c>
    </row>
    <row r="2170" spans="1:8">
      <c r="A2170" s="3" t="s">
        <v>14</v>
      </c>
      <c r="B2170" s="3">
        <v>2000</v>
      </c>
      <c r="C2170" s="3">
        <v>136</v>
      </c>
      <c r="E2170" s="3">
        <v>4.3236550999999999</v>
      </c>
      <c r="F2170" s="3">
        <v>113.28945</v>
      </c>
      <c r="G2170" s="3">
        <v>2.88</v>
      </c>
      <c r="H2170" s="3">
        <v>0.27107560000000003</v>
      </c>
    </row>
    <row r="2171" spans="1:8">
      <c r="A2171" s="3" t="s">
        <v>14</v>
      </c>
      <c r="B2171" s="3">
        <v>2000</v>
      </c>
      <c r="C2171" s="3">
        <v>136</v>
      </c>
      <c r="E2171" s="3">
        <v>4.3236550999999999</v>
      </c>
      <c r="F2171" s="3">
        <v>113.28945</v>
      </c>
      <c r="G2171" s="3">
        <v>2.7888890000000002</v>
      </c>
      <c r="H2171" s="3">
        <v>0.37792779999999998</v>
      </c>
    </row>
    <row r="2172" spans="1:8">
      <c r="A2172" s="3" t="s">
        <v>14</v>
      </c>
      <c r="B2172" s="3">
        <v>2000</v>
      </c>
      <c r="C2172" s="3">
        <v>136</v>
      </c>
      <c r="E2172" s="3">
        <v>4.3236550999999999</v>
      </c>
      <c r="F2172" s="3">
        <v>113.28945</v>
      </c>
      <c r="G2172" s="3">
        <v>2.7625000000000002</v>
      </c>
      <c r="H2172" s="3">
        <v>0.59366379999999996</v>
      </c>
    </row>
    <row r="2173" spans="1:8">
      <c r="A2173" s="3" t="s">
        <v>14</v>
      </c>
      <c r="B2173" s="3">
        <v>2000</v>
      </c>
      <c r="C2173" s="3">
        <v>136</v>
      </c>
      <c r="E2173" s="3">
        <v>4.3236550999999999</v>
      </c>
      <c r="F2173" s="3">
        <v>113.28945</v>
      </c>
      <c r="G2173" s="3">
        <v>2.5941179999999999</v>
      </c>
      <c r="H2173" s="3">
        <v>0.73138979999999998</v>
      </c>
    </row>
    <row r="2174" spans="1:8">
      <c r="A2174" s="3" t="s">
        <v>14</v>
      </c>
      <c r="B2174" s="3">
        <v>2001</v>
      </c>
      <c r="C2174" s="3">
        <v>136</v>
      </c>
      <c r="D2174" s="3">
        <v>5.1895455000000004</v>
      </c>
      <c r="E2174" s="3">
        <v>4.5383315</v>
      </c>
      <c r="F2174" s="3">
        <v>109.02576000000001</v>
      </c>
      <c r="G2174" s="3">
        <v>2.7166670000000002</v>
      </c>
      <c r="H2174" s="3">
        <v>1.0555840000000001</v>
      </c>
    </row>
    <row r="2175" spans="1:8">
      <c r="A2175" s="3" t="s">
        <v>14</v>
      </c>
      <c r="B2175" s="3">
        <v>2001</v>
      </c>
      <c r="C2175" s="3">
        <v>136</v>
      </c>
      <c r="D2175" s="3">
        <v>5.1896500000000003</v>
      </c>
      <c r="E2175" s="3">
        <v>4.5383315</v>
      </c>
      <c r="F2175" s="3">
        <v>109.02576000000001</v>
      </c>
      <c r="G2175" s="3">
        <v>2.74</v>
      </c>
      <c r="H2175" s="3">
        <v>-0.44679530000000001</v>
      </c>
    </row>
    <row r="2176" spans="1:8">
      <c r="A2176" s="3" t="s">
        <v>14</v>
      </c>
      <c r="B2176" s="3">
        <v>2001</v>
      </c>
      <c r="C2176" s="3">
        <v>136</v>
      </c>
      <c r="D2176" s="3">
        <v>5.1312272999999999</v>
      </c>
      <c r="E2176" s="3">
        <v>4.5383315</v>
      </c>
      <c r="F2176" s="3">
        <v>109.02576000000001</v>
      </c>
      <c r="G2176" s="3">
        <v>2.7428569999999999</v>
      </c>
      <c r="H2176" s="3">
        <v>-0.47221869999999999</v>
      </c>
    </row>
    <row r="2177" spans="1:8">
      <c r="A2177" s="3" t="s">
        <v>14</v>
      </c>
      <c r="B2177" s="3">
        <v>2001</v>
      </c>
      <c r="C2177" s="3">
        <v>136</v>
      </c>
      <c r="D2177" s="3">
        <v>5.2661905000000004</v>
      </c>
      <c r="E2177" s="3">
        <v>4.5383315</v>
      </c>
      <c r="F2177" s="3">
        <v>109.02576000000001</v>
      </c>
      <c r="G2177" s="3">
        <v>2.7</v>
      </c>
      <c r="H2177" s="3">
        <v>-0.46073120000000001</v>
      </c>
    </row>
    <row r="2178" spans="1:8">
      <c r="A2178" s="3" t="s">
        <v>14</v>
      </c>
      <c r="B2178" s="3">
        <v>2001</v>
      </c>
      <c r="C2178" s="3">
        <v>136</v>
      </c>
      <c r="D2178" s="3">
        <v>5.4426087000000001</v>
      </c>
      <c r="E2178" s="3">
        <v>4.5383315</v>
      </c>
      <c r="F2178" s="3">
        <v>109.02576000000001</v>
      </c>
      <c r="G2178" s="3">
        <v>2.592857</v>
      </c>
      <c r="H2178" s="3">
        <v>-0.43248059999999999</v>
      </c>
    </row>
    <row r="2179" spans="1:8">
      <c r="A2179" s="3" t="s">
        <v>14</v>
      </c>
      <c r="B2179" s="3">
        <v>2001</v>
      </c>
      <c r="C2179" s="3">
        <v>136</v>
      </c>
      <c r="D2179" s="3">
        <v>5.4067619000000002</v>
      </c>
      <c r="E2179" s="3">
        <v>4.5383315</v>
      </c>
      <c r="F2179" s="3">
        <v>109.02576000000001</v>
      </c>
      <c r="G2179" s="3">
        <v>2.5499999999999998</v>
      </c>
      <c r="H2179" s="3">
        <v>-0.34951890000000002</v>
      </c>
    </row>
    <row r="2180" spans="1:8">
      <c r="A2180" s="3" t="s">
        <v>14</v>
      </c>
      <c r="B2180" s="3">
        <v>2001</v>
      </c>
      <c r="C2180" s="3">
        <v>136</v>
      </c>
      <c r="D2180" s="3">
        <v>5.4175909000000004</v>
      </c>
      <c r="E2180" s="3">
        <v>4.5383315</v>
      </c>
      <c r="F2180" s="3">
        <v>109.02576000000001</v>
      </c>
      <c r="G2180" s="3">
        <v>2.5</v>
      </c>
      <c r="H2180" s="3">
        <v>-0.315521</v>
      </c>
    </row>
    <row r="2181" spans="1:8">
      <c r="A2181" s="3" t="s">
        <v>14</v>
      </c>
      <c r="B2181" s="3">
        <v>2001</v>
      </c>
      <c r="C2181" s="3">
        <v>136</v>
      </c>
      <c r="D2181" s="3">
        <v>5.2176957000000002</v>
      </c>
      <c r="E2181" s="3">
        <v>4.5383315</v>
      </c>
      <c r="F2181" s="3">
        <v>109.02576000000001</v>
      </c>
      <c r="G2181" s="3">
        <v>2.4666670000000002</v>
      </c>
      <c r="H2181" s="3">
        <v>-7.6532299999999998E-2</v>
      </c>
    </row>
    <row r="2182" spans="1:8">
      <c r="A2182" s="3" t="s">
        <v>14</v>
      </c>
      <c r="B2182" s="3">
        <v>2001</v>
      </c>
      <c r="C2182" s="3">
        <v>136</v>
      </c>
      <c r="D2182" s="3">
        <v>5.1976500000000003</v>
      </c>
      <c r="E2182" s="3">
        <v>4.5383315</v>
      </c>
      <c r="F2182" s="3">
        <v>109.02576000000001</v>
      </c>
      <c r="G2182" s="3">
        <v>2.4333330000000002</v>
      </c>
      <c r="H2182" s="3">
        <v>4.5751899999999998E-2</v>
      </c>
    </row>
    <row r="2183" spans="1:8">
      <c r="A2183" s="3" t="s">
        <v>14</v>
      </c>
      <c r="B2183" s="3">
        <v>2001</v>
      </c>
      <c r="C2183" s="3">
        <v>136</v>
      </c>
      <c r="D2183" s="3">
        <v>4.9612173999999998</v>
      </c>
      <c r="E2183" s="3">
        <v>4.5383315</v>
      </c>
      <c r="F2183" s="3">
        <v>109.02576000000001</v>
      </c>
      <c r="G2183" s="3">
        <v>1.5071429999999999</v>
      </c>
      <c r="H2183" s="3">
        <v>1.2008730000000001</v>
      </c>
    </row>
    <row r="2184" spans="1:8">
      <c r="A2184" s="3" t="s">
        <v>14</v>
      </c>
      <c r="B2184" s="3">
        <v>2001</v>
      </c>
      <c r="C2184" s="3">
        <v>136</v>
      </c>
      <c r="D2184" s="3">
        <v>4.8165455000000001</v>
      </c>
      <c r="E2184" s="3">
        <v>4.5383315</v>
      </c>
      <c r="F2184" s="3">
        <v>109.02576000000001</v>
      </c>
      <c r="G2184" s="3">
        <v>1.28</v>
      </c>
      <c r="H2184" s="3">
        <v>1.33283</v>
      </c>
    </row>
    <row r="2185" spans="1:8">
      <c r="A2185" s="3" t="s">
        <v>14</v>
      </c>
      <c r="B2185" s="3">
        <v>2001</v>
      </c>
      <c r="C2185" s="3">
        <v>136</v>
      </c>
      <c r="D2185" s="3">
        <v>5.092619</v>
      </c>
      <c r="E2185" s="3">
        <v>4.5383315</v>
      </c>
      <c r="F2185" s="3">
        <v>109.02576000000001</v>
      </c>
      <c r="G2185" s="3">
        <v>1.18</v>
      </c>
      <c r="H2185" s="3">
        <v>1.0185900000000001</v>
      </c>
    </row>
    <row r="2186" spans="1:8">
      <c r="A2186" s="3" t="s">
        <v>14</v>
      </c>
      <c r="B2186" s="3">
        <v>2002</v>
      </c>
      <c r="C2186" s="3">
        <v>136</v>
      </c>
      <c r="D2186" s="3">
        <v>5.1490435000000003</v>
      </c>
      <c r="E2186" s="3">
        <v>2.4035137</v>
      </c>
      <c r="F2186" s="3">
        <v>108.8865</v>
      </c>
      <c r="G2186" s="3">
        <v>2.6857139999999999</v>
      </c>
      <c r="H2186" s="3">
        <v>1.000348</v>
      </c>
    </row>
    <row r="2187" spans="1:8">
      <c r="A2187" s="3" t="s">
        <v>14</v>
      </c>
      <c r="B2187" s="3">
        <v>2002</v>
      </c>
      <c r="C2187" s="3">
        <v>136</v>
      </c>
      <c r="D2187" s="3">
        <v>5.2015500000000001</v>
      </c>
      <c r="E2187" s="3">
        <v>2.4035137</v>
      </c>
      <c r="F2187" s="3">
        <v>108.8865</v>
      </c>
      <c r="G2187" s="3">
        <v>2.6812499999999999</v>
      </c>
      <c r="H2187" s="3">
        <v>0.92030140000000005</v>
      </c>
    </row>
    <row r="2188" spans="1:8">
      <c r="A2188" s="3" t="s">
        <v>14</v>
      </c>
      <c r="B2188" s="3">
        <v>2002</v>
      </c>
      <c r="C2188" s="3">
        <v>136</v>
      </c>
      <c r="D2188" s="3">
        <v>5.4283333000000002</v>
      </c>
      <c r="E2188" s="3">
        <v>2.4035137</v>
      </c>
      <c r="F2188" s="3">
        <v>108.8865</v>
      </c>
      <c r="G2188" s="3">
        <v>2.7521249999999999</v>
      </c>
      <c r="H2188" s="3">
        <v>0.91353549999999994</v>
      </c>
    </row>
    <row r="2189" spans="1:8">
      <c r="A2189" s="3" t="s">
        <v>14</v>
      </c>
      <c r="B2189" s="3">
        <v>2002</v>
      </c>
      <c r="C2189" s="3">
        <v>136</v>
      </c>
      <c r="D2189" s="3">
        <v>5.4108181999999996</v>
      </c>
      <c r="E2189" s="3">
        <v>2.4035137</v>
      </c>
      <c r="F2189" s="3">
        <v>108.8865</v>
      </c>
      <c r="G2189" s="3">
        <v>2.654874</v>
      </c>
      <c r="H2189" s="3">
        <v>0.87839900000000004</v>
      </c>
    </row>
    <row r="2190" spans="1:8">
      <c r="A2190" s="3" t="s">
        <v>14</v>
      </c>
      <c r="B2190" s="3">
        <v>2002</v>
      </c>
      <c r="C2190" s="3">
        <v>136</v>
      </c>
      <c r="D2190" s="3">
        <v>5.41</v>
      </c>
      <c r="E2190" s="3">
        <v>2.4035137</v>
      </c>
      <c r="F2190" s="3">
        <v>108.8865</v>
      </c>
      <c r="G2190" s="3">
        <v>2.7132499999999999</v>
      </c>
      <c r="H2190" s="3">
        <v>-1.4084190000000001</v>
      </c>
    </row>
    <row r="2191" spans="1:8">
      <c r="A2191" s="3" t="s">
        <v>14</v>
      </c>
      <c r="B2191" s="3">
        <v>2002</v>
      </c>
      <c r="C2191" s="3">
        <v>136</v>
      </c>
      <c r="D2191" s="3">
        <v>5.2587999999999999</v>
      </c>
      <c r="E2191" s="3">
        <v>2.4035137</v>
      </c>
      <c r="F2191" s="3">
        <v>108.8865</v>
      </c>
      <c r="G2191" s="3">
        <v>2.5908190000000002</v>
      </c>
      <c r="H2191" s="3">
        <v>-1.450974</v>
      </c>
    </row>
    <row r="2192" spans="1:8">
      <c r="A2192" s="3" t="s">
        <v>14</v>
      </c>
      <c r="B2192" s="3">
        <v>2002</v>
      </c>
      <c r="C2192" s="3">
        <v>136</v>
      </c>
      <c r="D2192" s="3">
        <v>5.110087</v>
      </c>
      <c r="E2192" s="3">
        <v>2.4035137</v>
      </c>
      <c r="F2192" s="3">
        <v>108.8865</v>
      </c>
      <c r="G2192" s="3">
        <v>2.4984709999999999</v>
      </c>
      <c r="H2192" s="3">
        <v>-1.3777539999999999</v>
      </c>
    </row>
    <row r="2193" spans="1:8">
      <c r="A2193" s="3" t="s">
        <v>14</v>
      </c>
      <c r="B2193" s="3">
        <v>2002</v>
      </c>
      <c r="C2193" s="3">
        <v>136</v>
      </c>
      <c r="D2193" s="3">
        <v>4.8270909</v>
      </c>
      <c r="E2193" s="3">
        <v>2.4035137</v>
      </c>
      <c r="F2193" s="3">
        <v>108.8865</v>
      </c>
      <c r="G2193" s="3">
        <v>2.4275890000000002</v>
      </c>
      <c r="H2193" s="3">
        <v>-1.514788</v>
      </c>
    </row>
    <row r="2194" spans="1:8">
      <c r="A2194" s="3" t="s">
        <v>14</v>
      </c>
      <c r="B2194" s="3">
        <v>2002</v>
      </c>
      <c r="C2194" s="3">
        <v>136</v>
      </c>
      <c r="D2194" s="3">
        <v>4.6371428999999997</v>
      </c>
      <c r="E2194" s="3">
        <v>2.4035137</v>
      </c>
      <c r="F2194" s="3">
        <v>108.8865</v>
      </c>
      <c r="G2194" s="3">
        <v>2.2641650000000002</v>
      </c>
      <c r="H2194" s="3">
        <v>-1.646736</v>
      </c>
    </row>
    <row r="2195" spans="1:8">
      <c r="A2195" s="3" t="s">
        <v>14</v>
      </c>
      <c r="B2195" s="3">
        <v>2002</v>
      </c>
      <c r="C2195" s="3">
        <v>136</v>
      </c>
      <c r="D2195" s="3">
        <v>4.7650435</v>
      </c>
      <c r="E2195" s="3">
        <v>2.4035137</v>
      </c>
      <c r="F2195" s="3">
        <v>108.8865</v>
      </c>
      <c r="G2195" s="3">
        <v>1.828057</v>
      </c>
      <c r="H2195" s="3">
        <v>-1.6623429999999999</v>
      </c>
    </row>
    <row r="2196" spans="1:8">
      <c r="A2196" s="3" t="s">
        <v>14</v>
      </c>
      <c r="B2196" s="3">
        <v>2002</v>
      </c>
      <c r="C2196" s="3">
        <v>136</v>
      </c>
      <c r="D2196" s="3">
        <v>4.7388095000000003</v>
      </c>
      <c r="E2196" s="3">
        <v>2.4035137</v>
      </c>
      <c r="F2196" s="3">
        <v>108.8865</v>
      </c>
      <c r="G2196" s="3">
        <v>1.7029190000000001</v>
      </c>
      <c r="H2196" s="3">
        <v>-1.774359</v>
      </c>
    </row>
    <row r="2197" spans="1:8">
      <c r="A2197" s="3" t="s">
        <v>14</v>
      </c>
      <c r="B2197" s="3">
        <v>2002</v>
      </c>
      <c r="C2197" s="3">
        <v>136</v>
      </c>
      <c r="D2197" s="3">
        <v>4.5431818000000002</v>
      </c>
      <c r="E2197" s="3">
        <v>2.4035137</v>
      </c>
      <c r="F2197" s="3">
        <v>108.8865</v>
      </c>
      <c r="G2197" s="3">
        <v>1.5044409999999999</v>
      </c>
      <c r="H2197" s="3">
        <v>-1.046554</v>
      </c>
    </row>
    <row r="2198" spans="1:8">
      <c r="A2198" s="3" t="s">
        <v>14</v>
      </c>
      <c r="B2198" s="3">
        <v>2003</v>
      </c>
      <c r="C2198" s="3">
        <v>136</v>
      </c>
      <c r="D2198" s="3">
        <v>4.3771738999999998</v>
      </c>
      <c r="E2198" s="3">
        <v>2.1550845999999999</v>
      </c>
      <c r="F2198" s="3">
        <v>106.36057</v>
      </c>
      <c r="G2198" s="3">
        <v>2.3872770000000001</v>
      </c>
      <c r="H2198" s="3">
        <v>-1.1870320000000001</v>
      </c>
    </row>
    <row r="2199" spans="1:8">
      <c r="A2199" s="3" t="s">
        <v>14</v>
      </c>
      <c r="B2199" s="3">
        <v>2003</v>
      </c>
      <c r="C2199" s="3">
        <v>136</v>
      </c>
      <c r="D2199" s="3">
        <v>4.1603000000000003</v>
      </c>
      <c r="E2199" s="3">
        <v>2.1550845999999999</v>
      </c>
      <c r="F2199" s="3">
        <v>106.36057</v>
      </c>
      <c r="G2199" s="3">
        <v>2.3562500000000002</v>
      </c>
      <c r="H2199" s="3">
        <v>-1.1659310000000001</v>
      </c>
    </row>
    <row r="2200" spans="1:8">
      <c r="A2200" s="3" t="s">
        <v>14</v>
      </c>
      <c r="B2200" s="3">
        <v>2003</v>
      </c>
      <c r="C2200" s="3">
        <v>136</v>
      </c>
      <c r="D2200" s="3">
        <v>4.205381</v>
      </c>
      <c r="E2200" s="3">
        <v>2.1550845999999999</v>
      </c>
      <c r="F2200" s="3">
        <v>106.36057</v>
      </c>
      <c r="G2200" s="3">
        <v>2.2357140000000002</v>
      </c>
      <c r="H2200" s="3">
        <v>-1.04817</v>
      </c>
    </row>
    <row r="2201" spans="1:8">
      <c r="A2201" s="3" t="s">
        <v>14</v>
      </c>
      <c r="B2201" s="3">
        <v>2003</v>
      </c>
      <c r="C2201" s="3">
        <v>136</v>
      </c>
      <c r="D2201" s="3">
        <v>4.3087273000000001</v>
      </c>
      <c r="E2201" s="3">
        <v>2.1550845999999999</v>
      </c>
      <c r="F2201" s="3">
        <v>106.36057</v>
      </c>
      <c r="G2201" s="3">
        <v>2.14</v>
      </c>
      <c r="H2201" s="3">
        <v>-1.1276250000000001</v>
      </c>
    </row>
    <row r="2202" spans="1:8">
      <c r="A2202" s="3" t="s">
        <v>14</v>
      </c>
      <c r="B2202" s="3">
        <v>2003</v>
      </c>
      <c r="C2202" s="3">
        <v>136</v>
      </c>
      <c r="D2202" s="3">
        <v>3.9850455</v>
      </c>
      <c r="E2202" s="3">
        <v>2.1550845999999999</v>
      </c>
      <c r="F2202" s="3">
        <v>106.36057</v>
      </c>
      <c r="G2202" s="3">
        <v>2.0482429999999998</v>
      </c>
      <c r="H2202" s="3">
        <v>-0.97839169999999998</v>
      </c>
    </row>
    <row r="2203" spans="1:8">
      <c r="A2203" s="3" t="s">
        <v>14</v>
      </c>
      <c r="B2203" s="3">
        <v>2003</v>
      </c>
      <c r="C2203" s="3">
        <v>136</v>
      </c>
      <c r="D2203" s="3">
        <v>3.7624285999999998</v>
      </c>
      <c r="E2203" s="3">
        <v>2.1550845999999999</v>
      </c>
      <c r="F2203" s="3">
        <v>106.36057</v>
      </c>
      <c r="G2203" s="3">
        <v>1.981004</v>
      </c>
      <c r="H2203" s="3">
        <v>-1.1181890000000001</v>
      </c>
    </row>
    <row r="2204" spans="1:8">
      <c r="A2204" s="3" t="s">
        <v>14</v>
      </c>
      <c r="B2204" s="3">
        <v>2003</v>
      </c>
      <c r="C2204" s="3">
        <v>136</v>
      </c>
      <c r="D2204" s="3">
        <v>4.1077826000000002</v>
      </c>
      <c r="E2204" s="3">
        <v>2.1550845999999999</v>
      </c>
      <c r="F2204" s="3">
        <v>106.36057</v>
      </c>
      <c r="G2204" s="3">
        <v>1.801949</v>
      </c>
      <c r="H2204" s="3">
        <v>-1.124852</v>
      </c>
    </row>
    <row r="2205" spans="1:8">
      <c r="A2205" s="3" t="s">
        <v>14</v>
      </c>
      <c r="B2205" s="3">
        <v>2003</v>
      </c>
      <c r="C2205" s="3">
        <v>136</v>
      </c>
      <c r="D2205" s="3">
        <v>4.2989047999999999</v>
      </c>
      <c r="E2205" s="3">
        <v>2.1550845999999999</v>
      </c>
      <c r="F2205" s="3">
        <v>106.36057</v>
      </c>
      <c r="G2205" s="3">
        <v>1.630565</v>
      </c>
      <c r="H2205" s="3">
        <v>-1.1274550000000001</v>
      </c>
    </row>
    <row r="2206" spans="1:8">
      <c r="A2206" s="3" t="s">
        <v>14</v>
      </c>
      <c r="B2206" s="3">
        <v>2003</v>
      </c>
      <c r="C2206" s="3">
        <v>136</v>
      </c>
      <c r="D2206" s="3">
        <v>4.3214091000000003</v>
      </c>
      <c r="E2206" s="3">
        <v>2.1550845999999999</v>
      </c>
      <c r="F2206" s="3">
        <v>106.36057</v>
      </c>
      <c r="G2206" s="3">
        <v>1.622385</v>
      </c>
      <c r="H2206" s="3">
        <v>-0.97627940000000002</v>
      </c>
    </row>
    <row r="2207" spans="1:8">
      <c r="A2207" s="3" t="s">
        <v>14</v>
      </c>
      <c r="B2207" s="3">
        <v>2003</v>
      </c>
      <c r="C2207" s="3">
        <v>136</v>
      </c>
      <c r="D2207" s="3">
        <v>4.3887825999999999</v>
      </c>
      <c r="E2207" s="3">
        <v>2.1550845999999999</v>
      </c>
      <c r="F2207" s="3">
        <v>106.36057</v>
      </c>
      <c r="G2207" s="3">
        <v>1.5459970000000001</v>
      </c>
      <c r="H2207" s="3">
        <v>-1.0832010000000001</v>
      </c>
    </row>
    <row r="2208" spans="1:8">
      <c r="A2208" s="3" t="s">
        <v>14</v>
      </c>
      <c r="B2208" s="3">
        <v>2003</v>
      </c>
      <c r="C2208" s="3">
        <v>136</v>
      </c>
      <c r="D2208" s="3">
        <v>4.5228999999999999</v>
      </c>
      <c r="E2208" s="3">
        <v>2.1550845999999999</v>
      </c>
      <c r="F2208" s="3">
        <v>106.36057</v>
      </c>
      <c r="G2208" s="3">
        <v>1.528467</v>
      </c>
      <c r="H2208" s="3">
        <v>-1.211355</v>
      </c>
    </row>
    <row r="2209" spans="1:8">
      <c r="A2209" s="3" t="s">
        <v>14</v>
      </c>
      <c r="B2209" s="3">
        <v>2003</v>
      </c>
      <c r="C2209" s="3">
        <v>136</v>
      </c>
      <c r="D2209" s="3">
        <v>4.4545652000000002</v>
      </c>
      <c r="E2209" s="3">
        <v>2.1550845999999999</v>
      </c>
      <c r="F2209" s="3">
        <v>106.36057</v>
      </c>
      <c r="G2209" s="3">
        <v>1.627416</v>
      </c>
      <c r="H2209" s="3">
        <v>-0.71235579999999998</v>
      </c>
    </row>
    <row r="2210" spans="1:8">
      <c r="A2210" s="3" t="s">
        <v>14</v>
      </c>
      <c r="B2210" s="3">
        <v>2004</v>
      </c>
      <c r="C2210" s="3">
        <v>136</v>
      </c>
      <c r="D2210" s="3">
        <v>4.3252727000000002</v>
      </c>
      <c r="E2210" s="3">
        <v>1.3529061</v>
      </c>
      <c r="F2210" s="3">
        <v>105.49460999999999</v>
      </c>
      <c r="G2210" s="3">
        <v>1.903999</v>
      </c>
      <c r="H2210" s="3">
        <v>-0.89438969999999995</v>
      </c>
    </row>
    <row r="2211" spans="1:8">
      <c r="A2211" s="3" t="s">
        <v>14</v>
      </c>
      <c r="B2211" s="3">
        <v>2004</v>
      </c>
      <c r="C2211" s="3">
        <v>136</v>
      </c>
      <c r="D2211" s="3">
        <v>4.3451000000000004</v>
      </c>
      <c r="E2211" s="3">
        <v>1.3529061</v>
      </c>
      <c r="F2211" s="3">
        <v>105.49460999999999</v>
      </c>
      <c r="G2211" s="3">
        <v>1.903999</v>
      </c>
      <c r="H2211" s="3">
        <v>-1.6032040000000001</v>
      </c>
    </row>
    <row r="2212" spans="1:8">
      <c r="A2212" s="3" t="s">
        <v>14</v>
      </c>
      <c r="B2212" s="3">
        <v>2004</v>
      </c>
      <c r="C2212" s="3">
        <v>136</v>
      </c>
      <c r="D2212" s="3">
        <v>4.1757391000000004</v>
      </c>
      <c r="E2212" s="3">
        <v>1.3529061</v>
      </c>
      <c r="F2212" s="3">
        <v>105.49460999999999</v>
      </c>
      <c r="G2212" s="3">
        <v>1.903999</v>
      </c>
      <c r="H2212" s="3">
        <v>-1.5925149999999999</v>
      </c>
    </row>
    <row r="2213" spans="1:8">
      <c r="A2213" s="3" t="s">
        <v>14</v>
      </c>
      <c r="B2213" s="3">
        <v>2004</v>
      </c>
      <c r="C2213" s="3">
        <v>136</v>
      </c>
      <c r="D2213" s="3">
        <v>4.3610908999999998</v>
      </c>
      <c r="E2213" s="3">
        <v>1.3529061</v>
      </c>
      <c r="F2213" s="3">
        <v>105.49460999999999</v>
      </c>
      <c r="G2213" s="3">
        <v>1.903999</v>
      </c>
      <c r="H2213" s="3">
        <v>-1.5818270000000001</v>
      </c>
    </row>
    <row r="2214" spans="1:8">
      <c r="A2214" s="3" t="s">
        <v>14</v>
      </c>
      <c r="B2214" s="3">
        <v>2004</v>
      </c>
      <c r="C2214" s="3">
        <v>136</v>
      </c>
      <c r="D2214" s="3">
        <v>4.5074762000000002</v>
      </c>
      <c r="E2214" s="3">
        <v>1.3529061</v>
      </c>
      <c r="F2214" s="3">
        <v>105.49460999999999</v>
      </c>
      <c r="G2214" s="3">
        <v>1.903999</v>
      </c>
      <c r="H2214" s="3">
        <v>-1.5674669999999999</v>
      </c>
    </row>
    <row r="2215" spans="1:8">
      <c r="A2215" s="3" t="s">
        <v>14</v>
      </c>
      <c r="B2215" s="3">
        <v>2004</v>
      </c>
      <c r="C2215" s="3">
        <v>136</v>
      </c>
      <c r="D2215" s="3">
        <v>4.5531363999999996</v>
      </c>
      <c r="E2215" s="3">
        <v>1.3529061</v>
      </c>
      <c r="F2215" s="3">
        <v>105.49460999999999</v>
      </c>
      <c r="G2215" s="3">
        <v>1.903999</v>
      </c>
      <c r="H2215" s="3">
        <v>-1.556789</v>
      </c>
    </row>
    <row r="2216" spans="1:8">
      <c r="A2216" s="3" t="s">
        <v>14</v>
      </c>
      <c r="B2216" s="3">
        <v>2004</v>
      </c>
      <c r="C2216" s="3">
        <v>136</v>
      </c>
      <c r="D2216" s="3">
        <v>4.4432273000000002</v>
      </c>
      <c r="E2216" s="3">
        <v>1.3529061</v>
      </c>
      <c r="F2216" s="3">
        <v>105.49460999999999</v>
      </c>
      <c r="G2216" s="3">
        <v>1.903999</v>
      </c>
      <c r="H2216" s="3">
        <v>-1.546111</v>
      </c>
    </row>
    <row r="2217" spans="1:8">
      <c r="A2217" s="3" t="s">
        <v>14</v>
      </c>
      <c r="B2217" s="3">
        <v>2004</v>
      </c>
      <c r="C2217" s="3">
        <v>136</v>
      </c>
      <c r="D2217" s="3">
        <v>4.2772272999999998</v>
      </c>
      <c r="E2217" s="3">
        <v>1.3529061</v>
      </c>
      <c r="F2217" s="3">
        <v>105.49460999999999</v>
      </c>
      <c r="G2217" s="3">
        <v>1.903999</v>
      </c>
      <c r="H2217" s="3">
        <v>-1.535433</v>
      </c>
    </row>
    <row r="2218" spans="1:8">
      <c r="A2218" s="3" t="s">
        <v>14</v>
      </c>
      <c r="B2218" s="3">
        <v>2004</v>
      </c>
      <c r="C2218" s="3">
        <v>136</v>
      </c>
      <c r="D2218" s="3">
        <v>4.2110909000000003</v>
      </c>
      <c r="E2218" s="3">
        <v>1.3529061</v>
      </c>
      <c r="F2218" s="3">
        <v>105.49460999999999</v>
      </c>
      <c r="G2218" s="3">
        <v>1.903999</v>
      </c>
      <c r="H2218" s="3">
        <v>-1.5247550000000001</v>
      </c>
    </row>
    <row r="2219" spans="1:8">
      <c r="A2219" s="3" t="s">
        <v>14</v>
      </c>
      <c r="B2219" s="3">
        <v>2004</v>
      </c>
      <c r="C2219" s="3">
        <v>136</v>
      </c>
      <c r="D2219" s="3">
        <v>4.0808095</v>
      </c>
      <c r="E2219" s="3">
        <v>1.3529061</v>
      </c>
      <c r="F2219" s="3">
        <v>105.49460999999999</v>
      </c>
      <c r="G2219" s="3">
        <v>1.903999</v>
      </c>
      <c r="H2219" s="3">
        <v>-1.5140800000000001</v>
      </c>
    </row>
    <row r="2220" spans="1:8">
      <c r="A2220" s="3" t="s">
        <v>14</v>
      </c>
      <c r="B2220" s="3">
        <v>2004</v>
      </c>
      <c r="C2220" s="3">
        <v>136</v>
      </c>
      <c r="D2220" s="3">
        <v>3.9536818</v>
      </c>
      <c r="E2220" s="3">
        <v>1.3529061</v>
      </c>
      <c r="F2220" s="3">
        <v>105.49460999999999</v>
      </c>
      <c r="G2220" s="3">
        <v>1.903999</v>
      </c>
      <c r="H2220" s="3">
        <v>-1.5034019999999999</v>
      </c>
    </row>
    <row r="2221" spans="1:8">
      <c r="A2221" s="3" t="s">
        <v>14</v>
      </c>
      <c r="B2221" s="3">
        <v>2004</v>
      </c>
      <c r="C2221" s="3">
        <v>136</v>
      </c>
      <c r="D2221" s="3">
        <v>3.7921304</v>
      </c>
      <c r="E2221" s="3">
        <v>1.3529061</v>
      </c>
      <c r="F2221" s="3">
        <v>105.49460999999999</v>
      </c>
      <c r="G2221" s="3">
        <v>1.903999</v>
      </c>
      <c r="H2221" s="3">
        <v>-1.4927239999999999</v>
      </c>
    </row>
    <row r="2222" spans="1:8">
      <c r="A2222" s="3" t="s">
        <v>14</v>
      </c>
      <c r="B2222" s="3">
        <v>2005</v>
      </c>
      <c r="C2222" s="3">
        <v>136</v>
      </c>
      <c r="D2222" s="3">
        <v>3.7131428999999998</v>
      </c>
      <c r="E2222" s="3">
        <v>0.89791023999999997</v>
      </c>
      <c r="F2222" s="3">
        <v>105.10102000000001</v>
      </c>
      <c r="G2222" s="3">
        <v>1.808702</v>
      </c>
      <c r="H2222" s="3">
        <v>-0.95451220000000003</v>
      </c>
    </row>
    <row r="2223" spans="1:8">
      <c r="A2223" s="3" t="s">
        <v>14</v>
      </c>
      <c r="B2223" s="3">
        <v>2005</v>
      </c>
      <c r="C2223" s="3">
        <v>136</v>
      </c>
      <c r="D2223" s="3">
        <v>3.6908500000000002</v>
      </c>
      <c r="E2223" s="3">
        <v>0.89791023999999997</v>
      </c>
      <c r="F2223" s="3">
        <v>105.10102000000001</v>
      </c>
      <c r="G2223" s="3">
        <v>1.803132</v>
      </c>
      <c r="H2223" s="3">
        <v>-2.1809660000000002</v>
      </c>
    </row>
    <row r="2224" spans="1:8">
      <c r="A2224" s="3" t="s">
        <v>14</v>
      </c>
      <c r="B2224" s="3">
        <v>2005</v>
      </c>
      <c r="C2224" s="3">
        <v>136</v>
      </c>
      <c r="D2224" s="3">
        <v>3.8377390999999998</v>
      </c>
      <c r="E2224" s="3">
        <v>0.89791023999999997</v>
      </c>
      <c r="F2224" s="3">
        <v>105.10102000000001</v>
      </c>
      <c r="G2224" s="3">
        <v>1.7802640000000001</v>
      </c>
      <c r="H2224" s="3">
        <v>-1.9002319999999999</v>
      </c>
    </row>
    <row r="2225" spans="1:8">
      <c r="A2225" s="3" t="s">
        <v>14</v>
      </c>
      <c r="B2225" s="3">
        <v>2005</v>
      </c>
      <c r="C2225" s="3">
        <v>136</v>
      </c>
      <c r="D2225" s="3">
        <v>3.657</v>
      </c>
      <c r="E2225" s="3">
        <v>0.89791023999999997</v>
      </c>
      <c r="F2225" s="3">
        <v>105.10102000000001</v>
      </c>
      <c r="G2225" s="3">
        <v>1.650825</v>
      </c>
      <c r="H2225" s="3">
        <v>-1.8190189999999999</v>
      </c>
    </row>
    <row r="2226" spans="1:8">
      <c r="A2226" s="3" t="s">
        <v>14</v>
      </c>
      <c r="B2226" s="3">
        <v>2005</v>
      </c>
      <c r="C2226" s="3">
        <v>136</v>
      </c>
      <c r="D2226" s="3">
        <v>3.5230909000000001</v>
      </c>
      <c r="E2226" s="3">
        <v>0.89791023999999997</v>
      </c>
      <c r="F2226" s="3">
        <v>105.10102000000001</v>
      </c>
      <c r="G2226" s="3">
        <v>1.5969949999999999</v>
      </c>
      <c r="H2226" s="3">
        <v>-1.6095349999999999</v>
      </c>
    </row>
    <row r="2227" spans="1:8">
      <c r="A2227" s="3" t="s">
        <v>14</v>
      </c>
      <c r="B2227" s="3">
        <v>2005</v>
      </c>
      <c r="C2227" s="3">
        <v>136</v>
      </c>
      <c r="D2227" s="3">
        <v>3.4110455000000002</v>
      </c>
      <c r="E2227" s="3">
        <v>0.89791023999999997</v>
      </c>
      <c r="F2227" s="3">
        <v>105.10102000000001</v>
      </c>
      <c r="G2227" s="3">
        <v>1.2935430000000001</v>
      </c>
      <c r="H2227" s="3">
        <v>-1.6273230000000001</v>
      </c>
    </row>
    <row r="2228" spans="1:8">
      <c r="A2228" s="3" t="s">
        <v>14</v>
      </c>
      <c r="B2228" s="3">
        <v>2005</v>
      </c>
      <c r="C2228" s="3">
        <v>136</v>
      </c>
      <c r="D2228" s="3">
        <v>3.4463810000000001</v>
      </c>
      <c r="E2228" s="3">
        <v>0.89791023999999997</v>
      </c>
      <c r="F2228" s="3">
        <v>105.10102000000001</v>
      </c>
      <c r="G2228" s="3">
        <v>1.169816</v>
      </c>
      <c r="H2228" s="3">
        <v>-1.4438820000000001</v>
      </c>
    </row>
    <row r="2229" spans="1:8">
      <c r="A2229" s="3" t="s">
        <v>14</v>
      </c>
      <c r="B2229" s="3">
        <v>2005</v>
      </c>
      <c r="C2229" s="3">
        <v>136</v>
      </c>
      <c r="D2229" s="3">
        <v>3.4533043000000001</v>
      </c>
      <c r="E2229" s="3">
        <v>0.89791023999999997</v>
      </c>
      <c r="F2229" s="3">
        <v>105.10102000000001</v>
      </c>
      <c r="G2229" s="3">
        <v>1.1913800000000001</v>
      </c>
      <c r="H2229" s="3">
        <v>-1.562289</v>
      </c>
    </row>
    <row r="2230" spans="1:8">
      <c r="A2230" s="3" t="s">
        <v>14</v>
      </c>
      <c r="B2230" s="3">
        <v>2005</v>
      </c>
      <c r="C2230" s="3">
        <v>136</v>
      </c>
      <c r="D2230" s="3">
        <v>3.2932272999999999</v>
      </c>
      <c r="E2230" s="3">
        <v>0.89791023999999997</v>
      </c>
      <c r="F2230" s="3">
        <v>105.10102000000001</v>
      </c>
      <c r="G2230" s="3">
        <v>1.0404580000000001</v>
      </c>
      <c r="H2230" s="3">
        <v>-1.908069</v>
      </c>
    </row>
    <row r="2231" spans="1:8">
      <c r="A2231" s="3" t="s">
        <v>14</v>
      </c>
      <c r="B2231" s="3">
        <v>2005</v>
      </c>
      <c r="C2231" s="3">
        <v>136</v>
      </c>
      <c r="D2231" s="3">
        <v>3.4569048000000002</v>
      </c>
      <c r="E2231" s="3">
        <v>0.89791023999999997</v>
      </c>
      <c r="F2231" s="3">
        <v>105.10102000000001</v>
      </c>
      <c r="G2231" s="3">
        <v>1.0602640000000001</v>
      </c>
      <c r="H2231" s="3">
        <v>-1.9870859999999999</v>
      </c>
    </row>
    <row r="2232" spans="1:8">
      <c r="A2232" s="3" t="s">
        <v>14</v>
      </c>
      <c r="B2232" s="3">
        <v>2005</v>
      </c>
      <c r="C2232" s="3">
        <v>136</v>
      </c>
      <c r="D2232" s="3">
        <v>3.6666363999999998</v>
      </c>
      <c r="E2232" s="3">
        <v>0.89791023999999997</v>
      </c>
      <c r="F2232" s="3">
        <v>105.10102000000001</v>
      </c>
      <c r="G2232" s="3">
        <v>1.1553949999999999</v>
      </c>
      <c r="H2232" s="3">
        <v>-2.1667930000000002</v>
      </c>
    </row>
    <row r="2233" spans="1:8">
      <c r="A2233" s="3" t="s">
        <v>14</v>
      </c>
      <c r="B2233" s="3">
        <v>2005</v>
      </c>
      <c r="C2233" s="3">
        <v>136</v>
      </c>
      <c r="D2233" s="3">
        <v>3.5539545000000001</v>
      </c>
      <c r="E2233" s="3">
        <v>0.89791023999999997</v>
      </c>
      <c r="F2233" s="3">
        <v>105.10102000000001</v>
      </c>
      <c r="G2233" s="3">
        <v>1.2589170000000001</v>
      </c>
      <c r="H2233" s="3">
        <v>-2.4053300000000002</v>
      </c>
    </row>
    <row r="2234" spans="1:8">
      <c r="A2234" s="3" t="s">
        <v>14</v>
      </c>
      <c r="B2234" s="3">
        <v>2006</v>
      </c>
      <c r="C2234" s="3">
        <v>136</v>
      </c>
      <c r="D2234" s="3">
        <v>3.5507273000000001</v>
      </c>
      <c r="E2234" s="3">
        <v>0.16009656</v>
      </c>
      <c r="F2234" s="3">
        <v>106.55756</v>
      </c>
      <c r="G2234" s="3">
        <v>1.2765649999999999</v>
      </c>
      <c r="H2234" s="3">
        <v>-2.041833</v>
      </c>
    </row>
    <row r="2235" spans="1:8">
      <c r="A2235" s="3" t="s">
        <v>14</v>
      </c>
      <c r="B2235" s="3">
        <v>2006</v>
      </c>
      <c r="C2235" s="3">
        <v>136</v>
      </c>
      <c r="D2235" s="3">
        <v>3.7023000000000001</v>
      </c>
      <c r="E2235" s="3">
        <v>0.16009656</v>
      </c>
      <c r="F2235" s="3">
        <v>106.55756</v>
      </c>
      <c r="G2235" s="3">
        <v>1.269441</v>
      </c>
      <c r="H2235" s="3">
        <v>-2.683513</v>
      </c>
    </row>
    <row r="2236" spans="1:8">
      <c r="A2236" s="3" t="s">
        <v>14</v>
      </c>
      <c r="B2236" s="3">
        <v>2006</v>
      </c>
      <c r="C2236" s="3">
        <v>136</v>
      </c>
      <c r="D2236" s="3">
        <v>3.9398260999999999</v>
      </c>
      <c r="E2236" s="3">
        <v>0.16009656</v>
      </c>
      <c r="F2236" s="3">
        <v>106.55756</v>
      </c>
      <c r="G2236" s="3">
        <v>1.248505</v>
      </c>
      <c r="H2236" s="3">
        <v>-2.8541660000000002</v>
      </c>
    </row>
    <row r="2237" spans="1:8">
      <c r="A2237" s="3" t="s">
        <v>14</v>
      </c>
      <c r="B2237" s="3">
        <v>2006</v>
      </c>
      <c r="C2237" s="3">
        <v>136</v>
      </c>
      <c r="D2237" s="3">
        <v>4.2428999999999997</v>
      </c>
      <c r="E2237" s="3">
        <v>0.16009656</v>
      </c>
      <c r="F2237" s="3">
        <v>106.55756</v>
      </c>
      <c r="G2237" s="3">
        <v>1.233047</v>
      </c>
      <c r="H2237" s="3">
        <v>-2.978666</v>
      </c>
    </row>
    <row r="2238" spans="1:8">
      <c r="A2238" s="3" t="s">
        <v>14</v>
      </c>
      <c r="B2238" s="3">
        <v>2006</v>
      </c>
      <c r="C2238" s="3">
        <v>136</v>
      </c>
      <c r="D2238" s="3">
        <v>4.2898261</v>
      </c>
      <c r="E2238" s="3">
        <v>0.16009656</v>
      </c>
      <c r="F2238" s="3">
        <v>106.55756</v>
      </c>
      <c r="G2238" s="3">
        <v>1.2405280000000001</v>
      </c>
      <c r="H2238" s="3">
        <v>-1.9165019999999999</v>
      </c>
    </row>
    <row r="2239" spans="1:8">
      <c r="A2239" s="3" t="s">
        <v>14</v>
      </c>
      <c r="B2239" s="3">
        <v>2006</v>
      </c>
      <c r="C2239" s="3">
        <v>136</v>
      </c>
      <c r="D2239" s="3">
        <v>4.3053635999999997</v>
      </c>
      <c r="E2239" s="3">
        <v>0.16009656</v>
      </c>
      <c r="F2239" s="3">
        <v>106.55756</v>
      </c>
      <c r="G2239" s="3">
        <v>1.2405280000000001</v>
      </c>
      <c r="H2239" s="3">
        <v>-1.7811840000000001</v>
      </c>
    </row>
    <row r="2240" spans="1:8">
      <c r="A2240" s="3" t="s">
        <v>14</v>
      </c>
      <c r="B2240" s="3">
        <v>2006</v>
      </c>
      <c r="C2240" s="3">
        <v>136</v>
      </c>
      <c r="D2240" s="3">
        <v>4.3134285999999999</v>
      </c>
      <c r="E2240" s="3">
        <v>0.16009656</v>
      </c>
      <c r="F2240" s="3">
        <v>106.55756</v>
      </c>
      <c r="G2240" s="3">
        <v>1.2164140000000001</v>
      </c>
      <c r="H2240" s="3">
        <v>-1.7811840000000001</v>
      </c>
    </row>
    <row r="2241" spans="1:8">
      <c r="A2241" s="3" t="s">
        <v>14</v>
      </c>
      <c r="B2241" s="3">
        <v>2006</v>
      </c>
      <c r="C2241" s="3">
        <v>136</v>
      </c>
      <c r="D2241" s="3">
        <v>4.1731739000000001</v>
      </c>
      <c r="E2241" s="3">
        <v>0.16009656</v>
      </c>
      <c r="F2241" s="3">
        <v>106.55756</v>
      </c>
      <c r="G2241" s="3">
        <v>1.1856789999999999</v>
      </c>
      <c r="H2241" s="3">
        <v>-1.487163</v>
      </c>
    </row>
    <row r="2242" spans="1:8">
      <c r="A2242" s="3" t="s">
        <v>14</v>
      </c>
      <c r="B2242" s="3">
        <v>2006</v>
      </c>
      <c r="C2242" s="3">
        <v>136</v>
      </c>
      <c r="D2242" s="3">
        <v>4.0397143</v>
      </c>
      <c r="E2242" s="3">
        <v>0.16009656</v>
      </c>
      <c r="F2242" s="3">
        <v>106.55756</v>
      </c>
      <c r="G2242" s="3">
        <v>1.203044</v>
      </c>
      <c r="H2242" s="3">
        <v>-1.5152289999999999</v>
      </c>
    </row>
    <row r="2243" spans="1:8">
      <c r="A2243" s="3" t="s">
        <v>14</v>
      </c>
      <c r="B2243" s="3">
        <v>2006</v>
      </c>
      <c r="C2243" s="3">
        <v>136</v>
      </c>
      <c r="D2243" s="3">
        <v>4.0766818000000002</v>
      </c>
      <c r="E2243" s="3">
        <v>0.16009656</v>
      </c>
      <c r="F2243" s="3">
        <v>106.55756</v>
      </c>
      <c r="G2243" s="3">
        <v>1.2365919999999999</v>
      </c>
      <c r="H2243" s="3">
        <v>-1.136733</v>
      </c>
    </row>
    <row r="2244" spans="1:8">
      <c r="A2244" s="3" t="s">
        <v>14</v>
      </c>
      <c r="B2244" s="3">
        <v>2006</v>
      </c>
      <c r="C2244" s="3">
        <v>136</v>
      </c>
      <c r="D2244" s="3">
        <v>3.9790000000000001</v>
      </c>
      <c r="E2244" s="3">
        <v>0.16009656</v>
      </c>
      <c r="F2244" s="3">
        <v>106.55756</v>
      </c>
      <c r="G2244" s="3">
        <v>1.291107</v>
      </c>
      <c r="H2244" s="3">
        <v>-1.218653</v>
      </c>
    </row>
    <row r="2245" spans="1:8">
      <c r="A2245" s="3" t="s">
        <v>14</v>
      </c>
      <c r="B2245" s="3">
        <v>2006</v>
      </c>
      <c r="C2245" s="3">
        <v>136</v>
      </c>
      <c r="D2245" s="3">
        <v>4.0617143000000002</v>
      </c>
      <c r="E2245" s="3">
        <v>0.16009656</v>
      </c>
      <c r="F2245" s="3">
        <v>106.55756</v>
      </c>
      <c r="G2245" s="3">
        <v>1.273269</v>
      </c>
      <c r="H2245" s="3">
        <v>-0.76213560000000002</v>
      </c>
    </row>
    <row r="2246" spans="1:8">
      <c r="A2246" s="3" t="s">
        <v>14</v>
      </c>
      <c r="B2246" s="3">
        <v>2007</v>
      </c>
      <c r="C2246" s="3">
        <v>136</v>
      </c>
      <c r="D2246" s="3">
        <v>4.2510000000000003</v>
      </c>
      <c r="E2246" s="3">
        <v>0.65457993999999997</v>
      </c>
      <c r="F2246" s="3">
        <v>106.73974</v>
      </c>
      <c r="G2246" s="3">
        <v>1.4480869999999999</v>
      </c>
      <c r="H2246" s="3">
        <v>0.28260299999999999</v>
      </c>
    </row>
    <row r="2247" spans="1:8">
      <c r="A2247" s="3" t="s">
        <v>14</v>
      </c>
      <c r="B2247" s="3">
        <v>2007</v>
      </c>
      <c r="C2247" s="3">
        <v>136</v>
      </c>
      <c r="D2247" s="3">
        <v>4.2732000000000001</v>
      </c>
      <c r="E2247" s="3">
        <v>0.65457993999999997</v>
      </c>
      <c r="F2247" s="3">
        <v>106.73974</v>
      </c>
      <c r="G2247" s="3">
        <v>1.4818450000000001</v>
      </c>
      <c r="H2247" s="3">
        <v>-0.89939029999999998</v>
      </c>
    </row>
    <row r="2248" spans="1:8">
      <c r="A2248" s="3" t="s">
        <v>14</v>
      </c>
      <c r="B2248" s="3">
        <v>2007</v>
      </c>
      <c r="C2248" s="3">
        <v>136</v>
      </c>
      <c r="D2248" s="3">
        <v>4.1886818000000003</v>
      </c>
      <c r="E2248" s="3">
        <v>0.65457993999999997</v>
      </c>
      <c r="F2248" s="3">
        <v>106.73974</v>
      </c>
      <c r="G2248" s="3">
        <v>1.620406</v>
      </c>
      <c r="H2248" s="3">
        <v>-0.85997120000000005</v>
      </c>
    </row>
    <row r="2249" spans="1:8">
      <c r="A2249" s="3" t="s">
        <v>14</v>
      </c>
      <c r="B2249" s="3">
        <v>2007</v>
      </c>
      <c r="C2249" s="3">
        <v>136</v>
      </c>
      <c r="D2249" s="3">
        <v>4.3769524000000004</v>
      </c>
      <c r="E2249" s="3">
        <v>0.65457993999999997</v>
      </c>
      <c r="F2249" s="3">
        <v>106.73974</v>
      </c>
      <c r="G2249" s="3">
        <v>1.610179</v>
      </c>
      <c r="H2249" s="3">
        <v>-0.9065242</v>
      </c>
    </row>
    <row r="2250" spans="1:8">
      <c r="A2250" s="3" t="s">
        <v>14</v>
      </c>
      <c r="B2250" s="3">
        <v>2007</v>
      </c>
      <c r="C2250" s="3">
        <v>136</v>
      </c>
      <c r="D2250" s="3">
        <v>4.5013043000000001</v>
      </c>
      <c r="E2250" s="3">
        <v>0.65457993999999997</v>
      </c>
      <c r="F2250" s="3">
        <v>106.73974</v>
      </c>
      <c r="G2250" s="3">
        <v>1.6498109999999999</v>
      </c>
      <c r="H2250" s="3">
        <v>-0.8932042</v>
      </c>
    </row>
    <row r="2251" spans="1:8">
      <c r="A2251" s="3" t="s">
        <v>14</v>
      </c>
      <c r="B2251" s="3">
        <v>2007</v>
      </c>
      <c r="C2251" s="3">
        <v>136</v>
      </c>
      <c r="D2251" s="3">
        <v>4.7879047999999997</v>
      </c>
      <c r="E2251" s="3">
        <v>0.65457993999999997</v>
      </c>
      <c r="F2251" s="3">
        <v>106.73974</v>
      </c>
      <c r="G2251" s="3">
        <v>1.676555</v>
      </c>
      <c r="H2251" s="3">
        <v>-0.89754160000000005</v>
      </c>
    </row>
    <row r="2252" spans="1:8">
      <c r="A2252" s="3" t="s">
        <v>14</v>
      </c>
      <c r="B2252" s="3">
        <v>2007</v>
      </c>
      <c r="C2252" s="3">
        <v>136</v>
      </c>
      <c r="D2252" s="3">
        <v>4.7720454999999999</v>
      </c>
      <c r="E2252" s="3">
        <v>0.65457993999999997</v>
      </c>
      <c r="F2252" s="3">
        <v>106.73974</v>
      </c>
      <c r="G2252" s="3">
        <v>1.689983</v>
      </c>
      <c r="H2252" s="3">
        <v>-0.85510600000000003</v>
      </c>
    </row>
    <row r="2253" spans="1:8">
      <c r="A2253" s="3" t="s">
        <v>14</v>
      </c>
      <c r="B2253" s="3">
        <v>2007</v>
      </c>
      <c r="C2253" s="3">
        <v>136</v>
      </c>
      <c r="D2253" s="3">
        <v>4.5984783</v>
      </c>
      <c r="E2253" s="3">
        <v>0.65457993999999997</v>
      </c>
      <c r="F2253" s="3">
        <v>106.73974</v>
      </c>
      <c r="G2253" s="3">
        <v>1.663745</v>
      </c>
      <c r="H2253" s="3">
        <v>-0.86675310000000005</v>
      </c>
    </row>
    <row r="2254" spans="1:8">
      <c r="A2254" s="3" t="s">
        <v>14</v>
      </c>
      <c r="B2254" s="3">
        <v>2007</v>
      </c>
      <c r="C2254" s="3">
        <v>136</v>
      </c>
      <c r="D2254" s="3">
        <v>4.5323000000000002</v>
      </c>
      <c r="E2254" s="3">
        <v>0.65457993999999997</v>
      </c>
      <c r="F2254" s="3">
        <v>106.73974</v>
      </c>
      <c r="G2254" s="3">
        <v>1.5071289999999999</v>
      </c>
      <c r="H2254" s="3">
        <v>-0.84452459999999996</v>
      </c>
    </row>
    <row r="2255" spans="1:8">
      <c r="A2255" s="3" t="s">
        <v>14</v>
      </c>
      <c r="B2255" s="3">
        <v>2007</v>
      </c>
      <c r="C2255" s="3">
        <v>136</v>
      </c>
      <c r="D2255" s="3">
        <v>4.5554347999999996</v>
      </c>
      <c r="E2255" s="3">
        <v>0.65457993999999997</v>
      </c>
      <c r="F2255" s="3">
        <v>106.73974</v>
      </c>
      <c r="G2255" s="3">
        <v>1.4192629999999999</v>
      </c>
      <c r="H2255" s="3">
        <v>-0.81300459999999997</v>
      </c>
    </row>
    <row r="2256" spans="1:8">
      <c r="A2256" s="3" t="s">
        <v>14</v>
      </c>
      <c r="B2256" s="3">
        <v>2007</v>
      </c>
      <c r="C2256" s="3">
        <v>136</v>
      </c>
      <c r="D2256" s="3">
        <v>4.4222273000000003</v>
      </c>
      <c r="E2256" s="3">
        <v>0.65457993999999997</v>
      </c>
      <c r="F2256" s="3">
        <v>106.73974</v>
      </c>
      <c r="G2256" s="3">
        <v>1.343172</v>
      </c>
      <c r="H2256" s="3">
        <v>-0.84336960000000005</v>
      </c>
    </row>
    <row r="2257" spans="1:8">
      <c r="A2257" s="3" t="s">
        <v>14</v>
      </c>
      <c r="B2257" s="3">
        <v>2007</v>
      </c>
      <c r="C2257" s="3">
        <v>136</v>
      </c>
      <c r="D2257" s="3">
        <v>4.5700475999999997</v>
      </c>
      <c r="E2257" s="3">
        <v>0.65457993999999997</v>
      </c>
      <c r="F2257" s="3">
        <v>106.73974</v>
      </c>
      <c r="G2257" s="3">
        <v>1.253571</v>
      </c>
      <c r="H2257" s="3">
        <v>-0.41880119999999998</v>
      </c>
    </row>
    <row r="2258" spans="1:8">
      <c r="A2258" s="3" t="s">
        <v>14</v>
      </c>
      <c r="B2258" s="3">
        <v>2008</v>
      </c>
      <c r="C2258" s="3">
        <v>136</v>
      </c>
      <c r="D2258" s="3">
        <v>4.4099130000000004</v>
      </c>
      <c r="E2258" s="3">
        <v>3.0130124</v>
      </c>
      <c r="F2258" s="3">
        <v>103.88949</v>
      </c>
      <c r="G2258" s="3">
        <v>1.5217620000000001</v>
      </c>
      <c r="H2258" s="3">
        <v>-0.43736849999999999</v>
      </c>
    </row>
    <row r="2259" spans="1:8">
      <c r="A2259" s="3" t="s">
        <v>14</v>
      </c>
      <c r="B2259" s="3">
        <v>2008</v>
      </c>
      <c r="C2259" s="3">
        <v>136</v>
      </c>
      <c r="D2259" s="3">
        <v>4.3574761999999998</v>
      </c>
      <c r="E2259" s="3">
        <v>3.0130124</v>
      </c>
      <c r="F2259" s="3">
        <v>103.88949</v>
      </c>
      <c r="G2259" s="3">
        <v>1.3852789999999999</v>
      </c>
      <c r="H2259" s="3">
        <v>-0.46156459999999999</v>
      </c>
    </row>
    <row r="2260" spans="1:8">
      <c r="A2260" s="3" t="s">
        <v>14</v>
      </c>
      <c r="B2260" s="3">
        <v>2008</v>
      </c>
      <c r="C2260" s="3">
        <v>136</v>
      </c>
      <c r="D2260" s="3">
        <v>4.3797619000000001</v>
      </c>
      <c r="E2260" s="3">
        <v>3.0130124</v>
      </c>
      <c r="F2260" s="3">
        <v>103.88949</v>
      </c>
      <c r="G2260" s="3">
        <v>1.2387950000000001</v>
      </c>
      <c r="H2260" s="3">
        <v>-0.22648080000000001</v>
      </c>
    </row>
    <row r="2261" spans="1:8">
      <c r="A2261" s="3" t="s">
        <v>14</v>
      </c>
      <c r="B2261" s="3">
        <v>2008</v>
      </c>
      <c r="C2261" s="3">
        <v>136</v>
      </c>
      <c r="D2261" s="3">
        <v>4.5389545</v>
      </c>
      <c r="E2261" s="3">
        <v>3.0130124</v>
      </c>
      <c r="F2261" s="3">
        <v>103.88949</v>
      </c>
      <c r="G2261" s="3">
        <v>1.061545</v>
      </c>
      <c r="H2261" s="3">
        <v>-0.19887070000000001</v>
      </c>
    </row>
    <row r="2262" spans="1:8">
      <c r="A2262" s="3" t="s">
        <v>14</v>
      </c>
      <c r="B2262" s="3">
        <v>2008</v>
      </c>
      <c r="C2262" s="3">
        <v>136</v>
      </c>
      <c r="D2262" s="3">
        <v>4.6497273000000003</v>
      </c>
      <c r="E2262" s="3">
        <v>3.0130124</v>
      </c>
      <c r="F2262" s="3">
        <v>103.88949</v>
      </c>
      <c r="G2262" s="3">
        <v>1.0028300000000001</v>
      </c>
      <c r="H2262" s="3">
        <v>-0.20877760000000001</v>
      </c>
    </row>
    <row r="2263" spans="1:8">
      <c r="A2263" s="3" t="s">
        <v>14</v>
      </c>
      <c r="B2263" s="3">
        <v>2008</v>
      </c>
      <c r="C2263" s="3">
        <v>136</v>
      </c>
      <c r="D2263" s="3">
        <v>5.0662856999999999</v>
      </c>
      <c r="E2263" s="3">
        <v>3.0130124</v>
      </c>
      <c r="F2263" s="3">
        <v>103.88949</v>
      </c>
      <c r="G2263" s="3">
        <v>0.93241169999999995</v>
      </c>
      <c r="H2263" s="3">
        <v>-0.28005010000000002</v>
      </c>
    </row>
    <row r="2264" spans="1:8">
      <c r="A2264" s="3" t="s">
        <v>14</v>
      </c>
      <c r="B2264" s="3">
        <v>2008</v>
      </c>
      <c r="C2264" s="3">
        <v>136</v>
      </c>
      <c r="D2264" s="3">
        <v>5.0296522000000001</v>
      </c>
      <c r="E2264" s="3">
        <v>3.0130124</v>
      </c>
      <c r="F2264" s="3">
        <v>103.88949</v>
      </c>
      <c r="G2264" s="3">
        <v>0.78612669999999996</v>
      </c>
      <c r="H2264" s="3">
        <v>-0.23278699999999999</v>
      </c>
    </row>
    <row r="2265" spans="1:8">
      <c r="A2265" s="3" t="s">
        <v>14</v>
      </c>
      <c r="B2265" s="3">
        <v>2008</v>
      </c>
      <c r="C2265" s="3">
        <v>136</v>
      </c>
      <c r="D2265" s="3">
        <v>4.7922856999999999</v>
      </c>
      <c r="E2265" s="3">
        <v>3.0130124</v>
      </c>
      <c r="F2265" s="3">
        <v>103.88949</v>
      </c>
      <c r="G2265" s="3">
        <v>0.60979459999999996</v>
      </c>
      <c r="H2265" s="3">
        <v>-0.19528229999999999</v>
      </c>
    </row>
    <row r="2266" spans="1:8">
      <c r="A2266" s="3" t="s">
        <v>14</v>
      </c>
      <c r="B2266" s="3">
        <v>2008</v>
      </c>
      <c r="C2266" s="3">
        <v>136</v>
      </c>
      <c r="D2266" s="3">
        <v>4.8134091000000003</v>
      </c>
      <c r="E2266" s="3">
        <v>3.0130124</v>
      </c>
      <c r="F2266" s="3">
        <v>103.88949</v>
      </c>
      <c r="G2266" s="3">
        <v>0.54781590000000002</v>
      </c>
      <c r="H2266" s="3">
        <v>-4.15378E-2</v>
      </c>
    </row>
    <row r="2267" spans="1:8">
      <c r="A2267" s="3" t="s">
        <v>14</v>
      </c>
      <c r="B2267" s="3">
        <v>2008</v>
      </c>
      <c r="C2267" s="3">
        <v>136</v>
      </c>
      <c r="D2267" s="3">
        <v>4.7692173999999996</v>
      </c>
      <c r="E2267" s="3">
        <v>3.0130124</v>
      </c>
      <c r="F2267" s="3">
        <v>103.88949</v>
      </c>
      <c r="G2267" s="3">
        <v>4.2937799999999998E-2</v>
      </c>
      <c r="H2267" s="3">
        <v>-0.19283139999999999</v>
      </c>
    </row>
    <row r="2268" spans="1:8">
      <c r="A2268" s="3" t="s">
        <v>14</v>
      </c>
      <c r="B2268" s="3">
        <v>2008</v>
      </c>
      <c r="C2268" s="3">
        <v>136</v>
      </c>
      <c r="D2268" s="3">
        <v>4.6096000000000004</v>
      </c>
      <c r="E2268" s="3">
        <v>3.0130124</v>
      </c>
      <c r="F2268" s="3">
        <v>103.88949</v>
      </c>
      <c r="G2268" s="3">
        <v>4.2937799999999998E-2</v>
      </c>
      <c r="H2268" s="3">
        <v>-0.3097782</v>
      </c>
    </row>
    <row r="2269" spans="1:8">
      <c r="A2269" s="3" t="s">
        <v>14</v>
      </c>
      <c r="B2269" s="3">
        <v>2008</v>
      </c>
      <c r="C2269" s="3">
        <v>136</v>
      </c>
      <c r="D2269" s="3">
        <v>4.3973912999999998</v>
      </c>
      <c r="E2269" s="3">
        <v>3.0130124</v>
      </c>
      <c r="F2269" s="3">
        <v>103.88949</v>
      </c>
      <c r="G2269" s="3">
        <v>-1.0812999999999999</v>
      </c>
      <c r="H2269" s="3">
        <v>-0.3097782</v>
      </c>
    </row>
    <row r="2270" spans="1:8">
      <c r="A2270" s="3" t="s">
        <v>14</v>
      </c>
      <c r="B2270" s="3">
        <v>2009</v>
      </c>
      <c r="C2270" s="3">
        <v>136</v>
      </c>
      <c r="D2270" s="3">
        <v>4.5181364000000004</v>
      </c>
      <c r="E2270" s="3">
        <v>2.0138443000000001</v>
      </c>
      <c r="F2270" s="3">
        <v>106.16395</v>
      </c>
      <c r="G2270" s="3">
        <v>0.50570210000000004</v>
      </c>
      <c r="H2270" s="3">
        <v>-0.80833310000000003</v>
      </c>
    </row>
    <row r="2271" spans="1:8">
      <c r="A2271" s="3" t="s">
        <v>14</v>
      </c>
      <c r="B2271" s="3">
        <v>2009</v>
      </c>
      <c r="C2271" s="3">
        <v>136</v>
      </c>
      <c r="D2271" s="3">
        <v>4.5489499999999996</v>
      </c>
      <c r="E2271" s="3">
        <v>2.0138443000000001</v>
      </c>
      <c r="F2271" s="3">
        <v>106.16395</v>
      </c>
      <c r="G2271" s="3">
        <v>0.30690400000000001</v>
      </c>
      <c r="H2271" s="3">
        <v>-1.15357</v>
      </c>
    </row>
    <row r="2272" spans="1:8">
      <c r="A2272" s="3" t="s">
        <v>14</v>
      </c>
      <c r="B2272" s="3">
        <v>2009</v>
      </c>
      <c r="C2272" s="3">
        <v>136</v>
      </c>
      <c r="D2272" s="3">
        <v>4.4694545000000003</v>
      </c>
      <c r="E2272" s="3">
        <v>2.0138443000000001</v>
      </c>
      <c r="F2272" s="3">
        <v>106.16395</v>
      </c>
      <c r="G2272" s="3">
        <v>0.25403490000000001</v>
      </c>
      <c r="H2272" s="3">
        <v>-1.6757120000000001</v>
      </c>
    </row>
    <row r="2273" spans="1:8">
      <c r="A2273" s="3" t="s">
        <v>14</v>
      </c>
      <c r="B2273" s="3">
        <v>2009</v>
      </c>
      <c r="C2273" s="3">
        <v>136</v>
      </c>
      <c r="D2273" s="3">
        <v>4.3604091</v>
      </c>
      <c r="E2273" s="3">
        <v>2.0138443000000001</v>
      </c>
      <c r="F2273" s="3">
        <v>106.16395</v>
      </c>
      <c r="G2273" s="3">
        <v>6.7732000000000001E-3</v>
      </c>
      <c r="H2273" s="3">
        <v>-1.4963610000000001</v>
      </c>
    </row>
    <row r="2274" spans="1:8">
      <c r="A2274" s="3" t="s">
        <v>14</v>
      </c>
      <c r="B2274" s="3">
        <v>2009</v>
      </c>
      <c r="C2274" s="3">
        <v>136</v>
      </c>
      <c r="D2274" s="3">
        <v>4.3241429</v>
      </c>
      <c r="E2274" s="3">
        <v>2.0138443000000001</v>
      </c>
      <c r="F2274" s="3">
        <v>106.16395</v>
      </c>
      <c r="G2274" s="3">
        <v>7.5929300000000005E-2</v>
      </c>
      <c r="H2274" s="3">
        <v>-1.4657210000000001</v>
      </c>
    </row>
    <row r="2275" spans="1:8">
      <c r="A2275" s="3" t="s">
        <v>14</v>
      </c>
      <c r="B2275" s="3">
        <v>2009</v>
      </c>
      <c r="C2275" s="3">
        <v>136</v>
      </c>
      <c r="D2275" s="3">
        <v>4.5868636</v>
      </c>
      <c r="E2275" s="3">
        <v>2.0138443000000001</v>
      </c>
      <c r="F2275" s="3">
        <v>106.16395</v>
      </c>
      <c r="G2275" s="3">
        <v>4.56972E-2</v>
      </c>
      <c r="H2275" s="3">
        <v>-1.3365739999999999</v>
      </c>
    </row>
    <row r="2276" spans="1:8">
      <c r="A2276" s="3" t="s">
        <v>14</v>
      </c>
      <c r="B2276" s="3">
        <v>2009</v>
      </c>
      <c r="C2276" s="3">
        <v>136</v>
      </c>
      <c r="D2276" s="3">
        <v>4.3745216999999998</v>
      </c>
      <c r="E2276" s="3">
        <v>2.0138443000000001</v>
      </c>
      <c r="F2276" s="3">
        <v>106.16395</v>
      </c>
      <c r="G2276" s="3">
        <v>5.55755E-2</v>
      </c>
      <c r="H2276" s="3">
        <v>-1.1665669999999999</v>
      </c>
    </row>
    <row r="2277" spans="1:8">
      <c r="A2277" s="3" t="s">
        <v>14</v>
      </c>
      <c r="B2277" s="3">
        <v>2009</v>
      </c>
      <c r="C2277" s="3">
        <v>136</v>
      </c>
      <c r="D2277" s="3">
        <v>4.1243333</v>
      </c>
      <c r="E2277" s="3">
        <v>2.0138443000000001</v>
      </c>
      <c r="F2277" s="3">
        <v>106.16395</v>
      </c>
      <c r="G2277" s="3">
        <v>0.2564167</v>
      </c>
      <c r="H2277" s="3">
        <v>-1.2671730000000001</v>
      </c>
    </row>
    <row r="2278" spans="1:8">
      <c r="A2278" s="3" t="s">
        <v>14</v>
      </c>
      <c r="B2278" s="3">
        <v>2009</v>
      </c>
      <c r="C2278" s="3">
        <v>136</v>
      </c>
      <c r="D2278" s="3">
        <v>4.0818181999999998</v>
      </c>
      <c r="E2278" s="3">
        <v>2.0138443000000001</v>
      </c>
      <c r="F2278" s="3">
        <v>106.16395</v>
      </c>
      <c r="G2278" s="3">
        <v>0.49294100000000002</v>
      </c>
      <c r="H2278" s="3">
        <v>-1.648638</v>
      </c>
    </row>
    <row r="2279" spans="1:8">
      <c r="A2279" s="3" t="s">
        <v>14</v>
      </c>
      <c r="B2279" s="3">
        <v>2009</v>
      </c>
      <c r="C2279" s="3">
        <v>136</v>
      </c>
      <c r="D2279" s="3">
        <v>4.1054544999999996</v>
      </c>
      <c r="E2279" s="3">
        <v>2.0138443000000001</v>
      </c>
      <c r="F2279" s="3">
        <v>106.16395</v>
      </c>
      <c r="G2279" s="3">
        <v>0.54436320000000005</v>
      </c>
      <c r="H2279" s="3">
        <v>-1.7948759999999999</v>
      </c>
    </row>
    <row r="2280" spans="1:8">
      <c r="A2280" s="3" t="s">
        <v>14</v>
      </c>
      <c r="B2280" s="3">
        <v>2009</v>
      </c>
      <c r="C2280" s="3">
        <v>136</v>
      </c>
      <c r="D2280" s="3">
        <v>4.0647618999999997</v>
      </c>
      <c r="E2280" s="3">
        <v>2.0138443000000001</v>
      </c>
      <c r="F2280" s="3">
        <v>106.16395</v>
      </c>
      <c r="G2280" s="3">
        <v>0.68367469999999997</v>
      </c>
      <c r="H2280" s="3">
        <v>-2.017083</v>
      </c>
    </row>
    <row r="2281" spans="1:8">
      <c r="A2281" s="3" t="s">
        <v>14</v>
      </c>
      <c r="B2281" s="3">
        <v>2009</v>
      </c>
      <c r="C2281" s="3">
        <v>136</v>
      </c>
      <c r="D2281" s="3">
        <v>4.0253912999999999</v>
      </c>
      <c r="E2281" s="3">
        <v>2.0138443000000001</v>
      </c>
      <c r="F2281" s="3">
        <v>106.16395</v>
      </c>
      <c r="G2281" s="3">
        <v>0.90101240000000005</v>
      </c>
      <c r="H2281" s="3">
        <v>-1.9529160000000001</v>
      </c>
    </row>
    <row r="2282" spans="1:8">
      <c r="A2282" s="3" t="s">
        <v>14</v>
      </c>
      <c r="B2282" s="3">
        <v>2010</v>
      </c>
      <c r="C2282" s="3">
        <v>136</v>
      </c>
      <c r="D2282" s="3">
        <v>4.0853333000000003</v>
      </c>
      <c r="E2282" s="3">
        <v>-1.0466800999999999</v>
      </c>
      <c r="F2282" s="3">
        <v>116.60966999999999</v>
      </c>
      <c r="G2282" s="3">
        <v>1.2032</v>
      </c>
      <c r="H2282" s="3">
        <v>-2.0435349999999999</v>
      </c>
    </row>
    <row r="2283" spans="1:8">
      <c r="A2283" s="3" t="s">
        <v>14</v>
      </c>
      <c r="B2283" s="3">
        <v>2010</v>
      </c>
      <c r="C2283" s="3">
        <v>136</v>
      </c>
      <c r="D2283" s="3">
        <v>4.0547000000000004</v>
      </c>
      <c r="E2283" s="3">
        <v>-1.0466800999999999</v>
      </c>
      <c r="F2283" s="3">
        <v>116.60966999999999</v>
      </c>
      <c r="G2283" s="3">
        <v>1.081054</v>
      </c>
      <c r="H2283" s="3">
        <v>-2.120352</v>
      </c>
    </row>
    <row r="2284" spans="1:8">
      <c r="A2284" s="3" t="s">
        <v>14</v>
      </c>
      <c r="B2284" s="3">
        <v>2010</v>
      </c>
      <c r="C2284" s="3">
        <v>136</v>
      </c>
      <c r="D2284" s="3">
        <v>3.9428695999999999</v>
      </c>
      <c r="E2284" s="3">
        <v>-1.0466800999999999</v>
      </c>
      <c r="F2284" s="3">
        <v>116.60966999999999</v>
      </c>
      <c r="G2284" s="3">
        <v>1.156247</v>
      </c>
      <c r="H2284" s="3">
        <v>-2.0368909999999998</v>
      </c>
    </row>
    <row r="2285" spans="1:8">
      <c r="A2285" s="3" t="s">
        <v>14</v>
      </c>
      <c r="B2285" s="3">
        <v>2010</v>
      </c>
      <c r="C2285" s="3">
        <v>136</v>
      </c>
      <c r="D2285" s="3">
        <v>3.9949091000000001</v>
      </c>
      <c r="E2285" s="3">
        <v>-1.0466800999999999</v>
      </c>
      <c r="F2285" s="3">
        <v>116.60966999999999</v>
      </c>
      <c r="G2285" s="3">
        <v>1.144166</v>
      </c>
      <c r="H2285" s="3">
        <v>-1.95381</v>
      </c>
    </row>
    <row r="2286" spans="1:8">
      <c r="A2286" s="3" t="s">
        <v>14</v>
      </c>
      <c r="B2286" s="3">
        <v>2010</v>
      </c>
      <c r="C2286" s="3">
        <v>136</v>
      </c>
      <c r="D2286" s="3">
        <v>4.0046189999999999</v>
      </c>
      <c r="E2286" s="3">
        <v>-1.0466800999999999</v>
      </c>
      <c r="F2286" s="3">
        <v>116.60966999999999</v>
      </c>
      <c r="G2286" s="3">
        <v>1.143837</v>
      </c>
      <c r="H2286" s="3">
        <v>-1.8200670000000001</v>
      </c>
    </row>
    <row r="2287" spans="1:8">
      <c r="A2287" s="3" t="s">
        <v>14</v>
      </c>
      <c r="B2287" s="3">
        <v>2010</v>
      </c>
      <c r="C2287" s="3">
        <v>136</v>
      </c>
      <c r="D2287" s="3">
        <v>4.1120000000000001</v>
      </c>
      <c r="E2287" s="3">
        <v>-1.0466800999999999</v>
      </c>
      <c r="F2287" s="3">
        <v>116.60966999999999</v>
      </c>
      <c r="G2287" s="3">
        <v>1.02972</v>
      </c>
      <c r="H2287" s="3">
        <v>-1.7718179999999999</v>
      </c>
    </row>
    <row r="2288" spans="1:8">
      <c r="A2288" s="3" t="s">
        <v>14</v>
      </c>
      <c r="B2288" s="3">
        <v>2010</v>
      </c>
      <c r="C2288" s="3">
        <v>136</v>
      </c>
      <c r="D2288" s="3">
        <v>4.0340908999999998</v>
      </c>
      <c r="E2288" s="3">
        <v>-1.0466800999999999</v>
      </c>
      <c r="F2288" s="3">
        <v>116.60966999999999</v>
      </c>
      <c r="G2288" s="3">
        <v>1.05562</v>
      </c>
      <c r="H2288" s="3">
        <v>-1.5731759999999999</v>
      </c>
    </row>
    <row r="2289" spans="1:8">
      <c r="A2289" s="3" t="s">
        <v>14</v>
      </c>
      <c r="B2289" s="3">
        <v>2010</v>
      </c>
      <c r="C2289" s="3">
        <v>136</v>
      </c>
      <c r="D2289" s="3">
        <v>3.8114091000000001</v>
      </c>
      <c r="E2289" s="3">
        <v>-1.0466800999999999</v>
      </c>
      <c r="F2289" s="3">
        <v>116.60966999999999</v>
      </c>
      <c r="G2289" s="3">
        <v>1.0921000000000001</v>
      </c>
      <c r="H2289" s="3">
        <v>-1.5339670000000001</v>
      </c>
    </row>
    <row r="2290" spans="1:8">
      <c r="A2290" s="3" t="s">
        <v>14</v>
      </c>
      <c r="B2290" s="3">
        <v>2010</v>
      </c>
      <c r="C2290" s="3">
        <v>136</v>
      </c>
      <c r="D2290" s="3">
        <v>3.8725909000000001</v>
      </c>
      <c r="E2290" s="3">
        <v>-1.0466800999999999</v>
      </c>
      <c r="F2290" s="3">
        <v>116.60966999999999</v>
      </c>
      <c r="G2290" s="3">
        <v>1.0192600000000001</v>
      </c>
      <c r="H2290" s="3">
        <v>-1.5653820000000001</v>
      </c>
    </row>
    <row r="2291" spans="1:8">
      <c r="A2291" s="3" t="s">
        <v>14</v>
      </c>
      <c r="B2291" s="3">
        <v>2010</v>
      </c>
      <c r="C2291" s="3">
        <v>136</v>
      </c>
      <c r="D2291" s="3">
        <v>3.81</v>
      </c>
      <c r="E2291" s="3">
        <v>-1.0466800999999999</v>
      </c>
      <c r="F2291" s="3">
        <v>116.60966999999999</v>
      </c>
      <c r="G2291" s="3">
        <v>1.008362</v>
      </c>
      <c r="H2291" s="3">
        <v>-1.38314</v>
      </c>
    </row>
    <row r="2292" spans="1:8">
      <c r="A2292" s="3" t="s">
        <v>14</v>
      </c>
      <c r="B2292" s="3">
        <v>2010</v>
      </c>
      <c r="C2292" s="3">
        <v>136</v>
      </c>
      <c r="D2292" s="3">
        <v>4.2003636000000002</v>
      </c>
      <c r="E2292" s="3">
        <v>-1.0466800999999999</v>
      </c>
      <c r="F2292" s="3">
        <v>116.60966999999999</v>
      </c>
      <c r="G2292" s="3">
        <v>0.98721859999999995</v>
      </c>
      <c r="H2292" s="3">
        <v>-1.119534</v>
      </c>
    </row>
    <row r="2293" spans="1:8">
      <c r="A2293" s="3" t="s">
        <v>14</v>
      </c>
      <c r="B2293" s="3">
        <v>2010</v>
      </c>
      <c r="C2293" s="3">
        <v>136</v>
      </c>
      <c r="D2293" s="3">
        <v>4.6226957000000004</v>
      </c>
      <c r="E2293" s="3">
        <v>-1.0466800999999999</v>
      </c>
      <c r="F2293" s="3">
        <v>116.60966999999999</v>
      </c>
      <c r="G2293" s="3">
        <v>0.96917169999999997</v>
      </c>
      <c r="H2293" s="3">
        <v>-1.067947</v>
      </c>
    </row>
    <row r="2294" spans="1:8">
      <c r="A2294" s="3" t="s">
        <v>14</v>
      </c>
      <c r="B2294" s="3">
        <v>2011</v>
      </c>
      <c r="C2294" s="3">
        <v>136</v>
      </c>
      <c r="D2294" s="3">
        <v>4.7378571000000003</v>
      </c>
      <c r="E2294" s="3">
        <v>-0.11810423</v>
      </c>
      <c r="F2294" s="3">
        <v>119.19808999999999</v>
      </c>
      <c r="G2294" s="3">
        <v>1.0865389999999999</v>
      </c>
      <c r="H2294" s="3">
        <v>-0.91451780000000005</v>
      </c>
    </row>
    <row r="2295" spans="1:8">
      <c r="A2295" s="3" t="s">
        <v>14</v>
      </c>
      <c r="B2295" s="3">
        <v>2011</v>
      </c>
      <c r="C2295" s="3">
        <v>136</v>
      </c>
      <c r="D2295" s="3">
        <v>4.7427999999999999</v>
      </c>
      <c r="E2295" s="3">
        <v>-0.11810423</v>
      </c>
      <c r="F2295" s="3">
        <v>119.19808999999999</v>
      </c>
      <c r="G2295" s="3">
        <v>1.0795319999999999</v>
      </c>
      <c r="H2295" s="3">
        <v>-0.76113679999999995</v>
      </c>
    </row>
    <row r="2296" spans="1:8">
      <c r="A2296" s="3" t="s">
        <v>14</v>
      </c>
      <c r="B2296" s="3">
        <v>2011</v>
      </c>
      <c r="C2296" s="3">
        <v>136</v>
      </c>
      <c r="D2296" s="3">
        <v>4.8036956999999996</v>
      </c>
      <c r="E2296" s="3">
        <v>-0.11810423</v>
      </c>
      <c r="F2296" s="3">
        <v>119.19808999999999</v>
      </c>
      <c r="G2296" s="3">
        <v>1.079933</v>
      </c>
      <c r="H2296" s="3">
        <v>-0.65075669999999997</v>
      </c>
    </row>
    <row r="2297" spans="1:8">
      <c r="A2297" s="3" t="s">
        <v>14</v>
      </c>
      <c r="B2297" s="3">
        <v>2011</v>
      </c>
      <c r="C2297" s="3">
        <v>136</v>
      </c>
      <c r="D2297" s="3">
        <v>4.7432857000000004</v>
      </c>
      <c r="E2297" s="3">
        <v>-0.11810423</v>
      </c>
      <c r="F2297" s="3">
        <v>119.19808999999999</v>
      </c>
      <c r="G2297" s="3">
        <v>1.090123</v>
      </c>
      <c r="H2297" s="3">
        <v>-0.41599219999999998</v>
      </c>
    </row>
    <row r="2298" spans="1:8">
      <c r="A2298" s="3" t="s">
        <v>14</v>
      </c>
      <c r="B2298" s="3">
        <v>2011</v>
      </c>
      <c r="C2298" s="3">
        <v>136</v>
      </c>
      <c r="D2298" s="3">
        <v>4.6904091000000001</v>
      </c>
      <c r="E2298" s="3">
        <v>-0.11810423</v>
      </c>
      <c r="F2298" s="3">
        <v>119.19808999999999</v>
      </c>
      <c r="G2298" s="3">
        <v>1.0592010000000001</v>
      </c>
      <c r="H2298" s="3">
        <v>-1.692218</v>
      </c>
    </row>
    <row r="2299" spans="1:8">
      <c r="A2299" s="3" t="s">
        <v>14</v>
      </c>
      <c r="B2299" s="3">
        <v>2011</v>
      </c>
      <c r="C2299" s="3">
        <v>136</v>
      </c>
      <c r="D2299" s="3">
        <v>4.8194999999999997</v>
      </c>
      <c r="E2299" s="3">
        <v>-0.11810423</v>
      </c>
      <c r="F2299" s="3">
        <v>119.19808999999999</v>
      </c>
      <c r="G2299" s="3">
        <v>1.0533459999999999</v>
      </c>
      <c r="H2299" s="3">
        <v>-1.6045419999999999</v>
      </c>
    </row>
    <row r="2300" spans="1:8">
      <c r="A2300" s="3" t="s">
        <v>14</v>
      </c>
      <c r="B2300" s="3">
        <v>2011</v>
      </c>
      <c r="C2300" s="3">
        <v>136</v>
      </c>
      <c r="D2300" s="3">
        <v>5.4829524000000003</v>
      </c>
      <c r="E2300" s="3">
        <v>-0.11810423</v>
      </c>
      <c r="F2300" s="3">
        <v>119.19808999999999</v>
      </c>
      <c r="G2300" s="3">
        <v>0.99260559999999998</v>
      </c>
      <c r="H2300" s="3">
        <v>-1.4300740000000001</v>
      </c>
    </row>
    <row r="2301" spans="1:8">
      <c r="A2301" s="3" t="s">
        <v>14</v>
      </c>
      <c r="B2301" s="3">
        <v>2011</v>
      </c>
      <c r="C2301" s="3">
        <v>136</v>
      </c>
      <c r="D2301" s="3">
        <v>5.2692173999999996</v>
      </c>
      <c r="E2301" s="3">
        <v>-0.11810423</v>
      </c>
      <c r="F2301" s="3">
        <v>119.19808999999999</v>
      </c>
      <c r="G2301" s="3">
        <v>0.84611729999999996</v>
      </c>
      <c r="H2301" s="3">
        <v>-1.2183079999999999</v>
      </c>
    </row>
    <row r="2302" spans="1:8">
      <c r="A2302" s="3" t="s">
        <v>14</v>
      </c>
      <c r="B2302" s="3">
        <v>2011</v>
      </c>
      <c r="C2302" s="3">
        <v>136</v>
      </c>
      <c r="D2302" s="3">
        <v>5.5195455000000004</v>
      </c>
      <c r="E2302" s="3">
        <v>-0.11810423</v>
      </c>
      <c r="F2302" s="3">
        <v>119.19808999999999</v>
      </c>
      <c r="G2302" s="3">
        <v>0.30183850000000001</v>
      </c>
      <c r="H2302" s="3">
        <v>-0.85369410000000001</v>
      </c>
    </row>
    <row r="2303" spans="1:8">
      <c r="A2303" s="3" t="s">
        <v>14</v>
      </c>
      <c r="B2303" s="3">
        <v>2011</v>
      </c>
      <c r="C2303" s="3">
        <v>136</v>
      </c>
      <c r="D2303" s="3">
        <v>5.7672381000000001</v>
      </c>
      <c r="E2303" s="3">
        <v>-0.11810423</v>
      </c>
      <c r="F2303" s="3">
        <v>119.19808999999999</v>
      </c>
      <c r="G2303" s="3">
        <v>-4.1696799999999999E-2</v>
      </c>
      <c r="H2303" s="3">
        <v>-0.33912769999999998</v>
      </c>
    </row>
    <row r="2304" spans="1:8">
      <c r="A2304" s="3" t="s">
        <v>14</v>
      </c>
      <c r="B2304" s="3">
        <v>2011</v>
      </c>
      <c r="C2304" s="3">
        <v>136</v>
      </c>
      <c r="D2304" s="3">
        <v>6.7798635999999997</v>
      </c>
      <c r="E2304" s="3">
        <v>-0.11810423</v>
      </c>
      <c r="F2304" s="3">
        <v>119.19808999999999</v>
      </c>
      <c r="G2304" s="3">
        <v>-0.24253050000000001</v>
      </c>
      <c r="H2304" s="3">
        <v>5.9584499999999999E-2</v>
      </c>
    </row>
    <row r="2305" spans="1:8">
      <c r="A2305" s="3" t="s">
        <v>14</v>
      </c>
      <c r="B2305" s="3">
        <v>2011</v>
      </c>
      <c r="C2305" s="3">
        <v>136</v>
      </c>
      <c r="D2305" s="3">
        <v>6.6194544999999998</v>
      </c>
      <c r="E2305" s="3">
        <v>-0.11810423</v>
      </c>
      <c r="F2305" s="3">
        <v>119.19808999999999</v>
      </c>
      <c r="G2305" s="3">
        <v>-1.048908</v>
      </c>
      <c r="H2305" s="3">
        <v>0.2064532</v>
      </c>
    </row>
    <row r="2306" spans="1:8">
      <c r="A2306" s="3" t="s">
        <v>14</v>
      </c>
      <c r="B2306" s="3">
        <v>2012</v>
      </c>
      <c r="C2306" s="3">
        <v>136</v>
      </c>
      <c r="D2306" s="3">
        <v>6.5308636</v>
      </c>
      <c r="E2306" s="3">
        <v>0.98738229</v>
      </c>
      <c r="F2306" s="3">
        <v>119.69224</v>
      </c>
      <c r="G2306" s="3">
        <v>0.1304563</v>
      </c>
      <c r="H2306" s="3">
        <v>0.15345909999999999</v>
      </c>
    </row>
    <row r="2307" spans="1:8">
      <c r="A2307" s="3" t="s">
        <v>14</v>
      </c>
      <c r="B2307" s="3">
        <v>2012</v>
      </c>
      <c r="C2307" s="3">
        <v>136</v>
      </c>
      <c r="D2307" s="3">
        <v>5.5282381000000003</v>
      </c>
      <c r="E2307" s="3">
        <v>0.98738229</v>
      </c>
      <c r="F2307" s="3">
        <v>119.69224</v>
      </c>
      <c r="G2307" s="3">
        <v>0.1286013</v>
      </c>
      <c r="H2307" s="3">
        <v>1.0003340000000001</v>
      </c>
    </row>
    <row r="2308" spans="1:8">
      <c r="A2308" s="3" t="s">
        <v>14</v>
      </c>
      <c r="B2308" s="3">
        <v>2012</v>
      </c>
      <c r="C2308" s="3">
        <v>136</v>
      </c>
      <c r="D2308" s="3">
        <v>4.9548636000000004</v>
      </c>
      <c r="E2308" s="3">
        <v>0.98738229</v>
      </c>
      <c r="F2308" s="3">
        <v>119.69224</v>
      </c>
      <c r="G2308" s="3">
        <v>0.10587770000000001</v>
      </c>
      <c r="H2308" s="3">
        <v>1.8112950000000001</v>
      </c>
    </row>
    <row r="2309" spans="1:8">
      <c r="A2309" s="3" t="s">
        <v>14</v>
      </c>
      <c r="B2309" s="3">
        <v>2012</v>
      </c>
      <c r="C2309" s="3">
        <v>136</v>
      </c>
      <c r="D2309" s="3">
        <v>5.5009524000000001</v>
      </c>
      <c r="E2309" s="3">
        <v>0.98738229</v>
      </c>
      <c r="F2309" s="3">
        <v>119.69224</v>
      </c>
      <c r="G2309" s="3">
        <v>0.1861486</v>
      </c>
      <c r="H2309" s="3">
        <v>1.8338650000000001</v>
      </c>
    </row>
    <row r="2310" spans="1:8">
      <c r="A2310" s="3" t="s">
        <v>14</v>
      </c>
      <c r="B2310" s="3">
        <v>2012</v>
      </c>
      <c r="C2310" s="3">
        <v>136</v>
      </c>
      <c r="D2310" s="3">
        <v>5.6431304000000004</v>
      </c>
      <c r="E2310" s="3">
        <v>0.98738229</v>
      </c>
      <c r="F2310" s="3">
        <v>119.69224</v>
      </c>
      <c r="G2310" s="3">
        <v>7.6985100000000001E-2</v>
      </c>
      <c r="H2310" s="3">
        <v>-0.68798170000000003</v>
      </c>
    </row>
    <row r="2311" spans="1:8">
      <c r="A2311" s="3" t="s">
        <v>14</v>
      </c>
      <c r="B2311" s="3">
        <v>2012</v>
      </c>
      <c r="C2311" s="3">
        <v>136</v>
      </c>
      <c r="D2311" s="3">
        <v>5.9094762000000003</v>
      </c>
      <c r="E2311" s="3">
        <v>0.98738229</v>
      </c>
      <c r="F2311" s="3">
        <v>119.69224</v>
      </c>
      <c r="G2311" s="3">
        <v>-0.16848560000000001</v>
      </c>
      <c r="H2311" s="3">
        <v>-0.64358610000000005</v>
      </c>
    </row>
    <row r="2312" spans="1:8">
      <c r="A2312" s="3" t="s">
        <v>14</v>
      </c>
      <c r="B2312" s="3">
        <v>2012</v>
      </c>
      <c r="C2312" s="3">
        <v>136</v>
      </c>
      <c r="D2312" s="3">
        <v>6.0229545</v>
      </c>
      <c r="E2312" s="3">
        <v>0.98738229</v>
      </c>
      <c r="F2312" s="3">
        <v>119.69224</v>
      </c>
      <c r="G2312" s="3">
        <v>-0.3488581</v>
      </c>
      <c r="H2312" s="3">
        <v>-0.54264000000000001</v>
      </c>
    </row>
    <row r="2313" spans="1:8">
      <c r="A2313" s="3" t="s">
        <v>14</v>
      </c>
      <c r="B2313" s="3">
        <v>2012</v>
      </c>
      <c r="C2313" s="3">
        <v>136</v>
      </c>
      <c r="D2313" s="3">
        <v>5.8308261000000003</v>
      </c>
      <c r="E2313" s="3">
        <v>0.98738229</v>
      </c>
      <c r="F2313" s="3">
        <v>119.69224</v>
      </c>
      <c r="G2313" s="3">
        <v>-0.53523980000000004</v>
      </c>
      <c r="H2313" s="3">
        <v>-0.62795069999999997</v>
      </c>
    </row>
    <row r="2314" spans="1:8">
      <c r="A2314" s="3" t="s">
        <v>14</v>
      </c>
      <c r="B2314" s="3">
        <v>2012</v>
      </c>
      <c r="C2314" s="3">
        <v>136</v>
      </c>
      <c r="D2314" s="3">
        <v>5.1520000000000001</v>
      </c>
      <c r="E2314" s="3">
        <v>0.98738229</v>
      </c>
      <c r="F2314" s="3">
        <v>119.69224</v>
      </c>
      <c r="G2314" s="3">
        <v>-0.55506500000000003</v>
      </c>
      <c r="H2314" s="3">
        <v>-0.76391299999999995</v>
      </c>
    </row>
    <row r="2315" spans="1:8">
      <c r="A2315" s="3" t="s">
        <v>14</v>
      </c>
      <c r="B2315" s="3">
        <v>2012</v>
      </c>
      <c r="C2315" s="3">
        <v>136</v>
      </c>
      <c r="D2315" s="3">
        <v>4.9499564999999999</v>
      </c>
      <c r="E2315" s="3">
        <v>0.98738229</v>
      </c>
      <c r="F2315" s="3">
        <v>119.69224</v>
      </c>
      <c r="G2315" s="3">
        <v>-0.7061113</v>
      </c>
      <c r="H2315" s="3">
        <v>-0.59708680000000003</v>
      </c>
    </row>
    <row r="2316" spans="1:8">
      <c r="A2316" s="3" t="s">
        <v>14</v>
      </c>
      <c r="B2316" s="3">
        <v>2012</v>
      </c>
      <c r="C2316" s="3">
        <v>136</v>
      </c>
      <c r="D2316" s="3">
        <v>4.8401363999999996</v>
      </c>
      <c r="E2316" s="3">
        <v>0.98738229</v>
      </c>
      <c r="F2316" s="3">
        <v>119.69224</v>
      </c>
      <c r="G2316" s="3">
        <v>-0.72065440000000003</v>
      </c>
      <c r="H2316" s="3">
        <v>-0.47846129999999998</v>
      </c>
    </row>
    <row r="2317" spans="1:8">
      <c r="A2317" s="3" t="s">
        <v>14</v>
      </c>
      <c r="B2317" s="3">
        <v>2012</v>
      </c>
      <c r="C2317" s="3">
        <v>136</v>
      </c>
      <c r="D2317" s="3">
        <v>4.5198571000000003</v>
      </c>
      <c r="E2317" s="3">
        <v>0.98738229</v>
      </c>
      <c r="F2317" s="3">
        <v>119.69224</v>
      </c>
      <c r="G2317" s="3">
        <v>-0.85963699999999998</v>
      </c>
      <c r="H2317" s="3">
        <v>-0.70091300000000001</v>
      </c>
    </row>
    <row r="2318" spans="1:8">
      <c r="A2318" s="3" t="s">
        <v>14</v>
      </c>
      <c r="B2318" s="3">
        <v>2013</v>
      </c>
      <c r="C2318" s="3">
        <v>136</v>
      </c>
      <c r="D2318" s="3">
        <v>4.2269129999999997</v>
      </c>
      <c r="E2318" s="3">
        <v>2.0560155</v>
      </c>
      <c r="F2318" s="3">
        <v>126.49323</v>
      </c>
      <c r="G2318" s="3">
        <v>0.5025406</v>
      </c>
      <c r="H2318" s="3">
        <v>-0.88037379999999998</v>
      </c>
    </row>
    <row r="2319" spans="1:8">
      <c r="A2319" s="3" t="s">
        <v>14</v>
      </c>
      <c r="B2319" s="3">
        <v>2013</v>
      </c>
      <c r="C2319" s="3">
        <v>136</v>
      </c>
      <c r="D2319" s="3">
        <v>4.5143000000000004</v>
      </c>
      <c r="E2319" s="3">
        <v>2.0560155</v>
      </c>
      <c r="F2319" s="3">
        <v>126.49323</v>
      </c>
      <c r="G2319" s="3">
        <v>0.56171669999999996</v>
      </c>
      <c r="H2319" s="3">
        <v>-1.317234</v>
      </c>
    </row>
    <row r="2320" spans="1:8">
      <c r="A2320" s="3" t="s">
        <v>14</v>
      </c>
      <c r="B2320" s="3">
        <v>2013</v>
      </c>
      <c r="C2320" s="3">
        <v>136</v>
      </c>
      <c r="D2320" s="3">
        <v>4.6612381000000003</v>
      </c>
      <c r="E2320" s="3">
        <v>2.0560155</v>
      </c>
      <c r="F2320" s="3">
        <v>126.49323</v>
      </c>
      <c r="G2320" s="3">
        <v>0.48601480000000002</v>
      </c>
      <c r="H2320" s="3">
        <v>-1.253369</v>
      </c>
    </row>
    <row r="2321" spans="1:8">
      <c r="A2321" s="3" t="s">
        <v>14</v>
      </c>
      <c r="B2321" s="3">
        <v>2013</v>
      </c>
      <c r="C2321" s="3">
        <v>136</v>
      </c>
      <c r="D2321" s="3">
        <v>4.2617273000000004</v>
      </c>
      <c r="E2321" s="3">
        <v>2.0560155</v>
      </c>
      <c r="F2321" s="3">
        <v>126.49323</v>
      </c>
      <c r="G2321" s="3">
        <v>0.45131349999999998</v>
      </c>
      <c r="H2321" s="3">
        <v>-1.3046899999999999</v>
      </c>
    </row>
    <row r="2322" spans="1:8">
      <c r="A2322" s="3" t="s">
        <v>14</v>
      </c>
      <c r="B2322" s="3">
        <v>2013</v>
      </c>
      <c r="C2322" s="3">
        <v>136</v>
      </c>
      <c r="D2322" s="3">
        <v>3.9619564999999999</v>
      </c>
      <c r="E2322" s="3">
        <v>2.0560155</v>
      </c>
      <c r="F2322" s="3">
        <v>126.49323</v>
      </c>
      <c r="G2322" s="3">
        <v>0.4216993</v>
      </c>
      <c r="H2322" s="3">
        <v>-0.64852209999999999</v>
      </c>
    </row>
    <row r="2323" spans="1:8">
      <c r="A2323" s="3" t="s">
        <v>14</v>
      </c>
      <c r="B2323" s="3">
        <v>2013</v>
      </c>
      <c r="C2323" s="3">
        <v>136</v>
      </c>
      <c r="D2323" s="3">
        <v>4.4026500000000004</v>
      </c>
      <c r="E2323" s="3">
        <v>2.0560155</v>
      </c>
      <c r="F2323" s="3">
        <v>126.49323</v>
      </c>
      <c r="G2323" s="3">
        <v>0.41696149999999998</v>
      </c>
      <c r="H2323" s="3">
        <v>-0.93269279999999999</v>
      </c>
    </row>
    <row r="2324" spans="1:8">
      <c r="A2324" s="3" t="s">
        <v>14</v>
      </c>
      <c r="B2324" s="3">
        <v>2013</v>
      </c>
      <c r="C2324" s="3">
        <v>136</v>
      </c>
      <c r="D2324" s="3">
        <v>4.4198260999999999</v>
      </c>
      <c r="E2324" s="3">
        <v>2.0560155</v>
      </c>
      <c r="F2324" s="3">
        <v>126.49323</v>
      </c>
      <c r="G2324" s="3">
        <v>0.41539860000000001</v>
      </c>
      <c r="H2324" s="3">
        <v>-0.741232</v>
      </c>
    </row>
    <row r="2325" spans="1:8">
      <c r="A2325" s="3" t="s">
        <v>14</v>
      </c>
      <c r="B2325" s="3">
        <v>2013</v>
      </c>
      <c r="C2325" s="3">
        <v>136</v>
      </c>
      <c r="D2325" s="3">
        <v>4.2880000000000003</v>
      </c>
      <c r="E2325" s="3">
        <v>2.0560155</v>
      </c>
      <c r="F2325" s="3">
        <v>126.49323</v>
      </c>
      <c r="G2325" s="3">
        <v>0.30831039999999998</v>
      </c>
      <c r="H2325" s="3">
        <v>-0.8107877</v>
      </c>
    </row>
    <row r="2326" spans="1:8">
      <c r="A2326" s="3" t="s">
        <v>14</v>
      </c>
      <c r="B2326" s="3">
        <v>2013</v>
      </c>
      <c r="C2326" s="3">
        <v>136</v>
      </c>
      <c r="D2326" s="3">
        <v>4.4083810000000003</v>
      </c>
      <c r="E2326" s="3">
        <v>2.0560155</v>
      </c>
      <c r="F2326" s="3">
        <v>126.49323</v>
      </c>
      <c r="G2326" s="3">
        <v>0.46033809999999997</v>
      </c>
      <c r="H2326" s="3">
        <v>-0.89793040000000002</v>
      </c>
    </row>
    <row r="2327" spans="1:8">
      <c r="A2327" s="3" t="s">
        <v>14</v>
      </c>
      <c r="B2327" s="3">
        <v>2013</v>
      </c>
      <c r="C2327" s="3">
        <v>136</v>
      </c>
      <c r="D2327" s="3">
        <v>4.2425217000000002</v>
      </c>
      <c r="E2327" s="3">
        <v>2.0560155</v>
      </c>
      <c r="F2327" s="3">
        <v>126.49323</v>
      </c>
      <c r="G2327" s="3">
        <v>0.46033809999999997</v>
      </c>
      <c r="H2327" s="3">
        <v>-0.81822539999999999</v>
      </c>
    </row>
    <row r="2328" spans="1:8">
      <c r="A2328" s="3" t="s">
        <v>14</v>
      </c>
      <c r="B2328" s="3">
        <v>2013</v>
      </c>
      <c r="C2328" s="3">
        <v>136</v>
      </c>
      <c r="D2328" s="3">
        <v>4.096381</v>
      </c>
      <c r="E2328" s="3">
        <v>2.0560155</v>
      </c>
      <c r="F2328" s="3">
        <v>126.49323</v>
      </c>
      <c r="G2328" s="3">
        <v>0.46033809999999997</v>
      </c>
      <c r="H2328" s="3">
        <v>-0.54022550000000003</v>
      </c>
    </row>
    <row r="2329" spans="1:8">
      <c r="A2329" s="3" t="s">
        <v>14</v>
      </c>
      <c r="B2329" s="3">
        <v>2013</v>
      </c>
      <c r="C2329" s="3">
        <v>136</v>
      </c>
      <c r="D2329" s="3">
        <v>4.1167727000000003</v>
      </c>
      <c r="E2329" s="3">
        <v>2.0560155</v>
      </c>
      <c r="F2329" s="3">
        <v>126.49323</v>
      </c>
      <c r="G2329" s="3">
        <v>0.46033809999999997</v>
      </c>
      <c r="H2329" s="3">
        <v>-0.54022550000000003</v>
      </c>
    </row>
    <row r="2330" spans="1:8">
      <c r="A2330" s="3" t="s">
        <v>14</v>
      </c>
      <c r="B2330" s="3">
        <v>2014</v>
      </c>
      <c r="C2330" s="3">
        <v>136</v>
      </c>
      <c r="D2330" s="3">
        <v>3.877087</v>
      </c>
      <c r="E2330" s="3">
        <v>1.7247353999999999</v>
      </c>
      <c r="F2330" s="3">
        <v>132.45549</v>
      </c>
      <c r="G2330" s="3">
        <v>0.96462939999999997</v>
      </c>
      <c r="H2330" s="3">
        <v>-0.54022550000000003</v>
      </c>
    </row>
    <row r="2331" spans="1:8">
      <c r="A2331" s="3" t="s">
        <v>14</v>
      </c>
      <c r="B2331" s="3">
        <v>2014</v>
      </c>
      <c r="C2331" s="3">
        <v>136</v>
      </c>
      <c r="D2331" s="3">
        <v>3.6461999999999999</v>
      </c>
      <c r="E2331" s="3">
        <v>1.7247353999999999</v>
      </c>
      <c r="F2331" s="3">
        <v>132.45549</v>
      </c>
      <c r="G2331" s="3">
        <v>1.013474</v>
      </c>
      <c r="H2331" s="3">
        <v>-1.1165160000000001</v>
      </c>
    </row>
    <row r="2332" spans="1:8">
      <c r="A2332" s="3" t="s">
        <v>14</v>
      </c>
      <c r="B2332" s="3">
        <v>2014</v>
      </c>
      <c r="C2332" s="3">
        <v>136</v>
      </c>
      <c r="D2332" s="3">
        <v>3.387381</v>
      </c>
      <c r="E2332" s="3">
        <v>1.7247353999999999</v>
      </c>
      <c r="F2332" s="3">
        <v>132.45549</v>
      </c>
      <c r="G2332" s="3">
        <v>1.0192669999999999</v>
      </c>
      <c r="H2332" s="3">
        <v>-1.066435</v>
      </c>
    </row>
    <row r="2333" spans="1:8">
      <c r="A2333" s="3" t="s">
        <v>14</v>
      </c>
      <c r="B2333" s="3">
        <v>2014</v>
      </c>
      <c r="C2333" s="3">
        <v>136</v>
      </c>
      <c r="D2333" s="3">
        <v>3.1561818000000001</v>
      </c>
      <c r="E2333" s="3">
        <v>1.7247353999999999</v>
      </c>
      <c r="F2333" s="3">
        <v>132.45549</v>
      </c>
      <c r="G2333" s="3">
        <v>1.1177049999999999</v>
      </c>
      <c r="H2333" s="3">
        <v>-1.039382</v>
      </c>
    </row>
    <row r="2334" spans="1:8">
      <c r="A2334" s="3" t="s">
        <v>14</v>
      </c>
      <c r="B2334" s="3">
        <v>2014</v>
      </c>
      <c r="C2334" s="3">
        <v>136</v>
      </c>
      <c r="D2334" s="3">
        <v>3.0379999999999998</v>
      </c>
      <c r="E2334" s="3">
        <v>1.7247353999999999</v>
      </c>
      <c r="F2334" s="3">
        <v>132.45549</v>
      </c>
      <c r="G2334" s="3">
        <v>1.136131</v>
      </c>
      <c r="H2334" s="3">
        <v>-0.93830259999999999</v>
      </c>
    </row>
    <row r="2335" spans="1:8">
      <c r="A2335" s="3" t="s">
        <v>14</v>
      </c>
      <c r="B2335" s="3">
        <v>2014</v>
      </c>
      <c r="C2335" s="3">
        <v>136</v>
      </c>
      <c r="D2335" s="3">
        <v>2.8581905000000001</v>
      </c>
      <c r="E2335" s="3">
        <v>1.7247353999999999</v>
      </c>
      <c r="F2335" s="3">
        <v>132.45549</v>
      </c>
      <c r="G2335" s="3">
        <v>1.164955</v>
      </c>
      <c r="H2335" s="3">
        <v>-0.87900639999999997</v>
      </c>
    </row>
    <row r="2336" spans="1:8">
      <c r="A2336" s="3" t="s">
        <v>14</v>
      </c>
      <c r="B2336" s="3">
        <v>2014</v>
      </c>
      <c r="C2336" s="3">
        <v>136</v>
      </c>
      <c r="D2336" s="3">
        <v>2.7957825999999999</v>
      </c>
      <c r="E2336" s="3">
        <v>1.7247353999999999</v>
      </c>
      <c r="F2336" s="3">
        <v>132.45549</v>
      </c>
      <c r="G2336" s="3">
        <v>1.136903</v>
      </c>
      <c r="H2336" s="3">
        <v>-0.75253389999999998</v>
      </c>
    </row>
    <row r="2337" spans="1:8">
      <c r="A2337" s="3" t="s">
        <v>14</v>
      </c>
      <c r="B2337" s="3">
        <v>2014</v>
      </c>
      <c r="C2337" s="3">
        <v>136</v>
      </c>
      <c r="D2337" s="3">
        <v>2.6338571000000002</v>
      </c>
      <c r="E2337" s="3">
        <v>1.7247353999999999</v>
      </c>
      <c r="F2337" s="3">
        <v>132.45549</v>
      </c>
      <c r="G2337" s="3">
        <v>1.076284</v>
      </c>
      <c r="H2337" s="3">
        <v>-0.66461519999999996</v>
      </c>
    </row>
    <row r="2338" spans="1:8">
      <c r="A2338" s="3" t="s">
        <v>14</v>
      </c>
      <c r="B2338" s="3">
        <v>2014</v>
      </c>
      <c r="C2338" s="3">
        <v>136</v>
      </c>
      <c r="D2338" s="3">
        <v>2.3943636000000001</v>
      </c>
      <c r="E2338" s="3">
        <v>1.7247353999999999</v>
      </c>
      <c r="F2338" s="3">
        <v>132.45549</v>
      </c>
      <c r="G2338" s="3">
        <v>0.86985190000000001</v>
      </c>
      <c r="H2338" s="3">
        <v>-0.58258750000000004</v>
      </c>
    </row>
    <row r="2339" spans="1:8">
      <c r="A2339" s="3" t="s">
        <v>14</v>
      </c>
      <c r="B2339" s="3">
        <v>2014</v>
      </c>
      <c r="C2339" s="3">
        <v>136</v>
      </c>
      <c r="D2339" s="3">
        <v>2.4218261000000001</v>
      </c>
      <c r="E2339" s="3">
        <v>1.7247353999999999</v>
      </c>
      <c r="F2339" s="3">
        <v>132.45549</v>
      </c>
      <c r="G2339" s="3">
        <v>0.5285107</v>
      </c>
      <c r="H2339" s="3">
        <v>-0.46972659999999999</v>
      </c>
    </row>
    <row r="2340" spans="1:8">
      <c r="A2340" s="3" t="s">
        <v>14</v>
      </c>
      <c r="B2340" s="3">
        <v>2014</v>
      </c>
      <c r="C2340" s="3">
        <v>136</v>
      </c>
      <c r="D2340" s="3">
        <v>2.2906499999999999</v>
      </c>
      <c r="E2340" s="3">
        <v>1.7247353999999999</v>
      </c>
      <c r="F2340" s="3">
        <v>132.45549</v>
      </c>
      <c r="G2340" s="3">
        <v>0.45489790000000002</v>
      </c>
      <c r="H2340" s="3">
        <v>-0.31891779999999997</v>
      </c>
    </row>
    <row r="2341" spans="1:8">
      <c r="A2341" s="3" t="s">
        <v>14</v>
      </c>
      <c r="B2341" s="3">
        <v>2014</v>
      </c>
      <c r="C2341" s="3">
        <v>136</v>
      </c>
      <c r="D2341" s="3">
        <v>1.9758696</v>
      </c>
      <c r="E2341" s="3">
        <v>1.7247353999999999</v>
      </c>
      <c r="F2341" s="3">
        <v>132.45549</v>
      </c>
      <c r="G2341" s="3">
        <v>0.40764080000000003</v>
      </c>
      <c r="H2341" s="3">
        <v>-0.39186110000000002</v>
      </c>
    </row>
    <row r="2342" spans="1:8">
      <c r="A2342" s="3" t="s">
        <v>14</v>
      </c>
      <c r="B2342" s="3">
        <v>2015</v>
      </c>
      <c r="C2342" s="3">
        <v>136</v>
      </c>
      <c r="D2342" s="3">
        <v>1.7072273</v>
      </c>
      <c r="E2342" s="3">
        <v>1.3893688</v>
      </c>
      <c r="F2342" s="3">
        <v>135.36554000000001</v>
      </c>
      <c r="G2342" s="3">
        <v>0.96193580000000001</v>
      </c>
      <c r="H2342" s="3">
        <v>-0.46849669999999999</v>
      </c>
    </row>
    <row r="2343" spans="1:8">
      <c r="A2343" s="3" t="s">
        <v>14</v>
      </c>
      <c r="B2343" s="3">
        <v>2015</v>
      </c>
      <c r="C2343" s="3">
        <v>136</v>
      </c>
      <c r="D2343" s="3">
        <v>1.5670500000000001</v>
      </c>
      <c r="E2343" s="3">
        <v>1.3893688</v>
      </c>
      <c r="F2343" s="3">
        <v>135.36554000000001</v>
      </c>
      <c r="G2343" s="3">
        <v>1.0752569999999999</v>
      </c>
      <c r="H2343" s="3">
        <v>-1.0566549999999999</v>
      </c>
    </row>
    <row r="2344" spans="1:8">
      <c r="A2344" s="3" t="s">
        <v>14</v>
      </c>
      <c r="B2344" s="3">
        <v>2015</v>
      </c>
      <c r="C2344" s="3">
        <v>136</v>
      </c>
      <c r="D2344" s="3">
        <v>1.2727727</v>
      </c>
      <c r="E2344" s="3">
        <v>1.3893688</v>
      </c>
      <c r="F2344" s="3">
        <v>135.36554000000001</v>
      </c>
      <c r="G2344" s="3">
        <v>1.129259</v>
      </c>
      <c r="H2344" s="3">
        <v>-1.0550409999999999</v>
      </c>
    </row>
    <row r="2345" spans="1:8">
      <c r="A2345" s="3" t="s">
        <v>14</v>
      </c>
      <c r="B2345" s="3">
        <v>2015</v>
      </c>
      <c r="C2345" s="3">
        <v>136</v>
      </c>
      <c r="D2345" s="3">
        <v>1.3554545</v>
      </c>
      <c r="E2345" s="3">
        <v>1.3893688</v>
      </c>
      <c r="F2345" s="3">
        <v>135.36554000000001</v>
      </c>
      <c r="G2345" s="3">
        <v>1.1862870000000001</v>
      </c>
      <c r="H2345" s="3">
        <v>-0.9673117</v>
      </c>
    </row>
    <row r="2346" spans="1:8">
      <c r="A2346" s="3" t="s">
        <v>14</v>
      </c>
      <c r="B2346" s="3">
        <v>2015</v>
      </c>
      <c r="C2346" s="3">
        <v>136</v>
      </c>
      <c r="D2346" s="3">
        <v>1.8032857</v>
      </c>
      <c r="E2346" s="3">
        <v>1.3893688</v>
      </c>
      <c r="F2346" s="3">
        <v>135.36554000000001</v>
      </c>
      <c r="G2346" s="3">
        <v>1.2227440000000001</v>
      </c>
      <c r="H2346" s="3">
        <v>-1.030993</v>
      </c>
    </row>
    <row r="2347" spans="1:8">
      <c r="A2347" s="3" t="s">
        <v>14</v>
      </c>
      <c r="B2347" s="3">
        <v>2015</v>
      </c>
      <c r="C2347" s="3">
        <v>136</v>
      </c>
      <c r="D2347" s="3">
        <v>2.2142273000000001</v>
      </c>
      <c r="E2347" s="3">
        <v>1.3893688</v>
      </c>
      <c r="F2347" s="3">
        <v>135.36554000000001</v>
      </c>
      <c r="G2347" s="3">
        <v>1.234928</v>
      </c>
      <c r="H2347" s="3">
        <v>-1.0447759999999999</v>
      </c>
    </row>
    <row r="2348" spans="1:8">
      <c r="A2348" s="3" t="s">
        <v>14</v>
      </c>
      <c r="B2348" s="3">
        <v>2015</v>
      </c>
      <c r="C2348" s="3">
        <v>136</v>
      </c>
      <c r="D2348" s="3">
        <v>2.04</v>
      </c>
      <c r="E2348" s="3">
        <v>1.3893688</v>
      </c>
      <c r="F2348" s="3">
        <v>135.36554000000001</v>
      </c>
      <c r="G2348" s="3">
        <v>1.1942379999999999</v>
      </c>
      <c r="H2348" s="3">
        <v>-1.031301</v>
      </c>
    </row>
    <row r="2349" spans="1:8">
      <c r="A2349" s="3" t="s">
        <v>14</v>
      </c>
      <c r="B2349" s="3">
        <v>2015</v>
      </c>
      <c r="C2349" s="3">
        <v>136</v>
      </c>
      <c r="D2349" s="3">
        <v>1.8512857</v>
      </c>
      <c r="E2349" s="3">
        <v>1.3893688</v>
      </c>
      <c r="F2349" s="3">
        <v>135.36554000000001</v>
      </c>
      <c r="G2349" s="3">
        <v>1.244971</v>
      </c>
      <c r="H2349" s="3">
        <v>-0.9309828</v>
      </c>
    </row>
    <row r="2350" spans="1:8">
      <c r="A2350" s="3" t="s">
        <v>14</v>
      </c>
      <c r="B2350" s="3">
        <v>2015</v>
      </c>
      <c r="C2350" s="3">
        <v>136</v>
      </c>
      <c r="D2350" s="3">
        <v>1.8337273000000001</v>
      </c>
      <c r="E2350" s="3">
        <v>1.3893688</v>
      </c>
      <c r="F2350" s="3">
        <v>135.36554000000001</v>
      </c>
      <c r="G2350" s="3">
        <v>1.2383919999999999</v>
      </c>
      <c r="H2350" s="3">
        <v>-0.94274199999999997</v>
      </c>
    </row>
    <row r="2351" spans="1:8">
      <c r="A2351" s="3" t="s">
        <v>14</v>
      </c>
      <c r="B2351" s="3">
        <v>2015</v>
      </c>
      <c r="C2351" s="3">
        <v>136</v>
      </c>
      <c r="D2351" s="3">
        <v>1.5926364</v>
      </c>
      <c r="E2351" s="3">
        <v>1.3893688</v>
      </c>
      <c r="F2351" s="3">
        <v>135.36554000000001</v>
      </c>
      <c r="G2351" s="3">
        <v>1.257314</v>
      </c>
      <c r="H2351" s="3">
        <v>-0.85796329999999998</v>
      </c>
    </row>
    <row r="2352" spans="1:8">
      <c r="A2352" s="3" t="s">
        <v>14</v>
      </c>
      <c r="B2352" s="3">
        <v>2015</v>
      </c>
      <c r="C2352" s="3">
        <v>136</v>
      </c>
      <c r="D2352" s="3">
        <v>1.5732381</v>
      </c>
      <c r="E2352" s="3">
        <v>1.3893688</v>
      </c>
      <c r="F2352" s="3">
        <v>135.36554000000001</v>
      </c>
      <c r="G2352" s="3">
        <v>1.3107070000000001</v>
      </c>
      <c r="H2352" s="3">
        <v>-0.1359157</v>
      </c>
    </row>
    <row r="2353" spans="1:8">
      <c r="A2353" s="3" t="s">
        <v>14</v>
      </c>
      <c r="B2353" s="3">
        <v>2015</v>
      </c>
      <c r="C2353" s="3">
        <v>136</v>
      </c>
      <c r="D2353" s="3">
        <v>1.5942174</v>
      </c>
      <c r="E2353" s="3">
        <v>1.3893688</v>
      </c>
      <c r="F2353" s="3">
        <v>135.36554000000001</v>
      </c>
      <c r="G2353" s="3">
        <v>1.329315</v>
      </c>
      <c r="H2353" s="3">
        <v>-0.23303650000000001</v>
      </c>
    </row>
    <row r="2354" spans="1:8">
      <c r="A2354" s="3" t="s">
        <v>14</v>
      </c>
      <c r="B2354" s="3">
        <v>2016</v>
      </c>
      <c r="C2354" s="3">
        <v>136</v>
      </c>
      <c r="D2354" s="3">
        <v>1.5463332999999999</v>
      </c>
      <c r="E2354" s="3">
        <v>1.4167316000000001</v>
      </c>
      <c r="F2354" s="3">
        <v>135.27968000000001</v>
      </c>
      <c r="H2354" s="3">
        <v>-0.26413940000000002</v>
      </c>
    </row>
    <row r="2355" spans="1:8">
      <c r="A2355" s="3" t="s">
        <v>14</v>
      </c>
      <c r="B2355" s="3">
        <v>2016</v>
      </c>
      <c r="C2355" s="3">
        <v>136</v>
      </c>
      <c r="D2355" s="3">
        <v>1.5591904999999999</v>
      </c>
      <c r="E2355" s="3">
        <v>1.4167316000000001</v>
      </c>
      <c r="F2355" s="3">
        <v>135.27968000000001</v>
      </c>
      <c r="G2355" s="3">
        <v>1.313868</v>
      </c>
    </row>
    <row r="2356" spans="1:8">
      <c r="A2356" s="3" t="s">
        <v>14</v>
      </c>
      <c r="B2356" s="3">
        <v>2016</v>
      </c>
      <c r="C2356" s="3">
        <v>136</v>
      </c>
      <c r="D2356" s="3">
        <v>1.3339129999999999</v>
      </c>
      <c r="E2356" s="3">
        <v>1.4167316000000001</v>
      </c>
      <c r="F2356" s="3">
        <v>135.27968000000001</v>
      </c>
      <c r="G2356" s="3">
        <v>1.256575</v>
      </c>
      <c r="H2356" s="3">
        <v>-1.1387050000000001</v>
      </c>
    </row>
    <row r="2357" spans="1:8">
      <c r="A2357" s="3" t="s">
        <v>14</v>
      </c>
      <c r="B2357" s="3">
        <v>2016</v>
      </c>
      <c r="C2357" s="3">
        <v>136</v>
      </c>
      <c r="D2357" s="3">
        <v>1.3819524000000001</v>
      </c>
      <c r="E2357" s="3">
        <v>1.4167316000000001</v>
      </c>
      <c r="F2357" s="3">
        <v>135.27968000000001</v>
      </c>
      <c r="G2357" s="3">
        <v>1.229395</v>
      </c>
      <c r="H2357" s="3">
        <v>-1.009906</v>
      </c>
    </row>
    <row r="2358" spans="1:8">
      <c r="A2358" s="3" t="s">
        <v>14</v>
      </c>
      <c r="B2358" s="3">
        <v>2016</v>
      </c>
      <c r="C2358" s="3">
        <v>136</v>
      </c>
      <c r="D2358" s="3">
        <v>1.4499545</v>
      </c>
      <c r="E2358" s="3">
        <v>1.4167316000000001</v>
      </c>
      <c r="F2358" s="3">
        <v>135.27968000000001</v>
      </c>
      <c r="G2358" s="3">
        <v>1.1973130000000001</v>
      </c>
      <c r="H2358" s="3">
        <v>-0.48280450000000003</v>
      </c>
    </row>
    <row r="2359" spans="1:8">
      <c r="A2359" s="3" t="s">
        <v>14</v>
      </c>
      <c r="B2359" s="3">
        <v>2016</v>
      </c>
      <c r="C2359" s="3">
        <v>136</v>
      </c>
      <c r="D2359" s="3">
        <v>1.4276818</v>
      </c>
      <c r="E2359" s="3">
        <v>1.4167316000000001</v>
      </c>
      <c r="F2359" s="3">
        <v>135.27968000000001</v>
      </c>
      <c r="G2359" s="3">
        <v>1.205838</v>
      </c>
      <c r="H2359" s="3">
        <v>-0.41121780000000002</v>
      </c>
    </row>
    <row r="2360" spans="1:8">
      <c r="A2360" s="3" t="s">
        <v>14</v>
      </c>
      <c r="B2360" s="3">
        <v>2016</v>
      </c>
      <c r="C2360" s="3">
        <v>136</v>
      </c>
      <c r="D2360" s="3">
        <v>1.2262857</v>
      </c>
      <c r="E2360" s="3">
        <v>1.4167316000000001</v>
      </c>
      <c r="F2360" s="3">
        <v>135.27968000000001</v>
      </c>
      <c r="G2360" s="3">
        <v>0.87467090000000003</v>
      </c>
      <c r="H2360" s="3">
        <v>-0.40278910000000001</v>
      </c>
    </row>
    <row r="2361" spans="1:8">
      <c r="A2361" s="3" t="s">
        <v>14</v>
      </c>
      <c r="B2361" s="3">
        <v>2016</v>
      </c>
      <c r="C2361" s="3">
        <v>136</v>
      </c>
      <c r="D2361" s="3">
        <v>1.1200870000000001</v>
      </c>
      <c r="E2361" s="3">
        <v>1.4167316000000001</v>
      </c>
      <c r="F2361" s="3">
        <v>135.27968000000001</v>
      </c>
      <c r="G2361" s="3">
        <v>0.8136196</v>
      </c>
      <c r="H2361" s="3">
        <v>-0.27727479999999999</v>
      </c>
    </row>
    <row r="2362" spans="1:8">
      <c r="A2362" s="3" t="s">
        <v>14</v>
      </c>
      <c r="B2362" s="3">
        <v>2016</v>
      </c>
      <c r="C2362" s="3">
        <v>136</v>
      </c>
      <c r="D2362" s="3">
        <v>1.2195454999999999</v>
      </c>
      <c r="E2362" s="3">
        <v>1.4167316000000001</v>
      </c>
      <c r="F2362" s="3">
        <v>135.27968000000001</v>
      </c>
      <c r="G2362" s="3">
        <v>0.79392309999999999</v>
      </c>
      <c r="H2362" s="3">
        <v>-0.28660259999999999</v>
      </c>
    </row>
    <row r="2363" spans="1:8">
      <c r="A2363" s="3" t="s">
        <v>14</v>
      </c>
      <c r="B2363" s="3">
        <v>2016</v>
      </c>
      <c r="C2363" s="3">
        <v>136</v>
      </c>
      <c r="D2363" s="3">
        <v>1.4045238</v>
      </c>
      <c r="E2363" s="3">
        <v>1.4167316000000001</v>
      </c>
      <c r="F2363" s="3">
        <v>135.27968000000001</v>
      </c>
      <c r="G2363" s="3">
        <v>0.70613309999999996</v>
      </c>
      <c r="H2363" s="3">
        <v>-0.31491910000000001</v>
      </c>
    </row>
    <row r="2364" spans="1:8">
      <c r="A2364" s="3" t="s">
        <v>14</v>
      </c>
      <c r="B2364" s="3">
        <v>2016</v>
      </c>
      <c r="C2364" s="3">
        <v>136</v>
      </c>
      <c r="D2364" s="3">
        <v>1.9370000000000001</v>
      </c>
      <c r="E2364" s="3">
        <v>1.4167316000000001</v>
      </c>
      <c r="F2364" s="3">
        <v>135.27968000000001</v>
      </c>
      <c r="G2364" s="3">
        <v>0.72708130000000004</v>
      </c>
      <c r="H2364" s="3">
        <v>1.0194999999999999E-2</v>
      </c>
    </row>
    <row r="2365" spans="1:8">
      <c r="A2365" s="3" t="s">
        <v>14</v>
      </c>
      <c r="B2365" s="3">
        <v>2016</v>
      </c>
      <c r="C2365" s="3">
        <v>136</v>
      </c>
      <c r="D2365" s="3">
        <v>1.8796364000000001</v>
      </c>
      <c r="E2365" s="3">
        <v>1.4167316000000001</v>
      </c>
      <c r="F2365" s="3">
        <v>135.27968000000001</v>
      </c>
      <c r="G2365" s="3">
        <v>0.72326460000000004</v>
      </c>
      <c r="H2365" s="3">
        <v>-0.1450052</v>
      </c>
    </row>
    <row r="2366" spans="1:8">
      <c r="A2366" s="3" t="s">
        <v>14</v>
      </c>
      <c r="B2366" s="3">
        <v>2017</v>
      </c>
      <c r="C2366" s="3">
        <v>136</v>
      </c>
      <c r="D2366" s="3">
        <v>1.9863636</v>
      </c>
      <c r="E2366" s="3">
        <v>1.2599883999999999</v>
      </c>
      <c r="F2366" s="3">
        <v>134.78296</v>
      </c>
      <c r="G2366" s="3">
        <v>0.94944119999999999</v>
      </c>
      <c r="H2366" s="3">
        <v>-0.33993380000000001</v>
      </c>
    </row>
    <row r="2367" spans="1:8">
      <c r="A2367" s="3" t="s">
        <v>14</v>
      </c>
      <c r="B2367" s="3">
        <v>2017</v>
      </c>
      <c r="C2367" s="3">
        <v>136</v>
      </c>
      <c r="D2367" s="3">
        <v>2.2187000000000001</v>
      </c>
      <c r="E2367" s="3">
        <v>1.2599883999999999</v>
      </c>
      <c r="F2367" s="3">
        <v>134.78296</v>
      </c>
      <c r="G2367" s="3">
        <v>0.94544519999999999</v>
      </c>
      <c r="H2367" s="3">
        <v>-1.1874150000000001</v>
      </c>
    </row>
    <row r="2368" spans="1:8">
      <c r="A2368" s="3" t="s">
        <v>14</v>
      </c>
      <c r="B2368" s="3">
        <v>2017</v>
      </c>
      <c r="C2368" s="3">
        <v>136</v>
      </c>
      <c r="D2368" s="3">
        <v>2.2430435000000002</v>
      </c>
      <c r="E2368" s="3">
        <v>1.2599883999999999</v>
      </c>
      <c r="F2368" s="3">
        <v>134.78296</v>
      </c>
      <c r="G2368" s="3">
        <v>0.90206839999999999</v>
      </c>
      <c r="H2368" s="3">
        <v>-1.1251359999999999</v>
      </c>
    </row>
    <row r="2369" spans="1:8">
      <c r="A2369" s="3" t="s">
        <v>14</v>
      </c>
      <c r="B2369" s="3">
        <v>2017</v>
      </c>
      <c r="C2369" s="3">
        <v>136</v>
      </c>
      <c r="D2369" s="3">
        <v>2.2643</v>
      </c>
      <c r="E2369" s="3">
        <v>1.2599883999999999</v>
      </c>
      <c r="F2369" s="3">
        <v>134.78296</v>
      </c>
      <c r="G2369" s="3">
        <v>0.94231450000000005</v>
      </c>
      <c r="H2369" s="3">
        <v>-1.0450060000000001</v>
      </c>
    </row>
    <row r="2370" spans="1:8">
      <c r="A2370" s="3" t="s">
        <v>14</v>
      </c>
      <c r="B2370" s="3">
        <v>2017</v>
      </c>
      <c r="C2370" s="3">
        <v>136</v>
      </c>
      <c r="D2370" s="3">
        <v>2.1973042999999999</v>
      </c>
      <c r="E2370" s="3">
        <v>1.2599883999999999</v>
      </c>
      <c r="F2370" s="3">
        <v>134.78296</v>
      </c>
      <c r="G2370" s="3">
        <v>0.9396909</v>
      </c>
      <c r="H2370" s="3">
        <v>-1.0276559999999999</v>
      </c>
    </row>
    <row r="2371" spans="1:8">
      <c r="A2371" s="3" t="s">
        <v>14</v>
      </c>
      <c r="B2371" s="3">
        <v>2017</v>
      </c>
      <c r="C2371" s="3">
        <v>136</v>
      </c>
      <c r="D2371" s="3">
        <v>2.0559544999999999</v>
      </c>
      <c r="E2371" s="3">
        <v>1.2599883999999999</v>
      </c>
      <c r="F2371" s="3">
        <v>134.78296</v>
      </c>
      <c r="G2371" s="3">
        <v>0.96616769999999996</v>
      </c>
      <c r="H2371" s="3">
        <v>-0.991788</v>
      </c>
    </row>
    <row r="2372" spans="1:8">
      <c r="A2372" s="3" t="s">
        <v>14</v>
      </c>
      <c r="B2372" s="3">
        <v>2017</v>
      </c>
      <c r="C2372" s="3">
        <v>136</v>
      </c>
      <c r="D2372" s="3">
        <v>2.1804762000000002</v>
      </c>
      <c r="E2372" s="3">
        <v>1.2599883999999999</v>
      </c>
      <c r="F2372" s="3">
        <v>134.78296</v>
      </c>
      <c r="G2372" s="3">
        <v>1.0126759999999999</v>
      </c>
      <c r="H2372" s="3">
        <v>-0.97694829999999999</v>
      </c>
    </row>
    <row r="2373" spans="1:8">
      <c r="A2373" s="3" t="s">
        <v>14</v>
      </c>
      <c r="B2373" s="3">
        <v>2017</v>
      </c>
      <c r="C2373" s="3">
        <v>136</v>
      </c>
      <c r="D2373" s="3">
        <v>2.0379999999999998</v>
      </c>
      <c r="E2373" s="3">
        <v>1.2599883999999999</v>
      </c>
      <c r="F2373" s="3">
        <v>134.78296</v>
      </c>
      <c r="G2373" s="3">
        <v>1.025093</v>
      </c>
      <c r="H2373" s="3">
        <v>-0.9173557</v>
      </c>
    </row>
    <row r="2374" spans="1:8">
      <c r="A2374" s="3" t="s">
        <v>14</v>
      </c>
      <c r="B2374" s="3">
        <v>2017</v>
      </c>
      <c r="C2374" s="3">
        <v>136</v>
      </c>
      <c r="D2374" s="3">
        <v>2.0522380999999998</v>
      </c>
      <c r="E2374" s="3">
        <v>1.2599883999999999</v>
      </c>
      <c r="F2374" s="3">
        <v>134.78296</v>
      </c>
      <c r="G2374" s="3">
        <v>1.086856</v>
      </c>
      <c r="H2374" s="3">
        <v>-0.91386290000000003</v>
      </c>
    </row>
    <row r="2375" spans="1:8">
      <c r="A2375" s="3" t="s">
        <v>14</v>
      </c>
      <c r="B2375" s="3">
        <v>2017</v>
      </c>
      <c r="C2375" s="3">
        <v>136</v>
      </c>
      <c r="D2375" s="3">
        <v>2.0500455</v>
      </c>
      <c r="E2375" s="3">
        <v>1.2599883999999999</v>
      </c>
      <c r="F2375" s="3">
        <v>134.78296</v>
      </c>
      <c r="G2375" s="3">
        <v>1.1775199999999999</v>
      </c>
      <c r="H2375" s="3">
        <v>-0.90583100000000005</v>
      </c>
    </row>
    <row r="2376" spans="1:8">
      <c r="A2376" s="3" t="s">
        <v>14</v>
      </c>
      <c r="B2376" s="3">
        <v>2017</v>
      </c>
      <c r="C2376" s="3">
        <v>136</v>
      </c>
      <c r="D2376" s="3">
        <v>1.7893635999999999</v>
      </c>
      <c r="E2376" s="3">
        <v>1.2599883999999999</v>
      </c>
      <c r="F2376" s="3">
        <v>134.78296</v>
      </c>
      <c r="G2376" s="3">
        <v>1.2212400000000001</v>
      </c>
      <c r="H2376" s="3">
        <v>-0.36957079999999998</v>
      </c>
    </row>
    <row r="2377" spans="1:8">
      <c r="A2377" s="3" t="s">
        <v>14</v>
      </c>
      <c r="B2377" s="3">
        <v>2017</v>
      </c>
      <c r="C2377" s="3">
        <v>136</v>
      </c>
      <c r="D2377" s="3">
        <v>1.8098095000000001</v>
      </c>
      <c r="E2377" s="3">
        <v>1.2599883999999999</v>
      </c>
      <c r="F2377" s="3">
        <v>134.78296</v>
      </c>
      <c r="G2377" s="3">
        <v>1.348735</v>
      </c>
      <c r="H2377" s="3">
        <v>-0.28662710000000002</v>
      </c>
    </row>
    <row r="2378" spans="1:8">
      <c r="A2378" s="3" t="s">
        <v>14</v>
      </c>
      <c r="B2378" s="3">
        <v>2018</v>
      </c>
      <c r="C2378" s="3">
        <v>136</v>
      </c>
      <c r="D2378" s="3">
        <v>1.9928695999999999</v>
      </c>
      <c r="E2378" s="3">
        <v>1.3962623000000001</v>
      </c>
      <c r="F2378" s="3">
        <v>134.13377</v>
      </c>
      <c r="G2378" s="3">
        <v>1.114805</v>
      </c>
      <c r="H2378" s="3">
        <v>-0.1938918</v>
      </c>
    </row>
    <row r="2379" spans="1:8">
      <c r="A2379" s="3" t="s">
        <v>14</v>
      </c>
      <c r="B2379" s="3">
        <v>2018</v>
      </c>
      <c r="C2379" s="3">
        <v>136</v>
      </c>
      <c r="D2379" s="3">
        <v>2.0224500000000001</v>
      </c>
      <c r="E2379" s="3">
        <v>1.3962623000000001</v>
      </c>
      <c r="F2379" s="3">
        <v>134.13377</v>
      </c>
      <c r="G2379" s="3">
        <v>1.2163060000000001</v>
      </c>
      <c r="H2379" s="3">
        <v>-0.76505330000000005</v>
      </c>
    </row>
    <row r="2380" spans="1:8">
      <c r="A2380" s="3" t="s">
        <v>14</v>
      </c>
      <c r="B2380" s="3">
        <v>2018</v>
      </c>
      <c r="C2380" s="3">
        <v>136</v>
      </c>
      <c r="D2380" s="3">
        <v>1.9315</v>
      </c>
      <c r="E2380" s="3">
        <v>1.3962623000000001</v>
      </c>
      <c r="F2380" s="3">
        <v>134.13377</v>
      </c>
      <c r="G2380" s="3">
        <v>1.2247749999999999</v>
      </c>
      <c r="H2380" s="3">
        <v>-0.83710490000000004</v>
      </c>
    </row>
    <row r="2381" spans="1:8">
      <c r="A2381" s="3" t="s">
        <v>14</v>
      </c>
      <c r="B2381" s="3">
        <v>2018</v>
      </c>
      <c r="C2381" s="3">
        <v>136</v>
      </c>
      <c r="D2381" s="3">
        <v>1.7735238</v>
      </c>
      <c r="E2381" s="3">
        <v>1.3962623000000001</v>
      </c>
      <c r="F2381" s="3">
        <v>134.13377</v>
      </c>
      <c r="G2381" s="3">
        <v>1.22319</v>
      </c>
      <c r="H2381" s="3">
        <v>-0.86672079999999996</v>
      </c>
    </row>
    <row r="2382" spans="1:8">
      <c r="A2382" s="3" t="s">
        <v>14</v>
      </c>
      <c r="B2382" s="3">
        <v>2018</v>
      </c>
      <c r="C2382" s="3">
        <v>136</v>
      </c>
      <c r="D2382" s="3">
        <v>2.1790435000000001</v>
      </c>
      <c r="E2382" s="3">
        <v>1.3962623000000001</v>
      </c>
      <c r="F2382" s="3">
        <v>134.13377</v>
      </c>
      <c r="G2382" s="3">
        <v>1.2299089999999999</v>
      </c>
      <c r="H2382" s="3">
        <v>-0.77692190000000005</v>
      </c>
    </row>
    <row r="2383" spans="1:8">
      <c r="A2383" s="3" t="s">
        <v>14</v>
      </c>
      <c r="B2383" s="3">
        <v>2018</v>
      </c>
      <c r="C2383" s="3">
        <v>136</v>
      </c>
      <c r="D2383" s="3">
        <v>2.7549524000000001</v>
      </c>
      <c r="E2383" s="3">
        <v>1.3962623000000001</v>
      </c>
      <c r="F2383" s="3">
        <v>134.13377</v>
      </c>
      <c r="G2383" s="3">
        <v>1.186911</v>
      </c>
      <c r="H2383" s="3">
        <v>-0.94014439999999999</v>
      </c>
    </row>
    <row r="2384" spans="1:8">
      <c r="A2384" s="3" t="s">
        <v>14</v>
      </c>
      <c r="B2384" s="3">
        <v>2018</v>
      </c>
      <c r="C2384" s="3">
        <v>136</v>
      </c>
      <c r="D2384" s="3">
        <v>2.6408635999999999</v>
      </c>
      <c r="E2384" s="3">
        <v>1.3962623000000001</v>
      </c>
      <c r="F2384" s="3">
        <v>134.13377</v>
      </c>
      <c r="G2384" s="3">
        <v>1.139632</v>
      </c>
      <c r="H2384" s="3">
        <v>-0.93473799999999996</v>
      </c>
    </row>
    <row r="2385" spans="1:8">
      <c r="A2385" s="3" t="s">
        <v>14</v>
      </c>
      <c r="B2385" s="3">
        <v>2018</v>
      </c>
      <c r="C2385" s="3">
        <v>136</v>
      </c>
      <c r="D2385" s="3">
        <v>3.0363913</v>
      </c>
      <c r="E2385" s="3">
        <v>1.3962623000000001</v>
      </c>
      <c r="F2385" s="3">
        <v>134.13377</v>
      </c>
      <c r="G2385" s="3">
        <v>1.098222</v>
      </c>
      <c r="H2385" s="3">
        <v>-1.0126919999999999</v>
      </c>
    </row>
    <row r="2386" spans="1:8">
      <c r="A2386" s="3" t="s">
        <v>14</v>
      </c>
      <c r="B2386" s="3">
        <v>2018</v>
      </c>
      <c r="C2386" s="3">
        <v>136</v>
      </c>
      <c r="D2386" s="3">
        <v>2.9396499999999999</v>
      </c>
      <c r="E2386" s="3">
        <v>1.3962623000000001</v>
      </c>
      <c r="F2386" s="3">
        <v>134.13377</v>
      </c>
      <c r="G2386" s="3">
        <v>1.081853</v>
      </c>
      <c r="H2386" s="3">
        <v>-1.218488</v>
      </c>
    </row>
    <row r="2387" spans="1:8">
      <c r="A2387" s="3" t="s">
        <v>14</v>
      </c>
      <c r="B2387" s="3">
        <v>2018</v>
      </c>
      <c r="C2387" s="3">
        <v>136</v>
      </c>
      <c r="D2387" s="3">
        <v>3.4787826000000002</v>
      </c>
      <c r="E2387" s="3">
        <v>1.3962623000000001</v>
      </c>
      <c r="F2387" s="3">
        <v>134.13377</v>
      </c>
      <c r="G2387" s="3">
        <v>1.024427</v>
      </c>
      <c r="H2387" s="3">
        <v>-1.144747</v>
      </c>
    </row>
    <row r="2388" spans="1:8">
      <c r="A2388" s="3" t="s">
        <v>14</v>
      </c>
      <c r="B2388" s="3">
        <v>2018</v>
      </c>
      <c r="C2388" s="3">
        <v>136</v>
      </c>
      <c r="D2388" s="3">
        <v>3.3925000000000001</v>
      </c>
      <c r="E2388" s="3">
        <v>1.3962623000000001</v>
      </c>
      <c r="F2388" s="3">
        <v>134.13377</v>
      </c>
      <c r="G2388" s="3">
        <v>0.9403589</v>
      </c>
      <c r="H2388" s="3">
        <v>5.8170899999999998E-2</v>
      </c>
    </row>
    <row r="2389" spans="1:8">
      <c r="A2389" s="3" t="s">
        <v>14</v>
      </c>
      <c r="B2389" s="3">
        <v>2018</v>
      </c>
      <c r="C2389" s="3">
        <v>136</v>
      </c>
      <c r="D2389" s="3">
        <v>2.9388570999999999</v>
      </c>
      <c r="E2389" s="3">
        <v>1.3962623000000001</v>
      </c>
      <c r="F2389" s="3">
        <v>134.13377</v>
      </c>
      <c r="G2389" s="3">
        <v>0.70247539999999997</v>
      </c>
      <c r="H2389" s="3">
        <v>-9.70163E-2</v>
      </c>
    </row>
    <row r="2390" spans="1:8">
      <c r="A2390" s="3" t="s">
        <v>14</v>
      </c>
      <c r="B2390" s="3">
        <v>2019</v>
      </c>
      <c r="C2390" s="3">
        <v>136</v>
      </c>
      <c r="D2390" s="3">
        <v>2.7668260999999998</v>
      </c>
      <c r="E2390" s="3">
        <v>2.0816056999999999</v>
      </c>
      <c r="F2390" s="3">
        <v>134.39779999999999</v>
      </c>
      <c r="G2390" s="3">
        <v>0.73921049999999999</v>
      </c>
      <c r="H2390" s="3">
        <v>-0.2221458</v>
      </c>
    </row>
    <row r="2391" spans="1:8">
      <c r="A2391" s="3" t="s">
        <v>14</v>
      </c>
      <c r="B2391" s="3">
        <v>2019</v>
      </c>
      <c r="C2391" s="3">
        <v>136</v>
      </c>
      <c r="D2391" s="3">
        <v>2.8116500000000002</v>
      </c>
      <c r="E2391" s="3">
        <v>2.0816056999999999</v>
      </c>
      <c r="F2391" s="3">
        <v>134.39779999999999</v>
      </c>
      <c r="G2391" s="3">
        <v>0.69740460000000004</v>
      </c>
      <c r="H2391" s="3">
        <v>-1.9275880000000001</v>
      </c>
    </row>
    <row r="2392" spans="1:8">
      <c r="A2392" s="3" t="s">
        <v>14</v>
      </c>
      <c r="B2392" s="3">
        <v>2019</v>
      </c>
      <c r="C2392" s="3">
        <v>136</v>
      </c>
      <c r="D2392" s="3">
        <v>2.5295238000000002</v>
      </c>
      <c r="E2392" s="3">
        <v>2.0816056999999999</v>
      </c>
      <c r="F2392" s="3">
        <v>134.39779999999999</v>
      </c>
      <c r="G2392" s="3">
        <v>0.6167916</v>
      </c>
      <c r="H2392" s="3">
        <v>-1.856652</v>
      </c>
    </row>
    <row r="2393" spans="1:8">
      <c r="A2393" s="3" t="s">
        <v>14</v>
      </c>
      <c r="B2393" s="3">
        <v>2019</v>
      </c>
      <c r="C2393" s="3">
        <v>136</v>
      </c>
      <c r="D2393" s="3">
        <v>2.5489544999999998</v>
      </c>
      <c r="E2393" s="3">
        <v>2.0816056999999999</v>
      </c>
      <c r="F2393" s="3">
        <v>134.39779999999999</v>
      </c>
      <c r="G2393" s="3">
        <v>0.53890649999999996</v>
      </c>
      <c r="H2393" s="3">
        <v>-1.862331</v>
      </c>
    </row>
    <row r="2394" spans="1:8">
      <c r="A2394" s="3" t="s">
        <v>14</v>
      </c>
      <c r="B2394" s="3">
        <v>2019</v>
      </c>
      <c r="C2394" s="3">
        <v>136</v>
      </c>
      <c r="D2394" s="3">
        <v>2.6443042999999999</v>
      </c>
      <c r="E2394" s="3">
        <v>2.0816056999999999</v>
      </c>
      <c r="F2394" s="3">
        <v>134.39779999999999</v>
      </c>
      <c r="G2394" s="3">
        <v>0.51014570000000004</v>
      </c>
      <c r="H2394" s="3">
        <v>-0.65889850000000005</v>
      </c>
    </row>
    <row r="2395" spans="1:8">
      <c r="A2395" s="3" t="s">
        <v>14</v>
      </c>
      <c r="B2395" s="3">
        <v>2019</v>
      </c>
      <c r="C2395" s="3">
        <v>136</v>
      </c>
      <c r="D2395" s="3">
        <v>2.2871999999999999</v>
      </c>
      <c r="E2395" s="3">
        <v>2.0816056999999999</v>
      </c>
      <c r="F2395" s="3">
        <v>134.39779999999999</v>
      </c>
      <c r="G2395" s="3">
        <v>0.47120250000000002</v>
      </c>
      <c r="H2395" s="3">
        <v>-0.71101559999999997</v>
      </c>
    </row>
    <row r="2396" spans="1:8">
      <c r="A2396" s="3" t="s">
        <v>14</v>
      </c>
      <c r="B2396" s="3">
        <v>2019</v>
      </c>
      <c r="C2396" s="3">
        <v>136</v>
      </c>
      <c r="D2396" s="3">
        <v>1.6522174000000001</v>
      </c>
      <c r="E2396" s="3">
        <v>2.0816056999999999</v>
      </c>
      <c r="F2396" s="3">
        <v>134.39779999999999</v>
      </c>
      <c r="G2396" s="3">
        <v>0.42128640000000001</v>
      </c>
      <c r="H2396" s="3">
        <v>-0.71477259999999998</v>
      </c>
    </row>
    <row r="2397" spans="1:8">
      <c r="A2397" s="3" t="s">
        <v>14</v>
      </c>
      <c r="B2397" s="3">
        <v>2019</v>
      </c>
      <c r="C2397" s="3">
        <v>136</v>
      </c>
      <c r="D2397" s="3">
        <v>1.3962273000000001</v>
      </c>
      <c r="E2397" s="3">
        <v>2.0816056999999999</v>
      </c>
      <c r="F2397" s="3">
        <v>134.39779999999999</v>
      </c>
      <c r="G2397" s="3">
        <v>0.41014610000000001</v>
      </c>
      <c r="H2397" s="3">
        <v>-0.58584499999999995</v>
      </c>
    </row>
    <row r="2398" spans="1:8">
      <c r="A2398" s="3" t="s">
        <v>14</v>
      </c>
      <c r="B2398" s="3">
        <v>2019</v>
      </c>
      <c r="C2398" s="3">
        <v>136</v>
      </c>
      <c r="D2398" s="3">
        <v>0.88271429000000001</v>
      </c>
      <c r="E2398" s="3">
        <v>2.0816056999999999</v>
      </c>
      <c r="F2398" s="3">
        <v>134.39779999999999</v>
      </c>
      <c r="G2398" s="3">
        <v>0.37453350000000002</v>
      </c>
      <c r="H2398" s="3">
        <v>-0.62445839999999997</v>
      </c>
    </row>
    <row r="2399" spans="1:8">
      <c r="A2399" s="3" t="s">
        <v>14</v>
      </c>
      <c r="B2399" s="3">
        <v>2019</v>
      </c>
      <c r="C2399" s="3">
        <v>136</v>
      </c>
      <c r="D2399" s="3">
        <v>0.91478261000000005</v>
      </c>
      <c r="E2399" s="3">
        <v>2.0816056999999999</v>
      </c>
      <c r="F2399" s="3">
        <v>134.39779999999999</v>
      </c>
      <c r="G2399" s="3">
        <v>0.36294589999999999</v>
      </c>
      <c r="H2399" s="3">
        <v>-0.51378559999999995</v>
      </c>
    </row>
    <row r="2400" spans="1:8">
      <c r="A2400" s="3" t="s">
        <v>14</v>
      </c>
      <c r="B2400" s="3">
        <v>2019</v>
      </c>
      <c r="C2400" s="3">
        <v>136</v>
      </c>
      <c r="D2400" s="3">
        <v>1.1731905</v>
      </c>
      <c r="E2400" s="3">
        <v>2.0816056999999999</v>
      </c>
      <c r="F2400" s="3">
        <v>134.39779999999999</v>
      </c>
      <c r="G2400" s="3">
        <v>0.37477480000000002</v>
      </c>
      <c r="H2400" s="3">
        <v>-0.27995019999999998</v>
      </c>
    </row>
    <row r="2401" spans="1:8">
      <c r="A2401" s="3" t="s">
        <v>14</v>
      </c>
      <c r="B2401" s="3">
        <v>2019</v>
      </c>
      <c r="C2401" s="3">
        <v>136</v>
      </c>
      <c r="D2401" s="3">
        <v>1.3372272999999999</v>
      </c>
      <c r="E2401" s="3">
        <v>2.0816056999999999</v>
      </c>
      <c r="F2401" s="3">
        <v>134.39779999999999</v>
      </c>
      <c r="G2401" s="3">
        <v>0.37256590000000001</v>
      </c>
      <c r="H2401" s="3">
        <v>-0.26822570000000001</v>
      </c>
    </row>
    <row r="2402" spans="1:8">
      <c r="A2402" s="3" t="s">
        <v>17</v>
      </c>
      <c r="B2402" s="3">
        <v>1995</v>
      </c>
      <c r="C2402" s="3">
        <v>137</v>
      </c>
    </row>
    <row r="2403" spans="1:8">
      <c r="A2403" s="3" t="s">
        <v>17</v>
      </c>
      <c r="B2403" s="3">
        <v>1995</v>
      </c>
      <c r="C2403" s="3">
        <v>137</v>
      </c>
    </row>
    <row r="2404" spans="1:8">
      <c r="A2404" s="3" t="s">
        <v>17</v>
      </c>
      <c r="B2404" s="3">
        <v>1995</v>
      </c>
      <c r="C2404" s="3">
        <v>137</v>
      </c>
    </row>
    <row r="2405" spans="1:8">
      <c r="A2405" s="3" t="s">
        <v>17</v>
      </c>
      <c r="B2405" s="3">
        <v>1995</v>
      </c>
      <c r="C2405" s="3">
        <v>137</v>
      </c>
    </row>
    <row r="2406" spans="1:8">
      <c r="A2406" s="3" t="s">
        <v>17</v>
      </c>
      <c r="B2406" s="3">
        <v>1995</v>
      </c>
      <c r="C2406" s="3">
        <v>137</v>
      </c>
    </row>
    <row r="2407" spans="1:8">
      <c r="A2407" s="3" t="s">
        <v>17</v>
      </c>
      <c r="B2407" s="3">
        <v>1995</v>
      </c>
      <c r="C2407" s="3">
        <v>137</v>
      </c>
    </row>
    <row r="2408" spans="1:8">
      <c r="A2408" s="3" t="s">
        <v>17</v>
      </c>
      <c r="B2408" s="3">
        <v>1995</v>
      </c>
      <c r="C2408" s="3">
        <v>137</v>
      </c>
    </row>
    <row r="2409" spans="1:8">
      <c r="A2409" s="3" t="s">
        <v>17</v>
      </c>
      <c r="B2409" s="3">
        <v>1995</v>
      </c>
      <c r="C2409" s="3">
        <v>137</v>
      </c>
    </row>
    <row r="2410" spans="1:8">
      <c r="A2410" s="3" t="s">
        <v>17</v>
      </c>
      <c r="B2410" s="3">
        <v>1995</v>
      </c>
      <c r="C2410" s="3">
        <v>137</v>
      </c>
    </row>
    <row r="2411" spans="1:8">
      <c r="A2411" s="3" t="s">
        <v>17</v>
      </c>
      <c r="B2411" s="3">
        <v>1995</v>
      </c>
      <c r="C2411" s="3">
        <v>137</v>
      </c>
    </row>
    <row r="2412" spans="1:8">
      <c r="A2412" s="3" t="s">
        <v>17</v>
      </c>
      <c r="B2412" s="3">
        <v>1995</v>
      </c>
      <c r="C2412" s="3">
        <v>137</v>
      </c>
    </row>
    <row r="2413" spans="1:8">
      <c r="A2413" s="3" t="s">
        <v>17</v>
      </c>
      <c r="B2413" s="3">
        <v>1995</v>
      </c>
      <c r="C2413" s="3">
        <v>137</v>
      </c>
    </row>
    <row r="2414" spans="1:8">
      <c r="A2414" s="3" t="s">
        <v>17</v>
      </c>
      <c r="B2414" s="3">
        <v>1996</v>
      </c>
      <c r="C2414" s="3">
        <v>137</v>
      </c>
      <c r="E2414" s="3">
        <v>1.4017713000000001</v>
      </c>
      <c r="F2414" s="3">
        <v>10.241332</v>
      </c>
    </row>
    <row r="2415" spans="1:8">
      <c r="A2415" s="3" t="s">
        <v>17</v>
      </c>
      <c r="B2415" s="3">
        <v>1996</v>
      </c>
      <c r="C2415" s="3">
        <v>137</v>
      </c>
      <c r="E2415" s="3">
        <v>1.4017713000000001</v>
      </c>
      <c r="F2415" s="3">
        <v>10.241332</v>
      </c>
    </row>
    <row r="2416" spans="1:8">
      <c r="A2416" s="3" t="s">
        <v>17</v>
      </c>
      <c r="B2416" s="3">
        <v>1996</v>
      </c>
      <c r="C2416" s="3">
        <v>137</v>
      </c>
      <c r="E2416" s="3">
        <v>1.4017713000000001</v>
      </c>
      <c r="F2416" s="3">
        <v>10.241332</v>
      </c>
    </row>
    <row r="2417" spans="1:6">
      <c r="A2417" s="3" t="s">
        <v>17</v>
      </c>
      <c r="B2417" s="3">
        <v>1996</v>
      </c>
      <c r="C2417" s="3">
        <v>137</v>
      </c>
      <c r="E2417" s="3">
        <v>1.4017713000000001</v>
      </c>
      <c r="F2417" s="3">
        <v>10.241332</v>
      </c>
    </row>
    <row r="2418" spans="1:6">
      <c r="A2418" s="3" t="s">
        <v>17</v>
      </c>
      <c r="B2418" s="3">
        <v>1996</v>
      </c>
      <c r="C2418" s="3">
        <v>137</v>
      </c>
      <c r="E2418" s="3">
        <v>1.4017713000000001</v>
      </c>
      <c r="F2418" s="3">
        <v>10.241332</v>
      </c>
    </row>
    <row r="2419" spans="1:6">
      <c r="A2419" s="3" t="s">
        <v>17</v>
      </c>
      <c r="B2419" s="3">
        <v>1996</v>
      </c>
      <c r="C2419" s="3">
        <v>137</v>
      </c>
      <c r="E2419" s="3">
        <v>1.4017713000000001</v>
      </c>
      <c r="F2419" s="3">
        <v>10.241332</v>
      </c>
    </row>
    <row r="2420" spans="1:6">
      <c r="A2420" s="3" t="s">
        <v>17</v>
      </c>
      <c r="B2420" s="3">
        <v>1996</v>
      </c>
      <c r="C2420" s="3">
        <v>137</v>
      </c>
      <c r="E2420" s="3">
        <v>1.4017713000000001</v>
      </c>
      <c r="F2420" s="3">
        <v>10.241332</v>
      </c>
    </row>
    <row r="2421" spans="1:6">
      <c r="A2421" s="3" t="s">
        <v>17</v>
      </c>
      <c r="B2421" s="3">
        <v>1996</v>
      </c>
      <c r="C2421" s="3">
        <v>137</v>
      </c>
      <c r="E2421" s="3">
        <v>1.4017713000000001</v>
      </c>
      <c r="F2421" s="3">
        <v>10.241332</v>
      </c>
    </row>
    <row r="2422" spans="1:6">
      <c r="A2422" s="3" t="s">
        <v>17</v>
      </c>
      <c r="B2422" s="3">
        <v>1996</v>
      </c>
      <c r="C2422" s="3">
        <v>137</v>
      </c>
      <c r="E2422" s="3">
        <v>1.4017713000000001</v>
      </c>
      <c r="F2422" s="3">
        <v>10.241332</v>
      </c>
    </row>
    <row r="2423" spans="1:6">
      <c r="A2423" s="3" t="s">
        <v>17</v>
      </c>
      <c r="B2423" s="3">
        <v>1996</v>
      </c>
      <c r="C2423" s="3">
        <v>137</v>
      </c>
      <c r="E2423" s="3">
        <v>1.4017713000000001</v>
      </c>
      <c r="F2423" s="3">
        <v>10.241332</v>
      </c>
    </row>
    <row r="2424" spans="1:6">
      <c r="A2424" s="3" t="s">
        <v>17</v>
      </c>
      <c r="B2424" s="3">
        <v>1996</v>
      </c>
      <c r="C2424" s="3">
        <v>137</v>
      </c>
      <c r="E2424" s="3">
        <v>1.4017713000000001</v>
      </c>
      <c r="F2424" s="3">
        <v>10.241332</v>
      </c>
    </row>
    <row r="2425" spans="1:6">
      <c r="A2425" s="3" t="s">
        <v>17</v>
      </c>
      <c r="B2425" s="3">
        <v>1996</v>
      </c>
      <c r="C2425" s="3">
        <v>137</v>
      </c>
      <c r="E2425" s="3">
        <v>1.4017713000000001</v>
      </c>
      <c r="F2425" s="3">
        <v>10.241332</v>
      </c>
    </row>
    <row r="2426" spans="1:6">
      <c r="A2426" s="3" t="s">
        <v>17</v>
      </c>
      <c r="B2426" s="3">
        <v>1997</v>
      </c>
      <c r="C2426" s="3">
        <v>137</v>
      </c>
      <c r="E2426" s="3">
        <v>0.62215573000000002</v>
      </c>
      <c r="F2426" s="3">
        <v>10.126738</v>
      </c>
    </row>
    <row r="2427" spans="1:6">
      <c r="A2427" s="3" t="s">
        <v>17</v>
      </c>
      <c r="B2427" s="3">
        <v>1997</v>
      </c>
      <c r="C2427" s="3">
        <v>137</v>
      </c>
      <c r="E2427" s="3">
        <v>0.62215573000000002</v>
      </c>
      <c r="F2427" s="3">
        <v>10.126738</v>
      </c>
    </row>
    <row r="2428" spans="1:6">
      <c r="A2428" s="3" t="s">
        <v>17</v>
      </c>
      <c r="B2428" s="3">
        <v>1997</v>
      </c>
      <c r="C2428" s="3">
        <v>137</v>
      </c>
      <c r="E2428" s="3">
        <v>0.62215573000000002</v>
      </c>
      <c r="F2428" s="3">
        <v>10.126738</v>
      </c>
    </row>
    <row r="2429" spans="1:6">
      <c r="A2429" s="3" t="s">
        <v>17</v>
      </c>
      <c r="B2429" s="3">
        <v>1997</v>
      </c>
      <c r="C2429" s="3">
        <v>137</v>
      </c>
      <c r="E2429" s="3">
        <v>0.62215573000000002</v>
      </c>
      <c r="F2429" s="3">
        <v>10.126738</v>
      </c>
    </row>
    <row r="2430" spans="1:6">
      <c r="A2430" s="3" t="s">
        <v>17</v>
      </c>
      <c r="B2430" s="3">
        <v>1997</v>
      </c>
      <c r="C2430" s="3">
        <v>137</v>
      </c>
      <c r="E2430" s="3">
        <v>0.62215573000000002</v>
      </c>
      <c r="F2430" s="3">
        <v>10.126738</v>
      </c>
    </row>
    <row r="2431" spans="1:6">
      <c r="A2431" s="3" t="s">
        <v>17</v>
      </c>
      <c r="B2431" s="3">
        <v>1997</v>
      </c>
      <c r="C2431" s="3">
        <v>137</v>
      </c>
      <c r="E2431" s="3">
        <v>0.62215573000000002</v>
      </c>
      <c r="F2431" s="3">
        <v>10.126738</v>
      </c>
    </row>
    <row r="2432" spans="1:6">
      <c r="A2432" s="3" t="s">
        <v>17</v>
      </c>
      <c r="B2432" s="3">
        <v>1997</v>
      </c>
      <c r="C2432" s="3">
        <v>137</v>
      </c>
      <c r="E2432" s="3">
        <v>0.62215573000000002</v>
      </c>
      <c r="F2432" s="3">
        <v>10.126738</v>
      </c>
    </row>
    <row r="2433" spans="1:6">
      <c r="A2433" s="3" t="s">
        <v>17</v>
      </c>
      <c r="B2433" s="3">
        <v>1997</v>
      </c>
      <c r="C2433" s="3">
        <v>137</v>
      </c>
      <c r="E2433" s="3">
        <v>0.62215573000000002</v>
      </c>
      <c r="F2433" s="3">
        <v>10.126738</v>
      </c>
    </row>
    <row r="2434" spans="1:6">
      <c r="A2434" s="3" t="s">
        <v>17</v>
      </c>
      <c r="B2434" s="3">
        <v>1997</v>
      </c>
      <c r="C2434" s="3">
        <v>137</v>
      </c>
      <c r="E2434" s="3">
        <v>0.62215573000000002</v>
      </c>
      <c r="F2434" s="3">
        <v>10.126738</v>
      </c>
    </row>
    <row r="2435" spans="1:6">
      <c r="A2435" s="3" t="s">
        <v>17</v>
      </c>
      <c r="B2435" s="3">
        <v>1997</v>
      </c>
      <c r="C2435" s="3">
        <v>137</v>
      </c>
      <c r="E2435" s="3">
        <v>0.62215573000000002</v>
      </c>
      <c r="F2435" s="3">
        <v>10.126738</v>
      </c>
    </row>
    <row r="2436" spans="1:6">
      <c r="A2436" s="3" t="s">
        <v>17</v>
      </c>
      <c r="B2436" s="3">
        <v>1997</v>
      </c>
      <c r="C2436" s="3">
        <v>137</v>
      </c>
      <c r="E2436" s="3">
        <v>0.62215573000000002</v>
      </c>
      <c r="F2436" s="3">
        <v>10.126738</v>
      </c>
    </row>
    <row r="2437" spans="1:6">
      <c r="A2437" s="3" t="s">
        <v>17</v>
      </c>
      <c r="B2437" s="3">
        <v>1997</v>
      </c>
      <c r="C2437" s="3">
        <v>137</v>
      </c>
      <c r="E2437" s="3">
        <v>0.62215573000000002</v>
      </c>
      <c r="F2437" s="3">
        <v>10.126738</v>
      </c>
    </row>
    <row r="2438" spans="1:6">
      <c r="A2438" s="3" t="s">
        <v>17</v>
      </c>
      <c r="B2438" s="3">
        <v>1998</v>
      </c>
      <c r="C2438" s="3">
        <v>137</v>
      </c>
      <c r="E2438" s="3">
        <v>2.0437968</v>
      </c>
      <c r="F2438" s="3">
        <v>10.021944</v>
      </c>
    </row>
    <row r="2439" spans="1:6">
      <c r="A2439" s="3" t="s">
        <v>17</v>
      </c>
      <c r="B2439" s="3">
        <v>1998</v>
      </c>
      <c r="C2439" s="3">
        <v>137</v>
      </c>
      <c r="E2439" s="3">
        <v>2.0437968</v>
      </c>
      <c r="F2439" s="3">
        <v>10.021944</v>
      </c>
    </row>
    <row r="2440" spans="1:6">
      <c r="A2440" s="3" t="s">
        <v>17</v>
      </c>
      <c r="B2440" s="3">
        <v>1998</v>
      </c>
      <c r="C2440" s="3">
        <v>137</v>
      </c>
      <c r="E2440" s="3">
        <v>2.0437968</v>
      </c>
      <c r="F2440" s="3">
        <v>10.021944</v>
      </c>
    </row>
    <row r="2441" spans="1:6">
      <c r="A2441" s="3" t="s">
        <v>17</v>
      </c>
      <c r="B2441" s="3">
        <v>1998</v>
      </c>
      <c r="C2441" s="3">
        <v>137</v>
      </c>
      <c r="E2441" s="3">
        <v>2.0437968</v>
      </c>
      <c r="F2441" s="3">
        <v>10.021944</v>
      </c>
    </row>
    <row r="2442" spans="1:6">
      <c r="A2442" s="3" t="s">
        <v>17</v>
      </c>
      <c r="B2442" s="3">
        <v>1998</v>
      </c>
      <c r="C2442" s="3">
        <v>137</v>
      </c>
      <c r="E2442" s="3">
        <v>2.0437968</v>
      </c>
      <c r="F2442" s="3">
        <v>10.021944</v>
      </c>
    </row>
    <row r="2443" spans="1:6">
      <c r="A2443" s="3" t="s">
        <v>17</v>
      </c>
      <c r="B2443" s="3">
        <v>1998</v>
      </c>
      <c r="C2443" s="3">
        <v>137</v>
      </c>
      <c r="E2443" s="3">
        <v>2.0437968</v>
      </c>
      <c r="F2443" s="3">
        <v>10.021944</v>
      </c>
    </row>
    <row r="2444" spans="1:6">
      <c r="A2444" s="3" t="s">
        <v>17</v>
      </c>
      <c r="B2444" s="3">
        <v>1998</v>
      </c>
      <c r="C2444" s="3">
        <v>137</v>
      </c>
      <c r="E2444" s="3">
        <v>2.0437968</v>
      </c>
      <c r="F2444" s="3">
        <v>10.021944</v>
      </c>
    </row>
    <row r="2445" spans="1:6">
      <c r="A2445" s="3" t="s">
        <v>17</v>
      </c>
      <c r="B2445" s="3">
        <v>1998</v>
      </c>
      <c r="C2445" s="3">
        <v>137</v>
      </c>
      <c r="E2445" s="3">
        <v>2.0437968</v>
      </c>
      <c r="F2445" s="3">
        <v>10.021944</v>
      </c>
    </row>
    <row r="2446" spans="1:6">
      <c r="A2446" s="3" t="s">
        <v>17</v>
      </c>
      <c r="B2446" s="3">
        <v>1998</v>
      </c>
      <c r="C2446" s="3">
        <v>137</v>
      </c>
      <c r="E2446" s="3">
        <v>2.0437968</v>
      </c>
      <c r="F2446" s="3">
        <v>10.021944</v>
      </c>
    </row>
    <row r="2447" spans="1:6">
      <c r="A2447" s="3" t="s">
        <v>17</v>
      </c>
      <c r="B2447" s="3">
        <v>1998</v>
      </c>
      <c r="C2447" s="3">
        <v>137</v>
      </c>
      <c r="E2447" s="3">
        <v>2.0437968</v>
      </c>
      <c r="F2447" s="3">
        <v>10.021944</v>
      </c>
    </row>
    <row r="2448" spans="1:6">
      <c r="A2448" s="3" t="s">
        <v>17</v>
      </c>
      <c r="B2448" s="3">
        <v>1998</v>
      </c>
      <c r="C2448" s="3">
        <v>137</v>
      </c>
      <c r="E2448" s="3">
        <v>2.0437968</v>
      </c>
      <c r="F2448" s="3">
        <v>10.021944</v>
      </c>
    </row>
    <row r="2449" spans="1:6">
      <c r="A2449" s="3" t="s">
        <v>17</v>
      </c>
      <c r="B2449" s="3">
        <v>1998</v>
      </c>
      <c r="C2449" s="3">
        <v>137</v>
      </c>
      <c r="E2449" s="3">
        <v>2.0437968</v>
      </c>
      <c r="F2449" s="3">
        <v>10.021944</v>
      </c>
    </row>
    <row r="2450" spans="1:6">
      <c r="A2450" s="3" t="s">
        <v>17</v>
      </c>
      <c r="B2450" s="3">
        <v>1999</v>
      </c>
      <c r="C2450" s="3">
        <v>137</v>
      </c>
      <c r="E2450" s="3">
        <v>2.3277757000000001</v>
      </c>
      <c r="F2450" s="3">
        <v>9.4849347999999996</v>
      </c>
    </row>
    <row r="2451" spans="1:6">
      <c r="A2451" s="3" t="s">
        <v>17</v>
      </c>
      <c r="B2451" s="3">
        <v>1999</v>
      </c>
      <c r="C2451" s="3">
        <v>137</v>
      </c>
      <c r="E2451" s="3">
        <v>2.3277757000000001</v>
      </c>
      <c r="F2451" s="3">
        <v>9.4849347999999996</v>
      </c>
    </row>
    <row r="2452" spans="1:6">
      <c r="A2452" s="3" t="s">
        <v>17</v>
      </c>
      <c r="B2452" s="3">
        <v>1999</v>
      </c>
      <c r="C2452" s="3">
        <v>137</v>
      </c>
      <c r="E2452" s="3">
        <v>2.3277757000000001</v>
      </c>
      <c r="F2452" s="3">
        <v>9.4849347999999996</v>
      </c>
    </row>
    <row r="2453" spans="1:6">
      <c r="A2453" s="3" t="s">
        <v>17</v>
      </c>
      <c r="B2453" s="3">
        <v>1999</v>
      </c>
      <c r="C2453" s="3">
        <v>137</v>
      </c>
      <c r="E2453" s="3">
        <v>2.3277757000000001</v>
      </c>
      <c r="F2453" s="3">
        <v>9.4849347999999996</v>
      </c>
    </row>
    <row r="2454" spans="1:6">
      <c r="A2454" s="3" t="s">
        <v>17</v>
      </c>
      <c r="B2454" s="3">
        <v>1999</v>
      </c>
      <c r="C2454" s="3">
        <v>137</v>
      </c>
      <c r="E2454" s="3">
        <v>2.3277757000000001</v>
      </c>
      <c r="F2454" s="3">
        <v>9.4849347999999996</v>
      </c>
    </row>
    <row r="2455" spans="1:6">
      <c r="A2455" s="3" t="s">
        <v>17</v>
      </c>
      <c r="B2455" s="3">
        <v>1999</v>
      </c>
      <c r="C2455" s="3">
        <v>137</v>
      </c>
      <c r="E2455" s="3">
        <v>2.3277757000000001</v>
      </c>
      <c r="F2455" s="3">
        <v>9.4849347999999996</v>
      </c>
    </row>
    <row r="2456" spans="1:6">
      <c r="A2456" s="3" t="s">
        <v>17</v>
      </c>
      <c r="B2456" s="3">
        <v>1999</v>
      </c>
      <c r="C2456" s="3">
        <v>137</v>
      </c>
      <c r="E2456" s="3">
        <v>2.3277757000000001</v>
      </c>
      <c r="F2456" s="3">
        <v>9.4849347999999996</v>
      </c>
    </row>
    <row r="2457" spans="1:6">
      <c r="A2457" s="3" t="s">
        <v>17</v>
      </c>
      <c r="B2457" s="3">
        <v>1999</v>
      </c>
      <c r="C2457" s="3">
        <v>137</v>
      </c>
      <c r="E2457" s="3">
        <v>2.3277757000000001</v>
      </c>
      <c r="F2457" s="3">
        <v>9.4849347999999996</v>
      </c>
    </row>
    <row r="2458" spans="1:6">
      <c r="A2458" s="3" t="s">
        <v>17</v>
      </c>
      <c r="B2458" s="3">
        <v>1999</v>
      </c>
      <c r="C2458" s="3">
        <v>137</v>
      </c>
      <c r="E2458" s="3">
        <v>2.3277757000000001</v>
      </c>
      <c r="F2458" s="3">
        <v>9.4849347999999996</v>
      </c>
    </row>
    <row r="2459" spans="1:6">
      <c r="A2459" s="3" t="s">
        <v>17</v>
      </c>
      <c r="B2459" s="3">
        <v>1999</v>
      </c>
      <c r="C2459" s="3">
        <v>137</v>
      </c>
      <c r="E2459" s="3">
        <v>2.3277757000000001</v>
      </c>
      <c r="F2459" s="3">
        <v>9.4849347999999996</v>
      </c>
    </row>
    <row r="2460" spans="1:6">
      <c r="A2460" s="3" t="s">
        <v>17</v>
      </c>
      <c r="B2460" s="3">
        <v>1999</v>
      </c>
      <c r="C2460" s="3">
        <v>137</v>
      </c>
      <c r="E2460" s="3">
        <v>2.3277757000000001</v>
      </c>
      <c r="F2460" s="3">
        <v>9.4849347999999996</v>
      </c>
    </row>
    <row r="2461" spans="1:6">
      <c r="A2461" s="3" t="s">
        <v>17</v>
      </c>
      <c r="B2461" s="3">
        <v>1999</v>
      </c>
      <c r="C2461" s="3">
        <v>137</v>
      </c>
      <c r="E2461" s="3">
        <v>2.3277757000000001</v>
      </c>
      <c r="F2461" s="3">
        <v>9.4849347999999996</v>
      </c>
    </row>
    <row r="2462" spans="1:6">
      <c r="A2462" s="3" t="s">
        <v>17</v>
      </c>
      <c r="B2462" s="3">
        <v>2000</v>
      </c>
      <c r="C2462" s="3">
        <v>137</v>
      </c>
      <c r="E2462" s="3">
        <v>2.7821622000000001</v>
      </c>
      <c r="F2462" s="3">
        <v>8.3677168000000002</v>
      </c>
    </row>
    <row r="2463" spans="1:6">
      <c r="A2463" s="3" t="s">
        <v>17</v>
      </c>
      <c r="B2463" s="3">
        <v>2000</v>
      </c>
      <c r="C2463" s="3">
        <v>137</v>
      </c>
      <c r="E2463" s="3">
        <v>2.7821622000000001</v>
      </c>
      <c r="F2463" s="3">
        <v>8.3677168000000002</v>
      </c>
    </row>
    <row r="2464" spans="1:6">
      <c r="A2464" s="3" t="s">
        <v>17</v>
      </c>
      <c r="B2464" s="3">
        <v>2000</v>
      </c>
      <c r="C2464" s="3">
        <v>137</v>
      </c>
      <c r="E2464" s="3">
        <v>2.7821622000000001</v>
      </c>
      <c r="F2464" s="3">
        <v>8.3677168000000002</v>
      </c>
    </row>
    <row r="2465" spans="1:6">
      <c r="A2465" s="3" t="s">
        <v>17</v>
      </c>
      <c r="B2465" s="3">
        <v>2000</v>
      </c>
      <c r="C2465" s="3">
        <v>137</v>
      </c>
      <c r="E2465" s="3">
        <v>2.7821622000000001</v>
      </c>
      <c r="F2465" s="3">
        <v>8.3677168000000002</v>
      </c>
    </row>
    <row r="2466" spans="1:6">
      <c r="A2466" s="3" t="s">
        <v>17</v>
      </c>
      <c r="B2466" s="3">
        <v>2000</v>
      </c>
      <c r="C2466" s="3">
        <v>137</v>
      </c>
      <c r="E2466" s="3">
        <v>2.7821622000000001</v>
      </c>
      <c r="F2466" s="3">
        <v>8.3677168000000002</v>
      </c>
    </row>
    <row r="2467" spans="1:6">
      <c r="A2467" s="3" t="s">
        <v>17</v>
      </c>
      <c r="B2467" s="3">
        <v>2000</v>
      </c>
      <c r="C2467" s="3">
        <v>137</v>
      </c>
      <c r="E2467" s="3">
        <v>2.7821622000000001</v>
      </c>
      <c r="F2467" s="3">
        <v>8.3677168000000002</v>
      </c>
    </row>
    <row r="2468" spans="1:6">
      <c r="A2468" s="3" t="s">
        <v>17</v>
      </c>
      <c r="B2468" s="3">
        <v>2000</v>
      </c>
      <c r="C2468" s="3">
        <v>137</v>
      </c>
      <c r="E2468" s="3">
        <v>2.7821622000000001</v>
      </c>
      <c r="F2468" s="3">
        <v>8.3677168000000002</v>
      </c>
    </row>
    <row r="2469" spans="1:6">
      <c r="A2469" s="3" t="s">
        <v>17</v>
      </c>
      <c r="B2469" s="3">
        <v>2000</v>
      </c>
      <c r="C2469" s="3">
        <v>137</v>
      </c>
      <c r="E2469" s="3">
        <v>2.7821622000000001</v>
      </c>
      <c r="F2469" s="3">
        <v>8.3677168000000002</v>
      </c>
    </row>
    <row r="2470" spans="1:6">
      <c r="A2470" s="3" t="s">
        <v>17</v>
      </c>
      <c r="B2470" s="3">
        <v>2000</v>
      </c>
      <c r="C2470" s="3">
        <v>137</v>
      </c>
      <c r="E2470" s="3">
        <v>2.7821622000000001</v>
      </c>
      <c r="F2470" s="3">
        <v>8.3677168000000002</v>
      </c>
    </row>
    <row r="2471" spans="1:6">
      <c r="A2471" s="3" t="s">
        <v>17</v>
      </c>
      <c r="B2471" s="3">
        <v>2000</v>
      </c>
      <c r="C2471" s="3">
        <v>137</v>
      </c>
      <c r="E2471" s="3">
        <v>2.7821622000000001</v>
      </c>
      <c r="F2471" s="3">
        <v>8.3677168000000002</v>
      </c>
    </row>
    <row r="2472" spans="1:6">
      <c r="A2472" s="3" t="s">
        <v>17</v>
      </c>
      <c r="B2472" s="3">
        <v>2000</v>
      </c>
      <c r="C2472" s="3">
        <v>137</v>
      </c>
      <c r="E2472" s="3">
        <v>2.7821622000000001</v>
      </c>
      <c r="F2472" s="3">
        <v>8.3677168000000002</v>
      </c>
    </row>
    <row r="2473" spans="1:6">
      <c r="A2473" s="3" t="s">
        <v>17</v>
      </c>
      <c r="B2473" s="3">
        <v>2000</v>
      </c>
      <c r="C2473" s="3">
        <v>137</v>
      </c>
      <c r="E2473" s="3">
        <v>2.7821622000000001</v>
      </c>
      <c r="F2473" s="3">
        <v>8.3677168000000002</v>
      </c>
    </row>
    <row r="2474" spans="1:6">
      <c r="A2474" s="3" t="s">
        <v>17</v>
      </c>
      <c r="B2474" s="3">
        <v>2001</v>
      </c>
      <c r="C2474" s="3">
        <v>137</v>
      </c>
      <c r="E2474" s="3">
        <v>4.6261134000000004</v>
      </c>
      <c r="F2474" s="3">
        <v>7.4646330000000001</v>
      </c>
    </row>
    <row r="2475" spans="1:6">
      <c r="A2475" s="3" t="s">
        <v>17</v>
      </c>
      <c r="B2475" s="3">
        <v>2001</v>
      </c>
      <c r="C2475" s="3">
        <v>137</v>
      </c>
      <c r="E2475" s="3">
        <v>4.6261134000000004</v>
      </c>
      <c r="F2475" s="3">
        <v>7.4646330000000001</v>
      </c>
    </row>
    <row r="2476" spans="1:6">
      <c r="A2476" s="3" t="s">
        <v>17</v>
      </c>
      <c r="B2476" s="3">
        <v>2001</v>
      </c>
      <c r="C2476" s="3">
        <v>137</v>
      </c>
      <c r="E2476" s="3">
        <v>4.6261134000000004</v>
      </c>
      <c r="F2476" s="3">
        <v>7.4646330000000001</v>
      </c>
    </row>
    <row r="2477" spans="1:6">
      <c r="A2477" s="3" t="s">
        <v>17</v>
      </c>
      <c r="B2477" s="3">
        <v>2001</v>
      </c>
      <c r="C2477" s="3">
        <v>137</v>
      </c>
      <c r="E2477" s="3">
        <v>4.6261134000000004</v>
      </c>
      <c r="F2477" s="3">
        <v>7.4646330000000001</v>
      </c>
    </row>
    <row r="2478" spans="1:6">
      <c r="A2478" s="3" t="s">
        <v>17</v>
      </c>
      <c r="B2478" s="3">
        <v>2001</v>
      </c>
      <c r="C2478" s="3">
        <v>137</v>
      </c>
      <c r="E2478" s="3">
        <v>4.6261134000000004</v>
      </c>
      <c r="F2478" s="3">
        <v>7.4646330000000001</v>
      </c>
    </row>
    <row r="2479" spans="1:6">
      <c r="A2479" s="3" t="s">
        <v>17</v>
      </c>
      <c r="B2479" s="3">
        <v>2001</v>
      </c>
      <c r="C2479" s="3">
        <v>137</v>
      </c>
      <c r="E2479" s="3">
        <v>4.6261134000000004</v>
      </c>
      <c r="F2479" s="3">
        <v>7.4646330000000001</v>
      </c>
    </row>
    <row r="2480" spans="1:6">
      <c r="A2480" s="3" t="s">
        <v>17</v>
      </c>
      <c r="B2480" s="3">
        <v>2001</v>
      </c>
      <c r="C2480" s="3">
        <v>137</v>
      </c>
      <c r="E2480" s="3">
        <v>4.6261134000000004</v>
      </c>
      <c r="F2480" s="3">
        <v>7.4646330000000001</v>
      </c>
    </row>
    <row r="2481" spans="1:6">
      <c r="A2481" s="3" t="s">
        <v>17</v>
      </c>
      <c r="B2481" s="3">
        <v>2001</v>
      </c>
      <c r="C2481" s="3">
        <v>137</v>
      </c>
      <c r="E2481" s="3">
        <v>4.6261134000000004</v>
      </c>
      <c r="F2481" s="3">
        <v>7.4646330000000001</v>
      </c>
    </row>
    <row r="2482" spans="1:6">
      <c r="A2482" s="3" t="s">
        <v>17</v>
      </c>
      <c r="B2482" s="3">
        <v>2001</v>
      </c>
      <c r="C2482" s="3">
        <v>137</v>
      </c>
      <c r="E2482" s="3">
        <v>4.6261134000000004</v>
      </c>
      <c r="F2482" s="3">
        <v>7.4646330000000001</v>
      </c>
    </row>
    <row r="2483" spans="1:6">
      <c r="A2483" s="3" t="s">
        <v>17</v>
      </c>
      <c r="B2483" s="3">
        <v>2001</v>
      </c>
      <c r="C2483" s="3">
        <v>137</v>
      </c>
      <c r="E2483" s="3">
        <v>4.6261134000000004</v>
      </c>
      <c r="F2483" s="3">
        <v>7.4646330000000001</v>
      </c>
    </row>
    <row r="2484" spans="1:6">
      <c r="A2484" s="3" t="s">
        <v>17</v>
      </c>
      <c r="B2484" s="3">
        <v>2001</v>
      </c>
      <c r="C2484" s="3">
        <v>137</v>
      </c>
      <c r="E2484" s="3">
        <v>4.6261134000000004</v>
      </c>
      <c r="F2484" s="3">
        <v>7.4646330000000001</v>
      </c>
    </row>
    <row r="2485" spans="1:6">
      <c r="A2485" s="3" t="s">
        <v>17</v>
      </c>
      <c r="B2485" s="3">
        <v>2001</v>
      </c>
      <c r="C2485" s="3">
        <v>137</v>
      </c>
      <c r="E2485" s="3">
        <v>4.6261134000000004</v>
      </c>
      <c r="F2485" s="3">
        <v>7.4646330000000001</v>
      </c>
    </row>
    <row r="2486" spans="1:6">
      <c r="A2486" s="3" t="s">
        <v>17</v>
      </c>
      <c r="B2486" s="3">
        <v>2002</v>
      </c>
      <c r="C2486" s="3">
        <v>137</v>
      </c>
      <c r="E2486" s="3">
        <v>4.6476635999999996</v>
      </c>
      <c r="F2486" s="3">
        <v>7.6712422</v>
      </c>
    </row>
    <row r="2487" spans="1:6">
      <c r="A2487" s="3" t="s">
        <v>17</v>
      </c>
      <c r="B2487" s="3">
        <v>2002</v>
      </c>
      <c r="C2487" s="3">
        <v>137</v>
      </c>
      <c r="E2487" s="3">
        <v>4.6476635999999996</v>
      </c>
      <c r="F2487" s="3">
        <v>7.6712422</v>
      </c>
    </row>
    <row r="2488" spans="1:6">
      <c r="A2488" s="3" t="s">
        <v>17</v>
      </c>
      <c r="B2488" s="3">
        <v>2002</v>
      </c>
      <c r="C2488" s="3">
        <v>137</v>
      </c>
      <c r="E2488" s="3">
        <v>4.6476635999999996</v>
      </c>
      <c r="F2488" s="3">
        <v>7.6712422</v>
      </c>
    </row>
    <row r="2489" spans="1:6">
      <c r="A2489" s="3" t="s">
        <v>17</v>
      </c>
      <c r="B2489" s="3">
        <v>2002</v>
      </c>
      <c r="C2489" s="3">
        <v>137</v>
      </c>
      <c r="E2489" s="3">
        <v>4.6476635999999996</v>
      </c>
      <c r="F2489" s="3">
        <v>7.6712422</v>
      </c>
    </row>
    <row r="2490" spans="1:6">
      <c r="A2490" s="3" t="s">
        <v>17</v>
      </c>
      <c r="B2490" s="3">
        <v>2002</v>
      </c>
      <c r="C2490" s="3">
        <v>137</v>
      </c>
      <c r="E2490" s="3">
        <v>4.6476635999999996</v>
      </c>
      <c r="F2490" s="3">
        <v>7.6712422</v>
      </c>
    </row>
    <row r="2491" spans="1:6">
      <c r="A2491" s="3" t="s">
        <v>17</v>
      </c>
      <c r="B2491" s="3">
        <v>2002</v>
      </c>
      <c r="C2491" s="3">
        <v>137</v>
      </c>
      <c r="E2491" s="3">
        <v>4.6476635999999996</v>
      </c>
      <c r="F2491" s="3">
        <v>7.6712422</v>
      </c>
    </row>
    <row r="2492" spans="1:6">
      <c r="A2492" s="3" t="s">
        <v>17</v>
      </c>
      <c r="B2492" s="3">
        <v>2002</v>
      </c>
      <c r="C2492" s="3">
        <v>137</v>
      </c>
      <c r="E2492" s="3">
        <v>4.6476635999999996</v>
      </c>
      <c r="F2492" s="3">
        <v>7.6712422</v>
      </c>
    </row>
    <row r="2493" spans="1:6">
      <c r="A2493" s="3" t="s">
        <v>17</v>
      </c>
      <c r="B2493" s="3">
        <v>2002</v>
      </c>
      <c r="C2493" s="3">
        <v>137</v>
      </c>
      <c r="E2493" s="3">
        <v>4.6476635999999996</v>
      </c>
      <c r="F2493" s="3">
        <v>7.6712422</v>
      </c>
    </row>
    <row r="2494" spans="1:6">
      <c r="A2494" s="3" t="s">
        <v>17</v>
      </c>
      <c r="B2494" s="3">
        <v>2002</v>
      </c>
      <c r="C2494" s="3">
        <v>137</v>
      </c>
      <c r="E2494" s="3">
        <v>4.6476635999999996</v>
      </c>
      <c r="F2494" s="3">
        <v>7.6712422</v>
      </c>
    </row>
    <row r="2495" spans="1:6">
      <c r="A2495" s="3" t="s">
        <v>17</v>
      </c>
      <c r="B2495" s="3">
        <v>2002</v>
      </c>
      <c r="C2495" s="3">
        <v>137</v>
      </c>
      <c r="E2495" s="3">
        <v>4.6476635999999996</v>
      </c>
      <c r="F2495" s="3">
        <v>7.6712422</v>
      </c>
    </row>
    <row r="2496" spans="1:6">
      <c r="A2496" s="3" t="s">
        <v>17</v>
      </c>
      <c r="B2496" s="3">
        <v>2002</v>
      </c>
      <c r="C2496" s="3">
        <v>137</v>
      </c>
      <c r="E2496" s="3">
        <v>4.6476635999999996</v>
      </c>
      <c r="F2496" s="3">
        <v>7.6712422</v>
      </c>
    </row>
    <row r="2497" spans="1:6">
      <c r="A2497" s="3" t="s">
        <v>17</v>
      </c>
      <c r="B2497" s="3">
        <v>2002</v>
      </c>
      <c r="C2497" s="3">
        <v>137</v>
      </c>
      <c r="E2497" s="3">
        <v>4.6476635999999996</v>
      </c>
      <c r="F2497" s="3">
        <v>7.6712422</v>
      </c>
    </row>
    <row r="2498" spans="1:6">
      <c r="A2498" s="3" t="s">
        <v>17</v>
      </c>
      <c r="B2498" s="3">
        <v>2003</v>
      </c>
      <c r="C2498" s="3">
        <v>137</v>
      </c>
      <c r="E2498" s="3">
        <v>1.3537847999999999</v>
      </c>
      <c r="F2498" s="3">
        <v>7.4294868000000003</v>
      </c>
    </row>
    <row r="2499" spans="1:6">
      <c r="A2499" s="3" t="s">
        <v>17</v>
      </c>
      <c r="B2499" s="3">
        <v>2003</v>
      </c>
      <c r="C2499" s="3">
        <v>137</v>
      </c>
      <c r="E2499" s="3">
        <v>1.3537847999999999</v>
      </c>
      <c r="F2499" s="3">
        <v>7.4294868000000003</v>
      </c>
    </row>
    <row r="2500" spans="1:6">
      <c r="A2500" s="3" t="s">
        <v>17</v>
      </c>
      <c r="B2500" s="3">
        <v>2003</v>
      </c>
      <c r="C2500" s="3">
        <v>137</v>
      </c>
      <c r="E2500" s="3">
        <v>1.3537847999999999</v>
      </c>
      <c r="F2500" s="3">
        <v>7.4294868000000003</v>
      </c>
    </row>
    <row r="2501" spans="1:6">
      <c r="A2501" s="3" t="s">
        <v>17</v>
      </c>
      <c r="B2501" s="3">
        <v>2003</v>
      </c>
      <c r="C2501" s="3">
        <v>137</v>
      </c>
      <c r="E2501" s="3">
        <v>1.3537847999999999</v>
      </c>
      <c r="F2501" s="3">
        <v>7.4294868000000003</v>
      </c>
    </row>
    <row r="2502" spans="1:6">
      <c r="A2502" s="3" t="s">
        <v>17</v>
      </c>
      <c r="B2502" s="3">
        <v>2003</v>
      </c>
      <c r="C2502" s="3">
        <v>137</v>
      </c>
      <c r="E2502" s="3">
        <v>1.3537847999999999</v>
      </c>
      <c r="F2502" s="3">
        <v>7.4294868000000003</v>
      </c>
    </row>
    <row r="2503" spans="1:6">
      <c r="A2503" s="3" t="s">
        <v>17</v>
      </c>
      <c r="B2503" s="3">
        <v>2003</v>
      </c>
      <c r="C2503" s="3">
        <v>137</v>
      </c>
      <c r="E2503" s="3">
        <v>1.3537847999999999</v>
      </c>
      <c r="F2503" s="3">
        <v>7.4294868000000003</v>
      </c>
    </row>
    <row r="2504" spans="1:6">
      <c r="A2504" s="3" t="s">
        <v>17</v>
      </c>
      <c r="B2504" s="3">
        <v>2003</v>
      </c>
      <c r="C2504" s="3">
        <v>137</v>
      </c>
      <c r="E2504" s="3">
        <v>1.3537847999999999</v>
      </c>
      <c r="F2504" s="3">
        <v>7.4294868000000003</v>
      </c>
    </row>
    <row r="2505" spans="1:6">
      <c r="A2505" s="3" t="s">
        <v>17</v>
      </c>
      <c r="B2505" s="3">
        <v>2003</v>
      </c>
      <c r="C2505" s="3">
        <v>137</v>
      </c>
      <c r="E2505" s="3">
        <v>1.3537847999999999</v>
      </c>
      <c r="F2505" s="3">
        <v>7.4294868000000003</v>
      </c>
    </row>
    <row r="2506" spans="1:6">
      <c r="A2506" s="3" t="s">
        <v>17</v>
      </c>
      <c r="B2506" s="3">
        <v>2003</v>
      </c>
      <c r="C2506" s="3">
        <v>137</v>
      </c>
      <c r="E2506" s="3">
        <v>1.3537847999999999</v>
      </c>
      <c r="F2506" s="3">
        <v>7.4294868000000003</v>
      </c>
    </row>
    <row r="2507" spans="1:6">
      <c r="A2507" s="3" t="s">
        <v>17</v>
      </c>
      <c r="B2507" s="3">
        <v>2003</v>
      </c>
      <c r="C2507" s="3">
        <v>137</v>
      </c>
      <c r="E2507" s="3">
        <v>1.3537847999999999</v>
      </c>
      <c r="F2507" s="3">
        <v>7.4294868000000003</v>
      </c>
    </row>
    <row r="2508" spans="1:6">
      <c r="A2508" s="3" t="s">
        <v>17</v>
      </c>
      <c r="B2508" s="3">
        <v>2003</v>
      </c>
      <c r="C2508" s="3">
        <v>137</v>
      </c>
      <c r="E2508" s="3">
        <v>1.3537847999999999</v>
      </c>
      <c r="F2508" s="3">
        <v>7.4294868000000003</v>
      </c>
    </row>
    <row r="2509" spans="1:6">
      <c r="A2509" s="3" t="s">
        <v>17</v>
      </c>
      <c r="B2509" s="3">
        <v>2003</v>
      </c>
      <c r="C2509" s="3">
        <v>137</v>
      </c>
      <c r="E2509" s="3">
        <v>1.3537847999999999</v>
      </c>
      <c r="F2509" s="3">
        <v>7.4294868000000003</v>
      </c>
    </row>
    <row r="2510" spans="1:6">
      <c r="A2510" s="3" t="s">
        <v>17</v>
      </c>
      <c r="B2510" s="3">
        <v>2004</v>
      </c>
      <c r="C2510" s="3">
        <v>137</v>
      </c>
      <c r="E2510" s="3">
        <v>-0.72379762000000003</v>
      </c>
      <c r="F2510" s="3">
        <v>7.4504156000000004</v>
      </c>
    </row>
    <row r="2511" spans="1:6">
      <c r="A2511" s="3" t="s">
        <v>17</v>
      </c>
      <c r="B2511" s="3">
        <v>2004</v>
      </c>
      <c r="C2511" s="3">
        <v>137</v>
      </c>
      <c r="E2511" s="3">
        <v>-0.72379762000000003</v>
      </c>
      <c r="F2511" s="3">
        <v>7.4504156000000004</v>
      </c>
    </row>
    <row r="2512" spans="1:6">
      <c r="A2512" s="3" t="s">
        <v>17</v>
      </c>
      <c r="B2512" s="3">
        <v>2004</v>
      </c>
      <c r="C2512" s="3">
        <v>137</v>
      </c>
      <c r="E2512" s="3">
        <v>-0.72379762000000003</v>
      </c>
      <c r="F2512" s="3">
        <v>7.4504156000000004</v>
      </c>
    </row>
    <row r="2513" spans="1:6">
      <c r="A2513" s="3" t="s">
        <v>17</v>
      </c>
      <c r="B2513" s="3">
        <v>2004</v>
      </c>
      <c r="C2513" s="3">
        <v>137</v>
      </c>
      <c r="E2513" s="3">
        <v>-0.72379762000000003</v>
      </c>
      <c r="F2513" s="3">
        <v>7.4504156000000004</v>
      </c>
    </row>
    <row r="2514" spans="1:6">
      <c r="A2514" s="3" t="s">
        <v>17</v>
      </c>
      <c r="B2514" s="3">
        <v>2004</v>
      </c>
      <c r="C2514" s="3">
        <v>137</v>
      </c>
      <c r="E2514" s="3">
        <v>-0.72379762000000003</v>
      </c>
      <c r="F2514" s="3">
        <v>7.4504156000000004</v>
      </c>
    </row>
    <row r="2515" spans="1:6">
      <c r="A2515" s="3" t="s">
        <v>17</v>
      </c>
      <c r="B2515" s="3">
        <v>2004</v>
      </c>
      <c r="C2515" s="3">
        <v>137</v>
      </c>
      <c r="E2515" s="3">
        <v>-0.72379762000000003</v>
      </c>
      <c r="F2515" s="3">
        <v>7.4504156000000004</v>
      </c>
    </row>
    <row r="2516" spans="1:6">
      <c r="A2516" s="3" t="s">
        <v>17</v>
      </c>
      <c r="B2516" s="3">
        <v>2004</v>
      </c>
      <c r="C2516" s="3">
        <v>137</v>
      </c>
      <c r="E2516" s="3">
        <v>-0.72379762000000003</v>
      </c>
      <c r="F2516" s="3">
        <v>7.4504156000000004</v>
      </c>
    </row>
    <row r="2517" spans="1:6">
      <c r="A2517" s="3" t="s">
        <v>17</v>
      </c>
      <c r="B2517" s="3">
        <v>2004</v>
      </c>
      <c r="C2517" s="3">
        <v>137</v>
      </c>
      <c r="E2517" s="3">
        <v>-0.72379762000000003</v>
      </c>
      <c r="F2517" s="3">
        <v>7.4504156000000004</v>
      </c>
    </row>
    <row r="2518" spans="1:6">
      <c r="A2518" s="3" t="s">
        <v>17</v>
      </c>
      <c r="B2518" s="3">
        <v>2004</v>
      </c>
      <c r="C2518" s="3">
        <v>137</v>
      </c>
      <c r="E2518" s="3">
        <v>-0.72379762000000003</v>
      </c>
      <c r="F2518" s="3">
        <v>7.4504156000000004</v>
      </c>
    </row>
    <row r="2519" spans="1:6">
      <c r="A2519" s="3" t="s">
        <v>17</v>
      </c>
      <c r="B2519" s="3">
        <v>2004</v>
      </c>
      <c r="C2519" s="3">
        <v>137</v>
      </c>
      <c r="E2519" s="3">
        <v>-0.72379762000000003</v>
      </c>
      <c r="F2519" s="3">
        <v>7.4504156000000004</v>
      </c>
    </row>
    <row r="2520" spans="1:6">
      <c r="A2520" s="3" t="s">
        <v>17</v>
      </c>
      <c r="B2520" s="3">
        <v>2004</v>
      </c>
      <c r="C2520" s="3">
        <v>137</v>
      </c>
      <c r="E2520" s="3">
        <v>-0.72379762000000003</v>
      </c>
      <c r="F2520" s="3">
        <v>7.4504156000000004</v>
      </c>
    </row>
    <row r="2521" spans="1:6">
      <c r="A2521" s="3" t="s">
        <v>17</v>
      </c>
      <c r="B2521" s="3">
        <v>2004</v>
      </c>
      <c r="C2521" s="3">
        <v>137</v>
      </c>
      <c r="E2521" s="3">
        <v>-0.72379762000000003</v>
      </c>
      <c r="F2521" s="3">
        <v>7.4504156000000004</v>
      </c>
    </row>
    <row r="2522" spans="1:6">
      <c r="A2522" s="3" t="s">
        <v>17</v>
      </c>
      <c r="B2522" s="3">
        <v>2005</v>
      </c>
      <c r="C2522" s="3">
        <v>137</v>
      </c>
      <c r="E2522" s="3">
        <v>-2.0603387</v>
      </c>
      <c r="F2522" s="3">
        <v>7.9053535000000004</v>
      </c>
    </row>
    <row r="2523" spans="1:6">
      <c r="A2523" s="3" t="s">
        <v>17</v>
      </c>
      <c r="B2523" s="3">
        <v>2005</v>
      </c>
      <c r="C2523" s="3">
        <v>137</v>
      </c>
      <c r="E2523" s="3">
        <v>-2.0603387</v>
      </c>
      <c r="F2523" s="3">
        <v>7.9053535000000004</v>
      </c>
    </row>
    <row r="2524" spans="1:6">
      <c r="A2524" s="3" t="s">
        <v>17</v>
      </c>
      <c r="B2524" s="3">
        <v>2005</v>
      </c>
      <c r="C2524" s="3">
        <v>137</v>
      </c>
      <c r="E2524" s="3">
        <v>-2.0603387</v>
      </c>
      <c r="F2524" s="3">
        <v>7.9053535000000004</v>
      </c>
    </row>
    <row r="2525" spans="1:6">
      <c r="A2525" s="3" t="s">
        <v>17</v>
      </c>
      <c r="B2525" s="3">
        <v>2005</v>
      </c>
      <c r="C2525" s="3">
        <v>137</v>
      </c>
      <c r="E2525" s="3">
        <v>-2.0603387</v>
      </c>
      <c r="F2525" s="3">
        <v>7.9053535000000004</v>
      </c>
    </row>
    <row r="2526" spans="1:6">
      <c r="A2526" s="3" t="s">
        <v>17</v>
      </c>
      <c r="B2526" s="3">
        <v>2005</v>
      </c>
      <c r="C2526" s="3">
        <v>137</v>
      </c>
      <c r="E2526" s="3">
        <v>-2.0603387</v>
      </c>
      <c r="F2526" s="3">
        <v>7.9053535000000004</v>
      </c>
    </row>
    <row r="2527" spans="1:6">
      <c r="A2527" s="3" t="s">
        <v>17</v>
      </c>
      <c r="B2527" s="3">
        <v>2005</v>
      </c>
      <c r="C2527" s="3">
        <v>137</v>
      </c>
      <c r="E2527" s="3">
        <v>-2.0603387</v>
      </c>
      <c r="F2527" s="3">
        <v>7.9053535000000004</v>
      </c>
    </row>
    <row r="2528" spans="1:6">
      <c r="A2528" s="3" t="s">
        <v>17</v>
      </c>
      <c r="B2528" s="3">
        <v>2005</v>
      </c>
      <c r="C2528" s="3">
        <v>137</v>
      </c>
      <c r="E2528" s="3">
        <v>-2.0603387</v>
      </c>
      <c r="F2528" s="3">
        <v>7.9053535000000004</v>
      </c>
    </row>
    <row r="2529" spans="1:6">
      <c r="A2529" s="3" t="s">
        <v>17</v>
      </c>
      <c r="B2529" s="3">
        <v>2005</v>
      </c>
      <c r="C2529" s="3">
        <v>137</v>
      </c>
      <c r="E2529" s="3">
        <v>-2.0603387</v>
      </c>
      <c r="F2529" s="3">
        <v>7.9053535000000004</v>
      </c>
    </row>
    <row r="2530" spans="1:6">
      <c r="A2530" s="3" t="s">
        <v>17</v>
      </c>
      <c r="B2530" s="3">
        <v>2005</v>
      </c>
      <c r="C2530" s="3">
        <v>137</v>
      </c>
      <c r="E2530" s="3">
        <v>-2.0603387</v>
      </c>
      <c r="F2530" s="3">
        <v>7.9053535000000004</v>
      </c>
    </row>
    <row r="2531" spans="1:6">
      <c r="A2531" s="3" t="s">
        <v>17</v>
      </c>
      <c r="B2531" s="3">
        <v>2005</v>
      </c>
      <c r="C2531" s="3">
        <v>137</v>
      </c>
      <c r="E2531" s="3">
        <v>-2.0603387</v>
      </c>
      <c r="F2531" s="3">
        <v>7.9053535000000004</v>
      </c>
    </row>
    <row r="2532" spans="1:6">
      <c r="A2532" s="3" t="s">
        <v>17</v>
      </c>
      <c r="B2532" s="3">
        <v>2005</v>
      </c>
      <c r="C2532" s="3">
        <v>137</v>
      </c>
      <c r="E2532" s="3">
        <v>-2.0603387</v>
      </c>
      <c r="F2532" s="3">
        <v>7.9053535000000004</v>
      </c>
    </row>
    <row r="2533" spans="1:6">
      <c r="A2533" s="3" t="s">
        <v>17</v>
      </c>
      <c r="B2533" s="3">
        <v>2005</v>
      </c>
      <c r="C2533" s="3">
        <v>137</v>
      </c>
      <c r="E2533" s="3">
        <v>-2.0603387</v>
      </c>
      <c r="F2533" s="3">
        <v>7.9053535000000004</v>
      </c>
    </row>
    <row r="2534" spans="1:6">
      <c r="A2534" s="3" t="s">
        <v>17</v>
      </c>
      <c r="B2534" s="3">
        <v>2006</v>
      </c>
      <c r="C2534" s="3">
        <v>137</v>
      </c>
      <c r="E2534" s="3">
        <v>-0.61983955000000002</v>
      </c>
      <c r="F2534" s="3">
        <v>8.0224036999999999</v>
      </c>
    </row>
    <row r="2535" spans="1:6">
      <c r="A2535" s="3" t="s">
        <v>17</v>
      </c>
      <c r="B2535" s="3">
        <v>2006</v>
      </c>
      <c r="C2535" s="3">
        <v>137</v>
      </c>
      <c r="E2535" s="3">
        <v>-0.61983955000000002</v>
      </c>
      <c r="F2535" s="3">
        <v>8.0224036999999999</v>
      </c>
    </row>
    <row r="2536" spans="1:6">
      <c r="A2536" s="3" t="s">
        <v>17</v>
      </c>
      <c r="B2536" s="3">
        <v>2006</v>
      </c>
      <c r="C2536" s="3">
        <v>137</v>
      </c>
      <c r="E2536" s="3">
        <v>-0.61983955000000002</v>
      </c>
      <c r="F2536" s="3">
        <v>8.0224036999999999</v>
      </c>
    </row>
    <row r="2537" spans="1:6">
      <c r="A2537" s="3" t="s">
        <v>17</v>
      </c>
      <c r="B2537" s="3">
        <v>2006</v>
      </c>
      <c r="C2537" s="3">
        <v>137</v>
      </c>
      <c r="E2537" s="3">
        <v>-0.61983955000000002</v>
      </c>
      <c r="F2537" s="3">
        <v>8.0224036999999999</v>
      </c>
    </row>
    <row r="2538" spans="1:6">
      <c r="A2538" s="3" t="s">
        <v>17</v>
      </c>
      <c r="B2538" s="3">
        <v>2006</v>
      </c>
      <c r="C2538" s="3">
        <v>137</v>
      </c>
      <c r="E2538" s="3">
        <v>-0.61983955000000002</v>
      </c>
      <c r="F2538" s="3">
        <v>8.0224036999999999</v>
      </c>
    </row>
    <row r="2539" spans="1:6">
      <c r="A2539" s="3" t="s">
        <v>17</v>
      </c>
      <c r="B2539" s="3">
        <v>2006</v>
      </c>
      <c r="C2539" s="3">
        <v>137</v>
      </c>
      <c r="E2539" s="3">
        <v>-0.61983955000000002</v>
      </c>
      <c r="F2539" s="3">
        <v>8.0224036999999999</v>
      </c>
    </row>
    <row r="2540" spans="1:6">
      <c r="A2540" s="3" t="s">
        <v>17</v>
      </c>
      <c r="B2540" s="3">
        <v>2006</v>
      </c>
      <c r="C2540" s="3">
        <v>137</v>
      </c>
      <c r="E2540" s="3">
        <v>-0.61983955000000002</v>
      </c>
      <c r="F2540" s="3">
        <v>8.0224036999999999</v>
      </c>
    </row>
    <row r="2541" spans="1:6">
      <c r="A2541" s="3" t="s">
        <v>17</v>
      </c>
      <c r="B2541" s="3">
        <v>2006</v>
      </c>
      <c r="C2541" s="3">
        <v>137</v>
      </c>
      <c r="E2541" s="3">
        <v>-0.61983955000000002</v>
      </c>
      <c r="F2541" s="3">
        <v>8.0224036999999999</v>
      </c>
    </row>
    <row r="2542" spans="1:6">
      <c r="A2542" s="3" t="s">
        <v>17</v>
      </c>
      <c r="B2542" s="3">
        <v>2006</v>
      </c>
      <c r="C2542" s="3">
        <v>137</v>
      </c>
      <c r="E2542" s="3">
        <v>-0.61983955000000002</v>
      </c>
      <c r="F2542" s="3">
        <v>8.0224036999999999</v>
      </c>
    </row>
    <row r="2543" spans="1:6">
      <c r="A2543" s="3" t="s">
        <v>17</v>
      </c>
      <c r="B2543" s="3">
        <v>2006</v>
      </c>
      <c r="C2543" s="3">
        <v>137</v>
      </c>
      <c r="E2543" s="3">
        <v>-0.61983955000000002</v>
      </c>
      <c r="F2543" s="3">
        <v>8.0224036999999999</v>
      </c>
    </row>
    <row r="2544" spans="1:6">
      <c r="A2544" s="3" t="s">
        <v>17</v>
      </c>
      <c r="B2544" s="3">
        <v>2006</v>
      </c>
      <c r="C2544" s="3">
        <v>137</v>
      </c>
      <c r="E2544" s="3">
        <v>-0.61983955000000002</v>
      </c>
      <c r="F2544" s="3">
        <v>8.0224036999999999</v>
      </c>
    </row>
    <row r="2545" spans="1:6">
      <c r="A2545" s="3" t="s">
        <v>17</v>
      </c>
      <c r="B2545" s="3">
        <v>2006</v>
      </c>
      <c r="C2545" s="3">
        <v>137</v>
      </c>
      <c r="E2545" s="3">
        <v>-0.61983955000000002</v>
      </c>
      <c r="F2545" s="3">
        <v>8.0224036999999999</v>
      </c>
    </row>
    <row r="2546" spans="1:6">
      <c r="A2546" s="3" t="s">
        <v>17</v>
      </c>
      <c r="B2546" s="3">
        <v>2007</v>
      </c>
      <c r="C2546" s="3">
        <v>137</v>
      </c>
      <c r="E2546" s="3">
        <v>1.1954935</v>
      </c>
      <c r="F2546" s="3">
        <v>8.2991209000000001</v>
      </c>
    </row>
    <row r="2547" spans="1:6">
      <c r="A2547" s="3" t="s">
        <v>17</v>
      </c>
      <c r="B2547" s="3">
        <v>2007</v>
      </c>
      <c r="C2547" s="3">
        <v>137</v>
      </c>
      <c r="E2547" s="3">
        <v>1.1954935</v>
      </c>
      <c r="F2547" s="3">
        <v>8.2991209000000001</v>
      </c>
    </row>
    <row r="2548" spans="1:6">
      <c r="A2548" s="3" t="s">
        <v>17</v>
      </c>
      <c r="B2548" s="3">
        <v>2007</v>
      </c>
      <c r="C2548" s="3">
        <v>137</v>
      </c>
      <c r="E2548" s="3">
        <v>1.1954935</v>
      </c>
      <c r="F2548" s="3">
        <v>8.2991209000000001</v>
      </c>
    </row>
    <row r="2549" spans="1:6">
      <c r="A2549" s="3" t="s">
        <v>17</v>
      </c>
      <c r="B2549" s="3">
        <v>2007</v>
      </c>
      <c r="C2549" s="3">
        <v>137</v>
      </c>
      <c r="E2549" s="3">
        <v>1.1954935</v>
      </c>
      <c r="F2549" s="3">
        <v>8.2991209000000001</v>
      </c>
    </row>
    <row r="2550" spans="1:6">
      <c r="A2550" s="3" t="s">
        <v>17</v>
      </c>
      <c r="B2550" s="3">
        <v>2007</v>
      </c>
      <c r="C2550" s="3">
        <v>137</v>
      </c>
      <c r="E2550" s="3">
        <v>1.1954935</v>
      </c>
      <c r="F2550" s="3">
        <v>8.2991209000000001</v>
      </c>
    </row>
    <row r="2551" spans="1:6">
      <c r="A2551" s="3" t="s">
        <v>17</v>
      </c>
      <c r="B2551" s="3">
        <v>2007</v>
      </c>
      <c r="C2551" s="3">
        <v>137</v>
      </c>
      <c r="E2551" s="3">
        <v>1.1954935</v>
      </c>
      <c r="F2551" s="3">
        <v>8.2991209000000001</v>
      </c>
    </row>
    <row r="2552" spans="1:6">
      <c r="A2552" s="3" t="s">
        <v>17</v>
      </c>
      <c r="B2552" s="3">
        <v>2007</v>
      </c>
      <c r="C2552" s="3">
        <v>137</v>
      </c>
      <c r="E2552" s="3">
        <v>1.1954935</v>
      </c>
      <c r="F2552" s="3">
        <v>8.2991209000000001</v>
      </c>
    </row>
    <row r="2553" spans="1:6">
      <c r="A2553" s="3" t="s">
        <v>17</v>
      </c>
      <c r="B2553" s="3">
        <v>2007</v>
      </c>
      <c r="C2553" s="3">
        <v>137</v>
      </c>
      <c r="E2553" s="3">
        <v>1.1954935</v>
      </c>
      <c r="F2553" s="3">
        <v>8.2991209000000001</v>
      </c>
    </row>
    <row r="2554" spans="1:6">
      <c r="A2554" s="3" t="s">
        <v>17</v>
      </c>
      <c r="B2554" s="3">
        <v>2007</v>
      </c>
      <c r="C2554" s="3">
        <v>137</v>
      </c>
      <c r="E2554" s="3">
        <v>1.1954935</v>
      </c>
      <c r="F2554" s="3">
        <v>8.2991209000000001</v>
      </c>
    </row>
    <row r="2555" spans="1:6">
      <c r="A2555" s="3" t="s">
        <v>17</v>
      </c>
      <c r="B2555" s="3">
        <v>2007</v>
      </c>
      <c r="C2555" s="3">
        <v>137</v>
      </c>
      <c r="E2555" s="3">
        <v>1.1954935</v>
      </c>
      <c r="F2555" s="3">
        <v>8.2991209000000001</v>
      </c>
    </row>
    <row r="2556" spans="1:6">
      <c r="A2556" s="3" t="s">
        <v>17</v>
      </c>
      <c r="B2556" s="3">
        <v>2007</v>
      </c>
      <c r="C2556" s="3">
        <v>137</v>
      </c>
      <c r="E2556" s="3">
        <v>1.1954935</v>
      </c>
      <c r="F2556" s="3">
        <v>8.2991209000000001</v>
      </c>
    </row>
    <row r="2557" spans="1:6">
      <c r="A2557" s="3" t="s">
        <v>17</v>
      </c>
      <c r="B2557" s="3">
        <v>2007</v>
      </c>
      <c r="C2557" s="3">
        <v>137</v>
      </c>
      <c r="E2557" s="3">
        <v>1.1954935</v>
      </c>
      <c r="F2557" s="3">
        <v>8.2991209000000001</v>
      </c>
    </row>
    <row r="2558" spans="1:6">
      <c r="A2558" s="3" t="s">
        <v>17</v>
      </c>
      <c r="B2558" s="3">
        <v>2008</v>
      </c>
      <c r="C2558" s="3">
        <v>137</v>
      </c>
      <c r="E2558" s="3">
        <v>3.1733210000000001</v>
      </c>
      <c r="F2558" s="3">
        <v>8.2006416000000009</v>
      </c>
    </row>
    <row r="2559" spans="1:6">
      <c r="A2559" s="3" t="s">
        <v>17</v>
      </c>
      <c r="B2559" s="3">
        <v>2008</v>
      </c>
      <c r="C2559" s="3">
        <v>137</v>
      </c>
      <c r="E2559" s="3">
        <v>3.1733210000000001</v>
      </c>
      <c r="F2559" s="3">
        <v>8.2006416000000009</v>
      </c>
    </row>
    <row r="2560" spans="1:6">
      <c r="A2560" s="3" t="s">
        <v>17</v>
      </c>
      <c r="B2560" s="3">
        <v>2008</v>
      </c>
      <c r="C2560" s="3">
        <v>137</v>
      </c>
      <c r="E2560" s="3">
        <v>3.1733210000000001</v>
      </c>
      <c r="F2560" s="3">
        <v>8.2006416000000009</v>
      </c>
    </row>
    <row r="2561" spans="1:6">
      <c r="A2561" s="3" t="s">
        <v>17</v>
      </c>
      <c r="B2561" s="3">
        <v>2008</v>
      </c>
      <c r="C2561" s="3">
        <v>137</v>
      </c>
      <c r="E2561" s="3">
        <v>3.1733210000000001</v>
      </c>
      <c r="F2561" s="3">
        <v>8.2006416000000009</v>
      </c>
    </row>
    <row r="2562" spans="1:6">
      <c r="A2562" s="3" t="s">
        <v>17</v>
      </c>
      <c r="B2562" s="3">
        <v>2008</v>
      </c>
      <c r="C2562" s="3">
        <v>137</v>
      </c>
      <c r="E2562" s="3">
        <v>3.1733210000000001</v>
      </c>
      <c r="F2562" s="3">
        <v>8.2006416000000009</v>
      </c>
    </row>
    <row r="2563" spans="1:6">
      <c r="A2563" s="3" t="s">
        <v>17</v>
      </c>
      <c r="B2563" s="3">
        <v>2008</v>
      </c>
      <c r="C2563" s="3">
        <v>137</v>
      </c>
      <c r="E2563" s="3">
        <v>3.1733210000000001</v>
      </c>
      <c r="F2563" s="3">
        <v>8.2006416000000009</v>
      </c>
    </row>
    <row r="2564" spans="1:6">
      <c r="A2564" s="3" t="s">
        <v>17</v>
      </c>
      <c r="B2564" s="3">
        <v>2008</v>
      </c>
      <c r="C2564" s="3">
        <v>137</v>
      </c>
      <c r="E2564" s="3">
        <v>3.1733210000000001</v>
      </c>
      <c r="F2564" s="3">
        <v>8.2006416000000009</v>
      </c>
    </row>
    <row r="2565" spans="1:6">
      <c r="A2565" s="3" t="s">
        <v>17</v>
      </c>
      <c r="B2565" s="3">
        <v>2008</v>
      </c>
      <c r="C2565" s="3">
        <v>137</v>
      </c>
      <c r="E2565" s="3">
        <v>3.1733210000000001</v>
      </c>
      <c r="F2565" s="3">
        <v>8.2006416000000009</v>
      </c>
    </row>
    <row r="2566" spans="1:6">
      <c r="A2566" s="3" t="s">
        <v>17</v>
      </c>
      <c r="B2566" s="3">
        <v>2008</v>
      </c>
      <c r="C2566" s="3">
        <v>137</v>
      </c>
      <c r="E2566" s="3">
        <v>3.1733210000000001</v>
      </c>
      <c r="F2566" s="3">
        <v>8.2006416000000009</v>
      </c>
    </row>
    <row r="2567" spans="1:6">
      <c r="A2567" s="3" t="s">
        <v>17</v>
      </c>
      <c r="B2567" s="3">
        <v>2008</v>
      </c>
      <c r="C2567" s="3">
        <v>137</v>
      </c>
      <c r="E2567" s="3">
        <v>3.1733210000000001</v>
      </c>
      <c r="F2567" s="3">
        <v>8.2006416000000009</v>
      </c>
    </row>
    <row r="2568" spans="1:6">
      <c r="A2568" s="3" t="s">
        <v>17</v>
      </c>
      <c r="B2568" s="3">
        <v>2008</v>
      </c>
      <c r="C2568" s="3">
        <v>137</v>
      </c>
      <c r="E2568" s="3">
        <v>3.1733210000000001</v>
      </c>
      <c r="F2568" s="3">
        <v>8.2006416000000009</v>
      </c>
    </row>
    <row r="2569" spans="1:6">
      <c r="A2569" s="3" t="s">
        <v>17</v>
      </c>
      <c r="B2569" s="3">
        <v>2008</v>
      </c>
      <c r="C2569" s="3">
        <v>137</v>
      </c>
      <c r="E2569" s="3">
        <v>3.1733210000000001</v>
      </c>
      <c r="F2569" s="3">
        <v>8.2006416000000009</v>
      </c>
    </row>
    <row r="2570" spans="1:6">
      <c r="A2570" s="3" t="s">
        <v>17</v>
      </c>
      <c r="B2570" s="3">
        <v>2009</v>
      </c>
      <c r="C2570" s="3">
        <v>137</v>
      </c>
      <c r="E2570" s="3">
        <v>2.1175489000000001</v>
      </c>
      <c r="F2570" s="3">
        <v>15.356977000000001</v>
      </c>
    </row>
    <row r="2571" spans="1:6">
      <c r="A2571" s="3" t="s">
        <v>17</v>
      </c>
      <c r="B2571" s="3">
        <v>2009</v>
      </c>
      <c r="C2571" s="3">
        <v>137</v>
      </c>
      <c r="E2571" s="3">
        <v>2.1175489000000001</v>
      </c>
      <c r="F2571" s="3">
        <v>15.356977000000001</v>
      </c>
    </row>
    <row r="2572" spans="1:6">
      <c r="A2572" s="3" t="s">
        <v>17</v>
      </c>
      <c r="B2572" s="3">
        <v>2009</v>
      </c>
      <c r="C2572" s="3">
        <v>137</v>
      </c>
      <c r="E2572" s="3">
        <v>2.1175489000000001</v>
      </c>
      <c r="F2572" s="3">
        <v>15.356977000000001</v>
      </c>
    </row>
    <row r="2573" spans="1:6">
      <c r="A2573" s="3" t="s">
        <v>17</v>
      </c>
      <c r="B2573" s="3">
        <v>2009</v>
      </c>
      <c r="C2573" s="3">
        <v>137</v>
      </c>
      <c r="E2573" s="3">
        <v>2.1175489000000001</v>
      </c>
      <c r="F2573" s="3">
        <v>15.356977000000001</v>
      </c>
    </row>
    <row r="2574" spans="1:6">
      <c r="A2574" s="3" t="s">
        <v>17</v>
      </c>
      <c r="B2574" s="3">
        <v>2009</v>
      </c>
      <c r="C2574" s="3">
        <v>137</v>
      </c>
      <c r="E2574" s="3">
        <v>2.1175489000000001</v>
      </c>
      <c r="F2574" s="3">
        <v>15.356977000000001</v>
      </c>
    </row>
    <row r="2575" spans="1:6">
      <c r="A2575" s="3" t="s">
        <v>17</v>
      </c>
      <c r="B2575" s="3">
        <v>2009</v>
      </c>
      <c r="C2575" s="3">
        <v>137</v>
      </c>
      <c r="E2575" s="3">
        <v>2.1175489000000001</v>
      </c>
      <c r="F2575" s="3">
        <v>15.356977000000001</v>
      </c>
    </row>
    <row r="2576" spans="1:6">
      <c r="A2576" s="3" t="s">
        <v>17</v>
      </c>
      <c r="B2576" s="3">
        <v>2009</v>
      </c>
      <c r="C2576" s="3">
        <v>137</v>
      </c>
      <c r="E2576" s="3">
        <v>2.1175489000000001</v>
      </c>
      <c r="F2576" s="3">
        <v>15.356977000000001</v>
      </c>
    </row>
    <row r="2577" spans="1:6">
      <c r="A2577" s="3" t="s">
        <v>17</v>
      </c>
      <c r="B2577" s="3">
        <v>2009</v>
      </c>
      <c r="C2577" s="3">
        <v>137</v>
      </c>
      <c r="E2577" s="3">
        <v>2.1175489000000001</v>
      </c>
      <c r="F2577" s="3">
        <v>15.356977000000001</v>
      </c>
    </row>
    <row r="2578" spans="1:6">
      <c r="A2578" s="3" t="s">
        <v>17</v>
      </c>
      <c r="B2578" s="3">
        <v>2009</v>
      </c>
      <c r="C2578" s="3">
        <v>137</v>
      </c>
      <c r="E2578" s="3">
        <v>2.1175489000000001</v>
      </c>
      <c r="F2578" s="3">
        <v>15.356977000000001</v>
      </c>
    </row>
    <row r="2579" spans="1:6">
      <c r="A2579" s="3" t="s">
        <v>17</v>
      </c>
      <c r="B2579" s="3">
        <v>2009</v>
      </c>
      <c r="C2579" s="3">
        <v>137</v>
      </c>
      <c r="E2579" s="3">
        <v>2.1175489000000001</v>
      </c>
      <c r="F2579" s="3">
        <v>15.356977000000001</v>
      </c>
    </row>
    <row r="2580" spans="1:6">
      <c r="A2580" s="3" t="s">
        <v>17</v>
      </c>
      <c r="B2580" s="3">
        <v>2009</v>
      </c>
      <c r="C2580" s="3">
        <v>137</v>
      </c>
      <c r="E2580" s="3">
        <v>2.1175489000000001</v>
      </c>
      <c r="F2580" s="3">
        <v>15.356977000000001</v>
      </c>
    </row>
    <row r="2581" spans="1:6">
      <c r="A2581" s="3" t="s">
        <v>17</v>
      </c>
      <c r="B2581" s="3">
        <v>2009</v>
      </c>
      <c r="C2581" s="3">
        <v>137</v>
      </c>
      <c r="E2581" s="3">
        <v>2.1175489000000001</v>
      </c>
      <c r="F2581" s="3">
        <v>15.356977000000001</v>
      </c>
    </row>
    <row r="2582" spans="1:6">
      <c r="A2582" s="3" t="s">
        <v>17</v>
      </c>
      <c r="B2582" s="3">
        <v>2010</v>
      </c>
      <c r="C2582" s="3">
        <v>137</v>
      </c>
      <c r="E2582" s="3">
        <v>-1.1977435000000001</v>
      </c>
      <c r="F2582" s="3">
        <v>16.146470999999998</v>
      </c>
    </row>
    <row r="2583" spans="1:6">
      <c r="A2583" s="3" t="s">
        <v>17</v>
      </c>
      <c r="B2583" s="3">
        <v>2010</v>
      </c>
      <c r="C2583" s="3">
        <v>137</v>
      </c>
      <c r="E2583" s="3">
        <v>-1.1977435000000001</v>
      </c>
      <c r="F2583" s="3">
        <v>16.146470999999998</v>
      </c>
    </row>
    <row r="2584" spans="1:6">
      <c r="A2584" s="3" t="s">
        <v>17</v>
      </c>
      <c r="B2584" s="3">
        <v>2010</v>
      </c>
      <c r="C2584" s="3">
        <v>137</v>
      </c>
      <c r="E2584" s="3">
        <v>-1.1977435000000001</v>
      </c>
      <c r="F2584" s="3">
        <v>16.146470999999998</v>
      </c>
    </row>
    <row r="2585" spans="1:6">
      <c r="A2585" s="3" t="s">
        <v>17</v>
      </c>
      <c r="B2585" s="3">
        <v>2010</v>
      </c>
      <c r="C2585" s="3">
        <v>137</v>
      </c>
      <c r="E2585" s="3">
        <v>-1.1977435000000001</v>
      </c>
      <c r="F2585" s="3">
        <v>16.146470999999998</v>
      </c>
    </row>
    <row r="2586" spans="1:6">
      <c r="A2586" s="3" t="s">
        <v>17</v>
      </c>
      <c r="B2586" s="3">
        <v>2010</v>
      </c>
      <c r="C2586" s="3">
        <v>137</v>
      </c>
      <c r="E2586" s="3">
        <v>-1.1977435000000001</v>
      </c>
      <c r="F2586" s="3">
        <v>16.146470999999998</v>
      </c>
    </row>
    <row r="2587" spans="1:6">
      <c r="A2587" s="3" t="s">
        <v>17</v>
      </c>
      <c r="B2587" s="3">
        <v>2010</v>
      </c>
      <c r="C2587" s="3">
        <v>137</v>
      </c>
      <c r="E2587" s="3">
        <v>-1.1977435000000001</v>
      </c>
      <c r="F2587" s="3">
        <v>16.146470999999998</v>
      </c>
    </row>
    <row r="2588" spans="1:6">
      <c r="A2588" s="3" t="s">
        <v>17</v>
      </c>
      <c r="B2588" s="3">
        <v>2010</v>
      </c>
      <c r="C2588" s="3">
        <v>137</v>
      </c>
      <c r="E2588" s="3">
        <v>-1.1977435000000001</v>
      </c>
      <c r="F2588" s="3">
        <v>16.146470999999998</v>
      </c>
    </row>
    <row r="2589" spans="1:6">
      <c r="A2589" s="3" t="s">
        <v>17</v>
      </c>
      <c r="B2589" s="3">
        <v>2010</v>
      </c>
      <c r="C2589" s="3">
        <v>137</v>
      </c>
      <c r="E2589" s="3">
        <v>-1.1977435000000001</v>
      </c>
      <c r="F2589" s="3">
        <v>16.146470999999998</v>
      </c>
    </row>
    <row r="2590" spans="1:6">
      <c r="A2590" s="3" t="s">
        <v>17</v>
      </c>
      <c r="B2590" s="3">
        <v>2010</v>
      </c>
      <c r="C2590" s="3">
        <v>137</v>
      </c>
      <c r="E2590" s="3">
        <v>-1.1977435000000001</v>
      </c>
      <c r="F2590" s="3">
        <v>16.146470999999998</v>
      </c>
    </row>
    <row r="2591" spans="1:6">
      <c r="A2591" s="3" t="s">
        <v>17</v>
      </c>
      <c r="B2591" s="3">
        <v>2010</v>
      </c>
      <c r="C2591" s="3">
        <v>137</v>
      </c>
      <c r="E2591" s="3">
        <v>-1.1977435000000001</v>
      </c>
      <c r="F2591" s="3">
        <v>16.146470999999998</v>
      </c>
    </row>
    <row r="2592" spans="1:6">
      <c r="A2592" s="3" t="s">
        <v>17</v>
      </c>
      <c r="B2592" s="3">
        <v>2010</v>
      </c>
      <c r="C2592" s="3">
        <v>137</v>
      </c>
      <c r="E2592" s="3">
        <v>-1.1977435000000001</v>
      </c>
      <c r="F2592" s="3">
        <v>16.146470999999998</v>
      </c>
    </row>
    <row r="2593" spans="1:6">
      <c r="A2593" s="3" t="s">
        <v>17</v>
      </c>
      <c r="B2593" s="3">
        <v>2010</v>
      </c>
      <c r="C2593" s="3">
        <v>137</v>
      </c>
      <c r="E2593" s="3">
        <v>-1.1977435000000001</v>
      </c>
      <c r="F2593" s="3">
        <v>16.146470999999998</v>
      </c>
    </row>
    <row r="2594" spans="1:6">
      <c r="A2594" s="3" t="s">
        <v>17</v>
      </c>
      <c r="B2594" s="3">
        <v>2011</v>
      </c>
      <c r="C2594" s="3">
        <v>137</v>
      </c>
      <c r="E2594" s="3">
        <v>-0.90955090999999999</v>
      </c>
      <c r="F2594" s="3">
        <v>20.152173999999999</v>
      </c>
    </row>
    <row r="2595" spans="1:6">
      <c r="A2595" s="3" t="s">
        <v>17</v>
      </c>
      <c r="B2595" s="3">
        <v>2011</v>
      </c>
      <c r="C2595" s="3">
        <v>137</v>
      </c>
      <c r="E2595" s="3">
        <v>-0.90955090999999999</v>
      </c>
      <c r="F2595" s="3">
        <v>20.152173999999999</v>
      </c>
    </row>
    <row r="2596" spans="1:6">
      <c r="A2596" s="3" t="s">
        <v>17</v>
      </c>
      <c r="B2596" s="3">
        <v>2011</v>
      </c>
      <c r="C2596" s="3">
        <v>137</v>
      </c>
      <c r="E2596" s="3">
        <v>-0.90955090999999999</v>
      </c>
      <c r="F2596" s="3">
        <v>20.152173999999999</v>
      </c>
    </row>
    <row r="2597" spans="1:6">
      <c r="A2597" s="3" t="s">
        <v>17</v>
      </c>
      <c r="B2597" s="3">
        <v>2011</v>
      </c>
      <c r="C2597" s="3">
        <v>137</v>
      </c>
      <c r="E2597" s="3">
        <v>-0.90955090999999999</v>
      </c>
      <c r="F2597" s="3">
        <v>20.152173999999999</v>
      </c>
    </row>
    <row r="2598" spans="1:6">
      <c r="A2598" s="3" t="s">
        <v>17</v>
      </c>
      <c r="B2598" s="3">
        <v>2011</v>
      </c>
      <c r="C2598" s="3">
        <v>137</v>
      </c>
      <c r="E2598" s="3">
        <v>-0.90955090999999999</v>
      </c>
      <c r="F2598" s="3">
        <v>20.152173999999999</v>
      </c>
    </row>
    <row r="2599" spans="1:6">
      <c r="A2599" s="3" t="s">
        <v>17</v>
      </c>
      <c r="B2599" s="3">
        <v>2011</v>
      </c>
      <c r="C2599" s="3">
        <v>137</v>
      </c>
      <c r="E2599" s="3">
        <v>-0.90955090999999999</v>
      </c>
      <c r="F2599" s="3">
        <v>20.152173999999999</v>
      </c>
    </row>
    <row r="2600" spans="1:6">
      <c r="A2600" s="3" t="s">
        <v>17</v>
      </c>
      <c r="B2600" s="3">
        <v>2011</v>
      </c>
      <c r="C2600" s="3">
        <v>137</v>
      </c>
      <c r="E2600" s="3">
        <v>-0.90955090999999999</v>
      </c>
      <c r="F2600" s="3">
        <v>20.152173999999999</v>
      </c>
    </row>
    <row r="2601" spans="1:6">
      <c r="A2601" s="3" t="s">
        <v>17</v>
      </c>
      <c r="B2601" s="3">
        <v>2011</v>
      </c>
      <c r="C2601" s="3">
        <v>137</v>
      </c>
      <c r="E2601" s="3">
        <v>-0.90955090999999999</v>
      </c>
      <c r="F2601" s="3">
        <v>20.152173999999999</v>
      </c>
    </row>
    <row r="2602" spans="1:6">
      <c r="A2602" s="3" t="s">
        <v>17</v>
      </c>
      <c r="B2602" s="3">
        <v>2011</v>
      </c>
      <c r="C2602" s="3">
        <v>137</v>
      </c>
      <c r="E2602" s="3">
        <v>-0.90955090999999999</v>
      </c>
      <c r="F2602" s="3">
        <v>20.152173999999999</v>
      </c>
    </row>
    <row r="2603" spans="1:6">
      <c r="A2603" s="3" t="s">
        <v>17</v>
      </c>
      <c r="B2603" s="3">
        <v>2011</v>
      </c>
      <c r="C2603" s="3">
        <v>137</v>
      </c>
      <c r="E2603" s="3">
        <v>-0.90955090999999999</v>
      </c>
      <c r="F2603" s="3">
        <v>20.152173999999999</v>
      </c>
    </row>
    <row r="2604" spans="1:6">
      <c r="A2604" s="3" t="s">
        <v>17</v>
      </c>
      <c r="B2604" s="3">
        <v>2011</v>
      </c>
      <c r="C2604" s="3">
        <v>137</v>
      </c>
      <c r="E2604" s="3">
        <v>-0.90955090999999999</v>
      </c>
      <c r="F2604" s="3">
        <v>20.152173999999999</v>
      </c>
    </row>
    <row r="2605" spans="1:6">
      <c r="A2605" s="3" t="s">
        <v>17</v>
      </c>
      <c r="B2605" s="3">
        <v>2011</v>
      </c>
      <c r="C2605" s="3">
        <v>137</v>
      </c>
      <c r="E2605" s="3">
        <v>-0.90955090999999999</v>
      </c>
      <c r="F2605" s="3">
        <v>20.152173999999999</v>
      </c>
    </row>
    <row r="2606" spans="1:6">
      <c r="A2606" s="3" t="s">
        <v>17</v>
      </c>
      <c r="B2606" s="3">
        <v>2012</v>
      </c>
      <c r="C2606" s="3">
        <v>137</v>
      </c>
      <c r="E2606" s="3">
        <v>0.29223146999999999</v>
      </c>
      <c r="F2606" s="3">
        <v>19.004881000000001</v>
      </c>
    </row>
    <row r="2607" spans="1:6">
      <c r="A2607" s="3" t="s">
        <v>17</v>
      </c>
      <c r="B2607" s="3">
        <v>2012</v>
      </c>
      <c r="C2607" s="3">
        <v>137</v>
      </c>
      <c r="E2607" s="3">
        <v>0.29223146999999999</v>
      </c>
      <c r="F2607" s="3">
        <v>19.004881000000001</v>
      </c>
    </row>
    <row r="2608" spans="1:6">
      <c r="A2608" s="3" t="s">
        <v>17</v>
      </c>
      <c r="B2608" s="3">
        <v>2012</v>
      </c>
      <c r="C2608" s="3">
        <v>137</v>
      </c>
      <c r="E2608" s="3">
        <v>0.29223146999999999</v>
      </c>
      <c r="F2608" s="3">
        <v>19.004881000000001</v>
      </c>
    </row>
    <row r="2609" spans="1:6">
      <c r="A2609" s="3" t="s">
        <v>17</v>
      </c>
      <c r="B2609" s="3">
        <v>2012</v>
      </c>
      <c r="C2609" s="3">
        <v>137</v>
      </c>
      <c r="E2609" s="3">
        <v>0.29223146999999999</v>
      </c>
      <c r="F2609" s="3">
        <v>19.004881000000001</v>
      </c>
    </row>
    <row r="2610" spans="1:6">
      <c r="A2610" s="3" t="s">
        <v>17</v>
      </c>
      <c r="B2610" s="3">
        <v>2012</v>
      </c>
      <c r="C2610" s="3">
        <v>137</v>
      </c>
      <c r="E2610" s="3">
        <v>0.29223146999999999</v>
      </c>
      <c r="F2610" s="3">
        <v>19.004881000000001</v>
      </c>
    </row>
    <row r="2611" spans="1:6">
      <c r="A2611" s="3" t="s">
        <v>17</v>
      </c>
      <c r="B2611" s="3">
        <v>2012</v>
      </c>
      <c r="C2611" s="3">
        <v>137</v>
      </c>
      <c r="E2611" s="3">
        <v>0.29223146999999999</v>
      </c>
      <c r="F2611" s="3">
        <v>19.004881000000001</v>
      </c>
    </row>
    <row r="2612" spans="1:6">
      <c r="A2612" s="3" t="s">
        <v>17</v>
      </c>
      <c r="B2612" s="3">
        <v>2012</v>
      </c>
      <c r="C2612" s="3">
        <v>137</v>
      </c>
      <c r="E2612" s="3">
        <v>0.29223146999999999</v>
      </c>
      <c r="F2612" s="3">
        <v>19.004881000000001</v>
      </c>
    </row>
    <row r="2613" spans="1:6">
      <c r="A2613" s="3" t="s">
        <v>17</v>
      </c>
      <c r="B2613" s="3">
        <v>2012</v>
      </c>
      <c r="C2613" s="3">
        <v>137</v>
      </c>
      <c r="E2613" s="3">
        <v>0.29223146999999999</v>
      </c>
      <c r="F2613" s="3">
        <v>19.004881000000001</v>
      </c>
    </row>
    <row r="2614" spans="1:6">
      <c r="A2614" s="3" t="s">
        <v>17</v>
      </c>
      <c r="B2614" s="3">
        <v>2012</v>
      </c>
      <c r="C2614" s="3">
        <v>137</v>
      </c>
      <c r="E2614" s="3">
        <v>0.29223146999999999</v>
      </c>
      <c r="F2614" s="3">
        <v>19.004881000000001</v>
      </c>
    </row>
    <row r="2615" spans="1:6">
      <c r="A2615" s="3" t="s">
        <v>17</v>
      </c>
      <c r="B2615" s="3">
        <v>2012</v>
      </c>
      <c r="C2615" s="3">
        <v>137</v>
      </c>
      <c r="E2615" s="3">
        <v>0.29223146999999999</v>
      </c>
      <c r="F2615" s="3">
        <v>19.004881000000001</v>
      </c>
    </row>
    <row r="2616" spans="1:6">
      <c r="A2616" s="3" t="s">
        <v>17</v>
      </c>
      <c r="B2616" s="3">
        <v>2012</v>
      </c>
      <c r="C2616" s="3">
        <v>137</v>
      </c>
      <c r="E2616" s="3">
        <v>0.29223146999999999</v>
      </c>
      <c r="F2616" s="3">
        <v>19.004881000000001</v>
      </c>
    </row>
    <row r="2617" spans="1:6">
      <c r="A2617" s="3" t="s">
        <v>17</v>
      </c>
      <c r="B2617" s="3">
        <v>2012</v>
      </c>
      <c r="C2617" s="3">
        <v>137</v>
      </c>
      <c r="E2617" s="3">
        <v>0.29223146999999999</v>
      </c>
      <c r="F2617" s="3">
        <v>19.004881000000001</v>
      </c>
    </row>
    <row r="2618" spans="1:6">
      <c r="A2618" s="3" t="s">
        <v>17</v>
      </c>
      <c r="B2618" s="3">
        <v>2013</v>
      </c>
      <c r="C2618" s="3">
        <v>137</v>
      </c>
      <c r="E2618" s="3">
        <v>9.5010349999999993E-2</v>
      </c>
      <c r="F2618" s="3">
        <v>21.997366</v>
      </c>
    </row>
    <row r="2619" spans="1:6">
      <c r="A2619" s="3" t="s">
        <v>17</v>
      </c>
      <c r="B2619" s="3">
        <v>2013</v>
      </c>
      <c r="C2619" s="3">
        <v>137</v>
      </c>
      <c r="E2619" s="3">
        <v>9.5010349999999993E-2</v>
      </c>
      <c r="F2619" s="3">
        <v>21.997366</v>
      </c>
    </row>
    <row r="2620" spans="1:6">
      <c r="A2620" s="3" t="s">
        <v>17</v>
      </c>
      <c r="B2620" s="3">
        <v>2013</v>
      </c>
      <c r="C2620" s="3">
        <v>137</v>
      </c>
      <c r="E2620" s="3">
        <v>9.5010349999999993E-2</v>
      </c>
      <c r="F2620" s="3">
        <v>21.997366</v>
      </c>
    </row>
    <row r="2621" spans="1:6">
      <c r="A2621" s="3" t="s">
        <v>17</v>
      </c>
      <c r="B2621" s="3">
        <v>2013</v>
      </c>
      <c r="C2621" s="3">
        <v>137</v>
      </c>
      <c r="E2621" s="3">
        <v>9.5010349999999993E-2</v>
      </c>
      <c r="F2621" s="3">
        <v>21.997366</v>
      </c>
    </row>
    <row r="2622" spans="1:6">
      <c r="A2622" s="3" t="s">
        <v>17</v>
      </c>
      <c r="B2622" s="3">
        <v>2013</v>
      </c>
      <c r="C2622" s="3">
        <v>137</v>
      </c>
      <c r="E2622" s="3">
        <v>9.5010349999999993E-2</v>
      </c>
      <c r="F2622" s="3">
        <v>21.997366</v>
      </c>
    </row>
    <row r="2623" spans="1:6">
      <c r="A2623" s="3" t="s">
        <v>17</v>
      </c>
      <c r="B2623" s="3">
        <v>2013</v>
      </c>
      <c r="C2623" s="3">
        <v>137</v>
      </c>
      <c r="E2623" s="3">
        <v>9.5010349999999993E-2</v>
      </c>
      <c r="F2623" s="3">
        <v>21.997366</v>
      </c>
    </row>
    <row r="2624" spans="1:6">
      <c r="A2624" s="3" t="s">
        <v>17</v>
      </c>
      <c r="B2624" s="3">
        <v>2013</v>
      </c>
      <c r="C2624" s="3">
        <v>137</v>
      </c>
      <c r="E2624" s="3">
        <v>9.5010349999999993E-2</v>
      </c>
      <c r="F2624" s="3">
        <v>21.997366</v>
      </c>
    </row>
    <row r="2625" spans="1:8">
      <c r="A2625" s="3" t="s">
        <v>17</v>
      </c>
      <c r="B2625" s="3">
        <v>2013</v>
      </c>
      <c r="C2625" s="3">
        <v>137</v>
      </c>
      <c r="E2625" s="3">
        <v>9.5010349999999993E-2</v>
      </c>
      <c r="F2625" s="3">
        <v>21.997366</v>
      </c>
    </row>
    <row r="2626" spans="1:8">
      <c r="A2626" s="3" t="s">
        <v>17</v>
      </c>
      <c r="B2626" s="3">
        <v>2013</v>
      </c>
      <c r="C2626" s="3">
        <v>137</v>
      </c>
      <c r="E2626" s="3">
        <v>9.5010349999999993E-2</v>
      </c>
      <c r="F2626" s="3">
        <v>21.997366</v>
      </c>
    </row>
    <row r="2627" spans="1:8">
      <c r="A2627" s="3" t="s">
        <v>17</v>
      </c>
      <c r="B2627" s="3">
        <v>2013</v>
      </c>
      <c r="C2627" s="3">
        <v>137</v>
      </c>
      <c r="E2627" s="3">
        <v>9.5010349999999993E-2</v>
      </c>
      <c r="F2627" s="3">
        <v>21.997366</v>
      </c>
    </row>
    <row r="2628" spans="1:8">
      <c r="A2628" s="3" t="s">
        <v>17</v>
      </c>
      <c r="B2628" s="3">
        <v>2013</v>
      </c>
      <c r="C2628" s="3">
        <v>137</v>
      </c>
      <c r="E2628" s="3">
        <v>9.5010349999999993E-2</v>
      </c>
      <c r="F2628" s="3">
        <v>21.997366</v>
      </c>
    </row>
    <row r="2629" spans="1:8">
      <c r="A2629" s="3" t="s">
        <v>17</v>
      </c>
      <c r="B2629" s="3">
        <v>2013</v>
      </c>
      <c r="C2629" s="3">
        <v>137</v>
      </c>
      <c r="E2629" s="3">
        <v>9.5010349999999993E-2</v>
      </c>
      <c r="F2629" s="3">
        <v>21.997366</v>
      </c>
    </row>
    <row r="2630" spans="1:8">
      <c r="A2630" s="3" t="s">
        <v>17</v>
      </c>
      <c r="B2630" s="3">
        <v>2014</v>
      </c>
      <c r="C2630" s="3">
        <v>137</v>
      </c>
      <c r="E2630" s="3">
        <v>0.62331866999999996</v>
      </c>
      <c r="F2630" s="3">
        <v>23.687403</v>
      </c>
    </row>
    <row r="2631" spans="1:8">
      <c r="A2631" s="3" t="s">
        <v>17</v>
      </c>
      <c r="B2631" s="3">
        <v>2014</v>
      </c>
      <c r="C2631" s="3">
        <v>137</v>
      </c>
      <c r="E2631" s="3">
        <v>0.62331866999999996</v>
      </c>
      <c r="F2631" s="3">
        <v>23.687403</v>
      </c>
    </row>
    <row r="2632" spans="1:8">
      <c r="A2632" s="3" t="s">
        <v>17</v>
      </c>
      <c r="B2632" s="3">
        <v>2014</v>
      </c>
      <c r="C2632" s="3">
        <v>137</v>
      </c>
      <c r="E2632" s="3">
        <v>0.62331866999999996</v>
      </c>
      <c r="F2632" s="3">
        <v>23.687403</v>
      </c>
    </row>
    <row r="2633" spans="1:8">
      <c r="A2633" s="3" t="s">
        <v>17</v>
      </c>
      <c r="B2633" s="3">
        <v>2014</v>
      </c>
      <c r="C2633" s="3">
        <v>137</v>
      </c>
      <c r="E2633" s="3">
        <v>0.62331866999999996</v>
      </c>
      <c r="F2633" s="3">
        <v>23.687403</v>
      </c>
    </row>
    <row r="2634" spans="1:8">
      <c r="A2634" s="3" t="s">
        <v>17</v>
      </c>
      <c r="B2634" s="3">
        <v>2014</v>
      </c>
      <c r="C2634" s="3">
        <v>137</v>
      </c>
      <c r="E2634" s="3">
        <v>0.62331866999999996</v>
      </c>
      <c r="F2634" s="3">
        <v>23.687403</v>
      </c>
    </row>
    <row r="2635" spans="1:8">
      <c r="A2635" s="3" t="s">
        <v>17</v>
      </c>
      <c r="B2635" s="3">
        <v>2014</v>
      </c>
      <c r="C2635" s="3">
        <v>137</v>
      </c>
      <c r="E2635" s="3">
        <v>0.62331866999999996</v>
      </c>
      <c r="F2635" s="3">
        <v>23.687403</v>
      </c>
    </row>
    <row r="2636" spans="1:8">
      <c r="A2636" s="3" t="s">
        <v>17</v>
      </c>
      <c r="B2636" s="3">
        <v>2014</v>
      </c>
      <c r="C2636" s="3">
        <v>137</v>
      </c>
      <c r="E2636" s="3">
        <v>0.62331866999999996</v>
      </c>
      <c r="F2636" s="3">
        <v>23.687403</v>
      </c>
    </row>
    <row r="2637" spans="1:8">
      <c r="A2637" s="3" t="s">
        <v>17</v>
      </c>
      <c r="B2637" s="3">
        <v>2014</v>
      </c>
      <c r="C2637" s="3">
        <v>137</v>
      </c>
      <c r="E2637" s="3">
        <v>0.62331866999999996</v>
      </c>
      <c r="F2637" s="3">
        <v>23.687403</v>
      </c>
      <c r="G2637" s="3">
        <v>2.5</v>
      </c>
    </row>
    <row r="2638" spans="1:8">
      <c r="A2638" s="3" t="s">
        <v>17</v>
      </c>
      <c r="B2638" s="3">
        <v>2014</v>
      </c>
      <c r="C2638" s="3">
        <v>137</v>
      </c>
      <c r="E2638" s="3">
        <v>0.62331866999999996</v>
      </c>
      <c r="F2638" s="3">
        <v>23.687403</v>
      </c>
      <c r="G2638" s="3">
        <v>2.5</v>
      </c>
      <c r="H2638" s="3">
        <v>0.87329999999999997</v>
      </c>
    </row>
    <row r="2639" spans="1:8">
      <c r="A2639" s="3" t="s">
        <v>17</v>
      </c>
      <c r="B2639" s="3">
        <v>2014</v>
      </c>
      <c r="C2639" s="3">
        <v>137</v>
      </c>
      <c r="E2639" s="3">
        <v>0.62331866999999996</v>
      </c>
      <c r="F2639" s="3">
        <v>23.687403</v>
      </c>
      <c r="G2639" s="3">
        <v>2.5</v>
      </c>
      <c r="H2639" s="3">
        <v>0.87329999999999997</v>
      </c>
    </row>
    <row r="2640" spans="1:8">
      <c r="A2640" s="3" t="s">
        <v>17</v>
      </c>
      <c r="B2640" s="3">
        <v>2014</v>
      </c>
      <c r="C2640" s="3">
        <v>137</v>
      </c>
      <c r="E2640" s="3">
        <v>0.62331866999999996</v>
      </c>
      <c r="F2640" s="3">
        <v>23.687403</v>
      </c>
      <c r="G2640" s="3">
        <v>2.2999999999999998</v>
      </c>
      <c r="H2640" s="3">
        <v>0.43099999999999999</v>
      </c>
    </row>
    <row r="2641" spans="1:8">
      <c r="A2641" s="3" t="s">
        <v>17</v>
      </c>
      <c r="B2641" s="3">
        <v>2014</v>
      </c>
      <c r="C2641" s="3">
        <v>137</v>
      </c>
      <c r="E2641" s="3">
        <v>0.62331866999999996</v>
      </c>
      <c r="F2641" s="3">
        <v>23.687403</v>
      </c>
      <c r="G2641" s="3">
        <v>2.2999999999999998</v>
      </c>
      <c r="H2641" s="3">
        <v>0.38479989999999997</v>
      </c>
    </row>
    <row r="2642" spans="1:8">
      <c r="A2642" s="3" t="s">
        <v>17</v>
      </c>
      <c r="B2642" s="3">
        <v>2015</v>
      </c>
      <c r="C2642" s="3">
        <v>137</v>
      </c>
      <c r="E2642" s="3">
        <v>1.5047804</v>
      </c>
      <c r="F2642" s="3">
        <v>22.742871999999998</v>
      </c>
      <c r="G2642" s="3">
        <v>2.5</v>
      </c>
      <c r="H2642" s="3">
        <v>0.38479989999999997</v>
      </c>
    </row>
    <row r="2643" spans="1:8">
      <c r="A2643" s="3" t="s">
        <v>17</v>
      </c>
      <c r="B2643" s="3">
        <v>2015</v>
      </c>
      <c r="C2643" s="3">
        <v>137</v>
      </c>
      <c r="E2643" s="3">
        <v>1.5047804</v>
      </c>
      <c r="F2643" s="3">
        <v>22.742871999999998</v>
      </c>
      <c r="G2643" s="3">
        <v>2.7</v>
      </c>
      <c r="H2643" s="3">
        <v>6.2300000000000001E-2</v>
      </c>
    </row>
    <row r="2644" spans="1:8">
      <c r="A2644" s="3" t="s">
        <v>17</v>
      </c>
      <c r="B2644" s="3">
        <v>2015</v>
      </c>
      <c r="C2644" s="3">
        <v>137</v>
      </c>
      <c r="E2644" s="3">
        <v>1.5047804</v>
      </c>
      <c r="F2644" s="3">
        <v>22.742871999999998</v>
      </c>
      <c r="G2644" s="3">
        <v>2.7</v>
      </c>
      <c r="H2644" s="3">
        <v>-0.38390000000000002</v>
      </c>
    </row>
    <row r="2645" spans="1:8">
      <c r="A2645" s="3" t="s">
        <v>17</v>
      </c>
      <c r="B2645" s="3">
        <v>2015</v>
      </c>
      <c r="C2645" s="3">
        <v>137</v>
      </c>
      <c r="E2645" s="3">
        <v>1.5047804</v>
      </c>
      <c r="F2645" s="3">
        <v>22.742871999999998</v>
      </c>
      <c r="G2645" s="3">
        <v>2.7</v>
      </c>
      <c r="H2645" s="3">
        <v>-0.38390000000000002</v>
      </c>
    </row>
    <row r="2646" spans="1:8">
      <c r="A2646" s="3" t="s">
        <v>17</v>
      </c>
      <c r="B2646" s="3">
        <v>2015</v>
      </c>
      <c r="C2646" s="3">
        <v>137</v>
      </c>
      <c r="E2646" s="3">
        <v>1.5047804</v>
      </c>
      <c r="F2646" s="3">
        <v>22.742871999999998</v>
      </c>
      <c r="G2646" s="3">
        <v>2.7</v>
      </c>
      <c r="H2646" s="3">
        <v>-0.25319999999999998</v>
      </c>
    </row>
    <row r="2647" spans="1:8">
      <c r="A2647" s="3" t="s">
        <v>17</v>
      </c>
      <c r="B2647" s="3">
        <v>2015</v>
      </c>
      <c r="C2647" s="3">
        <v>137</v>
      </c>
      <c r="E2647" s="3">
        <v>1.5047804</v>
      </c>
      <c r="F2647" s="3">
        <v>22.742871999999998</v>
      </c>
      <c r="G2647" s="3">
        <v>2.7</v>
      </c>
      <c r="H2647" s="3">
        <v>-0.25319999999999998</v>
      </c>
    </row>
    <row r="2648" spans="1:8">
      <c r="A2648" s="3" t="s">
        <v>17</v>
      </c>
      <c r="B2648" s="3">
        <v>2015</v>
      </c>
      <c r="C2648" s="3">
        <v>137</v>
      </c>
      <c r="E2648" s="3">
        <v>1.5047804</v>
      </c>
      <c r="F2648" s="3">
        <v>22.742871999999998</v>
      </c>
      <c r="G2648" s="3">
        <v>2.7</v>
      </c>
      <c r="H2648" s="3">
        <v>-5.3199999999999997E-2</v>
      </c>
    </row>
    <row r="2649" spans="1:8">
      <c r="A2649" s="3" t="s">
        <v>17</v>
      </c>
      <c r="B2649" s="3">
        <v>2015</v>
      </c>
      <c r="C2649" s="3">
        <v>137</v>
      </c>
      <c r="E2649" s="3">
        <v>1.5047804</v>
      </c>
      <c r="F2649" s="3">
        <v>22.742871999999998</v>
      </c>
      <c r="G2649" s="3">
        <v>2.8</v>
      </c>
      <c r="H2649" s="3">
        <v>-5.3199999999999997E-2</v>
      </c>
    </row>
    <row r="2650" spans="1:8">
      <c r="A2650" s="3" t="s">
        <v>17</v>
      </c>
      <c r="B2650" s="3">
        <v>2015</v>
      </c>
      <c r="C2650" s="3">
        <v>137</v>
      </c>
      <c r="E2650" s="3">
        <v>1.5047804</v>
      </c>
      <c r="F2650" s="3">
        <v>22.742871999999998</v>
      </c>
      <c r="G2650" s="3">
        <v>2.9</v>
      </c>
      <c r="H2650" s="3">
        <v>7.7499999999999999E-2</v>
      </c>
    </row>
    <row r="2651" spans="1:8">
      <c r="A2651" s="3" t="s">
        <v>17</v>
      </c>
      <c r="B2651" s="3">
        <v>2015</v>
      </c>
      <c r="C2651" s="3">
        <v>137</v>
      </c>
      <c r="E2651" s="3">
        <v>1.5047804</v>
      </c>
      <c r="F2651" s="3">
        <v>22.742871999999998</v>
      </c>
      <c r="G2651" s="3">
        <v>2.9</v>
      </c>
      <c r="H2651" s="3">
        <v>-0.31519999999999998</v>
      </c>
    </row>
    <row r="2652" spans="1:8">
      <c r="A2652" s="3" t="s">
        <v>17</v>
      </c>
      <c r="B2652" s="3">
        <v>2015</v>
      </c>
      <c r="C2652" s="3">
        <v>137</v>
      </c>
      <c r="E2652" s="3">
        <v>1.5047804</v>
      </c>
      <c r="F2652" s="3">
        <v>22.742871999999998</v>
      </c>
      <c r="G2652" s="3">
        <v>2.35</v>
      </c>
      <c r="H2652" s="3">
        <v>-0.26140000000000002</v>
      </c>
    </row>
    <row r="2653" spans="1:8">
      <c r="A2653" s="3" t="s">
        <v>17</v>
      </c>
      <c r="B2653" s="3">
        <v>2015</v>
      </c>
      <c r="C2653" s="3">
        <v>137</v>
      </c>
      <c r="E2653" s="3">
        <v>1.5047804</v>
      </c>
      <c r="F2653" s="3">
        <v>22.742871999999998</v>
      </c>
      <c r="G2653" s="3">
        <v>2.35</v>
      </c>
      <c r="H2653" s="3">
        <v>-5.6133299999999997E-2</v>
      </c>
    </row>
    <row r="2654" spans="1:8">
      <c r="A2654" s="3" t="s">
        <v>17</v>
      </c>
      <c r="B2654" s="3">
        <v>2016</v>
      </c>
      <c r="C2654" s="3">
        <v>137</v>
      </c>
      <c r="E2654" s="3">
        <v>1.0435156999999999</v>
      </c>
      <c r="F2654" s="3">
        <v>21.986176</v>
      </c>
      <c r="G2654" s="3">
        <v>2.7</v>
      </c>
      <c r="H2654" s="3">
        <v>-5.6133299999999997E-2</v>
      </c>
    </row>
    <row r="2655" spans="1:8">
      <c r="A2655" s="3" t="s">
        <v>17</v>
      </c>
      <c r="B2655" s="3">
        <v>2016</v>
      </c>
      <c r="C2655" s="3">
        <v>137</v>
      </c>
      <c r="E2655" s="3">
        <v>1.0435156999999999</v>
      </c>
      <c r="F2655" s="3">
        <v>21.986176</v>
      </c>
      <c r="G2655" s="3">
        <v>2.8</v>
      </c>
      <c r="H2655" s="3">
        <v>1.3899999999999999E-2</v>
      </c>
    </row>
    <row r="2656" spans="1:8">
      <c r="A2656" s="3" t="s">
        <v>17</v>
      </c>
      <c r="B2656" s="3">
        <v>2016</v>
      </c>
      <c r="C2656" s="3">
        <v>137</v>
      </c>
      <c r="E2656" s="3">
        <v>1.0435156999999999</v>
      </c>
      <c r="F2656" s="3">
        <v>21.986176</v>
      </c>
      <c r="G2656" s="3">
        <v>2.8</v>
      </c>
      <c r="H2656" s="3">
        <v>-4.0199899999999997E-2</v>
      </c>
    </row>
    <row r="2657" spans="1:8">
      <c r="A2657" s="3" t="s">
        <v>17</v>
      </c>
      <c r="B2657" s="3">
        <v>2016</v>
      </c>
      <c r="C2657" s="3">
        <v>137</v>
      </c>
      <c r="E2657" s="3">
        <v>1.0435156999999999</v>
      </c>
      <c r="F2657" s="3">
        <v>21.986176</v>
      </c>
      <c r="G2657" s="3">
        <v>2.9</v>
      </c>
      <c r="H2657" s="3">
        <v>-4.0199899999999997E-2</v>
      </c>
    </row>
    <row r="2658" spans="1:8">
      <c r="A2658" s="3" t="s">
        <v>17</v>
      </c>
      <c r="B2658" s="3">
        <v>2016</v>
      </c>
      <c r="C2658" s="3">
        <v>137</v>
      </c>
      <c r="E2658" s="3">
        <v>1.0435156999999999</v>
      </c>
      <c r="F2658" s="3">
        <v>21.986176</v>
      </c>
      <c r="G2658" s="3">
        <v>3</v>
      </c>
      <c r="H2658" s="3">
        <v>0.22046669999999999</v>
      </c>
    </row>
    <row r="2659" spans="1:8">
      <c r="A2659" s="3" t="s">
        <v>17</v>
      </c>
      <c r="B2659" s="3">
        <v>2016</v>
      </c>
      <c r="C2659" s="3">
        <v>137</v>
      </c>
      <c r="E2659" s="3">
        <v>1.0435156999999999</v>
      </c>
      <c r="F2659" s="3">
        <v>21.986176</v>
      </c>
      <c r="G2659" s="3">
        <v>3</v>
      </c>
      <c r="H2659" s="3">
        <v>0.3511667</v>
      </c>
    </row>
    <row r="2660" spans="1:8">
      <c r="A2660" s="3" t="s">
        <v>17</v>
      </c>
      <c r="B2660" s="3">
        <v>2016</v>
      </c>
      <c r="C2660" s="3">
        <v>137</v>
      </c>
      <c r="E2660" s="3">
        <v>1.0435156999999999</v>
      </c>
      <c r="F2660" s="3">
        <v>21.986176</v>
      </c>
      <c r="G2660" s="3">
        <v>3</v>
      </c>
      <c r="H2660" s="3">
        <v>0.3511667</v>
      </c>
    </row>
    <row r="2661" spans="1:8">
      <c r="A2661" s="3" t="s">
        <v>17</v>
      </c>
      <c r="B2661" s="3">
        <v>2016</v>
      </c>
      <c r="C2661" s="3">
        <v>137</v>
      </c>
      <c r="E2661" s="3">
        <v>1.0435156999999999</v>
      </c>
      <c r="F2661" s="3">
        <v>21.986176</v>
      </c>
      <c r="G2661" s="3">
        <v>2.7</v>
      </c>
      <c r="H2661" s="3">
        <v>0.3511667</v>
      </c>
    </row>
    <row r="2662" spans="1:8">
      <c r="A2662" s="3" t="s">
        <v>17</v>
      </c>
      <c r="B2662" s="3">
        <v>2016</v>
      </c>
      <c r="C2662" s="3">
        <v>137</v>
      </c>
      <c r="E2662" s="3">
        <v>1.0435156999999999</v>
      </c>
      <c r="F2662" s="3">
        <v>21.986176</v>
      </c>
      <c r="G2662" s="3">
        <v>2.7</v>
      </c>
      <c r="H2662" s="3">
        <v>0.23566670000000001</v>
      </c>
    </row>
    <row r="2663" spans="1:8">
      <c r="A2663" s="3" t="s">
        <v>17</v>
      </c>
      <c r="B2663" s="3">
        <v>2016</v>
      </c>
      <c r="C2663" s="3">
        <v>137</v>
      </c>
      <c r="E2663" s="3">
        <v>1.0435156999999999</v>
      </c>
      <c r="F2663" s="3">
        <v>21.986176</v>
      </c>
      <c r="G2663" s="3">
        <v>2.7</v>
      </c>
      <c r="H2663" s="3">
        <v>0.23566670000000001</v>
      </c>
    </row>
    <row r="2664" spans="1:8">
      <c r="A2664" s="3" t="s">
        <v>17</v>
      </c>
      <c r="B2664" s="3">
        <v>2016</v>
      </c>
      <c r="C2664" s="3">
        <v>137</v>
      </c>
      <c r="E2664" s="3">
        <v>1.0435156999999999</v>
      </c>
      <c r="F2664" s="3">
        <v>21.986176</v>
      </c>
      <c r="G2664" s="3">
        <v>3</v>
      </c>
      <c r="H2664" s="3">
        <v>1.1399899999999999E-2</v>
      </c>
    </row>
    <row r="2665" spans="1:8">
      <c r="A2665" s="3" t="s">
        <v>17</v>
      </c>
      <c r="B2665" s="3">
        <v>2016</v>
      </c>
      <c r="C2665" s="3">
        <v>137</v>
      </c>
      <c r="E2665" s="3">
        <v>1.0435156999999999</v>
      </c>
      <c r="F2665" s="3">
        <v>21.986176</v>
      </c>
      <c r="G2665" s="3">
        <v>3</v>
      </c>
      <c r="H2665" s="3">
        <v>0.31139990000000001</v>
      </c>
    </row>
    <row r="2666" spans="1:8">
      <c r="A2666" s="3" t="s">
        <v>17</v>
      </c>
      <c r="B2666" s="3">
        <v>2017</v>
      </c>
      <c r="C2666" s="3">
        <v>137</v>
      </c>
      <c r="E2666" s="3">
        <v>1.1726662999999999</v>
      </c>
      <c r="F2666" s="3">
        <v>20.093754000000001</v>
      </c>
      <c r="G2666" s="3">
        <v>2.9</v>
      </c>
      <c r="H2666" s="3">
        <v>0.31139990000000001</v>
      </c>
    </row>
    <row r="2667" spans="1:8">
      <c r="A2667" s="3" t="s">
        <v>17</v>
      </c>
      <c r="B2667" s="3">
        <v>2017</v>
      </c>
      <c r="C2667" s="3">
        <v>137</v>
      </c>
      <c r="E2667" s="3">
        <v>1.1726662999999999</v>
      </c>
      <c r="F2667" s="3">
        <v>20.093754000000001</v>
      </c>
      <c r="G2667" s="3">
        <v>3.1</v>
      </c>
      <c r="H2667" s="3">
        <v>1.1058669999999999</v>
      </c>
    </row>
    <row r="2668" spans="1:8">
      <c r="A2668" s="3" t="s">
        <v>17</v>
      </c>
      <c r="B2668" s="3">
        <v>2017</v>
      </c>
      <c r="C2668" s="3">
        <v>137</v>
      </c>
      <c r="E2668" s="3">
        <v>1.1726662999999999</v>
      </c>
      <c r="F2668" s="3">
        <v>20.093754000000001</v>
      </c>
      <c r="G2668" s="3">
        <v>3.1</v>
      </c>
      <c r="H2668" s="3">
        <v>1.1058669999999999</v>
      </c>
    </row>
    <row r="2669" spans="1:8">
      <c r="A2669" s="3" t="s">
        <v>17</v>
      </c>
      <c r="B2669" s="3">
        <v>2017</v>
      </c>
      <c r="C2669" s="3">
        <v>137</v>
      </c>
      <c r="E2669" s="3">
        <v>1.1726662999999999</v>
      </c>
      <c r="F2669" s="3">
        <v>20.093754000000001</v>
      </c>
      <c r="G2669" s="3">
        <v>3.1</v>
      </c>
      <c r="H2669" s="3">
        <v>1.1058669999999999</v>
      </c>
    </row>
    <row r="2670" spans="1:8">
      <c r="A2670" s="3" t="s">
        <v>17</v>
      </c>
      <c r="B2670" s="3">
        <v>2017</v>
      </c>
      <c r="C2670" s="3">
        <v>137</v>
      </c>
      <c r="E2670" s="3">
        <v>1.1726662999999999</v>
      </c>
      <c r="F2670" s="3">
        <v>20.093754000000001</v>
      </c>
      <c r="G2670" s="3">
        <v>3.3</v>
      </c>
      <c r="H2670" s="3">
        <v>0.86346670000000003</v>
      </c>
    </row>
    <row r="2671" spans="1:8">
      <c r="A2671" s="3" t="s">
        <v>17</v>
      </c>
      <c r="B2671" s="3">
        <v>2017</v>
      </c>
      <c r="C2671" s="3">
        <v>137</v>
      </c>
      <c r="E2671" s="3">
        <v>1.1726662999999999</v>
      </c>
      <c r="F2671" s="3">
        <v>20.093754000000001</v>
      </c>
      <c r="G2671" s="3">
        <v>3.3</v>
      </c>
      <c r="H2671" s="3">
        <v>0.70176680000000002</v>
      </c>
    </row>
    <row r="2672" spans="1:8">
      <c r="A2672" s="3" t="s">
        <v>17</v>
      </c>
      <c r="B2672" s="3">
        <v>2017</v>
      </c>
      <c r="C2672" s="3">
        <v>137</v>
      </c>
      <c r="E2672" s="3">
        <v>1.1726662999999999</v>
      </c>
      <c r="F2672" s="3">
        <v>20.093754000000001</v>
      </c>
      <c r="G2672" s="3">
        <v>3.3</v>
      </c>
      <c r="H2672" s="3">
        <v>0.70176680000000002</v>
      </c>
    </row>
    <row r="2673" spans="1:8">
      <c r="A2673" s="3" t="s">
        <v>17</v>
      </c>
      <c r="B2673" s="3">
        <v>2017</v>
      </c>
      <c r="C2673" s="3">
        <v>137</v>
      </c>
      <c r="E2673" s="3">
        <v>1.1726662999999999</v>
      </c>
      <c r="F2673" s="3">
        <v>20.093754000000001</v>
      </c>
      <c r="G2673" s="3">
        <v>3.15</v>
      </c>
      <c r="H2673" s="3">
        <v>0.65556669999999995</v>
      </c>
    </row>
    <row r="2674" spans="1:8">
      <c r="A2674" s="3" t="s">
        <v>17</v>
      </c>
      <c r="B2674" s="3">
        <v>2017</v>
      </c>
      <c r="C2674" s="3">
        <v>137</v>
      </c>
      <c r="E2674" s="3">
        <v>1.1726662999999999</v>
      </c>
      <c r="F2674" s="3">
        <v>20.093754000000001</v>
      </c>
      <c r="G2674" s="3">
        <v>3.15</v>
      </c>
      <c r="H2674" s="3">
        <v>0.43626680000000001</v>
      </c>
    </row>
    <row r="2675" spans="1:8">
      <c r="A2675" s="3" t="s">
        <v>17</v>
      </c>
      <c r="B2675" s="3">
        <v>2017</v>
      </c>
      <c r="C2675" s="3">
        <v>137</v>
      </c>
      <c r="E2675" s="3">
        <v>1.1726662999999999</v>
      </c>
      <c r="F2675" s="3">
        <v>20.093754000000001</v>
      </c>
      <c r="G2675" s="3">
        <v>3.15</v>
      </c>
      <c r="H2675" s="3">
        <v>0.43626680000000001</v>
      </c>
    </row>
    <row r="2676" spans="1:8">
      <c r="A2676" s="3" t="s">
        <v>17</v>
      </c>
      <c r="B2676" s="3">
        <v>2017</v>
      </c>
      <c r="C2676" s="3">
        <v>137</v>
      </c>
      <c r="E2676" s="3">
        <v>1.1726662999999999</v>
      </c>
      <c r="F2676" s="3">
        <v>20.093754000000001</v>
      </c>
      <c r="G2676" s="3">
        <v>3.45</v>
      </c>
      <c r="H2676" s="3">
        <v>-0.34239999999999998</v>
      </c>
    </row>
    <row r="2677" spans="1:8">
      <c r="A2677" s="3" t="s">
        <v>17</v>
      </c>
      <c r="B2677" s="3">
        <v>2017</v>
      </c>
      <c r="C2677" s="3">
        <v>137</v>
      </c>
      <c r="E2677" s="3">
        <v>1.1726662999999999</v>
      </c>
      <c r="F2677" s="3">
        <v>20.093754000000001</v>
      </c>
      <c r="G2677" s="3">
        <v>3.45</v>
      </c>
      <c r="H2677" s="3">
        <v>-0.47310000000000002</v>
      </c>
    </row>
    <row r="2678" spans="1:8">
      <c r="A2678" s="3" t="s">
        <v>17</v>
      </c>
      <c r="B2678" s="3">
        <v>2018</v>
      </c>
      <c r="C2678" s="3">
        <v>137</v>
      </c>
      <c r="E2678" s="3">
        <v>8.3969230000000006E-2</v>
      </c>
      <c r="F2678" s="3">
        <v>22.342478</v>
      </c>
      <c r="G2678" s="3">
        <v>2.4500000000000002</v>
      </c>
      <c r="H2678" s="3">
        <v>-0.47310000000000002</v>
      </c>
    </row>
    <row r="2679" spans="1:8">
      <c r="A2679" s="3" t="s">
        <v>17</v>
      </c>
      <c r="B2679" s="3">
        <v>2018</v>
      </c>
      <c r="C2679" s="3">
        <v>137</v>
      </c>
      <c r="E2679" s="3">
        <v>8.3969230000000006E-2</v>
      </c>
      <c r="F2679" s="3">
        <v>22.342478</v>
      </c>
      <c r="G2679" s="3">
        <v>3.1</v>
      </c>
      <c r="H2679" s="3">
        <v>0.12223340000000001</v>
      </c>
    </row>
    <row r="2680" spans="1:8">
      <c r="A2680" s="3" t="s">
        <v>17</v>
      </c>
      <c r="B2680" s="3">
        <v>2018</v>
      </c>
      <c r="C2680" s="3">
        <v>137</v>
      </c>
      <c r="E2680" s="3">
        <v>8.3969230000000006E-2</v>
      </c>
      <c r="F2680" s="3">
        <v>22.342478</v>
      </c>
      <c r="G2680" s="3">
        <v>3.1</v>
      </c>
      <c r="H2680" s="3">
        <v>9.9133399999999997E-2</v>
      </c>
    </row>
    <row r="2681" spans="1:8">
      <c r="A2681" s="3" t="s">
        <v>17</v>
      </c>
      <c r="B2681" s="3">
        <v>2018</v>
      </c>
      <c r="C2681" s="3">
        <v>137</v>
      </c>
      <c r="E2681" s="3">
        <v>8.3969230000000006E-2</v>
      </c>
      <c r="F2681" s="3">
        <v>22.342478</v>
      </c>
      <c r="G2681" s="3">
        <v>3</v>
      </c>
      <c r="H2681" s="3">
        <v>9.9133399999999997E-2</v>
      </c>
    </row>
    <row r="2682" spans="1:8">
      <c r="A2682" s="3" t="s">
        <v>17</v>
      </c>
      <c r="B2682" s="3">
        <v>2018</v>
      </c>
      <c r="C2682" s="3">
        <v>137</v>
      </c>
      <c r="E2682" s="3">
        <v>8.3969230000000006E-2</v>
      </c>
      <c r="F2682" s="3">
        <v>22.342478</v>
      </c>
      <c r="G2682" s="3">
        <v>3</v>
      </c>
      <c r="H2682" s="3">
        <v>-0.64180000000000004</v>
      </c>
    </row>
    <row r="2683" spans="1:8">
      <c r="A2683" s="3" t="s">
        <v>17</v>
      </c>
      <c r="B2683" s="3">
        <v>2018</v>
      </c>
      <c r="C2683" s="3">
        <v>137</v>
      </c>
      <c r="E2683" s="3">
        <v>8.3969230000000006E-2</v>
      </c>
      <c r="F2683" s="3">
        <v>22.342478</v>
      </c>
      <c r="G2683" s="3">
        <v>3</v>
      </c>
      <c r="H2683" s="3">
        <v>3.3199899999999997E-2</v>
      </c>
    </row>
    <row r="2684" spans="1:8">
      <c r="A2684" s="3" t="s">
        <v>17</v>
      </c>
      <c r="B2684" s="3">
        <v>2018</v>
      </c>
      <c r="C2684" s="3">
        <v>137</v>
      </c>
      <c r="E2684" s="3">
        <v>8.3969230000000006E-2</v>
      </c>
      <c r="F2684" s="3">
        <v>22.342478</v>
      </c>
      <c r="G2684" s="3">
        <v>3</v>
      </c>
      <c r="H2684" s="3">
        <v>3.3199899999999997E-2</v>
      </c>
    </row>
    <row r="2685" spans="1:8">
      <c r="A2685" s="3" t="s">
        <v>17</v>
      </c>
      <c r="B2685" s="3">
        <v>2018</v>
      </c>
      <c r="C2685" s="3">
        <v>137</v>
      </c>
      <c r="E2685" s="3">
        <v>8.3969230000000006E-2</v>
      </c>
      <c r="F2685" s="3">
        <v>22.342478</v>
      </c>
      <c r="G2685" s="3">
        <v>3.2</v>
      </c>
      <c r="H2685" s="3">
        <v>3.3199899999999997E-2</v>
      </c>
    </row>
    <row r="2686" spans="1:8">
      <c r="A2686" s="3" t="s">
        <v>17</v>
      </c>
      <c r="B2686" s="3">
        <v>2018</v>
      </c>
      <c r="C2686" s="3">
        <v>137</v>
      </c>
      <c r="E2686" s="3">
        <v>8.3969230000000006E-2</v>
      </c>
      <c r="F2686" s="3">
        <v>22.342478</v>
      </c>
      <c r="G2686" s="3">
        <v>2.98</v>
      </c>
      <c r="H2686" s="3">
        <v>-1.2999999999999999E-2</v>
      </c>
    </row>
    <row r="2687" spans="1:8">
      <c r="A2687" s="3" t="s">
        <v>17</v>
      </c>
      <c r="B2687" s="3">
        <v>2018</v>
      </c>
      <c r="C2687" s="3">
        <v>137</v>
      </c>
      <c r="E2687" s="3">
        <v>8.3969230000000006E-2</v>
      </c>
      <c r="F2687" s="3">
        <v>22.342478</v>
      </c>
      <c r="G2687" s="3">
        <v>3.2</v>
      </c>
      <c r="H2687" s="3">
        <v>1.01E-2</v>
      </c>
    </row>
    <row r="2688" spans="1:8">
      <c r="A2688" s="3" t="s">
        <v>17</v>
      </c>
      <c r="B2688" s="3">
        <v>2018</v>
      </c>
      <c r="C2688" s="3">
        <v>137</v>
      </c>
      <c r="E2688" s="3">
        <v>8.3969230000000006E-2</v>
      </c>
      <c r="F2688" s="3">
        <v>22.342478</v>
      </c>
      <c r="G2688" s="3">
        <v>3.2</v>
      </c>
      <c r="H2688" s="3">
        <v>-0.25496659999999999</v>
      </c>
    </row>
    <row r="2689" spans="1:8">
      <c r="A2689" s="3" t="s">
        <v>17</v>
      </c>
      <c r="B2689" s="3">
        <v>2018</v>
      </c>
      <c r="C2689" s="3">
        <v>137</v>
      </c>
      <c r="E2689" s="3">
        <v>8.3969230000000006E-2</v>
      </c>
      <c r="F2689" s="3">
        <v>22.342478</v>
      </c>
      <c r="G2689" s="3">
        <v>3.2</v>
      </c>
      <c r="H2689" s="3">
        <v>-0.20712649999999999</v>
      </c>
    </row>
    <row r="2690" spans="1:8">
      <c r="A2690" s="3" t="s">
        <v>17</v>
      </c>
      <c r="B2690" s="3">
        <v>2019</v>
      </c>
      <c r="C2690" s="3">
        <v>137</v>
      </c>
      <c r="E2690" s="3">
        <v>-5.9831830000000003E-2</v>
      </c>
      <c r="F2690" s="3">
        <v>20.952788999999999</v>
      </c>
      <c r="G2690" s="3">
        <v>2.74</v>
      </c>
      <c r="H2690" s="3">
        <v>-0.28566659999999999</v>
      </c>
    </row>
    <row r="2691" spans="1:8">
      <c r="A2691" s="3" t="s">
        <v>17</v>
      </c>
      <c r="B2691" s="3">
        <v>2019</v>
      </c>
      <c r="C2691" s="3">
        <v>137</v>
      </c>
      <c r="E2691" s="3">
        <v>-5.9831830000000003E-2</v>
      </c>
      <c r="F2691" s="3">
        <v>20.952788999999999</v>
      </c>
      <c r="G2691" s="3">
        <v>2.5</v>
      </c>
      <c r="H2691" s="3">
        <v>-0.70540000000000003</v>
      </c>
    </row>
    <row r="2692" spans="1:8">
      <c r="A2692" s="3" t="s">
        <v>17</v>
      </c>
      <c r="B2692" s="3">
        <v>2019</v>
      </c>
      <c r="C2692" s="3">
        <v>137</v>
      </c>
      <c r="E2692" s="3">
        <v>-5.9831830000000003E-2</v>
      </c>
      <c r="F2692" s="3">
        <v>20.952788999999999</v>
      </c>
      <c r="G2692" s="3">
        <v>2.5</v>
      </c>
      <c r="H2692" s="3">
        <v>-4.3700000000000003E-2</v>
      </c>
    </row>
    <row r="2693" spans="1:8">
      <c r="A2693" s="3" t="s">
        <v>17</v>
      </c>
      <c r="B2693" s="3">
        <v>2019</v>
      </c>
      <c r="C2693" s="3">
        <v>137</v>
      </c>
      <c r="E2693" s="3">
        <v>-5.9831830000000003E-2</v>
      </c>
      <c r="F2693" s="3">
        <v>20.952788999999999</v>
      </c>
      <c r="G2693" s="3">
        <v>2.5</v>
      </c>
      <c r="H2693" s="3">
        <v>-0.48070000000000002</v>
      </c>
    </row>
    <row r="2694" spans="1:8">
      <c r="A2694" s="3" t="s">
        <v>17</v>
      </c>
      <c r="B2694" s="3">
        <v>2019</v>
      </c>
      <c r="C2694" s="3">
        <v>137</v>
      </c>
      <c r="E2694" s="3">
        <v>-5.9831830000000003E-2</v>
      </c>
      <c r="F2694" s="3">
        <v>20.952788999999999</v>
      </c>
      <c r="G2694" s="3">
        <v>2.4</v>
      </c>
      <c r="H2694" s="3">
        <v>-0.17426659999999999</v>
      </c>
    </row>
    <row r="2695" spans="1:8">
      <c r="A2695" s="3" t="s">
        <v>17</v>
      </c>
      <c r="B2695" s="3">
        <v>2019</v>
      </c>
      <c r="C2695" s="3">
        <v>137</v>
      </c>
      <c r="E2695" s="3">
        <v>-5.9831830000000003E-2</v>
      </c>
      <c r="F2695" s="3">
        <v>20.952788999999999</v>
      </c>
      <c r="G2695" s="3">
        <v>2.4</v>
      </c>
      <c r="H2695" s="3">
        <v>-0.1356667</v>
      </c>
    </row>
    <row r="2696" spans="1:8">
      <c r="A2696" s="3" t="s">
        <v>17</v>
      </c>
      <c r="B2696" s="3">
        <v>2019</v>
      </c>
      <c r="C2696" s="3">
        <v>137</v>
      </c>
      <c r="E2696" s="3">
        <v>-5.9831830000000003E-2</v>
      </c>
      <c r="F2696" s="3">
        <v>20.952788999999999</v>
      </c>
      <c r="G2696" s="3">
        <v>2.4</v>
      </c>
      <c r="H2696" s="3">
        <v>-0.1356667</v>
      </c>
    </row>
    <row r="2697" spans="1:8">
      <c r="A2697" s="3" t="s">
        <v>17</v>
      </c>
      <c r="B2697" s="3">
        <v>2019</v>
      </c>
      <c r="C2697" s="3">
        <v>137</v>
      </c>
      <c r="E2697" s="3">
        <v>-5.9831830000000003E-2</v>
      </c>
      <c r="F2697" s="3">
        <v>20.952788999999999</v>
      </c>
      <c r="G2697" s="3">
        <v>2.4</v>
      </c>
      <c r="H2697" s="3">
        <v>-0.1356667</v>
      </c>
    </row>
    <row r="2698" spans="1:8">
      <c r="A2698" s="3" t="s">
        <v>17</v>
      </c>
      <c r="B2698" s="3">
        <v>2019</v>
      </c>
      <c r="C2698" s="3">
        <v>137</v>
      </c>
      <c r="E2698" s="3">
        <v>-5.9831830000000003E-2</v>
      </c>
      <c r="F2698" s="3">
        <v>20.952788999999999</v>
      </c>
      <c r="G2698" s="3">
        <v>2.4</v>
      </c>
      <c r="H2698" s="3">
        <v>0.22983329999999999</v>
      </c>
    </row>
    <row r="2699" spans="1:8">
      <c r="A2699" s="3" t="s">
        <v>17</v>
      </c>
      <c r="B2699" s="3">
        <v>2019</v>
      </c>
      <c r="C2699" s="3">
        <v>137</v>
      </c>
      <c r="E2699" s="3">
        <v>-5.9831830000000003E-2</v>
      </c>
      <c r="F2699" s="3">
        <v>20.952788999999999</v>
      </c>
      <c r="G2699" s="3">
        <v>2.35</v>
      </c>
      <c r="H2699" s="3">
        <v>0.22983329999999999</v>
      </c>
    </row>
    <row r="2700" spans="1:8">
      <c r="A2700" s="3" t="s">
        <v>17</v>
      </c>
      <c r="B2700" s="3">
        <v>2019</v>
      </c>
      <c r="C2700" s="3">
        <v>137</v>
      </c>
      <c r="E2700" s="3">
        <v>-5.9831830000000003E-2</v>
      </c>
      <c r="F2700" s="3">
        <v>20.952788999999999</v>
      </c>
      <c r="G2700" s="3">
        <v>2.5</v>
      </c>
      <c r="H2700" s="3">
        <v>0.22193350000000001</v>
      </c>
    </row>
    <row r="2701" spans="1:8">
      <c r="A2701" s="3" t="s">
        <v>17</v>
      </c>
      <c r="B2701" s="3">
        <v>2019</v>
      </c>
      <c r="C2701" s="3">
        <v>137</v>
      </c>
      <c r="E2701" s="3">
        <v>-5.9831830000000003E-2</v>
      </c>
      <c r="F2701" s="3">
        <v>20.952788999999999</v>
      </c>
      <c r="G2701" s="3">
        <v>2.5</v>
      </c>
      <c r="H2701" s="3">
        <v>0.38333329999999999</v>
      </c>
    </row>
    <row r="2702" spans="1:8">
      <c r="A2702" s="3" t="s">
        <v>18</v>
      </c>
      <c r="B2702" s="3">
        <v>1995</v>
      </c>
      <c r="C2702" s="3">
        <v>138</v>
      </c>
      <c r="G2702" s="3">
        <v>3.0555560000000002</v>
      </c>
    </row>
    <row r="2703" spans="1:8">
      <c r="A2703" s="3" t="s">
        <v>18</v>
      </c>
      <c r="B2703" s="3">
        <v>1995</v>
      </c>
      <c r="C2703" s="3">
        <v>138</v>
      </c>
      <c r="G2703" s="3">
        <v>2.93</v>
      </c>
    </row>
    <row r="2704" spans="1:8">
      <c r="A2704" s="3" t="s">
        <v>18</v>
      </c>
      <c r="B2704" s="3">
        <v>1995</v>
      </c>
      <c r="C2704" s="3">
        <v>138</v>
      </c>
      <c r="G2704" s="3">
        <v>2.8</v>
      </c>
    </row>
    <row r="2705" spans="1:7">
      <c r="A2705" s="3" t="s">
        <v>18</v>
      </c>
      <c r="B2705" s="3">
        <v>1995</v>
      </c>
      <c r="C2705" s="3">
        <v>138</v>
      </c>
      <c r="G2705" s="3">
        <v>2.6545459999999999</v>
      </c>
    </row>
    <row r="2706" spans="1:7">
      <c r="A2706" s="3" t="s">
        <v>18</v>
      </c>
      <c r="B2706" s="3">
        <v>1995</v>
      </c>
      <c r="C2706" s="3">
        <v>138</v>
      </c>
      <c r="G2706" s="3">
        <v>2.69</v>
      </c>
    </row>
    <row r="2707" spans="1:7">
      <c r="A2707" s="3" t="s">
        <v>18</v>
      </c>
      <c r="B2707" s="3">
        <v>1995</v>
      </c>
      <c r="C2707" s="3">
        <v>138</v>
      </c>
      <c r="G2707" s="3">
        <v>2.6166670000000001</v>
      </c>
    </row>
    <row r="2708" spans="1:7">
      <c r="A2708" s="3" t="s">
        <v>18</v>
      </c>
      <c r="B2708" s="3">
        <v>1995</v>
      </c>
      <c r="C2708" s="3">
        <v>138</v>
      </c>
      <c r="G2708" s="3">
        <v>2.5769229999999999</v>
      </c>
    </row>
    <row r="2709" spans="1:7">
      <c r="A2709" s="3" t="s">
        <v>18</v>
      </c>
      <c r="B2709" s="3">
        <v>1995</v>
      </c>
      <c r="C2709" s="3">
        <v>138</v>
      </c>
      <c r="G2709" s="3">
        <v>2.5099999999999998</v>
      </c>
    </row>
    <row r="2710" spans="1:7">
      <c r="A2710" s="3" t="s">
        <v>18</v>
      </c>
      <c r="B2710" s="3">
        <v>1995</v>
      </c>
      <c r="C2710" s="3">
        <v>138</v>
      </c>
      <c r="G2710" s="3">
        <v>2.65</v>
      </c>
    </row>
    <row r="2711" spans="1:7">
      <c r="A2711" s="3" t="s">
        <v>18</v>
      </c>
      <c r="B2711" s="3">
        <v>1995</v>
      </c>
      <c r="C2711" s="3">
        <v>138</v>
      </c>
      <c r="G2711" s="3">
        <v>2.6636359999999999</v>
      </c>
    </row>
    <row r="2712" spans="1:7">
      <c r="A2712" s="3" t="s">
        <v>18</v>
      </c>
      <c r="B2712" s="3">
        <v>1995</v>
      </c>
      <c r="C2712" s="3">
        <v>138</v>
      </c>
      <c r="G2712" s="3">
        <v>2.6409090000000002</v>
      </c>
    </row>
    <row r="2713" spans="1:7">
      <c r="A2713" s="3" t="s">
        <v>18</v>
      </c>
      <c r="B2713" s="3">
        <v>1995</v>
      </c>
      <c r="C2713" s="3">
        <v>138</v>
      </c>
      <c r="G2713" s="3">
        <v>2.5750000000000002</v>
      </c>
    </row>
    <row r="2714" spans="1:7">
      <c r="A2714" s="3" t="s">
        <v>18</v>
      </c>
      <c r="B2714" s="3">
        <v>1996</v>
      </c>
      <c r="C2714" s="3">
        <v>138</v>
      </c>
      <c r="E2714" s="3">
        <v>-4.6449857000000003</v>
      </c>
      <c r="F2714" s="3">
        <v>72.212158000000002</v>
      </c>
      <c r="G2714" s="3">
        <v>2.4700000000000002</v>
      </c>
    </row>
    <row r="2715" spans="1:7">
      <c r="A2715" s="3" t="s">
        <v>18</v>
      </c>
      <c r="B2715" s="3">
        <v>1996</v>
      </c>
      <c r="C2715" s="3">
        <v>138</v>
      </c>
      <c r="E2715" s="3">
        <v>-4.6449857000000003</v>
      </c>
      <c r="F2715" s="3">
        <v>72.212158000000002</v>
      </c>
      <c r="G2715" s="3">
        <v>2.454545</v>
      </c>
    </row>
    <row r="2716" spans="1:7">
      <c r="A2716" s="3" t="s">
        <v>18</v>
      </c>
      <c r="B2716" s="3">
        <v>1996</v>
      </c>
      <c r="C2716" s="3">
        <v>138</v>
      </c>
      <c r="E2716" s="3">
        <v>-4.6449857000000003</v>
      </c>
      <c r="F2716" s="3">
        <v>72.212158000000002</v>
      </c>
      <c r="G2716" s="3">
        <v>2.4249999999999998</v>
      </c>
    </row>
    <row r="2717" spans="1:7">
      <c r="A2717" s="3" t="s">
        <v>18</v>
      </c>
      <c r="B2717" s="3">
        <v>1996</v>
      </c>
      <c r="C2717" s="3">
        <v>138</v>
      </c>
      <c r="E2717" s="3">
        <v>-4.6449857000000003</v>
      </c>
      <c r="F2717" s="3">
        <v>72.212158000000002</v>
      </c>
      <c r="G2717" s="3">
        <v>2.5499999999999998</v>
      </c>
    </row>
    <row r="2718" spans="1:7">
      <c r="A2718" s="3" t="s">
        <v>18</v>
      </c>
      <c r="B2718" s="3">
        <v>1996</v>
      </c>
      <c r="C2718" s="3">
        <v>138</v>
      </c>
      <c r="E2718" s="3">
        <v>-4.6449857000000003</v>
      </c>
      <c r="F2718" s="3">
        <v>72.212158000000002</v>
      </c>
      <c r="G2718" s="3">
        <v>2.4388890000000001</v>
      </c>
    </row>
    <row r="2719" spans="1:7">
      <c r="A2719" s="3" t="s">
        <v>18</v>
      </c>
      <c r="B2719" s="3">
        <v>1996</v>
      </c>
      <c r="C2719" s="3">
        <v>138</v>
      </c>
      <c r="E2719" s="3">
        <v>-4.6449857000000003</v>
      </c>
      <c r="F2719" s="3">
        <v>72.212158000000002</v>
      </c>
      <c r="G2719" s="3">
        <v>2.4249999999999998</v>
      </c>
    </row>
    <row r="2720" spans="1:7">
      <c r="A2720" s="3" t="s">
        <v>18</v>
      </c>
      <c r="B2720" s="3">
        <v>1996</v>
      </c>
      <c r="C2720" s="3">
        <v>138</v>
      </c>
      <c r="E2720" s="3">
        <v>-4.6449857000000003</v>
      </c>
      <c r="F2720" s="3">
        <v>72.212158000000002</v>
      </c>
      <c r="G2720" s="3">
        <v>2.5071430000000001</v>
      </c>
    </row>
    <row r="2721" spans="1:7">
      <c r="A2721" s="3" t="s">
        <v>18</v>
      </c>
      <c r="B2721" s="3">
        <v>1996</v>
      </c>
      <c r="C2721" s="3">
        <v>138</v>
      </c>
      <c r="E2721" s="3">
        <v>-4.6449857000000003</v>
      </c>
      <c r="F2721" s="3">
        <v>72.212158000000002</v>
      </c>
      <c r="G2721" s="3">
        <v>2.46875</v>
      </c>
    </row>
    <row r="2722" spans="1:7">
      <c r="A2722" s="3" t="s">
        <v>18</v>
      </c>
      <c r="B2722" s="3">
        <v>1996</v>
      </c>
      <c r="C2722" s="3">
        <v>138</v>
      </c>
      <c r="E2722" s="3">
        <v>-4.6449857000000003</v>
      </c>
      <c r="F2722" s="3">
        <v>72.212158000000002</v>
      </c>
      <c r="G2722" s="3">
        <v>2.5333329999999998</v>
      </c>
    </row>
    <row r="2723" spans="1:7">
      <c r="A2723" s="3" t="s">
        <v>18</v>
      </c>
      <c r="B2723" s="3">
        <v>1996</v>
      </c>
      <c r="C2723" s="3">
        <v>138</v>
      </c>
      <c r="E2723" s="3">
        <v>-4.6449857000000003</v>
      </c>
      <c r="F2723" s="3">
        <v>72.212158000000002</v>
      </c>
      <c r="G2723" s="3">
        <v>2.585</v>
      </c>
    </row>
    <row r="2724" spans="1:7">
      <c r="A2724" s="3" t="s">
        <v>18</v>
      </c>
      <c r="B2724" s="3">
        <v>1996</v>
      </c>
      <c r="C2724" s="3">
        <v>138</v>
      </c>
      <c r="E2724" s="3">
        <v>-4.6449857000000003</v>
      </c>
      <c r="F2724" s="3">
        <v>72.212158000000002</v>
      </c>
      <c r="G2724" s="3">
        <v>2.6437499999999998</v>
      </c>
    </row>
    <row r="2725" spans="1:7">
      <c r="A2725" s="3" t="s">
        <v>18</v>
      </c>
      <c r="B2725" s="3">
        <v>1996</v>
      </c>
      <c r="C2725" s="3">
        <v>138</v>
      </c>
      <c r="E2725" s="3">
        <v>-4.6449857000000003</v>
      </c>
      <c r="F2725" s="3">
        <v>72.212158000000002</v>
      </c>
      <c r="G2725" s="3">
        <v>2.6625000000000001</v>
      </c>
    </row>
    <row r="2726" spans="1:7">
      <c r="A2726" s="3" t="s">
        <v>18</v>
      </c>
      <c r="B2726" s="3">
        <v>1997</v>
      </c>
      <c r="C2726" s="3">
        <v>138</v>
      </c>
      <c r="E2726" s="3">
        <v>2.1997466000000001</v>
      </c>
      <c r="F2726" s="3">
        <v>70.482985999999997</v>
      </c>
      <c r="G2726" s="3">
        <v>2.7562500000000001</v>
      </c>
    </row>
    <row r="2727" spans="1:7">
      <c r="A2727" s="3" t="s">
        <v>18</v>
      </c>
      <c r="B2727" s="3">
        <v>1997</v>
      </c>
      <c r="C2727" s="3">
        <v>138</v>
      </c>
      <c r="E2727" s="3">
        <v>2.1997466000000001</v>
      </c>
      <c r="F2727" s="3">
        <v>70.482985999999997</v>
      </c>
      <c r="G2727" s="3">
        <v>2.8687499999999999</v>
      </c>
    </row>
    <row r="2728" spans="1:7">
      <c r="A2728" s="3" t="s">
        <v>18</v>
      </c>
      <c r="B2728" s="3">
        <v>1997</v>
      </c>
      <c r="C2728" s="3">
        <v>138</v>
      </c>
      <c r="E2728" s="3">
        <v>2.1997466000000001</v>
      </c>
      <c r="F2728" s="3">
        <v>70.482985999999997</v>
      </c>
      <c r="G2728" s="3">
        <v>2.8937499999999998</v>
      </c>
    </row>
    <row r="2729" spans="1:7">
      <c r="A2729" s="3" t="s">
        <v>18</v>
      </c>
      <c r="B2729" s="3">
        <v>1997</v>
      </c>
      <c r="C2729" s="3">
        <v>138</v>
      </c>
      <c r="E2729" s="3">
        <v>2.1997466000000001</v>
      </c>
      <c r="F2729" s="3">
        <v>70.482985999999997</v>
      </c>
      <c r="G2729" s="3">
        <v>2.983333</v>
      </c>
    </row>
    <row r="2730" spans="1:7">
      <c r="A2730" s="3" t="s">
        <v>18</v>
      </c>
      <c r="B2730" s="3">
        <v>1997</v>
      </c>
      <c r="C2730" s="3">
        <v>138</v>
      </c>
      <c r="E2730" s="3">
        <v>2.1997466000000001</v>
      </c>
      <c r="F2730" s="3">
        <v>70.482985999999997</v>
      </c>
      <c r="G2730" s="3">
        <v>3.0611109999999999</v>
      </c>
    </row>
    <row r="2731" spans="1:7">
      <c r="A2731" s="3" t="s">
        <v>18</v>
      </c>
      <c r="B2731" s="3">
        <v>1997</v>
      </c>
      <c r="C2731" s="3">
        <v>138</v>
      </c>
      <c r="E2731" s="3">
        <v>2.1997466000000001</v>
      </c>
      <c r="F2731" s="3">
        <v>70.482985999999997</v>
      </c>
      <c r="G2731" s="3">
        <v>3.0049999999999999</v>
      </c>
    </row>
    <row r="2732" spans="1:7">
      <c r="A2732" s="3" t="s">
        <v>18</v>
      </c>
      <c r="B2732" s="3">
        <v>1997</v>
      </c>
      <c r="C2732" s="3">
        <v>138</v>
      </c>
      <c r="E2732" s="3">
        <v>2.1997466000000001</v>
      </c>
      <c r="F2732" s="3">
        <v>70.482985999999997</v>
      </c>
      <c r="G2732" s="3">
        <v>3.0049999999999999</v>
      </c>
    </row>
    <row r="2733" spans="1:7">
      <c r="A2733" s="3" t="s">
        <v>18</v>
      </c>
      <c r="B2733" s="3">
        <v>1997</v>
      </c>
      <c r="C2733" s="3">
        <v>138</v>
      </c>
      <c r="E2733" s="3">
        <v>2.1997466000000001</v>
      </c>
      <c r="F2733" s="3">
        <v>70.482985999999997</v>
      </c>
      <c r="G2733" s="3">
        <v>3.1722220000000001</v>
      </c>
    </row>
    <row r="2734" spans="1:7">
      <c r="A2734" s="3" t="s">
        <v>18</v>
      </c>
      <c r="B2734" s="3">
        <v>1997</v>
      </c>
      <c r="C2734" s="3">
        <v>138</v>
      </c>
      <c r="E2734" s="3">
        <v>2.1997466000000001</v>
      </c>
      <c r="F2734" s="3">
        <v>70.482985999999997</v>
      </c>
      <c r="G2734" s="3">
        <v>3.233333</v>
      </c>
    </row>
    <row r="2735" spans="1:7">
      <c r="A2735" s="3" t="s">
        <v>18</v>
      </c>
      <c r="B2735" s="3">
        <v>1997</v>
      </c>
      <c r="C2735" s="3">
        <v>138</v>
      </c>
      <c r="E2735" s="3">
        <v>2.1997466000000001</v>
      </c>
      <c r="F2735" s="3">
        <v>70.482985999999997</v>
      </c>
      <c r="G2735" s="3">
        <v>3.2833329999999998</v>
      </c>
    </row>
    <row r="2736" spans="1:7">
      <c r="A2736" s="3" t="s">
        <v>18</v>
      </c>
      <c r="B2736" s="3">
        <v>1997</v>
      </c>
      <c r="C2736" s="3">
        <v>138</v>
      </c>
      <c r="E2736" s="3">
        <v>2.1997466000000001</v>
      </c>
      <c r="F2736" s="3">
        <v>70.482985999999997</v>
      </c>
      <c r="G2736" s="3">
        <v>3.3055560000000002</v>
      </c>
    </row>
    <row r="2737" spans="1:7">
      <c r="A2737" s="3" t="s">
        <v>18</v>
      </c>
      <c r="B2737" s="3">
        <v>1997</v>
      </c>
      <c r="C2737" s="3">
        <v>138</v>
      </c>
      <c r="E2737" s="3">
        <v>2.1997466000000001</v>
      </c>
      <c r="F2737" s="3">
        <v>70.482985999999997</v>
      </c>
      <c r="G2737" s="3">
        <v>3.266667</v>
      </c>
    </row>
    <row r="2738" spans="1:7">
      <c r="A2738" s="3" t="s">
        <v>18</v>
      </c>
      <c r="B2738" s="3">
        <v>1998</v>
      </c>
      <c r="C2738" s="3">
        <v>138</v>
      </c>
      <c r="E2738" s="3">
        <v>2.4452202000000001</v>
      </c>
      <c r="F2738" s="3">
        <v>64.852348000000006</v>
      </c>
      <c r="G2738" s="3">
        <v>2.8812500000000001</v>
      </c>
    </row>
    <row r="2739" spans="1:7">
      <c r="A2739" s="3" t="s">
        <v>18</v>
      </c>
      <c r="B2739" s="3">
        <v>1998</v>
      </c>
      <c r="C2739" s="3">
        <v>138</v>
      </c>
      <c r="E2739" s="3">
        <v>2.4452202000000001</v>
      </c>
      <c r="F2739" s="3">
        <v>64.852348000000006</v>
      </c>
      <c r="G2739" s="3">
        <v>2.9944440000000001</v>
      </c>
    </row>
    <row r="2740" spans="1:7">
      <c r="A2740" s="3" t="s">
        <v>18</v>
      </c>
      <c r="B2740" s="3">
        <v>1998</v>
      </c>
      <c r="C2740" s="3">
        <v>138</v>
      </c>
      <c r="E2740" s="3">
        <v>2.4452202000000001</v>
      </c>
      <c r="F2740" s="3">
        <v>64.852348000000006</v>
      </c>
      <c r="G2740" s="3">
        <v>3.0333329999999998</v>
      </c>
    </row>
    <row r="2741" spans="1:7">
      <c r="A2741" s="3" t="s">
        <v>18</v>
      </c>
      <c r="B2741" s="3">
        <v>1998</v>
      </c>
      <c r="C2741" s="3">
        <v>138</v>
      </c>
      <c r="E2741" s="3">
        <v>2.4452202000000001</v>
      </c>
      <c r="F2741" s="3">
        <v>64.852348000000006</v>
      </c>
      <c r="G2741" s="3">
        <v>3.0062500000000001</v>
      </c>
    </row>
    <row r="2742" spans="1:7">
      <c r="A2742" s="3" t="s">
        <v>18</v>
      </c>
      <c r="B2742" s="3">
        <v>1998</v>
      </c>
      <c r="C2742" s="3">
        <v>138</v>
      </c>
      <c r="E2742" s="3">
        <v>2.4452202000000001</v>
      </c>
      <c r="F2742" s="3">
        <v>64.852348000000006</v>
      </c>
      <c r="G2742" s="3">
        <v>3</v>
      </c>
    </row>
    <row r="2743" spans="1:7">
      <c r="A2743" s="3" t="s">
        <v>18</v>
      </c>
      <c r="B2743" s="3">
        <v>1998</v>
      </c>
      <c r="C2743" s="3">
        <v>138</v>
      </c>
      <c r="E2743" s="3">
        <v>2.4452202000000001</v>
      </c>
      <c r="F2743" s="3">
        <v>64.852348000000006</v>
      </c>
      <c r="G2743" s="3">
        <v>2.9750000000000001</v>
      </c>
    </row>
    <row r="2744" spans="1:7">
      <c r="A2744" s="3" t="s">
        <v>18</v>
      </c>
      <c r="B2744" s="3">
        <v>1998</v>
      </c>
      <c r="C2744" s="3">
        <v>138</v>
      </c>
      <c r="E2744" s="3">
        <v>2.4452202000000001</v>
      </c>
      <c r="F2744" s="3">
        <v>64.852348000000006</v>
      </c>
      <c r="G2744" s="3">
        <v>2.9714290000000001</v>
      </c>
    </row>
    <row r="2745" spans="1:7">
      <c r="A2745" s="3" t="s">
        <v>18</v>
      </c>
      <c r="B2745" s="3">
        <v>1998</v>
      </c>
      <c r="C2745" s="3">
        <v>138</v>
      </c>
      <c r="E2745" s="3">
        <v>2.4452202000000001</v>
      </c>
      <c r="F2745" s="3">
        <v>64.852348000000006</v>
      </c>
      <c r="G2745" s="3">
        <v>3.0444439999999999</v>
      </c>
    </row>
    <row r="2746" spans="1:7">
      <c r="A2746" s="3" t="s">
        <v>18</v>
      </c>
      <c r="B2746" s="3">
        <v>1998</v>
      </c>
      <c r="C2746" s="3">
        <v>138</v>
      </c>
      <c r="E2746" s="3">
        <v>2.4452202000000001</v>
      </c>
      <c r="F2746" s="3">
        <v>64.852348000000006</v>
      </c>
      <c r="G2746" s="3">
        <v>2.8727269999999998</v>
      </c>
    </row>
    <row r="2747" spans="1:7">
      <c r="A2747" s="3" t="s">
        <v>18</v>
      </c>
      <c r="B2747" s="3">
        <v>1998</v>
      </c>
      <c r="C2747" s="3">
        <v>138</v>
      </c>
      <c r="E2747" s="3">
        <v>2.4452202000000001</v>
      </c>
      <c r="F2747" s="3">
        <v>64.852348000000006</v>
      </c>
      <c r="G2747" s="3">
        <v>2.6549999999999998</v>
      </c>
    </row>
    <row r="2748" spans="1:7">
      <c r="A2748" s="3" t="s">
        <v>18</v>
      </c>
      <c r="B2748" s="3">
        <v>1998</v>
      </c>
      <c r="C2748" s="3">
        <v>138</v>
      </c>
      <c r="E2748" s="3">
        <v>2.4452202000000001</v>
      </c>
      <c r="F2748" s="3">
        <v>64.852348000000006</v>
      </c>
      <c r="G2748" s="3">
        <v>2.5099999999999998</v>
      </c>
    </row>
    <row r="2749" spans="1:7">
      <c r="A2749" s="3" t="s">
        <v>18</v>
      </c>
      <c r="B2749" s="3">
        <v>1998</v>
      </c>
      <c r="C2749" s="3">
        <v>138</v>
      </c>
      <c r="E2749" s="3">
        <v>2.4452202000000001</v>
      </c>
      <c r="F2749" s="3">
        <v>64.852348000000006</v>
      </c>
      <c r="G2749" s="3">
        <v>2.48</v>
      </c>
    </row>
    <row r="2750" spans="1:7">
      <c r="A2750" s="3" t="s">
        <v>18</v>
      </c>
      <c r="B2750" s="3">
        <v>1999</v>
      </c>
      <c r="C2750" s="3">
        <v>138</v>
      </c>
      <c r="E2750" s="3">
        <v>2.6179570999999999</v>
      </c>
      <c r="F2750" s="3">
        <v>61.663223000000002</v>
      </c>
      <c r="G2750" s="3">
        <v>2.3624999999999998</v>
      </c>
    </row>
    <row r="2751" spans="1:7">
      <c r="A2751" s="3" t="s">
        <v>18</v>
      </c>
      <c r="B2751" s="3">
        <v>1999</v>
      </c>
      <c r="C2751" s="3">
        <v>138</v>
      </c>
      <c r="E2751" s="3">
        <v>2.6179570999999999</v>
      </c>
      <c r="F2751" s="3">
        <v>61.663223000000002</v>
      </c>
      <c r="G2751" s="3">
        <v>2.2250000000000001</v>
      </c>
    </row>
    <row r="2752" spans="1:7">
      <c r="A2752" s="3" t="s">
        <v>18</v>
      </c>
      <c r="B2752" s="3">
        <v>1999</v>
      </c>
      <c r="C2752" s="3">
        <v>138</v>
      </c>
      <c r="E2752" s="3">
        <v>2.6179570999999999</v>
      </c>
      <c r="F2752" s="3">
        <v>61.663223000000002</v>
      </c>
      <c r="G2752" s="3">
        <v>2.157143</v>
      </c>
    </row>
    <row r="2753" spans="1:7">
      <c r="A2753" s="3" t="s">
        <v>18</v>
      </c>
      <c r="B2753" s="3">
        <v>1999</v>
      </c>
      <c r="C2753" s="3">
        <v>138</v>
      </c>
      <c r="E2753" s="3">
        <v>2.6179570999999999</v>
      </c>
      <c r="F2753" s="3">
        <v>61.663223000000002</v>
      </c>
      <c r="G2753" s="3">
        <v>2.1785709999999998</v>
      </c>
    </row>
    <row r="2754" spans="1:7">
      <c r="A2754" s="3" t="s">
        <v>18</v>
      </c>
      <c r="B2754" s="3">
        <v>1999</v>
      </c>
      <c r="C2754" s="3">
        <v>138</v>
      </c>
      <c r="E2754" s="3">
        <v>2.6179570999999999</v>
      </c>
      <c r="F2754" s="3">
        <v>61.663223000000002</v>
      </c>
      <c r="G2754" s="3">
        <v>2.1642860000000002</v>
      </c>
    </row>
    <row r="2755" spans="1:7">
      <c r="A2755" s="3" t="s">
        <v>18</v>
      </c>
      <c r="B2755" s="3">
        <v>1999</v>
      </c>
      <c r="C2755" s="3">
        <v>138</v>
      </c>
      <c r="E2755" s="3">
        <v>2.6179570999999999</v>
      </c>
      <c r="F2755" s="3">
        <v>61.663223000000002</v>
      </c>
      <c r="G2755" s="3">
        <v>2.2785709999999999</v>
      </c>
    </row>
    <row r="2756" spans="1:7">
      <c r="A2756" s="3" t="s">
        <v>18</v>
      </c>
      <c r="B2756" s="3">
        <v>1999</v>
      </c>
      <c r="C2756" s="3">
        <v>138</v>
      </c>
      <c r="E2756" s="3">
        <v>2.6179570999999999</v>
      </c>
      <c r="F2756" s="3">
        <v>61.663223000000002</v>
      </c>
      <c r="G2756" s="3">
        <v>2.35</v>
      </c>
    </row>
    <row r="2757" spans="1:7">
      <c r="A2757" s="3" t="s">
        <v>18</v>
      </c>
      <c r="B2757" s="3">
        <v>1999</v>
      </c>
      <c r="C2757" s="3">
        <v>138</v>
      </c>
      <c r="E2757" s="3">
        <v>2.6179570999999999</v>
      </c>
      <c r="F2757" s="3">
        <v>61.663223000000002</v>
      </c>
      <c r="G2757" s="3">
        <v>2.5187499999999998</v>
      </c>
    </row>
    <row r="2758" spans="1:7">
      <c r="A2758" s="3" t="s">
        <v>18</v>
      </c>
      <c r="B2758" s="3">
        <v>1999</v>
      </c>
      <c r="C2758" s="3">
        <v>138</v>
      </c>
      <c r="E2758" s="3">
        <v>2.6179570999999999</v>
      </c>
      <c r="F2758" s="3">
        <v>61.663223000000002</v>
      </c>
      <c r="G2758" s="3">
        <v>2.9187500000000002</v>
      </c>
    </row>
    <row r="2759" spans="1:7">
      <c r="A2759" s="3" t="s">
        <v>18</v>
      </c>
      <c r="B2759" s="3">
        <v>1999</v>
      </c>
      <c r="C2759" s="3">
        <v>138</v>
      </c>
      <c r="E2759" s="3">
        <v>2.6179570999999999</v>
      </c>
      <c r="F2759" s="3">
        <v>61.663223000000002</v>
      </c>
      <c r="G2759" s="3">
        <v>2.9312499999999999</v>
      </c>
    </row>
    <row r="2760" spans="1:7">
      <c r="A2760" s="3" t="s">
        <v>18</v>
      </c>
      <c r="B2760" s="3">
        <v>1999</v>
      </c>
      <c r="C2760" s="3">
        <v>138</v>
      </c>
      <c r="E2760" s="3">
        <v>2.6179570999999999</v>
      </c>
      <c r="F2760" s="3">
        <v>61.663223000000002</v>
      </c>
      <c r="G2760" s="3">
        <v>2.90625</v>
      </c>
    </row>
    <row r="2761" spans="1:7">
      <c r="A2761" s="3" t="s">
        <v>18</v>
      </c>
      <c r="B2761" s="3">
        <v>1999</v>
      </c>
      <c r="C2761" s="3">
        <v>138</v>
      </c>
      <c r="E2761" s="3">
        <v>2.6179570999999999</v>
      </c>
      <c r="F2761" s="3">
        <v>61.663223000000002</v>
      </c>
      <c r="G2761" s="3">
        <v>3.0071430000000001</v>
      </c>
    </row>
    <row r="2762" spans="1:7">
      <c r="A2762" s="3" t="s">
        <v>18</v>
      </c>
      <c r="B2762" s="3">
        <v>2000</v>
      </c>
      <c r="C2762" s="3">
        <v>138</v>
      </c>
      <c r="E2762" s="3">
        <v>3.4944003000000001</v>
      </c>
      <c r="F2762" s="3">
        <v>57.531962999999998</v>
      </c>
      <c r="G2762" s="3">
        <v>3.1357140000000001</v>
      </c>
    </row>
    <row r="2763" spans="1:7">
      <c r="A2763" s="3" t="s">
        <v>18</v>
      </c>
      <c r="B2763" s="3">
        <v>2000</v>
      </c>
      <c r="C2763" s="3">
        <v>138</v>
      </c>
      <c r="E2763" s="3">
        <v>3.4944003000000001</v>
      </c>
      <c r="F2763" s="3">
        <v>57.531962999999998</v>
      </c>
      <c r="G2763" s="3">
        <v>3.2562500000000001</v>
      </c>
    </row>
    <row r="2764" spans="1:7">
      <c r="A2764" s="3" t="s">
        <v>18</v>
      </c>
      <c r="B2764" s="3">
        <v>2000</v>
      </c>
      <c r="C2764" s="3">
        <v>138</v>
      </c>
      <c r="E2764" s="3">
        <v>3.4944003000000001</v>
      </c>
      <c r="F2764" s="3">
        <v>57.531962999999998</v>
      </c>
      <c r="G2764" s="3">
        <v>3.2277779999999998</v>
      </c>
    </row>
    <row r="2765" spans="1:7">
      <c r="A2765" s="3" t="s">
        <v>18</v>
      </c>
      <c r="B2765" s="3">
        <v>2000</v>
      </c>
      <c r="C2765" s="3">
        <v>138</v>
      </c>
      <c r="E2765" s="3">
        <v>3.4944003000000001</v>
      </c>
      <c r="F2765" s="3">
        <v>57.531962999999998</v>
      </c>
      <c r="G2765" s="3">
        <v>3.2277779999999998</v>
      </c>
    </row>
    <row r="2766" spans="1:7">
      <c r="A2766" s="3" t="s">
        <v>18</v>
      </c>
      <c r="B2766" s="3">
        <v>2000</v>
      </c>
      <c r="C2766" s="3">
        <v>138</v>
      </c>
      <c r="E2766" s="3">
        <v>3.4944003000000001</v>
      </c>
      <c r="F2766" s="3">
        <v>57.531962999999998</v>
      </c>
      <c r="G2766" s="3">
        <v>3.4312499999999999</v>
      </c>
    </row>
    <row r="2767" spans="1:7">
      <c r="A2767" s="3" t="s">
        <v>18</v>
      </c>
      <c r="B2767" s="3">
        <v>2000</v>
      </c>
      <c r="C2767" s="3">
        <v>138</v>
      </c>
      <c r="E2767" s="3">
        <v>3.4944003000000001</v>
      </c>
      <c r="F2767" s="3">
        <v>57.531962999999998</v>
      </c>
      <c r="G2767" s="3">
        <v>3.3833329999999999</v>
      </c>
    </row>
    <row r="2768" spans="1:7">
      <c r="A2768" s="3" t="s">
        <v>18</v>
      </c>
      <c r="B2768" s="3">
        <v>2000</v>
      </c>
      <c r="C2768" s="3">
        <v>138</v>
      </c>
      <c r="E2768" s="3">
        <v>3.4944003000000001</v>
      </c>
      <c r="F2768" s="3">
        <v>57.531962999999998</v>
      </c>
      <c r="G2768" s="3">
        <v>3.5437500000000002</v>
      </c>
    </row>
    <row r="2769" spans="1:7">
      <c r="A2769" s="3" t="s">
        <v>18</v>
      </c>
      <c r="B2769" s="3">
        <v>2000</v>
      </c>
      <c r="C2769" s="3">
        <v>138</v>
      </c>
      <c r="E2769" s="3">
        <v>3.4944003000000001</v>
      </c>
      <c r="F2769" s="3">
        <v>57.531962999999998</v>
      </c>
      <c r="G2769" s="3">
        <v>3.4944440000000001</v>
      </c>
    </row>
    <row r="2770" spans="1:7">
      <c r="A2770" s="3" t="s">
        <v>18</v>
      </c>
      <c r="B2770" s="3">
        <v>2000</v>
      </c>
      <c r="C2770" s="3">
        <v>138</v>
      </c>
      <c r="E2770" s="3">
        <v>3.4944003000000001</v>
      </c>
      <c r="F2770" s="3">
        <v>57.531962999999998</v>
      </c>
      <c r="G2770" s="3">
        <v>3.516667</v>
      </c>
    </row>
    <row r="2771" spans="1:7">
      <c r="A2771" s="3" t="s">
        <v>18</v>
      </c>
      <c r="B2771" s="3">
        <v>2000</v>
      </c>
      <c r="C2771" s="3">
        <v>138</v>
      </c>
      <c r="E2771" s="3">
        <v>3.4944003000000001</v>
      </c>
      <c r="F2771" s="3">
        <v>57.531962999999998</v>
      </c>
      <c r="G2771" s="3">
        <v>3.4812500000000002</v>
      </c>
    </row>
    <row r="2772" spans="1:7">
      <c r="A2772" s="3" t="s">
        <v>18</v>
      </c>
      <c r="B2772" s="3">
        <v>2000</v>
      </c>
      <c r="C2772" s="3">
        <v>138</v>
      </c>
      <c r="E2772" s="3">
        <v>3.4944003000000001</v>
      </c>
      <c r="F2772" s="3">
        <v>57.531962999999998</v>
      </c>
      <c r="G2772" s="3">
        <v>3.572222</v>
      </c>
    </row>
    <row r="2773" spans="1:7">
      <c r="A2773" s="3" t="s">
        <v>18</v>
      </c>
      <c r="B2773" s="3">
        <v>2000</v>
      </c>
      <c r="C2773" s="3">
        <v>138</v>
      </c>
      <c r="E2773" s="3">
        <v>3.4944003000000001</v>
      </c>
      <c r="F2773" s="3">
        <v>57.531962999999998</v>
      </c>
      <c r="G2773" s="3">
        <v>3.5833330000000001</v>
      </c>
    </row>
    <row r="2774" spans="1:7">
      <c r="A2774" s="3" t="s">
        <v>18</v>
      </c>
      <c r="B2774" s="3">
        <v>2001</v>
      </c>
      <c r="C2774" s="3">
        <v>138</v>
      </c>
      <c r="D2774" s="3">
        <v>4.9355909000000002</v>
      </c>
      <c r="E2774" s="3">
        <v>4.3954057999999998</v>
      </c>
      <c r="F2774" s="3">
        <v>50.901867000000003</v>
      </c>
      <c r="G2774" s="3">
        <v>3.1928570000000001</v>
      </c>
    </row>
    <row r="2775" spans="1:7">
      <c r="A2775" s="3" t="s">
        <v>18</v>
      </c>
      <c r="B2775" s="3">
        <v>2001</v>
      </c>
      <c r="C2775" s="3">
        <v>138</v>
      </c>
      <c r="D2775" s="3">
        <v>4.92415</v>
      </c>
      <c r="E2775" s="3">
        <v>4.3954057999999998</v>
      </c>
      <c r="F2775" s="3">
        <v>50.901867000000003</v>
      </c>
      <c r="G2775" s="3">
        <v>3.2428569999999999</v>
      </c>
    </row>
    <row r="2776" spans="1:7">
      <c r="A2776" s="3" t="s">
        <v>18</v>
      </c>
      <c r="B2776" s="3">
        <v>2001</v>
      </c>
      <c r="C2776" s="3">
        <v>138</v>
      </c>
      <c r="D2776" s="3">
        <v>4.8514999999999997</v>
      </c>
      <c r="E2776" s="3">
        <v>4.3954057999999998</v>
      </c>
      <c r="F2776" s="3">
        <v>50.901867000000003</v>
      </c>
      <c r="G2776" s="3">
        <v>3.2</v>
      </c>
    </row>
    <row r="2777" spans="1:7">
      <c r="A2777" s="3" t="s">
        <v>18</v>
      </c>
      <c r="B2777" s="3">
        <v>2001</v>
      </c>
      <c r="C2777" s="3">
        <v>138</v>
      </c>
      <c r="D2777" s="3">
        <v>5.0318094999999996</v>
      </c>
      <c r="E2777" s="3">
        <v>4.3954057999999998</v>
      </c>
      <c r="F2777" s="3">
        <v>50.901867000000003</v>
      </c>
      <c r="G2777" s="3">
        <v>3.1666669999999999</v>
      </c>
    </row>
    <row r="2778" spans="1:7">
      <c r="A2778" s="3" t="s">
        <v>18</v>
      </c>
      <c r="B2778" s="3">
        <v>2001</v>
      </c>
      <c r="C2778" s="3">
        <v>138</v>
      </c>
      <c r="D2778" s="3">
        <v>5.2283042999999996</v>
      </c>
      <c r="E2778" s="3">
        <v>4.3954057999999998</v>
      </c>
      <c r="F2778" s="3">
        <v>50.901867000000003</v>
      </c>
      <c r="G2778" s="3">
        <v>3.0714290000000002</v>
      </c>
    </row>
    <row r="2779" spans="1:7">
      <c r="A2779" s="3" t="s">
        <v>18</v>
      </c>
      <c r="B2779" s="3">
        <v>2001</v>
      </c>
      <c r="C2779" s="3">
        <v>138</v>
      </c>
      <c r="D2779" s="3">
        <v>5.1756190000000002</v>
      </c>
      <c r="E2779" s="3">
        <v>4.3954057999999998</v>
      </c>
      <c r="F2779" s="3">
        <v>50.901867000000003</v>
      </c>
      <c r="G2779" s="3">
        <v>2.964286</v>
      </c>
    </row>
    <row r="2780" spans="1:7">
      <c r="A2780" s="3" t="s">
        <v>18</v>
      </c>
      <c r="B2780" s="3">
        <v>2001</v>
      </c>
      <c r="C2780" s="3">
        <v>138</v>
      </c>
      <c r="D2780" s="3">
        <v>5.1764545000000002</v>
      </c>
      <c r="E2780" s="3">
        <v>4.3954057999999998</v>
      </c>
      <c r="F2780" s="3">
        <v>50.901867000000003</v>
      </c>
      <c r="G2780" s="3">
        <v>2.8611110000000002</v>
      </c>
    </row>
    <row r="2781" spans="1:7">
      <c r="A2781" s="3" t="s">
        <v>18</v>
      </c>
      <c r="B2781" s="3">
        <v>2001</v>
      </c>
      <c r="C2781" s="3">
        <v>138</v>
      </c>
      <c r="D2781" s="3">
        <v>4.9836957000000002</v>
      </c>
      <c r="E2781" s="3">
        <v>4.3954057999999998</v>
      </c>
      <c r="F2781" s="3">
        <v>50.901867000000003</v>
      </c>
      <c r="G2781" s="3">
        <v>2.72</v>
      </c>
    </row>
    <row r="2782" spans="1:7">
      <c r="A2782" s="3" t="s">
        <v>18</v>
      </c>
      <c r="B2782" s="3">
        <v>2001</v>
      </c>
      <c r="C2782" s="3">
        <v>138</v>
      </c>
      <c r="D2782" s="3">
        <v>4.9837999999999996</v>
      </c>
      <c r="E2782" s="3">
        <v>4.3954057999999998</v>
      </c>
      <c r="F2782" s="3">
        <v>50.901867000000003</v>
      </c>
      <c r="G2782" s="3">
        <v>2.5187499999999998</v>
      </c>
    </row>
    <row r="2783" spans="1:7">
      <c r="A2783" s="3" t="s">
        <v>18</v>
      </c>
      <c r="B2783" s="3">
        <v>2001</v>
      </c>
      <c r="C2783" s="3">
        <v>138</v>
      </c>
      <c r="D2783" s="3">
        <v>4.7676087000000003</v>
      </c>
      <c r="E2783" s="3">
        <v>4.3954057999999998</v>
      </c>
      <c r="F2783" s="3">
        <v>50.901867000000003</v>
      </c>
      <c r="G2783" s="3">
        <v>1.6333329999999999</v>
      </c>
    </row>
    <row r="2784" spans="1:7">
      <c r="A2784" s="3" t="s">
        <v>18</v>
      </c>
      <c r="B2784" s="3">
        <v>2001</v>
      </c>
      <c r="C2784" s="3">
        <v>138</v>
      </c>
      <c r="D2784" s="3">
        <v>4.6267727000000001</v>
      </c>
      <c r="E2784" s="3">
        <v>4.3954057999999998</v>
      </c>
      <c r="F2784" s="3">
        <v>50.901867000000003</v>
      </c>
      <c r="G2784" s="3">
        <v>1.4750000000000001</v>
      </c>
    </row>
    <row r="2785" spans="1:7">
      <c r="A2785" s="3" t="s">
        <v>18</v>
      </c>
      <c r="B2785" s="3">
        <v>2001</v>
      </c>
      <c r="C2785" s="3">
        <v>138</v>
      </c>
      <c r="D2785" s="3">
        <v>4.9240952</v>
      </c>
      <c r="E2785" s="3">
        <v>4.3954057999999998</v>
      </c>
      <c r="F2785" s="3">
        <v>50.901867000000003</v>
      </c>
      <c r="G2785" s="3">
        <v>1.3</v>
      </c>
    </row>
    <row r="2786" spans="1:7">
      <c r="A2786" s="3" t="s">
        <v>18</v>
      </c>
      <c r="B2786" s="3">
        <v>2002</v>
      </c>
      <c r="C2786" s="3">
        <v>138</v>
      </c>
      <c r="D2786" s="3">
        <v>4.9833477999999998</v>
      </c>
      <c r="E2786" s="3">
        <v>1.8194195</v>
      </c>
      <c r="F2786" s="3">
        <v>48.159816999999997</v>
      </c>
      <c r="G2786" s="3">
        <v>2.9249999999999998</v>
      </c>
    </row>
    <row r="2787" spans="1:7">
      <c r="A2787" s="3" t="s">
        <v>18</v>
      </c>
      <c r="B2787" s="3">
        <v>2002</v>
      </c>
      <c r="C2787" s="3">
        <v>138</v>
      </c>
      <c r="D2787" s="3">
        <v>5.0467500000000003</v>
      </c>
      <c r="E2787" s="3">
        <v>1.8194195</v>
      </c>
      <c r="F2787" s="3">
        <v>48.159816999999997</v>
      </c>
      <c r="G2787" s="3">
        <v>2.8285710000000002</v>
      </c>
    </row>
    <row r="2788" spans="1:7">
      <c r="A2788" s="3" t="s">
        <v>18</v>
      </c>
      <c r="B2788" s="3">
        <v>2002</v>
      </c>
      <c r="C2788" s="3">
        <v>138</v>
      </c>
      <c r="D2788" s="3">
        <v>5.3132381000000004</v>
      </c>
      <c r="E2788" s="3">
        <v>1.8194195</v>
      </c>
      <c r="F2788" s="3">
        <v>48.159816999999997</v>
      </c>
      <c r="G2788" s="3">
        <v>2.896299</v>
      </c>
    </row>
    <row r="2789" spans="1:7">
      <c r="A2789" s="3" t="s">
        <v>18</v>
      </c>
      <c r="B2789" s="3">
        <v>2002</v>
      </c>
      <c r="C2789" s="3">
        <v>138</v>
      </c>
      <c r="D2789" s="3">
        <v>5.3011363999999999</v>
      </c>
      <c r="E2789" s="3">
        <v>1.8194195</v>
      </c>
      <c r="F2789" s="3">
        <v>48.159816999999997</v>
      </c>
      <c r="G2789" s="3">
        <v>2.8614600000000001</v>
      </c>
    </row>
    <row r="2790" spans="1:7">
      <c r="A2790" s="3" t="s">
        <v>18</v>
      </c>
      <c r="B2790" s="3">
        <v>2002</v>
      </c>
      <c r="C2790" s="3">
        <v>138</v>
      </c>
      <c r="D2790" s="3">
        <v>5.3120000000000003</v>
      </c>
      <c r="E2790" s="3">
        <v>1.8194195</v>
      </c>
      <c r="F2790" s="3">
        <v>48.159816999999997</v>
      </c>
      <c r="G2790" s="3">
        <v>2.836849</v>
      </c>
    </row>
    <row r="2791" spans="1:7">
      <c r="A2791" s="3" t="s">
        <v>18</v>
      </c>
      <c r="B2791" s="3">
        <v>2002</v>
      </c>
      <c r="C2791" s="3">
        <v>138</v>
      </c>
      <c r="D2791" s="3">
        <v>5.1636499999999996</v>
      </c>
      <c r="E2791" s="3">
        <v>1.8194195</v>
      </c>
      <c r="F2791" s="3">
        <v>48.159816999999997</v>
      </c>
      <c r="G2791" s="3">
        <v>2.7929970000000002</v>
      </c>
    </row>
    <row r="2792" spans="1:7">
      <c r="A2792" s="3" t="s">
        <v>18</v>
      </c>
      <c r="B2792" s="3">
        <v>2002</v>
      </c>
      <c r="C2792" s="3">
        <v>138</v>
      </c>
      <c r="D2792" s="3">
        <v>4.9996086999999996</v>
      </c>
      <c r="E2792" s="3">
        <v>1.8194195</v>
      </c>
      <c r="F2792" s="3">
        <v>48.159816999999997</v>
      </c>
      <c r="G2792" s="3">
        <v>2.656282</v>
      </c>
    </row>
    <row r="2793" spans="1:7">
      <c r="A2793" s="3" t="s">
        <v>18</v>
      </c>
      <c r="B2793" s="3">
        <v>2002</v>
      </c>
      <c r="C2793" s="3">
        <v>138</v>
      </c>
      <c r="D2793" s="3">
        <v>4.7167726999999999</v>
      </c>
      <c r="E2793" s="3">
        <v>1.8194195</v>
      </c>
      <c r="F2793" s="3">
        <v>48.159816999999997</v>
      </c>
      <c r="G2793" s="3">
        <v>2.3437079999999999</v>
      </c>
    </row>
    <row r="2794" spans="1:7">
      <c r="A2794" s="3" t="s">
        <v>18</v>
      </c>
      <c r="B2794" s="3">
        <v>2002</v>
      </c>
      <c r="C2794" s="3">
        <v>138</v>
      </c>
      <c r="D2794" s="3">
        <v>4.4992381000000004</v>
      </c>
      <c r="E2794" s="3">
        <v>1.8194195</v>
      </c>
      <c r="F2794" s="3">
        <v>48.159816999999997</v>
      </c>
      <c r="G2794" s="3">
        <v>2.085127</v>
      </c>
    </row>
    <row r="2795" spans="1:7">
      <c r="A2795" s="3" t="s">
        <v>18</v>
      </c>
      <c r="B2795" s="3">
        <v>2002</v>
      </c>
      <c r="C2795" s="3">
        <v>138</v>
      </c>
      <c r="D2795" s="3">
        <v>4.5824347999999997</v>
      </c>
      <c r="E2795" s="3">
        <v>1.8194195</v>
      </c>
      <c r="F2795" s="3">
        <v>48.159816999999997</v>
      </c>
      <c r="G2795" s="3">
        <v>1.657143</v>
      </c>
    </row>
    <row r="2796" spans="1:7">
      <c r="A2796" s="3" t="s">
        <v>18</v>
      </c>
      <c r="B2796" s="3">
        <v>2002</v>
      </c>
      <c r="C2796" s="3">
        <v>138</v>
      </c>
      <c r="D2796" s="3">
        <v>4.5628095000000002</v>
      </c>
      <c r="E2796" s="3">
        <v>1.8194195</v>
      </c>
      <c r="F2796" s="3">
        <v>48.159816999999997</v>
      </c>
      <c r="G2796" s="3">
        <v>1.4571430000000001</v>
      </c>
    </row>
    <row r="2797" spans="1:7">
      <c r="A2797" s="3" t="s">
        <v>18</v>
      </c>
      <c r="B2797" s="3">
        <v>2002</v>
      </c>
      <c r="C2797" s="3">
        <v>138</v>
      </c>
      <c r="D2797" s="3">
        <v>4.3715454999999999</v>
      </c>
      <c r="E2797" s="3">
        <v>1.8194195</v>
      </c>
      <c r="F2797" s="3">
        <v>48.159816999999997</v>
      </c>
      <c r="G2797" s="3">
        <v>1.1375</v>
      </c>
    </row>
    <row r="2798" spans="1:7">
      <c r="A2798" s="3" t="s">
        <v>18</v>
      </c>
      <c r="B2798" s="3">
        <v>2003</v>
      </c>
      <c r="C2798" s="3">
        <v>138</v>
      </c>
      <c r="D2798" s="3">
        <v>4.2078261000000001</v>
      </c>
      <c r="E2798" s="3">
        <v>-0.1171484</v>
      </c>
      <c r="F2798" s="3">
        <v>47.534508000000002</v>
      </c>
      <c r="G2798" s="3">
        <v>2.1531090000000002</v>
      </c>
    </row>
    <row r="2799" spans="1:7">
      <c r="A2799" s="3" t="s">
        <v>18</v>
      </c>
      <c r="B2799" s="3">
        <v>2003</v>
      </c>
      <c r="C2799" s="3">
        <v>138</v>
      </c>
      <c r="D2799" s="3">
        <v>4.0585000000000004</v>
      </c>
      <c r="E2799" s="3">
        <v>-0.1171484</v>
      </c>
      <c r="F2799" s="3">
        <v>47.534508000000002</v>
      </c>
      <c r="G2799" s="3">
        <v>2.0125000000000002</v>
      </c>
    </row>
    <row r="2800" spans="1:7">
      <c r="A2800" s="3" t="s">
        <v>18</v>
      </c>
      <c r="B2800" s="3">
        <v>2003</v>
      </c>
      <c r="C2800" s="3">
        <v>138</v>
      </c>
      <c r="D2800" s="3">
        <v>4.1131428999999997</v>
      </c>
      <c r="E2800" s="3">
        <v>-0.1171484</v>
      </c>
      <c r="F2800" s="3">
        <v>47.534508000000002</v>
      </c>
      <c r="G2800" s="3">
        <v>2.0375000000000001</v>
      </c>
    </row>
    <row r="2801" spans="1:7">
      <c r="A2801" s="3" t="s">
        <v>18</v>
      </c>
      <c r="B2801" s="3">
        <v>2003</v>
      </c>
      <c r="C2801" s="3">
        <v>138</v>
      </c>
      <c r="D2801" s="3">
        <v>4.2240454999999999</v>
      </c>
      <c r="E2801" s="3">
        <v>-0.1171484</v>
      </c>
      <c r="F2801" s="3">
        <v>47.534508000000002</v>
      </c>
      <c r="G2801" s="3">
        <v>1.87</v>
      </c>
    </row>
    <row r="2802" spans="1:7">
      <c r="A2802" s="3" t="s">
        <v>18</v>
      </c>
      <c r="B2802" s="3">
        <v>2003</v>
      </c>
      <c r="C2802" s="3">
        <v>138</v>
      </c>
      <c r="D2802" s="3">
        <v>3.9181363999999999</v>
      </c>
      <c r="E2802" s="3">
        <v>-0.1171484</v>
      </c>
      <c r="F2802" s="3">
        <v>47.534508000000002</v>
      </c>
      <c r="G2802" s="3">
        <v>1.8920710000000001</v>
      </c>
    </row>
    <row r="2803" spans="1:7">
      <c r="A2803" s="3" t="s">
        <v>18</v>
      </c>
      <c r="B2803" s="3">
        <v>2003</v>
      </c>
      <c r="C2803" s="3">
        <v>138</v>
      </c>
      <c r="D2803" s="3">
        <v>3.7126667000000002</v>
      </c>
      <c r="E2803" s="3">
        <v>-0.1171484</v>
      </c>
      <c r="F2803" s="3">
        <v>47.534508000000002</v>
      </c>
      <c r="G2803" s="3">
        <v>1.617864</v>
      </c>
    </row>
    <row r="2804" spans="1:7">
      <c r="A2804" s="3" t="s">
        <v>18</v>
      </c>
      <c r="B2804" s="3">
        <v>2003</v>
      </c>
      <c r="C2804" s="3">
        <v>138</v>
      </c>
      <c r="D2804" s="3">
        <v>4.0366521999999998</v>
      </c>
      <c r="E2804" s="3">
        <v>-0.1171484</v>
      </c>
      <c r="F2804" s="3">
        <v>47.534508000000002</v>
      </c>
      <c r="G2804" s="3">
        <v>1.4293940000000001</v>
      </c>
    </row>
    <row r="2805" spans="1:7">
      <c r="A2805" s="3" t="s">
        <v>18</v>
      </c>
      <c r="B2805" s="3">
        <v>2003</v>
      </c>
      <c r="C2805" s="3">
        <v>138</v>
      </c>
      <c r="D2805" s="3">
        <v>4.1830952000000003</v>
      </c>
      <c r="E2805" s="3">
        <v>-0.1171484</v>
      </c>
      <c r="F2805" s="3">
        <v>47.534508000000002</v>
      </c>
      <c r="G2805" s="3">
        <v>1.435128</v>
      </c>
    </row>
    <row r="2806" spans="1:7">
      <c r="A2806" s="3" t="s">
        <v>18</v>
      </c>
      <c r="B2806" s="3">
        <v>2003</v>
      </c>
      <c r="C2806" s="3">
        <v>138</v>
      </c>
      <c r="D2806" s="3">
        <v>4.2105908999999997</v>
      </c>
      <c r="E2806" s="3">
        <v>-0.1171484</v>
      </c>
      <c r="F2806" s="3">
        <v>47.534508000000002</v>
      </c>
      <c r="G2806" s="3">
        <v>1.3313729999999999</v>
      </c>
    </row>
    <row r="2807" spans="1:7">
      <c r="A2807" s="3" t="s">
        <v>18</v>
      </c>
      <c r="B2807" s="3">
        <v>2003</v>
      </c>
      <c r="C2807" s="3">
        <v>138</v>
      </c>
      <c r="D2807" s="3">
        <v>4.2721739000000003</v>
      </c>
      <c r="E2807" s="3">
        <v>-0.1171484</v>
      </c>
      <c r="F2807" s="3">
        <v>47.534508000000002</v>
      </c>
      <c r="G2807" s="3">
        <v>1.136978</v>
      </c>
    </row>
    <row r="2808" spans="1:7">
      <c r="A2808" s="3" t="s">
        <v>18</v>
      </c>
      <c r="B2808" s="3">
        <v>2003</v>
      </c>
      <c r="C2808" s="3">
        <v>138</v>
      </c>
      <c r="D2808" s="3">
        <v>4.4089999999999998</v>
      </c>
      <c r="E2808" s="3">
        <v>-0.1171484</v>
      </c>
      <c r="F2808" s="3">
        <v>47.534508000000002</v>
      </c>
      <c r="G2808" s="3">
        <v>1.1123909999999999</v>
      </c>
    </row>
    <row r="2809" spans="1:7">
      <c r="A2809" s="3" t="s">
        <v>18</v>
      </c>
      <c r="B2809" s="3">
        <v>2003</v>
      </c>
      <c r="C2809" s="3">
        <v>138</v>
      </c>
      <c r="D2809" s="3">
        <v>4.3220435000000004</v>
      </c>
      <c r="E2809" s="3">
        <v>-0.1171484</v>
      </c>
      <c r="F2809" s="3">
        <v>47.534508000000002</v>
      </c>
      <c r="G2809" s="3">
        <v>1.149824</v>
      </c>
    </row>
    <row r="2810" spans="1:7">
      <c r="A2810" s="3" t="s">
        <v>18</v>
      </c>
      <c r="B2810" s="3">
        <v>2004</v>
      </c>
      <c r="C2810" s="3">
        <v>138</v>
      </c>
      <c r="D2810" s="3">
        <v>4.1881817999999997</v>
      </c>
      <c r="E2810" s="3">
        <v>-1.2195094</v>
      </c>
      <c r="F2810" s="3">
        <v>48.716095000000003</v>
      </c>
      <c r="G2810" s="3">
        <v>2.1335099999999998</v>
      </c>
    </row>
    <row r="2811" spans="1:7">
      <c r="A2811" s="3" t="s">
        <v>18</v>
      </c>
      <c r="B2811" s="3">
        <v>2004</v>
      </c>
      <c r="C2811" s="3">
        <v>138</v>
      </c>
      <c r="D2811" s="3">
        <v>4.1214000000000004</v>
      </c>
      <c r="E2811" s="3">
        <v>-1.2195094</v>
      </c>
      <c r="F2811" s="3">
        <v>48.716095000000003</v>
      </c>
      <c r="G2811" s="3">
        <v>2.1335099999999998</v>
      </c>
    </row>
    <row r="2812" spans="1:7">
      <c r="A2812" s="3" t="s">
        <v>18</v>
      </c>
      <c r="B2812" s="3">
        <v>2004</v>
      </c>
      <c r="C2812" s="3">
        <v>138</v>
      </c>
      <c r="D2812" s="3">
        <v>3.9580435</v>
      </c>
      <c r="E2812" s="3">
        <v>-1.2195094</v>
      </c>
      <c r="F2812" s="3">
        <v>48.716095000000003</v>
      </c>
      <c r="G2812" s="3">
        <v>2.1335099999999998</v>
      </c>
    </row>
    <row r="2813" spans="1:7">
      <c r="A2813" s="3" t="s">
        <v>18</v>
      </c>
      <c r="B2813" s="3">
        <v>2004</v>
      </c>
      <c r="C2813" s="3">
        <v>138</v>
      </c>
      <c r="D2813" s="3">
        <v>4.2303635999999996</v>
      </c>
      <c r="E2813" s="3">
        <v>-1.2195094</v>
      </c>
      <c r="F2813" s="3">
        <v>48.716095000000003</v>
      </c>
      <c r="G2813" s="3">
        <v>2.1335099999999998</v>
      </c>
    </row>
    <row r="2814" spans="1:7">
      <c r="A2814" s="3" t="s">
        <v>18</v>
      </c>
      <c r="B2814" s="3">
        <v>2004</v>
      </c>
      <c r="C2814" s="3">
        <v>138</v>
      </c>
      <c r="D2814" s="3">
        <v>4.3774286</v>
      </c>
      <c r="E2814" s="3">
        <v>-1.2195094</v>
      </c>
      <c r="F2814" s="3">
        <v>48.716095000000003</v>
      </c>
      <c r="G2814" s="3">
        <v>2.1335099999999998</v>
      </c>
    </row>
    <row r="2815" spans="1:7">
      <c r="A2815" s="3" t="s">
        <v>18</v>
      </c>
      <c r="B2815" s="3">
        <v>2004</v>
      </c>
      <c r="C2815" s="3">
        <v>138</v>
      </c>
      <c r="D2815" s="3">
        <v>4.4247272999999998</v>
      </c>
      <c r="E2815" s="3">
        <v>-1.2195094</v>
      </c>
      <c r="F2815" s="3">
        <v>48.716095000000003</v>
      </c>
      <c r="G2815" s="3">
        <v>2.1335099999999998</v>
      </c>
    </row>
    <row r="2816" spans="1:7">
      <c r="A2816" s="3" t="s">
        <v>18</v>
      </c>
      <c r="B2816" s="3">
        <v>2004</v>
      </c>
      <c r="C2816" s="3">
        <v>138</v>
      </c>
      <c r="D2816" s="3">
        <v>4.3075454999999998</v>
      </c>
      <c r="E2816" s="3">
        <v>-1.2195094</v>
      </c>
      <c r="F2816" s="3">
        <v>48.716095000000003</v>
      </c>
      <c r="G2816" s="3">
        <v>2.1335099999999998</v>
      </c>
    </row>
    <row r="2817" spans="1:7">
      <c r="A2817" s="3" t="s">
        <v>18</v>
      </c>
      <c r="B2817" s="3">
        <v>2004</v>
      </c>
      <c r="C2817" s="3">
        <v>138</v>
      </c>
      <c r="D2817" s="3">
        <v>4.1472727000000003</v>
      </c>
      <c r="E2817" s="3">
        <v>-1.2195094</v>
      </c>
      <c r="F2817" s="3">
        <v>48.716095000000003</v>
      </c>
      <c r="G2817" s="3">
        <v>2.1335099999999998</v>
      </c>
    </row>
    <row r="2818" spans="1:7">
      <c r="A2818" s="3" t="s">
        <v>18</v>
      </c>
      <c r="B2818" s="3">
        <v>2004</v>
      </c>
      <c r="C2818" s="3">
        <v>138</v>
      </c>
      <c r="D2818" s="3">
        <v>4.0912272999999999</v>
      </c>
      <c r="E2818" s="3">
        <v>-1.2195094</v>
      </c>
      <c r="F2818" s="3">
        <v>48.716095000000003</v>
      </c>
      <c r="G2818" s="3">
        <v>2.1335099999999998</v>
      </c>
    </row>
    <row r="2819" spans="1:7">
      <c r="A2819" s="3" t="s">
        <v>18</v>
      </c>
      <c r="B2819" s="3">
        <v>2004</v>
      </c>
      <c r="C2819" s="3">
        <v>138</v>
      </c>
      <c r="D2819" s="3">
        <v>3.9672857000000001</v>
      </c>
      <c r="E2819" s="3">
        <v>-1.2195094</v>
      </c>
      <c r="F2819" s="3">
        <v>48.716095000000003</v>
      </c>
      <c r="G2819" s="3">
        <v>2.1335099999999998</v>
      </c>
    </row>
    <row r="2820" spans="1:7">
      <c r="A2820" s="3" t="s">
        <v>18</v>
      </c>
      <c r="B2820" s="3">
        <v>2004</v>
      </c>
      <c r="C2820" s="3">
        <v>138</v>
      </c>
      <c r="D2820" s="3">
        <v>3.8440455</v>
      </c>
      <c r="E2820" s="3">
        <v>-1.2195094</v>
      </c>
      <c r="F2820" s="3">
        <v>48.716095000000003</v>
      </c>
      <c r="G2820" s="3">
        <v>2.1335099999999998</v>
      </c>
    </row>
    <row r="2821" spans="1:7">
      <c r="A2821" s="3" t="s">
        <v>18</v>
      </c>
      <c r="B2821" s="3">
        <v>2004</v>
      </c>
      <c r="C2821" s="3">
        <v>138</v>
      </c>
      <c r="D2821" s="3">
        <v>3.6326521999999999</v>
      </c>
      <c r="E2821" s="3">
        <v>-1.2195094</v>
      </c>
      <c r="F2821" s="3">
        <v>48.716095000000003</v>
      </c>
      <c r="G2821" s="3">
        <v>2.1335099999999998</v>
      </c>
    </row>
    <row r="2822" spans="1:7">
      <c r="A2822" s="3" t="s">
        <v>18</v>
      </c>
      <c r="B2822" s="3">
        <v>2005</v>
      </c>
      <c r="C2822" s="3">
        <v>138</v>
      </c>
      <c r="D2822" s="3">
        <v>3.5584286000000001</v>
      </c>
      <c r="E2822" s="3">
        <v>7.4627000000000001E-3</v>
      </c>
      <c r="F2822" s="3">
        <v>49.112766000000001</v>
      </c>
      <c r="G2822" s="3">
        <v>1.9909829999999999</v>
      </c>
    </row>
    <row r="2823" spans="1:7">
      <c r="A2823" s="3" t="s">
        <v>18</v>
      </c>
      <c r="B2823" s="3">
        <v>2005</v>
      </c>
      <c r="C2823" s="3">
        <v>138</v>
      </c>
      <c r="D2823" s="3">
        <v>3.5506000000000002</v>
      </c>
      <c r="E2823" s="3">
        <v>7.4627000000000001E-3</v>
      </c>
      <c r="F2823" s="3">
        <v>49.112766000000001</v>
      </c>
      <c r="G2823" s="3">
        <v>2.038837</v>
      </c>
    </row>
    <row r="2824" spans="1:7">
      <c r="A2824" s="3" t="s">
        <v>18</v>
      </c>
      <c r="B2824" s="3">
        <v>2005</v>
      </c>
      <c r="C2824" s="3">
        <v>138</v>
      </c>
      <c r="D2824" s="3">
        <v>3.6887826000000001</v>
      </c>
      <c r="E2824" s="3">
        <v>7.4627000000000001E-3</v>
      </c>
      <c r="F2824" s="3">
        <v>49.112766000000001</v>
      </c>
      <c r="G2824" s="3">
        <v>2.0563159999999998</v>
      </c>
    </row>
    <row r="2825" spans="1:7">
      <c r="A2825" s="3" t="s">
        <v>18</v>
      </c>
      <c r="B2825" s="3">
        <v>2005</v>
      </c>
      <c r="C2825" s="3">
        <v>138</v>
      </c>
      <c r="D2825" s="3">
        <v>3.4756667000000001</v>
      </c>
      <c r="E2825" s="3">
        <v>7.4627000000000001E-3</v>
      </c>
      <c r="F2825" s="3">
        <v>49.112766000000001</v>
      </c>
      <c r="G2825" s="3">
        <v>2.0914540000000001</v>
      </c>
    </row>
    <row r="2826" spans="1:7">
      <c r="A2826" s="3" t="s">
        <v>18</v>
      </c>
      <c r="B2826" s="3">
        <v>2005</v>
      </c>
      <c r="C2826" s="3">
        <v>138</v>
      </c>
      <c r="D2826" s="3">
        <v>3.3161364</v>
      </c>
      <c r="E2826" s="3">
        <v>7.4627000000000001E-3</v>
      </c>
      <c r="F2826" s="3">
        <v>49.112766000000001</v>
      </c>
      <c r="G2826" s="3">
        <v>1.9950939999999999</v>
      </c>
    </row>
    <row r="2827" spans="1:7">
      <c r="A2827" s="3" t="s">
        <v>18</v>
      </c>
      <c r="B2827" s="3">
        <v>2005</v>
      </c>
      <c r="C2827" s="3">
        <v>138</v>
      </c>
      <c r="D2827" s="3">
        <v>3.2505909000000002</v>
      </c>
      <c r="E2827" s="3">
        <v>7.4627000000000001E-3</v>
      </c>
      <c r="F2827" s="3">
        <v>49.112766000000001</v>
      </c>
      <c r="G2827" s="3">
        <v>1.9950939999999999</v>
      </c>
    </row>
    <row r="2828" spans="1:7">
      <c r="A2828" s="3" t="s">
        <v>18</v>
      </c>
      <c r="B2828" s="3">
        <v>2005</v>
      </c>
      <c r="C2828" s="3">
        <v>138</v>
      </c>
      <c r="D2828" s="3">
        <v>3.2706667</v>
      </c>
      <c r="E2828" s="3">
        <v>7.4627000000000001E-3</v>
      </c>
      <c r="F2828" s="3">
        <v>49.112766000000001</v>
      </c>
      <c r="G2828" s="3">
        <v>1.754602</v>
      </c>
    </row>
    <row r="2829" spans="1:7">
      <c r="A2829" s="3" t="s">
        <v>18</v>
      </c>
      <c r="B2829" s="3">
        <v>2005</v>
      </c>
      <c r="C2829" s="3">
        <v>138</v>
      </c>
      <c r="D2829" s="3">
        <v>3.2856087</v>
      </c>
      <c r="E2829" s="3">
        <v>7.4627000000000001E-3</v>
      </c>
      <c r="F2829" s="3">
        <v>49.112766000000001</v>
      </c>
      <c r="G2829" s="3">
        <v>1.742416</v>
      </c>
    </row>
    <row r="2830" spans="1:7">
      <c r="A2830" s="3" t="s">
        <v>18</v>
      </c>
      <c r="B2830" s="3">
        <v>2005</v>
      </c>
      <c r="C2830" s="3">
        <v>138</v>
      </c>
      <c r="D2830" s="3">
        <v>3.1173182000000002</v>
      </c>
      <c r="E2830" s="3">
        <v>7.4627000000000001E-3</v>
      </c>
      <c r="F2830" s="3">
        <v>49.112766000000001</v>
      </c>
      <c r="G2830" s="3">
        <v>1.7234849999999999</v>
      </c>
    </row>
    <row r="2831" spans="1:7">
      <c r="A2831" s="3" t="s">
        <v>18</v>
      </c>
      <c r="B2831" s="3">
        <v>2005</v>
      </c>
      <c r="C2831" s="3">
        <v>138</v>
      </c>
      <c r="D2831" s="3">
        <v>3.2834762</v>
      </c>
      <c r="E2831" s="3">
        <v>7.4627000000000001E-3</v>
      </c>
      <c r="F2831" s="3">
        <v>49.112766000000001</v>
      </c>
      <c r="G2831" s="3">
        <v>1.831949</v>
      </c>
    </row>
    <row r="2832" spans="1:7">
      <c r="A2832" s="3" t="s">
        <v>18</v>
      </c>
      <c r="B2832" s="3">
        <v>2005</v>
      </c>
      <c r="C2832" s="3">
        <v>138</v>
      </c>
      <c r="D2832" s="3">
        <v>3.4820454999999999</v>
      </c>
      <c r="E2832" s="3">
        <v>7.4627000000000001E-3</v>
      </c>
      <c r="F2832" s="3">
        <v>49.112766000000001</v>
      </c>
      <c r="G2832" s="3">
        <v>1.8357969999999999</v>
      </c>
    </row>
    <row r="2833" spans="1:7">
      <c r="A2833" s="3" t="s">
        <v>18</v>
      </c>
      <c r="B2833" s="3">
        <v>2005</v>
      </c>
      <c r="C2833" s="3">
        <v>138</v>
      </c>
      <c r="D2833" s="3">
        <v>3.3550909</v>
      </c>
      <c r="E2833" s="3">
        <v>7.4627000000000001E-3</v>
      </c>
      <c r="F2833" s="3">
        <v>49.112766000000001</v>
      </c>
      <c r="G2833" s="3">
        <v>1.935144</v>
      </c>
    </row>
    <row r="2834" spans="1:7">
      <c r="A2834" s="3" t="s">
        <v>18</v>
      </c>
      <c r="B2834" s="3">
        <v>2006</v>
      </c>
      <c r="C2834" s="3">
        <v>138</v>
      </c>
      <c r="D2834" s="3">
        <v>3.3279999999999998</v>
      </c>
      <c r="E2834" s="3">
        <v>1.3539182999999999</v>
      </c>
      <c r="F2834" s="3">
        <v>48.474541000000002</v>
      </c>
      <c r="G2834" s="3">
        <v>2.0645899999999999</v>
      </c>
    </row>
    <row r="2835" spans="1:7">
      <c r="A2835" s="3" t="s">
        <v>18</v>
      </c>
      <c r="B2835" s="3">
        <v>2006</v>
      </c>
      <c r="C2835" s="3">
        <v>138</v>
      </c>
      <c r="D2835" s="3">
        <v>3.4739499999999999</v>
      </c>
      <c r="E2835" s="3">
        <v>1.3539182999999999</v>
      </c>
      <c r="F2835" s="3">
        <v>48.474541000000002</v>
      </c>
      <c r="G2835" s="3">
        <v>2.1461350000000001</v>
      </c>
    </row>
    <row r="2836" spans="1:7">
      <c r="A2836" s="3" t="s">
        <v>18</v>
      </c>
      <c r="B2836" s="3">
        <v>2006</v>
      </c>
      <c r="C2836" s="3">
        <v>138</v>
      </c>
      <c r="D2836" s="3">
        <v>3.6598695999999999</v>
      </c>
      <c r="E2836" s="3">
        <v>1.3539182999999999</v>
      </c>
      <c r="F2836" s="3">
        <v>48.474541000000002</v>
      </c>
      <c r="G2836" s="3">
        <v>2.3902410000000001</v>
      </c>
    </row>
    <row r="2837" spans="1:7">
      <c r="A2837" s="3" t="s">
        <v>18</v>
      </c>
      <c r="B2837" s="3">
        <v>2006</v>
      </c>
      <c r="C2837" s="3">
        <v>138</v>
      </c>
      <c r="D2837" s="3">
        <v>3.9293999999999998</v>
      </c>
      <c r="E2837" s="3">
        <v>1.3539182999999999</v>
      </c>
      <c r="F2837" s="3">
        <v>48.474541000000002</v>
      </c>
      <c r="G2837" s="3">
        <v>2.4416199999999999</v>
      </c>
    </row>
    <row r="2838" spans="1:7">
      <c r="A2838" s="3" t="s">
        <v>18</v>
      </c>
      <c r="B2838" s="3">
        <v>2006</v>
      </c>
      <c r="C2838" s="3">
        <v>138</v>
      </c>
      <c r="D2838" s="3">
        <v>3.9665651999999998</v>
      </c>
      <c r="E2838" s="3">
        <v>1.3539182999999999</v>
      </c>
      <c r="F2838" s="3">
        <v>48.474541000000002</v>
      </c>
      <c r="G2838" s="3">
        <v>2.5236770000000002</v>
      </c>
    </row>
    <row r="2839" spans="1:7">
      <c r="A2839" s="3" t="s">
        <v>18</v>
      </c>
      <c r="B2839" s="3">
        <v>2006</v>
      </c>
      <c r="C2839" s="3">
        <v>138</v>
      </c>
      <c r="D2839" s="3">
        <v>3.9729545000000002</v>
      </c>
      <c r="E2839" s="3">
        <v>1.3539182999999999</v>
      </c>
      <c r="F2839" s="3">
        <v>48.474541000000002</v>
      </c>
      <c r="G2839" s="3">
        <v>2.5236770000000002</v>
      </c>
    </row>
    <row r="2840" spans="1:7">
      <c r="A2840" s="3" t="s">
        <v>18</v>
      </c>
      <c r="B2840" s="3">
        <v>2006</v>
      </c>
      <c r="C2840" s="3">
        <v>138</v>
      </c>
      <c r="D2840" s="3">
        <v>4.0207142999999999</v>
      </c>
      <c r="E2840" s="3">
        <v>1.3539182999999999</v>
      </c>
      <c r="F2840" s="3">
        <v>48.474541000000002</v>
      </c>
      <c r="G2840" s="3">
        <v>2.6768269999999998</v>
      </c>
    </row>
    <row r="2841" spans="1:7">
      <c r="A2841" s="3" t="s">
        <v>18</v>
      </c>
      <c r="B2841" s="3">
        <v>2006</v>
      </c>
      <c r="C2841" s="3">
        <v>138</v>
      </c>
      <c r="D2841" s="3">
        <v>3.9046086999999998</v>
      </c>
      <c r="E2841" s="3">
        <v>1.3539182999999999</v>
      </c>
      <c r="F2841" s="3">
        <v>48.474541000000002</v>
      </c>
      <c r="G2841" s="3">
        <v>2.803442</v>
      </c>
    </row>
    <row r="2842" spans="1:7">
      <c r="A2842" s="3" t="s">
        <v>18</v>
      </c>
      <c r="B2842" s="3">
        <v>2006</v>
      </c>
      <c r="C2842" s="3">
        <v>138</v>
      </c>
      <c r="D2842" s="3">
        <v>3.7772857000000002</v>
      </c>
      <c r="E2842" s="3">
        <v>1.3539182999999999</v>
      </c>
      <c r="F2842" s="3">
        <v>48.474541000000002</v>
      </c>
      <c r="G2842" s="3">
        <v>2.8076680000000001</v>
      </c>
    </row>
    <row r="2843" spans="1:7">
      <c r="A2843" s="3" t="s">
        <v>18</v>
      </c>
      <c r="B2843" s="3">
        <v>2006</v>
      </c>
      <c r="C2843" s="3">
        <v>138</v>
      </c>
      <c r="D2843" s="3">
        <v>3.8227726999999998</v>
      </c>
      <c r="E2843" s="3">
        <v>1.3539182999999999</v>
      </c>
      <c r="F2843" s="3">
        <v>48.474541000000002</v>
      </c>
      <c r="G2843" s="3">
        <v>2.7615530000000001</v>
      </c>
    </row>
    <row r="2844" spans="1:7">
      <c r="A2844" s="3" t="s">
        <v>18</v>
      </c>
      <c r="B2844" s="3">
        <v>2006</v>
      </c>
      <c r="C2844" s="3">
        <v>138</v>
      </c>
      <c r="D2844" s="3">
        <v>3.7517727000000001</v>
      </c>
      <c r="E2844" s="3">
        <v>1.3539182999999999</v>
      </c>
      <c r="F2844" s="3">
        <v>48.474541000000002</v>
      </c>
      <c r="G2844" s="3">
        <v>2.8083369999999999</v>
      </c>
    </row>
    <row r="2845" spans="1:7">
      <c r="A2845" s="3" t="s">
        <v>18</v>
      </c>
      <c r="B2845" s="3">
        <v>2006</v>
      </c>
      <c r="C2845" s="3">
        <v>138</v>
      </c>
      <c r="D2845" s="3">
        <v>3.8258095000000001</v>
      </c>
      <c r="E2845" s="3">
        <v>1.3539182999999999</v>
      </c>
      <c r="F2845" s="3">
        <v>48.474541000000002</v>
      </c>
      <c r="G2845" s="3">
        <v>2.9097390000000001</v>
      </c>
    </row>
    <row r="2846" spans="1:7">
      <c r="A2846" s="3" t="s">
        <v>18</v>
      </c>
      <c r="B2846" s="3">
        <v>2007</v>
      </c>
      <c r="C2846" s="3">
        <v>138</v>
      </c>
      <c r="D2846" s="3">
        <v>4.0514783000000003</v>
      </c>
      <c r="E2846" s="3">
        <v>1.6574415</v>
      </c>
      <c r="F2846" s="3">
        <v>44.068728999999998</v>
      </c>
      <c r="G2846" s="3">
        <v>2.612854</v>
      </c>
    </row>
    <row r="2847" spans="1:7">
      <c r="A2847" s="3" t="s">
        <v>18</v>
      </c>
      <c r="B2847" s="3">
        <v>2007</v>
      </c>
      <c r="C2847" s="3">
        <v>138</v>
      </c>
      <c r="D2847" s="3">
        <v>4.0757500000000002</v>
      </c>
      <c r="E2847" s="3">
        <v>1.6574415</v>
      </c>
      <c r="F2847" s="3">
        <v>44.068728999999998</v>
      </c>
      <c r="G2847" s="3">
        <v>2.445824</v>
      </c>
    </row>
    <row r="2848" spans="1:7">
      <c r="A2848" s="3" t="s">
        <v>18</v>
      </c>
      <c r="B2848" s="3">
        <v>2007</v>
      </c>
      <c r="C2848" s="3">
        <v>138</v>
      </c>
      <c r="D2848" s="3">
        <v>3.9783181999999999</v>
      </c>
      <c r="E2848" s="3">
        <v>1.6574415</v>
      </c>
      <c r="F2848" s="3">
        <v>44.068728999999998</v>
      </c>
      <c r="G2848" s="3">
        <v>2.4815369999999999</v>
      </c>
    </row>
    <row r="2849" spans="1:7">
      <c r="A2849" s="3" t="s">
        <v>18</v>
      </c>
      <c r="B2849" s="3">
        <v>2007</v>
      </c>
      <c r="C2849" s="3">
        <v>138</v>
      </c>
      <c r="D2849" s="3">
        <v>4.1899047999999999</v>
      </c>
      <c r="E2849" s="3">
        <v>1.6574415</v>
      </c>
      <c r="F2849" s="3">
        <v>44.068728999999998</v>
      </c>
      <c r="G2849" s="3">
        <v>2.4723739999999998</v>
      </c>
    </row>
    <row r="2850" spans="1:7">
      <c r="A2850" s="3" t="s">
        <v>18</v>
      </c>
      <c r="B2850" s="3">
        <v>2007</v>
      </c>
      <c r="C2850" s="3">
        <v>138</v>
      </c>
      <c r="D2850" s="3">
        <v>4.3243913000000003</v>
      </c>
      <c r="E2850" s="3">
        <v>1.6574415</v>
      </c>
      <c r="F2850" s="3">
        <v>44.068728999999998</v>
      </c>
      <c r="G2850" s="3">
        <v>2.5547599999999999</v>
      </c>
    </row>
    <row r="2851" spans="1:7">
      <c r="A2851" s="3" t="s">
        <v>18</v>
      </c>
      <c r="B2851" s="3">
        <v>2007</v>
      </c>
      <c r="C2851" s="3">
        <v>138</v>
      </c>
      <c r="D2851" s="3">
        <v>4.6158571000000004</v>
      </c>
      <c r="E2851" s="3">
        <v>1.6574415</v>
      </c>
      <c r="F2851" s="3">
        <v>44.068728999999998</v>
      </c>
      <c r="G2851" s="3">
        <v>2.5143939999999998</v>
      </c>
    </row>
    <row r="2852" spans="1:7">
      <c r="A2852" s="3" t="s">
        <v>18</v>
      </c>
      <c r="B2852" s="3">
        <v>2007</v>
      </c>
      <c r="C2852" s="3">
        <v>138</v>
      </c>
      <c r="D2852" s="3">
        <v>4.5810455000000001</v>
      </c>
      <c r="E2852" s="3">
        <v>1.6574415</v>
      </c>
      <c r="F2852" s="3">
        <v>44.068728999999998</v>
      </c>
      <c r="G2852" s="3">
        <v>2.5484719999999998</v>
      </c>
    </row>
    <row r="2853" spans="1:7">
      <c r="A2853" s="3" t="s">
        <v>18</v>
      </c>
      <c r="B2853" s="3">
        <v>2007</v>
      </c>
      <c r="C2853" s="3">
        <v>138</v>
      </c>
      <c r="D2853" s="3">
        <v>4.3862173999999996</v>
      </c>
      <c r="E2853" s="3">
        <v>1.6574415</v>
      </c>
      <c r="F2853" s="3">
        <v>44.068728999999998</v>
      </c>
      <c r="G2853" s="3">
        <v>2.4804240000000002</v>
      </c>
    </row>
    <row r="2854" spans="1:7">
      <c r="A2854" s="3" t="s">
        <v>18</v>
      </c>
      <c r="B2854" s="3">
        <v>2007</v>
      </c>
      <c r="C2854" s="3">
        <v>138</v>
      </c>
      <c r="D2854" s="3">
        <v>4.3478500000000002</v>
      </c>
      <c r="E2854" s="3">
        <v>1.6574415</v>
      </c>
      <c r="F2854" s="3">
        <v>44.068728999999998</v>
      </c>
      <c r="G2854" s="3">
        <v>2.4307240000000001</v>
      </c>
    </row>
    <row r="2855" spans="1:7">
      <c r="A2855" s="3" t="s">
        <v>18</v>
      </c>
      <c r="B2855" s="3">
        <v>2007</v>
      </c>
      <c r="C2855" s="3">
        <v>138</v>
      </c>
      <c r="D2855" s="3">
        <v>4.3789129999999998</v>
      </c>
      <c r="E2855" s="3">
        <v>1.6574415</v>
      </c>
      <c r="F2855" s="3">
        <v>44.068728999999998</v>
      </c>
      <c r="G2855" s="3">
        <v>2.2719339999999999</v>
      </c>
    </row>
    <row r="2856" spans="1:7">
      <c r="A2856" s="3" t="s">
        <v>18</v>
      </c>
      <c r="B2856" s="3">
        <v>2007</v>
      </c>
      <c r="C2856" s="3">
        <v>138</v>
      </c>
      <c r="D2856" s="3">
        <v>4.2137273000000004</v>
      </c>
      <c r="E2856" s="3">
        <v>1.6574415</v>
      </c>
      <c r="F2856" s="3">
        <v>44.068728999999998</v>
      </c>
      <c r="G2856" s="3">
        <v>2.1907399999999999</v>
      </c>
    </row>
    <row r="2857" spans="1:7">
      <c r="A2857" s="3" t="s">
        <v>18</v>
      </c>
      <c r="B2857" s="3">
        <v>2007</v>
      </c>
      <c r="C2857" s="3">
        <v>138</v>
      </c>
      <c r="D2857" s="3">
        <v>4.346381</v>
      </c>
      <c r="E2857" s="3">
        <v>1.6574415</v>
      </c>
      <c r="F2857" s="3">
        <v>44.068728999999998</v>
      </c>
      <c r="G2857" s="3">
        <v>2.2535820000000002</v>
      </c>
    </row>
    <row r="2858" spans="1:7">
      <c r="A2858" s="3" t="s">
        <v>18</v>
      </c>
      <c r="B2858" s="3">
        <v>2008</v>
      </c>
      <c r="C2858" s="3">
        <v>138</v>
      </c>
      <c r="D2858" s="3">
        <v>4.1424348000000002</v>
      </c>
      <c r="E2858" s="3">
        <v>1.5699354000000001</v>
      </c>
      <c r="F2858" s="3">
        <v>41.972965000000002</v>
      </c>
      <c r="G2858" s="3">
        <v>2.229768</v>
      </c>
    </row>
    <row r="2859" spans="1:7">
      <c r="A2859" s="3" t="s">
        <v>18</v>
      </c>
      <c r="B2859" s="3">
        <v>2008</v>
      </c>
      <c r="C2859" s="3">
        <v>138</v>
      </c>
      <c r="D2859" s="3">
        <v>4.0883333000000004</v>
      </c>
      <c r="E2859" s="3">
        <v>1.5699354000000001</v>
      </c>
      <c r="F2859" s="3">
        <v>41.972965000000002</v>
      </c>
      <c r="G2859" s="3">
        <v>2.179529</v>
      </c>
    </row>
    <row r="2860" spans="1:7">
      <c r="A2860" s="3" t="s">
        <v>18</v>
      </c>
      <c r="B2860" s="3">
        <v>2008</v>
      </c>
      <c r="C2860" s="3">
        <v>138</v>
      </c>
      <c r="D2860" s="3">
        <v>4.0420476000000001</v>
      </c>
      <c r="E2860" s="3">
        <v>1.5699354000000001</v>
      </c>
      <c r="F2860" s="3">
        <v>41.972965000000002</v>
      </c>
      <c r="G2860" s="3">
        <v>1.933622</v>
      </c>
    </row>
    <row r="2861" spans="1:7">
      <c r="A2861" s="3" t="s">
        <v>18</v>
      </c>
      <c r="B2861" s="3">
        <v>2008</v>
      </c>
      <c r="C2861" s="3">
        <v>138</v>
      </c>
      <c r="D2861" s="3">
        <v>4.2731364000000003</v>
      </c>
      <c r="E2861" s="3">
        <v>1.5699354000000001</v>
      </c>
      <c r="F2861" s="3">
        <v>41.972965000000002</v>
      </c>
      <c r="G2861" s="3">
        <v>1.747244</v>
      </c>
    </row>
    <row r="2862" spans="1:7">
      <c r="A2862" s="3" t="s">
        <v>18</v>
      </c>
      <c r="B2862" s="3">
        <v>2008</v>
      </c>
      <c r="C2862" s="3">
        <v>138</v>
      </c>
      <c r="D2862" s="3">
        <v>4.4045455000000002</v>
      </c>
      <c r="E2862" s="3">
        <v>1.5699354000000001</v>
      </c>
      <c r="F2862" s="3">
        <v>41.972965000000002</v>
      </c>
      <c r="G2862" s="3">
        <v>1.7397</v>
      </c>
    </row>
    <row r="2863" spans="1:7">
      <c r="A2863" s="3" t="s">
        <v>18</v>
      </c>
      <c r="B2863" s="3">
        <v>2008</v>
      </c>
      <c r="C2863" s="3">
        <v>138</v>
      </c>
      <c r="D2863" s="3">
        <v>4.7418094999999996</v>
      </c>
      <c r="E2863" s="3">
        <v>1.5699354000000001</v>
      </c>
      <c r="F2863" s="3">
        <v>41.972965000000002</v>
      </c>
      <c r="G2863" s="3">
        <v>1.6955009999999999</v>
      </c>
    </row>
    <row r="2864" spans="1:7">
      <c r="A2864" s="3" t="s">
        <v>18</v>
      </c>
      <c r="B2864" s="3">
        <v>2008</v>
      </c>
      <c r="C2864" s="3">
        <v>138</v>
      </c>
      <c r="D2864" s="3">
        <v>4.6893478000000002</v>
      </c>
      <c r="E2864" s="3">
        <v>1.5699354000000001</v>
      </c>
      <c r="F2864" s="3">
        <v>41.972965000000002</v>
      </c>
      <c r="G2864" s="3">
        <v>1.536511</v>
      </c>
    </row>
    <row r="2865" spans="1:7">
      <c r="A2865" s="3" t="s">
        <v>18</v>
      </c>
      <c r="B2865" s="3">
        <v>2008</v>
      </c>
      <c r="C2865" s="3">
        <v>138</v>
      </c>
      <c r="D2865" s="3">
        <v>4.3998571000000002</v>
      </c>
      <c r="E2865" s="3">
        <v>1.5699354000000001</v>
      </c>
      <c r="F2865" s="3">
        <v>41.972965000000002</v>
      </c>
      <c r="G2865" s="3">
        <v>1.431387</v>
      </c>
    </row>
    <row r="2866" spans="1:7">
      <c r="A2866" s="3" t="s">
        <v>18</v>
      </c>
      <c r="B2866" s="3">
        <v>2008</v>
      </c>
      <c r="C2866" s="3">
        <v>138</v>
      </c>
      <c r="D2866" s="3">
        <v>4.3570454999999999</v>
      </c>
      <c r="E2866" s="3">
        <v>1.5699354000000001</v>
      </c>
      <c r="F2866" s="3">
        <v>41.972965000000002</v>
      </c>
      <c r="G2866" s="3">
        <v>1.2559959999999999</v>
      </c>
    </row>
    <row r="2867" spans="1:7">
      <c r="A2867" s="3" t="s">
        <v>18</v>
      </c>
      <c r="B2867" s="3">
        <v>2008</v>
      </c>
      <c r="C2867" s="3">
        <v>138</v>
      </c>
      <c r="D2867" s="3">
        <v>4.2376956999999997</v>
      </c>
      <c r="E2867" s="3">
        <v>1.5699354000000001</v>
      </c>
      <c r="F2867" s="3">
        <v>41.972965000000002</v>
      </c>
      <c r="G2867" s="3">
        <v>0.81311020000000001</v>
      </c>
    </row>
    <row r="2868" spans="1:7">
      <c r="A2868" s="3" t="s">
        <v>18</v>
      </c>
      <c r="B2868" s="3">
        <v>2008</v>
      </c>
      <c r="C2868" s="3">
        <v>138</v>
      </c>
      <c r="D2868" s="3">
        <v>3.968</v>
      </c>
      <c r="E2868" s="3">
        <v>1.5699354000000001</v>
      </c>
      <c r="F2868" s="3">
        <v>41.972965000000002</v>
      </c>
      <c r="G2868" s="3">
        <v>0.81311020000000001</v>
      </c>
    </row>
    <row r="2869" spans="1:7">
      <c r="A2869" s="3" t="s">
        <v>18</v>
      </c>
      <c r="B2869" s="3">
        <v>2008</v>
      </c>
      <c r="C2869" s="3">
        <v>138</v>
      </c>
      <c r="D2869" s="3">
        <v>3.6461739</v>
      </c>
      <c r="E2869" s="3">
        <v>1.5699354000000001</v>
      </c>
      <c r="F2869" s="3">
        <v>41.972965000000002</v>
      </c>
      <c r="G2869" s="3">
        <v>-0.4035842</v>
      </c>
    </row>
    <row r="2870" spans="1:7">
      <c r="A2870" s="3" t="s">
        <v>18</v>
      </c>
      <c r="B2870" s="3">
        <v>2009</v>
      </c>
      <c r="C2870" s="3">
        <v>138</v>
      </c>
      <c r="D2870" s="3">
        <v>3.7625454999999999</v>
      </c>
      <c r="E2870" s="3">
        <v>1.5939752</v>
      </c>
      <c r="F2870" s="3">
        <v>53.790492999999998</v>
      </c>
      <c r="G2870" s="3">
        <v>0.59433979999999997</v>
      </c>
    </row>
    <row r="2871" spans="1:7">
      <c r="A2871" s="3" t="s">
        <v>18</v>
      </c>
      <c r="B2871" s="3">
        <v>2009</v>
      </c>
      <c r="C2871" s="3">
        <v>138</v>
      </c>
      <c r="D2871" s="3">
        <v>3.9016999999999999</v>
      </c>
      <c r="E2871" s="3">
        <v>1.5939752</v>
      </c>
      <c r="F2871" s="3">
        <v>53.790492999999998</v>
      </c>
      <c r="G2871" s="3">
        <v>0.59392330000000004</v>
      </c>
    </row>
    <row r="2872" spans="1:7">
      <c r="A2872" s="3" t="s">
        <v>18</v>
      </c>
      <c r="B2872" s="3">
        <v>2009</v>
      </c>
      <c r="C2872" s="3">
        <v>138</v>
      </c>
      <c r="D2872" s="3">
        <v>3.7990908999999999</v>
      </c>
      <c r="E2872" s="3">
        <v>1.5939752</v>
      </c>
      <c r="F2872" s="3">
        <v>53.790492999999998</v>
      </c>
      <c r="G2872" s="3">
        <v>0.17956169999999999</v>
      </c>
    </row>
    <row r="2873" spans="1:7">
      <c r="A2873" s="3" t="s">
        <v>18</v>
      </c>
      <c r="B2873" s="3">
        <v>2009</v>
      </c>
      <c r="C2873" s="3">
        <v>138</v>
      </c>
      <c r="D2873" s="3">
        <v>3.7862273000000002</v>
      </c>
      <c r="E2873" s="3">
        <v>1.5939752</v>
      </c>
      <c r="F2873" s="3">
        <v>53.790492999999998</v>
      </c>
      <c r="G2873" s="3">
        <v>-5.5810800000000001E-2</v>
      </c>
    </row>
    <row r="2874" spans="1:7">
      <c r="A2874" s="3" t="s">
        <v>18</v>
      </c>
      <c r="B2874" s="3">
        <v>2009</v>
      </c>
      <c r="C2874" s="3">
        <v>138</v>
      </c>
      <c r="D2874" s="3">
        <v>3.8540952000000002</v>
      </c>
      <c r="E2874" s="3">
        <v>1.5939752</v>
      </c>
      <c r="F2874" s="3">
        <v>53.790492999999998</v>
      </c>
      <c r="G2874" s="3">
        <v>-0.110153</v>
      </c>
    </row>
    <row r="2875" spans="1:7">
      <c r="A2875" s="3" t="s">
        <v>18</v>
      </c>
      <c r="B2875" s="3">
        <v>2009</v>
      </c>
      <c r="C2875" s="3">
        <v>138</v>
      </c>
      <c r="D2875" s="3">
        <v>3.9615909</v>
      </c>
      <c r="E2875" s="3">
        <v>1.5939752</v>
      </c>
      <c r="F2875" s="3">
        <v>53.790492999999998</v>
      </c>
      <c r="G2875" s="3">
        <v>-0.1608369</v>
      </c>
    </row>
    <row r="2876" spans="1:7">
      <c r="A2876" s="3" t="s">
        <v>18</v>
      </c>
      <c r="B2876" s="3">
        <v>2009</v>
      </c>
      <c r="C2876" s="3">
        <v>138</v>
      </c>
      <c r="D2876" s="3">
        <v>3.7709999999999999</v>
      </c>
      <c r="E2876" s="3">
        <v>1.5939752</v>
      </c>
      <c r="F2876" s="3">
        <v>53.790492999999998</v>
      </c>
      <c r="G2876" s="3">
        <v>-0.1226064</v>
      </c>
    </row>
    <row r="2877" spans="1:7">
      <c r="A2877" s="3" t="s">
        <v>18</v>
      </c>
      <c r="B2877" s="3">
        <v>2009</v>
      </c>
      <c r="C2877" s="3">
        <v>138</v>
      </c>
      <c r="D2877" s="3">
        <v>3.6163333</v>
      </c>
      <c r="E2877" s="3">
        <v>1.5939752</v>
      </c>
      <c r="F2877" s="3">
        <v>53.790492999999998</v>
      </c>
      <c r="G2877" s="3">
        <v>-0.1049361</v>
      </c>
    </row>
    <row r="2878" spans="1:7">
      <c r="A2878" s="3" t="s">
        <v>18</v>
      </c>
      <c r="B2878" s="3">
        <v>2009</v>
      </c>
      <c r="C2878" s="3">
        <v>138</v>
      </c>
      <c r="D2878" s="3">
        <v>3.5859090999999998</v>
      </c>
      <c r="E2878" s="3">
        <v>1.5939752</v>
      </c>
      <c r="F2878" s="3">
        <v>53.790492999999998</v>
      </c>
      <c r="G2878" s="3">
        <v>0.37454159999999997</v>
      </c>
    </row>
    <row r="2879" spans="1:7">
      <c r="A2879" s="3" t="s">
        <v>18</v>
      </c>
      <c r="B2879" s="3">
        <v>2009</v>
      </c>
      <c r="C2879" s="3">
        <v>138</v>
      </c>
      <c r="D2879" s="3">
        <v>3.5362273000000002</v>
      </c>
      <c r="E2879" s="3">
        <v>1.5939752</v>
      </c>
      <c r="F2879" s="3">
        <v>53.790492999999998</v>
      </c>
      <c r="G2879" s="3">
        <v>0.55850580000000005</v>
      </c>
    </row>
    <row r="2880" spans="1:7">
      <c r="A2880" s="3" t="s">
        <v>18</v>
      </c>
      <c r="B2880" s="3">
        <v>2009</v>
      </c>
      <c r="C2880" s="3">
        <v>138</v>
      </c>
      <c r="D2880" s="3">
        <v>3.5220951999999999</v>
      </c>
      <c r="E2880" s="3">
        <v>1.5939752</v>
      </c>
      <c r="F2880" s="3">
        <v>53.790492999999998</v>
      </c>
      <c r="G2880" s="3">
        <v>0.85227989999999998</v>
      </c>
    </row>
    <row r="2881" spans="1:8">
      <c r="A2881" s="3" t="s">
        <v>18</v>
      </c>
      <c r="B2881" s="3">
        <v>2009</v>
      </c>
      <c r="C2881" s="3">
        <v>138</v>
      </c>
      <c r="D2881" s="3">
        <v>3.4426087000000001</v>
      </c>
      <c r="E2881" s="3">
        <v>1.5939752</v>
      </c>
      <c r="F2881" s="3">
        <v>53.790492999999998</v>
      </c>
      <c r="G2881" s="3">
        <v>1.0276350000000001</v>
      </c>
    </row>
    <row r="2882" spans="1:8">
      <c r="A2882" s="3" t="s">
        <v>18</v>
      </c>
      <c r="B2882" s="3">
        <v>2010</v>
      </c>
      <c r="C2882" s="3">
        <v>138</v>
      </c>
      <c r="D2882" s="3">
        <v>3.4723809999999999</v>
      </c>
      <c r="E2882" s="3">
        <v>-4.1776891000000003</v>
      </c>
      <c r="F2882" s="3">
        <v>55.832355</v>
      </c>
      <c r="G2882" s="3">
        <v>1.5518810000000001</v>
      </c>
    </row>
    <row r="2883" spans="1:8">
      <c r="A2883" s="3" t="s">
        <v>18</v>
      </c>
      <c r="B2883" s="3">
        <v>2010</v>
      </c>
      <c r="C2883" s="3">
        <v>138</v>
      </c>
      <c r="D2883" s="3">
        <v>3.4889000000000001</v>
      </c>
      <c r="E2883" s="3">
        <v>-4.1776891000000003</v>
      </c>
      <c r="F2883" s="3">
        <v>55.832355</v>
      </c>
      <c r="G2883" s="3">
        <v>1.5892230000000001</v>
      </c>
    </row>
    <row r="2884" spans="1:8">
      <c r="A2884" s="3" t="s">
        <v>18</v>
      </c>
      <c r="B2884" s="3">
        <v>2010</v>
      </c>
      <c r="C2884" s="3">
        <v>138</v>
      </c>
      <c r="D2884" s="3">
        <v>3.3902174</v>
      </c>
      <c r="E2884" s="3">
        <v>-4.1776891000000003</v>
      </c>
      <c r="F2884" s="3">
        <v>55.832355</v>
      </c>
      <c r="G2884" s="3">
        <v>1.5587500000000001</v>
      </c>
    </row>
    <row r="2885" spans="1:8">
      <c r="A2885" s="3" t="s">
        <v>18</v>
      </c>
      <c r="B2885" s="3">
        <v>2010</v>
      </c>
      <c r="C2885" s="3">
        <v>138</v>
      </c>
      <c r="D2885" s="3">
        <v>3.3259091000000001</v>
      </c>
      <c r="E2885" s="3">
        <v>-4.1776891000000003</v>
      </c>
      <c r="F2885" s="3">
        <v>55.832355</v>
      </c>
      <c r="G2885" s="3">
        <v>1.6629350000000001</v>
      </c>
      <c r="H2885" s="3">
        <v>-1.07141</v>
      </c>
    </row>
    <row r="2886" spans="1:8">
      <c r="A2886" s="3" t="s">
        <v>18</v>
      </c>
      <c r="B2886" s="3">
        <v>2010</v>
      </c>
      <c r="C2886" s="3">
        <v>138</v>
      </c>
      <c r="D2886" s="3">
        <v>3.0232380999999999</v>
      </c>
      <c r="E2886" s="3">
        <v>-4.1776891000000003</v>
      </c>
      <c r="F2886" s="3">
        <v>55.832355</v>
      </c>
      <c r="G2886" s="3">
        <v>1.6207279999999999</v>
      </c>
      <c r="H2886" s="3">
        <v>-1.107235</v>
      </c>
    </row>
    <row r="2887" spans="1:8">
      <c r="A2887" s="3" t="s">
        <v>18</v>
      </c>
      <c r="B2887" s="3">
        <v>2010</v>
      </c>
      <c r="C2887" s="3">
        <v>138</v>
      </c>
      <c r="D2887" s="3">
        <v>2.9034091000000002</v>
      </c>
      <c r="E2887" s="3">
        <v>-4.1776891000000003</v>
      </c>
      <c r="F2887" s="3">
        <v>55.832355</v>
      </c>
      <c r="G2887" s="3">
        <v>1.4423779999999999</v>
      </c>
      <c r="H2887" s="3">
        <v>-1.1197079999999999</v>
      </c>
    </row>
    <row r="2888" spans="1:8">
      <c r="A2888" s="3" t="s">
        <v>18</v>
      </c>
      <c r="B2888" s="3">
        <v>2010</v>
      </c>
      <c r="C2888" s="3">
        <v>138</v>
      </c>
      <c r="D2888" s="3">
        <v>2.8587273</v>
      </c>
      <c r="E2888" s="3">
        <v>-4.1776891000000003</v>
      </c>
      <c r="F2888" s="3">
        <v>55.832355</v>
      </c>
      <c r="G2888" s="3">
        <v>1.3849480000000001</v>
      </c>
      <c r="H2888" s="3">
        <v>-0.92481239999999998</v>
      </c>
    </row>
    <row r="2889" spans="1:8">
      <c r="A2889" s="3" t="s">
        <v>18</v>
      </c>
      <c r="B2889" s="3">
        <v>2010</v>
      </c>
      <c r="C2889" s="3">
        <v>138</v>
      </c>
      <c r="D2889" s="3">
        <v>2.5609544999999998</v>
      </c>
      <c r="E2889" s="3">
        <v>-4.1776891000000003</v>
      </c>
      <c r="F2889" s="3">
        <v>55.832355</v>
      </c>
      <c r="G2889" s="3">
        <v>1.334368</v>
      </c>
      <c r="H2889" s="3">
        <v>-0.81616569999999999</v>
      </c>
    </row>
    <row r="2890" spans="1:8">
      <c r="A2890" s="3" t="s">
        <v>18</v>
      </c>
      <c r="B2890" s="3">
        <v>2010</v>
      </c>
      <c r="C2890" s="3">
        <v>138</v>
      </c>
      <c r="D2890" s="3">
        <v>2.5299545000000001</v>
      </c>
      <c r="E2890" s="3">
        <v>-4.1776891000000003</v>
      </c>
      <c r="F2890" s="3">
        <v>55.832355</v>
      </c>
      <c r="G2890" s="3">
        <v>1.1537139999999999</v>
      </c>
      <c r="H2890" s="3">
        <v>-0.81183280000000002</v>
      </c>
    </row>
    <row r="2891" spans="1:8">
      <c r="A2891" s="3" t="s">
        <v>18</v>
      </c>
      <c r="B2891" s="3">
        <v>2010</v>
      </c>
      <c r="C2891" s="3">
        <v>138</v>
      </c>
      <c r="D2891" s="3">
        <v>2.5847619000000002</v>
      </c>
      <c r="E2891" s="3">
        <v>-4.1776891000000003</v>
      </c>
      <c r="F2891" s="3">
        <v>55.832355</v>
      </c>
      <c r="G2891" s="3">
        <v>1.2870379999999999</v>
      </c>
      <c r="H2891" s="3">
        <v>-0.58879340000000002</v>
      </c>
    </row>
    <row r="2892" spans="1:8">
      <c r="A2892" s="3" t="s">
        <v>18</v>
      </c>
      <c r="B2892" s="3">
        <v>2010</v>
      </c>
      <c r="C2892" s="3">
        <v>138</v>
      </c>
      <c r="D2892" s="3">
        <v>2.7904545000000001</v>
      </c>
      <c r="E2892" s="3">
        <v>-4.1776891000000003</v>
      </c>
      <c r="F2892" s="3">
        <v>55.832355</v>
      </c>
      <c r="G2892" s="3">
        <v>1.171586</v>
      </c>
      <c r="H2892" s="3">
        <v>-0.39616960000000001</v>
      </c>
    </row>
    <row r="2893" spans="1:8">
      <c r="A2893" s="3" t="s">
        <v>18</v>
      </c>
      <c r="B2893" s="3">
        <v>2010</v>
      </c>
      <c r="C2893" s="3">
        <v>138</v>
      </c>
      <c r="D2893" s="3">
        <v>3.1609565000000002</v>
      </c>
      <c r="E2893" s="3">
        <v>-4.1776891000000003</v>
      </c>
      <c r="F2893" s="3">
        <v>55.832355</v>
      </c>
      <c r="G2893" s="3">
        <v>1.3270649999999999</v>
      </c>
      <c r="H2893" s="3">
        <v>-0.49716480000000002</v>
      </c>
    </row>
    <row r="2894" spans="1:8">
      <c r="A2894" s="3" t="s">
        <v>18</v>
      </c>
      <c r="B2894" s="3">
        <v>2011</v>
      </c>
      <c r="C2894" s="3">
        <v>138</v>
      </c>
      <c r="D2894" s="3">
        <v>3.2281428999999999</v>
      </c>
      <c r="E2894" s="3">
        <v>-3.8203391999999998</v>
      </c>
      <c r="F2894" s="3">
        <v>59.400298999999997</v>
      </c>
      <c r="G2894" s="3">
        <v>1.666925</v>
      </c>
      <c r="H2894" s="3">
        <v>0.20619000000000001</v>
      </c>
    </row>
    <row r="2895" spans="1:8">
      <c r="A2895" s="3" t="s">
        <v>18</v>
      </c>
      <c r="B2895" s="3">
        <v>2011</v>
      </c>
      <c r="C2895" s="3">
        <v>138</v>
      </c>
      <c r="D2895" s="3">
        <v>3.4051</v>
      </c>
      <c r="E2895" s="3">
        <v>-3.8203391999999998</v>
      </c>
      <c r="F2895" s="3">
        <v>59.400298999999997</v>
      </c>
      <c r="G2895" s="3">
        <v>1.7392479999999999</v>
      </c>
      <c r="H2895" s="3">
        <v>-2.4939900000000001E-2</v>
      </c>
    </row>
    <row r="2896" spans="1:8">
      <c r="A2896" s="3" t="s">
        <v>18</v>
      </c>
      <c r="B2896" s="3">
        <v>2011</v>
      </c>
      <c r="C2896" s="3">
        <v>138</v>
      </c>
      <c r="D2896" s="3">
        <v>3.5160870000000002</v>
      </c>
      <c r="E2896" s="3">
        <v>-3.8203391999999998</v>
      </c>
      <c r="F2896" s="3">
        <v>59.400298999999997</v>
      </c>
      <c r="G2896" s="3">
        <v>1.6782349999999999</v>
      </c>
      <c r="H2896" s="3">
        <v>4.9422800000000003E-2</v>
      </c>
    </row>
    <row r="2897" spans="1:8">
      <c r="A2897" s="3" t="s">
        <v>18</v>
      </c>
      <c r="B2897" s="3">
        <v>2011</v>
      </c>
      <c r="C2897" s="3">
        <v>138</v>
      </c>
      <c r="D2897" s="3">
        <v>3.6220952</v>
      </c>
      <c r="E2897" s="3">
        <v>-3.8203391999999998</v>
      </c>
      <c r="F2897" s="3">
        <v>59.400298999999997</v>
      </c>
      <c r="G2897" s="3">
        <v>1.7343679999999999</v>
      </c>
      <c r="H2897" s="3">
        <v>0.44135980000000002</v>
      </c>
    </row>
    <row r="2898" spans="1:8">
      <c r="A2898" s="3" t="s">
        <v>18</v>
      </c>
      <c r="B2898" s="3">
        <v>2011</v>
      </c>
      <c r="C2898" s="3">
        <v>138</v>
      </c>
      <c r="D2898" s="3">
        <v>3.3831364000000002</v>
      </c>
      <c r="E2898" s="3">
        <v>-3.8203391999999998</v>
      </c>
      <c r="F2898" s="3">
        <v>59.400298999999997</v>
      </c>
      <c r="G2898" s="3">
        <v>1.7972379999999999</v>
      </c>
      <c r="H2898" s="3">
        <v>-1.636137</v>
      </c>
    </row>
    <row r="2899" spans="1:8">
      <c r="A2899" s="3" t="s">
        <v>18</v>
      </c>
      <c r="B2899" s="3">
        <v>2011</v>
      </c>
      <c r="C2899" s="3">
        <v>138</v>
      </c>
      <c r="D2899" s="3">
        <v>3.2720454999999999</v>
      </c>
      <c r="E2899" s="3">
        <v>-3.8203391999999998</v>
      </c>
      <c r="F2899" s="3">
        <v>59.400298999999997</v>
      </c>
      <c r="G2899" s="3">
        <v>1.691506</v>
      </c>
      <c r="H2899" s="3">
        <v>-1.522481</v>
      </c>
    </row>
    <row r="2900" spans="1:8">
      <c r="A2900" s="3" t="s">
        <v>18</v>
      </c>
      <c r="B2900" s="3">
        <v>2011</v>
      </c>
      <c r="C2900" s="3">
        <v>138</v>
      </c>
      <c r="D2900" s="3">
        <v>3.1569048</v>
      </c>
      <c r="E2900" s="3">
        <v>-3.8203391999999998</v>
      </c>
      <c r="F2900" s="3">
        <v>59.400298999999997</v>
      </c>
      <c r="G2900" s="3">
        <v>1.6233519999999999</v>
      </c>
      <c r="H2900" s="3">
        <v>-1.4605729999999999</v>
      </c>
    </row>
    <row r="2901" spans="1:8">
      <c r="A2901" s="3" t="s">
        <v>18</v>
      </c>
      <c r="B2901" s="3">
        <v>2011</v>
      </c>
      <c r="C2901" s="3">
        <v>138</v>
      </c>
      <c r="D2901" s="3">
        <v>2.645</v>
      </c>
      <c r="E2901" s="3">
        <v>-3.8203391999999998</v>
      </c>
      <c r="F2901" s="3">
        <v>59.400298999999997</v>
      </c>
      <c r="G2901" s="3">
        <v>1.6216740000000001</v>
      </c>
      <c r="H2901" s="3">
        <v>-1.124906</v>
      </c>
    </row>
    <row r="2902" spans="1:8">
      <c r="A2902" s="3" t="s">
        <v>18</v>
      </c>
      <c r="B2902" s="3">
        <v>2011</v>
      </c>
      <c r="C2902" s="3">
        <v>138</v>
      </c>
      <c r="D2902" s="3">
        <v>2.3129091000000002</v>
      </c>
      <c r="E2902" s="3">
        <v>-3.8203391999999998</v>
      </c>
      <c r="F2902" s="3">
        <v>59.400298999999997</v>
      </c>
      <c r="G2902" s="3">
        <v>1.0546580000000001</v>
      </c>
      <c r="H2902" s="3">
        <v>-1.163089</v>
      </c>
    </row>
    <row r="2903" spans="1:8">
      <c r="A2903" s="3" t="s">
        <v>18</v>
      </c>
      <c r="B2903" s="3">
        <v>2011</v>
      </c>
      <c r="C2903" s="3">
        <v>138</v>
      </c>
      <c r="D2903" s="3">
        <v>2.4489048000000002</v>
      </c>
      <c r="E2903" s="3">
        <v>-3.8203391999999998</v>
      </c>
      <c r="F2903" s="3">
        <v>59.400298999999997</v>
      </c>
      <c r="G2903" s="3">
        <v>1.0197480000000001</v>
      </c>
      <c r="H2903" s="3">
        <v>-0.3379067</v>
      </c>
    </row>
    <row r="2904" spans="1:8">
      <c r="A2904" s="3" t="s">
        <v>18</v>
      </c>
      <c r="B2904" s="3">
        <v>2011</v>
      </c>
      <c r="C2904" s="3">
        <v>138</v>
      </c>
      <c r="D2904" s="3">
        <v>2.4313182000000002</v>
      </c>
      <c r="E2904" s="3">
        <v>-3.8203391999999998</v>
      </c>
      <c r="F2904" s="3">
        <v>59.400298999999997</v>
      </c>
      <c r="G2904" s="3">
        <v>0.52130390000000004</v>
      </c>
      <c r="H2904" s="3">
        <v>-0.37064000000000002</v>
      </c>
    </row>
    <row r="2905" spans="1:8">
      <c r="A2905" s="3" t="s">
        <v>18</v>
      </c>
      <c r="B2905" s="3">
        <v>2011</v>
      </c>
      <c r="C2905" s="3">
        <v>138</v>
      </c>
      <c r="D2905" s="3">
        <v>2.3496364000000001</v>
      </c>
      <c r="E2905" s="3">
        <v>-3.8203391999999998</v>
      </c>
      <c r="F2905" s="3">
        <v>59.400298999999997</v>
      </c>
      <c r="G2905" s="3">
        <v>-8.6634199999999995E-2</v>
      </c>
      <c r="H2905" s="3">
        <v>-0.6487849</v>
      </c>
    </row>
    <row r="2906" spans="1:8">
      <c r="A2906" s="3" t="s">
        <v>18</v>
      </c>
      <c r="B2906" s="3">
        <v>2012</v>
      </c>
      <c r="C2906" s="3">
        <v>138</v>
      </c>
      <c r="D2906" s="3">
        <v>2.1889091000000001</v>
      </c>
      <c r="E2906" s="3">
        <v>-3.0393558000000001</v>
      </c>
      <c r="F2906" s="3">
        <v>61.830772000000003</v>
      </c>
      <c r="G2906" s="3">
        <v>1.3902190000000001</v>
      </c>
      <c r="H2906" s="3">
        <v>-0.4956255</v>
      </c>
    </row>
    <row r="2907" spans="1:8">
      <c r="A2907" s="3" t="s">
        <v>18</v>
      </c>
      <c r="B2907" s="3">
        <v>2012</v>
      </c>
      <c r="C2907" s="3">
        <v>138</v>
      </c>
      <c r="D2907" s="3">
        <v>2.3435714000000001</v>
      </c>
      <c r="E2907" s="3">
        <v>-3.0393558000000001</v>
      </c>
      <c r="F2907" s="3">
        <v>61.830772000000003</v>
      </c>
      <c r="G2907" s="3">
        <v>1.304888</v>
      </c>
      <c r="H2907" s="3">
        <v>-0.63084620000000002</v>
      </c>
    </row>
    <row r="2908" spans="1:8">
      <c r="A2908" s="3" t="s">
        <v>18</v>
      </c>
      <c r="B2908" s="3">
        <v>2012</v>
      </c>
      <c r="C2908" s="3">
        <v>138</v>
      </c>
      <c r="D2908" s="3">
        <v>2.3895</v>
      </c>
      <c r="E2908" s="3">
        <v>-3.0393558000000001</v>
      </c>
      <c r="F2908" s="3">
        <v>61.830772000000003</v>
      </c>
      <c r="G2908" s="3">
        <v>1.178639</v>
      </c>
      <c r="H2908" s="3">
        <v>-0.54565240000000004</v>
      </c>
    </row>
    <row r="2909" spans="1:8">
      <c r="A2909" s="3" t="s">
        <v>18</v>
      </c>
      <c r="B2909" s="3">
        <v>2012</v>
      </c>
      <c r="C2909" s="3">
        <v>138</v>
      </c>
      <c r="D2909" s="3">
        <v>2.2825237999999999</v>
      </c>
      <c r="E2909" s="3">
        <v>-3.0393558000000001</v>
      </c>
      <c r="F2909" s="3">
        <v>61.830772000000003</v>
      </c>
      <c r="G2909" s="3">
        <v>1.3638969999999999</v>
      </c>
      <c r="H2909" s="3">
        <v>-0.96419690000000002</v>
      </c>
    </row>
    <row r="2910" spans="1:8">
      <c r="A2910" s="3" t="s">
        <v>18</v>
      </c>
      <c r="B2910" s="3">
        <v>2012</v>
      </c>
      <c r="C2910" s="3">
        <v>138</v>
      </c>
      <c r="D2910" s="3">
        <v>1.962</v>
      </c>
      <c r="E2910" s="3">
        <v>-3.0393558000000001</v>
      </c>
      <c r="F2910" s="3">
        <v>61.830772000000003</v>
      </c>
      <c r="G2910" s="3">
        <v>1.0550839999999999</v>
      </c>
      <c r="H2910" s="3">
        <v>-1.0190410000000001</v>
      </c>
    </row>
    <row r="2911" spans="1:8">
      <c r="A2911" s="3" t="s">
        <v>18</v>
      </c>
      <c r="B2911" s="3">
        <v>2012</v>
      </c>
      <c r="C2911" s="3">
        <v>138</v>
      </c>
      <c r="D2911" s="3">
        <v>1.9235237999999999</v>
      </c>
      <c r="E2911" s="3">
        <v>-3.0393558000000001</v>
      </c>
      <c r="F2911" s="3">
        <v>61.830772000000003</v>
      </c>
      <c r="G2911" s="3">
        <v>0.75446809999999997</v>
      </c>
      <c r="H2911" s="3">
        <v>-0.7619456</v>
      </c>
    </row>
    <row r="2912" spans="1:8">
      <c r="A2912" s="3" t="s">
        <v>18</v>
      </c>
      <c r="B2912" s="3">
        <v>2012</v>
      </c>
      <c r="C2912" s="3">
        <v>138</v>
      </c>
      <c r="D2912" s="3">
        <v>1.7373182</v>
      </c>
      <c r="E2912" s="3">
        <v>-3.0393558000000001</v>
      </c>
      <c r="F2912" s="3">
        <v>61.830772000000003</v>
      </c>
      <c r="G2912" s="3">
        <v>0.60945110000000002</v>
      </c>
      <c r="H2912" s="3">
        <v>-0.57481760000000004</v>
      </c>
    </row>
    <row r="2913" spans="1:8">
      <c r="A2913" s="3" t="s">
        <v>18</v>
      </c>
      <c r="B2913" s="3">
        <v>2012</v>
      </c>
      <c r="C2913" s="3">
        <v>138</v>
      </c>
      <c r="D2913" s="3">
        <v>1.7496957</v>
      </c>
      <c r="E2913" s="3">
        <v>-3.0393558000000001</v>
      </c>
      <c r="F2913" s="3">
        <v>61.830772000000003</v>
      </c>
      <c r="G2913" s="3">
        <v>0.58784930000000002</v>
      </c>
      <c r="H2913" s="3">
        <v>-0.66850189999999998</v>
      </c>
    </row>
    <row r="2914" spans="1:8">
      <c r="A2914" s="3" t="s">
        <v>18</v>
      </c>
      <c r="B2914" s="3">
        <v>2012</v>
      </c>
      <c r="C2914" s="3">
        <v>138</v>
      </c>
      <c r="D2914" s="3">
        <v>1.8368</v>
      </c>
      <c r="E2914" s="3">
        <v>-3.0393558000000001</v>
      </c>
      <c r="F2914" s="3">
        <v>61.830772000000003</v>
      </c>
      <c r="G2914" s="3">
        <v>0.51594249999999997</v>
      </c>
      <c r="H2914" s="3">
        <v>-0.4112054</v>
      </c>
    </row>
    <row r="2915" spans="1:8">
      <c r="A2915" s="3" t="s">
        <v>18</v>
      </c>
      <c r="B2915" s="3">
        <v>2012</v>
      </c>
      <c r="C2915" s="3">
        <v>138</v>
      </c>
      <c r="D2915" s="3">
        <v>1.7612608999999999</v>
      </c>
      <c r="E2915" s="3">
        <v>-3.0393558000000001</v>
      </c>
      <c r="F2915" s="3">
        <v>61.830772000000003</v>
      </c>
      <c r="G2915" s="3">
        <v>0.35809410000000003</v>
      </c>
      <c r="H2915" s="3">
        <v>-0.44071870000000002</v>
      </c>
    </row>
    <row r="2916" spans="1:8">
      <c r="A2916" s="3" t="s">
        <v>18</v>
      </c>
      <c r="B2916" s="3">
        <v>2012</v>
      </c>
      <c r="C2916" s="3">
        <v>138</v>
      </c>
      <c r="D2916" s="3">
        <v>1.6450454999999999</v>
      </c>
      <c r="E2916" s="3">
        <v>-3.0393558000000001</v>
      </c>
      <c r="F2916" s="3">
        <v>61.830772000000003</v>
      </c>
      <c r="G2916" s="3">
        <v>0.2305208</v>
      </c>
      <c r="H2916" s="3">
        <v>-0.30735059999999997</v>
      </c>
    </row>
    <row r="2917" spans="1:8">
      <c r="A2917" s="3" t="s">
        <v>18</v>
      </c>
      <c r="B2917" s="3">
        <v>2012</v>
      </c>
      <c r="C2917" s="3">
        <v>138</v>
      </c>
      <c r="D2917" s="3">
        <v>1.5564286000000001</v>
      </c>
      <c r="E2917" s="3">
        <v>-3.0393558000000001</v>
      </c>
      <c r="F2917" s="3">
        <v>61.830772000000003</v>
      </c>
      <c r="G2917" s="3">
        <v>-0.23632449999999999</v>
      </c>
      <c r="H2917" s="3">
        <v>-0.19726199999999999</v>
      </c>
    </row>
    <row r="2918" spans="1:8">
      <c r="A2918" s="3" t="s">
        <v>18</v>
      </c>
      <c r="B2918" s="3">
        <v>2013</v>
      </c>
      <c r="C2918" s="3">
        <v>138</v>
      </c>
      <c r="D2918" s="3">
        <v>1.7235217</v>
      </c>
      <c r="E2918" s="3">
        <v>-2.7513781000000002</v>
      </c>
      <c r="F2918" s="3">
        <v>66.428878999999995</v>
      </c>
      <c r="G2918" s="3">
        <v>0.91467109999999996</v>
      </c>
      <c r="H2918" s="3">
        <v>5.0900000000000001E-4</v>
      </c>
    </row>
    <row r="2919" spans="1:8">
      <c r="A2919" s="3" t="s">
        <v>18</v>
      </c>
      <c r="B2919" s="3">
        <v>2013</v>
      </c>
      <c r="C2919" s="3">
        <v>138</v>
      </c>
      <c r="D2919" s="3">
        <v>1.8196000000000001</v>
      </c>
      <c r="E2919" s="3">
        <v>-2.7513781000000002</v>
      </c>
      <c r="F2919" s="3">
        <v>66.428878999999995</v>
      </c>
      <c r="G2919" s="3">
        <v>1.004518</v>
      </c>
      <c r="H2919" s="3">
        <v>1.0481259999999999</v>
      </c>
    </row>
    <row r="2920" spans="1:8">
      <c r="A2920" s="3" t="s">
        <v>18</v>
      </c>
      <c r="B2920" s="3">
        <v>2013</v>
      </c>
      <c r="C2920" s="3">
        <v>138</v>
      </c>
      <c r="D2920" s="3">
        <v>1.7334761999999999</v>
      </c>
      <c r="E2920" s="3">
        <v>-2.7513781000000002</v>
      </c>
      <c r="F2920" s="3">
        <v>66.428878999999995</v>
      </c>
      <c r="G2920" s="3">
        <v>0.78327500000000005</v>
      </c>
      <c r="H2920" s="3">
        <v>1.091345</v>
      </c>
    </row>
    <row r="2921" spans="1:8">
      <c r="A2921" s="3" t="s">
        <v>18</v>
      </c>
      <c r="B2921" s="3">
        <v>2013</v>
      </c>
      <c r="C2921" s="3">
        <v>138</v>
      </c>
      <c r="D2921" s="3">
        <v>1.6606818000000001</v>
      </c>
      <c r="E2921" s="3">
        <v>-2.7513781000000002</v>
      </c>
      <c r="F2921" s="3">
        <v>66.428878999999995</v>
      </c>
      <c r="G2921" s="3">
        <v>0.76157140000000001</v>
      </c>
      <c r="H2921" s="3">
        <v>1.138126</v>
      </c>
    </row>
    <row r="2922" spans="1:8">
      <c r="A2922" s="3" t="s">
        <v>18</v>
      </c>
      <c r="B2922" s="3">
        <v>2013</v>
      </c>
      <c r="C2922" s="3">
        <v>138</v>
      </c>
      <c r="D2922" s="3">
        <v>1.6843912999999999</v>
      </c>
      <c r="E2922" s="3">
        <v>-2.7513781000000002</v>
      </c>
      <c r="F2922" s="3">
        <v>66.428878999999995</v>
      </c>
      <c r="G2922" s="3">
        <v>0.69620499999999996</v>
      </c>
      <c r="H2922" s="3">
        <v>3.6238899999999998E-2</v>
      </c>
    </row>
    <row r="2923" spans="1:8">
      <c r="A2923" s="3" t="s">
        <v>18</v>
      </c>
      <c r="B2923" s="3">
        <v>2013</v>
      </c>
      <c r="C2923" s="3">
        <v>138</v>
      </c>
      <c r="D2923" s="3">
        <v>1.9953000000000001</v>
      </c>
      <c r="E2923" s="3">
        <v>-2.7513781000000002</v>
      </c>
      <c r="F2923" s="3">
        <v>66.428878999999995</v>
      </c>
      <c r="G2923" s="3">
        <v>0.58450469999999999</v>
      </c>
      <c r="H2923" s="3">
        <v>1.22284E-2</v>
      </c>
    </row>
    <row r="2924" spans="1:8">
      <c r="A2924" s="3" t="s">
        <v>18</v>
      </c>
      <c r="B2924" s="3">
        <v>2013</v>
      </c>
      <c r="C2924" s="3">
        <v>138</v>
      </c>
      <c r="D2924" s="3">
        <v>2.026913</v>
      </c>
      <c r="E2924" s="3">
        <v>-2.7513781000000002</v>
      </c>
      <c r="F2924" s="3">
        <v>66.428878999999995</v>
      </c>
      <c r="G2924" s="3">
        <v>0.41891109999999998</v>
      </c>
      <c r="H2924" s="3">
        <v>-4.1982400000000003E-2</v>
      </c>
    </row>
    <row r="2925" spans="1:8">
      <c r="A2925" s="3" t="s">
        <v>18</v>
      </c>
      <c r="B2925" s="3">
        <v>2013</v>
      </c>
      <c r="C2925" s="3">
        <v>138</v>
      </c>
      <c r="D2925" s="3">
        <v>2.1927273</v>
      </c>
      <c r="E2925" s="3">
        <v>-2.7513781000000002</v>
      </c>
      <c r="F2925" s="3">
        <v>66.428878999999995</v>
      </c>
      <c r="G2925" s="3">
        <v>0.48223569999999999</v>
      </c>
      <c r="H2925" s="3">
        <v>3.7553299999999998E-2</v>
      </c>
    </row>
    <row r="2926" spans="1:8">
      <c r="A2926" s="3" t="s">
        <v>18</v>
      </c>
      <c r="B2926" s="3">
        <v>2013</v>
      </c>
      <c r="C2926" s="3">
        <v>138</v>
      </c>
      <c r="D2926" s="3">
        <v>2.3151429000000001</v>
      </c>
      <c r="E2926" s="3">
        <v>-2.7513781000000002</v>
      </c>
      <c r="F2926" s="3">
        <v>66.428878999999995</v>
      </c>
      <c r="G2926" s="3">
        <v>0.3206502</v>
      </c>
      <c r="H2926" s="3">
        <v>0.24032519999999999</v>
      </c>
    </row>
    <row r="2927" spans="1:8">
      <c r="A2927" s="3" t="s">
        <v>18</v>
      </c>
      <c r="B2927" s="3">
        <v>2013</v>
      </c>
      <c r="C2927" s="3">
        <v>138</v>
      </c>
      <c r="D2927" s="3">
        <v>2.1708261000000002</v>
      </c>
      <c r="E2927" s="3">
        <v>-2.7513781000000002</v>
      </c>
      <c r="F2927" s="3">
        <v>66.428878999999995</v>
      </c>
      <c r="G2927" s="3">
        <v>0.5</v>
      </c>
      <c r="H2927" s="3">
        <v>0.28373670000000001</v>
      </c>
    </row>
    <row r="2928" spans="1:8">
      <c r="A2928" s="3" t="s">
        <v>18</v>
      </c>
      <c r="B2928" s="3">
        <v>2013</v>
      </c>
      <c r="C2928" s="3">
        <v>138</v>
      </c>
      <c r="D2928" s="3">
        <v>2.0519523999999998</v>
      </c>
      <c r="E2928" s="3">
        <v>-2.7513781000000002</v>
      </c>
      <c r="F2928" s="3">
        <v>66.428878999999995</v>
      </c>
      <c r="G2928" s="3">
        <v>0.4</v>
      </c>
      <c r="H2928" s="3">
        <v>-0.4459998</v>
      </c>
    </row>
    <row r="2929" spans="1:8">
      <c r="A2929" s="3" t="s">
        <v>18</v>
      </c>
      <c r="B2929" s="3">
        <v>2013</v>
      </c>
      <c r="C2929" s="3">
        <v>138</v>
      </c>
      <c r="D2929" s="3">
        <v>2.1521818000000001</v>
      </c>
      <c r="E2929" s="3">
        <v>-2.7513781000000002</v>
      </c>
      <c r="F2929" s="3">
        <v>66.428878999999995</v>
      </c>
      <c r="G2929" s="3">
        <v>0.4</v>
      </c>
      <c r="H2929" s="3">
        <v>-0.14599980000000001</v>
      </c>
    </row>
    <row r="2930" spans="1:8">
      <c r="A2930" s="3" t="s">
        <v>18</v>
      </c>
      <c r="B2930" s="3">
        <v>2014</v>
      </c>
      <c r="C2930" s="3">
        <v>138</v>
      </c>
      <c r="D2930" s="3">
        <v>2.0926957000000002</v>
      </c>
      <c r="E2930" s="3">
        <v>-1.2298621000000001</v>
      </c>
      <c r="F2930" s="3">
        <v>67.833931000000007</v>
      </c>
      <c r="G2930" s="3">
        <v>1.1967669999999999</v>
      </c>
      <c r="H2930" s="3">
        <v>-0.14599980000000001</v>
      </c>
    </row>
    <row r="2931" spans="1:8">
      <c r="A2931" s="3" t="s">
        <v>18</v>
      </c>
      <c r="B2931" s="3">
        <v>2014</v>
      </c>
      <c r="C2931" s="3">
        <v>138</v>
      </c>
      <c r="D2931" s="3">
        <v>1.88605</v>
      </c>
      <c r="E2931" s="3">
        <v>-1.2298621000000001</v>
      </c>
      <c r="F2931" s="3">
        <v>67.833931000000007</v>
      </c>
      <c r="G2931" s="3">
        <v>1.2037169999999999</v>
      </c>
      <c r="H2931" s="3">
        <v>-1.273142</v>
      </c>
    </row>
    <row r="2932" spans="1:8">
      <c r="A2932" s="3" t="s">
        <v>18</v>
      </c>
      <c r="B2932" s="3">
        <v>2014</v>
      </c>
      <c r="C2932" s="3">
        <v>138</v>
      </c>
      <c r="D2932" s="3">
        <v>1.8362856999999999</v>
      </c>
      <c r="E2932" s="3">
        <v>-1.2298621000000001</v>
      </c>
      <c r="F2932" s="3">
        <v>67.833931000000007</v>
      </c>
      <c r="G2932" s="3">
        <v>1.2058789999999999</v>
      </c>
      <c r="H2932" s="3">
        <v>-1.276629</v>
      </c>
    </row>
    <row r="2933" spans="1:8">
      <c r="A2933" s="3" t="s">
        <v>18</v>
      </c>
      <c r="B2933" s="3">
        <v>2014</v>
      </c>
      <c r="C2933" s="3">
        <v>138</v>
      </c>
      <c r="D2933" s="3">
        <v>1.8632727</v>
      </c>
      <c r="E2933" s="3">
        <v>-1.2298621000000001</v>
      </c>
      <c r="F2933" s="3">
        <v>67.833931000000007</v>
      </c>
      <c r="G2933" s="3">
        <v>1.2484949999999999</v>
      </c>
      <c r="H2933" s="3">
        <v>-1.3183579999999999</v>
      </c>
    </row>
    <row r="2934" spans="1:8">
      <c r="A2934" s="3" t="s">
        <v>18</v>
      </c>
      <c r="B2934" s="3">
        <v>2014</v>
      </c>
      <c r="C2934" s="3">
        <v>138</v>
      </c>
      <c r="D2934" s="3">
        <v>1.7066364000000001</v>
      </c>
      <c r="E2934" s="3">
        <v>-1.2298621000000001</v>
      </c>
      <c r="F2934" s="3">
        <v>67.833931000000007</v>
      </c>
      <c r="G2934" s="3">
        <v>1.255493</v>
      </c>
      <c r="H2934" s="3">
        <v>-1.0160439999999999</v>
      </c>
    </row>
    <row r="2935" spans="1:8">
      <c r="A2935" s="3" t="s">
        <v>18</v>
      </c>
      <c r="B2935" s="3">
        <v>2014</v>
      </c>
      <c r="C2935" s="3">
        <v>138</v>
      </c>
      <c r="D2935" s="3">
        <v>1.5948571</v>
      </c>
      <c r="E2935" s="3">
        <v>-1.2298621000000001</v>
      </c>
      <c r="F2935" s="3">
        <v>67.833931000000007</v>
      </c>
      <c r="G2935" s="3">
        <v>1.4238900000000001</v>
      </c>
      <c r="H2935" s="3">
        <v>-0.8108611</v>
      </c>
    </row>
    <row r="2936" spans="1:8">
      <c r="A2936" s="3" t="s">
        <v>18</v>
      </c>
      <c r="B2936" s="3">
        <v>2014</v>
      </c>
      <c r="C2936" s="3">
        <v>138</v>
      </c>
      <c r="D2936" s="3">
        <v>1.4023042999999999</v>
      </c>
      <c r="E2936" s="3">
        <v>-1.2298621000000001</v>
      </c>
      <c r="F2936" s="3">
        <v>67.833931000000007</v>
      </c>
      <c r="G2936" s="3">
        <v>1.4566680000000001</v>
      </c>
      <c r="H2936" s="3">
        <v>-0.39674739999999997</v>
      </c>
    </row>
    <row r="2937" spans="1:8">
      <c r="A2937" s="3" t="s">
        <v>18</v>
      </c>
      <c r="B2937" s="3">
        <v>2014</v>
      </c>
      <c r="C2937" s="3">
        <v>138</v>
      </c>
      <c r="D2937" s="3">
        <v>1.1952856999999999</v>
      </c>
      <c r="E2937" s="3">
        <v>-1.2298621000000001</v>
      </c>
      <c r="F2937" s="3">
        <v>67.833931000000007</v>
      </c>
      <c r="G2937" s="3">
        <v>1.4595450000000001</v>
      </c>
      <c r="H2937" s="3">
        <v>-0.31438929999999998</v>
      </c>
    </row>
    <row r="2938" spans="1:8">
      <c r="A2938" s="3" t="s">
        <v>18</v>
      </c>
      <c r="B2938" s="3">
        <v>2014</v>
      </c>
      <c r="C2938" s="3">
        <v>138</v>
      </c>
      <c r="D2938" s="3">
        <v>1.1488636000000001</v>
      </c>
      <c r="E2938" s="3">
        <v>-1.2298621000000001</v>
      </c>
      <c r="F2938" s="3">
        <v>67.833931000000007</v>
      </c>
      <c r="G2938" s="3">
        <v>1.3758570000000001</v>
      </c>
      <c r="H2938" s="3">
        <v>-0.18910730000000001</v>
      </c>
    </row>
    <row r="2939" spans="1:8">
      <c r="A2939" s="3" t="s">
        <v>18</v>
      </c>
      <c r="B2939" s="3">
        <v>2014</v>
      </c>
      <c r="C2939" s="3">
        <v>138</v>
      </c>
      <c r="D2939" s="3">
        <v>1.0294348</v>
      </c>
      <c r="E2939" s="3">
        <v>-1.2298621000000001</v>
      </c>
      <c r="F2939" s="3">
        <v>67.833931000000007</v>
      </c>
      <c r="G2939" s="3">
        <v>1.263406</v>
      </c>
      <c r="H2939" s="3">
        <v>-0.30697459999999999</v>
      </c>
    </row>
    <row r="2940" spans="1:8">
      <c r="A2940" s="3" t="s">
        <v>18</v>
      </c>
      <c r="B2940" s="3">
        <v>2014</v>
      </c>
      <c r="C2940" s="3">
        <v>138</v>
      </c>
      <c r="D2940" s="3">
        <v>0.93069999999999997</v>
      </c>
      <c r="E2940" s="3">
        <v>-1.2298621000000001</v>
      </c>
      <c r="F2940" s="3">
        <v>67.833931000000007</v>
      </c>
      <c r="G2940" s="3">
        <v>1.2943610000000001</v>
      </c>
      <c r="H2940" s="3">
        <v>4.6582800000000001E-2</v>
      </c>
    </row>
    <row r="2941" spans="1:8">
      <c r="A2941" s="3" t="s">
        <v>18</v>
      </c>
      <c r="B2941" s="3">
        <v>2014</v>
      </c>
      <c r="C2941" s="3">
        <v>138</v>
      </c>
      <c r="D2941" s="3">
        <v>0.77208695999999999</v>
      </c>
      <c r="E2941" s="3">
        <v>-1.2298621000000001</v>
      </c>
      <c r="F2941" s="3">
        <v>67.833931000000007</v>
      </c>
      <c r="G2941" s="3">
        <v>1.280929</v>
      </c>
      <c r="H2941" s="3">
        <v>6.6586300000000001E-2</v>
      </c>
    </row>
    <row r="2942" spans="1:8">
      <c r="A2942" s="3" t="s">
        <v>18</v>
      </c>
      <c r="B2942" s="3">
        <v>2015</v>
      </c>
      <c r="C2942" s="3">
        <v>138</v>
      </c>
      <c r="D2942" s="3">
        <v>0.51645454999999996</v>
      </c>
      <c r="E2942" s="3">
        <v>-1.1160270999999999</v>
      </c>
      <c r="F2942" s="3">
        <v>68.012985</v>
      </c>
      <c r="G2942" s="3">
        <v>1.462909</v>
      </c>
      <c r="H2942" s="3">
        <v>6.7624100000000006E-2</v>
      </c>
    </row>
    <row r="2943" spans="1:8">
      <c r="A2943" s="3" t="s">
        <v>18</v>
      </c>
      <c r="B2943" s="3">
        <v>2015</v>
      </c>
      <c r="C2943" s="3">
        <v>138</v>
      </c>
      <c r="D2943" s="3">
        <v>0.41420000000000001</v>
      </c>
      <c r="E2943" s="3">
        <v>-1.1160270999999999</v>
      </c>
      <c r="F2943" s="3">
        <v>68.012985</v>
      </c>
      <c r="G2943" s="3">
        <v>1.515803</v>
      </c>
      <c r="H2943" s="3">
        <v>-4.7660300000000003E-2</v>
      </c>
    </row>
    <row r="2944" spans="1:8">
      <c r="A2944" s="3" t="s">
        <v>18</v>
      </c>
      <c r="B2944" s="3">
        <v>2015</v>
      </c>
      <c r="C2944" s="3">
        <v>138</v>
      </c>
      <c r="D2944" s="3">
        <v>0.34200000000000003</v>
      </c>
      <c r="E2944" s="3">
        <v>-1.1160270999999999</v>
      </c>
      <c r="F2944" s="3">
        <v>68.012985</v>
      </c>
      <c r="G2944" s="3">
        <v>1.5224420000000001</v>
      </c>
      <c r="H2944" s="3">
        <v>-0.10815379999999999</v>
      </c>
    </row>
    <row r="2945" spans="1:8">
      <c r="A2945" s="3" t="s">
        <v>18</v>
      </c>
      <c r="B2945" s="3">
        <v>2015</v>
      </c>
      <c r="C2945" s="3">
        <v>138</v>
      </c>
      <c r="D2945" s="3">
        <v>0.31177273</v>
      </c>
      <c r="E2945" s="3">
        <v>-1.1160270999999999</v>
      </c>
      <c r="F2945" s="3">
        <v>68.012985</v>
      </c>
      <c r="G2945" s="3">
        <v>1.673465</v>
      </c>
      <c r="H2945" s="3">
        <v>-0.1148023</v>
      </c>
    </row>
    <row r="2946" spans="1:8">
      <c r="A2946" s="3" t="s">
        <v>18</v>
      </c>
      <c r="B2946" s="3">
        <v>2015</v>
      </c>
      <c r="C2946" s="3">
        <v>138</v>
      </c>
      <c r="D2946" s="3">
        <v>0.75647618999999999</v>
      </c>
      <c r="E2946" s="3">
        <v>-1.1160270999999999</v>
      </c>
      <c r="F2946" s="3">
        <v>68.012985</v>
      </c>
      <c r="G2946" s="3">
        <v>1.6403430000000001</v>
      </c>
      <c r="H2946" s="3">
        <v>-0.48952269999999998</v>
      </c>
    </row>
    <row r="2947" spans="1:8">
      <c r="A2947" s="3" t="s">
        <v>18</v>
      </c>
      <c r="B2947" s="3">
        <v>2015</v>
      </c>
      <c r="C2947" s="3">
        <v>138</v>
      </c>
      <c r="D2947" s="3">
        <v>1.0555455</v>
      </c>
      <c r="E2947" s="3">
        <v>-1.1160270999999999</v>
      </c>
      <c r="F2947" s="3">
        <v>68.012985</v>
      </c>
      <c r="G2947" s="3">
        <v>1.6785540000000001</v>
      </c>
      <c r="H2947" s="3">
        <v>-0.62927670000000002</v>
      </c>
    </row>
    <row r="2948" spans="1:8">
      <c r="A2948" s="3" t="s">
        <v>18</v>
      </c>
      <c r="B2948" s="3">
        <v>2015</v>
      </c>
      <c r="C2948" s="3">
        <v>138</v>
      </c>
      <c r="D2948" s="3">
        <v>0.97652174000000003</v>
      </c>
      <c r="E2948" s="3">
        <v>-1.1160270999999999</v>
      </c>
      <c r="F2948" s="3">
        <v>68.012985</v>
      </c>
      <c r="G2948" s="3">
        <v>1.756068</v>
      </c>
      <c r="H2948" s="3">
        <v>-0.59005019999999997</v>
      </c>
    </row>
    <row r="2949" spans="1:8">
      <c r="A2949" s="3" t="s">
        <v>18</v>
      </c>
      <c r="B2949" s="3">
        <v>2015</v>
      </c>
      <c r="C2949" s="3">
        <v>138</v>
      </c>
      <c r="D2949" s="3">
        <v>0.85185714000000001</v>
      </c>
      <c r="E2949" s="3">
        <v>-1.1160270999999999</v>
      </c>
      <c r="F2949" s="3">
        <v>68.012985</v>
      </c>
      <c r="G2949" s="3">
        <v>1.816724</v>
      </c>
      <c r="H2949" s="3">
        <v>-0.53555569999999997</v>
      </c>
    </row>
    <row r="2950" spans="1:8">
      <c r="A2950" s="3" t="s">
        <v>18</v>
      </c>
      <c r="B2950" s="3">
        <v>2015</v>
      </c>
      <c r="C2950" s="3">
        <v>138</v>
      </c>
      <c r="D2950" s="3">
        <v>0.85872727000000004</v>
      </c>
      <c r="E2950" s="3">
        <v>-1.1160270999999999</v>
      </c>
      <c r="F2950" s="3">
        <v>68.012985</v>
      </c>
      <c r="G2950" s="3">
        <v>1.7992490000000001</v>
      </c>
      <c r="H2950" s="3">
        <v>-0.54414859999999998</v>
      </c>
    </row>
    <row r="2951" spans="1:8">
      <c r="A2951" s="3" t="s">
        <v>18</v>
      </c>
      <c r="B2951" s="3">
        <v>2015</v>
      </c>
      <c r="C2951" s="3">
        <v>138</v>
      </c>
      <c r="D2951" s="3">
        <v>0.71899999999999997</v>
      </c>
      <c r="E2951" s="3">
        <v>-1.1160270999999999</v>
      </c>
      <c r="F2951" s="3">
        <v>68.012985</v>
      </c>
      <c r="G2951" s="3">
        <v>1.9536070000000001</v>
      </c>
      <c r="H2951" s="3">
        <v>-0.69191800000000003</v>
      </c>
    </row>
    <row r="2952" spans="1:8">
      <c r="A2952" s="3" t="s">
        <v>18</v>
      </c>
      <c r="B2952" s="3">
        <v>2015</v>
      </c>
      <c r="C2952" s="3">
        <v>138</v>
      </c>
      <c r="D2952" s="3">
        <v>0.71004761999999999</v>
      </c>
      <c r="E2952" s="3">
        <v>-1.1160270999999999</v>
      </c>
      <c r="F2952" s="3">
        <v>68.012985</v>
      </c>
      <c r="G2952" s="3">
        <v>1.94479</v>
      </c>
      <c r="H2952" s="3">
        <v>-0.18341360000000001</v>
      </c>
    </row>
    <row r="2953" spans="1:8">
      <c r="A2953" s="3" t="s">
        <v>18</v>
      </c>
      <c r="B2953" s="3">
        <v>2015</v>
      </c>
      <c r="C2953" s="3">
        <v>138</v>
      </c>
      <c r="D2953" s="3">
        <v>0.74808695999999997</v>
      </c>
      <c r="E2953" s="3">
        <v>-1.1160270999999999</v>
      </c>
      <c r="F2953" s="3">
        <v>68.012985</v>
      </c>
      <c r="G2953" s="3">
        <v>1.8498889999999999</v>
      </c>
      <c r="H2953" s="3">
        <v>-0.1138773</v>
      </c>
    </row>
    <row r="2954" spans="1:8">
      <c r="A2954" s="3" t="s">
        <v>18</v>
      </c>
      <c r="B2954" s="3">
        <v>2016</v>
      </c>
      <c r="C2954" s="3">
        <v>138</v>
      </c>
      <c r="D2954" s="3">
        <v>0.64552381000000003</v>
      </c>
      <c r="E2954" s="3">
        <v>-0.81723570999999995</v>
      </c>
      <c r="F2954" s="3">
        <v>64.632148999999998</v>
      </c>
      <c r="G2954" s="3">
        <v>1.8</v>
      </c>
      <c r="H2954" s="3">
        <v>-0.1411897</v>
      </c>
    </row>
    <row r="2955" spans="1:8">
      <c r="A2955" s="3" t="s">
        <v>18</v>
      </c>
      <c r="B2955" s="3">
        <v>2016</v>
      </c>
      <c r="C2955" s="3">
        <v>138</v>
      </c>
      <c r="D2955" s="3">
        <v>0.36790476</v>
      </c>
      <c r="E2955" s="3">
        <v>-0.81723570999999995</v>
      </c>
      <c r="F2955" s="3">
        <v>64.632148999999998</v>
      </c>
      <c r="G2955" s="3">
        <v>1.7667679999999999</v>
      </c>
      <c r="H2955" s="3">
        <v>-0.30366660000000001</v>
      </c>
    </row>
    <row r="2956" spans="1:8">
      <c r="A2956" s="3" t="s">
        <v>18</v>
      </c>
      <c r="B2956" s="3">
        <v>2016</v>
      </c>
      <c r="C2956" s="3">
        <v>138</v>
      </c>
      <c r="D2956" s="3">
        <v>0.35821739000000002</v>
      </c>
      <c r="E2956" s="3">
        <v>-0.81723570999999995</v>
      </c>
      <c r="F2956" s="3">
        <v>64.632148999999998</v>
      </c>
      <c r="G2956" s="3">
        <v>1.692399</v>
      </c>
      <c r="H2956" s="3">
        <v>-0.72597029999999996</v>
      </c>
    </row>
    <row r="2957" spans="1:8">
      <c r="A2957" s="3" t="s">
        <v>18</v>
      </c>
      <c r="B2957" s="3">
        <v>2016</v>
      </c>
      <c r="C2957" s="3">
        <v>138</v>
      </c>
      <c r="D2957" s="3">
        <v>0.39071429000000002</v>
      </c>
      <c r="E2957" s="3">
        <v>-0.81723570999999995</v>
      </c>
      <c r="F2957" s="3">
        <v>64.632148999999998</v>
      </c>
      <c r="G2957" s="3">
        <v>1.8181609999999999</v>
      </c>
      <c r="H2957" s="3">
        <v>-0.56758980000000003</v>
      </c>
    </row>
    <row r="2958" spans="1:8">
      <c r="A2958" s="3" t="s">
        <v>18</v>
      </c>
      <c r="B2958" s="3">
        <v>2016</v>
      </c>
      <c r="C2958" s="3">
        <v>138</v>
      </c>
      <c r="D2958" s="3">
        <v>0.37890909</v>
      </c>
      <c r="E2958" s="3">
        <v>-0.81723570999999995</v>
      </c>
      <c r="F2958" s="3">
        <v>64.632148999999998</v>
      </c>
      <c r="G2958" s="3">
        <v>1.7203310000000001</v>
      </c>
      <c r="H2958" s="3">
        <v>-0.37475449999999999</v>
      </c>
    </row>
    <row r="2959" spans="1:8">
      <c r="A2959" s="3" t="s">
        <v>18</v>
      </c>
      <c r="B2959" s="3">
        <v>2016</v>
      </c>
      <c r="C2959" s="3">
        <v>138</v>
      </c>
      <c r="D2959" s="3">
        <v>0.24572727</v>
      </c>
      <c r="E2959" s="3">
        <v>-0.81723570999999995</v>
      </c>
      <c r="F2959" s="3">
        <v>64.632148999999998</v>
      </c>
      <c r="G2959" s="3">
        <v>1.8551340000000001</v>
      </c>
      <c r="H2959" s="3">
        <v>-0.38432850000000002</v>
      </c>
    </row>
    <row r="2960" spans="1:8">
      <c r="A2960" s="3" t="s">
        <v>18</v>
      </c>
      <c r="B2960" s="3">
        <v>2016</v>
      </c>
      <c r="C2960" s="3">
        <v>138</v>
      </c>
      <c r="D2960" s="3">
        <v>5.6428569999999997E-2</v>
      </c>
      <c r="E2960" s="3">
        <v>-0.81723570999999995</v>
      </c>
      <c r="F2960" s="3">
        <v>64.632148999999998</v>
      </c>
      <c r="G2960" s="3">
        <v>1.635783</v>
      </c>
      <c r="H2960" s="3">
        <v>-0.26898230000000001</v>
      </c>
    </row>
    <row r="2961" spans="1:8">
      <c r="A2961" s="3" t="s">
        <v>18</v>
      </c>
      <c r="B2961" s="3">
        <v>2016</v>
      </c>
      <c r="C2961" s="3">
        <v>138</v>
      </c>
      <c r="D2961" s="3">
        <v>2.4E-2</v>
      </c>
      <c r="E2961" s="3">
        <v>-0.81723570999999995</v>
      </c>
      <c r="F2961" s="3">
        <v>64.632148999999998</v>
      </c>
      <c r="G2961" s="3">
        <v>1.5882430000000001</v>
      </c>
      <c r="H2961" s="3">
        <v>-0.29124529999999998</v>
      </c>
    </row>
    <row r="2962" spans="1:8">
      <c r="A2962" s="3" t="s">
        <v>18</v>
      </c>
      <c r="B2962" s="3">
        <v>2016</v>
      </c>
      <c r="C2962" s="3">
        <v>138</v>
      </c>
      <c r="D2962" s="3">
        <v>5.6545449999999997E-2</v>
      </c>
      <c r="E2962" s="3">
        <v>-0.81723570999999995</v>
      </c>
      <c r="F2962" s="3">
        <v>64.632148999999998</v>
      </c>
      <c r="G2962" s="3">
        <v>1.5274049999999999</v>
      </c>
      <c r="H2962" s="3">
        <v>-0.22851260000000001</v>
      </c>
    </row>
    <row r="2963" spans="1:8">
      <c r="A2963" s="3" t="s">
        <v>18</v>
      </c>
      <c r="B2963" s="3">
        <v>2016</v>
      </c>
      <c r="C2963" s="3">
        <v>138</v>
      </c>
      <c r="D2963" s="3">
        <v>0.15109523999999999</v>
      </c>
      <c r="E2963" s="3">
        <v>-0.81723570999999995</v>
      </c>
      <c r="F2963" s="3">
        <v>64.632148999999998</v>
      </c>
      <c r="G2963" s="3">
        <v>1.5389729999999999</v>
      </c>
      <c r="H2963" s="3">
        <v>9.1303899999999993E-2</v>
      </c>
    </row>
    <row r="2964" spans="1:8">
      <c r="A2964" s="3" t="s">
        <v>18</v>
      </c>
      <c r="B2964" s="3">
        <v>2016</v>
      </c>
      <c r="C2964" s="3">
        <v>138</v>
      </c>
      <c r="D2964" s="3">
        <v>0.38131818000000001</v>
      </c>
      <c r="E2964" s="3">
        <v>-0.81723570999999995</v>
      </c>
      <c r="F2964" s="3">
        <v>64.632148999999998</v>
      </c>
      <c r="G2964" s="3">
        <v>1.54555</v>
      </c>
      <c r="H2964" s="3">
        <v>-0.53871290000000005</v>
      </c>
    </row>
    <row r="2965" spans="1:8">
      <c r="A2965" s="3" t="s">
        <v>18</v>
      </c>
      <c r="B2965" s="3">
        <v>2016</v>
      </c>
      <c r="C2965" s="3">
        <v>138</v>
      </c>
      <c r="D2965" s="3">
        <v>0.42949999999999999</v>
      </c>
      <c r="E2965" s="3">
        <v>-0.81723570999999995</v>
      </c>
      <c r="F2965" s="3">
        <v>64.632148999999998</v>
      </c>
      <c r="G2965" s="3">
        <v>1.6830080000000001</v>
      </c>
      <c r="H2965" s="3">
        <v>-0.53093820000000003</v>
      </c>
    </row>
    <row r="2966" spans="1:8">
      <c r="A2966" s="3" t="s">
        <v>18</v>
      </c>
      <c r="B2966" s="3">
        <v>2017</v>
      </c>
      <c r="C2966" s="3">
        <v>138</v>
      </c>
      <c r="D2966" s="3">
        <v>0.47554544999999998</v>
      </c>
      <c r="E2966" s="3">
        <v>-0.1701445</v>
      </c>
      <c r="F2966" s="3">
        <v>61.887492999999999</v>
      </c>
      <c r="G2966" s="3">
        <v>1.6385339999999999</v>
      </c>
      <c r="H2966" s="3">
        <v>-0.24452740000000001</v>
      </c>
    </row>
    <row r="2967" spans="1:8">
      <c r="A2967" s="3" t="s">
        <v>18</v>
      </c>
      <c r="B2967" s="3">
        <v>2017</v>
      </c>
      <c r="C2967" s="3">
        <v>138</v>
      </c>
      <c r="D2967" s="3">
        <v>0.59589999999999999</v>
      </c>
      <c r="E2967" s="3">
        <v>-0.1701445</v>
      </c>
      <c r="F2967" s="3">
        <v>61.887492999999999</v>
      </c>
      <c r="G2967" s="3">
        <v>1.6823140000000001</v>
      </c>
      <c r="H2967" s="3">
        <v>-0.43303170000000002</v>
      </c>
    </row>
    <row r="2968" spans="1:8">
      <c r="A2968" s="3" t="s">
        <v>18</v>
      </c>
      <c r="B2968" s="3">
        <v>2017</v>
      </c>
      <c r="C2968" s="3">
        <v>138</v>
      </c>
      <c r="D2968" s="3">
        <v>0.64156522000000005</v>
      </c>
      <c r="E2968" s="3">
        <v>-0.1701445</v>
      </c>
      <c r="F2968" s="3">
        <v>61.887492999999999</v>
      </c>
      <c r="G2968" s="3">
        <v>1.691001</v>
      </c>
      <c r="H2968" s="3">
        <v>-0.39115820000000001</v>
      </c>
    </row>
    <row r="2969" spans="1:8">
      <c r="A2969" s="3" t="s">
        <v>18</v>
      </c>
      <c r="B2969" s="3">
        <v>2017</v>
      </c>
      <c r="C2969" s="3">
        <v>138</v>
      </c>
      <c r="D2969" s="3">
        <v>0.49135000000000001</v>
      </c>
      <c r="E2969" s="3">
        <v>-0.1701445</v>
      </c>
      <c r="F2969" s="3">
        <v>61.887492999999999</v>
      </c>
      <c r="G2969" s="3">
        <v>1.7112289999999999</v>
      </c>
      <c r="H2969" s="3">
        <v>-0.2101333</v>
      </c>
    </row>
    <row r="2970" spans="1:8">
      <c r="A2970" s="3" t="s">
        <v>18</v>
      </c>
      <c r="B2970" s="3">
        <v>2017</v>
      </c>
      <c r="C2970" s="3">
        <v>138</v>
      </c>
      <c r="D2970" s="3">
        <v>0.58265217000000002</v>
      </c>
      <c r="E2970" s="3">
        <v>-0.1701445</v>
      </c>
      <c r="F2970" s="3">
        <v>61.887492999999999</v>
      </c>
      <c r="G2970" s="3">
        <v>1.769061</v>
      </c>
      <c r="H2970" s="3">
        <v>-0.63844140000000005</v>
      </c>
    </row>
    <row r="2971" spans="1:8">
      <c r="A2971" s="3" t="s">
        <v>18</v>
      </c>
      <c r="B2971" s="3">
        <v>2017</v>
      </c>
      <c r="C2971" s="3">
        <v>138</v>
      </c>
      <c r="D2971" s="3">
        <v>0.49631818</v>
      </c>
      <c r="E2971" s="3">
        <v>-0.1701445</v>
      </c>
      <c r="F2971" s="3">
        <v>61.887492999999999</v>
      </c>
      <c r="G2971" s="3">
        <v>1.8346720000000001</v>
      </c>
      <c r="H2971" s="3">
        <v>-0.71618809999999999</v>
      </c>
    </row>
    <row r="2972" spans="1:8">
      <c r="A2972" s="3" t="s">
        <v>18</v>
      </c>
      <c r="B2972" s="3">
        <v>2017</v>
      </c>
      <c r="C2972" s="3">
        <v>138</v>
      </c>
      <c r="D2972" s="3">
        <v>0.68223809999999996</v>
      </c>
      <c r="E2972" s="3">
        <v>-0.1701445</v>
      </c>
      <c r="F2972" s="3">
        <v>61.887492999999999</v>
      </c>
      <c r="G2972" s="3">
        <v>1.881448</v>
      </c>
      <c r="H2972" s="3">
        <v>-0.35749419999999998</v>
      </c>
    </row>
    <row r="2973" spans="1:8">
      <c r="A2973" s="3" t="s">
        <v>18</v>
      </c>
      <c r="B2973" s="3">
        <v>2017</v>
      </c>
      <c r="C2973" s="3">
        <v>138</v>
      </c>
      <c r="D2973" s="3">
        <v>0.53647825999999998</v>
      </c>
      <c r="E2973" s="3">
        <v>-0.1701445</v>
      </c>
      <c r="F2973" s="3">
        <v>61.887492999999999</v>
      </c>
      <c r="G2973" s="3">
        <v>1.869853</v>
      </c>
      <c r="H2973" s="3">
        <v>-0.36415160000000002</v>
      </c>
    </row>
    <row r="2974" spans="1:8">
      <c r="A2974" s="3" t="s">
        <v>18</v>
      </c>
      <c r="B2974" s="3">
        <v>2017</v>
      </c>
      <c r="C2974" s="3">
        <v>138</v>
      </c>
      <c r="D2974" s="3">
        <v>0.52695238</v>
      </c>
      <c r="E2974" s="3">
        <v>-0.1701445</v>
      </c>
      <c r="F2974" s="3">
        <v>61.887492999999999</v>
      </c>
      <c r="G2974" s="3">
        <v>2.0907619999999998</v>
      </c>
      <c r="H2974" s="3">
        <v>-0.29124169999999999</v>
      </c>
    </row>
    <row r="2975" spans="1:8">
      <c r="A2975" s="3" t="s">
        <v>18</v>
      </c>
      <c r="B2975" s="3">
        <v>2017</v>
      </c>
      <c r="C2975" s="3">
        <v>138</v>
      </c>
      <c r="D2975" s="3">
        <v>0.53477273000000003</v>
      </c>
      <c r="E2975" s="3">
        <v>-0.1701445</v>
      </c>
      <c r="F2975" s="3">
        <v>61.887492999999999</v>
      </c>
      <c r="G2975" s="3">
        <v>2.1696469999999999</v>
      </c>
      <c r="H2975" s="3">
        <v>-0.45947519999999997</v>
      </c>
    </row>
    <row r="2976" spans="1:8">
      <c r="A2976" s="3" t="s">
        <v>18</v>
      </c>
      <c r="B2976" s="3">
        <v>2017</v>
      </c>
      <c r="C2976" s="3">
        <v>138</v>
      </c>
      <c r="D2976" s="3">
        <v>0.46359091000000002</v>
      </c>
      <c r="E2976" s="3">
        <v>-0.1701445</v>
      </c>
      <c r="F2976" s="3">
        <v>61.887492999999999</v>
      </c>
      <c r="G2976" s="3">
        <v>2.2809140000000001</v>
      </c>
      <c r="H2976" s="3">
        <v>-5.7230200000000002E-2</v>
      </c>
    </row>
    <row r="2977" spans="1:8">
      <c r="A2977" s="3" t="s">
        <v>18</v>
      </c>
      <c r="B2977" s="3">
        <v>2017</v>
      </c>
      <c r="C2977" s="3">
        <v>138</v>
      </c>
      <c r="D2977" s="3">
        <v>0.44419048</v>
      </c>
      <c r="E2977" s="3">
        <v>-0.1701445</v>
      </c>
      <c r="F2977" s="3">
        <v>61.887492999999999</v>
      </c>
      <c r="G2977" s="3">
        <v>2.5251459999999999</v>
      </c>
      <c r="H2977" s="3">
        <v>-0.12692349999999999</v>
      </c>
    </row>
    <row r="2978" spans="1:8">
      <c r="A2978" s="3" t="s">
        <v>18</v>
      </c>
      <c r="B2978" s="3">
        <v>2018</v>
      </c>
      <c r="C2978" s="3">
        <v>138</v>
      </c>
      <c r="D2978" s="3">
        <v>0.60430435000000005</v>
      </c>
      <c r="E2978" s="3">
        <v>0.14953168999999999</v>
      </c>
      <c r="F2978" s="3">
        <v>56.939548000000002</v>
      </c>
      <c r="G2978" s="3">
        <v>2.0060150000000001</v>
      </c>
      <c r="H2978" s="3">
        <v>-3.34186E-2</v>
      </c>
    </row>
    <row r="2979" spans="1:8">
      <c r="A2979" s="3" t="s">
        <v>18</v>
      </c>
      <c r="B2979" s="3">
        <v>2018</v>
      </c>
      <c r="C2979" s="3">
        <v>138</v>
      </c>
      <c r="D2979" s="3">
        <v>0.75844999999999996</v>
      </c>
      <c r="E2979" s="3">
        <v>0.14953168999999999</v>
      </c>
      <c r="F2979" s="3">
        <v>56.939548000000002</v>
      </c>
      <c r="G2979" s="3">
        <v>2.0636269999999999</v>
      </c>
      <c r="H2979" s="3">
        <v>-0.47815730000000001</v>
      </c>
    </row>
    <row r="2980" spans="1:8">
      <c r="A2980" s="3" t="s">
        <v>18</v>
      </c>
      <c r="B2980" s="3">
        <v>2018</v>
      </c>
      <c r="C2980" s="3">
        <v>138</v>
      </c>
      <c r="D2980" s="3">
        <v>0.68959090999999995</v>
      </c>
      <c r="E2980" s="3">
        <v>0.14953168999999999</v>
      </c>
      <c r="F2980" s="3">
        <v>56.939548000000002</v>
      </c>
      <c r="G2980" s="3">
        <v>2.2962889999999998</v>
      </c>
      <c r="H2980" s="3">
        <v>-0.51050689999999999</v>
      </c>
    </row>
    <row r="2981" spans="1:8">
      <c r="A2981" s="3" t="s">
        <v>18</v>
      </c>
      <c r="B2981" s="3">
        <v>2018</v>
      </c>
      <c r="C2981" s="3">
        <v>138</v>
      </c>
      <c r="D2981" s="3">
        <v>0.68414286000000002</v>
      </c>
      <c r="E2981" s="3">
        <v>0.14953168999999999</v>
      </c>
      <c r="F2981" s="3">
        <v>56.939548000000002</v>
      </c>
      <c r="G2981" s="3">
        <v>2.2962069999999999</v>
      </c>
      <c r="H2981" s="3">
        <v>-0.51623719999999995</v>
      </c>
    </row>
    <row r="2982" spans="1:8">
      <c r="A2982" s="3" t="s">
        <v>18</v>
      </c>
      <c r="B2982" s="3">
        <v>2018</v>
      </c>
      <c r="C2982" s="3">
        <v>138</v>
      </c>
      <c r="D2982" s="3">
        <v>0.66695652000000005</v>
      </c>
      <c r="E2982" s="3">
        <v>0.14953168999999999</v>
      </c>
      <c r="F2982" s="3">
        <v>56.939548000000002</v>
      </c>
      <c r="G2982" s="3">
        <v>2.3127949999999999</v>
      </c>
      <c r="H2982" s="3">
        <v>0.23539789999999999</v>
      </c>
    </row>
    <row r="2983" spans="1:8">
      <c r="A2983" s="3" t="s">
        <v>18</v>
      </c>
      <c r="B2983" s="3">
        <v>2018</v>
      </c>
      <c r="C2983" s="3">
        <v>138</v>
      </c>
      <c r="D2983" s="3">
        <v>0.56000000000000005</v>
      </c>
      <c r="E2983" s="3">
        <v>0.14953168999999999</v>
      </c>
      <c r="F2983" s="3">
        <v>56.939548000000002</v>
      </c>
      <c r="G2983" s="3">
        <v>2.2607970000000002</v>
      </c>
      <c r="H2983" s="3">
        <v>0.2175552</v>
      </c>
    </row>
    <row r="2984" spans="1:8">
      <c r="A2984" s="3" t="s">
        <v>18</v>
      </c>
      <c r="B2984" s="3">
        <v>2018</v>
      </c>
      <c r="C2984" s="3">
        <v>138</v>
      </c>
      <c r="D2984" s="3">
        <v>0.46909091000000003</v>
      </c>
      <c r="E2984" s="3">
        <v>0.14953168999999999</v>
      </c>
      <c r="F2984" s="3">
        <v>56.939548000000002</v>
      </c>
      <c r="G2984" s="3">
        <v>2.2371569999999998</v>
      </c>
      <c r="H2984" s="3">
        <v>0.30248380000000002</v>
      </c>
    </row>
    <row r="2985" spans="1:8">
      <c r="A2985" s="3" t="s">
        <v>18</v>
      </c>
      <c r="B2985" s="3">
        <v>2018</v>
      </c>
      <c r="C2985" s="3">
        <v>138</v>
      </c>
      <c r="D2985" s="3">
        <v>0.46682609000000003</v>
      </c>
      <c r="E2985" s="3">
        <v>0.14953168999999999</v>
      </c>
      <c r="F2985" s="3">
        <v>56.939548000000002</v>
      </c>
      <c r="G2985" s="3">
        <v>2.1842730000000001</v>
      </c>
      <c r="H2985" s="3">
        <v>0.378112</v>
      </c>
    </row>
    <row r="2986" spans="1:8">
      <c r="A2986" s="3" t="s">
        <v>18</v>
      </c>
      <c r="B2986" s="3">
        <v>2018</v>
      </c>
      <c r="C2986" s="3">
        <v>138</v>
      </c>
      <c r="D2986" s="3">
        <v>0.54469999999999996</v>
      </c>
      <c r="E2986" s="3">
        <v>0.14953168999999999</v>
      </c>
      <c r="F2986" s="3">
        <v>56.939548000000002</v>
      </c>
      <c r="G2986" s="3">
        <v>2.2188110000000001</v>
      </c>
      <c r="H2986" s="3">
        <v>0.28369149999999999</v>
      </c>
    </row>
    <row r="2987" spans="1:8">
      <c r="A2987" s="3" t="s">
        <v>18</v>
      </c>
      <c r="B2987" s="3">
        <v>2018</v>
      </c>
      <c r="C2987" s="3">
        <v>138</v>
      </c>
      <c r="D2987" s="3">
        <v>0.57860869999999998</v>
      </c>
      <c r="E2987" s="3">
        <v>0.14953168999999999</v>
      </c>
      <c r="F2987" s="3">
        <v>56.939548000000002</v>
      </c>
      <c r="G2987" s="3">
        <v>2.2055829999999998</v>
      </c>
      <c r="H2987" s="3">
        <v>0.37099270000000001</v>
      </c>
    </row>
    <row r="2988" spans="1:8">
      <c r="A2988" s="3" t="s">
        <v>18</v>
      </c>
      <c r="B2988" s="3">
        <v>2018</v>
      </c>
      <c r="C2988" s="3">
        <v>138</v>
      </c>
      <c r="D2988" s="3">
        <v>0.51522727000000001</v>
      </c>
      <c r="E2988" s="3">
        <v>0.14953168999999999</v>
      </c>
      <c r="F2988" s="3">
        <v>56.939548000000002</v>
      </c>
      <c r="G2988" s="3">
        <v>2.1544699999999999</v>
      </c>
      <c r="H2988" s="3">
        <v>1.31302E-2</v>
      </c>
    </row>
    <row r="2989" spans="1:8">
      <c r="A2989" s="3" t="s">
        <v>18</v>
      </c>
      <c r="B2989" s="3">
        <v>2018</v>
      </c>
      <c r="C2989" s="3">
        <v>138</v>
      </c>
      <c r="D2989" s="3">
        <v>0.3987619</v>
      </c>
      <c r="E2989" s="3">
        <v>0.14953168999999999</v>
      </c>
      <c r="F2989" s="3">
        <v>56.939548000000002</v>
      </c>
      <c r="G2989" s="3">
        <v>2.0192730000000001</v>
      </c>
      <c r="H2989" s="3">
        <v>-1.80202E-2</v>
      </c>
    </row>
    <row r="2990" spans="1:8">
      <c r="A2990" s="3" t="s">
        <v>18</v>
      </c>
      <c r="B2990" s="3">
        <v>2019</v>
      </c>
      <c r="C2990" s="3">
        <v>138</v>
      </c>
      <c r="D2990" s="3">
        <v>0.32743477999999998</v>
      </c>
      <c r="E2990" s="3">
        <v>0.36665544</v>
      </c>
      <c r="F2990" s="3">
        <v>52.426333999999997</v>
      </c>
      <c r="G2990" s="3">
        <v>1.687689</v>
      </c>
      <c r="H2990" s="3">
        <v>4.8626099999999998E-2</v>
      </c>
    </row>
    <row r="2991" spans="1:8">
      <c r="A2991" s="3" t="s">
        <v>18</v>
      </c>
      <c r="B2991" s="3">
        <v>2019</v>
      </c>
      <c r="C2991" s="3">
        <v>138</v>
      </c>
      <c r="D2991" s="3">
        <v>0.23164999999999999</v>
      </c>
      <c r="E2991" s="3">
        <v>0.36665544</v>
      </c>
      <c r="F2991" s="3">
        <v>52.426333999999997</v>
      </c>
      <c r="G2991" s="3">
        <v>1.643149</v>
      </c>
      <c r="H2991" s="3">
        <v>0.79908469999999998</v>
      </c>
    </row>
    <row r="2992" spans="1:8">
      <c r="A2992" s="3" t="s">
        <v>18</v>
      </c>
      <c r="B2992" s="3">
        <v>2019</v>
      </c>
      <c r="C2992" s="3">
        <v>138</v>
      </c>
      <c r="D2992" s="3">
        <v>0.14647619000000001</v>
      </c>
      <c r="E2992" s="3">
        <v>0.36665544</v>
      </c>
      <c r="F2992" s="3">
        <v>52.426333999999997</v>
      </c>
      <c r="G2992" s="3">
        <v>1.6182000000000001</v>
      </c>
      <c r="H2992" s="3">
        <v>0.91129389999999999</v>
      </c>
    </row>
    <row r="2993" spans="1:8">
      <c r="A2993" s="3" t="s">
        <v>18</v>
      </c>
      <c r="B2993" s="3">
        <v>2019</v>
      </c>
      <c r="C2993" s="3">
        <v>138</v>
      </c>
      <c r="D2993" s="3">
        <v>0.13800000000000001</v>
      </c>
      <c r="E2993" s="3">
        <v>0.36665544</v>
      </c>
      <c r="F2993" s="3">
        <v>52.426333999999997</v>
      </c>
      <c r="G2993" s="3">
        <v>1.611523</v>
      </c>
      <c r="H2993" s="3">
        <v>1.0372969999999999</v>
      </c>
    </row>
    <row r="2994" spans="1:8">
      <c r="A2994" s="3" t="s">
        <v>18</v>
      </c>
      <c r="B2994" s="3">
        <v>2019</v>
      </c>
      <c r="C2994" s="3">
        <v>138</v>
      </c>
      <c r="D2994" s="3">
        <v>0.10469565</v>
      </c>
      <c r="E2994" s="3">
        <v>0.36665544</v>
      </c>
      <c r="F2994" s="3">
        <v>52.426333999999997</v>
      </c>
      <c r="G2994" s="3">
        <v>1.625896</v>
      </c>
      <c r="H2994" s="3">
        <v>8.4020800000000007E-2</v>
      </c>
    </row>
    <row r="2995" spans="1:8">
      <c r="A2995" s="3" t="s">
        <v>18</v>
      </c>
      <c r="B2995" s="3">
        <v>2019</v>
      </c>
      <c r="C2995" s="3">
        <v>138</v>
      </c>
      <c r="D2995" s="3">
        <v>-9.5799999999999996E-2</v>
      </c>
      <c r="E2995" s="3">
        <v>0.36665544</v>
      </c>
      <c r="F2995" s="3">
        <v>52.426333999999997</v>
      </c>
      <c r="G2995" s="3">
        <v>1.57161</v>
      </c>
      <c r="H2995" s="3">
        <v>8.3105399999999996E-2</v>
      </c>
    </row>
    <row r="2996" spans="1:8">
      <c r="A2996" s="3" t="s">
        <v>18</v>
      </c>
      <c r="B2996" s="3">
        <v>2019</v>
      </c>
      <c r="C2996" s="3">
        <v>138</v>
      </c>
      <c r="D2996" s="3">
        <v>-0.20921739</v>
      </c>
      <c r="E2996" s="3">
        <v>0.36665544</v>
      </c>
      <c r="F2996" s="3">
        <v>52.426333999999997</v>
      </c>
      <c r="G2996" s="3">
        <v>1.572886</v>
      </c>
      <c r="H2996" s="3">
        <v>2.20512E-2</v>
      </c>
    </row>
    <row r="2997" spans="1:8">
      <c r="A2997" s="3" t="s">
        <v>18</v>
      </c>
      <c r="B2997" s="3">
        <v>2019</v>
      </c>
      <c r="C2997" s="3">
        <v>138</v>
      </c>
      <c r="D2997" s="3">
        <v>-0.50159091</v>
      </c>
      <c r="E2997" s="3">
        <v>0.36665544</v>
      </c>
      <c r="F2997" s="3">
        <v>52.426333999999997</v>
      </c>
      <c r="G2997" s="3">
        <v>1.5287759999999999</v>
      </c>
      <c r="H2997" s="3">
        <v>0.10122159999999999</v>
      </c>
    </row>
    <row r="2998" spans="1:8">
      <c r="A2998" s="3" t="s">
        <v>18</v>
      </c>
      <c r="B2998" s="3">
        <v>2019</v>
      </c>
      <c r="C2998" s="3">
        <v>138</v>
      </c>
      <c r="D2998" s="3">
        <v>-0.42838094999999998</v>
      </c>
      <c r="E2998" s="3">
        <v>0.36665544</v>
      </c>
      <c r="F2998" s="3">
        <v>52.426333999999997</v>
      </c>
      <c r="G2998" s="3">
        <v>1.3877699999999999</v>
      </c>
      <c r="H2998" s="3">
        <v>9.2060000000000006E-3</v>
      </c>
    </row>
    <row r="2999" spans="1:8">
      <c r="A2999" s="3" t="s">
        <v>18</v>
      </c>
      <c r="B2999" s="3">
        <v>2019</v>
      </c>
      <c r="C2999" s="3">
        <v>138</v>
      </c>
      <c r="D2999" s="3">
        <v>-0.31469564999999999</v>
      </c>
      <c r="E2999" s="3">
        <v>0.36665544</v>
      </c>
      <c r="F2999" s="3">
        <v>52.426333999999997</v>
      </c>
      <c r="G2999" s="3">
        <v>1.3696649999999999</v>
      </c>
      <c r="H2999" s="3">
        <v>-4.3645099999999999E-2</v>
      </c>
    </row>
    <row r="3000" spans="1:8">
      <c r="A3000" s="3" t="s">
        <v>18</v>
      </c>
      <c r="B3000" s="3">
        <v>2019</v>
      </c>
      <c r="C3000" s="3">
        <v>138</v>
      </c>
      <c r="D3000" s="3">
        <v>-0.19252380999999999</v>
      </c>
      <c r="E3000" s="3">
        <v>0.36665544</v>
      </c>
      <c r="F3000" s="3">
        <v>52.426333999999997</v>
      </c>
      <c r="G3000" s="3">
        <v>1.319202</v>
      </c>
      <c r="H3000" s="3">
        <v>0.55039610000000005</v>
      </c>
    </row>
    <row r="3001" spans="1:8">
      <c r="A3001" s="3" t="s">
        <v>18</v>
      </c>
      <c r="B3001" s="3">
        <v>2019</v>
      </c>
      <c r="C3001" s="3">
        <v>138</v>
      </c>
      <c r="D3001" s="3">
        <v>-0.13959091000000001</v>
      </c>
      <c r="E3001" s="3">
        <v>0.36665544</v>
      </c>
      <c r="F3001" s="3">
        <v>52.426333999999997</v>
      </c>
      <c r="G3001" s="3">
        <v>1.3728849999999999</v>
      </c>
      <c r="H3001" s="3">
        <v>0.46577950000000001</v>
      </c>
    </row>
    <row r="3002" spans="1:8">
      <c r="A3002" s="3" t="s">
        <v>20</v>
      </c>
      <c r="B3002" s="3">
        <v>1995</v>
      </c>
      <c r="C3002" s="3">
        <v>142</v>
      </c>
    </row>
    <row r="3003" spans="1:8">
      <c r="A3003" s="3" t="s">
        <v>20</v>
      </c>
      <c r="B3003" s="3">
        <v>1995</v>
      </c>
      <c r="C3003" s="3">
        <v>142</v>
      </c>
    </row>
    <row r="3004" spans="1:8">
      <c r="A3004" s="3" t="s">
        <v>20</v>
      </c>
      <c r="B3004" s="3">
        <v>1995</v>
      </c>
      <c r="C3004" s="3">
        <v>142</v>
      </c>
    </row>
    <row r="3005" spans="1:8">
      <c r="A3005" s="3" t="s">
        <v>20</v>
      </c>
      <c r="B3005" s="3">
        <v>1995</v>
      </c>
      <c r="C3005" s="3">
        <v>142</v>
      </c>
    </row>
    <row r="3006" spans="1:8">
      <c r="A3006" s="3" t="s">
        <v>20</v>
      </c>
      <c r="B3006" s="3">
        <v>1995</v>
      </c>
      <c r="C3006" s="3">
        <v>142</v>
      </c>
    </row>
    <row r="3007" spans="1:8">
      <c r="A3007" s="3" t="s">
        <v>20</v>
      </c>
      <c r="B3007" s="3">
        <v>1995</v>
      </c>
      <c r="C3007" s="3">
        <v>142</v>
      </c>
    </row>
    <row r="3008" spans="1:8">
      <c r="A3008" s="3" t="s">
        <v>20</v>
      </c>
      <c r="B3008" s="3">
        <v>1995</v>
      </c>
      <c r="C3008" s="3">
        <v>142</v>
      </c>
    </row>
    <row r="3009" spans="1:6">
      <c r="A3009" s="3" t="s">
        <v>20</v>
      </c>
      <c r="B3009" s="3">
        <v>1995</v>
      </c>
      <c r="C3009" s="3">
        <v>142</v>
      </c>
    </row>
    <row r="3010" spans="1:6">
      <c r="A3010" s="3" t="s">
        <v>20</v>
      </c>
      <c r="B3010" s="3">
        <v>1995</v>
      </c>
      <c r="C3010" s="3">
        <v>142</v>
      </c>
    </row>
    <row r="3011" spans="1:6">
      <c r="A3011" s="3" t="s">
        <v>20</v>
      </c>
      <c r="B3011" s="3">
        <v>1995</v>
      </c>
      <c r="C3011" s="3">
        <v>142</v>
      </c>
    </row>
    <row r="3012" spans="1:6">
      <c r="A3012" s="3" t="s">
        <v>20</v>
      </c>
      <c r="B3012" s="3">
        <v>1995</v>
      </c>
      <c r="C3012" s="3">
        <v>142</v>
      </c>
    </row>
    <row r="3013" spans="1:6">
      <c r="A3013" s="3" t="s">
        <v>20</v>
      </c>
      <c r="B3013" s="3">
        <v>1995</v>
      </c>
      <c r="C3013" s="3">
        <v>142</v>
      </c>
    </row>
    <row r="3014" spans="1:6">
      <c r="A3014" s="3" t="s">
        <v>20</v>
      </c>
      <c r="B3014" s="3">
        <v>1996</v>
      </c>
      <c r="C3014" s="3">
        <v>142</v>
      </c>
      <c r="E3014" s="3">
        <v>1.1122831</v>
      </c>
      <c r="F3014" s="3">
        <v>32.737746999999999</v>
      </c>
    </row>
    <row r="3015" spans="1:6">
      <c r="A3015" s="3" t="s">
        <v>20</v>
      </c>
      <c r="B3015" s="3">
        <v>1996</v>
      </c>
      <c r="C3015" s="3">
        <v>142</v>
      </c>
      <c r="E3015" s="3">
        <v>1.1122831</v>
      </c>
      <c r="F3015" s="3">
        <v>32.737746999999999</v>
      </c>
    </row>
    <row r="3016" spans="1:6">
      <c r="A3016" s="3" t="s">
        <v>20</v>
      </c>
      <c r="B3016" s="3">
        <v>1996</v>
      </c>
      <c r="C3016" s="3">
        <v>142</v>
      </c>
      <c r="E3016" s="3">
        <v>1.1122831</v>
      </c>
      <c r="F3016" s="3">
        <v>32.737746999999999</v>
      </c>
    </row>
    <row r="3017" spans="1:6">
      <c r="A3017" s="3" t="s">
        <v>20</v>
      </c>
      <c r="B3017" s="3">
        <v>1996</v>
      </c>
      <c r="C3017" s="3">
        <v>142</v>
      </c>
      <c r="E3017" s="3">
        <v>1.1122831</v>
      </c>
      <c r="F3017" s="3">
        <v>32.737746999999999</v>
      </c>
    </row>
    <row r="3018" spans="1:6">
      <c r="A3018" s="3" t="s">
        <v>20</v>
      </c>
      <c r="B3018" s="3">
        <v>1996</v>
      </c>
      <c r="C3018" s="3">
        <v>142</v>
      </c>
      <c r="E3018" s="3">
        <v>1.1122831</v>
      </c>
      <c r="F3018" s="3">
        <v>32.737746999999999</v>
      </c>
    </row>
    <row r="3019" spans="1:6">
      <c r="A3019" s="3" t="s">
        <v>20</v>
      </c>
      <c r="B3019" s="3">
        <v>1996</v>
      </c>
      <c r="C3019" s="3">
        <v>142</v>
      </c>
      <c r="E3019" s="3">
        <v>1.1122831</v>
      </c>
      <c r="F3019" s="3">
        <v>32.737746999999999</v>
      </c>
    </row>
    <row r="3020" spans="1:6">
      <c r="A3020" s="3" t="s">
        <v>20</v>
      </c>
      <c r="B3020" s="3">
        <v>1996</v>
      </c>
      <c r="C3020" s="3">
        <v>142</v>
      </c>
      <c r="E3020" s="3">
        <v>1.1122831</v>
      </c>
      <c r="F3020" s="3">
        <v>32.737746999999999</v>
      </c>
    </row>
    <row r="3021" spans="1:6">
      <c r="A3021" s="3" t="s">
        <v>20</v>
      </c>
      <c r="B3021" s="3">
        <v>1996</v>
      </c>
      <c r="C3021" s="3">
        <v>142</v>
      </c>
      <c r="E3021" s="3">
        <v>1.1122831</v>
      </c>
      <c r="F3021" s="3">
        <v>32.737746999999999</v>
      </c>
    </row>
    <row r="3022" spans="1:6">
      <c r="A3022" s="3" t="s">
        <v>20</v>
      </c>
      <c r="B3022" s="3">
        <v>1996</v>
      </c>
      <c r="C3022" s="3">
        <v>142</v>
      </c>
      <c r="E3022" s="3">
        <v>1.1122831</v>
      </c>
      <c r="F3022" s="3">
        <v>32.737746999999999</v>
      </c>
    </row>
    <row r="3023" spans="1:6">
      <c r="A3023" s="3" t="s">
        <v>20</v>
      </c>
      <c r="B3023" s="3">
        <v>1996</v>
      </c>
      <c r="C3023" s="3">
        <v>142</v>
      </c>
      <c r="E3023" s="3">
        <v>1.1122831</v>
      </c>
      <c r="F3023" s="3">
        <v>32.737746999999999</v>
      </c>
    </row>
    <row r="3024" spans="1:6">
      <c r="A3024" s="3" t="s">
        <v>20</v>
      </c>
      <c r="B3024" s="3">
        <v>1996</v>
      </c>
      <c r="C3024" s="3">
        <v>142</v>
      </c>
      <c r="E3024" s="3">
        <v>1.1122831</v>
      </c>
      <c r="F3024" s="3">
        <v>32.737746999999999</v>
      </c>
    </row>
    <row r="3025" spans="1:6">
      <c r="A3025" s="3" t="s">
        <v>20</v>
      </c>
      <c r="B3025" s="3">
        <v>1996</v>
      </c>
      <c r="C3025" s="3">
        <v>142</v>
      </c>
      <c r="E3025" s="3">
        <v>1.1122831</v>
      </c>
      <c r="F3025" s="3">
        <v>32.737746999999999</v>
      </c>
    </row>
    <row r="3026" spans="1:6">
      <c r="A3026" s="3" t="s">
        <v>20</v>
      </c>
      <c r="B3026" s="3">
        <v>1997</v>
      </c>
      <c r="C3026" s="3">
        <v>142</v>
      </c>
      <c r="E3026" s="3">
        <v>4.4060354000000004</v>
      </c>
      <c r="F3026" s="3">
        <v>28.445879000000001</v>
      </c>
    </row>
    <row r="3027" spans="1:6">
      <c r="A3027" s="3" t="s">
        <v>20</v>
      </c>
      <c r="B3027" s="3">
        <v>1997</v>
      </c>
      <c r="C3027" s="3">
        <v>142</v>
      </c>
      <c r="E3027" s="3">
        <v>4.4060354000000004</v>
      </c>
      <c r="F3027" s="3">
        <v>28.445879000000001</v>
      </c>
    </row>
    <row r="3028" spans="1:6">
      <c r="A3028" s="3" t="s">
        <v>20</v>
      </c>
      <c r="B3028" s="3">
        <v>1997</v>
      </c>
      <c r="C3028" s="3">
        <v>142</v>
      </c>
      <c r="E3028" s="3">
        <v>4.4060354000000004</v>
      </c>
      <c r="F3028" s="3">
        <v>28.445879000000001</v>
      </c>
    </row>
    <row r="3029" spans="1:6">
      <c r="A3029" s="3" t="s">
        <v>20</v>
      </c>
      <c r="B3029" s="3">
        <v>1997</v>
      </c>
      <c r="C3029" s="3">
        <v>142</v>
      </c>
      <c r="E3029" s="3">
        <v>4.4060354000000004</v>
      </c>
      <c r="F3029" s="3">
        <v>28.445879000000001</v>
      </c>
    </row>
    <row r="3030" spans="1:6">
      <c r="A3030" s="3" t="s">
        <v>20</v>
      </c>
      <c r="B3030" s="3">
        <v>1997</v>
      </c>
      <c r="C3030" s="3">
        <v>142</v>
      </c>
      <c r="E3030" s="3">
        <v>4.4060354000000004</v>
      </c>
      <c r="F3030" s="3">
        <v>28.445879000000001</v>
      </c>
    </row>
    <row r="3031" spans="1:6">
      <c r="A3031" s="3" t="s">
        <v>20</v>
      </c>
      <c r="B3031" s="3">
        <v>1997</v>
      </c>
      <c r="C3031" s="3">
        <v>142</v>
      </c>
      <c r="E3031" s="3">
        <v>4.4060354000000004</v>
      </c>
      <c r="F3031" s="3">
        <v>28.445879000000001</v>
      </c>
    </row>
    <row r="3032" spans="1:6">
      <c r="A3032" s="3" t="s">
        <v>20</v>
      </c>
      <c r="B3032" s="3">
        <v>1997</v>
      </c>
      <c r="C3032" s="3">
        <v>142</v>
      </c>
      <c r="E3032" s="3">
        <v>4.4060354000000004</v>
      </c>
      <c r="F3032" s="3">
        <v>28.445879000000001</v>
      </c>
    </row>
    <row r="3033" spans="1:6">
      <c r="A3033" s="3" t="s">
        <v>20</v>
      </c>
      <c r="B3033" s="3">
        <v>1997</v>
      </c>
      <c r="C3033" s="3">
        <v>142</v>
      </c>
      <c r="E3033" s="3">
        <v>4.4060354000000004</v>
      </c>
      <c r="F3033" s="3">
        <v>28.445879000000001</v>
      </c>
    </row>
    <row r="3034" spans="1:6">
      <c r="A3034" s="3" t="s">
        <v>20</v>
      </c>
      <c r="B3034" s="3">
        <v>1997</v>
      </c>
      <c r="C3034" s="3">
        <v>142</v>
      </c>
      <c r="E3034" s="3">
        <v>4.4060354000000004</v>
      </c>
      <c r="F3034" s="3">
        <v>28.445879000000001</v>
      </c>
    </row>
    <row r="3035" spans="1:6">
      <c r="A3035" s="3" t="s">
        <v>20</v>
      </c>
      <c r="B3035" s="3">
        <v>1997</v>
      </c>
      <c r="C3035" s="3">
        <v>142</v>
      </c>
      <c r="E3035" s="3">
        <v>4.4060354000000004</v>
      </c>
      <c r="F3035" s="3">
        <v>28.445879000000001</v>
      </c>
    </row>
    <row r="3036" spans="1:6">
      <c r="A3036" s="3" t="s">
        <v>20</v>
      </c>
      <c r="B3036" s="3">
        <v>1997</v>
      </c>
      <c r="C3036" s="3">
        <v>142</v>
      </c>
      <c r="E3036" s="3">
        <v>4.4060354000000004</v>
      </c>
      <c r="F3036" s="3">
        <v>28.445879000000001</v>
      </c>
    </row>
    <row r="3037" spans="1:6">
      <c r="A3037" s="3" t="s">
        <v>20</v>
      </c>
      <c r="B3037" s="3">
        <v>1997</v>
      </c>
      <c r="C3037" s="3">
        <v>142</v>
      </c>
      <c r="E3037" s="3">
        <v>4.4060354000000004</v>
      </c>
      <c r="F3037" s="3">
        <v>28.445879000000001</v>
      </c>
    </row>
    <row r="3038" spans="1:6">
      <c r="A3038" s="3" t="s">
        <v>20</v>
      </c>
      <c r="B3038" s="3">
        <v>1998</v>
      </c>
      <c r="C3038" s="3">
        <v>142</v>
      </c>
      <c r="E3038" s="3">
        <v>5.9767450999999996</v>
      </c>
      <c r="F3038" s="3">
        <v>25.756917999999999</v>
      </c>
    </row>
    <row r="3039" spans="1:6">
      <c r="A3039" s="3" t="s">
        <v>20</v>
      </c>
      <c r="B3039" s="3">
        <v>1998</v>
      </c>
      <c r="C3039" s="3">
        <v>142</v>
      </c>
      <c r="E3039" s="3">
        <v>5.9767450999999996</v>
      </c>
      <c r="F3039" s="3">
        <v>25.756917999999999</v>
      </c>
    </row>
    <row r="3040" spans="1:6">
      <c r="A3040" s="3" t="s">
        <v>20</v>
      </c>
      <c r="B3040" s="3">
        <v>1998</v>
      </c>
      <c r="C3040" s="3">
        <v>142</v>
      </c>
      <c r="E3040" s="3">
        <v>5.9767450999999996</v>
      </c>
      <c r="F3040" s="3">
        <v>25.756917999999999</v>
      </c>
    </row>
    <row r="3041" spans="1:7">
      <c r="A3041" s="3" t="s">
        <v>20</v>
      </c>
      <c r="B3041" s="3">
        <v>1998</v>
      </c>
      <c r="C3041" s="3">
        <v>142</v>
      </c>
      <c r="E3041" s="3">
        <v>5.9767450999999996</v>
      </c>
      <c r="F3041" s="3">
        <v>25.756917999999999</v>
      </c>
    </row>
    <row r="3042" spans="1:7">
      <c r="A3042" s="3" t="s">
        <v>20</v>
      </c>
      <c r="B3042" s="3">
        <v>1998</v>
      </c>
      <c r="C3042" s="3">
        <v>142</v>
      </c>
      <c r="E3042" s="3">
        <v>5.9767450999999996</v>
      </c>
      <c r="F3042" s="3">
        <v>25.756917999999999</v>
      </c>
    </row>
    <row r="3043" spans="1:7">
      <c r="A3043" s="3" t="s">
        <v>20</v>
      </c>
      <c r="B3043" s="3">
        <v>1998</v>
      </c>
      <c r="C3043" s="3">
        <v>142</v>
      </c>
      <c r="E3043" s="3">
        <v>5.9767450999999996</v>
      </c>
      <c r="F3043" s="3">
        <v>25.756917999999999</v>
      </c>
      <c r="G3043" s="3">
        <v>2.31</v>
      </c>
    </row>
    <row r="3044" spans="1:7">
      <c r="A3044" s="3" t="s">
        <v>20</v>
      </c>
      <c r="B3044" s="3">
        <v>1998</v>
      </c>
      <c r="C3044" s="3">
        <v>142</v>
      </c>
      <c r="E3044" s="3">
        <v>5.9767450999999996</v>
      </c>
      <c r="F3044" s="3">
        <v>25.756917999999999</v>
      </c>
      <c r="G3044" s="3">
        <v>2.4500000000000002</v>
      </c>
    </row>
    <row r="3045" spans="1:7">
      <c r="A3045" s="3" t="s">
        <v>20</v>
      </c>
      <c r="B3045" s="3">
        <v>1998</v>
      </c>
      <c r="C3045" s="3">
        <v>142</v>
      </c>
      <c r="E3045" s="3">
        <v>5.9767450999999996</v>
      </c>
      <c r="F3045" s="3">
        <v>25.756917999999999</v>
      </c>
      <c r="G3045" s="3">
        <v>2.3666670000000001</v>
      </c>
    </row>
    <row r="3046" spans="1:7">
      <c r="A3046" s="3" t="s">
        <v>20</v>
      </c>
      <c r="B3046" s="3">
        <v>1998</v>
      </c>
      <c r="C3046" s="3">
        <v>142</v>
      </c>
      <c r="E3046" s="3">
        <v>5.9767450999999996</v>
      </c>
      <c r="F3046" s="3">
        <v>25.756917999999999</v>
      </c>
      <c r="G3046" s="3">
        <v>1.1375</v>
      </c>
    </row>
    <row r="3047" spans="1:7">
      <c r="A3047" s="3" t="s">
        <v>20</v>
      </c>
      <c r="B3047" s="3">
        <v>1998</v>
      </c>
      <c r="C3047" s="3">
        <v>142</v>
      </c>
      <c r="E3047" s="3">
        <v>5.9767450999999996</v>
      </c>
      <c r="F3047" s="3">
        <v>25.756917999999999</v>
      </c>
      <c r="G3047" s="3">
        <v>0.73</v>
      </c>
    </row>
    <row r="3048" spans="1:7">
      <c r="A3048" s="3" t="s">
        <v>20</v>
      </c>
      <c r="B3048" s="3">
        <v>1998</v>
      </c>
      <c r="C3048" s="3">
        <v>142</v>
      </c>
      <c r="E3048" s="3">
        <v>5.9767450999999996</v>
      </c>
      <c r="F3048" s="3">
        <v>25.756917999999999</v>
      </c>
      <c r="G3048" s="3">
        <v>0.69090910000000005</v>
      </c>
    </row>
    <row r="3049" spans="1:7">
      <c r="A3049" s="3" t="s">
        <v>20</v>
      </c>
      <c r="B3049" s="3">
        <v>1998</v>
      </c>
      <c r="C3049" s="3">
        <v>142</v>
      </c>
      <c r="E3049" s="3">
        <v>5.9767450999999996</v>
      </c>
      <c r="F3049" s="3">
        <v>25.756917999999999</v>
      </c>
      <c r="G3049" s="3">
        <v>0.34444449999999999</v>
      </c>
    </row>
    <row r="3050" spans="1:7">
      <c r="A3050" s="3" t="s">
        <v>20</v>
      </c>
      <c r="B3050" s="3">
        <v>1999</v>
      </c>
      <c r="C3050" s="3">
        <v>142</v>
      </c>
      <c r="E3050" s="3">
        <v>1.773736</v>
      </c>
      <c r="F3050" s="3">
        <v>23.584095000000001</v>
      </c>
      <c r="G3050" s="3">
        <v>1.18</v>
      </c>
    </row>
    <row r="3051" spans="1:7">
      <c r="A3051" s="3" t="s">
        <v>20</v>
      </c>
      <c r="B3051" s="3">
        <v>1999</v>
      </c>
      <c r="C3051" s="3">
        <v>142</v>
      </c>
      <c r="E3051" s="3">
        <v>1.773736</v>
      </c>
      <c r="F3051" s="3">
        <v>23.584095000000001</v>
      </c>
      <c r="G3051" s="3">
        <v>1.32</v>
      </c>
    </row>
    <row r="3052" spans="1:7">
      <c r="A3052" s="3" t="s">
        <v>20</v>
      </c>
      <c r="B3052" s="3">
        <v>1999</v>
      </c>
      <c r="C3052" s="3">
        <v>142</v>
      </c>
      <c r="E3052" s="3">
        <v>1.773736</v>
      </c>
      <c r="F3052" s="3">
        <v>23.584095000000001</v>
      </c>
      <c r="G3052" s="3">
        <v>1.2222219999999999</v>
      </c>
    </row>
    <row r="3053" spans="1:7">
      <c r="A3053" s="3" t="s">
        <v>20</v>
      </c>
      <c r="B3053" s="3">
        <v>1999</v>
      </c>
      <c r="C3053" s="3">
        <v>142</v>
      </c>
      <c r="E3053" s="3">
        <v>1.773736</v>
      </c>
      <c r="F3053" s="3">
        <v>23.584095000000001</v>
      </c>
      <c r="G3053" s="3">
        <v>1.072727</v>
      </c>
    </row>
    <row r="3054" spans="1:7">
      <c r="A3054" s="3" t="s">
        <v>20</v>
      </c>
      <c r="B3054" s="3">
        <v>1999</v>
      </c>
      <c r="C3054" s="3">
        <v>142</v>
      </c>
      <c r="E3054" s="3">
        <v>1.773736</v>
      </c>
      <c r="F3054" s="3">
        <v>23.584095000000001</v>
      </c>
      <c r="G3054" s="3">
        <v>1.01</v>
      </c>
    </row>
    <row r="3055" spans="1:7">
      <c r="A3055" s="3" t="s">
        <v>20</v>
      </c>
      <c r="B3055" s="3">
        <v>1999</v>
      </c>
      <c r="C3055" s="3">
        <v>142</v>
      </c>
      <c r="E3055" s="3">
        <v>1.773736</v>
      </c>
      <c r="F3055" s="3">
        <v>23.584095000000001</v>
      </c>
      <c r="G3055" s="3">
        <v>0.92857140000000005</v>
      </c>
    </row>
    <row r="3056" spans="1:7">
      <c r="A3056" s="3" t="s">
        <v>20</v>
      </c>
      <c r="B3056" s="3">
        <v>1999</v>
      </c>
      <c r="C3056" s="3">
        <v>142</v>
      </c>
      <c r="E3056" s="3">
        <v>1.773736</v>
      </c>
      <c r="F3056" s="3">
        <v>23.584095000000001</v>
      </c>
      <c r="G3056" s="3">
        <v>1.04</v>
      </c>
    </row>
    <row r="3057" spans="1:7">
      <c r="A3057" s="3" t="s">
        <v>20</v>
      </c>
      <c r="B3057" s="3">
        <v>1999</v>
      </c>
      <c r="C3057" s="3">
        <v>142</v>
      </c>
      <c r="E3057" s="3">
        <v>1.773736</v>
      </c>
      <c r="F3057" s="3">
        <v>23.584095000000001</v>
      </c>
      <c r="G3057" s="3">
        <v>1.07</v>
      </c>
    </row>
    <row r="3058" spans="1:7">
      <c r="A3058" s="3" t="s">
        <v>20</v>
      </c>
      <c r="B3058" s="3">
        <v>1999</v>
      </c>
      <c r="C3058" s="3">
        <v>142</v>
      </c>
      <c r="E3058" s="3">
        <v>1.773736</v>
      </c>
      <c r="F3058" s="3">
        <v>23.584095000000001</v>
      </c>
      <c r="G3058" s="3">
        <v>1.0125</v>
      </c>
    </row>
    <row r="3059" spans="1:7">
      <c r="A3059" s="3" t="s">
        <v>20</v>
      </c>
      <c r="B3059" s="3">
        <v>1999</v>
      </c>
      <c r="C3059" s="3">
        <v>142</v>
      </c>
      <c r="E3059" s="3">
        <v>1.773736</v>
      </c>
      <c r="F3059" s="3">
        <v>23.584095000000001</v>
      </c>
      <c r="G3059" s="3">
        <v>1.1000000000000001</v>
      </c>
    </row>
    <row r="3060" spans="1:7">
      <c r="A3060" s="3" t="s">
        <v>20</v>
      </c>
      <c r="B3060" s="3">
        <v>1999</v>
      </c>
      <c r="C3060" s="3">
        <v>142</v>
      </c>
      <c r="E3060" s="3">
        <v>1.773736</v>
      </c>
      <c r="F3060" s="3">
        <v>23.584095000000001</v>
      </c>
      <c r="G3060" s="3">
        <v>1.17</v>
      </c>
    </row>
    <row r="3061" spans="1:7">
      <c r="A3061" s="3" t="s">
        <v>20</v>
      </c>
      <c r="B3061" s="3">
        <v>1999</v>
      </c>
      <c r="C3061" s="3">
        <v>142</v>
      </c>
      <c r="E3061" s="3">
        <v>1.773736</v>
      </c>
      <c r="F3061" s="3">
        <v>23.584095000000001</v>
      </c>
      <c r="G3061" s="3">
        <v>1.1666669999999999</v>
      </c>
    </row>
    <row r="3062" spans="1:7">
      <c r="A3062" s="3" t="s">
        <v>20</v>
      </c>
      <c r="B3062" s="3">
        <v>2000</v>
      </c>
      <c r="C3062" s="3">
        <v>142</v>
      </c>
      <c r="E3062" s="3">
        <v>4.0864186</v>
      </c>
      <c r="F3062" s="3">
        <v>24.974777</v>
      </c>
      <c r="G3062" s="3">
        <v>2.1</v>
      </c>
    </row>
    <row r="3063" spans="1:7">
      <c r="A3063" s="3" t="s">
        <v>20</v>
      </c>
      <c r="B3063" s="3">
        <v>2000</v>
      </c>
      <c r="C3063" s="3">
        <v>142</v>
      </c>
      <c r="E3063" s="3">
        <v>4.0864186</v>
      </c>
      <c r="F3063" s="3">
        <v>24.974777</v>
      </c>
      <c r="G3063" s="3">
        <v>2.1</v>
      </c>
    </row>
    <row r="3064" spans="1:7">
      <c r="A3064" s="3" t="s">
        <v>20</v>
      </c>
      <c r="B3064" s="3">
        <v>2000</v>
      </c>
      <c r="C3064" s="3">
        <v>142</v>
      </c>
      <c r="E3064" s="3">
        <v>4.0864186</v>
      </c>
      <c r="F3064" s="3">
        <v>24.974777</v>
      </c>
      <c r="G3064" s="3">
        <v>2.144444</v>
      </c>
    </row>
    <row r="3065" spans="1:7">
      <c r="A3065" s="3" t="s">
        <v>20</v>
      </c>
      <c r="B3065" s="3">
        <v>2000</v>
      </c>
      <c r="C3065" s="3">
        <v>142</v>
      </c>
      <c r="E3065" s="3">
        <v>4.0864186</v>
      </c>
      <c r="F3065" s="3">
        <v>24.974777</v>
      </c>
      <c r="G3065" s="3">
        <v>2.144444</v>
      </c>
    </row>
    <row r="3066" spans="1:7">
      <c r="A3066" s="3" t="s">
        <v>20</v>
      </c>
      <c r="B3066" s="3">
        <v>2000</v>
      </c>
      <c r="C3066" s="3">
        <v>142</v>
      </c>
      <c r="E3066" s="3">
        <v>4.0864186</v>
      </c>
      <c r="F3066" s="3">
        <v>24.974777</v>
      </c>
      <c r="G3066" s="3">
        <v>2.1142859999999999</v>
      </c>
    </row>
    <row r="3067" spans="1:7">
      <c r="A3067" s="3" t="s">
        <v>20</v>
      </c>
      <c r="B3067" s="3">
        <v>2000</v>
      </c>
      <c r="C3067" s="3">
        <v>142</v>
      </c>
      <c r="E3067" s="3">
        <v>4.0864186</v>
      </c>
      <c r="F3067" s="3">
        <v>24.974777</v>
      </c>
      <c r="G3067" s="3">
        <v>2.0625</v>
      </c>
    </row>
    <row r="3068" spans="1:7">
      <c r="A3068" s="3" t="s">
        <v>20</v>
      </c>
      <c r="B3068" s="3">
        <v>2000</v>
      </c>
      <c r="C3068" s="3">
        <v>142</v>
      </c>
      <c r="E3068" s="3">
        <v>4.0864186</v>
      </c>
      <c r="F3068" s="3">
        <v>24.974777</v>
      </c>
      <c r="G3068" s="3">
        <v>2.02</v>
      </c>
    </row>
    <row r="3069" spans="1:7">
      <c r="A3069" s="3" t="s">
        <v>20</v>
      </c>
      <c r="B3069" s="3">
        <v>2000</v>
      </c>
      <c r="C3069" s="3">
        <v>142</v>
      </c>
      <c r="E3069" s="3">
        <v>4.0864186</v>
      </c>
      <c r="F3069" s="3">
        <v>24.974777</v>
      </c>
      <c r="G3069" s="3">
        <v>1.9555560000000001</v>
      </c>
    </row>
    <row r="3070" spans="1:7">
      <c r="A3070" s="3" t="s">
        <v>20</v>
      </c>
      <c r="B3070" s="3">
        <v>2000</v>
      </c>
      <c r="C3070" s="3">
        <v>142</v>
      </c>
      <c r="E3070" s="3">
        <v>4.0864186</v>
      </c>
      <c r="F3070" s="3">
        <v>24.974777</v>
      </c>
      <c r="G3070" s="3">
        <v>1.7375</v>
      </c>
    </row>
    <row r="3071" spans="1:7">
      <c r="A3071" s="3" t="s">
        <v>20</v>
      </c>
      <c r="B3071" s="3">
        <v>2000</v>
      </c>
      <c r="C3071" s="3">
        <v>142</v>
      </c>
      <c r="E3071" s="3">
        <v>4.0864186</v>
      </c>
      <c r="F3071" s="3">
        <v>24.974777</v>
      </c>
      <c r="G3071" s="3">
        <v>1.77</v>
      </c>
    </row>
    <row r="3072" spans="1:7">
      <c r="A3072" s="3" t="s">
        <v>20</v>
      </c>
      <c r="B3072" s="3">
        <v>2000</v>
      </c>
      <c r="C3072" s="3">
        <v>142</v>
      </c>
      <c r="E3072" s="3">
        <v>4.0864186</v>
      </c>
      <c r="F3072" s="3">
        <v>24.974777</v>
      </c>
      <c r="G3072" s="3">
        <v>1.75</v>
      </c>
    </row>
    <row r="3073" spans="1:7">
      <c r="A3073" s="3" t="s">
        <v>20</v>
      </c>
      <c r="B3073" s="3">
        <v>2000</v>
      </c>
      <c r="C3073" s="3">
        <v>142</v>
      </c>
      <c r="E3073" s="3">
        <v>4.0864186</v>
      </c>
      <c r="F3073" s="3">
        <v>24.974777</v>
      </c>
      <c r="G3073" s="3">
        <v>1.7222219999999999</v>
      </c>
    </row>
    <row r="3074" spans="1:7">
      <c r="A3074" s="3" t="s">
        <v>20</v>
      </c>
      <c r="B3074" s="3">
        <v>2001</v>
      </c>
      <c r="C3074" s="3">
        <v>142</v>
      </c>
      <c r="E3074" s="3">
        <v>13.37641</v>
      </c>
      <c r="F3074" s="3">
        <v>28.703018</v>
      </c>
      <c r="G3074" s="3">
        <v>2</v>
      </c>
    </row>
    <row r="3075" spans="1:7">
      <c r="A3075" s="3" t="s">
        <v>20</v>
      </c>
      <c r="B3075" s="3">
        <v>2001</v>
      </c>
      <c r="C3075" s="3">
        <v>142</v>
      </c>
      <c r="E3075" s="3">
        <v>13.37641</v>
      </c>
      <c r="F3075" s="3">
        <v>28.703018</v>
      </c>
      <c r="G3075" s="3">
        <v>1.99</v>
      </c>
    </row>
    <row r="3076" spans="1:7">
      <c r="A3076" s="3" t="s">
        <v>20</v>
      </c>
      <c r="B3076" s="3">
        <v>2001</v>
      </c>
      <c r="C3076" s="3">
        <v>142</v>
      </c>
      <c r="E3076" s="3">
        <v>13.37641</v>
      </c>
      <c r="F3076" s="3">
        <v>28.703018</v>
      </c>
      <c r="G3076" s="3">
        <v>2.0416669999999999</v>
      </c>
    </row>
    <row r="3077" spans="1:7">
      <c r="A3077" s="3" t="s">
        <v>20</v>
      </c>
      <c r="B3077" s="3">
        <v>2001</v>
      </c>
      <c r="C3077" s="3">
        <v>142</v>
      </c>
      <c r="E3077" s="3">
        <v>13.37641</v>
      </c>
      <c r="F3077" s="3">
        <v>28.703018</v>
      </c>
      <c r="G3077" s="3">
        <v>1.9571430000000001</v>
      </c>
    </row>
    <row r="3078" spans="1:7">
      <c r="A3078" s="3" t="s">
        <v>20</v>
      </c>
      <c r="B3078" s="3">
        <v>2001</v>
      </c>
      <c r="C3078" s="3">
        <v>142</v>
      </c>
      <c r="E3078" s="3">
        <v>13.37641</v>
      </c>
      <c r="F3078" s="3">
        <v>28.703018</v>
      </c>
      <c r="G3078" s="3">
        <v>1.990909</v>
      </c>
    </row>
    <row r="3079" spans="1:7">
      <c r="A3079" s="3" t="s">
        <v>20</v>
      </c>
      <c r="B3079" s="3">
        <v>2001</v>
      </c>
      <c r="C3079" s="3">
        <v>142</v>
      </c>
      <c r="E3079" s="3">
        <v>13.37641</v>
      </c>
      <c r="F3079" s="3">
        <v>28.703018</v>
      </c>
      <c r="G3079" s="3">
        <v>2.12</v>
      </c>
    </row>
    <row r="3080" spans="1:7">
      <c r="A3080" s="3" t="s">
        <v>20</v>
      </c>
      <c r="B3080" s="3">
        <v>2001</v>
      </c>
      <c r="C3080" s="3">
        <v>142</v>
      </c>
      <c r="E3080" s="3">
        <v>13.37641</v>
      </c>
      <c r="F3080" s="3">
        <v>28.703018</v>
      </c>
      <c r="G3080" s="3">
        <v>2.2166670000000002</v>
      </c>
    </row>
    <row r="3081" spans="1:7">
      <c r="A3081" s="3" t="s">
        <v>20</v>
      </c>
      <c r="B3081" s="3">
        <v>2001</v>
      </c>
      <c r="C3081" s="3">
        <v>142</v>
      </c>
      <c r="E3081" s="3">
        <v>13.37641</v>
      </c>
      <c r="F3081" s="3">
        <v>28.703018</v>
      </c>
      <c r="G3081" s="3">
        <v>2.0111110000000001</v>
      </c>
    </row>
    <row r="3082" spans="1:7">
      <c r="A3082" s="3" t="s">
        <v>20</v>
      </c>
      <c r="B3082" s="3">
        <v>2001</v>
      </c>
      <c r="C3082" s="3">
        <v>142</v>
      </c>
      <c r="E3082" s="3">
        <v>13.37641</v>
      </c>
      <c r="F3082" s="3">
        <v>28.703018</v>
      </c>
      <c r="G3082" s="3">
        <v>1.9888889999999999</v>
      </c>
    </row>
    <row r="3083" spans="1:7">
      <c r="A3083" s="3" t="s">
        <v>20</v>
      </c>
      <c r="B3083" s="3">
        <v>2001</v>
      </c>
      <c r="C3083" s="3">
        <v>142</v>
      </c>
      <c r="E3083" s="3">
        <v>13.37641</v>
      </c>
      <c r="F3083" s="3">
        <v>28.703018</v>
      </c>
      <c r="G3083" s="3">
        <v>1.911111</v>
      </c>
    </row>
    <row r="3084" spans="1:7">
      <c r="A3084" s="3" t="s">
        <v>20</v>
      </c>
      <c r="B3084" s="3">
        <v>2001</v>
      </c>
      <c r="C3084" s="3">
        <v>142</v>
      </c>
      <c r="E3084" s="3">
        <v>13.37641</v>
      </c>
      <c r="F3084" s="3">
        <v>28.703018</v>
      </c>
      <c r="G3084" s="3">
        <v>1.4818180000000001</v>
      </c>
    </row>
    <row r="3085" spans="1:7">
      <c r="A3085" s="3" t="s">
        <v>20</v>
      </c>
      <c r="B3085" s="3">
        <v>2001</v>
      </c>
      <c r="C3085" s="3">
        <v>142</v>
      </c>
      <c r="E3085" s="3">
        <v>13.37641</v>
      </c>
      <c r="F3085" s="3">
        <v>28.703018</v>
      </c>
      <c r="G3085" s="3">
        <v>1.3</v>
      </c>
    </row>
    <row r="3086" spans="1:7">
      <c r="A3086" s="3" t="s">
        <v>20</v>
      </c>
      <c r="B3086" s="3">
        <v>2002</v>
      </c>
      <c r="C3086" s="3">
        <v>142</v>
      </c>
      <c r="E3086" s="3">
        <v>11.207637</v>
      </c>
      <c r="F3086" s="3">
        <v>27.275244000000001</v>
      </c>
      <c r="G3086" s="3">
        <v>2.1124999999999998</v>
      </c>
    </row>
    <row r="3087" spans="1:7">
      <c r="A3087" s="3" t="s">
        <v>20</v>
      </c>
      <c r="B3087" s="3">
        <v>2002</v>
      </c>
      <c r="C3087" s="3">
        <v>142</v>
      </c>
      <c r="E3087" s="3">
        <v>11.207637</v>
      </c>
      <c r="F3087" s="3">
        <v>27.275244000000001</v>
      </c>
      <c r="G3087" s="3">
        <v>2.2111109999999998</v>
      </c>
    </row>
    <row r="3088" spans="1:7">
      <c r="A3088" s="3" t="s">
        <v>20</v>
      </c>
      <c r="B3088" s="3">
        <v>2002</v>
      </c>
      <c r="C3088" s="3">
        <v>142</v>
      </c>
      <c r="E3088" s="3">
        <v>11.207637</v>
      </c>
      <c r="F3088" s="3">
        <v>27.275244000000001</v>
      </c>
      <c r="G3088" s="3">
        <v>2.2011270000000001</v>
      </c>
    </row>
    <row r="3089" spans="1:7">
      <c r="A3089" s="3" t="s">
        <v>20</v>
      </c>
      <c r="B3089" s="3">
        <v>2002</v>
      </c>
      <c r="C3089" s="3">
        <v>142</v>
      </c>
      <c r="E3089" s="3">
        <v>11.207637</v>
      </c>
      <c r="F3089" s="3">
        <v>27.275244000000001</v>
      </c>
      <c r="G3089" s="3">
        <v>2.2583329999999999</v>
      </c>
    </row>
    <row r="3090" spans="1:7">
      <c r="A3090" s="3" t="s">
        <v>20</v>
      </c>
      <c r="B3090" s="3">
        <v>2002</v>
      </c>
      <c r="C3090" s="3">
        <v>142</v>
      </c>
      <c r="E3090" s="3">
        <v>11.207637</v>
      </c>
      <c r="F3090" s="3">
        <v>27.275244000000001</v>
      </c>
      <c r="G3090" s="3">
        <v>2.28254</v>
      </c>
    </row>
    <row r="3091" spans="1:7">
      <c r="A3091" s="3" t="s">
        <v>20</v>
      </c>
      <c r="B3091" s="3">
        <v>2002</v>
      </c>
      <c r="C3091" s="3">
        <v>142</v>
      </c>
      <c r="E3091" s="3">
        <v>11.207637</v>
      </c>
      <c r="F3091" s="3">
        <v>27.275244000000001</v>
      </c>
      <c r="G3091" s="3">
        <v>2.233333</v>
      </c>
    </row>
    <row r="3092" spans="1:7">
      <c r="A3092" s="3" t="s">
        <v>20</v>
      </c>
      <c r="B3092" s="3">
        <v>2002</v>
      </c>
      <c r="C3092" s="3">
        <v>142</v>
      </c>
      <c r="E3092" s="3">
        <v>11.207637</v>
      </c>
      <c r="F3092" s="3">
        <v>27.275244000000001</v>
      </c>
      <c r="G3092" s="3">
        <v>2.3695550000000001</v>
      </c>
    </row>
    <row r="3093" spans="1:7">
      <c r="A3093" s="3" t="s">
        <v>20</v>
      </c>
      <c r="B3093" s="3">
        <v>2002</v>
      </c>
      <c r="C3093" s="3">
        <v>142</v>
      </c>
      <c r="E3093" s="3">
        <v>11.207637</v>
      </c>
      <c r="F3093" s="3">
        <v>27.275244000000001</v>
      </c>
      <c r="G3093" s="3">
        <v>2.0499999999999998</v>
      </c>
    </row>
    <row r="3094" spans="1:7">
      <c r="A3094" s="3" t="s">
        <v>20</v>
      </c>
      <c r="B3094" s="3">
        <v>2002</v>
      </c>
      <c r="C3094" s="3">
        <v>142</v>
      </c>
      <c r="E3094" s="3">
        <v>11.207637</v>
      </c>
      <c r="F3094" s="3">
        <v>27.275244000000001</v>
      </c>
      <c r="G3094" s="3">
        <v>1.919179</v>
      </c>
    </row>
    <row r="3095" spans="1:7">
      <c r="A3095" s="3" t="s">
        <v>20</v>
      </c>
      <c r="B3095" s="3">
        <v>2002</v>
      </c>
      <c r="C3095" s="3">
        <v>142</v>
      </c>
      <c r="E3095" s="3">
        <v>11.207637</v>
      </c>
      <c r="F3095" s="3">
        <v>27.275244000000001</v>
      </c>
      <c r="G3095" s="3">
        <v>1.824783</v>
      </c>
    </row>
    <row r="3096" spans="1:7">
      <c r="A3096" s="3" t="s">
        <v>20</v>
      </c>
      <c r="B3096" s="3">
        <v>2002</v>
      </c>
      <c r="C3096" s="3">
        <v>142</v>
      </c>
      <c r="E3096" s="3">
        <v>11.207637</v>
      </c>
      <c r="F3096" s="3">
        <v>27.275244000000001</v>
      </c>
      <c r="G3096" s="3">
        <v>1.7167049999999999</v>
      </c>
    </row>
    <row r="3097" spans="1:7">
      <c r="A3097" s="3" t="s">
        <v>20</v>
      </c>
      <c r="B3097" s="3">
        <v>2002</v>
      </c>
      <c r="C3097" s="3">
        <v>142</v>
      </c>
      <c r="E3097" s="3">
        <v>11.207637</v>
      </c>
      <c r="F3097" s="3">
        <v>27.275244000000001</v>
      </c>
      <c r="G3097" s="3">
        <v>1.707614</v>
      </c>
    </row>
    <row r="3098" spans="1:7">
      <c r="A3098" s="3" t="s">
        <v>20</v>
      </c>
      <c r="B3098" s="3">
        <v>2003</v>
      </c>
      <c r="C3098" s="3">
        <v>142</v>
      </c>
      <c r="E3098" s="3">
        <v>6.9665637</v>
      </c>
      <c r="F3098" s="3">
        <v>34.012821000000002</v>
      </c>
      <c r="G3098" s="3">
        <v>2.1599840000000001</v>
      </c>
    </row>
    <row r="3099" spans="1:7">
      <c r="A3099" s="3" t="s">
        <v>20</v>
      </c>
      <c r="B3099" s="3">
        <v>2003</v>
      </c>
      <c r="C3099" s="3">
        <v>142</v>
      </c>
      <c r="E3099" s="3">
        <v>6.9665637</v>
      </c>
      <c r="F3099" s="3">
        <v>34.012821000000002</v>
      </c>
      <c r="G3099" s="3">
        <v>2.0750000000000002</v>
      </c>
    </row>
    <row r="3100" spans="1:7">
      <c r="A3100" s="3" t="s">
        <v>20</v>
      </c>
      <c r="B3100" s="3">
        <v>2003</v>
      </c>
      <c r="C3100" s="3">
        <v>142</v>
      </c>
      <c r="E3100" s="3">
        <v>6.9665637</v>
      </c>
      <c r="F3100" s="3">
        <v>34.012821000000002</v>
      </c>
      <c r="G3100" s="3">
        <v>2.1090909999999998</v>
      </c>
    </row>
    <row r="3101" spans="1:7">
      <c r="A3101" s="3" t="s">
        <v>20</v>
      </c>
      <c r="B3101" s="3">
        <v>2003</v>
      </c>
      <c r="C3101" s="3">
        <v>142</v>
      </c>
      <c r="E3101" s="3">
        <v>6.9665637</v>
      </c>
      <c r="F3101" s="3">
        <v>34.012821000000002</v>
      </c>
      <c r="G3101" s="3">
        <v>2.0818180000000002</v>
      </c>
    </row>
    <row r="3102" spans="1:7">
      <c r="A3102" s="3" t="s">
        <v>20</v>
      </c>
      <c r="B3102" s="3">
        <v>2003</v>
      </c>
      <c r="C3102" s="3">
        <v>142</v>
      </c>
      <c r="E3102" s="3">
        <v>6.9665637</v>
      </c>
      <c r="F3102" s="3">
        <v>34.012821000000002</v>
      </c>
      <c r="G3102" s="3">
        <v>1.8520700000000001</v>
      </c>
    </row>
    <row r="3103" spans="1:7">
      <c r="A3103" s="3" t="s">
        <v>20</v>
      </c>
      <c r="B3103" s="3">
        <v>2003</v>
      </c>
      <c r="C3103" s="3">
        <v>142</v>
      </c>
      <c r="E3103" s="3">
        <v>6.9665637</v>
      </c>
      <c r="F3103" s="3">
        <v>34.012821000000002</v>
      </c>
      <c r="G3103" s="3">
        <v>1.9541230000000001</v>
      </c>
    </row>
    <row r="3104" spans="1:7">
      <c r="A3104" s="3" t="s">
        <v>20</v>
      </c>
      <c r="B3104" s="3">
        <v>2003</v>
      </c>
      <c r="C3104" s="3">
        <v>142</v>
      </c>
      <c r="E3104" s="3">
        <v>6.9665637</v>
      </c>
      <c r="F3104" s="3">
        <v>34.012821000000002</v>
      </c>
      <c r="G3104" s="3">
        <v>2.2476690000000001</v>
      </c>
    </row>
    <row r="3105" spans="1:7">
      <c r="A3105" s="3" t="s">
        <v>20</v>
      </c>
      <c r="B3105" s="3">
        <v>2003</v>
      </c>
      <c r="C3105" s="3">
        <v>142</v>
      </c>
      <c r="E3105" s="3">
        <v>6.9665637</v>
      </c>
      <c r="F3105" s="3">
        <v>34.012821000000002</v>
      </c>
      <c r="G3105" s="3">
        <v>2.1688689999999999</v>
      </c>
    </row>
    <row r="3106" spans="1:7">
      <c r="A3106" s="3" t="s">
        <v>20</v>
      </c>
      <c r="B3106" s="3">
        <v>2003</v>
      </c>
      <c r="C3106" s="3">
        <v>142</v>
      </c>
      <c r="E3106" s="3">
        <v>6.9665637</v>
      </c>
      <c r="F3106" s="3">
        <v>34.012821000000002</v>
      </c>
      <c r="G3106" s="3">
        <v>2.37771</v>
      </c>
    </row>
    <row r="3107" spans="1:7">
      <c r="A3107" s="3" t="s">
        <v>20</v>
      </c>
      <c r="B3107" s="3">
        <v>2003</v>
      </c>
      <c r="C3107" s="3">
        <v>142</v>
      </c>
      <c r="E3107" s="3">
        <v>6.9665637</v>
      </c>
      <c r="F3107" s="3">
        <v>34.012821000000002</v>
      </c>
      <c r="G3107" s="3">
        <v>2.744227</v>
      </c>
    </row>
    <row r="3108" spans="1:7">
      <c r="A3108" s="3" t="s">
        <v>20</v>
      </c>
      <c r="B3108" s="3">
        <v>2003</v>
      </c>
      <c r="C3108" s="3">
        <v>142</v>
      </c>
      <c r="E3108" s="3">
        <v>6.9665637</v>
      </c>
      <c r="F3108" s="3">
        <v>34.012821000000002</v>
      </c>
      <c r="G3108" s="3">
        <v>2.756637</v>
      </c>
    </row>
    <row r="3109" spans="1:7">
      <c r="A3109" s="3" t="s">
        <v>20</v>
      </c>
      <c r="B3109" s="3">
        <v>2003</v>
      </c>
      <c r="C3109" s="3">
        <v>142</v>
      </c>
      <c r="E3109" s="3">
        <v>6.9665637</v>
      </c>
      <c r="F3109" s="3">
        <v>34.012821000000002</v>
      </c>
      <c r="G3109" s="3">
        <v>2.9225599999999998</v>
      </c>
    </row>
    <row r="3110" spans="1:7">
      <c r="A3110" s="3" t="s">
        <v>20</v>
      </c>
      <c r="B3110" s="3">
        <v>2004</v>
      </c>
      <c r="C3110" s="3">
        <v>142</v>
      </c>
      <c r="E3110" s="3">
        <v>5.3314589999999997</v>
      </c>
      <c r="F3110" s="3">
        <v>43.176754000000003</v>
      </c>
      <c r="G3110" s="3">
        <v>2.8410169999999999</v>
      </c>
    </row>
    <row r="3111" spans="1:7">
      <c r="A3111" s="3" t="s">
        <v>20</v>
      </c>
      <c r="B3111" s="3">
        <v>2004</v>
      </c>
      <c r="C3111" s="3">
        <v>142</v>
      </c>
      <c r="E3111" s="3">
        <v>5.3314589999999997</v>
      </c>
      <c r="F3111" s="3">
        <v>43.176754000000003</v>
      </c>
      <c r="G3111" s="3">
        <v>2.8410169999999999</v>
      </c>
    </row>
    <row r="3112" spans="1:7">
      <c r="A3112" s="3" t="s">
        <v>20</v>
      </c>
      <c r="B3112" s="3">
        <v>2004</v>
      </c>
      <c r="C3112" s="3">
        <v>142</v>
      </c>
      <c r="E3112" s="3">
        <v>5.3314589999999997</v>
      </c>
      <c r="F3112" s="3">
        <v>43.176754000000003</v>
      </c>
      <c r="G3112" s="3">
        <v>2.8410169999999999</v>
      </c>
    </row>
    <row r="3113" spans="1:7">
      <c r="A3113" s="3" t="s">
        <v>20</v>
      </c>
      <c r="B3113" s="3">
        <v>2004</v>
      </c>
      <c r="C3113" s="3">
        <v>142</v>
      </c>
      <c r="E3113" s="3">
        <v>5.3314589999999997</v>
      </c>
      <c r="F3113" s="3">
        <v>43.176754000000003</v>
      </c>
      <c r="G3113" s="3">
        <v>2.8410169999999999</v>
      </c>
    </row>
    <row r="3114" spans="1:7">
      <c r="A3114" s="3" t="s">
        <v>20</v>
      </c>
      <c r="B3114" s="3">
        <v>2004</v>
      </c>
      <c r="C3114" s="3">
        <v>142</v>
      </c>
      <c r="E3114" s="3">
        <v>5.3314589999999997</v>
      </c>
      <c r="F3114" s="3">
        <v>43.176754000000003</v>
      </c>
      <c r="G3114" s="3">
        <v>2.8410169999999999</v>
      </c>
    </row>
    <row r="3115" spans="1:7">
      <c r="A3115" s="3" t="s">
        <v>20</v>
      </c>
      <c r="B3115" s="3">
        <v>2004</v>
      </c>
      <c r="C3115" s="3">
        <v>142</v>
      </c>
      <c r="E3115" s="3">
        <v>5.3314589999999997</v>
      </c>
      <c r="F3115" s="3">
        <v>43.176754000000003</v>
      </c>
      <c r="G3115" s="3">
        <v>2.8410169999999999</v>
      </c>
    </row>
    <row r="3116" spans="1:7">
      <c r="A3116" s="3" t="s">
        <v>20</v>
      </c>
      <c r="B3116" s="3">
        <v>2004</v>
      </c>
      <c r="C3116" s="3">
        <v>142</v>
      </c>
      <c r="E3116" s="3">
        <v>5.3314589999999997</v>
      </c>
      <c r="F3116" s="3">
        <v>43.176754000000003</v>
      </c>
      <c r="G3116" s="3">
        <v>2.8410169999999999</v>
      </c>
    </row>
    <row r="3117" spans="1:7">
      <c r="A3117" s="3" t="s">
        <v>20</v>
      </c>
      <c r="B3117" s="3">
        <v>2004</v>
      </c>
      <c r="C3117" s="3">
        <v>142</v>
      </c>
      <c r="E3117" s="3">
        <v>5.3314589999999997</v>
      </c>
      <c r="F3117" s="3">
        <v>43.176754000000003</v>
      </c>
      <c r="G3117" s="3">
        <v>2.8410169999999999</v>
      </c>
    </row>
    <row r="3118" spans="1:7">
      <c r="A3118" s="3" t="s">
        <v>20</v>
      </c>
      <c r="B3118" s="3">
        <v>2004</v>
      </c>
      <c r="C3118" s="3">
        <v>142</v>
      </c>
      <c r="E3118" s="3">
        <v>5.3314589999999997</v>
      </c>
      <c r="F3118" s="3">
        <v>43.176754000000003</v>
      </c>
      <c r="G3118" s="3">
        <v>2.8410169999999999</v>
      </c>
    </row>
    <row r="3119" spans="1:7">
      <c r="A3119" s="3" t="s">
        <v>20</v>
      </c>
      <c r="B3119" s="3">
        <v>2004</v>
      </c>
      <c r="C3119" s="3">
        <v>142</v>
      </c>
      <c r="E3119" s="3">
        <v>5.3314589999999997</v>
      </c>
      <c r="F3119" s="3">
        <v>43.176754000000003</v>
      </c>
      <c r="G3119" s="3">
        <v>2.8410169999999999</v>
      </c>
    </row>
    <row r="3120" spans="1:7">
      <c r="A3120" s="3" t="s">
        <v>20</v>
      </c>
      <c r="B3120" s="3">
        <v>2004</v>
      </c>
      <c r="C3120" s="3">
        <v>142</v>
      </c>
      <c r="E3120" s="3">
        <v>5.3314589999999997</v>
      </c>
      <c r="F3120" s="3">
        <v>43.176754000000003</v>
      </c>
      <c r="G3120" s="3">
        <v>2.8410169999999999</v>
      </c>
    </row>
    <row r="3121" spans="1:7">
      <c r="A3121" s="3" t="s">
        <v>20</v>
      </c>
      <c r="B3121" s="3">
        <v>2004</v>
      </c>
      <c r="C3121" s="3">
        <v>142</v>
      </c>
      <c r="E3121" s="3">
        <v>5.3314589999999997</v>
      </c>
      <c r="F3121" s="3">
        <v>43.176754000000003</v>
      </c>
      <c r="G3121" s="3">
        <v>2.8410169999999999</v>
      </c>
    </row>
    <row r="3122" spans="1:7">
      <c r="A3122" s="3" t="s">
        <v>20</v>
      </c>
      <c r="B3122" s="3">
        <v>2005</v>
      </c>
      <c r="C3122" s="3">
        <v>142</v>
      </c>
      <c r="E3122" s="3">
        <v>8.9786587000000004</v>
      </c>
      <c r="F3122" s="3">
        <v>43.954472000000003</v>
      </c>
      <c r="G3122" s="3">
        <v>2.5233650000000001</v>
      </c>
    </row>
    <row r="3123" spans="1:7">
      <c r="A3123" s="3" t="s">
        <v>20</v>
      </c>
      <c r="B3123" s="3">
        <v>2005</v>
      </c>
      <c r="C3123" s="3">
        <v>142</v>
      </c>
      <c r="E3123" s="3">
        <v>8.9786587000000004</v>
      </c>
      <c r="F3123" s="3">
        <v>43.954472000000003</v>
      </c>
      <c r="G3123" s="3">
        <v>2.5913020000000002</v>
      </c>
    </row>
    <row r="3124" spans="1:7">
      <c r="A3124" s="3" t="s">
        <v>20</v>
      </c>
      <c r="B3124" s="3">
        <v>2005</v>
      </c>
      <c r="C3124" s="3">
        <v>142</v>
      </c>
      <c r="E3124" s="3">
        <v>8.9786587000000004</v>
      </c>
      <c r="F3124" s="3">
        <v>43.954472000000003</v>
      </c>
      <c r="G3124" s="3">
        <v>2.4827430000000001</v>
      </c>
    </row>
    <row r="3125" spans="1:7">
      <c r="A3125" s="3" t="s">
        <v>20</v>
      </c>
      <c r="B3125" s="3">
        <v>2005</v>
      </c>
      <c r="C3125" s="3">
        <v>142</v>
      </c>
      <c r="E3125" s="3">
        <v>8.9786587000000004</v>
      </c>
      <c r="F3125" s="3">
        <v>43.954472000000003</v>
      </c>
      <c r="G3125" s="3">
        <v>2.5845199999999999</v>
      </c>
    </row>
    <row r="3126" spans="1:7">
      <c r="A3126" s="3" t="s">
        <v>20</v>
      </c>
      <c r="B3126" s="3">
        <v>2005</v>
      </c>
      <c r="C3126" s="3">
        <v>142</v>
      </c>
      <c r="E3126" s="3">
        <v>8.9786587000000004</v>
      </c>
      <c r="F3126" s="3">
        <v>43.954472000000003</v>
      </c>
      <c r="G3126" s="3">
        <v>2.6145480000000001</v>
      </c>
    </row>
    <row r="3127" spans="1:7">
      <c r="A3127" s="3" t="s">
        <v>20</v>
      </c>
      <c r="B3127" s="3">
        <v>2005</v>
      </c>
      <c r="C3127" s="3">
        <v>142</v>
      </c>
      <c r="E3127" s="3">
        <v>8.9786587000000004</v>
      </c>
      <c r="F3127" s="3">
        <v>43.954472000000003</v>
      </c>
      <c r="G3127" s="3">
        <v>2.593998</v>
      </c>
    </row>
    <row r="3128" spans="1:7">
      <c r="A3128" s="3" t="s">
        <v>20</v>
      </c>
      <c r="B3128" s="3">
        <v>2005</v>
      </c>
      <c r="C3128" s="3">
        <v>142</v>
      </c>
      <c r="E3128" s="3">
        <v>8.9786587000000004</v>
      </c>
      <c r="F3128" s="3">
        <v>43.954472000000003</v>
      </c>
      <c r="G3128" s="3">
        <v>2.7557480000000001</v>
      </c>
    </row>
    <row r="3129" spans="1:7">
      <c r="A3129" s="3" t="s">
        <v>20</v>
      </c>
      <c r="B3129" s="3">
        <v>2005</v>
      </c>
      <c r="C3129" s="3">
        <v>142</v>
      </c>
      <c r="E3129" s="3">
        <v>8.9786587000000004</v>
      </c>
      <c r="F3129" s="3">
        <v>43.954472000000003</v>
      </c>
      <c r="G3129" s="3">
        <v>2.632142</v>
      </c>
    </row>
    <row r="3130" spans="1:7">
      <c r="A3130" s="3" t="s">
        <v>20</v>
      </c>
      <c r="B3130" s="3">
        <v>2005</v>
      </c>
      <c r="C3130" s="3">
        <v>142</v>
      </c>
      <c r="E3130" s="3">
        <v>8.9786587000000004</v>
      </c>
      <c r="F3130" s="3">
        <v>43.954472000000003</v>
      </c>
      <c r="G3130" s="3">
        <v>2.7551519999999998</v>
      </c>
    </row>
    <row r="3131" spans="1:7">
      <c r="A3131" s="3" t="s">
        <v>20</v>
      </c>
      <c r="B3131" s="3">
        <v>2005</v>
      </c>
      <c r="C3131" s="3">
        <v>142</v>
      </c>
      <c r="E3131" s="3">
        <v>8.9786587000000004</v>
      </c>
      <c r="F3131" s="3">
        <v>43.954472000000003</v>
      </c>
      <c r="G3131" s="3">
        <v>2.8547159999999998</v>
      </c>
    </row>
    <row r="3132" spans="1:7">
      <c r="A3132" s="3" t="s">
        <v>20</v>
      </c>
      <c r="B3132" s="3">
        <v>2005</v>
      </c>
      <c r="C3132" s="3">
        <v>142</v>
      </c>
      <c r="E3132" s="3">
        <v>8.9786587000000004</v>
      </c>
      <c r="F3132" s="3">
        <v>43.954472000000003</v>
      </c>
      <c r="G3132" s="3">
        <v>2.793139</v>
      </c>
    </row>
    <row r="3133" spans="1:7">
      <c r="A3133" s="3" t="s">
        <v>20</v>
      </c>
      <c r="B3133" s="3">
        <v>2005</v>
      </c>
      <c r="C3133" s="3">
        <v>142</v>
      </c>
      <c r="E3133" s="3">
        <v>8.9786587000000004</v>
      </c>
      <c r="F3133" s="3">
        <v>43.954472000000003</v>
      </c>
      <c r="G3133" s="3">
        <v>2.7073550000000002</v>
      </c>
    </row>
    <row r="3134" spans="1:7">
      <c r="A3134" s="3" t="s">
        <v>20</v>
      </c>
      <c r="B3134" s="3">
        <v>2006</v>
      </c>
      <c r="C3134" s="3">
        <v>142</v>
      </c>
      <c r="E3134" s="3">
        <v>12.960214000000001</v>
      </c>
      <c r="F3134" s="3">
        <v>42.476559000000002</v>
      </c>
      <c r="G3134" s="3">
        <v>2.2124220000000001</v>
      </c>
    </row>
    <row r="3135" spans="1:7">
      <c r="A3135" s="3" t="s">
        <v>20</v>
      </c>
      <c r="B3135" s="3">
        <v>2006</v>
      </c>
      <c r="C3135" s="3">
        <v>142</v>
      </c>
      <c r="E3135" s="3">
        <v>12.960214000000001</v>
      </c>
      <c r="F3135" s="3">
        <v>42.476559000000002</v>
      </c>
      <c r="G3135" s="3">
        <v>2.2108340000000002</v>
      </c>
    </row>
    <row r="3136" spans="1:7">
      <c r="A3136" s="3" t="s">
        <v>20</v>
      </c>
      <c r="B3136" s="3">
        <v>2006</v>
      </c>
      <c r="C3136" s="3">
        <v>142</v>
      </c>
      <c r="E3136" s="3">
        <v>12.960214000000001</v>
      </c>
      <c r="F3136" s="3">
        <v>42.476559000000002</v>
      </c>
      <c r="G3136" s="3">
        <v>2.3095140000000001</v>
      </c>
    </row>
    <row r="3137" spans="1:7">
      <c r="A3137" s="3" t="s">
        <v>20</v>
      </c>
      <c r="B3137" s="3">
        <v>2006</v>
      </c>
      <c r="C3137" s="3">
        <v>142</v>
      </c>
      <c r="E3137" s="3">
        <v>12.960214000000001</v>
      </c>
      <c r="F3137" s="3">
        <v>42.476559000000002</v>
      </c>
      <c r="G3137" s="3">
        <v>2.5099999999999998</v>
      </c>
    </row>
    <row r="3138" spans="1:7">
      <c r="A3138" s="3" t="s">
        <v>20</v>
      </c>
      <c r="B3138" s="3">
        <v>2006</v>
      </c>
      <c r="C3138" s="3">
        <v>142</v>
      </c>
      <c r="E3138" s="3">
        <v>12.960214000000001</v>
      </c>
      <c r="F3138" s="3">
        <v>42.476559000000002</v>
      </c>
      <c r="G3138" s="3">
        <v>2.5599669999999999</v>
      </c>
    </row>
    <row r="3139" spans="1:7">
      <c r="A3139" s="3" t="s">
        <v>20</v>
      </c>
      <c r="B3139" s="3">
        <v>2006</v>
      </c>
      <c r="C3139" s="3">
        <v>142</v>
      </c>
      <c r="E3139" s="3">
        <v>12.960214000000001</v>
      </c>
      <c r="F3139" s="3">
        <v>42.476559000000002</v>
      </c>
      <c r="G3139" s="3">
        <v>2.5599669999999999</v>
      </c>
    </row>
    <row r="3140" spans="1:7">
      <c r="A3140" s="3" t="s">
        <v>20</v>
      </c>
      <c r="B3140" s="3">
        <v>2006</v>
      </c>
      <c r="C3140" s="3">
        <v>142</v>
      </c>
      <c r="E3140" s="3">
        <v>12.960214000000001</v>
      </c>
      <c r="F3140" s="3">
        <v>42.476559000000002</v>
      </c>
      <c r="G3140" s="3">
        <v>2.5013269999999999</v>
      </c>
    </row>
    <row r="3141" spans="1:7">
      <c r="A3141" s="3" t="s">
        <v>20</v>
      </c>
      <c r="B3141" s="3">
        <v>2006</v>
      </c>
      <c r="C3141" s="3">
        <v>142</v>
      </c>
      <c r="E3141" s="3">
        <v>12.960214000000001</v>
      </c>
      <c r="F3141" s="3">
        <v>42.476559000000002</v>
      </c>
      <c r="G3141" s="3">
        <v>2.5363639999999998</v>
      </c>
    </row>
    <row r="3142" spans="1:7">
      <c r="A3142" s="3" t="s">
        <v>20</v>
      </c>
      <c r="B3142" s="3">
        <v>2006</v>
      </c>
      <c r="C3142" s="3">
        <v>142</v>
      </c>
      <c r="E3142" s="3">
        <v>12.960214000000001</v>
      </c>
      <c r="F3142" s="3">
        <v>42.476559000000002</v>
      </c>
      <c r="G3142" s="3">
        <v>2.638045</v>
      </c>
    </row>
    <row r="3143" spans="1:7">
      <c r="A3143" s="3" t="s">
        <v>20</v>
      </c>
      <c r="B3143" s="3">
        <v>2006</v>
      </c>
      <c r="C3143" s="3">
        <v>142</v>
      </c>
      <c r="E3143" s="3">
        <v>12.960214000000001</v>
      </c>
      <c r="F3143" s="3">
        <v>42.476559000000002</v>
      </c>
      <c r="G3143" s="3">
        <v>2.8158500000000002</v>
      </c>
    </row>
    <row r="3144" spans="1:7">
      <c r="A3144" s="3" t="s">
        <v>20</v>
      </c>
      <c r="B3144" s="3">
        <v>2006</v>
      </c>
      <c r="C3144" s="3">
        <v>142</v>
      </c>
      <c r="E3144" s="3">
        <v>12.960214000000001</v>
      </c>
      <c r="F3144" s="3">
        <v>42.476559000000002</v>
      </c>
      <c r="G3144" s="3">
        <v>2.9690430000000001</v>
      </c>
    </row>
    <row r="3145" spans="1:7">
      <c r="A3145" s="3" t="s">
        <v>20</v>
      </c>
      <c r="B3145" s="3">
        <v>2006</v>
      </c>
      <c r="C3145" s="3">
        <v>142</v>
      </c>
      <c r="E3145" s="3">
        <v>12.960214000000001</v>
      </c>
      <c r="F3145" s="3">
        <v>42.476559000000002</v>
      </c>
      <c r="G3145" s="3">
        <v>3.005992</v>
      </c>
    </row>
    <row r="3146" spans="1:7">
      <c r="A3146" s="3" t="s">
        <v>20</v>
      </c>
      <c r="B3146" s="3">
        <v>2007</v>
      </c>
      <c r="C3146" s="3">
        <v>142</v>
      </c>
      <c r="E3146" s="3">
        <v>15.888230999999999</v>
      </c>
      <c r="F3146" s="3">
        <v>52.790035000000003</v>
      </c>
      <c r="G3146" s="3">
        <v>2.6960999999999999</v>
      </c>
    </row>
    <row r="3147" spans="1:7">
      <c r="A3147" s="3" t="s">
        <v>20</v>
      </c>
      <c r="B3147" s="3">
        <v>2007</v>
      </c>
      <c r="C3147" s="3">
        <v>142</v>
      </c>
      <c r="E3147" s="3">
        <v>15.888230999999999</v>
      </c>
      <c r="F3147" s="3">
        <v>52.790035000000003</v>
      </c>
      <c r="G3147" s="3">
        <v>2.733724</v>
      </c>
    </row>
    <row r="3148" spans="1:7">
      <c r="A3148" s="3" t="s">
        <v>20</v>
      </c>
      <c r="B3148" s="3">
        <v>2007</v>
      </c>
      <c r="C3148" s="3">
        <v>142</v>
      </c>
      <c r="D3148" s="3">
        <v>4.4502381</v>
      </c>
      <c r="E3148" s="3">
        <v>15.888230999999999</v>
      </c>
      <c r="F3148" s="3">
        <v>52.790035000000003</v>
      </c>
      <c r="G3148" s="3">
        <v>2.794</v>
      </c>
    </row>
    <row r="3149" spans="1:7">
      <c r="A3149" s="3" t="s">
        <v>20</v>
      </c>
      <c r="B3149" s="3">
        <v>2007</v>
      </c>
      <c r="C3149" s="3">
        <v>142</v>
      </c>
      <c r="D3149" s="3">
        <v>4.6938095000000004</v>
      </c>
      <c r="E3149" s="3">
        <v>15.888230999999999</v>
      </c>
      <c r="F3149" s="3">
        <v>52.790035000000003</v>
      </c>
      <c r="G3149" s="3">
        <v>2.8055789999999998</v>
      </c>
    </row>
    <row r="3150" spans="1:7">
      <c r="A3150" s="3" t="s">
        <v>20</v>
      </c>
      <c r="B3150" s="3">
        <v>2007</v>
      </c>
      <c r="C3150" s="3">
        <v>142</v>
      </c>
      <c r="D3150" s="3">
        <v>4.8840434999999998</v>
      </c>
      <c r="E3150" s="3">
        <v>15.888230999999999</v>
      </c>
      <c r="F3150" s="3">
        <v>52.790035000000003</v>
      </c>
      <c r="G3150" s="3">
        <v>2.9010359999999999</v>
      </c>
    </row>
    <row r="3151" spans="1:7">
      <c r="A3151" s="3" t="s">
        <v>20</v>
      </c>
      <c r="B3151" s="3">
        <v>2007</v>
      </c>
      <c r="C3151" s="3">
        <v>142</v>
      </c>
      <c r="D3151" s="3">
        <v>5.2013809999999996</v>
      </c>
      <c r="E3151" s="3">
        <v>15.888230999999999</v>
      </c>
      <c r="F3151" s="3">
        <v>52.790035000000003</v>
      </c>
      <c r="G3151" s="3">
        <v>3.1044170000000002</v>
      </c>
    </row>
    <row r="3152" spans="1:7">
      <c r="A3152" s="3" t="s">
        <v>20</v>
      </c>
      <c r="B3152" s="3">
        <v>2007</v>
      </c>
      <c r="C3152" s="3">
        <v>142</v>
      </c>
      <c r="D3152" s="3">
        <v>5.1093636</v>
      </c>
      <c r="E3152" s="3">
        <v>15.888230999999999</v>
      </c>
      <c r="F3152" s="3">
        <v>52.790035000000003</v>
      </c>
      <c r="G3152" s="3">
        <v>3.226826</v>
      </c>
    </row>
    <row r="3153" spans="1:7">
      <c r="A3153" s="3" t="s">
        <v>20</v>
      </c>
      <c r="B3153" s="3">
        <v>2007</v>
      </c>
      <c r="C3153" s="3">
        <v>142</v>
      </c>
      <c r="D3153" s="3">
        <v>4.9059999999999997</v>
      </c>
      <c r="E3153" s="3">
        <v>15.888230999999999</v>
      </c>
      <c r="F3153" s="3">
        <v>52.790035000000003</v>
      </c>
      <c r="G3153" s="3">
        <v>3.06778</v>
      </c>
    </row>
    <row r="3154" spans="1:7">
      <c r="A3154" s="3" t="s">
        <v>20</v>
      </c>
      <c r="B3154" s="3">
        <v>2007</v>
      </c>
      <c r="C3154" s="3">
        <v>142</v>
      </c>
      <c r="D3154" s="3">
        <v>4.8131500000000003</v>
      </c>
      <c r="E3154" s="3">
        <v>15.888230999999999</v>
      </c>
      <c r="F3154" s="3">
        <v>52.790035000000003</v>
      </c>
      <c r="G3154" s="3">
        <v>3.168275</v>
      </c>
    </row>
    <row r="3155" spans="1:7">
      <c r="A3155" s="3" t="s">
        <v>20</v>
      </c>
      <c r="B3155" s="3">
        <v>2007</v>
      </c>
      <c r="C3155" s="3">
        <v>142</v>
      </c>
      <c r="D3155" s="3">
        <v>4.9142609000000004</v>
      </c>
      <c r="E3155" s="3">
        <v>15.888230999999999</v>
      </c>
      <c r="F3155" s="3">
        <v>52.790035000000003</v>
      </c>
      <c r="G3155" s="3">
        <v>3.2587790000000001</v>
      </c>
    </row>
    <row r="3156" spans="1:7">
      <c r="A3156" s="3" t="s">
        <v>20</v>
      </c>
      <c r="B3156" s="3">
        <v>2007</v>
      </c>
      <c r="C3156" s="3">
        <v>142</v>
      </c>
      <c r="D3156" s="3">
        <v>4.7632272999999996</v>
      </c>
      <c r="E3156" s="3">
        <v>15.888230999999999</v>
      </c>
      <c r="F3156" s="3">
        <v>52.790035000000003</v>
      </c>
      <c r="G3156" s="3">
        <v>3.3428749999999998</v>
      </c>
    </row>
    <row r="3157" spans="1:7">
      <c r="A3157" s="3" t="s">
        <v>20</v>
      </c>
      <c r="B3157" s="3">
        <v>2007</v>
      </c>
      <c r="C3157" s="3">
        <v>142</v>
      </c>
      <c r="D3157" s="3">
        <v>4.6691905</v>
      </c>
      <c r="E3157" s="3">
        <v>15.888230999999999</v>
      </c>
      <c r="F3157" s="3">
        <v>52.790035000000003</v>
      </c>
      <c r="G3157" s="3">
        <v>3.6637759999999999</v>
      </c>
    </row>
    <row r="3158" spans="1:7">
      <c r="A3158" s="3" t="s">
        <v>20</v>
      </c>
      <c r="B3158" s="3">
        <v>2008</v>
      </c>
      <c r="C3158" s="3">
        <v>142</v>
      </c>
      <c r="D3158" s="3">
        <v>4.5259565000000004</v>
      </c>
      <c r="E3158" s="3">
        <v>14.133431</v>
      </c>
      <c r="F3158" s="3">
        <v>49.725783999999997</v>
      </c>
      <c r="G3158" s="3">
        <v>2.9479519999999999</v>
      </c>
    </row>
    <row r="3159" spans="1:7">
      <c r="A3159" s="3" t="s">
        <v>20</v>
      </c>
      <c r="B3159" s="3">
        <v>2008</v>
      </c>
      <c r="C3159" s="3">
        <v>142</v>
      </c>
      <c r="D3159" s="3">
        <v>4.3762381000000001</v>
      </c>
      <c r="E3159" s="3">
        <v>14.133431</v>
      </c>
      <c r="F3159" s="3">
        <v>49.725783999999997</v>
      </c>
      <c r="G3159" s="3">
        <v>2.94278</v>
      </c>
    </row>
    <row r="3160" spans="1:7">
      <c r="A3160" s="3" t="s">
        <v>20</v>
      </c>
      <c r="B3160" s="3">
        <v>2008</v>
      </c>
      <c r="C3160" s="3">
        <v>142</v>
      </c>
      <c r="D3160" s="3">
        <v>4.2519048000000002</v>
      </c>
      <c r="E3160" s="3">
        <v>14.133431</v>
      </c>
      <c r="F3160" s="3">
        <v>49.725783999999997</v>
      </c>
      <c r="G3160" s="3">
        <v>2.5818240000000001</v>
      </c>
    </row>
    <row r="3161" spans="1:7">
      <c r="A3161" s="3" t="s">
        <v>20</v>
      </c>
      <c r="B3161" s="3">
        <v>2008</v>
      </c>
      <c r="C3161" s="3">
        <v>142</v>
      </c>
      <c r="D3161" s="3">
        <v>4.5124091000000002</v>
      </c>
      <c r="E3161" s="3">
        <v>14.133431</v>
      </c>
      <c r="F3161" s="3">
        <v>49.725783999999997</v>
      </c>
      <c r="G3161" s="3">
        <v>2.394504</v>
      </c>
    </row>
    <row r="3162" spans="1:7">
      <c r="A3162" s="3" t="s">
        <v>20</v>
      </c>
      <c r="B3162" s="3">
        <v>2008</v>
      </c>
      <c r="C3162" s="3">
        <v>142</v>
      </c>
      <c r="D3162" s="3">
        <v>4.6384544999999999</v>
      </c>
      <c r="E3162" s="3">
        <v>14.133431</v>
      </c>
      <c r="F3162" s="3">
        <v>49.725783999999997</v>
      </c>
      <c r="G3162" s="3">
        <v>2.2490190000000001</v>
      </c>
    </row>
    <row r="3163" spans="1:7">
      <c r="A3163" s="3" t="s">
        <v>20</v>
      </c>
      <c r="B3163" s="3">
        <v>2008</v>
      </c>
      <c r="C3163" s="3">
        <v>142</v>
      </c>
      <c r="D3163" s="3">
        <v>4.9610951999999999</v>
      </c>
      <c r="E3163" s="3">
        <v>14.133431</v>
      </c>
      <c r="F3163" s="3">
        <v>49.725783999999997</v>
      </c>
      <c r="G3163" s="3">
        <v>2.1777250000000001</v>
      </c>
    </row>
    <row r="3164" spans="1:7">
      <c r="A3164" s="3" t="s">
        <v>20</v>
      </c>
      <c r="B3164" s="3">
        <v>2008</v>
      </c>
      <c r="C3164" s="3">
        <v>142</v>
      </c>
      <c r="D3164" s="3">
        <v>4.9543043000000004</v>
      </c>
      <c r="E3164" s="3">
        <v>14.133431</v>
      </c>
      <c r="F3164" s="3">
        <v>49.725783999999997</v>
      </c>
      <c r="G3164" s="3">
        <v>2.071787</v>
      </c>
    </row>
    <row r="3165" spans="1:7">
      <c r="A3165" s="3" t="s">
        <v>20</v>
      </c>
      <c r="B3165" s="3">
        <v>2008</v>
      </c>
      <c r="C3165" s="3">
        <v>142</v>
      </c>
      <c r="D3165" s="3">
        <v>4.7037142999999997</v>
      </c>
      <c r="E3165" s="3">
        <v>14.133431</v>
      </c>
      <c r="F3165" s="3">
        <v>49.725783999999997</v>
      </c>
      <c r="G3165" s="3">
        <v>2.0684140000000002</v>
      </c>
    </row>
    <row r="3166" spans="1:7">
      <c r="A3166" s="3" t="s">
        <v>20</v>
      </c>
      <c r="B3166" s="3">
        <v>2008</v>
      </c>
      <c r="C3166" s="3">
        <v>142</v>
      </c>
      <c r="D3166" s="3">
        <v>4.5075455</v>
      </c>
      <c r="E3166" s="3">
        <v>14.133431</v>
      </c>
      <c r="F3166" s="3">
        <v>49.725783999999997</v>
      </c>
      <c r="G3166" s="3">
        <v>1.9944059999999999</v>
      </c>
    </row>
    <row r="3167" spans="1:7">
      <c r="A3167" s="3" t="s">
        <v>20</v>
      </c>
      <c r="B3167" s="3">
        <v>2008</v>
      </c>
      <c r="C3167" s="3">
        <v>142</v>
      </c>
      <c r="D3167" s="3">
        <v>4.2292608999999999</v>
      </c>
      <c r="E3167" s="3">
        <v>14.133431</v>
      </c>
      <c r="F3167" s="3">
        <v>49.725783999999997</v>
      </c>
      <c r="G3167" s="3">
        <v>1.255844</v>
      </c>
    </row>
    <row r="3168" spans="1:7">
      <c r="A3168" s="3" t="s">
        <v>20</v>
      </c>
      <c r="B3168" s="3">
        <v>2008</v>
      </c>
      <c r="C3168" s="3">
        <v>142</v>
      </c>
      <c r="D3168" s="3">
        <v>4.23935</v>
      </c>
      <c r="E3168" s="3">
        <v>14.133431</v>
      </c>
      <c r="F3168" s="3">
        <v>49.725783999999997</v>
      </c>
      <c r="G3168" s="3">
        <v>1.255844</v>
      </c>
    </row>
    <row r="3169" spans="1:7">
      <c r="A3169" s="3" t="s">
        <v>20</v>
      </c>
      <c r="B3169" s="3">
        <v>2008</v>
      </c>
      <c r="C3169" s="3">
        <v>142</v>
      </c>
      <c r="D3169" s="3">
        <v>3.8080435000000001</v>
      </c>
      <c r="E3169" s="3">
        <v>14.133431</v>
      </c>
      <c r="F3169" s="3">
        <v>49.725783999999997</v>
      </c>
      <c r="G3169" s="3">
        <v>-0.42754979999999998</v>
      </c>
    </row>
    <row r="3170" spans="1:7">
      <c r="A3170" s="3" t="s">
        <v>20</v>
      </c>
      <c r="B3170" s="3">
        <v>2009</v>
      </c>
      <c r="C3170" s="3">
        <v>142</v>
      </c>
      <c r="D3170" s="3">
        <v>3.7545000000000002</v>
      </c>
      <c r="E3170" s="3">
        <v>15.492888000000001</v>
      </c>
      <c r="F3170" s="3">
        <v>47.819159999999997</v>
      </c>
      <c r="G3170" s="3">
        <v>1.487806</v>
      </c>
    </row>
    <row r="3171" spans="1:7">
      <c r="A3171" s="3" t="s">
        <v>20</v>
      </c>
      <c r="B3171" s="3">
        <v>2009</v>
      </c>
      <c r="C3171" s="3">
        <v>142</v>
      </c>
      <c r="D3171" s="3">
        <v>3.7959000000000001</v>
      </c>
      <c r="E3171" s="3">
        <v>15.492888000000001</v>
      </c>
      <c r="F3171" s="3">
        <v>47.819159999999997</v>
      </c>
      <c r="G3171" s="3">
        <v>1.3455520000000001</v>
      </c>
    </row>
    <row r="3172" spans="1:7">
      <c r="A3172" s="3" t="s">
        <v>20</v>
      </c>
      <c r="B3172" s="3">
        <v>2009</v>
      </c>
      <c r="C3172" s="3">
        <v>142</v>
      </c>
      <c r="D3172" s="3">
        <v>3.8615908999999999</v>
      </c>
      <c r="E3172" s="3">
        <v>15.492888000000001</v>
      </c>
      <c r="F3172" s="3">
        <v>47.819159999999997</v>
      </c>
      <c r="G3172" s="3">
        <v>1.005177</v>
      </c>
    </row>
    <row r="3173" spans="1:7">
      <c r="A3173" s="3" t="s">
        <v>20</v>
      </c>
      <c r="B3173" s="3">
        <v>2009</v>
      </c>
      <c r="C3173" s="3">
        <v>142</v>
      </c>
      <c r="D3173" s="3">
        <v>3.9388635999999999</v>
      </c>
      <c r="E3173" s="3">
        <v>15.492888000000001</v>
      </c>
      <c r="F3173" s="3">
        <v>47.819159999999997</v>
      </c>
      <c r="G3173" s="3">
        <v>1.2103330000000001</v>
      </c>
    </row>
    <row r="3174" spans="1:7">
      <c r="A3174" s="3" t="s">
        <v>20</v>
      </c>
      <c r="B3174" s="3">
        <v>2009</v>
      </c>
      <c r="C3174" s="3">
        <v>142</v>
      </c>
      <c r="D3174" s="3">
        <v>4.1354762000000003</v>
      </c>
      <c r="E3174" s="3">
        <v>15.492888000000001</v>
      </c>
      <c r="F3174" s="3">
        <v>47.819159999999997</v>
      </c>
      <c r="G3174" s="3">
        <v>1.4814290000000001</v>
      </c>
    </row>
    <row r="3175" spans="1:7">
      <c r="A3175" s="3" t="s">
        <v>20</v>
      </c>
      <c r="B3175" s="3">
        <v>2009</v>
      </c>
      <c r="C3175" s="3">
        <v>142</v>
      </c>
      <c r="D3175" s="3">
        <v>4.2607273000000001</v>
      </c>
      <c r="E3175" s="3">
        <v>15.492888000000001</v>
      </c>
      <c r="F3175" s="3">
        <v>47.819159999999997</v>
      </c>
      <c r="G3175" s="3">
        <v>1.316451</v>
      </c>
    </row>
    <row r="3176" spans="1:7">
      <c r="A3176" s="3" t="s">
        <v>20</v>
      </c>
      <c r="B3176" s="3">
        <v>2009</v>
      </c>
      <c r="C3176" s="3">
        <v>142</v>
      </c>
      <c r="D3176" s="3">
        <v>4.0833043</v>
      </c>
      <c r="E3176" s="3">
        <v>15.492888000000001</v>
      </c>
      <c r="F3176" s="3">
        <v>47.819159999999997</v>
      </c>
      <c r="G3176" s="3">
        <v>1.5319210000000001</v>
      </c>
    </row>
    <row r="3177" spans="1:7">
      <c r="A3177" s="3" t="s">
        <v>20</v>
      </c>
      <c r="B3177" s="3">
        <v>2009</v>
      </c>
      <c r="C3177" s="3">
        <v>142</v>
      </c>
      <c r="D3177" s="3">
        <v>4.1909523999999996</v>
      </c>
      <c r="E3177" s="3">
        <v>15.492888000000001</v>
      </c>
      <c r="F3177" s="3">
        <v>47.819159999999997</v>
      </c>
      <c r="G3177" s="3">
        <v>1.779652</v>
      </c>
    </row>
    <row r="3178" spans="1:7">
      <c r="A3178" s="3" t="s">
        <v>20</v>
      </c>
      <c r="B3178" s="3">
        <v>2009</v>
      </c>
      <c r="C3178" s="3">
        <v>142</v>
      </c>
      <c r="D3178" s="3">
        <v>4.1763636000000002</v>
      </c>
      <c r="E3178" s="3">
        <v>15.492888000000001</v>
      </c>
      <c r="F3178" s="3">
        <v>47.819159999999997</v>
      </c>
      <c r="G3178" s="3">
        <v>2.2199819999999999</v>
      </c>
    </row>
    <row r="3179" spans="1:7">
      <c r="A3179" s="3" t="s">
        <v>20</v>
      </c>
      <c r="B3179" s="3">
        <v>2009</v>
      </c>
      <c r="C3179" s="3">
        <v>142</v>
      </c>
      <c r="D3179" s="3">
        <v>4.0724545000000001</v>
      </c>
      <c r="E3179" s="3">
        <v>15.492888000000001</v>
      </c>
      <c r="F3179" s="3">
        <v>47.819159999999997</v>
      </c>
      <c r="G3179" s="3">
        <v>2.2566980000000001</v>
      </c>
    </row>
    <row r="3180" spans="1:7">
      <c r="A3180" s="3" t="s">
        <v>20</v>
      </c>
      <c r="B3180" s="3">
        <v>2009</v>
      </c>
      <c r="C3180" s="3">
        <v>142</v>
      </c>
      <c r="D3180" s="3">
        <v>4.0467142999999997</v>
      </c>
      <c r="E3180" s="3">
        <v>15.492888000000001</v>
      </c>
      <c r="F3180" s="3">
        <v>47.819159999999997</v>
      </c>
      <c r="G3180" s="3">
        <v>2.430196</v>
      </c>
    </row>
    <row r="3181" spans="1:7">
      <c r="A3181" s="3" t="s">
        <v>20</v>
      </c>
      <c r="B3181" s="3">
        <v>2009</v>
      </c>
      <c r="C3181" s="3">
        <v>142</v>
      </c>
      <c r="D3181" s="3">
        <v>3.9938696</v>
      </c>
      <c r="E3181" s="3">
        <v>15.492888000000001</v>
      </c>
      <c r="F3181" s="3">
        <v>47.819159999999997</v>
      </c>
      <c r="G3181" s="3">
        <v>2.6343869999999998</v>
      </c>
    </row>
    <row r="3182" spans="1:7">
      <c r="A3182" s="3" t="s">
        <v>20</v>
      </c>
      <c r="B3182" s="3">
        <v>2010</v>
      </c>
      <c r="C3182" s="3">
        <v>142</v>
      </c>
      <c r="D3182" s="3">
        <v>4.052619</v>
      </c>
      <c r="E3182" s="3">
        <v>7.9578204000000001</v>
      </c>
      <c r="F3182" s="3">
        <v>42.740707</v>
      </c>
      <c r="G3182" s="3">
        <v>2.7440929999999999</v>
      </c>
    </row>
    <row r="3183" spans="1:7">
      <c r="A3183" s="3" t="s">
        <v>20</v>
      </c>
      <c r="B3183" s="3">
        <v>2010</v>
      </c>
      <c r="C3183" s="3">
        <v>142</v>
      </c>
      <c r="D3183" s="3">
        <v>3.8160500000000002</v>
      </c>
      <c r="E3183" s="3">
        <v>7.9578204000000001</v>
      </c>
      <c r="F3183" s="3">
        <v>42.740707</v>
      </c>
      <c r="G3183" s="3">
        <v>2.8447079999999998</v>
      </c>
    </row>
    <row r="3184" spans="1:7">
      <c r="A3184" s="3" t="s">
        <v>20</v>
      </c>
      <c r="B3184" s="3">
        <v>2010</v>
      </c>
      <c r="C3184" s="3">
        <v>142</v>
      </c>
      <c r="D3184" s="3">
        <v>3.7826957000000001</v>
      </c>
      <c r="E3184" s="3">
        <v>7.9578204000000001</v>
      </c>
      <c r="F3184" s="3">
        <v>42.740707</v>
      </c>
      <c r="G3184" s="3">
        <v>2.6436289999999998</v>
      </c>
    </row>
    <row r="3185" spans="1:8">
      <c r="A3185" s="3" t="s">
        <v>20</v>
      </c>
      <c r="B3185" s="3">
        <v>2010</v>
      </c>
      <c r="C3185" s="3">
        <v>142</v>
      </c>
      <c r="D3185" s="3">
        <v>3.7280454999999999</v>
      </c>
      <c r="E3185" s="3">
        <v>7.9578204000000001</v>
      </c>
      <c r="F3185" s="3">
        <v>42.740707</v>
      </c>
      <c r="G3185" s="3">
        <v>2.8064110000000002</v>
      </c>
    </row>
    <row r="3186" spans="1:8">
      <c r="A3186" s="3" t="s">
        <v>20</v>
      </c>
      <c r="B3186" s="3">
        <v>2010</v>
      </c>
      <c r="C3186" s="3">
        <v>142</v>
      </c>
      <c r="D3186" s="3">
        <v>3.2780952000000001</v>
      </c>
      <c r="E3186" s="3">
        <v>7.9578204000000001</v>
      </c>
      <c r="F3186" s="3">
        <v>42.740707</v>
      </c>
      <c r="G3186" s="3">
        <v>2.6368830000000001</v>
      </c>
    </row>
    <row r="3187" spans="1:8">
      <c r="A3187" s="3" t="s">
        <v>20</v>
      </c>
      <c r="B3187" s="3">
        <v>2010</v>
      </c>
      <c r="C3187" s="3">
        <v>142</v>
      </c>
      <c r="D3187" s="3">
        <v>3.4016364000000001</v>
      </c>
      <c r="E3187" s="3">
        <v>7.9578204000000001</v>
      </c>
      <c r="F3187" s="3">
        <v>42.740707</v>
      </c>
      <c r="G3187" s="3">
        <v>2.6064470000000002</v>
      </c>
    </row>
    <row r="3188" spans="1:8">
      <c r="A3188" s="3" t="s">
        <v>20</v>
      </c>
      <c r="B3188" s="3">
        <v>2010</v>
      </c>
      <c r="C3188" s="3">
        <v>142</v>
      </c>
      <c r="D3188" s="3">
        <v>3.4477272999999999</v>
      </c>
      <c r="E3188" s="3">
        <v>7.9578204000000001</v>
      </c>
      <c r="F3188" s="3">
        <v>42.740707</v>
      </c>
      <c r="G3188" s="3">
        <v>2.8665400000000001</v>
      </c>
    </row>
    <row r="3189" spans="1:8">
      <c r="A3189" s="3" t="s">
        <v>20</v>
      </c>
      <c r="B3189" s="3">
        <v>2010</v>
      </c>
      <c r="C3189" s="3">
        <v>142</v>
      </c>
      <c r="D3189" s="3">
        <v>3.2236818</v>
      </c>
      <c r="E3189" s="3">
        <v>7.9578204000000001</v>
      </c>
      <c r="F3189" s="3">
        <v>42.740707</v>
      </c>
      <c r="G3189" s="3">
        <v>2.7239110000000002</v>
      </c>
    </row>
    <row r="3190" spans="1:8">
      <c r="A3190" s="3" t="s">
        <v>20</v>
      </c>
      <c r="B3190" s="3">
        <v>2010</v>
      </c>
      <c r="C3190" s="3">
        <v>142</v>
      </c>
      <c r="D3190" s="3">
        <v>3.3828635999999999</v>
      </c>
      <c r="E3190" s="3">
        <v>7.9578204000000001</v>
      </c>
      <c r="F3190" s="3">
        <v>42.740707</v>
      </c>
      <c r="G3190" s="3">
        <v>2.573102</v>
      </c>
    </row>
    <row r="3191" spans="1:8">
      <c r="A3191" s="3" t="s">
        <v>20</v>
      </c>
      <c r="B3191" s="3">
        <v>2010</v>
      </c>
      <c r="C3191" s="3">
        <v>142</v>
      </c>
      <c r="D3191" s="3">
        <v>3.3170476</v>
      </c>
      <c r="E3191" s="3">
        <v>7.9578204000000001</v>
      </c>
      <c r="F3191" s="3">
        <v>42.740707</v>
      </c>
      <c r="G3191" s="3">
        <v>2.5887739999999999</v>
      </c>
    </row>
    <row r="3192" spans="1:8">
      <c r="A3192" s="3" t="s">
        <v>20</v>
      </c>
      <c r="B3192" s="3">
        <v>2010</v>
      </c>
      <c r="C3192" s="3">
        <v>142</v>
      </c>
      <c r="D3192" s="3">
        <v>3.3493181999999999</v>
      </c>
      <c r="E3192" s="3">
        <v>7.9578204000000001</v>
      </c>
      <c r="F3192" s="3">
        <v>42.740707</v>
      </c>
      <c r="G3192" s="3">
        <v>2.5910199999999999</v>
      </c>
      <c r="H3192" s="3">
        <v>1.6417349999999999</v>
      </c>
    </row>
    <row r="3193" spans="1:8">
      <c r="A3193" s="3" t="s">
        <v>20</v>
      </c>
      <c r="B3193" s="3">
        <v>2010</v>
      </c>
      <c r="C3193" s="3">
        <v>142</v>
      </c>
      <c r="D3193" s="3">
        <v>3.6563043</v>
      </c>
      <c r="E3193" s="3">
        <v>7.9578204000000001</v>
      </c>
      <c r="F3193" s="3">
        <v>42.740707</v>
      </c>
      <c r="G3193" s="3">
        <v>2.7004190000000001</v>
      </c>
      <c r="H3193" s="3">
        <v>1.687149</v>
      </c>
    </row>
    <row r="3194" spans="1:8">
      <c r="A3194" s="3" t="s">
        <v>20</v>
      </c>
      <c r="B3194" s="3">
        <v>2011</v>
      </c>
      <c r="C3194" s="3">
        <v>142</v>
      </c>
      <c r="D3194" s="3">
        <v>3.7853810000000001</v>
      </c>
      <c r="E3194" s="3">
        <v>8.8276920000000008</v>
      </c>
      <c r="F3194" s="3">
        <v>43.181519000000002</v>
      </c>
      <c r="G3194" s="3">
        <v>2.9075869999999999</v>
      </c>
      <c r="H3194" s="3">
        <v>1.5275000000000001</v>
      </c>
    </row>
    <row r="3195" spans="1:8">
      <c r="A3195" s="3" t="s">
        <v>20</v>
      </c>
      <c r="B3195" s="3">
        <v>2011</v>
      </c>
      <c r="C3195" s="3">
        <v>142</v>
      </c>
      <c r="D3195" s="3">
        <v>3.8346499999999999</v>
      </c>
      <c r="E3195" s="3">
        <v>8.8276920000000008</v>
      </c>
      <c r="F3195" s="3">
        <v>43.181519000000002</v>
      </c>
      <c r="G3195" s="3">
        <v>3.040978</v>
      </c>
    </row>
    <row r="3196" spans="1:8">
      <c r="A3196" s="3" t="s">
        <v>20</v>
      </c>
      <c r="B3196" s="3">
        <v>2011</v>
      </c>
      <c r="C3196" s="3">
        <v>142</v>
      </c>
      <c r="D3196" s="3">
        <v>3.7841304</v>
      </c>
      <c r="E3196" s="3">
        <v>8.8276920000000008</v>
      </c>
      <c r="F3196" s="3">
        <v>43.181519000000002</v>
      </c>
      <c r="G3196" s="3">
        <v>3.1746829999999999</v>
      </c>
    </row>
    <row r="3197" spans="1:8">
      <c r="A3197" s="3" t="s">
        <v>20</v>
      </c>
      <c r="B3197" s="3">
        <v>2011</v>
      </c>
      <c r="C3197" s="3">
        <v>142</v>
      </c>
      <c r="D3197" s="3">
        <v>3.7988571000000002</v>
      </c>
      <c r="E3197" s="3">
        <v>8.8276920000000008</v>
      </c>
      <c r="F3197" s="3">
        <v>43.181519000000002</v>
      </c>
      <c r="G3197" s="3">
        <v>3.2381489999999999</v>
      </c>
    </row>
    <row r="3198" spans="1:8">
      <c r="A3198" s="3" t="s">
        <v>20</v>
      </c>
      <c r="B3198" s="3">
        <v>2011</v>
      </c>
      <c r="C3198" s="3">
        <v>142</v>
      </c>
      <c r="D3198" s="3">
        <v>3.4811817999999999</v>
      </c>
      <c r="E3198" s="3">
        <v>8.8276920000000008</v>
      </c>
      <c r="F3198" s="3">
        <v>43.181519000000002</v>
      </c>
      <c r="G3198" s="3">
        <v>3.305418</v>
      </c>
    </row>
    <row r="3199" spans="1:8">
      <c r="A3199" s="3" t="s">
        <v>20</v>
      </c>
      <c r="B3199" s="3">
        <v>2011</v>
      </c>
      <c r="C3199" s="3">
        <v>142</v>
      </c>
      <c r="D3199" s="3">
        <v>3.3561364</v>
      </c>
      <c r="E3199" s="3">
        <v>8.8276920000000008</v>
      </c>
      <c r="F3199" s="3">
        <v>43.181519000000002</v>
      </c>
      <c r="G3199" s="3">
        <v>3.3811520000000002</v>
      </c>
    </row>
    <row r="3200" spans="1:8">
      <c r="A3200" s="3" t="s">
        <v>20</v>
      </c>
      <c r="B3200" s="3">
        <v>2011</v>
      </c>
      <c r="C3200" s="3">
        <v>142</v>
      </c>
      <c r="D3200" s="3">
        <v>3.2239523999999999</v>
      </c>
      <c r="E3200" s="3">
        <v>8.8276920000000008</v>
      </c>
      <c r="F3200" s="3">
        <v>43.181519000000002</v>
      </c>
      <c r="G3200" s="3">
        <v>3.4426589999999999</v>
      </c>
    </row>
    <row r="3201" spans="1:8">
      <c r="A3201" s="3" t="s">
        <v>20</v>
      </c>
      <c r="B3201" s="3">
        <v>2011</v>
      </c>
      <c r="C3201" s="3">
        <v>142</v>
      </c>
      <c r="D3201" s="3">
        <v>2.5685216999999998</v>
      </c>
      <c r="E3201" s="3">
        <v>8.8276920000000008</v>
      </c>
      <c r="F3201" s="3">
        <v>43.181519000000002</v>
      </c>
      <c r="G3201" s="3">
        <v>3.3788589999999998</v>
      </c>
    </row>
    <row r="3202" spans="1:8">
      <c r="A3202" s="3" t="s">
        <v>20</v>
      </c>
      <c r="B3202" s="3">
        <v>2011</v>
      </c>
      <c r="C3202" s="3">
        <v>142</v>
      </c>
      <c r="D3202" s="3">
        <v>2.3307272999999999</v>
      </c>
      <c r="E3202" s="3">
        <v>8.8276920000000008</v>
      </c>
      <c r="F3202" s="3">
        <v>43.181519000000002</v>
      </c>
      <c r="G3202" s="3">
        <v>3.0322559999999998</v>
      </c>
    </row>
    <row r="3203" spans="1:8">
      <c r="A3203" s="3" t="s">
        <v>20</v>
      </c>
      <c r="B3203" s="3">
        <v>2011</v>
      </c>
      <c r="C3203" s="3">
        <v>142</v>
      </c>
      <c r="D3203" s="3">
        <v>2.5595713999999998</v>
      </c>
      <c r="E3203" s="3">
        <v>8.8276920000000008</v>
      </c>
      <c r="F3203" s="3">
        <v>43.181519000000002</v>
      </c>
      <c r="G3203" s="3">
        <v>2.742426</v>
      </c>
      <c r="H3203" s="3">
        <v>2.3993329999999999</v>
      </c>
    </row>
    <row r="3204" spans="1:8">
      <c r="A3204" s="3" t="s">
        <v>20</v>
      </c>
      <c r="B3204" s="3">
        <v>2011</v>
      </c>
      <c r="C3204" s="3">
        <v>142</v>
      </c>
      <c r="D3204" s="3">
        <v>2.4625455000000001</v>
      </c>
      <c r="E3204" s="3">
        <v>8.8276920000000008</v>
      </c>
      <c r="F3204" s="3">
        <v>43.181519000000002</v>
      </c>
      <c r="G3204" s="3">
        <v>2.6025459999999998</v>
      </c>
      <c r="H3204" s="3">
        <v>-7.3863700000000004E-2</v>
      </c>
    </row>
    <row r="3205" spans="1:8">
      <c r="A3205" s="3" t="s">
        <v>20</v>
      </c>
      <c r="B3205" s="3">
        <v>2011</v>
      </c>
      <c r="C3205" s="3">
        <v>142</v>
      </c>
      <c r="D3205" s="3">
        <v>2.3319545000000002</v>
      </c>
      <c r="E3205" s="3">
        <v>8.8276920000000008</v>
      </c>
      <c r="F3205" s="3">
        <v>43.181519000000002</v>
      </c>
      <c r="G3205" s="3">
        <v>2.254794</v>
      </c>
      <c r="H3205" s="3">
        <v>1.2947930000000001</v>
      </c>
    </row>
    <row r="3206" spans="1:8">
      <c r="A3206" s="3" t="s">
        <v>20</v>
      </c>
      <c r="B3206" s="3">
        <v>2012</v>
      </c>
      <c r="C3206" s="3">
        <v>142</v>
      </c>
      <c r="D3206" s="3">
        <v>2.1500908999999999</v>
      </c>
      <c r="E3206" s="3">
        <v>11.112213000000001</v>
      </c>
      <c r="F3206" s="3">
        <v>29.793714999999999</v>
      </c>
      <c r="G3206" s="3">
        <v>2.7199939999999998</v>
      </c>
      <c r="H3206" s="3">
        <v>-5.3121000000000002E-2</v>
      </c>
    </row>
    <row r="3207" spans="1:8">
      <c r="A3207" s="3" t="s">
        <v>20</v>
      </c>
      <c r="B3207" s="3">
        <v>2012</v>
      </c>
      <c r="C3207" s="3">
        <v>142</v>
      </c>
      <c r="D3207" s="3">
        <v>2.3372381</v>
      </c>
      <c r="E3207" s="3">
        <v>11.112213000000001</v>
      </c>
      <c r="F3207" s="3">
        <v>29.793714999999999</v>
      </c>
      <c r="G3207" s="3">
        <v>2.7776109999999998</v>
      </c>
    </row>
    <row r="3208" spans="1:8">
      <c r="A3208" s="3" t="s">
        <v>20</v>
      </c>
      <c r="B3208" s="3">
        <v>2012</v>
      </c>
      <c r="C3208" s="3">
        <v>142</v>
      </c>
      <c r="D3208" s="3">
        <v>2.4093182</v>
      </c>
      <c r="E3208" s="3">
        <v>11.112213000000001</v>
      </c>
      <c r="F3208" s="3">
        <v>29.793714999999999</v>
      </c>
      <c r="G3208" s="3">
        <v>2.6660629999999998</v>
      </c>
    </row>
    <row r="3209" spans="1:8">
      <c r="A3209" s="3" t="s">
        <v>20</v>
      </c>
      <c r="B3209" s="3">
        <v>2012</v>
      </c>
      <c r="C3209" s="3">
        <v>142</v>
      </c>
      <c r="D3209" s="3">
        <v>2.2599524</v>
      </c>
      <c r="E3209" s="3">
        <v>11.112213000000001</v>
      </c>
      <c r="F3209" s="3">
        <v>29.793714999999999</v>
      </c>
      <c r="G3209" s="3">
        <v>2.5797490000000001</v>
      </c>
    </row>
    <row r="3210" spans="1:8">
      <c r="A3210" s="3" t="s">
        <v>20</v>
      </c>
      <c r="B3210" s="3">
        <v>2012</v>
      </c>
      <c r="C3210" s="3">
        <v>142</v>
      </c>
      <c r="D3210" s="3">
        <v>2.0377825999999999</v>
      </c>
      <c r="E3210" s="3">
        <v>11.112213000000001</v>
      </c>
      <c r="F3210" s="3">
        <v>29.793714999999999</v>
      </c>
      <c r="G3210" s="3">
        <v>2.7672539999999999</v>
      </c>
    </row>
    <row r="3211" spans="1:8">
      <c r="A3211" s="3" t="s">
        <v>20</v>
      </c>
      <c r="B3211" s="3">
        <v>2012</v>
      </c>
      <c r="C3211" s="3">
        <v>142</v>
      </c>
      <c r="D3211" s="3">
        <v>2.0379048000000002</v>
      </c>
      <c r="E3211" s="3">
        <v>11.112213000000001</v>
      </c>
      <c r="F3211" s="3">
        <v>29.793714999999999</v>
      </c>
      <c r="G3211" s="3">
        <v>2.858778</v>
      </c>
    </row>
    <row r="3212" spans="1:8">
      <c r="A3212" s="3" t="s">
        <v>20</v>
      </c>
      <c r="B3212" s="3">
        <v>2012</v>
      </c>
      <c r="C3212" s="3">
        <v>142</v>
      </c>
      <c r="D3212" s="3">
        <v>1.823</v>
      </c>
      <c r="E3212" s="3">
        <v>11.112213000000001</v>
      </c>
      <c r="F3212" s="3">
        <v>29.793714999999999</v>
      </c>
      <c r="G3212" s="3">
        <v>2.791712</v>
      </c>
    </row>
    <row r="3213" spans="1:8">
      <c r="A3213" s="3" t="s">
        <v>20</v>
      </c>
      <c r="B3213" s="3">
        <v>2012</v>
      </c>
      <c r="C3213" s="3">
        <v>142</v>
      </c>
      <c r="D3213" s="3">
        <v>1.9846522</v>
      </c>
      <c r="E3213" s="3">
        <v>11.112213000000001</v>
      </c>
      <c r="F3213" s="3">
        <v>29.793714999999999</v>
      </c>
      <c r="G3213" s="3">
        <v>2.760856</v>
      </c>
    </row>
    <row r="3214" spans="1:8">
      <c r="A3214" s="3" t="s">
        <v>20</v>
      </c>
      <c r="B3214" s="3">
        <v>2012</v>
      </c>
      <c r="C3214" s="3">
        <v>142</v>
      </c>
      <c r="D3214" s="3">
        <v>2.1389499999999999</v>
      </c>
      <c r="E3214" s="3">
        <v>11.112213000000001</v>
      </c>
      <c r="F3214" s="3">
        <v>29.793714999999999</v>
      </c>
      <c r="G3214" s="3">
        <v>2.7512249999999998</v>
      </c>
    </row>
    <row r="3215" spans="1:8">
      <c r="A3215" s="3" t="s">
        <v>20</v>
      </c>
      <c r="B3215" s="3">
        <v>2012</v>
      </c>
      <c r="C3215" s="3">
        <v>142</v>
      </c>
      <c r="D3215" s="3">
        <v>2.0360870000000002</v>
      </c>
      <c r="E3215" s="3">
        <v>11.112213000000001</v>
      </c>
      <c r="F3215" s="3">
        <v>29.793714999999999</v>
      </c>
      <c r="G3215" s="3">
        <v>2.7592889999999999</v>
      </c>
      <c r="H3215" s="3">
        <v>1.200704</v>
      </c>
    </row>
    <row r="3216" spans="1:8">
      <c r="A3216" s="3" t="s">
        <v>20</v>
      </c>
      <c r="B3216" s="3">
        <v>2012</v>
      </c>
      <c r="C3216" s="3">
        <v>142</v>
      </c>
      <c r="D3216" s="3">
        <v>2.0621817999999998</v>
      </c>
      <c r="E3216" s="3">
        <v>11.112213000000001</v>
      </c>
      <c r="F3216" s="3">
        <v>29.793714999999999</v>
      </c>
      <c r="G3216" s="3">
        <v>2.693686</v>
      </c>
      <c r="H3216" s="3">
        <v>1.419381</v>
      </c>
    </row>
    <row r="3217" spans="1:8">
      <c r="A3217" s="3" t="s">
        <v>20</v>
      </c>
      <c r="B3217" s="3">
        <v>2012</v>
      </c>
      <c r="C3217" s="3">
        <v>142</v>
      </c>
      <c r="D3217" s="3">
        <v>2.1372857000000001</v>
      </c>
      <c r="E3217" s="3">
        <v>11.112213000000001</v>
      </c>
      <c r="F3217" s="3">
        <v>29.793714999999999</v>
      </c>
      <c r="G3217" s="3">
        <v>2.7469920000000001</v>
      </c>
      <c r="H3217" s="3">
        <v>0.62524579999999996</v>
      </c>
    </row>
    <row r="3218" spans="1:8">
      <c r="A3218" s="3" t="s">
        <v>20</v>
      </c>
      <c r="B3218" s="3">
        <v>2013</v>
      </c>
      <c r="C3218" s="3">
        <v>142</v>
      </c>
      <c r="D3218" s="3">
        <v>2.3399130000000001</v>
      </c>
      <c r="E3218" s="3">
        <v>11.701029999999999</v>
      </c>
      <c r="F3218" s="3">
        <v>31.106766</v>
      </c>
      <c r="G3218" s="3">
        <v>2.8602759999999998</v>
      </c>
      <c r="H3218" s="3">
        <v>0.59186819999999996</v>
      </c>
    </row>
    <row r="3219" spans="1:8">
      <c r="A3219" s="3" t="s">
        <v>20</v>
      </c>
      <c r="B3219" s="3">
        <v>2013</v>
      </c>
      <c r="C3219" s="3">
        <v>142</v>
      </c>
      <c r="D3219" s="3">
        <v>2.5171000000000001</v>
      </c>
      <c r="E3219" s="3">
        <v>11.701029999999999</v>
      </c>
      <c r="F3219" s="3">
        <v>31.106766</v>
      </c>
      <c r="G3219" s="3">
        <v>2.7618689999999999</v>
      </c>
    </row>
    <row r="3220" spans="1:8">
      <c r="A3220" s="3" t="s">
        <v>20</v>
      </c>
      <c r="B3220" s="3">
        <v>2013</v>
      </c>
      <c r="C3220" s="3">
        <v>142</v>
      </c>
      <c r="D3220" s="3">
        <v>2.2483333000000001</v>
      </c>
      <c r="E3220" s="3">
        <v>11.701029999999999</v>
      </c>
      <c r="F3220" s="3">
        <v>31.106766</v>
      </c>
      <c r="G3220" s="3">
        <v>2.8113999999999999</v>
      </c>
    </row>
    <row r="3221" spans="1:8">
      <c r="A3221" s="3" t="s">
        <v>20</v>
      </c>
      <c r="B3221" s="3">
        <v>2013</v>
      </c>
      <c r="C3221" s="3">
        <v>142</v>
      </c>
      <c r="D3221" s="3">
        <v>2.0878635999999999</v>
      </c>
      <c r="E3221" s="3">
        <v>11.701029999999999</v>
      </c>
      <c r="F3221" s="3">
        <v>31.106766</v>
      </c>
      <c r="G3221" s="3">
        <v>2.8559040000000002</v>
      </c>
    </row>
    <row r="3222" spans="1:8">
      <c r="A3222" s="3" t="s">
        <v>20</v>
      </c>
      <c r="B3222" s="3">
        <v>2013</v>
      </c>
      <c r="C3222" s="3">
        <v>142</v>
      </c>
      <c r="D3222" s="3">
        <v>2.0906087000000002</v>
      </c>
      <c r="E3222" s="3">
        <v>11.701029999999999</v>
      </c>
      <c r="F3222" s="3">
        <v>31.106766</v>
      </c>
      <c r="G3222" s="3">
        <v>2.8299470000000002</v>
      </c>
    </row>
    <row r="3223" spans="1:8">
      <c r="A3223" s="3" t="s">
        <v>20</v>
      </c>
      <c r="B3223" s="3">
        <v>2013</v>
      </c>
      <c r="C3223" s="3">
        <v>142</v>
      </c>
      <c r="D3223" s="3">
        <v>2.3990499999999999</v>
      </c>
      <c r="E3223" s="3">
        <v>11.701029999999999</v>
      </c>
      <c r="F3223" s="3">
        <v>31.106766</v>
      </c>
      <c r="G3223" s="3">
        <v>2.7218149999999999</v>
      </c>
    </row>
    <row r="3224" spans="1:8">
      <c r="A3224" s="3" t="s">
        <v>20</v>
      </c>
      <c r="B3224" s="3">
        <v>2013</v>
      </c>
      <c r="C3224" s="3">
        <v>142</v>
      </c>
      <c r="D3224" s="3">
        <v>2.5908261000000001</v>
      </c>
      <c r="E3224" s="3">
        <v>11.701029999999999</v>
      </c>
      <c r="F3224" s="3">
        <v>31.106766</v>
      </c>
      <c r="G3224" s="3">
        <v>2.805952</v>
      </c>
    </row>
    <row r="3225" spans="1:8">
      <c r="A3225" s="3" t="s">
        <v>20</v>
      </c>
      <c r="B3225" s="3">
        <v>2013</v>
      </c>
      <c r="C3225" s="3">
        <v>142</v>
      </c>
      <c r="D3225" s="3">
        <v>2.8148181999999999</v>
      </c>
      <c r="E3225" s="3">
        <v>11.701029999999999</v>
      </c>
      <c r="F3225" s="3">
        <v>31.106766</v>
      </c>
      <c r="G3225" s="3">
        <v>2.710032</v>
      </c>
    </row>
    <row r="3226" spans="1:8">
      <c r="A3226" s="3" t="s">
        <v>20</v>
      </c>
      <c r="B3226" s="3">
        <v>2013</v>
      </c>
      <c r="C3226" s="3">
        <v>142</v>
      </c>
      <c r="D3226" s="3">
        <v>3.0860476000000001</v>
      </c>
      <c r="E3226" s="3">
        <v>11.701029999999999</v>
      </c>
      <c r="F3226" s="3">
        <v>31.106766</v>
      </c>
      <c r="G3226" s="3">
        <v>2.7229580000000002</v>
      </c>
    </row>
    <row r="3227" spans="1:8">
      <c r="A3227" s="3" t="s">
        <v>20</v>
      </c>
      <c r="B3227" s="3">
        <v>2013</v>
      </c>
      <c r="C3227" s="3">
        <v>142</v>
      </c>
      <c r="D3227" s="3">
        <v>2.9093477999999999</v>
      </c>
      <c r="E3227" s="3">
        <v>11.701029999999999</v>
      </c>
      <c r="F3227" s="3">
        <v>31.106766</v>
      </c>
      <c r="G3227" s="3">
        <v>2.7229580000000002</v>
      </c>
      <c r="H3227" s="3">
        <v>1.914461</v>
      </c>
    </row>
    <row r="3228" spans="1:8">
      <c r="A3228" s="3" t="s">
        <v>20</v>
      </c>
      <c r="B3228" s="3">
        <v>2013</v>
      </c>
      <c r="C3228" s="3">
        <v>142</v>
      </c>
      <c r="D3228" s="3">
        <v>2.8116189999999999</v>
      </c>
      <c r="E3228" s="3">
        <v>11.701029999999999</v>
      </c>
      <c r="F3228" s="3">
        <v>31.106766</v>
      </c>
      <c r="G3228" s="3">
        <v>2.7229580000000002</v>
      </c>
      <c r="H3228" s="3">
        <v>1.914461</v>
      </c>
    </row>
    <row r="3229" spans="1:8">
      <c r="A3229" s="3" t="s">
        <v>20</v>
      </c>
      <c r="B3229" s="3">
        <v>2013</v>
      </c>
      <c r="C3229" s="3">
        <v>142</v>
      </c>
      <c r="D3229" s="3">
        <v>2.8884091000000001</v>
      </c>
      <c r="E3229" s="3">
        <v>11.701029999999999</v>
      </c>
      <c r="F3229" s="3">
        <v>31.106766</v>
      </c>
      <c r="G3229" s="3">
        <v>2.7229580000000002</v>
      </c>
      <c r="H3229" s="3">
        <v>1.914461</v>
      </c>
    </row>
    <row r="3230" spans="1:8">
      <c r="A3230" s="3" t="s">
        <v>20</v>
      </c>
      <c r="B3230" s="3">
        <v>2014</v>
      </c>
      <c r="C3230" s="3">
        <v>142</v>
      </c>
      <c r="D3230" s="3">
        <v>2.8658695999999999</v>
      </c>
      <c r="E3230" s="3">
        <v>8.6495571000000009</v>
      </c>
      <c r="F3230" s="3">
        <v>31.622734000000001</v>
      </c>
      <c r="G3230" s="3">
        <v>2.423584</v>
      </c>
      <c r="H3230" s="3">
        <v>1.914461</v>
      </c>
    </row>
    <row r="3231" spans="1:8">
      <c r="A3231" s="3" t="s">
        <v>20</v>
      </c>
      <c r="B3231" s="3">
        <v>2014</v>
      </c>
      <c r="C3231" s="3">
        <v>142</v>
      </c>
      <c r="D3231" s="3">
        <v>2.7555999999999998</v>
      </c>
      <c r="E3231" s="3">
        <v>8.6495571000000009</v>
      </c>
      <c r="F3231" s="3">
        <v>31.622734000000001</v>
      </c>
      <c r="G3231" s="3">
        <v>2.3016779999999999</v>
      </c>
    </row>
    <row r="3232" spans="1:8">
      <c r="A3232" s="3" t="s">
        <v>20</v>
      </c>
      <c r="B3232" s="3">
        <v>2014</v>
      </c>
      <c r="C3232" s="3">
        <v>142</v>
      </c>
      <c r="D3232" s="3">
        <v>2.9022857000000002</v>
      </c>
      <c r="E3232" s="3">
        <v>8.6495571000000009</v>
      </c>
      <c r="F3232" s="3">
        <v>31.622734000000001</v>
      </c>
      <c r="G3232" s="3">
        <v>2.195538</v>
      </c>
    </row>
    <row r="3233" spans="1:8">
      <c r="A3233" s="3" t="s">
        <v>20</v>
      </c>
      <c r="B3233" s="3">
        <v>2014</v>
      </c>
      <c r="C3233" s="3">
        <v>142</v>
      </c>
      <c r="D3233" s="3">
        <v>2.8660000000000001</v>
      </c>
      <c r="E3233" s="3">
        <v>8.6495571000000009</v>
      </c>
      <c r="F3233" s="3">
        <v>31.622734000000001</v>
      </c>
      <c r="G3233" s="3">
        <v>2.23759</v>
      </c>
    </row>
    <row r="3234" spans="1:8">
      <c r="A3234" s="3" t="s">
        <v>20</v>
      </c>
      <c r="B3234" s="3">
        <v>2014</v>
      </c>
      <c r="C3234" s="3">
        <v>142</v>
      </c>
      <c r="D3234" s="3">
        <v>2.7082272999999999</v>
      </c>
      <c r="E3234" s="3">
        <v>8.6495571000000009</v>
      </c>
      <c r="F3234" s="3">
        <v>31.622734000000001</v>
      </c>
      <c r="G3234" s="3">
        <v>2.183357</v>
      </c>
    </row>
    <row r="3235" spans="1:8">
      <c r="A3235" s="3" t="s">
        <v>20</v>
      </c>
      <c r="B3235" s="3">
        <v>2014</v>
      </c>
      <c r="C3235" s="3">
        <v>142</v>
      </c>
      <c r="D3235" s="3">
        <v>2.5744761999999999</v>
      </c>
      <c r="E3235" s="3">
        <v>8.6495571000000009</v>
      </c>
      <c r="F3235" s="3">
        <v>31.622734000000001</v>
      </c>
      <c r="G3235" s="3">
        <v>2.2293630000000002</v>
      </c>
    </row>
    <row r="3236" spans="1:8">
      <c r="A3236" s="3" t="s">
        <v>20</v>
      </c>
      <c r="B3236" s="3">
        <v>2014</v>
      </c>
      <c r="C3236" s="3">
        <v>142</v>
      </c>
      <c r="D3236" s="3">
        <v>2.3679565</v>
      </c>
      <c r="E3236" s="3">
        <v>8.6495571000000009</v>
      </c>
      <c r="F3236" s="3">
        <v>31.622734000000001</v>
      </c>
      <c r="G3236" s="3">
        <v>2.2093150000000001</v>
      </c>
    </row>
    <row r="3237" spans="1:8">
      <c r="A3237" s="3" t="s">
        <v>20</v>
      </c>
      <c r="B3237" s="3">
        <v>2014</v>
      </c>
      <c r="C3237" s="3">
        <v>142</v>
      </c>
      <c r="D3237" s="3">
        <v>2.2987142999999999</v>
      </c>
      <c r="E3237" s="3">
        <v>8.6495571000000009</v>
      </c>
      <c r="F3237" s="3">
        <v>31.622734000000001</v>
      </c>
      <c r="G3237" s="3">
        <v>2.214143</v>
      </c>
    </row>
    <row r="3238" spans="1:8">
      <c r="A3238" s="3" t="s">
        <v>20</v>
      </c>
      <c r="B3238" s="3">
        <v>2014</v>
      </c>
      <c r="C3238" s="3">
        <v>142</v>
      </c>
      <c r="D3238" s="3">
        <v>2.3287273000000002</v>
      </c>
      <c r="E3238" s="3">
        <v>8.6495571000000009</v>
      </c>
      <c r="F3238" s="3">
        <v>31.622734000000001</v>
      </c>
      <c r="G3238" s="3">
        <v>2.1924440000000001</v>
      </c>
    </row>
    <row r="3239" spans="1:8">
      <c r="A3239" s="3" t="s">
        <v>20</v>
      </c>
      <c r="B3239" s="3">
        <v>2014</v>
      </c>
      <c r="C3239" s="3">
        <v>142</v>
      </c>
      <c r="D3239" s="3">
        <v>2.1341739</v>
      </c>
      <c r="E3239" s="3">
        <v>8.6495571000000009</v>
      </c>
      <c r="F3239" s="3">
        <v>31.622734000000001</v>
      </c>
      <c r="G3239" s="3">
        <v>2.0273940000000001</v>
      </c>
      <c r="H3239" s="3">
        <v>1.3043560000000001</v>
      </c>
    </row>
    <row r="3240" spans="1:8">
      <c r="A3240" s="3" t="s">
        <v>20</v>
      </c>
      <c r="B3240" s="3">
        <v>2014</v>
      </c>
      <c r="C3240" s="3">
        <v>142</v>
      </c>
      <c r="D3240" s="3">
        <v>1.97</v>
      </c>
      <c r="E3240" s="3">
        <v>8.6495571000000009</v>
      </c>
      <c r="F3240" s="3">
        <v>31.622734000000001</v>
      </c>
      <c r="G3240" s="3">
        <v>1.932104</v>
      </c>
      <c r="H3240" s="3">
        <v>0.94229510000000005</v>
      </c>
    </row>
    <row r="3241" spans="1:8">
      <c r="A3241" s="3" t="s">
        <v>20</v>
      </c>
      <c r="B3241" s="3">
        <v>2014</v>
      </c>
      <c r="C3241" s="3">
        <v>142</v>
      </c>
      <c r="D3241" s="3">
        <v>1.6669130000000001</v>
      </c>
      <c r="E3241" s="3">
        <v>8.6495571000000009</v>
      </c>
      <c r="F3241" s="3">
        <v>31.622734000000001</v>
      </c>
      <c r="G3241" s="3">
        <v>1.702135</v>
      </c>
      <c r="H3241" s="3">
        <v>0.14843049999999999</v>
      </c>
    </row>
    <row r="3242" spans="1:8">
      <c r="A3242" s="3" t="s">
        <v>20</v>
      </c>
      <c r="B3242" s="3">
        <v>2015</v>
      </c>
      <c r="C3242" s="3">
        <v>142</v>
      </c>
      <c r="D3242" s="3">
        <v>1.3574090999999999</v>
      </c>
      <c r="E3242" s="3">
        <v>6.3001617999999997</v>
      </c>
      <c r="F3242" s="3">
        <v>29.858948000000002</v>
      </c>
      <c r="G3242" s="3">
        <v>2.1381239999999999</v>
      </c>
      <c r="H3242" s="3">
        <v>-1.4756279999999999</v>
      </c>
    </row>
    <row r="3243" spans="1:8">
      <c r="A3243" s="3" t="s">
        <v>20</v>
      </c>
      <c r="B3243" s="3">
        <v>2015</v>
      </c>
      <c r="C3243" s="3">
        <v>142</v>
      </c>
      <c r="D3243" s="3">
        <v>1.286</v>
      </c>
      <c r="E3243" s="3">
        <v>6.3001617999999997</v>
      </c>
      <c r="F3243" s="3">
        <v>29.858948000000002</v>
      </c>
      <c r="G3243" s="3">
        <v>2.0332129999999999</v>
      </c>
    </row>
    <row r="3244" spans="1:8">
      <c r="A3244" s="3" t="s">
        <v>20</v>
      </c>
      <c r="B3244" s="3">
        <v>2015</v>
      </c>
      <c r="C3244" s="3">
        <v>142</v>
      </c>
      <c r="D3244" s="3">
        <v>1.4826817999999999</v>
      </c>
      <c r="E3244" s="3">
        <v>6.3001617999999997</v>
      </c>
      <c r="F3244" s="3">
        <v>29.858948000000002</v>
      </c>
      <c r="G3244" s="3">
        <v>1.966726</v>
      </c>
    </row>
    <row r="3245" spans="1:8">
      <c r="A3245" s="3" t="s">
        <v>20</v>
      </c>
      <c r="B3245" s="3">
        <v>2015</v>
      </c>
      <c r="C3245" s="3">
        <v>142</v>
      </c>
      <c r="D3245" s="3">
        <v>1.4322273000000001</v>
      </c>
      <c r="E3245" s="3">
        <v>6.3001617999999997</v>
      </c>
      <c r="F3245" s="3">
        <v>29.858948000000002</v>
      </c>
      <c r="G3245" s="3">
        <v>1.874511</v>
      </c>
    </row>
    <row r="3246" spans="1:8">
      <c r="A3246" s="3" t="s">
        <v>20</v>
      </c>
      <c r="B3246" s="3">
        <v>2015</v>
      </c>
      <c r="C3246" s="3">
        <v>142</v>
      </c>
      <c r="D3246" s="3">
        <v>1.6329524</v>
      </c>
      <c r="E3246" s="3">
        <v>6.3001617999999997</v>
      </c>
      <c r="F3246" s="3">
        <v>29.858948000000002</v>
      </c>
      <c r="G3246" s="3">
        <v>1.8663860000000001</v>
      </c>
    </row>
    <row r="3247" spans="1:8">
      <c r="A3247" s="3" t="s">
        <v>20</v>
      </c>
      <c r="B3247" s="3">
        <v>2015</v>
      </c>
      <c r="C3247" s="3">
        <v>142</v>
      </c>
      <c r="D3247" s="3">
        <v>1.7525909</v>
      </c>
      <c r="E3247" s="3">
        <v>6.3001617999999997</v>
      </c>
      <c r="F3247" s="3">
        <v>29.858948000000002</v>
      </c>
      <c r="G3247" s="3">
        <v>1.851378</v>
      </c>
    </row>
    <row r="3248" spans="1:8">
      <c r="A3248" s="3" t="s">
        <v>20</v>
      </c>
      <c r="B3248" s="3">
        <v>2015</v>
      </c>
      <c r="C3248" s="3">
        <v>142</v>
      </c>
      <c r="D3248" s="3">
        <v>1.6647391</v>
      </c>
      <c r="E3248" s="3">
        <v>6.3001617999999997</v>
      </c>
      <c r="F3248" s="3">
        <v>29.858948000000002</v>
      </c>
      <c r="G3248" s="3">
        <v>1.7841100000000001</v>
      </c>
    </row>
    <row r="3249" spans="1:8">
      <c r="A3249" s="3" t="s">
        <v>20</v>
      </c>
      <c r="B3249" s="3">
        <v>2015</v>
      </c>
      <c r="C3249" s="3">
        <v>142</v>
      </c>
      <c r="D3249" s="3">
        <v>1.4477618999999999</v>
      </c>
      <c r="E3249" s="3">
        <v>6.3001617999999997</v>
      </c>
      <c r="F3249" s="3">
        <v>29.858948000000002</v>
      </c>
      <c r="G3249" s="3">
        <v>1.7942020000000001</v>
      </c>
    </row>
    <row r="3250" spans="1:8">
      <c r="A3250" s="3" t="s">
        <v>20</v>
      </c>
      <c r="B3250" s="3">
        <v>2015</v>
      </c>
      <c r="C3250" s="3">
        <v>142</v>
      </c>
      <c r="D3250" s="3">
        <v>1.5605909</v>
      </c>
      <c r="E3250" s="3">
        <v>6.3001617999999997</v>
      </c>
      <c r="F3250" s="3">
        <v>29.858948000000002</v>
      </c>
      <c r="G3250" s="3">
        <v>1.559247</v>
      </c>
    </row>
    <row r="3251" spans="1:8">
      <c r="A3251" s="3" t="s">
        <v>20</v>
      </c>
      <c r="B3251" s="3">
        <v>2015</v>
      </c>
      <c r="C3251" s="3">
        <v>142</v>
      </c>
      <c r="D3251" s="3">
        <v>1.5140454999999999</v>
      </c>
      <c r="E3251" s="3">
        <v>6.3001617999999997</v>
      </c>
      <c r="F3251" s="3">
        <v>29.858948000000002</v>
      </c>
      <c r="G3251" s="3">
        <v>1.594767</v>
      </c>
      <c r="H3251" s="3">
        <v>0.2941666</v>
      </c>
    </row>
    <row r="3252" spans="1:8">
      <c r="A3252" s="3" t="s">
        <v>20</v>
      </c>
      <c r="B3252" s="3">
        <v>2015</v>
      </c>
      <c r="C3252" s="3">
        <v>142</v>
      </c>
      <c r="D3252" s="3">
        <v>1.5622857000000001</v>
      </c>
      <c r="E3252" s="3">
        <v>6.3001617999999997</v>
      </c>
      <c r="F3252" s="3">
        <v>29.858948000000002</v>
      </c>
      <c r="G3252" s="3">
        <v>1.478637</v>
      </c>
      <c r="H3252" s="3">
        <v>0.23397670000000001</v>
      </c>
    </row>
    <row r="3253" spans="1:8">
      <c r="A3253" s="3" t="s">
        <v>20</v>
      </c>
      <c r="B3253" s="3">
        <v>2015</v>
      </c>
      <c r="C3253" s="3">
        <v>142</v>
      </c>
      <c r="D3253" s="3">
        <v>1.4831738999999999</v>
      </c>
      <c r="E3253" s="3">
        <v>6.3001617999999997</v>
      </c>
      <c r="F3253" s="3">
        <v>29.858948000000002</v>
      </c>
      <c r="G3253" s="3">
        <v>1.4756720000000001</v>
      </c>
      <c r="H3253" s="3">
        <v>0.21740390000000001</v>
      </c>
    </row>
    <row r="3254" spans="1:8">
      <c r="A3254" s="3" t="s">
        <v>20</v>
      </c>
      <c r="B3254" s="3">
        <v>2016</v>
      </c>
      <c r="C3254" s="3">
        <v>142</v>
      </c>
      <c r="D3254" s="3">
        <v>1.3661905000000001</v>
      </c>
      <c r="E3254" s="3">
        <v>3.0261323</v>
      </c>
      <c r="F3254" s="3">
        <v>34.544102000000002</v>
      </c>
      <c r="H3254" s="3">
        <v>-0.2180725</v>
      </c>
    </row>
    <row r="3255" spans="1:8">
      <c r="A3255" s="3" t="s">
        <v>20</v>
      </c>
      <c r="B3255" s="3">
        <v>2016</v>
      </c>
      <c r="C3255" s="3">
        <v>142</v>
      </c>
      <c r="D3255" s="3">
        <v>1.3261905</v>
      </c>
      <c r="E3255" s="3">
        <v>3.0261323</v>
      </c>
      <c r="F3255" s="3">
        <v>34.544102000000002</v>
      </c>
      <c r="G3255" s="3">
        <v>2.0017830000000001</v>
      </c>
    </row>
    <row r="3256" spans="1:8">
      <c r="A3256" s="3" t="s">
        <v>20</v>
      </c>
      <c r="B3256" s="3">
        <v>2016</v>
      </c>
      <c r="C3256" s="3">
        <v>142</v>
      </c>
      <c r="D3256" s="3">
        <v>1.3150869999999999</v>
      </c>
      <c r="E3256" s="3">
        <v>3.0261323</v>
      </c>
      <c r="F3256" s="3">
        <v>34.544102000000002</v>
      </c>
      <c r="G3256" s="3">
        <v>1.8761380000000001</v>
      </c>
    </row>
    <row r="3257" spans="1:8">
      <c r="A3257" s="3" t="s">
        <v>20</v>
      </c>
      <c r="B3257" s="3">
        <v>2016</v>
      </c>
      <c r="C3257" s="3">
        <v>142</v>
      </c>
      <c r="D3257" s="3">
        <v>1.2850952</v>
      </c>
      <c r="E3257" s="3">
        <v>3.0261323</v>
      </c>
      <c r="F3257" s="3">
        <v>34.544102000000002</v>
      </c>
      <c r="G3257" s="3">
        <v>1.82098</v>
      </c>
    </row>
    <row r="3258" spans="1:8">
      <c r="A3258" s="3" t="s">
        <v>20</v>
      </c>
      <c r="B3258" s="3">
        <v>2016</v>
      </c>
      <c r="C3258" s="3">
        <v>142</v>
      </c>
      <c r="D3258" s="3">
        <v>1.3803635999999999</v>
      </c>
      <c r="E3258" s="3">
        <v>3.0261323</v>
      </c>
      <c r="F3258" s="3">
        <v>34.544102000000002</v>
      </c>
      <c r="G3258" s="3">
        <v>1.819269</v>
      </c>
    </row>
    <row r="3259" spans="1:8">
      <c r="A3259" s="3" t="s">
        <v>20</v>
      </c>
      <c r="B3259" s="3">
        <v>2016</v>
      </c>
      <c r="C3259" s="3">
        <v>142</v>
      </c>
      <c r="D3259" s="3">
        <v>1.1516363999999999</v>
      </c>
      <c r="E3259" s="3">
        <v>3.0261323</v>
      </c>
      <c r="F3259" s="3">
        <v>34.544102000000002</v>
      </c>
      <c r="G3259" s="3">
        <v>1.8030919999999999</v>
      </c>
    </row>
    <row r="3260" spans="1:8">
      <c r="A3260" s="3" t="s">
        <v>20</v>
      </c>
      <c r="B3260" s="3">
        <v>2016</v>
      </c>
      <c r="C3260" s="3">
        <v>142</v>
      </c>
      <c r="D3260" s="3">
        <v>0.92500000000000004</v>
      </c>
      <c r="E3260" s="3">
        <v>3.0261323</v>
      </c>
      <c r="F3260" s="3">
        <v>34.544102000000002</v>
      </c>
      <c r="G3260" s="3">
        <v>1.6358429999999999</v>
      </c>
    </row>
    <row r="3261" spans="1:8">
      <c r="A3261" s="3" t="s">
        <v>20</v>
      </c>
      <c r="B3261" s="3">
        <v>2016</v>
      </c>
      <c r="C3261" s="3">
        <v>142</v>
      </c>
      <c r="D3261" s="3">
        <v>1.0293042999999999</v>
      </c>
      <c r="E3261" s="3">
        <v>3.0261323</v>
      </c>
      <c r="F3261" s="3">
        <v>34.544102000000002</v>
      </c>
      <c r="G3261" s="3">
        <v>1.6190169999999999</v>
      </c>
    </row>
    <row r="3262" spans="1:8">
      <c r="A3262" s="3" t="s">
        <v>20</v>
      </c>
      <c r="B3262" s="3">
        <v>2016</v>
      </c>
      <c r="C3262" s="3">
        <v>142</v>
      </c>
      <c r="D3262" s="3">
        <v>1.1817727</v>
      </c>
      <c r="E3262" s="3">
        <v>3.0261323</v>
      </c>
      <c r="F3262" s="3">
        <v>34.544102000000002</v>
      </c>
      <c r="G3262" s="3">
        <v>1.538489</v>
      </c>
    </row>
    <row r="3263" spans="1:8">
      <c r="A3263" s="3" t="s">
        <v>20</v>
      </c>
      <c r="B3263" s="3">
        <v>2016</v>
      </c>
      <c r="C3263" s="3">
        <v>142</v>
      </c>
      <c r="D3263" s="3">
        <v>1.2893333</v>
      </c>
      <c r="E3263" s="3">
        <v>3.0261323</v>
      </c>
      <c r="F3263" s="3">
        <v>34.544102000000002</v>
      </c>
      <c r="G3263" s="3">
        <v>1.6924360000000001</v>
      </c>
      <c r="H3263" s="3">
        <v>2.3434469999999998</v>
      </c>
    </row>
    <row r="3264" spans="1:8">
      <c r="A3264" s="3" t="s">
        <v>20</v>
      </c>
      <c r="B3264" s="3">
        <v>2016</v>
      </c>
      <c r="C3264" s="3">
        <v>142</v>
      </c>
      <c r="D3264" s="3">
        <v>1.5317273</v>
      </c>
      <c r="E3264" s="3">
        <v>3.0261323</v>
      </c>
      <c r="F3264" s="3">
        <v>34.544102000000002</v>
      </c>
      <c r="G3264" s="3">
        <v>1.675128</v>
      </c>
      <c r="H3264" s="3">
        <v>2.1156130000000002</v>
      </c>
    </row>
    <row r="3265" spans="1:8">
      <c r="A3265" s="3" t="s">
        <v>20</v>
      </c>
      <c r="B3265" s="3">
        <v>2016</v>
      </c>
      <c r="C3265" s="3">
        <v>142</v>
      </c>
      <c r="D3265" s="3">
        <v>1.6968635999999999</v>
      </c>
      <c r="E3265" s="3">
        <v>3.0261323</v>
      </c>
      <c r="F3265" s="3">
        <v>34.544102000000002</v>
      </c>
      <c r="G3265" s="3">
        <v>1.5507660000000001</v>
      </c>
      <c r="H3265" s="3">
        <v>1.817502</v>
      </c>
    </row>
    <row r="3266" spans="1:8">
      <c r="A3266" s="3" t="s">
        <v>20</v>
      </c>
      <c r="B3266" s="3">
        <v>2017</v>
      </c>
      <c r="C3266" s="3">
        <v>142</v>
      </c>
      <c r="D3266" s="3">
        <v>1.6049545000000001</v>
      </c>
      <c r="E3266" s="3">
        <v>0.58443350000000005</v>
      </c>
      <c r="F3266" s="3">
        <v>38.125808999999997</v>
      </c>
      <c r="G3266" s="3">
        <v>1.8809100000000001</v>
      </c>
      <c r="H3266" s="3">
        <v>1.3564639999999999</v>
      </c>
    </row>
    <row r="3267" spans="1:8">
      <c r="A3267" s="3" t="s">
        <v>20</v>
      </c>
      <c r="B3267" s="3">
        <v>2017</v>
      </c>
      <c r="C3267" s="3">
        <v>142</v>
      </c>
      <c r="D3267" s="3">
        <v>1.6780999999999999</v>
      </c>
      <c r="E3267" s="3">
        <v>0.58443350000000005</v>
      </c>
      <c r="F3267" s="3">
        <v>38.125808999999997</v>
      </c>
      <c r="G3267" s="3">
        <v>1.9142129999999999</v>
      </c>
    </row>
    <row r="3268" spans="1:8">
      <c r="A3268" s="3" t="s">
        <v>20</v>
      </c>
      <c r="B3268" s="3">
        <v>2017</v>
      </c>
      <c r="C3268" s="3">
        <v>142</v>
      </c>
      <c r="D3268" s="3">
        <v>1.7591739</v>
      </c>
      <c r="E3268" s="3">
        <v>0.58443350000000005</v>
      </c>
      <c r="F3268" s="3">
        <v>38.125808999999997</v>
      </c>
      <c r="G3268" s="3">
        <v>1.897332</v>
      </c>
    </row>
    <row r="3269" spans="1:8">
      <c r="A3269" s="3" t="s">
        <v>20</v>
      </c>
      <c r="B3269" s="3">
        <v>2017</v>
      </c>
      <c r="C3269" s="3">
        <v>142</v>
      </c>
      <c r="D3269" s="3">
        <v>1.58985</v>
      </c>
      <c r="E3269" s="3">
        <v>0.58443350000000005</v>
      </c>
      <c r="F3269" s="3">
        <v>38.125808999999997</v>
      </c>
      <c r="G3269" s="3">
        <v>1.9330350000000001</v>
      </c>
    </row>
    <row r="3270" spans="1:8">
      <c r="A3270" s="3" t="s">
        <v>20</v>
      </c>
      <c r="B3270" s="3">
        <v>2017</v>
      </c>
      <c r="C3270" s="3">
        <v>142</v>
      </c>
      <c r="D3270" s="3">
        <v>1.5715216999999999</v>
      </c>
      <c r="E3270" s="3">
        <v>0.58443350000000005</v>
      </c>
      <c r="F3270" s="3">
        <v>38.125808999999997</v>
      </c>
      <c r="G3270" s="3">
        <v>1.9258789999999999</v>
      </c>
    </row>
    <row r="3271" spans="1:8">
      <c r="A3271" s="3" t="s">
        <v>20</v>
      </c>
      <c r="B3271" s="3">
        <v>2017</v>
      </c>
      <c r="C3271" s="3">
        <v>142</v>
      </c>
      <c r="D3271" s="3">
        <v>1.5003636</v>
      </c>
      <c r="E3271" s="3">
        <v>0.58443350000000005</v>
      </c>
      <c r="F3271" s="3">
        <v>38.125808999999997</v>
      </c>
      <c r="G3271" s="3">
        <v>1.8597300000000001</v>
      </c>
    </row>
    <row r="3272" spans="1:8">
      <c r="A3272" s="3" t="s">
        <v>20</v>
      </c>
      <c r="B3272" s="3">
        <v>2017</v>
      </c>
      <c r="C3272" s="3">
        <v>142</v>
      </c>
      <c r="D3272" s="3">
        <v>1.6530476000000001</v>
      </c>
      <c r="E3272" s="3">
        <v>0.58443350000000005</v>
      </c>
      <c r="F3272" s="3">
        <v>38.125808999999997</v>
      </c>
      <c r="G3272" s="3">
        <v>1.910547</v>
      </c>
    </row>
    <row r="3273" spans="1:8">
      <c r="A3273" s="3" t="s">
        <v>20</v>
      </c>
      <c r="B3273" s="3">
        <v>2017</v>
      </c>
      <c r="C3273" s="3">
        <v>142</v>
      </c>
      <c r="D3273" s="3">
        <v>1.5665217</v>
      </c>
      <c r="E3273" s="3">
        <v>0.58443350000000005</v>
      </c>
      <c r="F3273" s="3">
        <v>38.125808999999997</v>
      </c>
      <c r="G3273" s="3">
        <v>1.858598</v>
      </c>
    </row>
    <row r="3274" spans="1:8">
      <c r="A3274" s="3" t="s">
        <v>20</v>
      </c>
      <c r="B3274" s="3">
        <v>2017</v>
      </c>
      <c r="C3274" s="3">
        <v>142</v>
      </c>
      <c r="D3274" s="3">
        <v>1.5241429</v>
      </c>
      <c r="E3274" s="3">
        <v>0.58443350000000005</v>
      </c>
      <c r="F3274" s="3">
        <v>38.125808999999997</v>
      </c>
      <c r="G3274" s="3">
        <v>1.988829</v>
      </c>
    </row>
    <row r="3275" spans="1:8">
      <c r="A3275" s="3" t="s">
        <v>20</v>
      </c>
      <c r="B3275" s="3">
        <v>2017</v>
      </c>
      <c r="C3275" s="3">
        <v>142</v>
      </c>
      <c r="D3275" s="3">
        <v>1.6018635999999999</v>
      </c>
      <c r="E3275" s="3">
        <v>0.58443350000000005</v>
      </c>
      <c r="F3275" s="3">
        <v>38.125808999999997</v>
      </c>
      <c r="G3275" s="3">
        <v>2.1030199999999999</v>
      </c>
      <c r="H3275" s="3">
        <v>-0.62795400000000001</v>
      </c>
    </row>
    <row r="3276" spans="1:8">
      <c r="A3276" s="3" t="s">
        <v>20</v>
      </c>
      <c r="B3276" s="3">
        <v>2017</v>
      </c>
      <c r="C3276" s="3">
        <v>142</v>
      </c>
      <c r="D3276" s="3">
        <v>1.5206364000000001</v>
      </c>
      <c r="E3276" s="3">
        <v>0.58443350000000005</v>
      </c>
      <c r="F3276" s="3">
        <v>38.125808999999997</v>
      </c>
      <c r="G3276" s="3">
        <v>2.129318</v>
      </c>
      <c r="H3276" s="3">
        <v>-0.75353919999999996</v>
      </c>
    </row>
    <row r="3277" spans="1:8">
      <c r="A3277" s="3" t="s">
        <v>20</v>
      </c>
      <c r="B3277" s="3">
        <v>2017</v>
      </c>
      <c r="C3277" s="3">
        <v>142</v>
      </c>
      <c r="D3277" s="3">
        <v>1.5011905000000001</v>
      </c>
      <c r="E3277" s="3">
        <v>0.58443350000000005</v>
      </c>
      <c r="F3277" s="3">
        <v>38.125808999999997</v>
      </c>
      <c r="G3277" s="3">
        <v>2.0932740000000001</v>
      </c>
      <c r="H3277" s="3">
        <v>-1.094387</v>
      </c>
    </row>
    <row r="3278" spans="1:8">
      <c r="A3278" s="3" t="s">
        <v>20</v>
      </c>
      <c r="B3278" s="3">
        <v>2018</v>
      </c>
      <c r="C3278" s="3">
        <v>142</v>
      </c>
      <c r="D3278" s="3">
        <v>1.6533477999999999</v>
      </c>
      <c r="E3278" s="3">
        <v>0.74976008999999999</v>
      </c>
      <c r="F3278" s="3">
        <v>38.636096999999999</v>
      </c>
      <c r="G3278" s="3">
        <v>2.0834429999999999</v>
      </c>
      <c r="H3278" s="3">
        <v>-0.91623810000000006</v>
      </c>
    </row>
    <row r="3279" spans="1:8">
      <c r="A3279" s="3" t="s">
        <v>20</v>
      </c>
      <c r="B3279" s="3">
        <v>2018</v>
      </c>
      <c r="C3279" s="3">
        <v>142</v>
      </c>
      <c r="D3279" s="3">
        <v>1.8766</v>
      </c>
      <c r="E3279" s="3">
        <v>0.74976008999999999</v>
      </c>
      <c r="F3279" s="3">
        <v>38.636096999999999</v>
      </c>
      <c r="G3279" s="3">
        <v>2.10107</v>
      </c>
    </row>
    <row r="3280" spans="1:8">
      <c r="A3280" s="3" t="s">
        <v>20</v>
      </c>
      <c r="B3280" s="3">
        <v>2018</v>
      </c>
      <c r="C3280" s="3">
        <v>142</v>
      </c>
      <c r="D3280" s="3">
        <v>1.895</v>
      </c>
      <c r="E3280" s="3">
        <v>0.74976008999999999</v>
      </c>
      <c r="F3280" s="3">
        <v>38.636096999999999</v>
      </c>
      <c r="G3280" s="3">
        <v>2.052864</v>
      </c>
    </row>
    <row r="3281" spans="1:8">
      <c r="A3281" s="3" t="s">
        <v>20</v>
      </c>
      <c r="B3281" s="3">
        <v>2018</v>
      </c>
      <c r="C3281" s="3">
        <v>142</v>
      </c>
      <c r="D3281" s="3">
        <v>1.8348095</v>
      </c>
      <c r="E3281" s="3">
        <v>0.74976008999999999</v>
      </c>
      <c r="F3281" s="3">
        <v>38.636096999999999</v>
      </c>
      <c r="G3281" s="3">
        <v>2.059771</v>
      </c>
    </row>
    <row r="3282" spans="1:8">
      <c r="A3282" s="3" t="s">
        <v>20</v>
      </c>
      <c r="B3282" s="3">
        <v>2018</v>
      </c>
      <c r="C3282" s="3">
        <v>142</v>
      </c>
      <c r="D3282" s="3">
        <v>1.8653477999999999</v>
      </c>
      <c r="E3282" s="3">
        <v>0.74976008999999999</v>
      </c>
      <c r="F3282" s="3">
        <v>38.636096999999999</v>
      </c>
      <c r="G3282" s="3">
        <v>2.0859220000000001</v>
      </c>
    </row>
    <row r="3283" spans="1:8">
      <c r="A3283" s="3" t="s">
        <v>20</v>
      </c>
      <c r="B3283" s="3">
        <v>2018</v>
      </c>
      <c r="C3283" s="3">
        <v>142</v>
      </c>
      <c r="D3283" s="3">
        <v>1.8135714000000001</v>
      </c>
      <c r="E3283" s="3">
        <v>0.74976008999999999</v>
      </c>
      <c r="F3283" s="3">
        <v>38.636096999999999</v>
      </c>
      <c r="G3283" s="3">
        <v>2.1179790000000001</v>
      </c>
    </row>
    <row r="3284" spans="1:8">
      <c r="A3284" s="3" t="s">
        <v>20</v>
      </c>
      <c r="B3284" s="3">
        <v>2018</v>
      </c>
      <c r="C3284" s="3">
        <v>142</v>
      </c>
      <c r="D3284" s="3">
        <v>1.7515909000000001</v>
      </c>
      <c r="E3284" s="3">
        <v>0.74976008999999999</v>
      </c>
      <c r="F3284" s="3">
        <v>38.636096999999999</v>
      </c>
      <c r="G3284" s="3">
        <v>2.1224080000000001</v>
      </c>
    </row>
    <row r="3285" spans="1:8">
      <c r="A3285" s="3" t="s">
        <v>20</v>
      </c>
      <c r="B3285" s="3">
        <v>2018</v>
      </c>
      <c r="C3285" s="3">
        <v>142</v>
      </c>
      <c r="D3285" s="3">
        <v>1.7551739</v>
      </c>
      <c r="E3285" s="3">
        <v>0.74976008999999999</v>
      </c>
      <c r="F3285" s="3">
        <v>38.636096999999999</v>
      </c>
      <c r="G3285" s="3">
        <v>2.1081050000000001</v>
      </c>
    </row>
    <row r="3286" spans="1:8">
      <c r="A3286" s="3" t="s">
        <v>20</v>
      </c>
      <c r="B3286" s="3">
        <v>2018</v>
      </c>
      <c r="C3286" s="3">
        <v>142</v>
      </c>
      <c r="D3286" s="3">
        <v>1.8794</v>
      </c>
      <c r="E3286" s="3">
        <v>0.74976008999999999</v>
      </c>
      <c r="F3286" s="3">
        <v>38.636096999999999</v>
      </c>
      <c r="G3286" s="3">
        <v>2.1338249999999999</v>
      </c>
    </row>
    <row r="3287" spans="1:8">
      <c r="A3287" s="3" t="s">
        <v>20</v>
      </c>
      <c r="B3287" s="3">
        <v>2018</v>
      </c>
      <c r="C3287" s="3">
        <v>142</v>
      </c>
      <c r="D3287" s="3">
        <v>1.9883478000000001</v>
      </c>
      <c r="E3287" s="3">
        <v>0.74976008999999999</v>
      </c>
      <c r="F3287" s="3">
        <v>38.636096999999999</v>
      </c>
      <c r="G3287" s="3">
        <v>2.1080139999999998</v>
      </c>
      <c r="H3287" s="3">
        <v>-1.7537689999999999</v>
      </c>
    </row>
    <row r="3288" spans="1:8">
      <c r="A3288" s="3" t="s">
        <v>20</v>
      </c>
      <c r="B3288" s="3">
        <v>2018</v>
      </c>
      <c r="C3288" s="3">
        <v>142</v>
      </c>
      <c r="D3288" s="3">
        <v>1.9174091</v>
      </c>
      <c r="E3288" s="3">
        <v>0.74976008999999999</v>
      </c>
      <c r="F3288" s="3">
        <v>38.636096999999999</v>
      </c>
      <c r="G3288" s="3">
        <v>2.170992</v>
      </c>
      <c r="H3288" s="3">
        <v>-2.9172530000000001</v>
      </c>
    </row>
    <row r="3289" spans="1:8">
      <c r="A3289" s="3" t="s">
        <v>20</v>
      </c>
      <c r="B3289" s="3">
        <v>2018</v>
      </c>
      <c r="C3289" s="3">
        <v>142</v>
      </c>
      <c r="D3289" s="3">
        <v>1.7975714</v>
      </c>
      <c r="E3289" s="3">
        <v>0.74976008999999999</v>
      </c>
      <c r="F3289" s="3">
        <v>38.636096999999999</v>
      </c>
      <c r="G3289" s="3">
        <v>2.2107380000000001</v>
      </c>
      <c r="H3289" s="3">
        <v>-2.3492510000000002</v>
      </c>
    </row>
    <row r="3290" spans="1:8">
      <c r="A3290" s="3" t="s">
        <v>20</v>
      </c>
      <c r="B3290" s="3">
        <v>2019</v>
      </c>
      <c r="C3290" s="3">
        <v>142</v>
      </c>
      <c r="D3290" s="3">
        <v>1.7375217000000001</v>
      </c>
      <c r="E3290" s="3">
        <v>1.0537590999999999</v>
      </c>
      <c r="F3290" s="3">
        <v>39.656548000000001</v>
      </c>
      <c r="G3290" s="3">
        <v>1.9393739999999999</v>
      </c>
      <c r="H3290" s="3">
        <v>-2.0949399999999998</v>
      </c>
    </row>
    <row r="3291" spans="1:8">
      <c r="A3291" s="3" t="s">
        <v>20</v>
      </c>
      <c r="B3291" s="3">
        <v>2019</v>
      </c>
      <c r="C3291" s="3">
        <v>142</v>
      </c>
      <c r="D3291" s="3">
        <v>1.6574</v>
      </c>
      <c r="E3291" s="3">
        <v>1.0537590999999999</v>
      </c>
      <c r="F3291" s="3">
        <v>39.656548000000001</v>
      </c>
      <c r="G3291" s="3">
        <v>1.9172750000000001</v>
      </c>
    </row>
    <row r="3292" spans="1:8">
      <c r="A3292" s="3" t="s">
        <v>20</v>
      </c>
      <c r="B3292" s="3">
        <v>2019</v>
      </c>
      <c r="C3292" s="3">
        <v>142</v>
      </c>
      <c r="D3292" s="3">
        <v>1.61</v>
      </c>
      <c r="E3292" s="3">
        <v>1.0537590999999999</v>
      </c>
      <c r="F3292" s="3">
        <v>39.656548000000001</v>
      </c>
      <c r="G3292" s="3">
        <v>1.886979</v>
      </c>
    </row>
    <row r="3293" spans="1:8">
      <c r="A3293" s="3" t="s">
        <v>20</v>
      </c>
      <c r="B3293" s="3">
        <v>2019</v>
      </c>
      <c r="C3293" s="3">
        <v>142</v>
      </c>
      <c r="D3293" s="3">
        <v>1.7301363999999999</v>
      </c>
      <c r="E3293" s="3">
        <v>1.0537590999999999</v>
      </c>
      <c r="F3293" s="3">
        <v>39.656548000000001</v>
      </c>
      <c r="G3293" s="3">
        <v>1.8678650000000001</v>
      </c>
    </row>
    <row r="3294" spans="1:8">
      <c r="A3294" s="3" t="s">
        <v>20</v>
      </c>
      <c r="B3294" s="3">
        <v>2019</v>
      </c>
      <c r="C3294" s="3">
        <v>142</v>
      </c>
      <c r="D3294" s="3">
        <v>1.6735217</v>
      </c>
      <c r="E3294" s="3">
        <v>1.0537590999999999</v>
      </c>
      <c r="F3294" s="3">
        <v>39.656548000000001</v>
      </c>
      <c r="G3294" s="3">
        <v>1.8797870000000001</v>
      </c>
    </row>
    <row r="3295" spans="1:8">
      <c r="A3295" s="3" t="s">
        <v>20</v>
      </c>
      <c r="B3295" s="3">
        <v>2019</v>
      </c>
      <c r="C3295" s="3">
        <v>142</v>
      </c>
      <c r="D3295" s="3">
        <v>1.4472499999999999</v>
      </c>
      <c r="E3295" s="3">
        <v>1.0537590999999999</v>
      </c>
      <c r="F3295" s="3">
        <v>39.656548000000001</v>
      </c>
      <c r="G3295" s="3">
        <v>1.8620350000000001</v>
      </c>
    </row>
    <row r="3296" spans="1:8">
      <c r="A3296" s="3" t="s">
        <v>20</v>
      </c>
      <c r="B3296" s="3">
        <v>2019</v>
      </c>
      <c r="C3296" s="3">
        <v>142</v>
      </c>
      <c r="D3296" s="3">
        <v>1.4408261</v>
      </c>
      <c r="E3296" s="3">
        <v>1.0537590999999999</v>
      </c>
      <c r="F3296" s="3">
        <v>39.656548000000001</v>
      </c>
      <c r="G3296" s="3">
        <v>1.818727</v>
      </c>
    </row>
    <row r="3297" spans="1:8">
      <c r="A3297" s="3" t="s">
        <v>20</v>
      </c>
      <c r="B3297" s="3">
        <v>2019</v>
      </c>
      <c r="C3297" s="3">
        <v>142</v>
      </c>
      <c r="D3297" s="3">
        <v>1.1462726999999999</v>
      </c>
      <c r="E3297" s="3">
        <v>1.0537590999999999</v>
      </c>
      <c r="F3297" s="3">
        <v>39.656548000000001</v>
      </c>
      <c r="G3297" s="3">
        <v>1.8250869999999999</v>
      </c>
    </row>
    <row r="3298" spans="1:8">
      <c r="A3298" s="3" t="s">
        <v>20</v>
      </c>
      <c r="B3298" s="3">
        <v>2019</v>
      </c>
      <c r="C3298" s="3">
        <v>142</v>
      </c>
      <c r="D3298" s="3">
        <v>1.2135714</v>
      </c>
      <c r="E3298" s="3">
        <v>1.0537590999999999</v>
      </c>
      <c r="F3298" s="3">
        <v>39.656548000000001</v>
      </c>
      <c r="G3298" s="3">
        <v>1.8295220000000001</v>
      </c>
    </row>
    <row r="3299" spans="1:8">
      <c r="A3299" s="3" t="s">
        <v>20</v>
      </c>
      <c r="B3299" s="3">
        <v>2019</v>
      </c>
      <c r="C3299" s="3">
        <v>142</v>
      </c>
      <c r="D3299" s="3">
        <v>1.2638696</v>
      </c>
      <c r="E3299" s="3">
        <v>1.0537590999999999</v>
      </c>
      <c r="F3299" s="3">
        <v>39.656548000000001</v>
      </c>
      <c r="G3299" s="3">
        <v>1.8664229999999999</v>
      </c>
      <c r="H3299" s="3">
        <v>-0.27450730000000001</v>
      </c>
    </row>
    <row r="3300" spans="1:8">
      <c r="A3300" s="3" t="s">
        <v>20</v>
      </c>
      <c r="B3300" s="3">
        <v>2019</v>
      </c>
      <c r="C3300" s="3">
        <v>142</v>
      </c>
      <c r="D3300" s="3">
        <v>1.4527143</v>
      </c>
      <c r="E3300" s="3">
        <v>1.0537590999999999</v>
      </c>
      <c r="F3300" s="3">
        <v>39.656548000000001</v>
      </c>
      <c r="G3300" s="3">
        <v>1.833901</v>
      </c>
      <c r="H3300" s="3">
        <v>-0.73812929999999999</v>
      </c>
    </row>
    <row r="3301" spans="1:8">
      <c r="A3301" s="3" t="s">
        <v>20</v>
      </c>
      <c r="B3301" s="3">
        <v>2019</v>
      </c>
      <c r="C3301" s="3">
        <v>142</v>
      </c>
      <c r="D3301" s="3">
        <v>1.4759091</v>
      </c>
      <c r="E3301" s="3">
        <v>1.0537590999999999</v>
      </c>
      <c r="F3301" s="3">
        <v>39.656548000000001</v>
      </c>
      <c r="G3301" s="3">
        <v>1.868805</v>
      </c>
      <c r="H3301" s="3">
        <v>-0.79557690000000003</v>
      </c>
    </row>
    <row r="3302" spans="1:8">
      <c r="A3302" s="3" t="s">
        <v>25</v>
      </c>
      <c r="B3302" s="3">
        <v>1995</v>
      </c>
      <c r="C3302" s="3">
        <v>144</v>
      </c>
      <c r="G3302" s="3">
        <v>2.4700000000000002</v>
      </c>
    </row>
    <row r="3303" spans="1:8">
      <c r="A3303" s="3" t="s">
        <v>25</v>
      </c>
      <c r="B3303" s="3">
        <v>1995</v>
      </c>
      <c r="C3303" s="3">
        <v>144</v>
      </c>
      <c r="G3303" s="3">
        <v>2.4818180000000001</v>
      </c>
    </row>
    <row r="3304" spans="1:8">
      <c r="A3304" s="3" t="s">
        <v>25</v>
      </c>
      <c r="B3304" s="3">
        <v>1995</v>
      </c>
      <c r="C3304" s="3">
        <v>144</v>
      </c>
      <c r="G3304" s="3">
        <v>2.4</v>
      </c>
    </row>
    <row r="3305" spans="1:8">
      <c r="A3305" s="3" t="s">
        <v>25</v>
      </c>
      <c r="B3305" s="3">
        <v>1995</v>
      </c>
      <c r="C3305" s="3">
        <v>144</v>
      </c>
      <c r="G3305" s="3">
        <v>2.3181820000000002</v>
      </c>
    </row>
    <row r="3306" spans="1:8">
      <c r="A3306" s="3" t="s">
        <v>25</v>
      </c>
      <c r="B3306" s="3">
        <v>1995</v>
      </c>
      <c r="C3306" s="3">
        <v>144</v>
      </c>
      <c r="G3306" s="3">
        <v>2.1454550000000001</v>
      </c>
    </row>
    <row r="3307" spans="1:8">
      <c r="A3307" s="3" t="s">
        <v>25</v>
      </c>
      <c r="B3307" s="3">
        <v>1995</v>
      </c>
      <c r="C3307" s="3">
        <v>144</v>
      </c>
      <c r="G3307" s="3">
        <v>2.2000000000000002</v>
      </c>
    </row>
    <row r="3308" spans="1:8">
      <c r="A3308" s="3" t="s">
        <v>25</v>
      </c>
      <c r="B3308" s="3">
        <v>1995</v>
      </c>
      <c r="C3308" s="3">
        <v>144</v>
      </c>
      <c r="G3308" s="3">
        <v>2.144444</v>
      </c>
    </row>
    <row r="3309" spans="1:8">
      <c r="A3309" s="3" t="s">
        <v>25</v>
      </c>
      <c r="B3309" s="3">
        <v>1995</v>
      </c>
      <c r="C3309" s="3">
        <v>144</v>
      </c>
      <c r="G3309" s="3">
        <v>2.1818179999999998</v>
      </c>
    </row>
    <row r="3310" spans="1:8">
      <c r="A3310" s="3" t="s">
        <v>25</v>
      </c>
      <c r="B3310" s="3">
        <v>1995</v>
      </c>
      <c r="C3310" s="3">
        <v>144</v>
      </c>
      <c r="G3310" s="3">
        <v>2.144444</v>
      </c>
    </row>
    <row r="3311" spans="1:8">
      <c r="A3311" s="3" t="s">
        <v>25</v>
      </c>
      <c r="B3311" s="3">
        <v>1995</v>
      </c>
      <c r="C3311" s="3">
        <v>144</v>
      </c>
      <c r="G3311" s="3">
        <v>2.31</v>
      </c>
    </row>
    <row r="3312" spans="1:8">
      <c r="A3312" s="3" t="s">
        <v>25</v>
      </c>
      <c r="B3312" s="3">
        <v>1995</v>
      </c>
      <c r="C3312" s="3">
        <v>144</v>
      </c>
      <c r="G3312" s="3">
        <v>2.1666669999999999</v>
      </c>
    </row>
    <row r="3313" spans="1:7">
      <c r="A3313" s="3" t="s">
        <v>25</v>
      </c>
      <c r="B3313" s="3">
        <v>1995</v>
      </c>
      <c r="C3313" s="3">
        <v>144</v>
      </c>
      <c r="G3313" s="3">
        <v>2.0583330000000002</v>
      </c>
    </row>
    <row r="3314" spans="1:7">
      <c r="A3314" s="3" t="s">
        <v>25</v>
      </c>
      <c r="B3314" s="3">
        <v>1996</v>
      </c>
      <c r="C3314" s="3">
        <v>144</v>
      </c>
      <c r="E3314" s="3">
        <v>-4.6649380000000003</v>
      </c>
      <c r="F3314" s="3">
        <v>68.325119000000001</v>
      </c>
      <c r="G3314" s="3">
        <v>1.8333330000000001</v>
      </c>
    </row>
    <row r="3315" spans="1:7">
      <c r="A3315" s="3" t="s">
        <v>25</v>
      </c>
      <c r="B3315" s="3">
        <v>1996</v>
      </c>
      <c r="C3315" s="3">
        <v>144</v>
      </c>
      <c r="E3315" s="3">
        <v>-4.6649380000000003</v>
      </c>
      <c r="F3315" s="3">
        <v>68.325119000000001</v>
      </c>
      <c r="G3315" s="3">
        <v>1.8111109999999999</v>
      </c>
    </row>
    <row r="3316" spans="1:7">
      <c r="A3316" s="3" t="s">
        <v>25</v>
      </c>
      <c r="B3316" s="3">
        <v>1996</v>
      </c>
      <c r="C3316" s="3">
        <v>144</v>
      </c>
      <c r="E3316" s="3">
        <v>-4.6649380000000003</v>
      </c>
      <c r="F3316" s="3">
        <v>68.325119000000001</v>
      </c>
      <c r="G3316" s="3">
        <v>1.93</v>
      </c>
    </row>
    <row r="3317" spans="1:7">
      <c r="A3317" s="3" t="s">
        <v>25</v>
      </c>
      <c r="B3317" s="3">
        <v>1996</v>
      </c>
      <c r="C3317" s="3">
        <v>144</v>
      </c>
      <c r="E3317" s="3">
        <v>-4.6649380000000003</v>
      </c>
      <c r="F3317" s="3">
        <v>68.325119000000001</v>
      </c>
      <c r="G3317" s="3">
        <v>1.933333</v>
      </c>
    </row>
    <row r="3318" spans="1:7">
      <c r="A3318" s="3" t="s">
        <v>25</v>
      </c>
      <c r="B3318" s="3">
        <v>1996</v>
      </c>
      <c r="C3318" s="3">
        <v>144</v>
      </c>
      <c r="E3318" s="3">
        <v>-4.6649380000000003</v>
      </c>
      <c r="F3318" s="3">
        <v>68.325119000000001</v>
      </c>
      <c r="G3318" s="3">
        <v>1.9153849999999999</v>
      </c>
    </row>
    <row r="3319" spans="1:7">
      <c r="A3319" s="3" t="s">
        <v>25</v>
      </c>
      <c r="B3319" s="3">
        <v>1996</v>
      </c>
      <c r="C3319" s="3">
        <v>144</v>
      </c>
      <c r="E3319" s="3">
        <v>-4.6649380000000003</v>
      </c>
      <c r="F3319" s="3">
        <v>68.325119000000001</v>
      </c>
      <c r="G3319" s="3">
        <v>1.838462</v>
      </c>
    </row>
    <row r="3320" spans="1:7">
      <c r="A3320" s="3" t="s">
        <v>25</v>
      </c>
      <c r="B3320" s="3">
        <v>1996</v>
      </c>
      <c r="C3320" s="3">
        <v>144</v>
      </c>
      <c r="E3320" s="3">
        <v>-4.6649380000000003</v>
      </c>
      <c r="F3320" s="3">
        <v>68.325119000000001</v>
      </c>
      <c r="G3320" s="3">
        <v>1.733333</v>
      </c>
    </row>
    <row r="3321" spans="1:7">
      <c r="A3321" s="3" t="s">
        <v>25</v>
      </c>
      <c r="B3321" s="3">
        <v>1996</v>
      </c>
      <c r="C3321" s="3">
        <v>144</v>
      </c>
      <c r="E3321" s="3">
        <v>-4.6649380000000003</v>
      </c>
      <c r="F3321" s="3">
        <v>68.325119000000001</v>
      </c>
      <c r="G3321" s="3">
        <v>2.0090910000000002</v>
      </c>
    </row>
    <row r="3322" spans="1:7">
      <c r="A3322" s="3" t="s">
        <v>25</v>
      </c>
      <c r="B3322" s="3">
        <v>1996</v>
      </c>
      <c r="C3322" s="3">
        <v>144</v>
      </c>
      <c r="E3322" s="3">
        <v>-4.6649380000000003</v>
      </c>
      <c r="F3322" s="3">
        <v>68.325119000000001</v>
      </c>
      <c r="G3322" s="3">
        <v>1.9727269999999999</v>
      </c>
    </row>
    <row r="3323" spans="1:7">
      <c r="A3323" s="3" t="s">
        <v>25</v>
      </c>
      <c r="B3323" s="3">
        <v>1996</v>
      </c>
      <c r="C3323" s="3">
        <v>144</v>
      </c>
      <c r="E3323" s="3">
        <v>-4.6649380000000003</v>
      </c>
      <c r="F3323" s="3">
        <v>68.325119000000001</v>
      </c>
      <c r="G3323" s="3">
        <v>2.0615380000000001</v>
      </c>
    </row>
    <row r="3324" spans="1:7">
      <c r="A3324" s="3" t="s">
        <v>25</v>
      </c>
      <c r="B3324" s="3">
        <v>1996</v>
      </c>
      <c r="C3324" s="3">
        <v>144</v>
      </c>
      <c r="E3324" s="3">
        <v>-4.6649380000000003</v>
      </c>
      <c r="F3324" s="3">
        <v>68.325119000000001</v>
      </c>
      <c r="G3324" s="3">
        <v>2.1</v>
      </c>
    </row>
    <row r="3325" spans="1:7">
      <c r="A3325" s="3" t="s">
        <v>25</v>
      </c>
      <c r="B3325" s="3">
        <v>1996</v>
      </c>
      <c r="C3325" s="3">
        <v>144</v>
      </c>
      <c r="E3325" s="3">
        <v>-4.6649380000000003</v>
      </c>
      <c r="F3325" s="3">
        <v>68.325119000000001</v>
      </c>
      <c r="G3325" s="3">
        <v>2.2272729999999998</v>
      </c>
    </row>
    <row r="3326" spans="1:7">
      <c r="A3326" s="3" t="s">
        <v>25</v>
      </c>
      <c r="B3326" s="3">
        <v>1997</v>
      </c>
      <c r="C3326" s="3">
        <v>144</v>
      </c>
      <c r="E3326" s="3">
        <v>-0.43648502</v>
      </c>
      <c r="F3326" s="3">
        <v>68.678864000000004</v>
      </c>
      <c r="G3326" s="3">
        <v>2.5555560000000002</v>
      </c>
    </row>
    <row r="3327" spans="1:7">
      <c r="A3327" s="3" t="s">
        <v>25</v>
      </c>
      <c r="B3327" s="3">
        <v>1997</v>
      </c>
      <c r="C3327" s="3">
        <v>144</v>
      </c>
      <c r="E3327" s="3">
        <v>-0.43648502</v>
      </c>
      <c r="F3327" s="3">
        <v>68.678864000000004</v>
      </c>
      <c r="G3327" s="3">
        <v>2.5555560000000002</v>
      </c>
    </row>
    <row r="3328" spans="1:7">
      <c r="A3328" s="3" t="s">
        <v>25</v>
      </c>
      <c r="B3328" s="3">
        <v>1997</v>
      </c>
      <c r="C3328" s="3">
        <v>144</v>
      </c>
      <c r="E3328" s="3">
        <v>-0.43648502</v>
      </c>
      <c r="F3328" s="3">
        <v>68.678864000000004</v>
      </c>
      <c r="G3328" s="3">
        <v>2.6090909999999998</v>
      </c>
    </row>
    <row r="3329" spans="1:7">
      <c r="A3329" s="3" t="s">
        <v>25</v>
      </c>
      <c r="B3329" s="3">
        <v>1997</v>
      </c>
      <c r="C3329" s="3">
        <v>144</v>
      </c>
      <c r="E3329" s="3">
        <v>-0.43648502</v>
      </c>
      <c r="F3329" s="3">
        <v>68.678864000000004</v>
      </c>
      <c r="G3329" s="3">
        <v>2.6090909999999998</v>
      </c>
    </row>
    <row r="3330" spans="1:7">
      <c r="A3330" s="3" t="s">
        <v>25</v>
      </c>
      <c r="B3330" s="3">
        <v>1997</v>
      </c>
      <c r="C3330" s="3">
        <v>144</v>
      </c>
      <c r="E3330" s="3">
        <v>-0.43648502</v>
      </c>
      <c r="F3330" s="3">
        <v>68.678864000000004</v>
      </c>
      <c r="G3330" s="3">
        <v>2.8363640000000001</v>
      </c>
    </row>
    <row r="3331" spans="1:7">
      <c r="A3331" s="3" t="s">
        <v>25</v>
      </c>
      <c r="B3331" s="3">
        <v>1997</v>
      </c>
      <c r="C3331" s="3">
        <v>144</v>
      </c>
      <c r="E3331" s="3">
        <v>-0.43648502</v>
      </c>
      <c r="F3331" s="3">
        <v>68.678864000000004</v>
      </c>
      <c r="G3331" s="3">
        <v>2.8615379999999999</v>
      </c>
    </row>
    <row r="3332" spans="1:7">
      <c r="A3332" s="3" t="s">
        <v>25</v>
      </c>
      <c r="B3332" s="3">
        <v>1997</v>
      </c>
      <c r="C3332" s="3">
        <v>144</v>
      </c>
      <c r="E3332" s="3">
        <v>-0.43648502</v>
      </c>
      <c r="F3332" s="3">
        <v>68.678864000000004</v>
      </c>
      <c r="G3332" s="3">
        <v>2.8615379999999999</v>
      </c>
    </row>
    <row r="3333" spans="1:7">
      <c r="A3333" s="3" t="s">
        <v>25</v>
      </c>
      <c r="B3333" s="3">
        <v>1997</v>
      </c>
      <c r="C3333" s="3">
        <v>144</v>
      </c>
      <c r="E3333" s="3">
        <v>-0.43648502</v>
      </c>
      <c r="F3333" s="3">
        <v>68.678864000000004</v>
      </c>
      <c r="G3333" s="3">
        <v>2.8909090000000002</v>
      </c>
    </row>
    <row r="3334" spans="1:7">
      <c r="A3334" s="3" t="s">
        <v>25</v>
      </c>
      <c r="B3334" s="3">
        <v>1997</v>
      </c>
      <c r="C3334" s="3">
        <v>144</v>
      </c>
      <c r="E3334" s="3">
        <v>-0.43648502</v>
      </c>
      <c r="F3334" s="3">
        <v>68.678864000000004</v>
      </c>
      <c r="G3334" s="3">
        <v>2.881818</v>
      </c>
    </row>
    <row r="3335" spans="1:7">
      <c r="A3335" s="3" t="s">
        <v>25</v>
      </c>
      <c r="B3335" s="3">
        <v>1997</v>
      </c>
      <c r="C3335" s="3">
        <v>144</v>
      </c>
      <c r="E3335" s="3">
        <v>-0.43648502</v>
      </c>
      <c r="F3335" s="3">
        <v>68.678864000000004</v>
      </c>
      <c r="G3335" s="3">
        <v>2.99</v>
      </c>
    </row>
    <row r="3336" spans="1:7">
      <c r="A3336" s="3" t="s">
        <v>25</v>
      </c>
      <c r="B3336" s="3">
        <v>1997</v>
      </c>
      <c r="C3336" s="3">
        <v>144</v>
      </c>
      <c r="E3336" s="3">
        <v>-0.43648502</v>
      </c>
      <c r="F3336" s="3">
        <v>68.678864000000004</v>
      </c>
      <c r="G3336" s="3">
        <v>3.0416669999999999</v>
      </c>
    </row>
    <row r="3337" spans="1:7">
      <c r="A3337" s="3" t="s">
        <v>25</v>
      </c>
      <c r="B3337" s="3">
        <v>1997</v>
      </c>
      <c r="C3337" s="3">
        <v>144</v>
      </c>
      <c r="E3337" s="3">
        <v>-0.43648502</v>
      </c>
      <c r="F3337" s="3">
        <v>68.678864000000004</v>
      </c>
      <c r="G3337" s="3">
        <v>2.9307690000000002</v>
      </c>
    </row>
    <row r="3338" spans="1:7">
      <c r="A3338" s="3" t="s">
        <v>25</v>
      </c>
      <c r="B3338" s="3">
        <v>1998</v>
      </c>
      <c r="C3338" s="3">
        <v>144</v>
      </c>
      <c r="E3338" s="3">
        <v>1.2987424000000001</v>
      </c>
      <c r="F3338" s="3">
        <v>67.429359000000005</v>
      </c>
      <c r="G3338" s="3">
        <v>2.87</v>
      </c>
    </row>
    <row r="3339" spans="1:7">
      <c r="A3339" s="3" t="s">
        <v>25</v>
      </c>
      <c r="B3339" s="3">
        <v>1998</v>
      </c>
      <c r="C3339" s="3">
        <v>144</v>
      </c>
      <c r="E3339" s="3">
        <v>1.2987424000000001</v>
      </c>
      <c r="F3339" s="3">
        <v>67.429359000000005</v>
      </c>
      <c r="G3339" s="3">
        <v>2.733333</v>
      </c>
    </row>
    <row r="3340" spans="1:7">
      <c r="A3340" s="3" t="s">
        <v>25</v>
      </c>
      <c r="B3340" s="3">
        <v>1998</v>
      </c>
      <c r="C3340" s="3">
        <v>144</v>
      </c>
      <c r="E3340" s="3">
        <v>1.2987424000000001</v>
      </c>
      <c r="F3340" s="3">
        <v>67.429359000000005</v>
      </c>
      <c r="G3340" s="3">
        <v>2.57</v>
      </c>
    </row>
    <row r="3341" spans="1:7">
      <c r="A3341" s="3" t="s">
        <v>25</v>
      </c>
      <c r="B3341" s="3">
        <v>1998</v>
      </c>
      <c r="C3341" s="3">
        <v>144</v>
      </c>
      <c r="E3341" s="3">
        <v>1.2987424000000001</v>
      </c>
      <c r="F3341" s="3">
        <v>67.429359000000005</v>
      </c>
      <c r="G3341" s="3">
        <v>2.64</v>
      </c>
    </row>
    <row r="3342" spans="1:7">
      <c r="A3342" s="3" t="s">
        <v>25</v>
      </c>
      <c r="B3342" s="3">
        <v>1998</v>
      </c>
      <c r="C3342" s="3">
        <v>144</v>
      </c>
      <c r="E3342" s="3">
        <v>1.2987424000000001</v>
      </c>
      <c r="F3342" s="3">
        <v>67.429359000000005</v>
      </c>
      <c r="G3342" s="3">
        <v>2.6888890000000001</v>
      </c>
    </row>
    <row r="3343" spans="1:7">
      <c r="A3343" s="3" t="s">
        <v>25</v>
      </c>
      <c r="B3343" s="3">
        <v>1998</v>
      </c>
      <c r="C3343" s="3">
        <v>144</v>
      </c>
      <c r="E3343" s="3">
        <v>1.2987424000000001</v>
      </c>
      <c r="F3343" s="3">
        <v>67.429359000000005</v>
      </c>
      <c r="G3343" s="3">
        <v>2.7111109999999998</v>
      </c>
    </row>
    <row r="3344" spans="1:7">
      <c r="A3344" s="3" t="s">
        <v>25</v>
      </c>
      <c r="B3344" s="3">
        <v>1998</v>
      </c>
      <c r="C3344" s="3">
        <v>144</v>
      </c>
      <c r="E3344" s="3">
        <v>1.2987424000000001</v>
      </c>
      <c r="F3344" s="3">
        <v>67.429359000000005</v>
      </c>
      <c r="G3344" s="3">
        <v>2.73</v>
      </c>
    </row>
    <row r="3345" spans="1:7">
      <c r="A3345" s="3" t="s">
        <v>25</v>
      </c>
      <c r="B3345" s="3">
        <v>1998</v>
      </c>
      <c r="C3345" s="3">
        <v>144</v>
      </c>
      <c r="E3345" s="3">
        <v>1.2987424000000001</v>
      </c>
      <c r="F3345" s="3">
        <v>67.429359000000005</v>
      </c>
      <c r="G3345" s="3">
        <v>2.67</v>
      </c>
    </row>
    <row r="3346" spans="1:7">
      <c r="A3346" s="3" t="s">
        <v>25</v>
      </c>
      <c r="B3346" s="3">
        <v>1998</v>
      </c>
      <c r="C3346" s="3">
        <v>144</v>
      </c>
      <c r="E3346" s="3">
        <v>1.2987424000000001</v>
      </c>
      <c r="F3346" s="3">
        <v>67.429359000000005</v>
      </c>
      <c r="G3346" s="3">
        <v>2.58</v>
      </c>
    </row>
    <row r="3347" spans="1:7">
      <c r="A3347" s="3" t="s">
        <v>25</v>
      </c>
      <c r="B3347" s="3">
        <v>1998</v>
      </c>
      <c r="C3347" s="3">
        <v>144</v>
      </c>
      <c r="E3347" s="3">
        <v>1.2987424000000001</v>
      </c>
      <c r="F3347" s="3">
        <v>67.429359000000005</v>
      </c>
      <c r="G3347" s="3">
        <v>2.3875000000000002</v>
      </c>
    </row>
    <row r="3348" spans="1:7">
      <c r="A3348" s="3" t="s">
        <v>25</v>
      </c>
      <c r="B3348" s="3">
        <v>1998</v>
      </c>
      <c r="C3348" s="3">
        <v>144</v>
      </c>
      <c r="E3348" s="3">
        <v>1.2987424000000001</v>
      </c>
      <c r="F3348" s="3">
        <v>67.429359000000005</v>
      </c>
      <c r="G3348" s="3">
        <v>2.3624999999999998</v>
      </c>
    </row>
    <row r="3349" spans="1:7">
      <c r="A3349" s="3" t="s">
        <v>25</v>
      </c>
      <c r="B3349" s="3">
        <v>1998</v>
      </c>
      <c r="C3349" s="3">
        <v>144</v>
      </c>
      <c r="E3349" s="3">
        <v>1.2987424000000001</v>
      </c>
      <c r="F3349" s="3">
        <v>67.429359000000005</v>
      </c>
      <c r="G3349" s="3">
        <v>2.177778</v>
      </c>
    </row>
    <row r="3350" spans="1:7">
      <c r="A3350" s="3" t="s">
        <v>25</v>
      </c>
      <c r="B3350" s="3">
        <v>1999</v>
      </c>
      <c r="C3350" s="3">
        <v>144</v>
      </c>
      <c r="E3350" s="3">
        <v>3.2950864000000002</v>
      </c>
      <c r="F3350" s="3">
        <v>65.13073</v>
      </c>
      <c r="G3350" s="3">
        <v>2.5625</v>
      </c>
    </row>
    <row r="3351" spans="1:7">
      <c r="A3351" s="3" t="s">
        <v>25</v>
      </c>
      <c r="B3351" s="3">
        <v>1999</v>
      </c>
      <c r="C3351" s="3">
        <v>144</v>
      </c>
      <c r="E3351" s="3">
        <v>3.2950864000000002</v>
      </c>
      <c r="F3351" s="3">
        <v>65.13073</v>
      </c>
      <c r="G3351" s="3">
        <v>2.5777779999999999</v>
      </c>
    </row>
    <row r="3352" spans="1:7">
      <c r="A3352" s="3" t="s">
        <v>25</v>
      </c>
      <c r="B3352" s="3">
        <v>1999</v>
      </c>
      <c r="C3352" s="3">
        <v>144</v>
      </c>
      <c r="E3352" s="3">
        <v>3.2950864000000002</v>
      </c>
      <c r="F3352" s="3">
        <v>65.13073</v>
      </c>
      <c r="G3352" s="3">
        <v>2.39</v>
      </c>
    </row>
    <row r="3353" spans="1:7">
      <c r="A3353" s="3" t="s">
        <v>25</v>
      </c>
      <c r="B3353" s="3">
        <v>1999</v>
      </c>
      <c r="C3353" s="3">
        <v>144</v>
      </c>
      <c r="E3353" s="3">
        <v>3.2950864000000002</v>
      </c>
      <c r="F3353" s="3">
        <v>65.13073</v>
      </c>
      <c r="G3353" s="3">
        <v>2.5499999999999998</v>
      </c>
    </row>
    <row r="3354" spans="1:7">
      <c r="A3354" s="3" t="s">
        <v>25</v>
      </c>
      <c r="B3354" s="3">
        <v>1999</v>
      </c>
      <c r="C3354" s="3">
        <v>144</v>
      </c>
      <c r="E3354" s="3">
        <v>3.2950864000000002</v>
      </c>
      <c r="F3354" s="3">
        <v>65.13073</v>
      </c>
      <c r="G3354" s="3">
        <v>2.7166670000000002</v>
      </c>
    </row>
    <row r="3355" spans="1:7">
      <c r="A3355" s="3" t="s">
        <v>25</v>
      </c>
      <c r="B3355" s="3">
        <v>1999</v>
      </c>
      <c r="C3355" s="3">
        <v>144</v>
      </c>
      <c r="E3355" s="3">
        <v>3.2950864000000002</v>
      </c>
      <c r="F3355" s="3">
        <v>65.13073</v>
      </c>
      <c r="G3355" s="3">
        <v>2.9461539999999999</v>
      </c>
    </row>
    <row r="3356" spans="1:7">
      <c r="A3356" s="3" t="s">
        <v>25</v>
      </c>
      <c r="B3356" s="3">
        <v>1999</v>
      </c>
      <c r="C3356" s="3">
        <v>144</v>
      </c>
      <c r="E3356" s="3">
        <v>3.2950864000000002</v>
      </c>
      <c r="F3356" s="3">
        <v>65.13073</v>
      </c>
      <c r="G3356" s="3">
        <v>3.045455</v>
      </c>
    </row>
    <row r="3357" spans="1:7">
      <c r="A3357" s="3" t="s">
        <v>25</v>
      </c>
      <c r="B3357" s="3">
        <v>1999</v>
      </c>
      <c r="C3357" s="3">
        <v>144</v>
      </c>
      <c r="E3357" s="3">
        <v>3.2950864000000002</v>
      </c>
      <c r="F3357" s="3">
        <v>65.13073</v>
      </c>
      <c r="G3357" s="3">
        <v>3.0916670000000002</v>
      </c>
    </row>
    <row r="3358" spans="1:7">
      <c r="A3358" s="3" t="s">
        <v>25</v>
      </c>
      <c r="B3358" s="3">
        <v>1999</v>
      </c>
      <c r="C3358" s="3">
        <v>144</v>
      </c>
      <c r="E3358" s="3">
        <v>3.2950864000000002</v>
      </c>
      <c r="F3358" s="3">
        <v>65.13073</v>
      </c>
      <c r="G3358" s="3">
        <v>3.464286</v>
      </c>
    </row>
    <row r="3359" spans="1:7">
      <c r="A3359" s="3" t="s">
        <v>25</v>
      </c>
      <c r="B3359" s="3">
        <v>1999</v>
      </c>
      <c r="C3359" s="3">
        <v>144</v>
      </c>
      <c r="E3359" s="3">
        <v>3.2950864000000002</v>
      </c>
      <c r="F3359" s="3">
        <v>65.13073</v>
      </c>
      <c r="G3359" s="3">
        <v>3.4785710000000001</v>
      </c>
    </row>
    <row r="3360" spans="1:7">
      <c r="A3360" s="3" t="s">
        <v>25</v>
      </c>
      <c r="B3360" s="3">
        <v>1999</v>
      </c>
      <c r="C3360" s="3">
        <v>144</v>
      </c>
      <c r="E3360" s="3">
        <v>3.2950864000000002</v>
      </c>
      <c r="F3360" s="3">
        <v>65.13073</v>
      </c>
      <c r="G3360" s="3">
        <v>3.5266670000000002</v>
      </c>
    </row>
    <row r="3361" spans="1:7">
      <c r="A3361" s="3" t="s">
        <v>25</v>
      </c>
      <c r="B3361" s="3">
        <v>1999</v>
      </c>
      <c r="C3361" s="3">
        <v>144</v>
      </c>
      <c r="E3361" s="3">
        <v>3.2950864000000002</v>
      </c>
      <c r="F3361" s="3">
        <v>65.13073</v>
      </c>
      <c r="G3361" s="3">
        <v>3.6153849999999998</v>
      </c>
    </row>
    <row r="3362" spans="1:7">
      <c r="A3362" s="3" t="s">
        <v>25</v>
      </c>
      <c r="B3362" s="3">
        <v>2000</v>
      </c>
      <c r="C3362" s="3">
        <v>144</v>
      </c>
      <c r="E3362" s="3">
        <v>3.1197300000000001</v>
      </c>
      <c r="F3362" s="3">
        <v>60.067360000000001</v>
      </c>
      <c r="G3362" s="3">
        <v>3.1307689999999999</v>
      </c>
    </row>
    <row r="3363" spans="1:7">
      <c r="A3363" s="3" t="s">
        <v>25</v>
      </c>
      <c r="B3363" s="3">
        <v>2000</v>
      </c>
      <c r="C3363" s="3">
        <v>144</v>
      </c>
      <c r="E3363" s="3">
        <v>3.1197300000000001</v>
      </c>
      <c r="F3363" s="3">
        <v>60.067360000000001</v>
      </c>
      <c r="G3363" s="3">
        <v>3.2</v>
      </c>
    </row>
    <row r="3364" spans="1:7">
      <c r="A3364" s="3" t="s">
        <v>25</v>
      </c>
      <c r="B3364" s="3">
        <v>2000</v>
      </c>
      <c r="C3364" s="3">
        <v>144</v>
      </c>
      <c r="E3364" s="3">
        <v>3.1197300000000001</v>
      </c>
      <c r="F3364" s="3">
        <v>60.067360000000001</v>
      </c>
      <c r="G3364" s="3">
        <v>3.3923079999999999</v>
      </c>
    </row>
    <row r="3365" spans="1:7">
      <c r="A3365" s="3" t="s">
        <v>25</v>
      </c>
      <c r="B3365" s="3">
        <v>2000</v>
      </c>
      <c r="C3365" s="3">
        <v>144</v>
      </c>
      <c r="E3365" s="3">
        <v>3.1197300000000001</v>
      </c>
      <c r="F3365" s="3">
        <v>60.067360000000001</v>
      </c>
      <c r="G3365" s="3">
        <v>3.3923079999999999</v>
      </c>
    </row>
    <row r="3366" spans="1:7">
      <c r="A3366" s="3" t="s">
        <v>25</v>
      </c>
      <c r="B3366" s="3">
        <v>2000</v>
      </c>
      <c r="C3366" s="3">
        <v>144</v>
      </c>
      <c r="E3366" s="3">
        <v>3.1197300000000001</v>
      </c>
      <c r="F3366" s="3">
        <v>60.067360000000001</v>
      </c>
      <c r="G3366" s="3">
        <v>3.4571429999999999</v>
      </c>
    </row>
    <row r="3367" spans="1:7">
      <c r="A3367" s="3" t="s">
        <v>25</v>
      </c>
      <c r="B3367" s="3">
        <v>2000</v>
      </c>
      <c r="C3367" s="3">
        <v>144</v>
      </c>
      <c r="E3367" s="3">
        <v>3.1197300000000001</v>
      </c>
      <c r="F3367" s="3">
        <v>60.067360000000001</v>
      </c>
      <c r="G3367" s="3">
        <v>3.507692</v>
      </c>
    </row>
    <row r="3368" spans="1:7">
      <c r="A3368" s="3" t="s">
        <v>25</v>
      </c>
      <c r="B3368" s="3">
        <v>2000</v>
      </c>
      <c r="C3368" s="3">
        <v>144</v>
      </c>
      <c r="E3368" s="3">
        <v>3.1197300000000001</v>
      </c>
      <c r="F3368" s="3">
        <v>60.067360000000001</v>
      </c>
      <c r="G3368" s="3">
        <v>3.572727</v>
      </c>
    </row>
    <row r="3369" spans="1:7">
      <c r="A3369" s="3" t="s">
        <v>25</v>
      </c>
      <c r="B3369" s="3">
        <v>2000</v>
      </c>
      <c r="C3369" s="3">
        <v>144</v>
      </c>
      <c r="E3369" s="3">
        <v>3.1197300000000001</v>
      </c>
      <c r="F3369" s="3">
        <v>60.067360000000001</v>
      </c>
      <c r="G3369" s="3">
        <v>3.5307689999999998</v>
      </c>
    </row>
    <row r="3370" spans="1:7">
      <c r="A3370" s="3" t="s">
        <v>25</v>
      </c>
      <c r="B3370" s="3">
        <v>2000</v>
      </c>
      <c r="C3370" s="3">
        <v>144</v>
      </c>
      <c r="E3370" s="3">
        <v>3.1197300000000001</v>
      </c>
      <c r="F3370" s="3">
        <v>60.067360000000001</v>
      </c>
      <c r="G3370" s="3">
        <v>3.5785710000000002</v>
      </c>
    </row>
    <row r="3371" spans="1:7">
      <c r="A3371" s="3" t="s">
        <v>25</v>
      </c>
      <c r="B3371" s="3">
        <v>2000</v>
      </c>
      <c r="C3371" s="3">
        <v>144</v>
      </c>
      <c r="E3371" s="3">
        <v>3.1197300000000001</v>
      </c>
      <c r="F3371" s="3">
        <v>60.067360000000001</v>
      </c>
      <c r="G3371" s="3">
        <v>3.5923080000000001</v>
      </c>
    </row>
    <row r="3372" spans="1:7">
      <c r="A3372" s="3" t="s">
        <v>25</v>
      </c>
      <c r="B3372" s="3">
        <v>2000</v>
      </c>
      <c r="C3372" s="3">
        <v>144</v>
      </c>
      <c r="E3372" s="3">
        <v>3.1197300000000001</v>
      </c>
      <c r="F3372" s="3">
        <v>60.067360000000001</v>
      </c>
      <c r="G3372" s="3">
        <v>3.6214279999999999</v>
      </c>
    </row>
    <row r="3373" spans="1:7">
      <c r="A3373" s="3" t="s">
        <v>25</v>
      </c>
      <c r="B3373" s="3">
        <v>2000</v>
      </c>
      <c r="C3373" s="3">
        <v>144</v>
      </c>
      <c r="E3373" s="3">
        <v>3.1197300000000001</v>
      </c>
      <c r="F3373" s="3">
        <v>60.067360000000001</v>
      </c>
      <c r="G3373" s="3">
        <v>3.54</v>
      </c>
    </row>
    <row r="3374" spans="1:7">
      <c r="A3374" s="3" t="s">
        <v>25</v>
      </c>
      <c r="B3374" s="3">
        <v>2001</v>
      </c>
      <c r="C3374" s="3">
        <v>144</v>
      </c>
      <c r="E3374" s="3">
        <v>5.2922292000000004</v>
      </c>
      <c r="F3374" s="3">
        <v>50.229202000000001</v>
      </c>
      <c r="G3374" s="3">
        <v>3.0249999999999999</v>
      </c>
    </row>
    <row r="3375" spans="1:7">
      <c r="A3375" s="3" t="s">
        <v>25</v>
      </c>
      <c r="B3375" s="3">
        <v>2001</v>
      </c>
      <c r="C3375" s="3">
        <v>144</v>
      </c>
      <c r="E3375" s="3">
        <v>5.2922292000000004</v>
      </c>
      <c r="F3375" s="3">
        <v>50.229202000000001</v>
      </c>
      <c r="G3375" s="3">
        <v>3.0571429999999999</v>
      </c>
    </row>
    <row r="3376" spans="1:7">
      <c r="A3376" s="3" t="s">
        <v>25</v>
      </c>
      <c r="B3376" s="3">
        <v>2001</v>
      </c>
      <c r="C3376" s="3">
        <v>144</v>
      </c>
      <c r="E3376" s="3">
        <v>5.2922292000000004</v>
      </c>
      <c r="F3376" s="3">
        <v>50.229202000000001</v>
      </c>
      <c r="G3376" s="3">
        <v>3.1066669999999998</v>
      </c>
    </row>
    <row r="3377" spans="1:7">
      <c r="A3377" s="3" t="s">
        <v>25</v>
      </c>
      <c r="B3377" s="3">
        <v>2001</v>
      </c>
      <c r="C3377" s="3">
        <v>144</v>
      </c>
      <c r="E3377" s="3">
        <v>5.2922292000000004</v>
      </c>
      <c r="F3377" s="3">
        <v>50.229202000000001</v>
      </c>
      <c r="G3377" s="3">
        <v>2.9461539999999999</v>
      </c>
    </row>
    <row r="3378" spans="1:7">
      <c r="A3378" s="3" t="s">
        <v>25</v>
      </c>
      <c r="B3378" s="3">
        <v>2001</v>
      </c>
      <c r="C3378" s="3">
        <v>144</v>
      </c>
      <c r="E3378" s="3">
        <v>5.2922292000000004</v>
      </c>
      <c r="F3378" s="3">
        <v>50.229202000000001</v>
      </c>
      <c r="G3378" s="3">
        <v>3</v>
      </c>
    </row>
    <row r="3379" spans="1:7">
      <c r="A3379" s="3" t="s">
        <v>25</v>
      </c>
      <c r="B3379" s="3">
        <v>2001</v>
      </c>
      <c r="C3379" s="3">
        <v>144</v>
      </c>
      <c r="E3379" s="3">
        <v>5.2922292000000004</v>
      </c>
      <c r="F3379" s="3">
        <v>50.229202000000001</v>
      </c>
      <c r="G3379" s="3">
        <v>2.8230770000000001</v>
      </c>
    </row>
    <row r="3380" spans="1:7">
      <c r="A3380" s="3" t="s">
        <v>25</v>
      </c>
      <c r="B3380" s="3">
        <v>2001</v>
      </c>
      <c r="C3380" s="3">
        <v>144</v>
      </c>
      <c r="E3380" s="3">
        <v>5.2922292000000004</v>
      </c>
      <c r="F3380" s="3">
        <v>50.229202000000001</v>
      </c>
      <c r="G3380" s="3">
        <v>2.6545459999999999</v>
      </c>
    </row>
    <row r="3381" spans="1:7">
      <c r="A3381" s="3" t="s">
        <v>25</v>
      </c>
      <c r="B3381" s="3">
        <v>2001</v>
      </c>
      <c r="C3381" s="3">
        <v>144</v>
      </c>
      <c r="E3381" s="3">
        <v>5.2922292000000004</v>
      </c>
      <c r="F3381" s="3">
        <v>50.229202000000001</v>
      </c>
      <c r="G3381" s="3">
        <v>2.8</v>
      </c>
    </row>
    <row r="3382" spans="1:7">
      <c r="A3382" s="3" t="s">
        <v>25</v>
      </c>
      <c r="B3382" s="3">
        <v>2001</v>
      </c>
      <c r="C3382" s="3">
        <v>144</v>
      </c>
      <c r="E3382" s="3">
        <v>5.2922292000000004</v>
      </c>
      <c r="F3382" s="3">
        <v>50.229202000000001</v>
      </c>
      <c r="G3382" s="3">
        <v>2.3769230000000001</v>
      </c>
    </row>
    <row r="3383" spans="1:7">
      <c r="A3383" s="3" t="s">
        <v>25</v>
      </c>
      <c r="B3383" s="3">
        <v>2001</v>
      </c>
      <c r="C3383" s="3">
        <v>144</v>
      </c>
      <c r="E3383" s="3">
        <v>5.2922292000000004</v>
      </c>
      <c r="F3383" s="3">
        <v>50.229202000000001</v>
      </c>
      <c r="G3383" s="3">
        <v>1.9785710000000001</v>
      </c>
    </row>
    <row r="3384" spans="1:7">
      <c r="A3384" s="3" t="s">
        <v>25</v>
      </c>
      <c r="B3384" s="3">
        <v>2001</v>
      </c>
      <c r="C3384" s="3">
        <v>144</v>
      </c>
      <c r="E3384" s="3">
        <v>5.2922292000000004</v>
      </c>
      <c r="F3384" s="3">
        <v>50.229202000000001</v>
      </c>
      <c r="G3384" s="3">
        <v>1.681818</v>
      </c>
    </row>
    <row r="3385" spans="1:7">
      <c r="A3385" s="3" t="s">
        <v>25</v>
      </c>
      <c r="B3385" s="3">
        <v>2001</v>
      </c>
      <c r="C3385" s="3">
        <v>144</v>
      </c>
      <c r="E3385" s="3">
        <v>5.2922292000000004</v>
      </c>
      <c r="F3385" s="3">
        <v>50.229202000000001</v>
      </c>
      <c r="G3385" s="3">
        <v>1.6357139999999999</v>
      </c>
    </row>
    <row r="3386" spans="1:7">
      <c r="A3386" s="3" t="s">
        <v>25</v>
      </c>
      <c r="B3386" s="3">
        <v>2002</v>
      </c>
      <c r="C3386" s="3">
        <v>144</v>
      </c>
      <c r="E3386" s="3">
        <v>3.0726798</v>
      </c>
      <c r="F3386" s="3">
        <v>51.763069000000002</v>
      </c>
      <c r="G3386" s="3">
        <v>2.8812500000000001</v>
      </c>
    </row>
    <row r="3387" spans="1:7">
      <c r="A3387" s="3" t="s">
        <v>25</v>
      </c>
      <c r="B3387" s="3">
        <v>2002</v>
      </c>
      <c r="C3387" s="3">
        <v>144</v>
      </c>
      <c r="E3387" s="3">
        <v>3.0726798</v>
      </c>
      <c r="F3387" s="3">
        <v>51.763069000000002</v>
      </c>
      <c r="G3387" s="3">
        <v>2.9533330000000002</v>
      </c>
    </row>
    <row r="3388" spans="1:7">
      <c r="A3388" s="3" t="s">
        <v>25</v>
      </c>
      <c r="B3388" s="3">
        <v>2002</v>
      </c>
      <c r="C3388" s="3">
        <v>144</v>
      </c>
      <c r="E3388" s="3">
        <v>3.0726798</v>
      </c>
      <c r="F3388" s="3">
        <v>51.763069000000002</v>
      </c>
      <c r="G3388" s="3">
        <v>2.98</v>
      </c>
    </row>
    <row r="3389" spans="1:7">
      <c r="A3389" s="3" t="s">
        <v>25</v>
      </c>
      <c r="B3389" s="3">
        <v>2002</v>
      </c>
      <c r="C3389" s="3">
        <v>144</v>
      </c>
      <c r="E3389" s="3">
        <v>3.0726798</v>
      </c>
      <c r="F3389" s="3">
        <v>51.763069000000002</v>
      </c>
      <c r="G3389" s="3">
        <v>3.0066670000000002</v>
      </c>
    </row>
    <row r="3390" spans="1:7">
      <c r="A3390" s="3" t="s">
        <v>25</v>
      </c>
      <c r="B3390" s="3">
        <v>2002</v>
      </c>
      <c r="C3390" s="3">
        <v>144</v>
      </c>
      <c r="E3390" s="3">
        <v>3.0726798</v>
      </c>
      <c r="F3390" s="3">
        <v>51.763069000000002</v>
      </c>
      <c r="G3390" s="3">
        <v>2.9400179999999998</v>
      </c>
    </row>
    <row r="3391" spans="1:7">
      <c r="A3391" s="3" t="s">
        <v>25</v>
      </c>
      <c r="B3391" s="3">
        <v>2002</v>
      </c>
      <c r="C3391" s="3">
        <v>144</v>
      </c>
      <c r="E3391" s="3">
        <v>3.0726798</v>
      </c>
      <c r="F3391" s="3">
        <v>51.763069000000002</v>
      </c>
      <c r="G3391" s="3">
        <v>2.8714279999999999</v>
      </c>
    </row>
    <row r="3392" spans="1:7">
      <c r="A3392" s="3" t="s">
        <v>25</v>
      </c>
      <c r="B3392" s="3">
        <v>2002</v>
      </c>
      <c r="C3392" s="3">
        <v>144</v>
      </c>
      <c r="E3392" s="3">
        <v>3.0726798</v>
      </c>
      <c r="F3392" s="3">
        <v>51.763069000000002</v>
      </c>
      <c r="G3392" s="3">
        <v>2.89</v>
      </c>
    </row>
    <row r="3393" spans="1:7">
      <c r="A3393" s="3" t="s">
        <v>25</v>
      </c>
      <c r="B3393" s="3">
        <v>2002</v>
      </c>
      <c r="C3393" s="3">
        <v>144</v>
      </c>
      <c r="E3393" s="3">
        <v>3.0726798</v>
      </c>
      <c r="F3393" s="3">
        <v>51.763069000000002</v>
      </c>
      <c r="G3393" s="3">
        <v>2.85</v>
      </c>
    </row>
    <row r="3394" spans="1:7">
      <c r="A3394" s="3" t="s">
        <v>25</v>
      </c>
      <c r="B3394" s="3">
        <v>2002</v>
      </c>
      <c r="C3394" s="3">
        <v>144</v>
      </c>
      <c r="E3394" s="3">
        <v>3.0726798</v>
      </c>
      <c r="F3394" s="3">
        <v>51.763069000000002</v>
      </c>
      <c r="G3394" s="3">
        <v>2.6714289999999998</v>
      </c>
    </row>
    <row r="3395" spans="1:7">
      <c r="A3395" s="3" t="s">
        <v>25</v>
      </c>
      <c r="B3395" s="3">
        <v>2002</v>
      </c>
      <c r="C3395" s="3">
        <v>144</v>
      </c>
      <c r="E3395" s="3">
        <v>3.0726798</v>
      </c>
      <c r="F3395" s="3">
        <v>51.763069000000002</v>
      </c>
      <c r="G3395" s="3">
        <v>2.5499999999999998</v>
      </c>
    </row>
    <row r="3396" spans="1:7">
      <c r="A3396" s="3" t="s">
        <v>25</v>
      </c>
      <c r="B3396" s="3">
        <v>2002</v>
      </c>
      <c r="C3396" s="3">
        <v>144</v>
      </c>
      <c r="E3396" s="3">
        <v>3.0726798</v>
      </c>
      <c r="F3396" s="3">
        <v>51.763069000000002</v>
      </c>
      <c r="G3396" s="3">
        <v>2.3384619999999998</v>
      </c>
    </row>
    <row r="3397" spans="1:7">
      <c r="A3397" s="3" t="s">
        <v>25</v>
      </c>
      <c r="B3397" s="3">
        <v>2002</v>
      </c>
      <c r="C3397" s="3">
        <v>144</v>
      </c>
      <c r="E3397" s="3">
        <v>3.0726798</v>
      </c>
      <c r="F3397" s="3">
        <v>51.763069000000002</v>
      </c>
      <c r="G3397" s="3">
        <v>2.238461</v>
      </c>
    </row>
    <row r="3398" spans="1:7">
      <c r="A3398" s="3" t="s">
        <v>25</v>
      </c>
      <c r="B3398" s="3">
        <v>2003</v>
      </c>
      <c r="C3398" s="3">
        <v>144</v>
      </c>
      <c r="E3398" s="3">
        <v>0.52593975999999998</v>
      </c>
      <c r="F3398" s="3">
        <v>49.767082000000002</v>
      </c>
      <c r="G3398" s="3">
        <v>2.4818180000000001</v>
      </c>
    </row>
    <row r="3399" spans="1:7">
      <c r="A3399" s="3" t="s">
        <v>25</v>
      </c>
      <c r="B3399" s="3">
        <v>2003</v>
      </c>
      <c r="C3399" s="3">
        <v>144</v>
      </c>
      <c r="E3399" s="3">
        <v>0.52593975999999998</v>
      </c>
      <c r="F3399" s="3">
        <v>49.767082000000002</v>
      </c>
      <c r="G3399" s="3">
        <v>2.4714290000000001</v>
      </c>
    </row>
    <row r="3400" spans="1:7">
      <c r="A3400" s="3" t="s">
        <v>25</v>
      </c>
      <c r="B3400" s="3">
        <v>2003</v>
      </c>
      <c r="C3400" s="3">
        <v>144</v>
      </c>
      <c r="E3400" s="3">
        <v>0.52593975999999998</v>
      </c>
      <c r="F3400" s="3">
        <v>49.767082000000002</v>
      </c>
      <c r="G3400" s="3">
        <v>2.4692310000000002</v>
      </c>
    </row>
    <row r="3401" spans="1:7">
      <c r="A3401" s="3" t="s">
        <v>25</v>
      </c>
      <c r="B3401" s="3">
        <v>2003</v>
      </c>
      <c r="C3401" s="3">
        <v>144</v>
      </c>
      <c r="E3401" s="3">
        <v>0.52593975999999998</v>
      </c>
      <c r="F3401" s="3">
        <v>49.767082000000002</v>
      </c>
      <c r="G3401" s="3">
        <v>2.4384619999999999</v>
      </c>
    </row>
    <row r="3402" spans="1:7">
      <c r="A3402" s="3" t="s">
        <v>25</v>
      </c>
      <c r="B3402" s="3">
        <v>2003</v>
      </c>
      <c r="C3402" s="3">
        <v>144</v>
      </c>
      <c r="E3402" s="3">
        <v>0.52593975999999998</v>
      </c>
      <c r="F3402" s="3">
        <v>49.767082000000002</v>
      </c>
      <c r="G3402" s="3">
        <v>2.3862730000000001</v>
      </c>
    </row>
    <row r="3403" spans="1:7">
      <c r="A3403" s="3" t="s">
        <v>25</v>
      </c>
      <c r="B3403" s="3">
        <v>2003</v>
      </c>
      <c r="C3403" s="3">
        <v>144</v>
      </c>
      <c r="E3403" s="3">
        <v>0.52593975999999998</v>
      </c>
      <c r="F3403" s="3">
        <v>49.767082000000002</v>
      </c>
      <c r="G3403" s="3">
        <v>2.3501470000000002</v>
      </c>
    </row>
    <row r="3404" spans="1:7">
      <c r="A3404" s="3" t="s">
        <v>25</v>
      </c>
      <c r="B3404" s="3">
        <v>2003</v>
      </c>
      <c r="C3404" s="3">
        <v>144</v>
      </c>
      <c r="E3404" s="3">
        <v>0.52593975999999998</v>
      </c>
      <c r="F3404" s="3">
        <v>49.767082000000002</v>
      </c>
      <c r="G3404" s="3">
        <v>2.3175210000000002</v>
      </c>
    </row>
    <row r="3405" spans="1:7">
      <c r="A3405" s="3" t="s">
        <v>25</v>
      </c>
      <c r="B3405" s="3">
        <v>2003</v>
      </c>
      <c r="C3405" s="3">
        <v>144</v>
      </c>
      <c r="E3405" s="3">
        <v>0.52593975999999998</v>
      </c>
      <c r="F3405" s="3">
        <v>49.767082000000002</v>
      </c>
      <c r="G3405" s="3">
        <v>2.3119209999999999</v>
      </c>
    </row>
    <row r="3406" spans="1:7">
      <c r="A3406" s="3" t="s">
        <v>25</v>
      </c>
      <c r="B3406" s="3">
        <v>2003</v>
      </c>
      <c r="C3406" s="3">
        <v>144</v>
      </c>
      <c r="E3406" s="3">
        <v>0.52593975999999998</v>
      </c>
      <c r="F3406" s="3">
        <v>49.767082000000002</v>
      </c>
      <c r="G3406" s="3">
        <v>2.299604</v>
      </c>
    </row>
    <row r="3407" spans="1:7">
      <c r="A3407" s="3" t="s">
        <v>25</v>
      </c>
      <c r="B3407" s="3">
        <v>2003</v>
      </c>
      <c r="C3407" s="3">
        <v>144</v>
      </c>
      <c r="E3407" s="3">
        <v>0.52593975999999998</v>
      </c>
      <c r="F3407" s="3">
        <v>49.767082000000002</v>
      </c>
      <c r="G3407" s="3">
        <v>2.4190290000000001</v>
      </c>
    </row>
    <row r="3408" spans="1:7">
      <c r="A3408" s="3" t="s">
        <v>25</v>
      </c>
      <c r="B3408" s="3">
        <v>2003</v>
      </c>
      <c r="C3408" s="3">
        <v>144</v>
      </c>
      <c r="E3408" s="3">
        <v>0.52593975999999998</v>
      </c>
      <c r="F3408" s="3">
        <v>49.767082000000002</v>
      </c>
      <c r="G3408" s="3">
        <v>2.4211510000000001</v>
      </c>
    </row>
    <row r="3409" spans="1:7">
      <c r="A3409" s="3" t="s">
        <v>25</v>
      </c>
      <c r="B3409" s="3">
        <v>2003</v>
      </c>
      <c r="C3409" s="3">
        <v>144</v>
      </c>
      <c r="E3409" s="3">
        <v>0.52593975999999998</v>
      </c>
      <c r="F3409" s="3">
        <v>49.767082000000002</v>
      </c>
      <c r="G3409" s="3">
        <v>2.4534379999999998</v>
      </c>
    </row>
    <row r="3410" spans="1:7">
      <c r="A3410" s="3" t="s">
        <v>25</v>
      </c>
      <c r="B3410" s="3">
        <v>2004</v>
      </c>
      <c r="C3410" s="3">
        <v>144</v>
      </c>
      <c r="E3410" s="3">
        <v>-4.2540540000000002E-2</v>
      </c>
      <c r="F3410" s="3">
        <v>49.270865999999998</v>
      </c>
      <c r="G3410" s="3">
        <v>2.4477069999999999</v>
      </c>
    </row>
    <row r="3411" spans="1:7">
      <c r="A3411" s="3" t="s">
        <v>25</v>
      </c>
      <c r="B3411" s="3">
        <v>2004</v>
      </c>
      <c r="C3411" s="3">
        <v>144</v>
      </c>
      <c r="E3411" s="3">
        <v>-4.2540540000000002E-2</v>
      </c>
      <c r="F3411" s="3">
        <v>49.270865999999998</v>
      </c>
      <c r="G3411" s="3">
        <v>2.4477069999999999</v>
      </c>
    </row>
    <row r="3412" spans="1:7">
      <c r="A3412" s="3" t="s">
        <v>25</v>
      </c>
      <c r="B3412" s="3">
        <v>2004</v>
      </c>
      <c r="C3412" s="3">
        <v>144</v>
      </c>
      <c r="E3412" s="3">
        <v>-4.2540540000000002E-2</v>
      </c>
      <c r="F3412" s="3">
        <v>49.270865999999998</v>
      </c>
      <c r="G3412" s="3">
        <v>2.4477069999999999</v>
      </c>
    </row>
    <row r="3413" spans="1:7">
      <c r="A3413" s="3" t="s">
        <v>25</v>
      </c>
      <c r="B3413" s="3">
        <v>2004</v>
      </c>
      <c r="C3413" s="3">
        <v>144</v>
      </c>
      <c r="E3413" s="3">
        <v>-4.2540540000000002E-2</v>
      </c>
      <c r="F3413" s="3">
        <v>49.270865999999998</v>
      </c>
      <c r="G3413" s="3">
        <v>2.4477069999999999</v>
      </c>
    </row>
    <row r="3414" spans="1:7">
      <c r="A3414" s="3" t="s">
        <v>25</v>
      </c>
      <c r="B3414" s="3">
        <v>2004</v>
      </c>
      <c r="C3414" s="3">
        <v>144</v>
      </c>
      <c r="E3414" s="3">
        <v>-4.2540540000000002E-2</v>
      </c>
      <c r="F3414" s="3">
        <v>49.270865999999998</v>
      </c>
      <c r="G3414" s="3">
        <v>2.4477069999999999</v>
      </c>
    </row>
    <row r="3415" spans="1:7">
      <c r="A3415" s="3" t="s">
        <v>25</v>
      </c>
      <c r="B3415" s="3">
        <v>2004</v>
      </c>
      <c r="C3415" s="3">
        <v>144</v>
      </c>
      <c r="E3415" s="3">
        <v>-4.2540540000000002E-2</v>
      </c>
      <c r="F3415" s="3">
        <v>49.270865999999998</v>
      </c>
      <c r="G3415" s="3">
        <v>2.4477069999999999</v>
      </c>
    </row>
    <row r="3416" spans="1:7">
      <c r="A3416" s="3" t="s">
        <v>25</v>
      </c>
      <c r="B3416" s="3">
        <v>2004</v>
      </c>
      <c r="C3416" s="3">
        <v>144</v>
      </c>
      <c r="E3416" s="3">
        <v>-4.2540540000000002E-2</v>
      </c>
      <c r="F3416" s="3">
        <v>49.270865999999998</v>
      </c>
      <c r="G3416" s="3">
        <v>2.4477069999999999</v>
      </c>
    </row>
    <row r="3417" spans="1:7">
      <c r="A3417" s="3" t="s">
        <v>25</v>
      </c>
      <c r="B3417" s="3">
        <v>2004</v>
      </c>
      <c r="C3417" s="3">
        <v>144</v>
      </c>
      <c r="E3417" s="3">
        <v>-4.2540540000000002E-2</v>
      </c>
      <c r="F3417" s="3">
        <v>49.270865999999998</v>
      </c>
      <c r="G3417" s="3">
        <v>2.4477069999999999</v>
      </c>
    </row>
    <row r="3418" spans="1:7">
      <c r="A3418" s="3" t="s">
        <v>25</v>
      </c>
      <c r="B3418" s="3">
        <v>2004</v>
      </c>
      <c r="C3418" s="3">
        <v>144</v>
      </c>
      <c r="E3418" s="3">
        <v>-4.2540540000000002E-2</v>
      </c>
      <c r="F3418" s="3">
        <v>49.270865999999998</v>
      </c>
      <c r="G3418" s="3">
        <v>2.4477069999999999</v>
      </c>
    </row>
    <row r="3419" spans="1:7">
      <c r="A3419" s="3" t="s">
        <v>25</v>
      </c>
      <c r="B3419" s="3">
        <v>2004</v>
      </c>
      <c r="C3419" s="3">
        <v>144</v>
      </c>
      <c r="E3419" s="3">
        <v>-4.2540540000000002E-2</v>
      </c>
      <c r="F3419" s="3">
        <v>49.270865999999998</v>
      </c>
      <c r="G3419" s="3">
        <v>2.4477069999999999</v>
      </c>
    </row>
    <row r="3420" spans="1:7">
      <c r="A3420" s="3" t="s">
        <v>25</v>
      </c>
      <c r="B3420" s="3">
        <v>2004</v>
      </c>
      <c r="C3420" s="3">
        <v>144</v>
      </c>
      <c r="E3420" s="3">
        <v>-4.2540540000000002E-2</v>
      </c>
      <c r="F3420" s="3">
        <v>49.270865999999998</v>
      </c>
      <c r="G3420" s="3">
        <v>2.4477069999999999</v>
      </c>
    </row>
    <row r="3421" spans="1:7">
      <c r="A3421" s="3" t="s">
        <v>25</v>
      </c>
      <c r="B3421" s="3">
        <v>2004</v>
      </c>
      <c r="C3421" s="3">
        <v>144</v>
      </c>
      <c r="E3421" s="3">
        <v>-4.2540540000000002E-2</v>
      </c>
      <c r="F3421" s="3">
        <v>49.270865999999998</v>
      </c>
      <c r="G3421" s="3">
        <v>2.4477069999999999</v>
      </c>
    </row>
    <row r="3422" spans="1:7">
      <c r="A3422" s="3" t="s">
        <v>25</v>
      </c>
      <c r="B3422" s="3">
        <v>2005</v>
      </c>
      <c r="C3422" s="3">
        <v>144</v>
      </c>
      <c r="E3422" s="3">
        <v>1.2188448999999999</v>
      </c>
      <c r="F3422" s="3">
        <v>48.476219</v>
      </c>
      <c r="G3422" s="3">
        <v>2.6299920000000001</v>
      </c>
    </row>
    <row r="3423" spans="1:7">
      <c r="A3423" s="3" t="s">
        <v>25</v>
      </c>
      <c r="B3423" s="3">
        <v>2005</v>
      </c>
      <c r="C3423" s="3">
        <v>144</v>
      </c>
      <c r="E3423" s="3">
        <v>1.2188448999999999</v>
      </c>
      <c r="F3423" s="3">
        <v>48.476219</v>
      </c>
      <c r="G3423" s="3">
        <v>2.64934</v>
      </c>
    </row>
    <row r="3424" spans="1:7">
      <c r="A3424" s="3" t="s">
        <v>25</v>
      </c>
      <c r="B3424" s="3">
        <v>2005</v>
      </c>
      <c r="C3424" s="3">
        <v>144</v>
      </c>
      <c r="E3424" s="3">
        <v>1.2188448999999999</v>
      </c>
      <c r="F3424" s="3">
        <v>48.476219</v>
      </c>
      <c r="G3424" s="3">
        <v>2.8010679999999999</v>
      </c>
    </row>
    <row r="3425" spans="1:7">
      <c r="A3425" s="3" t="s">
        <v>25</v>
      </c>
      <c r="B3425" s="3">
        <v>2005</v>
      </c>
      <c r="C3425" s="3">
        <v>144</v>
      </c>
      <c r="E3425" s="3">
        <v>1.2188448999999999</v>
      </c>
      <c r="F3425" s="3">
        <v>48.476219</v>
      </c>
      <c r="G3425" s="3">
        <v>2.6799550000000001</v>
      </c>
    </row>
    <row r="3426" spans="1:7">
      <c r="A3426" s="3" t="s">
        <v>25</v>
      </c>
      <c r="B3426" s="3">
        <v>2005</v>
      </c>
      <c r="C3426" s="3">
        <v>144</v>
      </c>
      <c r="E3426" s="3">
        <v>1.2188448999999999</v>
      </c>
      <c r="F3426" s="3">
        <v>48.476219</v>
      </c>
      <c r="G3426" s="3">
        <v>2.7587380000000001</v>
      </c>
    </row>
    <row r="3427" spans="1:7">
      <c r="A3427" s="3" t="s">
        <v>25</v>
      </c>
      <c r="B3427" s="3">
        <v>2005</v>
      </c>
      <c r="C3427" s="3">
        <v>144</v>
      </c>
      <c r="E3427" s="3">
        <v>1.2188448999999999</v>
      </c>
      <c r="F3427" s="3">
        <v>48.476219</v>
      </c>
      <c r="G3427" s="3">
        <v>2.7003200000000001</v>
      </c>
    </row>
    <row r="3428" spans="1:7">
      <c r="A3428" s="3" t="s">
        <v>25</v>
      </c>
      <c r="B3428" s="3">
        <v>2005</v>
      </c>
      <c r="C3428" s="3">
        <v>144</v>
      </c>
      <c r="E3428" s="3">
        <v>1.2188448999999999</v>
      </c>
      <c r="F3428" s="3">
        <v>48.476219</v>
      </c>
      <c r="G3428" s="3">
        <v>2.6232690000000001</v>
      </c>
    </row>
    <row r="3429" spans="1:7">
      <c r="A3429" s="3" t="s">
        <v>25</v>
      </c>
      <c r="B3429" s="3">
        <v>2005</v>
      </c>
      <c r="C3429" s="3">
        <v>144</v>
      </c>
      <c r="E3429" s="3">
        <v>1.2188448999999999</v>
      </c>
      <c r="F3429" s="3">
        <v>48.476219</v>
      </c>
      <c r="G3429" s="3">
        <v>2.773034</v>
      </c>
    </row>
    <row r="3430" spans="1:7">
      <c r="A3430" s="3" t="s">
        <v>25</v>
      </c>
      <c r="B3430" s="3">
        <v>2005</v>
      </c>
      <c r="C3430" s="3">
        <v>144</v>
      </c>
      <c r="E3430" s="3">
        <v>1.2188448999999999</v>
      </c>
      <c r="F3430" s="3">
        <v>48.476219</v>
      </c>
      <c r="G3430" s="3">
        <v>2.8205589999999998</v>
      </c>
    </row>
    <row r="3431" spans="1:7">
      <c r="A3431" s="3" t="s">
        <v>25</v>
      </c>
      <c r="B3431" s="3">
        <v>2005</v>
      </c>
      <c r="C3431" s="3">
        <v>144</v>
      </c>
      <c r="E3431" s="3">
        <v>1.2188448999999999</v>
      </c>
      <c r="F3431" s="3">
        <v>48.476219</v>
      </c>
      <c r="G3431" s="3">
        <v>2.8156750000000001</v>
      </c>
    </row>
    <row r="3432" spans="1:7">
      <c r="A3432" s="3" t="s">
        <v>25</v>
      </c>
      <c r="B3432" s="3">
        <v>2005</v>
      </c>
      <c r="C3432" s="3">
        <v>144</v>
      </c>
      <c r="E3432" s="3">
        <v>1.2188448999999999</v>
      </c>
      <c r="F3432" s="3">
        <v>48.476219</v>
      </c>
      <c r="G3432" s="3">
        <v>2.8983590000000001</v>
      </c>
    </row>
    <row r="3433" spans="1:7">
      <c r="A3433" s="3" t="s">
        <v>25</v>
      </c>
      <c r="B3433" s="3">
        <v>2005</v>
      </c>
      <c r="C3433" s="3">
        <v>144</v>
      </c>
      <c r="E3433" s="3">
        <v>1.2188448999999999</v>
      </c>
      <c r="F3433" s="3">
        <v>48.476219</v>
      </c>
      <c r="G3433" s="3">
        <v>3.123891</v>
      </c>
    </row>
    <row r="3434" spans="1:7">
      <c r="A3434" s="3" t="s">
        <v>25</v>
      </c>
      <c r="B3434" s="3">
        <v>2006</v>
      </c>
      <c r="C3434" s="3">
        <v>144</v>
      </c>
      <c r="E3434" s="3">
        <v>2.7426674000000002</v>
      </c>
      <c r="F3434" s="3">
        <v>48.768084999999999</v>
      </c>
      <c r="G3434" s="3">
        <v>2.502065</v>
      </c>
    </row>
    <row r="3435" spans="1:7">
      <c r="A3435" s="3" t="s">
        <v>25</v>
      </c>
      <c r="B3435" s="3">
        <v>2006</v>
      </c>
      <c r="C3435" s="3">
        <v>144</v>
      </c>
      <c r="E3435" s="3">
        <v>2.7426674000000002</v>
      </c>
      <c r="F3435" s="3">
        <v>48.768084999999999</v>
      </c>
      <c r="G3435" s="3">
        <v>2.5711909999999998</v>
      </c>
    </row>
    <row r="3436" spans="1:7">
      <c r="A3436" s="3" t="s">
        <v>25</v>
      </c>
      <c r="B3436" s="3">
        <v>2006</v>
      </c>
      <c r="C3436" s="3">
        <v>144</v>
      </c>
      <c r="E3436" s="3">
        <v>2.7426674000000002</v>
      </c>
      <c r="F3436" s="3">
        <v>48.768084999999999</v>
      </c>
      <c r="G3436" s="3">
        <v>2.589607</v>
      </c>
    </row>
    <row r="3437" spans="1:7">
      <c r="A3437" s="3" t="s">
        <v>25</v>
      </c>
      <c r="B3437" s="3">
        <v>2006</v>
      </c>
      <c r="C3437" s="3">
        <v>144</v>
      </c>
      <c r="E3437" s="3">
        <v>2.7426674000000002</v>
      </c>
      <c r="F3437" s="3">
        <v>48.768084999999999</v>
      </c>
      <c r="G3437" s="3">
        <v>2.7152560000000001</v>
      </c>
    </row>
    <row r="3438" spans="1:7">
      <c r="A3438" s="3" t="s">
        <v>25</v>
      </c>
      <c r="B3438" s="3">
        <v>2006</v>
      </c>
      <c r="C3438" s="3">
        <v>144</v>
      </c>
      <c r="E3438" s="3">
        <v>2.7426674000000002</v>
      </c>
      <c r="F3438" s="3">
        <v>48.768084999999999</v>
      </c>
      <c r="G3438" s="3">
        <v>2.7395010000000002</v>
      </c>
    </row>
    <row r="3439" spans="1:7">
      <c r="A3439" s="3" t="s">
        <v>25</v>
      </c>
      <c r="B3439" s="3">
        <v>2006</v>
      </c>
      <c r="C3439" s="3">
        <v>144</v>
      </c>
      <c r="E3439" s="3">
        <v>2.7426674000000002</v>
      </c>
      <c r="F3439" s="3">
        <v>48.768084999999999</v>
      </c>
      <c r="G3439" s="3">
        <v>2.7395010000000002</v>
      </c>
    </row>
    <row r="3440" spans="1:7">
      <c r="A3440" s="3" t="s">
        <v>25</v>
      </c>
      <c r="B3440" s="3">
        <v>2006</v>
      </c>
      <c r="C3440" s="3">
        <v>144</v>
      </c>
      <c r="E3440" s="3">
        <v>2.7426674000000002</v>
      </c>
      <c r="F3440" s="3">
        <v>48.768084999999999</v>
      </c>
      <c r="G3440" s="3">
        <v>2.7900320000000001</v>
      </c>
    </row>
    <row r="3441" spans="1:8">
      <c r="A3441" s="3" t="s">
        <v>25</v>
      </c>
      <c r="B3441" s="3">
        <v>2006</v>
      </c>
      <c r="C3441" s="3">
        <v>144</v>
      </c>
      <c r="E3441" s="3">
        <v>2.7426674000000002</v>
      </c>
      <c r="F3441" s="3">
        <v>48.768084999999999</v>
      </c>
      <c r="G3441" s="3">
        <v>2.8797640000000002</v>
      </c>
    </row>
    <row r="3442" spans="1:8">
      <c r="A3442" s="3" t="s">
        <v>25</v>
      </c>
      <c r="B3442" s="3">
        <v>2006</v>
      </c>
      <c r="C3442" s="3">
        <v>144</v>
      </c>
      <c r="E3442" s="3">
        <v>2.7426674000000002</v>
      </c>
      <c r="F3442" s="3">
        <v>48.768084999999999</v>
      </c>
      <c r="G3442" s="3">
        <v>2.956029</v>
      </c>
    </row>
    <row r="3443" spans="1:8">
      <c r="A3443" s="3" t="s">
        <v>25</v>
      </c>
      <c r="B3443" s="3">
        <v>2006</v>
      </c>
      <c r="C3443" s="3">
        <v>144</v>
      </c>
      <c r="E3443" s="3">
        <v>2.7426674000000002</v>
      </c>
      <c r="F3443" s="3">
        <v>48.768084999999999</v>
      </c>
      <c r="G3443" s="3">
        <v>3.0103240000000002</v>
      </c>
    </row>
    <row r="3444" spans="1:8">
      <c r="A3444" s="3" t="s">
        <v>25</v>
      </c>
      <c r="B3444" s="3">
        <v>2006</v>
      </c>
      <c r="C3444" s="3">
        <v>144</v>
      </c>
      <c r="E3444" s="3">
        <v>2.7426674000000002</v>
      </c>
      <c r="F3444" s="3">
        <v>48.768084999999999</v>
      </c>
      <c r="G3444" s="3">
        <v>3.0953750000000002</v>
      </c>
    </row>
    <row r="3445" spans="1:8">
      <c r="A3445" s="3" t="s">
        <v>25</v>
      </c>
      <c r="B3445" s="3">
        <v>2006</v>
      </c>
      <c r="C3445" s="3">
        <v>144</v>
      </c>
      <c r="E3445" s="3">
        <v>2.7426674000000002</v>
      </c>
      <c r="F3445" s="3">
        <v>48.768084999999999</v>
      </c>
      <c r="G3445" s="3">
        <v>3.2426539999999999</v>
      </c>
    </row>
    <row r="3446" spans="1:8">
      <c r="A3446" s="3" t="s">
        <v>25</v>
      </c>
      <c r="B3446" s="3">
        <v>2007</v>
      </c>
      <c r="C3446" s="3">
        <v>144</v>
      </c>
      <c r="D3446" s="3">
        <v>3.9530713999999998</v>
      </c>
      <c r="E3446" s="3">
        <v>3.0315439999999998</v>
      </c>
      <c r="F3446" s="3">
        <v>43.666592000000001</v>
      </c>
      <c r="G3446" s="3">
        <v>2.8293819999999998</v>
      </c>
    </row>
    <row r="3447" spans="1:8">
      <c r="A3447" s="3" t="s">
        <v>25</v>
      </c>
      <c r="B3447" s="3">
        <v>2007</v>
      </c>
      <c r="C3447" s="3">
        <v>144</v>
      </c>
      <c r="D3447" s="3">
        <v>3.9219499999999998</v>
      </c>
      <c r="E3447" s="3">
        <v>3.0315439999999998</v>
      </c>
      <c r="F3447" s="3">
        <v>43.666592000000001</v>
      </c>
      <c r="G3447" s="3">
        <v>2.9189729999999998</v>
      </c>
    </row>
    <row r="3448" spans="1:8">
      <c r="A3448" s="3" t="s">
        <v>25</v>
      </c>
      <c r="B3448" s="3">
        <v>2007</v>
      </c>
      <c r="C3448" s="3">
        <v>144</v>
      </c>
      <c r="D3448" s="3">
        <v>3.7885909</v>
      </c>
      <c r="E3448" s="3">
        <v>3.0315439999999998</v>
      </c>
      <c r="F3448" s="3">
        <v>43.666592000000001</v>
      </c>
      <c r="G3448" s="3">
        <v>2.9593379999999998</v>
      </c>
    </row>
    <row r="3449" spans="1:8">
      <c r="A3449" s="3" t="s">
        <v>25</v>
      </c>
      <c r="B3449" s="3">
        <v>2007</v>
      </c>
      <c r="C3449" s="3">
        <v>144</v>
      </c>
      <c r="D3449" s="3">
        <v>4.0348094999999997</v>
      </c>
      <c r="E3449" s="3">
        <v>3.0315439999999998</v>
      </c>
      <c r="F3449" s="3">
        <v>43.666592000000001</v>
      </c>
      <c r="G3449" s="3">
        <v>3.0052979999999998</v>
      </c>
    </row>
    <row r="3450" spans="1:8">
      <c r="A3450" s="3" t="s">
        <v>25</v>
      </c>
      <c r="B3450" s="3">
        <v>2007</v>
      </c>
      <c r="C3450" s="3">
        <v>144</v>
      </c>
      <c r="D3450" s="3">
        <v>4.1492608999999998</v>
      </c>
      <c r="E3450" s="3">
        <v>3.0315439999999998</v>
      </c>
      <c r="F3450" s="3">
        <v>43.666592000000001</v>
      </c>
      <c r="G3450" s="3">
        <v>3.1915309999999999</v>
      </c>
    </row>
    <row r="3451" spans="1:8">
      <c r="A3451" s="3" t="s">
        <v>25</v>
      </c>
      <c r="B3451" s="3">
        <v>2007</v>
      </c>
      <c r="C3451" s="3">
        <v>144</v>
      </c>
      <c r="D3451" s="3">
        <v>4.4363333000000003</v>
      </c>
      <c r="E3451" s="3">
        <v>3.0315439999999998</v>
      </c>
      <c r="F3451" s="3">
        <v>43.666592000000001</v>
      </c>
      <c r="G3451" s="3">
        <v>3.1983109999999999</v>
      </c>
    </row>
    <row r="3452" spans="1:8">
      <c r="A3452" s="3" t="s">
        <v>25</v>
      </c>
      <c r="B3452" s="3">
        <v>2007</v>
      </c>
      <c r="C3452" s="3">
        <v>144</v>
      </c>
      <c r="D3452" s="3">
        <v>4.4474545000000001</v>
      </c>
      <c r="E3452" s="3">
        <v>3.0315439999999998</v>
      </c>
      <c r="F3452" s="3">
        <v>43.666592000000001</v>
      </c>
      <c r="G3452" s="3">
        <v>3.288071</v>
      </c>
    </row>
    <row r="3453" spans="1:8">
      <c r="A3453" s="3" t="s">
        <v>25</v>
      </c>
      <c r="B3453" s="3">
        <v>2007</v>
      </c>
      <c r="C3453" s="3">
        <v>144</v>
      </c>
      <c r="D3453" s="3">
        <v>4.2445652000000003</v>
      </c>
      <c r="E3453" s="3">
        <v>3.0315439999999998</v>
      </c>
      <c r="F3453" s="3">
        <v>43.666592000000001</v>
      </c>
      <c r="G3453" s="3">
        <v>3.2097229999999999</v>
      </c>
    </row>
    <row r="3454" spans="1:8">
      <c r="A3454" s="3" t="s">
        <v>25</v>
      </c>
      <c r="B3454" s="3">
        <v>2007</v>
      </c>
      <c r="C3454" s="3">
        <v>144</v>
      </c>
      <c r="D3454" s="3">
        <v>4.2149999999999999</v>
      </c>
      <c r="E3454" s="3">
        <v>3.0315439999999998</v>
      </c>
      <c r="F3454" s="3">
        <v>43.666592000000001</v>
      </c>
      <c r="G3454" s="3">
        <v>3.202528</v>
      </c>
    </row>
    <row r="3455" spans="1:8">
      <c r="A3455" s="3" t="s">
        <v>25</v>
      </c>
      <c r="B3455" s="3">
        <v>2007</v>
      </c>
      <c r="C3455" s="3">
        <v>144</v>
      </c>
      <c r="D3455" s="3">
        <v>4.3103477999999997</v>
      </c>
      <c r="E3455" s="3">
        <v>3.0315439999999998</v>
      </c>
      <c r="F3455" s="3">
        <v>43.666592000000001</v>
      </c>
      <c r="G3455" s="3">
        <v>3.1517439999999999</v>
      </c>
    </row>
    <row r="3456" spans="1:8">
      <c r="A3456" s="3" t="s">
        <v>25</v>
      </c>
      <c r="B3456" s="3">
        <v>2007</v>
      </c>
      <c r="C3456" s="3">
        <v>144</v>
      </c>
      <c r="D3456" s="3">
        <v>4.2141818000000004</v>
      </c>
      <c r="E3456" s="3">
        <v>3.0315439999999998</v>
      </c>
      <c r="F3456" s="3">
        <v>43.666592000000001</v>
      </c>
      <c r="G3456" s="3">
        <v>3.0287109999999999</v>
      </c>
      <c r="H3456" s="3">
        <v>2.6055200000000001E-2</v>
      </c>
    </row>
    <row r="3457" spans="1:8">
      <c r="A3457" s="3" t="s">
        <v>25</v>
      </c>
      <c r="B3457" s="3">
        <v>2007</v>
      </c>
      <c r="C3457" s="3">
        <v>144</v>
      </c>
      <c r="D3457" s="3">
        <v>4.3149524000000001</v>
      </c>
      <c r="E3457" s="3">
        <v>3.0315439999999998</v>
      </c>
      <c r="F3457" s="3">
        <v>43.666592000000001</v>
      </c>
      <c r="G3457" s="3">
        <v>2.8208250000000001</v>
      </c>
      <c r="H3457" s="3">
        <v>-0.47432010000000002</v>
      </c>
    </row>
    <row r="3458" spans="1:8">
      <c r="A3458" s="3" t="s">
        <v>25</v>
      </c>
      <c r="B3458" s="3">
        <v>2008</v>
      </c>
      <c r="C3458" s="3">
        <v>144</v>
      </c>
      <c r="D3458" s="3">
        <v>4.0933478000000001</v>
      </c>
      <c r="E3458" s="3">
        <v>4.0183764000000002</v>
      </c>
      <c r="F3458" s="3">
        <v>38.976917</v>
      </c>
      <c r="G3458" s="3">
        <v>2.7471220000000001</v>
      </c>
      <c r="H3458" s="3">
        <v>-0.32907340000000002</v>
      </c>
    </row>
    <row r="3459" spans="1:8">
      <c r="A3459" s="3" t="s">
        <v>25</v>
      </c>
      <c r="B3459" s="3">
        <v>2008</v>
      </c>
      <c r="C3459" s="3">
        <v>144</v>
      </c>
      <c r="D3459" s="3">
        <v>4.0142857000000003</v>
      </c>
      <c r="E3459" s="3">
        <v>4.0183764000000002</v>
      </c>
      <c r="F3459" s="3">
        <v>38.976917</v>
      </c>
      <c r="G3459" s="3">
        <v>2.6527530000000001</v>
      </c>
      <c r="H3459" s="3">
        <v>-7.1205299999999999E-2</v>
      </c>
    </row>
    <row r="3460" spans="1:8">
      <c r="A3460" s="3" t="s">
        <v>25</v>
      </c>
      <c r="B3460" s="3">
        <v>2008</v>
      </c>
      <c r="C3460" s="3">
        <v>144</v>
      </c>
      <c r="D3460" s="3">
        <v>3.9079047999999998</v>
      </c>
      <c r="E3460" s="3">
        <v>4.0183764000000002</v>
      </c>
      <c r="F3460" s="3">
        <v>38.976917</v>
      </c>
      <c r="G3460" s="3">
        <v>2.6489400000000001</v>
      </c>
      <c r="H3460" s="3">
        <v>0.13011639999999999</v>
      </c>
    </row>
    <row r="3461" spans="1:8">
      <c r="A3461" s="3" t="s">
        <v>25</v>
      </c>
      <c r="B3461" s="3">
        <v>2008</v>
      </c>
      <c r="C3461" s="3">
        <v>144</v>
      </c>
      <c r="D3461" s="3">
        <v>4.0950455000000003</v>
      </c>
      <c r="E3461" s="3">
        <v>4.0183764000000002</v>
      </c>
      <c r="F3461" s="3">
        <v>38.976917</v>
      </c>
      <c r="G3461" s="3">
        <v>2.4893329999999998</v>
      </c>
      <c r="H3461" s="3">
        <v>-0.27676590000000001</v>
      </c>
    </row>
    <row r="3462" spans="1:8">
      <c r="A3462" s="3" t="s">
        <v>25</v>
      </c>
      <c r="B3462" s="3">
        <v>2008</v>
      </c>
      <c r="C3462" s="3">
        <v>144</v>
      </c>
      <c r="D3462" s="3">
        <v>4.1924545000000002</v>
      </c>
      <c r="E3462" s="3">
        <v>4.0183764000000002</v>
      </c>
      <c r="F3462" s="3">
        <v>38.976917</v>
      </c>
      <c r="G3462" s="3">
        <v>2.485668</v>
      </c>
      <c r="H3462" s="3">
        <v>-0.21273220000000001</v>
      </c>
    </row>
    <row r="3463" spans="1:8">
      <c r="A3463" s="3" t="s">
        <v>25</v>
      </c>
      <c r="B3463" s="3">
        <v>2008</v>
      </c>
      <c r="C3463" s="3">
        <v>144</v>
      </c>
      <c r="D3463" s="3">
        <v>4.4238095</v>
      </c>
      <c r="E3463" s="3">
        <v>4.0183764000000002</v>
      </c>
      <c r="F3463" s="3">
        <v>38.976917</v>
      </c>
      <c r="G3463" s="3">
        <v>2.3948339999999999</v>
      </c>
      <c r="H3463" s="3">
        <v>-0.1165735</v>
      </c>
    </row>
    <row r="3464" spans="1:8">
      <c r="A3464" s="3" t="s">
        <v>25</v>
      </c>
      <c r="B3464" s="3">
        <v>2008</v>
      </c>
      <c r="C3464" s="3">
        <v>144</v>
      </c>
      <c r="D3464" s="3">
        <v>4.3705217000000003</v>
      </c>
      <c r="E3464" s="3">
        <v>4.0183764000000002</v>
      </c>
      <c r="F3464" s="3">
        <v>38.976917</v>
      </c>
      <c r="G3464" s="3">
        <v>2.0310280000000001</v>
      </c>
      <c r="H3464" s="3">
        <v>2.7578800000000001E-2</v>
      </c>
    </row>
    <row r="3465" spans="1:8">
      <c r="A3465" s="3" t="s">
        <v>25</v>
      </c>
      <c r="B3465" s="3">
        <v>2008</v>
      </c>
      <c r="C3465" s="3">
        <v>144</v>
      </c>
      <c r="D3465" s="3">
        <v>4.1098571000000002</v>
      </c>
      <c r="E3465" s="3">
        <v>4.0183764000000002</v>
      </c>
      <c r="F3465" s="3">
        <v>38.976917</v>
      </c>
      <c r="G3465" s="3">
        <v>1.9384459999999999</v>
      </c>
      <c r="H3465" s="3">
        <v>0.13444800000000001</v>
      </c>
    </row>
    <row r="3466" spans="1:8">
      <c r="A3466" s="3" t="s">
        <v>25</v>
      </c>
      <c r="B3466" s="3">
        <v>2008</v>
      </c>
      <c r="C3466" s="3">
        <v>144</v>
      </c>
      <c r="D3466" s="3">
        <v>3.8942272999999998</v>
      </c>
      <c r="E3466" s="3">
        <v>4.0183764000000002</v>
      </c>
      <c r="F3466" s="3">
        <v>38.976917</v>
      </c>
      <c r="G3466" s="3">
        <v>1.6173029999999999</v>
      </c>
      <c r="H3466" s="3">
        <v>0.42034290000000002</v>
      </c>
    </row>
    <row r="3467" spans="1:8">
      <c r="A3467" s="3" t="s">
        <v>25</v>
      </c>
      <c r="B3467" s="3">
        <v>2008</v>
      </c>
      <c r="C3467" s="3">
        <v>144</v>
      </c>
      <c r="D3467" s="3">
        <v>3.5543043000000001</v>
      </c>
      <c r="E3467" s="3">
        <v>4.0183764000000002</v>
      </c>
      <c r="F3467" s="3">
        <v>38.976917</v>
      </c>
      <c r="G3467" s="3">
        <v>1.124557</v>
      </c>
      <c r="H3467" s="3">
        <v>0.5772756</v>
      </c>
    </row>
    <row r="3468" spans="1:8">
      <c r="A3468" s="3" t="s">
        <v>25</v>
      </c>
      <c r="B3468" s="3">
        <v>2008</v>
      </c>
      <c r="C3468" s="3">
        <v>144</v>
      </c>
      <c r="D3468" s="3">
        <v>3.33195</v>
      </c>
      <c r="E3468" s="3">
        <v>4.0183764000000002</v>
      </c>
      <c r="F3468" s="3">
        <v>38.976917</v>
      </c>
      <c r="G3468" s="3">
        <v>0.3</v>
      </c>
      <c r="H3468" s="3">
        <v>0.75858720000000002</v>
      </c>
    </row>
    <row r="3469" spans="1:8">
      <c r="A3469" s="3" t="s">
        <v>25</v>
      </c>
      <c r="B3469" s="3">
        <v>2008</v>
      </c>
      <c r="C3469" s="3">
        <v>144</v>
      </c>
      <c r="D3469" s="3">
        <v>2.6136522000000002</v>
      </c>
      <c r="E3469" s="3">
        <v>4.0183764000000002</v>
      </c>
      <c r="F3469" s="3">
        <v>38.976917</v>
      </c>
      <c r="G3469" s="3">
        <v>-0.37542999999999999</v>
      </c>
      <c r="H3469" s="3">
        <v>0.92454990000000004</v>
      </c>
    </row>
    <row r="3470" spans="1:8">
      <c r="A3470" s="3" t="s">
        <v>25</v>
      </c>
      <c r="B3470" s="3">
        <v>2009</v>
      </c>
      <c r="C3470" s="3">
        <v>144</v>
      </c>
      <c r="D3470" s="3">
        <v>2.7560454999999999</v>
      </c>
      <c r="E3470" s="3">
        <v>2.4341132999999999</v>
      </c>
      <c r="F3470" s="3">
        <v>37.510525000000001</v>
      </c>
      <c r="G3470" s="3">
        <v>1.2698849999999999</v>
      </c>
      <c r="H3470" s="3">
        <v>1.066897</v>
      </c>
    </row>
    <row r="3471" spans="1:8">
      <c r="A3471" s="3" t="s">
        <v>25</v>
      </c>
      <c r="B3471" s="3">
        <v>2009</v>
      </c>
      <c r="C3471" s="3">
        <v>144</v>
      </c>
      <c r="D3471" s="3">
        <v>2.9121999999999999</v>
      </c>
      <c r="E3471" s="3">
        <v>2.4341132999999999</v>
      </c>
      <c r="F3471" s="3">
        <v>37.510525000000001</v>
      </c>
      <c r="G3471" s="3">
        <v>1.1484559999999999</v>
      </c>
      <c r="H3471" s="3">
        <v>0.43944450000000002</v>
      </c>
    </row>
    <row r="3472" spans="1:8">
      <c r="A3472" s="3" t="s">
        <v>25</v>
      </c>
      <c r="B3472" s="3">
        <v>2009</v>
      </c>
      <c r="C3472" s="3">
        <v>144</v>
      </c>
      <c r="D3472" s="3">
        <v>2.9245909000000001</v>
      </c>
      <c r="E3472" s="3">
        <v>2.4341132999999999</v>
      </c>
      <c r="F3472" s="3">
        <v>37.510525000000001</v>
      </c>
      <c r="G3472" s="3">
        <v>0.98593929999999996</v>
      </c>
      <c r="H3472" s="3">
        <v>-1.4039440000000001</v>
      </c>
    </row>
    <row r="3473" spans="1:8">
      <c r="A3473" s="3" t="s">
        <v>25</v>
      </c>
      <c r="B3473" s="3">
        <v>2009</v>
      </c>
      <c r="C3473" s="3">
        <v>144</v>
      </c>
      <c r="D3473" s="3">
        <v>3.1774545000000001</v>
      </c>
      <c r="E3473" s="3">
        <v>2.4341132999999999</v>
      </c>
      <c r="F3473" s="3">
        <v>37.510525000000001</v>
      </c>
      <c r="G3473" s="3">
        <v>1.038351</v>
      </c>
      <c r="H3473" s="3">
        <v>-0.83586970000000005</v>
      </c>
    </row>
    <row r="3474" spans="1:8">
      <c r="A3474" s="3" t="s">
        <v>25</v>
      </c>
      <c r="B3474" s="3">
        <v>2009</v>
      </c>
      <c r="C3474" s="3">
        <v>144</v>
      </c>
      <c r="D3474" s="3">
        <v>3.5442380999999998</v>
      </c>
      <c r="E3474" s="3">
        <v>2.4341132999999999</v>
      </c>
      <c r="F3474" s="3">
        <v>37.510525000000001</v>
      </c>
      <c r="G3474" s="3">
        <v>0.76301929999999996</v>
      </c>
      <c r="H3474" s="3">
        <v>-0.13715579999999999</v>
      </c>
    </row>
    <row r="3475" spans="1:8">
      <c r="A3475" s="3" t="s">
        <v>25</v>
      </c>
      <c r="B3475" s="3">
        <v>2009</v>
      </c>
      <c r="C3475" s="3">
        <v>144</v>
      </c>
      <c r="D3475" s="3">
        <v>3.6105909</v>
      </c>
      <c r="E3475" s="3">
        <v>2.4341132999999999</v>
      </c>
      <c r="F3475" s="3">
        <v>37.510525000000001</v>
      </c>
      <c r="G3475" s="3">
        <v>1.0843</v>
      </c>
      <c r="H3475" s="3">
        <v>0.12842870000000001</v>
      </c>
    </row>
    <row r="3476" spans="1:8">
      <c r="A3476" s="3" t="s">
        <v>25</v>
      </c>
      <c r="B3476" s="3">
        <v>2009</v>
      </c>
      <c r="C3476" s="3">
        <v>144</v>
      </c>
      <c r="D3476" s="3">
        <v>3.3582608999999999</v>
      </c>
      <c r="E3476" s="3">
        <v>2.4341132999999999</v>
      </c>
      <c r="F3476" s="3">
        <v>37.510525000000001</v>
      </c>
      <c r="G3476" s="3">
        <v>1.134144</v>
      </c>
      <c r="H3476" s="3">
        <v>0.39999950000000001</v>
      </c>
    </row>
    <row r="3477" spans="1:8">
      <c r="A3477" s="3" t="s">
        <v>25</v>
      </c>
      <c r="B3477" s="3">
        <v>2009</v>
      </c>
      <c r="C3477" s="3">
        <v>144</v>
      </c>
      <c r="D3477" s="3">
        <v>3.4359999999999999</v>
      </c>
      <c r="E3477" s="3">
        <v>2.4341132999999999</v>
      </c>
      <c r="F3477" s="3">
        <v>37.510525000000001</v>
      </c>
      <c r="G3477" s="3">
        <v>1.2398340000000001</v>
      </c>
      <c r="H3477" s="3">
        <v>0.56825859999999995</v>
      </c>
    </row>
    <row r="3478" spans="1:8">
      <c r="A3478" s="3" t="s">
        <v>25</v>
      </c>
      <c r="B3478" s="3">
        <v>2009</v>
      </c>
      <c r="C3478" s="3">
        <v>144</v>
      </c>
      <c r="D3478" s="3">
        <v>3.3696817999999999</v>
      </c>
      <c r="E3478" s="3">
        <v>2.4341132999999999</v>
      </c>
      <c r="F3478" s="3">
        <v>37.510525000000001</v>
      </c>
      <c r="G3478" s="3">
        <v>1.6863060000000001</v>
      </c>
      <c r="H3478" s="3">
        <v>0.52382989999999996</v>
      </c>
    </row>
    <row r="3479" spans="1:8">
      <c r="A3479" s="3" t="s">
        <v>25</v>
      </c>
      <c r="B3479" s="3">
        <v>2009</v>
      </c>
      <c r="C3479" s="3">
        <v>144</v>
      </c>
      <c r="D3479" s="3">
        <v>3.2456817999999998</v>
      </c>
      <c r="E3479" s="3">
        <v>2.4341132999999999</v>
      </c>
      <c r="F3479" s="3">
        <v>37.510525000000001</v>
      </c>
      <c r="G3479" s="3">
        <v>1.950518</v>
      </c>
      <c r="H3479" s="3">
        <v>0.51177919999999999</v>
      </c>
    </row>
    <row r="3480" spans="1:8">
      <c r="A3480" s="3" t="s">
        <v>25</v>
      </c>
      <c r="B3480" s="3">
        <v>2009</v>
      </c>
      <c r="C3480" s="3">
        <v>144</v>
      </c>
      <c r="D3480" s="3">
        <v>3.2654285999999999</v>
      </c>
      <c r="E3480" s="3">
        <v>2.4341132999999999</v>
      </c>
      <c r="F3480" s="3">
        <v>37.510525000000001</v>
      </c>
      <c r="G3480" s="3">
        <v>2.0458120000000002</v>
      </c>
      <c r="H3480" s="3">
        <v>0.47557969999999999</v>
      </c>
    </row>
    <row r="3481" spans="1:8">
      <c r="A3481" s="3" t="s">
        <v>25</v>
      </c>
      <c r="B3481" s="3">
        <v>2009</v>
      </c>
      <c r="C3481" s="3">
        <v>144</v>
      </c>
      <c r="D3481" s="3">
        <v>3.2299129999999998</v>
      </c>
      <c r="E3481" s="3">
        <v>2.4341132999999999</v>
      </c>
      <c r="F3481" s="3">
        <v>37.510525000000001</v>
      </c>
      <c r="G3481" s="3">
        <v>2.1487419999999999</v>
      </c>
      <c r="H3481" s="3">
        <v>-0.3442733</v>
      </c>
    </row>
    <row r="3482" spans="1:8">
      <c r="A3482" s="3" t="s">
        <v>25</v>
      </c>
      <c r="B3482" s="3">
        <v>2010</v>
      </c>
      <c r="C3482" s="3">
        <v>144</v>
      </c>
      <c r="D3482" s="3">
        <v>3.2522381</v>
      </c>
      <c r="E3482" s="3">
        <v>-0.53398060999999997</v>
      </c>
      <c r="F3482" s="3">
        <v>40.739058999999997</v>
      </c>
      <c r="G3482" s="3">
        <v>2.6009220000000002</v>
      </c>
      <c r="H3482" s="3">
        <v>-0.32628000000000001</v>
      </c>
    </row>
    <row r="3483" spans="1:8">
      <c r="A3483" s="3" t="s">
        <v>25</v>
      </c>
      <c r="B3483" s="3">
        <v>2010</v>
      </c>
      <c r="C3483" s="3">
        <v>144</v>
      </c>
      <c r="D3483" s="3">
        <v>3.2557499999999999</v>
      </c>
      <c r="E3483" s="3">
        <v>-0.53398060999999997</v>
      </c>
      <c r="F3483" s="3">
        <v>40.739058999999997</v>
      </c>
      <c r="G3483" s="3">
        <v>2.6931889999999998</v>
      </c>
      <c r="H3483" s="3">
        <v>-1.6036220000000001</v>
      </c>
    </row>
    <row r="3484" spans="1:8">
      <c r="A3484" s="3" t="s">
        <v>25</v>
      </c>
      <c r="B3484" s="3">
        <v>2010</v>
      </c>
      <c r="C3484" s="3">
        <v>144</v>
      </c>
      <c r="D3484" s="3">
        <v>3.1926087000000001</v>
      </c>
      <c r="E3484" s="3">
        <v>-0.53398060999999997</v>
      </c>
      <c r="F3484" s="3">
        <v>40.739058999999997</v>
      </c>
      <c r="G3484" s="3">
        <v>2.6451739999999999</v>
      </c>
      <c r="H3484" s="3">
        <v>-1.604833</v>
      </c>
    </row>
    <row r="3485" spans="1:8">
      <c r="A3485" s="3" t="s">
        <v>25</v>
      </c>
      <c r="B3485" s="3">
        <v>2010</v>
      </c>
      <c r="C3485" s="3">
        <v>144</v>
      </c>
      <c r="D3485" s="3">
        <v>3.1401818000000001</v>
      </c>
      <c r="E3485" s="3">
        <v>-0.53398060999999997</v>
      </c>
      <c r="F3485" s="3">
        <v>40.739058999999997</v>
      </c>
      <c r="G3485" s="3">
        <v>2.7567590000000002</v>
      </c>
      <c r="H3485" s="3">
        <v>-0.85284099999999996</v>
      </c>
    </row>
    <row r="3486" spans="1:8">
      <c r="A3486" s="3" t="s">
        <v>25</v>
      </c>
      <c r="B3486" s="3">
        <v>2010</v>
      </c>
      <c r="C3486" s="3">
        <v>144</v>
      </c>
      <c r="D3486" s="3">
        <v>2.7264762</v>
      </c>
      <c r="E3486" s="3">
        <v>-0.53398060999999997</v>
      </c>
      <c r="F3486" s="3">
        <v>40.739058999999997</v>
      </c>
      <c r="G3486" s="3">
        <v>2.7196180000000001</v>
      </c>
      <c r="H3486" s="3">
        <v>-1.007892</v>
      </c>
    </row>
    <row r="3487" spans="1:8">
      <c r="A3487" s="3" t="s">
        <v>25</v>
      </c>
      <c r="B3487" s="3">
        <v>2010</v>
      </c>
      <c r="C3487" s="3">
        <v>144</v>
      </c>
      <c r="D3487" s="3">
        <v>2.6040000000000001</v>
      </c>
      <c r="E3487" s="3">
        <v>-0.53398060999999997</v>
      </c>
      <c r="F3487" s="3">
        <v>40.739058999999997</v>
      </c>
      <c r="G3487" s="3">
        <v>2.649111</v>
      </c>
      <c r="H3487" s="3">
        <v>-0.6718577</v>
      </c>
    </row>
    <row r="3488" spans="1:8">
      <c r="A3488" s="3" t="s">
        <v>25</v>
      </c>
      <c r="B3488" s="3">
        <v>2010</v>
      </c>
      <c r="C3488" s="3">
        <v>144</v>
      </c>
      <c r="D3488" s="3">
        <v>2.6950908999999998</v>
      </c>
      <c r="E3488" s="3">
        <v>-0.53398060999999997</v>
      </c>
      <c r="F3488" s="3">
        <v>40.739058999999997</v>
      </c>
      <c r="G3488" s="3">
        <v>2.5657489999999998</v>
      </c>
      <c r="H3488" s="3">
        <v>-0.71591039999999995</v>
      </c>
    </row>
    <row r="3489" spans="1:8">
      <c r="A3489" s="3" t="s">
        <v>25</v>
      </c>
      <c r="B3489" s="3">
        <v>2010</v>
      </c>
      <c r="C3489" s="3">
        <v>144</v>
      </c>
      <c r="D3489" s="3">
        <v>2.4419545</v>
      </c>
      <c r="E3489" s="3">
        <v>-0.53398060999999997</v>
      </c>
      <c r="F3489" s="3">
        <v>40.739058999999997</v>
      </c>
      <c r="G3489" s="3">
        <v>2.6218759999999999</v>
      </c>
      <c r="H3489" s="3">
        <v>-0.75743039999999995</v>
      </c>
    </row>
    <row r="3490" spans="1:8">
      <c r="A3490" s="3" t="s">
        <v>25</v>
      </c>
      <c r="B3490" s="3">
        <v>2010</v>
      </c>
      <c r="C3490" s="3">
        <v>144</v>
      </c>
      <c r="D3490" s="3">
        <v>2.5206818000000002</v>
      </c>
      <c r="E3490" s="3">
        <v>-0.53398060999999997</v>
      </c>
      <c r="F3490" s="3">
        <v>40.739058999999997</v>
      </c>
      <c r="G3490" s="3">
        <v>2.72661</v>
      </c>
      <c r="H3490" s="3">
        <v>-0.61926009999999998</v>
      </c>
    </row>
    <row r="3491" spans="1:8">
      <c r="A3491" s="3" t="s">
        <v>25</v>
      </c>
      <c r="B3491" s="3">
        <v>2010</v>
      </c>
      <c r="C3491" s="3">
        <v>144</v>
      </c>
      <c r="D3491" s="3">
        <v>2.6353333000000001</v>
      </c>
      <c r="E3491" s="3">
        <v>-0.53398060999999997</v>
      </c>
      <c r="F3491" s="3">
        <v>40.739058999999997</v>
      </c>
      <c r="G3491" s="3">
        <v>2.8655910000000002</v>
      </c>
      <c r="H3491" s="3">
        <v>-0.35420750000000001</v>
      </c>
    </row>
    <row r="3492" spans="1:8">
      <c r="A3492" s="3" t="s">
        <v>25</v>
      </c>
      <c r="B3492" s="3">
        <v>2010</v>
      </c>
      <c r="C3492" s="3">
        <v>144</v>
      </c>
      <c r="D3492" s="3">
        <v>2.8507273</v>
      </c>
      <c r="E3492" s="3">
        <v>-0.53398060999999997</v>
      </c>
      <c r="F3492" s="3">
        <v>40.739058999999997</v>
      </c>
      <c r="G3492" s="3">
        <v>2.8982250000000001</v>
      </c>
      <c r="H3492" s="3">
        <v>-0.35332209999999997</v>
      </c>
    </row>
    <row r="3493" spans="1:8">
      <c r="A3493" s="3" t="s">
        <v>25</v>
      </c>
      <c r="B3493" s="3">
        <v>2010</v>
      </c>
      <c r="C3493" s="3">
        <v>144</v>
      </c>
      <c r="D3493" s="3">
        <v>3.2039564999999999</v>
      </c>
      <c r="E3493" s="3">
        <v>-0.53398060999999997</v>
      </c>
      <c r="F3493" s="3">
        <v>40.739058999999997</v>
      </c>
      <c r="G3493" s="3">
        <v>3.2881670000000001</v>
      </c>
      <c r="H3493" s="3">
        <v>-7.1804199999999999E-2</v>
      </c>
    </row>
    <row r="3494" spans="1:8">
      <c r="A3494" s="3" t="s">
        <v>25</v>
      </c>
      <c r="B3494" s="3">
        <v>2011</v>
      </c>
      <c r="C3494" s="3">
        <v>144</v>
      </c>
      <c r="D3494" s="3">
        <v>3.2657143</v>
      </c>
      <c r="E3494" s="3">
        <v>0.12795477</v>
      </c>
      <c r="F3494" s="3">
        <v>38.065598000000001</v>
      </c>
      <c r="G3494" s="3">
        <v>2.7700610000000001</v>
      </c>
      <c r="H3494" s="3">
        <v>-0.60743720000000001</v>
      </c>
    </row>
    <row r="3495" spans="1:8">
      <c r="A3495" s="3" t="s">
        <v>25</v>
      </c>
      <c r="B3495" s="3">
        <v>2011</v>
      </c>
      <c r="C3495" s="3">
        <v>144</v>
      </c>
      <c r="D3495" s="3">
        <v>3.3998499999999998</v>
      </c>
      <c r="E3495" s="3">
        <v>0.12795477</v>
      </c>
      <c r="F3495" s="3">
        <v>38.065598000000001</v>
      </c>
      <c r="G3495" s="3">
        <v>2.8035909999999999</v>
      </c>
      <c r="H3495" s="3">
        <v>0.76507740000000002</v>
      </c>
    </row>
    <row r="3496" spans="1:8">
      <c r="A3496" s="3" t="s">
        <v>25</v>
      </c>
      <c r="B3496" s="3">
        <v>2011</v>
      </c>
      <c r="C3496" s="3">
        <v>144</v>
      </c>
      <c r="D3496" s="3">
        <v>3.3450435000000001</v>
      </c>
      <c r="E3496" s="3">
        <v>0.12795477</v>
      </c>
      <c r="F3496" s="3">
        <v>38.065598000000001</v>
      </c>
      <c r="G3496" s="3">
        <v>2.9046820000000002</v>
      </c>
      <c r="H3496" s="3">
        <v>1.2249920000000001</v>
      </c>
    </row>
    <row r="3497" spans="1:8">
      <c r="A3497" s="3" t="s">
        <v>25</v>
      </c>
      <c r="B3497" s="3">
        <v>2011</v>
      </c>
      <c r="C3497" s="3">
        <v>144</v>
      </c>
      <c r="D3497" s="3">
        <v>3.2877619</v>
      </c>
      <c r="E3497" s="3">
        <v>0.12795477</v>
      </c>
      <c r="F3497" s="3">
        <v>38.065598000000001</v>
      </c>
      <c r="G3497" s="3">
        <v>2.9213580000000001</v>
      </c>
      <c r="H3497" s="3">
        <v>0.94079789999999996</v>
      </c>
    </row>
    <row r="3498" spans="1:8">
      <c r="A3498" s="3" t="s">
        <v>25</v>
      </c>
      <c r="B3498" s="3">
        <v>2011</v>
      </c>
      <c r="C3498" s="3">
        <v>144</v>
      </c>
      <c r="D3498" s="3">
        <v>3.0044545</v>
      </c>
      <c r="E3498" s="3">
        <v>0.12795477</v>
      </c>
      <c r="F3498" s="3">
        <v>38.065598000000001</v>
      </c>
      <c r="G3498" s="3">
        <v>2.8525619999999998</v>
      </c>
      <c r="H3498" s="3">
        <v>-0.8550875</v>
      </c>
    </row>
    <row r="3499" spans="1:8">
      <c r="A3499" s="3" t="s">
        <v>25</v>
      </c>
      <c r="B3499" s="3">
        <v>2011</v>
      </c>
      <c r="C3499" s="3">
        <v>144</v>
      </c>
      <c r="D3499" s="3">
        <v>2.8730908999999998</v>
      </c>
      <c r="E3499" s="3">
        <v>0.12795477</v>
      </c>
      <c r="F3499" s="3">
        <v>38.065598000000001</v>
      </c>
      <c r="G3499" s="3">
        <v>2.7732990000000002</v>
      </c>
      <c r="H3499" s="3">
        <v>-0.89349559999999995</v>
      </c>
    </row>
    <row r="3500" spans="1:8">
      <c r="A3500" s="3" t="s">
        <v>25</v>
      </c>
      <c r="B3500" s="3">
        <v>2011</v>
      </c>
      <c r="C3500" s="3">
        <v>144</v>
      </c>
      <c r="D3500" s="3">
        <v>2.7464762</v>
      </c>
      <c r="E3500" s="3">
        <v>0.12795477</v>
      </c>
      <c r="F3500" s="3">
        <v>38.065598000000001</v>
      </c>
      <c r="G3500" s="3">
        <v>2.7247379999999999</v>
      </c>
      <c r="H3500" s="3">
        <v>-0.82891519999999996</v>
      </c>
    </row>
    <row r="3501" spans="1:8">
      <c r="A3501" s="3" t="s">
        <v>25</v>
      </c>
      <c r="B3501" s="3">
        <v>2011</v>
      </c>
      <c r="C3501" s="3">
        <v>144</v>
      </c>
      <c r="D3501" s="3">
        <v>2.155913</v>
      </c>
      <c r="E3501" s="3">
        <v>0.12795477</v>
      </c>
      <c r="F3501" s="3">
        <v>38.065598000000001</v>
      </c>
      <c r="G3501" s="3">
        <v>2.6377359999999999</v>
      </c>
      <c r="H3501" s="3">
        <v>-0.62928260000000003</v>
      </c>
    </row>
    <row r="3502" spans="1:8">
      <c r="A3502" s="3" t="s">
        <v>25</v>
      </c>
      <c r="B3502" s="3">
        <v>2011</v>
      </c>
      <c r="C3502" s="3">
        <v>144</v>
      </c>
      <c r="D3502" s="3">
        <v>1.8220000000000001</v>
      </c>
      <c r="E3502" s="3">
        <v>0.12795477</v>
      </c>
      <c r="F3502" s="3">
        <v>38.065598000000001</v>
      </c>
      <c r="G3502" s="3">
        <v>2.1072120000000001</v>
      </c>
      <c r="H3502" s="3">
        <v>-0.54325369999999995</v>
      </c>
    </row>
    <row r="3503" spans="1:8">
      <c r="A3503" s="3" t="s">
        <v>25</v>
      </c>
      <c r="B3503" s="3">
        <v>2011</v>
      </c>
      <c r="C3503" s="3">
        <v>144</v>
      </c>
      <c r="D3503" s="3">
        <v>1.8983333</v>
      </c>
      <c r="E3503" s="3">
        <v>0.12795477</v>
      </c>
      <c r="F3503" s="3">
        <v>38.065598000000001</v>
      </c>
      <c r="G3503" s="3">
        <v>1.5398160000000001</v>
      </c>
      <c r="H3503" s="3">
        <v>-0.95448860000000002</v>
      </c>
    </row>
    <row r="3504" spans="1:8">
      <c r="A3504" s="3" t="s">
        <v>25</v>
      </c>
      <c r="B3504" s="3">
        <v>2011</v>
      </c>
      <c r="C3504" s="3">
        <v>144</v>
      </c>
      <c r="D3504" s="3">
        <v>1.6837272999999999</v>
      </c>
      <c r="E3504" s="3">
        <v>0.12795477</v>
      </c>
      <c r="F3504" s="3">
        <v>38.065598000000001</v>
      </c>
      <c r="G3504" s="3">
        <v>1.263161</v>
      </c>
      <c r="H3504" s="3">
        <v>-0.94078819999999996</v>
      </c>
    </row>
    <row r="3505" spans="1:8">
      <c r="A3505" s="3" t="s">
        <v>25</v>
      </c>
      <c r="B3505" s="3">
        <v>2011</v>
      </c>
      <c r="C3505" s="3">
        <v>144</v>
      </c>
      <c r="D3505" s="3">
        <v>1.6687273</v>
      </c>
      <c r="E3505" s="3">
        <v>0.12795477</v>
      </c>
      <c r="F3505" s="3">
        <v>38.065598000000001</v>
      </c>
      <c r="G3505" s="3">
        <v>1.242003</v>
      </c>
      <c r="H3505" s="3">
        <v>-0.92964179999999996</v>
      </c>
    </row>
    <row r="3506" spans="1:8">
      <c r="A3506" s="3" t="s">
        <v>25</v>
      </c>
      <c r="B3506" s="3">
        <v>2012</v>
      </c>
      <c r="C3506" s="3">
        <v>144</v>
      </c>
      <c r="D3506" s="3">
        <v>1.6945908999999999</v>
      </c>
      <c r="E3506" s="3">
        <v>0.15634840999999999</v>
      </c>
      <c r="F3506" s="3">
        <v>37.149096999999998</v>
      </c>
      <c r="G3506" s="3">
        <v>1.926687</v>
      </c>
      <c r="H3506" s="3">
        <v>-0.99728260000000002</v>
      </c>
    </row>
    <row r="3507" spans="1:8">
      <c r="A3507" s="3" t="s">
        <v>25</v>
      </c>
      <c r="B3507" s="3">
        <v>2012</v>
      </c>
      <c r="C3507" s="3">
        <v>144</v>
      </c>
      <c r="D3507" s="3">
        <v>1.8774762</v>
      </c>
      <c r="E3507" s="3">
        <v>0.15634840999999999</v>
      </c>
      <c r="F3507" s="3">
        <v>37.149096999999998</v>
      </c>
      <c r="G3507" s="3">
        <v>1.9604459999999999</v>
      </c>
      <c r="H3507" s="3">
        <v>-1.0492440000000001</v>
      </c>
    </row>
    <row r="3508" spans="1:8">
      <c r="A3508" s="3" t="s">
        <v>25</v>
      </c>
      <c r="B3508" s="3">
        <v>2012</v>
      </c>
      <c r="C3508" s="3">
        <v>144</v>
      </c>
      <c r="D3508" s="3">
        <v>1.9370909000000001</v>
      </c>
      <c r="E3508" s="3">
        <v>0.15634840999999999</v>
      </c>
      <c r="F3508" s="3">
        <v>37.149096999999998</v>
      </c>
      <c r="G3508" s="3">
        <v>1.9871080000000001</v>
      </c>
      <c r="H3508" s="3">
        <v>-1.214469</v>
      </c>
    </row>
    <row r="3509" spans="1:8">
      <c r="A3509" s="3" t="s">
        <v>25</v>
      </c>
      <c r="B3509" s="3">
        <v>2012</v>
      </c>
      <c r="C3509" s="3">
        <v>144</v>
      </c>
      <c r="D3509" s="3">
        <v>1.8174285999999999</v>
      </c>
      <c r="E3509" s="3">
        <v>0.15634840999999999</v>
      </c>
      <c r="F3509" s="3">
        <v>37.149096999999998</v>
      </c>
      <c r="G3509" s="3">
        <v>1.9719009999999999</v>
      </c>
      <c r="H3509" s="3">
        <v>-1.170275</v>
      </c>
    </row>
    <row r="3510" spans="1:8">
      <c r="A3510" s="3" t="s">
        <v>25</v>
      </c>
      <c r="B3510" s="3">
        <v>2012</v>
      </c>
      <c r="C3510" s="3">
        <v>144</v>
      </c>
      <c r="D3510" s="3">
        <v>1.5125217</v>
      </c>
      <c r="E3510" s="3">
        <v>0.15634840999999999</v>
      </c>
      <c r="F3510" s="3">
        <v>37.149096999999998</v>
      </c>
      <c r="G3510" s="3">
        <v>2.1</v>
      </c>
      <c r="H3510" s="3">
        <v>-0.68542999999999998</v>
      </c>
    </row>
    <row r="3511" spans="1:8">
      <c r="A3511" s="3" t="s">
        <v>25</v>
      </c>
      <c r="B3511" s="3">
        <v>2012</v>
      </c>
      <c r="C3511" s="3">
        <v>144</v>
      </c>
      <c r="D3511" s="3">
        <v>1.4321904999999999</v>
      </c>
      <c r="E3511" s="3">
        <v>0.15634840999999999</v>
      </c>
      <c r="F3511" s="3">
        <v>37.149096999999998</v>
      </c>
      <c r="G3511" s="3">
        <v>2.119005</v>
      </c>
      <c r="H3511" s="3">
        <v>-0.67470319999999995</v>
      </c>
    </row>
    <row r="3512" spans="1:8">
      <c r="A3512" s="3" t="s">
        <v>25</v>
      </c>
      <c r="B3512" s="3">
        <v>2012</v>
      </c>
      <c r="C3512" s="3">
        <v>144</v>
      </c>
      <c r="D3512" s="3">
        <v>1.3268181999999999</v>
      </c>
      <c r="E3512" s="3">
        <v>0.15634840999999999</v>
      </c>
      <c r="F3512" s="3">
        <v>37.149096999999998</v>
      </c>
      <c r="G3512" s="3">
        <v>2.0333100000000002</v>
      </c>
      <c r="H3512" s="3">
        <v>-0.62384050000000002</v>
      </c>
    </row>
    <row r="3513" spans="1:8">
      <c r="A3513" s="3" t="s">
        <v>25</v>
      </c>
      <c r="B3513" s="3">
        <v>2012</v>
      </c>
      <c r="C3513" s="3">
        <v>144</v>
      </c>
      <c r="D3513" s="3">
        <v>1.4285652</v>
      </c>
      <c r="E3513" s="3">
        <v>0.15634840999999999</v>
      </c>
      <c r="F3513" s="3">
        <v>37.149096999999998</v>
      </c>
      <c r="G3513" s="3">
        <v>1.857569</v>
      </c>
      <c r="H3513" s="3">
        <v>-0.65396430000000005</v>
      </c>
    </row>
    <row r="3514" spans="1:8">
      <c r="A3514" s="3" t="s">
        <v>25</v>
      </c>
      <c r="B3514" s="3">
        <v>2012</v>
      </c>
      <c r="C3514" s="3">
        <v>144</v>
      </c>
      <c r="D3514" s="3">
        <v>1.5020500000000001</v>
      </c>
      <c r="E3514" s="3">
        <v>0.15634840999999999</v>
      </c>
      <c r="F3514" s="3">
        <v>37.149096999999998</v>
      </c>
      <c r="G3514" s="3">
        <v>1.7928569999999999</v>
      </c>
      <c r="H3514" s="3">
        <v>-0.78990890000000002</v>
      </c>
    </row>
    <row r="3515" spans="1:8">
      <c r="A3515" s="3" t="s">
        <v>25</v>
      </c>
      <c r="B3515" s="3">
        <v>2012</v>
      </c>
      <c r="C3515" s="3">
        <v>144</v>
      </c>
      <c r="D3515" s="3">
        <v>1.5311303999999999</v>
      </c>
      <c r="E3515" s="3">
        <v>0.15634840999999999</v>
      </c>
      <c r="F3515" s="3">
        <v>37.149096999999998</v>
      </c>
      <c r="G3515" s="3">
        <v>1.699017</v>
      </c>
      <c r="H3515" s="3">
        <v>-1.143472</v>
      </c>
    </row>
    <row r="3516" spans="1:8">
      <c r="A3516" s="3" t="s">
        <v>25</v>
      </c>
      <c r="B3516" s="3">
        <v>2012</v>
      </c>
      <c r="C3516" s="3">
        <v>144</v>
      </c>
      <c r="D3516" s="3">
        <v>1.4512273</v>
      </c>
      <c r="E3516" s="3">
        <v>0.15634840999999999</v>
      </c>
      <c r="F3516" s="3">
        <v>37.149096999999998</v>
      </c>
      <c r="G3516" s="3">
        <v>1.669241</v>
      </c>
      <c r="H3516" s="3">
        <v>-1.251846</v>
      </c>
    </row>
    <row r="3517" spans="1:8">
      <c r="A3517" s="3" t="s">
        <v>25</v>
      </c>
      <c r="B3517" s="3">
        <v>2012</v>
      </c>
      <c r="C3517" s="3">
        <v>144</v>
      </c>
      <c r="D3517" s="3">
        <v>1.5127143000000001</v>
      </c>
      <c r="E3517" s="3">
        <v>0.15634840999999999</v>
      </c>
      <c r="F3517" s="3">
        <v>37.149096999999998</v>
      </c>
      <c r="G3517" s="3">
        <v>1.5498499999999999</v>
      </c>
      <c r="H3517" s="3">
        <v>-1.1632499999999999</v>
      </c>
    </row>
    <row r="3518" spans="1:8">
      <c r="A3518" s="3" t="s">
        <v>25</v>
      </c>
      <c r="B3518" s="3">
        <v>2013</v>
      </c>
      <c r="C3518" s="3">
        <v>144</v>
      </c>
      <c r="D3518" s="3">
        <v>1.7797826000000001</v>
      </c>
      <c r="E3518" s="3">
        <v>-0.90998155000000003</v>
      </c>
      <c r="F3518" s="3">
        <v>37.499324999999999</v>
      </c>
      <c r="G3518" s="3">
        <v>2.5816699999999999</v>
      </c>
      <c r="H3518" s="3">
        <v>-1.1848270000000001</v>
      </c>
    </row>
    <row r="3519" spans="1:8">
      <c r="A3519" s="3" t="s">
        <v>25</v>
      </c>
      <c r="B3519" s="3">
        <v>2013</v>
      </c>
      <c r="C3519" s="3">
        <v>144</v>
      </c>
      <c r="D3519" s="3">
        <v>1.9895</v>
      </c>
      <c r="E3519" s="3">
        <v>-0.90998155000000003</v>
      </c>
      <c r="F3519" s="3">
        <v>37.499324999999999</v>
      </c>
      <c r="G3519" s="3">
        <v>2.576527</v>
      </c>
      <c r="H3519" s="3">
        <v>-0.93283649999999996</v>
      </c>
    </row>
    <row r="3520" spans="1:8">
      <c r="A3520" s="3" t="s">
        <v>25</v>
      </c>
      <c r="B3520" s="3">
        <v>2013</v>
      </c>
      <c r="C3520" s="3">
        <v>144</v>
      </c>
      <c r="D3520" s="3">
        <v>1.913619</v>
      </c>
      <c r="E3520" s="3">
        <v>-0.90998155000000003</v>
      </c>
      <c r="F3520" s="3">
        <v>37.499324999999999</v>
      </c>
      <c r="G3520" s="3">
        <v>2.5752739999999998</v>
      </c>
      <c r="H3520" s="3">
        <v>-0.95060389999999995</v>
      </c>
    </row>
    <row r="3521" spans="1:8">
      <c r="A3521" s="3" t="s">
        <v>25</v>
      </c>
      <c r="B3521" s="3">
        <v>2013</v>
      </c>
      <c r="C3521" s="3">
        <v>144</v>
      </c>
      <c r="D3521" s="3">
        <v>1.6532727</v>
      </c>
      <c r="E3521" s="3">
        <v>-0.90998155000000003</v>
      </c>
      <c r="F3521" s="3">
        <v>37.499324999999999</v>
      </c>
      <c r="G3521" s="3">
        <v>2.5271379999999999</v>
      </c>
      <c r="H3521" s="3">
        <v>-1.120404</v>
      </c>
    </row>
    <row r="3522" spans="1:8">
      <c r="A3522" s="3" t="s">
        <v>25</v>
      </c>
      <c r="B3522" s="3">
        <v>2013</v>
      </c>
      <c r="C3522" s="3">
        <v>144</v>
      </c>
      <c r="D3522" s="3">
        <v>1.7766086999999999</v>
      </c>
      <c r="E3522" s="3">
        <v>-0.90998155000000003</v>
      </c>
      <c r="F3522" s="3">
        <v>37.499324999999999</v>
      </c>
      <c r="G3522" s="3">
        <v>2.4857140000000002</v>
      </c>
      <c r="H3522" s="3">
        <v>-8.2236299999999998E-2</v>
      </c>
    </row>
    <row r="3523" spans="1:8">
      <c r="A3523" s="3" t="s">
        <v>25</v>
      </c>
      <c r="B3523" s="3">
        <v>2013</v>
      </c>
      <c r="C3523" s="3">
        <v>144</v>
      </c>
      <c r="D3523" s="3">
        <v>2.0394000000000001</v>
      </c>
      <c r="E3523" s="3">
        <v>-0.90998155000000003</v>
      </c>
      <c r="F3523" s="3">
        <v>37.499324999999999</v>
      </c>
      <c r="G3523" s="3">
        <v>2.5482390000000001</v>
      </c>
      <c r="H3523" s="3">
        <v>-0.14887410000000001</v>
      </c>
    </row>
    <row r="3524" spans="1:8">
      <c r="A3524" s="3" t="s">
        <v>25</v>
      </c>
      <c r="B3524" s="3">
        <v>2013</v>
      </c>
      <c r="C3524" s="3">
        <v>144</v>
      </c>
      <c r="D3524" s="3">
        <v>2.1499565</v>
      </c>
      <c r="E3524" s="3">
        <v>-0.90998155000000003</v>
      </c>
      <c r="F3524" s="3">
        <v>37.499324999999999</v>
      </c>
      <c r="G3524" s="3">
        <v>2.518357</v>
      </c>
      <c r="H3524" s="3">
        <v>-0.19567660000000001</v>
      </c>
    </row>
    <row r="3525" spans="1:8">
      <c r="A3525" s="3" t="s">
        <v>25</v>
      </c>
      <c r="B3525" s="3">
        <v>2013</v>
      </c>
      <c r="C3525" s="3">
        <v>144</v>
      </c>
      <c r="D3525" s="3">
        <v>2.3312273000000001</v>
      </c>
      <c r="E3525" s="3">
        <v>-0.90998155000000003</v>
      </c>
      <c r="F3525" s="3">
        <v>37.499324999999999</v>
      </c>
      <c r="G3525" s="3">
        <v>2.536203</v>
      </c>
      <c r="H3525" s="3">
        <v>-0.20939640000000001</v>
      </c>
    </row>
    <row r="3526" spans="1:8">
      <c r="A3526" s="3" t="s">
        <v>25</v>
      </c>
      <c r="B3526" s="3">
        <v>2013</v>
      </c>
      <c r="C3526" s="3">
        <v>144</v>
      </c>
      <c r="D3526" s="3">
        <v>2.5896667</v>
      </c>
      <c r="E3526" s="3">
        <v>-0.90998155000000003</v>
      </c>
      <c r="F3526" s="3">
        <v>37.499324999999999</v>
      </c>
      <c r="G3526" s="3">
        <v>2.5712860000000002</v>
      </c>
      <c r="H3526" s="3">
        <v>-0.24313100000000001</v>
      </c>
    </row>
    <row r="3527" spans="1:8">
      <c r="A3527" s="3" t="s">
        <v>25</v>
      </c>
      <c r="B3527" s="3">
        <v>2013</v>
      </c>
      <c r="C3527" s="3">
        <v>144</v>
      </c>
      <c r="D3527" s="3">
        <v>2.4247825999999999</v>
      </c>
      <c r="E3527" s="3">
        <v>-0.90998155000000003</v>
      </c>
      <c r="F3527" s="3">
        <v>37.499324999999999</v>
      </c>
      <c r="G3527" s="3">
        <v>2.4</v>
      </c>
      <c r="H3527" s="3">
        <v>-0.4146918</v>
      </c>
    </row>
    <row r="3528" spans="1:8">
      <c r="A3528" s="3" t="s">
        <v>25</v>
      </c>
      <c r="B3528" s="3">
        <v>2013</v>
      </c>
      <c r="C3528" s="3">
        <v>144</v>
      </c>
      <c r="D3528" s="3">
        <v>2.2876189999999998</v>
      </c>
      <c r="E3528" s="3">
        <v>-0.90998155000000003</v>
      </c>
      <c r="F3528" s="3">
        <v>37.499324999999999</v>
      </c>
      <c r="G3528" s="3">
        <v>2.35</v>
      </c>
      <c r="H3528" s="3">
        <v>-0.29735</v>
      </c>
    </row>
    <row r="3529" spans="1:8">
      <c r="A3529" s="3" t="s">
        <v>25</v>
      </c>
      <c r="B3529" s="3">
        <v>2013</v>
      </c>
      <c r="C3529" s="3">
        <v>144</v>
      </c>
      <c r="D3529" s="3">
        <v>2.3919545000000002</v>
      </c>
      <c r="E3529" s="3">
        <v>-0.90998155000000003</v>
      </c>
      <c r="F3529" s="3">
        <v>37.499324999999999</v>
      </c>
      <c r="G3529" s="3">
        <v>2.4</v>
      </c>
      <c r="H3529" s="3">
        <v>-5.91E-2</v>
      </c>
    </row>
    <row r="3530" spans="1:8">
      <c r="A3530" s="3" t="s">
        <v>25</v>
      </c>
      <c r="B3530" s="3">
        <v>2014</v>
      </c>
      <c r="C3530" s="3">
        <v>144</v>
      </c>
      <c r="D3530" s="3">
        <v>2.371</v>
      </c>
      <c r="E3530" s="3">
        <v>-1.2722853000000001</v>
      </c>
      <c r="F3530" s="3">
        <v>40.160922999999997</v>
      </c>
      <c r="G3530" s="3">
        <v>2.7697419999999999</v>
      </c>
      <c r="H3530" s="3">
        <v>-9.1000000000000004E-3</v>
      </c>
    </row>
    <row r="3531" spans="1:8">
      <c r="A3531" s="3" t="s">
        <v>25</v>
      </c>
      <c r="B3531" s="3">
        <v>2014</v>
      </c>
      <c r="C3531" s="3">
        <v>144</v>
      </c>
      <c r="D3531" s="3">
        <v>2.2171500000000002</v>
      </c>
      <c r="E3531" s="3">
        <v>-1.2722853000000001</v>
      </c>
      <c r="F3531" s="3">
        <v>40.160922999999997</v>
      </c>
      <c r="G3531" s="3">
        <v>2.8000929999999999</v>
      </c>
      <c r="H3531" s="3">
        <v>-1.56301</v>
      </c>
    </row>
    <row r="3532" spans="1:8">
      <c r="A3532" s="3" t="s">
        <v>25</v>
      </c>
      <c r="B3532" s="3">
        <v>2014</v>
      </c>
      <c r="C3532" s="3">
        <v>144</v>
      </c>
      <c r="D3532" s="3">
        <v>2.1482380999999999</v>
      </c>
      <c r="E3532" s="3">
        <v>-1.2722853000000001</v>
      </c>
      <c r="F3532" s="3">
        <v>40.160922999999997</v>
      </c>
      <c r="G3532" s="3">
        <v>2.8139539999999998</v>
      </c>
      <c r="H3532" s="3">
        <v>-1.625661</v>
      </c>
    </row>
    <row r="3533" spans="1:8">
      <c r="A3533" s="3" t="s">
        <v>25</v>
      </c>
      <c r="B3533" s="3">
        <v>2014</v>
      </c>
      <c r="C3533" s="3">
        <v>144</v>
      </c>
      <c r="D3533" s="3">
        <v>2.0441364000000002</v>
      </c>
      <c r="E3533" s="3">
        <v>-1.2722853000000001</v>
      </c>
      <c r="F3533" s="3">
        <v>40.160922999999997</v>
      </c>
      <c r="G3533" s="3">
        <v>2.8310789999999999</v>
      </c>
      <c r="H3533" s="3">
        <v>-1.6603129999999999</v>
      </c>
    </row>
    <row r="3534" spans="1:8">
      <c r="A3534" s="3" t="s">
        <v>25</v>
      </c>
      <c r="B3534" s="3">
        <v>2014</v>
      </c>
      <c r="C3534" s="3">
        <v>144</v>
      </c>
      <c r="D3534" s="3">
        <v>1.8651363999999999</v>
      </c>
      <c r="E3534" s="3">
        <v>-1.2722853000000001</v>
      </c>
      <c r="F3534" s="3">
        <v>40.160922999999997</v>
      </c>
      <c r="G3534" s="3">
        <v>2.844776</v>
      </c>
      <c r="H3534" s="3">
        <v>-1.0594440000000001</v>
      </c>
    </row>
    <row r="3535" spans="1:8">
      <c r="A3535" s="3" t="s">
        <v>25</v>
      </c>
      <c r="B3535" s="3">
        <v>2014</v>
      </c>
      <c r="C3535" s="3">
        <v>144</v>
      </c>
      <c r="D3535" s="3">
        <v>1.8277619000000001</v>
      </c>
      <c r="E3535" s="3">
        <v>-1.2722853000000001</v>
      </c>
      <c r="F3535" s="3">
        <v>40.160922999999997</v>
      </c>
      <c r="G3535" s="3">
        <v>2.887362</v>
      </c>
      <c r="H3535" s="3">
        <v>-0.99114780000000002</v>
      </c>
    </row>
    <row r="3536" spans="1:8">
      <c r="A3536" s="3" t="s">
        <v>25</v>
      </c>
      <c r="B3536" s="3">
        <v>2014</v>
      </c>
      <c r="C3536" s="3">
        <v>144</v>
      </c>
      <c r="D3536" s="3">
        <v>1.7252609000000001</v>
      </c>
      <c r="E3536" s="3">
        <v>-1.2722853000000001</v>
      </c>
      <c r="F3536" s="3">
        <v>40.160922999999997</v>
      </c>
      <c r="G3536" s="3">
        <v>2.7560539999999998</v>
      </c>
      <c r="H3536" s="3">
        <v>-0.74899850000000001</v>
      </c>
    </row>
    <row r="3537" spans="1:8">
      <c r="A3537" s="3" t="s">
        <v>25</v>
      </c>
      <c r="B3537" s="3">
        <v>2014</v>
      </c>
      <c r="C3537" s="3">
        <v>144</v>
      </c>
      <c r="D3537" s="3">
        <v>1.5661905</v>
      </c>
      <c r="E3537" s="3">
        <v>-1.2722853000000001</v>
      </c>
      <c r="F3537" s="3">
        <v>40.160922999999997</v>
      </c>
      <c r="G3537" s="3">
        <v>2.8833259999999998</v>
      </c>
      <c r="H3537" s="3">
        <v>-0.6762532</v>
      </c>
    </row>
    <row r="3538" spans="1:8">
      <c r="A3538" s="3" t="s">
        <v>25</v>
      </c>
      <c r="B3538" s="3">
        <v>2014</v>
      </c>
      <c r="C3538" s="3">
        <v>144</v>
      </c>
      <c r="D3538" s="3">
        <v>1.5042727</v>
      </c>
      <c r="E3538" s="3">
        <v>-1.2722853000000001</v>
      </c>
      <c r="F3538" s="3">
        <v>40.160922999999997</v>
      </c>
      <c r="G3538" s="3">
        <v>2.7338480000000001</v>
      </c>
      <c r="H3538" s="3">
        <v>-0.56692620000000005</v>
      </c>
    </row>
    <row r="3539" spans="1:8">
      <c r="A3539" s="3" t="s">
        <v>25</v>
      </c>
      <c r="B3539" s="3">
        <v>2014</v>
      </c>
      <c r="C3539" s="3">
        <v>144</v>
      </c>
      <c r="D3539" s="3">
        <v>1.2913043</v>
      </c>
      <c r="E3539" s="3">
        <v>-1.2722853000000001</v>
      </c>
      <c r="F3539" s="3">
        <v>40.160922999999997</v>
      </c>
      <c r="G3539" s="3">
        <v>2.6431119999999999</v>
      </c>
      <c r="H3539" s="3">
        <v>-0.5429522</v>
      </c>
    </row>
    <row r="3540" spans="1:8">
      <c r="A3540" s="3" t="s">
        <v>25</v>
      </c>
      <c r="B3540" s="3">
        <v>2014</v>
      </c>
      <c r="C3540" s="3">
        <v>144</v>
      </c>
      <c r="D3540" s="3">
        <v>1.1267499999999999</v>
      </c>
      <c r="E3540" s="3">
        <v>-1.2722853000000001</v>
      </c>
      <c r="F3540" s="3">
        <v>40.160922999999997</v>
      </c>
      <c r="G3540" s="3">
        <v>2.6097839999999999</v>
      </c>
      <c r="H3540" s="3">
        <v>-0.65515849999999998</v>
      </c>
    </row>
    <row r="3541" spans="1:8">
      <c r="A3541" s="3" t="s">
        <v>25</v>
      </c>
      <c r="B3541" s="3">
        <v>2014</v>
      </c>
      <c r="C3541" s="3">
        <v>144</v>
      </c>
      <c r="D3541" s="3">
        <v>0.98708695999999996</v>
      </c>
      <c r="E3541" s="3">
        <v>-1.2722853000000001</v>
      </c>
      <c r="F3541" s="3">
        <v>40.160922999999997</v>
      </c>
      <c r="G3541" s="3">
        <v>2.4645229999999998</v>
      </c>
      <c r="H3541" s="3">
        <v>-0.80865399999999998</v>
      </c>
    </row>
    <row r="3542" spans="1:8">
      <c r="A3542" s="3" t="s">
        <v>25</v>
      </c>
      <c r="B3542" s="3">
        <v>2015</v>
      </c>
      <c r="C3542" s="3">
        <v>144</v>
      </c>
      <c r="D3542" s="3">
        <v>0.78354544999999998</v>
      </c>
      <c r="E3542" s="3">
        <v>-1.5656707999999999</v>
      </c>
      <c r="F3542" s="3">
        <v>44.872154000000002</v>
      </c>
      <c r="G3542" s="3">
        <v>2.6927249999999998</v>
      </c>
      <c r="H3542" s="3">
        <v>-0.73865709999999996</v>
      </c>
    </row>
    <row r="3543" spans="1:8">
      <c r="A3543" s="3" t="s">
        <v>25</v>
      </c>
      <c r="B3543" s="3">
        <v>2015</v>
      </c>
      <c r="C3543" s="3">
        <v>144</v>
      </c>
      <c r="D3543" s="3">
        <v>0.60440000000000005</v>
      </c>
      <c r="E3543" s="3">
        <v>-1.5656707999999999</v>
      </c>
      <c r="F3543" s="3">
        <v>44.872154000000002</v>
      </c>
      <c r="G3543" s="3">
        <v>2.7812269999999999</v>
      </c>
      <c r="H3543" s="3">
        <v>-1.3382270000000001</v>
      </c>
    </row>
    <row r="3544" spans="1:8">
      <c r="A3544" s="3" t="s">
        <v>25</v>
      </c>
      <c r="B3544" s="3">
        <v>2015</v>
      </c>
      <c r="C3544" s="3">
        <v>144</v>
      </c>
      <c r="D3544" s="3">
        <v>0.57477272999999995</v>
      </c>
      <c r="E3544" s="3">
        <v>-1.5656707999999999</v>
      </c>
      <c r="F3544" s="3">
        <v>44.872154000000002</v>
      </c>
      <c r="G3544" s="3">
        <v>2.754956</v>
      </c>
      <c r="H3544" s="3">
        <v>-1.504378</v>
      </c>
    </row>
    <row r="3545" spans="1:8">
      <c r="A3545" s="3" t="s">
        <v>25</v>
      </c>
      <c r="B3545" s="3">
        <v>2015</v>
      </c>
      <c r="C3545" s="3">
        <v>144</v>
      </c>
      <c r="D3545" s="3">
        <v>0.34354544999999997</v>
      </c>
      <c r="E3545" s="3">
        <v>-1.5656707999999999</v>
      </c>
      <c r="F3545" s="3">
        <v>44.872154000000002</v>
      </c>
      <c r="G3545" s="3">
        <v>2.8530880000000001</v>
      </c>
      <c r="H3545" s="3">
        <v>-1.4692609999999999</v>
      </c>
    </row>
    <row r="3546" spans="1:8">
      <c r="A3546" s="3" t="s">
        <v>25</v>
      </c>
      <c r="B3546" s="3">
        <v>2015</v>
      </c>
      <c r="C3546" s="3">
        <v>144</v>
      </c>
      <c r="D3546" s="3">
        <v>0.72180951999999998</v>
      </c>
      <c r="E3546" s="3">
        <v>-1.5656707999999999</v>
      </c>
      <c r="F3546" s="3">
        <v>44.872154000000002</v>
      </c>
      <c r="G3546" s="3">
        <v>2.9038740000000001</v>
      </c>
      <c r="H3546" s="3">
        <v>-0.83234079999999999</v>
      </c>
    </row>
    <row r="3547" spans="1:8">
      <c r="A3547" s="3" t="s">
        <v>25</v>
      </c>
      <c r="B3547" s="3">
        <v>2015</v>
      </c>
      <c r="C3547" s="3">
        <v>144</v>
      </c>
      <c r="D3547" s="3">
        <v>0.98140908999999998</v>
      </c>
      <c r="E3547" s="3">
        <v>-1.5656707999999999</v>
      </c>
      <c r="F3547" s="3">
        <v>44.872154000000002</v>
      </c>
      <c r="G3547" s="3">
        <v>2.9059089999999999</v>
      </c>
      <c r="H3547" s="3">
        <v>-0.79432950000000002</v>
      </c>
    </row>
    <row r="3548" spans="1:8">
      <c r="A3548" s="3" t="s">
        <v>25</v>
      </c>
      <c r="B3548" s="3">
        <v>2015</v>
      </c>
      <c r="C3548" s="3">
        <v>144</v>
      </c>
      <c r="D3548" s="3">
        <v>0.80239130000000003</v>
      </c>
      <c r="E3548" s="3">
        <v>-1.5656707999999999</v>
      </c>
      <c r="F3548" s="3">
        <v>44.872154000000002</v>
      </c>
      <c r="G3548" s="3">
        <v>2.8049789999999999</v>
      </c>
      <c r="H3548" s="3">
        <v>-0.71476850000000003</v>
      </c>
    </row>
    <row r="3549" spans="1:8">
      <c r="A3549" s="3" t="s">
        <v>25</v>
      </c>
      <c r="B3549" s="3">
        <v>2015</v>
      </c>
      <c r="C3549" s="3">
        <v>144</v>
      </c>
      <c r="D3549" s="3">
        <v>0.65133333000000004</v>
      </c>
      <c r="E3549" s="3">
        <v>-1.5656707999999999</v>
      </c>
      <c r="F3549" s="3">
        <v>44.872154000000002</v>
      </c>
      <c r="G3549" s="3">
        <v>2.89866</v>
      </c>
      <c r="H3549" s="3">
        <v>-0.63581849999999995</v>
      </c>
    </row>
    <row r="3550" spans="1:8">
      <c r="A3550" s="3" t="s">
        <v>25</v>
      </c>
      <c r="B3550" s="3">
        <v>2015</v>
      </c>
      <c r="C3550" s="3">
        <v>144</v>
      </c>
      <c r="D3550" s="3">
        <v>0.69609091000000001</v>
      </c>
      <c r="E3550" s="3">
        <v>-1.5656707999999999</v>
      </c>
      <c r="F3550" s="3">
        <v>44.872154000000002</v>
      </c>
      <c r="G3550" s="3">
        <v>2.826886</v>
      </c>
      <c r="H3550" s="3">
        <v>-0.55149820000000005</v>
      </c>
    </row>
    <row r="3551" spans="1:8">
      <c r="A3551" s="3" t="s">
        <v>25</v>
      </c>
      <c r="B3551" s="3">
        <v>2015</v>
      </c>
      <c r="C3551" s="3">
        <v>144</v>
      </c>
      <c r="D3551" s="3">
        <v>0.65113635999999997</v>
      </c>
      <c r="E3551" s="3">
        <v>-1.5656707999999999</v>
      </c>
      <c r="F3551" s="3">
        <v>44.872154000000002</v>
      </c>
      <c r="G3551" s="3">
        <v>2.8709929999999999</v>
      </c>
      <c r="H3551" s="3">
        <v>-0.56579190000000001</v>
      </c>
    </row>
    <row r="3552" spans="1:8">
      <c r="A3552" s="3" t="s">
        <v>25</v>
      </c>
      <c r="B3552" s="3">
        <v>2015</v>
      </c>
      <c r="C3552" s="3">
        <v>144</v>
      </c>
      <c r="D3552" s="3">
        <v>0.79095238000000001</v>
      </c>
      <c r="E3552" s="3">
        <v>-1.5656707999999999</v>
      </c>
      <c r="F3552" s="3">
        <v>44.872154000000002</v>
      </c>
      <c r="G3552" s="3">
        <v>2.9364919999999999</v>
      </c>
      <c r="H3552" s="3">
        <v>-0.60797670000000004</v>
      </c>
    </row>
    <row r="3553" spans="1:8">
      <c r="A3553" s="3" t="s">
        <v>25</v>
      </c>
      <c r="B3553" s="3">
        <v>2015</v>
      </c>
      <c r="C3553" s="3">
        <v>144</v>
      </c>
      <c r="D3553" s="3">
        <v>0.93682608999999994</v>
      </c>
      <c r="E3553" s="3">
        <v>-1.5656707999999999</v>
      </c>
      <c r="F3553" s="3">
        <v>44.872154000000002</v>
      </c>
      <c r="G3553" s="3">
        <v>2.9220069999999998</v>
      </c>
      <c r="H3553" s="3">
        <v>-0.83957959999999998</v>
      </c>
    </row>
    <row r="3554" spans="1:8">
      <c r="A3554" s="3" t="s">
        <v>25</v>
      </c>
      <c r="B3554" s="3">
        <v>2016</v>
      </c>
      <c r="C3554" s="3">
        <v>144</v>
      </c>
      <c r="D3554" s="3">
        <v>0.77161904999999997</v>
      </c>
      <c r="E3554" s="3">
        <v>-0.22888103000000001</v>
      </c>
      <c r="F3554" s="3">
        <v>43.738697000000002</v>
      </c>
      <c r="G3554" s="3">
        <v>2.65</v>
      </c>
      <c r="H3554" s="3">
        <v>-0.81202549999999996</v>
      </c>
    </row>
    <row r="3555" spans="1:8">
      <c r="A3555" s="3" t="s">
        <v>25</v>
      </c>
      <c r="B3555" s="3">
        <v>2016</v>
      </c>
      <c r="C3555" s="3">
        <v>144</v>
      </c>
      <c r="D3555" s="3">
        <v>0.49480952</v>
      </c>
      <c r="E3555" s="3">
        <v>-0.22888103000000001</v>
      </c>
      <c r="F3555" s="3">
        <v>43.738697000000002</v>
      </c>
      <c r="G3555" s="3">
        <v>2.6589</v>
      </c>
      <c r="H3555" s="3">
        <v>-0.71589999999999998</v>
      </c>
    </row>
    <row r="3556" spans="1:8">
      <c r="A3556" s="3" t="s">
        <v>25</v>
      </c>
      <c r="B3556" s="3">
        <v>2016</v>
      </c>
      <c r="C3556" s="3">
        <v>144</v>
      </c>
      <c r="D3556" s="3">
        <v>0.53430434999999998</v>
      </c>
      <c r="E3556" s="3">
        <v>-0.22888103000000001</v>
      </c>
      <c r="F3556" s="3">
        <v>43.738697000000002</v>
      </c>
      <c r="G3556" s="3">
        <v>2.6190099999999998</v>
      </c>
      <c r="H3556" s="3">
        <v>-0.95736659999999996</v>
      </c>
    </row>
    <row r="3557" spans="1:8">
      <c r="A3557" s="3" t="s">
        <v>25</v>
      </c>
      <c r="B3557" s="3">
        <v>2016</v>
      </c>
      <c r="C3557" s="3">
        <v>144</v>
      </c>
      <c r="D3557" s="3">
        <v>0.53885713999999996</v>
      </c>
      <c r="E3557" s="3">
        <v>-0.22888103000000001</v>
      </c>
      <c r="F3557" s="3">
        <v>43.738697000000002</v>
      </c>
      <c r="G3557" s="3">
        <v>2.5947279999999999</v>
      </c>
      <c r="H3557" s="3">
        <v>-0.98091349999999999</v>
      </c>
    </row>
    <row r="3558" spans="1:8">
      <c r="A3558" s="3" t="s">
        <v>25</v>
      </c>
      <c r="B3558" s="3">
        <v>2016</v>
      </c>
      <c r="C3558" s="3">
        <v>144</v>
      </c>
      <c r="D3558" s="3">
        <v>0.51981818000000002</v>
      </c>
      <c r="E3558" s="3">
        <v>-0.22888103000000001</v>
      </c>
      <c r="F3558" s="3">
        <v>43.738697000000002</v>
      </c>
      <c r="G3558" s="3">
        <v>2.5415830000000001</v>
      </c>
      <c r="H3558" s="3">
        <v>8.3980200000000005E-2</v>
      </c>
    </row>
    <row r="3559" spans="1:8">
      <c r="A3559" s="3" t="s">
        <v>25</v>
      </c>
      <c r="B3559" s="3">
        <v>2016</v>
      </c>
      <c r="C3559" s="3">
        <v>144</v>
      </c>
      <c r="D3559" s="3">
        <v>0.41454544999999998</v>
      </c>
      <c r="E3559" s="3">
        <v>-0.22888103000000001</v>
      </c>
      <c r="F3559" s="3">
        <v>43.738697000000002</v>
      </c>
      <c r="G3559" s="3">
        <v>2.5580949999999998</v>
      </c>
      <c r="H3559" s="3">
        <v>0.21818370000000001</v>
      </c>
    </row>
    <row r="3560" spans="1:8">
      <c r="A3560" s="3" t="s">
        <v>25</v>
      </c>
      <c r="B3560" s="3">
        <v>2016</v>
      </c>
      <c r="C3560" s="3">
        <v>144</v>
      </c>
      <c r="D3560" s="3">
        <v>0.15528570999999999</v>
      </c>
      <c r="E3560" s="3">
        <v>-0.22888103000000001</v>
      </c>
      <c r="F3560" s="3">
        <v>43.738697000000002</v>
      </c>
      <c r="G3560" s="3">
        <v>2.4498799999999998</v>
      </c>
      <c r="H3560" s="3">
        <v>0.4226413</v>
      </c>
    </row>
    <row r="3561" spans="1:8">
      <c r="A3561" s="3" t="s">
        <v>25</v>
      </c>
      <c r="B3561" s="3">
        <v>2016</v>
      </c>
      <c r="C3561" s="3">
        <v>144</v>
      </c>
      <c r="D3561" s="3">
        <v>8.7391300000000005E-2</v>
      </c>
      <c r="E3561" s="3">
        <v>-0.22888103000000001</v>
      </c>
      <c r="F3561" s="3">
        <v>43.738697000000002</v>
      </c>
      <c r="G3561" s="3">
        <v>2.3319960000000002</v>
      </c>
      <c r="H3561" s="3">
        <v>0.63982819999999996</v>
      </c>
    </row>
    <row r="3562" spans="1:8">
      <c r="A3562" s="3" t="s">
        <v>25</v>
      </c>
      <c r="B3562" s="3">
        <v>2016</v>
      </c>
      <c r="C3562" s="3">
        <v>144</v>
      </c>
      <c r="D3562" s="3">
        <v>0.20872726999999999</v>
      </c>
      <c r="E3562" s="3">
        <v>-0.22888103000000001</v>
      </c>
      <c r="F3562" s="3">
        <v>43.738697000000002</v>
      </c>
      <c r="G3562" s="3">
        <v>2.3150059999999999</v>
      </c>
      <c r="H3562" s="3">
        <v>0.52339139999999995</v>
      </c>
    </row>
    <row r="3563" spans="1:8">
      <c r="A3563" s="3" t="s">
        <v>25</v>
      </c>
      <c r="B3563" s="3">
        <v>2016</v>
      </c>
      <c r="C3563" s="3">
        <v>144</v>
      </c>
      <c r="D3563" s="3">
        <v>0.23214286000000001</v>
      </c>
      <c r="E3563" s="3">
        <v>-0.22888103000000001</v>
      </c>
      <c r="F3563" s="3">
        <v>43.738697000000002</v>
      </c>
      <c r="G3563" s="3">
        <v>2.3211040000000001</v>
      </c>
      <c r="H3563" s="3">
        <v>0.67172120000000002</v>
      </c>
    </row>
    <row r="3564" spans="1:8">
      <c r="A3564" s="3" t="s">
        <v>25</v>
      </c>
      <c r="B3564" s="3">
        <v>2016</v>
      </c>
      <c r="C3564" s="3">
        <v>144</v>
      </c>
      <c r="D3564" s="3">
        <v>0.42172726999999999</v>
      </c>
      <c r="E3564" s="3">
        <v>-0.22888103000000001</v>
      </c>
      <c r="F3564" s="3">
        <v>43.738697000000002</v>
      </c>
      <c r="G3564" s="3">
        <v>2.297107</v>
      </c>
      <c r="H3564" s="3">
        <v>0.80982010000000004</v>
      </c>
    </row>
    <row r="3565" spans="1:8">
      <c r="A3565" s="3" t="s">
        <v>25</v>
      </c>
      <c r="B3565" s="3">
        <v>2016</v>
      </c>
      <c r="C3565" s="3">
        <v>144</v>
      </c>
      <c r="D3565" s="3">
        <v>0.59936363999999998</v>
      </c>
      <c r="E3565" s="3">
        <v>-0.22888103000000001</v>
      </c>
      <c r="F3565" s="3">
        <v>43.738697000000002</v>
      </c>
      <c r="G3565" s="3">
        <v>2.3233069999999998</v>
      </c>
      <c r="H3565" s="3">
        <v>0.97928320000000002</v>
      </c>
    </row>
    <row r="3566" spans="1:8">
      <c r="A3566" s="3" t="s">
        <v>25</v>
      </c>
      <c r="B3566" s="3">
        <v>2017</v>
      </c>
      <c r="C3566" s="3">
        <v>144</v>
      </c>
      <c r="D3566" s="3">
        <v>0.63736364000000001</v>
      </c>
      <c r="E3566" s="3">
        <v>-0.68825024000000001</v>
      </c>
      <c r="F3566" s="3">
        <v>42.254562</v>
      </c>
      <c r="G3566" s="3">
        <v>2.1281940000000001</v>
      </c>
      <c r="H3566" s="3">
        <v>0.96457210000000004</v>
      </c>
    </row>
    <row r="3567" spans="1:8">
      <c r="A3567" s="3" t="s">
        <v>25</v>
      </c>
      <c r="B3567" s="3">
        <v>2017</v>
      </c>
      <c r="C3567" s="3">
        <v>144</v>
      </c>
      <c r="D3567" s="3">
        <v>0.65669999999999995</v>
      </c>
      <c r="E3567" s="3">
        <v>-0.68825024000000001</v>
      </c>
      <c r="F3567" s="3">
        <v>42.254562</v>
      </c>
      <c r="G3567" s="3">
        <v>2.1452390000000001</v>
      </c>
      <c r="H3567" s="3">
        <v>0.39870539999999999</v>
      </c>
    </row>
    <row r="3568" spans="1:8">
      <c r="A3568" s="3" t="s">
        <v>25</v>
      </c>
      <c r="B3568" s="3">
        <v>2017</v>
      </c>
      <c r="C3568" s="3">
        <v>144</v>
      </c>
      <c r="D3568" s="3">
        <v>0.68621739000000004</v>
      </c>
      <c r="E3568" s="3">
        <v>-0.68825024000000001</v>
      </c>
      <c r="F3568" s="3">
        <v>42.254562</v>
      </c>
      <c r="G3568" s="3">
        <v>2.1641659999999998</v>
      </c>
      <c r="H3568" s="3">
        <v>0.54461250000000005</v>
      </c>
    </row>
    <row r="3569" spans="1:8">
      <c r="A3569" s="3" t="s">
        <v>25</v>
      </c>
      <c r="B3569" s="3">
        <v>2017</v>
      </c>
      <c r="C3569" s="3">
        <v>144</v>
      </c>
      <c r="D3569" s="3">
        <v>0.55679999999999996</v>
      </c>
      <c r="E3569" s="3">
        <v>-0.68825024000000001</v>
      </c>
      <c r="F3569" s="3">
        <v>42.254562</v>
      </c>
      <c r="G3569" s="3">
        <v>2.243814</v>
      </c>
      <c r="H3569" s="3">
        <v>0.53223410000000004</v>
      </c>
    </row>
    <row r="3570" spans="1:8">
      <c r="A3570" s="3" t="s">
        <v>25</v>
      </c>
      <c r="B3570" s="3">
        <v>2017</v>
      </c>
      <c r="C3570" s="3">
        <v>144</v>
      </c>
      <c r="D3570" s="3">
        <v>0.55378260999999995</v>
      </c>
      <c r="E3570" s="3">
        <v>-0.68825024000000001</v>
      </c>
      <c r="F3570" s="3">
        <v>42.254562</v>
      </c>
      <c r="G3570" s="3">
        <v>2.3150390000000001</v>
      </c>
      <c r="H3570" s="3">
        <v>-0.21088989999999999</v>
      </c>
    </row>
    <row r="3571" spans="1:8">
      <c r="A3571" s="3" t="s">
        <v>25</v>
      </c>
      <c r="B3571" s="3">
        <v>2017</v>
      </c>
      <c r="C3571" s="3">
        <v>144</v>
      </c>
      <c r="D3571" s="3">
        <v>0.44963636000000001</v>
      </c>
      <c r="E3571" s="3">
        <v>-0.68825024000000001</v>
      </c>
      <c r="F3571" s="3">
        <v>42.254562</v>
      </c>
      <c r="G3571" s="3">
        <v>2.362206</v>
      </c>
      <c r="H3571" s="3">
        <v>-0.26713379999999998</v>
      </c>
    </row>
    <row r="3572" spans="1:8">
      <c r="A3572" s="3" t="s">
        <v>25</v>
      </c>
      <c r="B3572" s="3">
        <v>2017</v>
      </c>
      <c r="C3572" s="3">
        <v>144</v>
      </c>
      <c r="D3572" s="3">
        <v>0.65695238</v>
      </c>
      <c r="E3572" s="3">
        <v>-0.68825024000000001</v>
      </c>
      <c r="F3572" s="3">
        <v>42.254562</v>
      </c>
      <c r="G3572" s="3">
        <v>2.4561609999999998</v>
      </c>
      <c r="H3572" s="3">
        <v>-0.21875929999999999</v>
      </c>
    </row>
    <row r="3573" spans="1:8">
      <c r="A3573" s="3" t="s">
        <v>25</v>
      </c>
      <c r="B3573" s="3">
        <v>2017</v>
      </c>
      <c r="C3573" s="3">
        <v>144</v>
      </c>
      <c r="D3573" s="3">
        <v>0.67643478000000001</v>
      </c>
      <c r="E3573" s="3">
        <v>-0.68825024000000001</v>
      </c>
      <c r="F3573" s="3">
        <v>42.254562</v>
      </c>
      <c r="G3573" s="3">
        <v>2.5081980000000001</v>
      </c>
      <c r="H3573" s="3">
        <v>-0.19222620000000001</v>
      </c>
    </row>
    <row r="3574" spans="1:8">
      <c r="A3574" s="3" t="s">
        <v>25</v>
      </c>
      <c r="B3574" s="3">
        <v>2017</v>
      </c>
      <c r="C3574" s="3">
        <v>144</v>
      </c>
      <c r="D3574" s="3">
        <v>0.83519047999999996</v>
      </c>
      <c r="E3574" s="3">
        <v>-0.68825024000000001</v>
      </c>
      <c r="F3574" s="3">
        <v>42.254562</v>
      </c>
      <c r="G3574" s="3">
        <v>2.5909309999999999</v>
      </c>
      <c r="H3574" s="3">
        <v>-0.18442430000000001</v>
      </c>
    </row>
    <row r="3575" spans="1:8">
      <c r="A3575" s="3" t="s">
        <v>25</v>
      </c>
      <c r="B3575" s="3">
        <v>2017</v>
      </c>
      <c r="C3575" s="3">
        <v>144</v>
      </c>
      <c r="D3575" s="3">
        <v>0.86981818</v>
      </c>
      <c r="E3575" s="3">
        <v>-0.68825024000000001</v>
      </c>
      <c r="F3575" s="3">
        <v>42.254562</v>
      </c>
      <c r="G3575" s="3">
        <v>2.6050270000000002</v>
      </c>
      <c r="H3575" s="3">
        <v>-0.16852919999999999</v>
      </c>
    </row>
    <row r="3576" spans="1:8">
      <c r="A3576" s="3" t="s">
        <v>25</v>
      </c>
      <c r="B3576" s="3">
        <v>2017</v>
      </c>
      <c r="C3576" s="3">
        <v>144</v>
      </c>
      <c r="D3576" s="3">
        <v>0.74663636</v>
      </c>
      <c r="E3576" s="3">
        <v>-0.68825024000000001</v>
      </c>
      <c r="F3576" s="3">
        <v>42.254562</v>
      </c>
      <c r="G3576" s="3">
        <v>2.6221619999999999</v>
      </c>
      <c r="H3576" s="3">
        <v>0.1343067</v>
      </c>
    </row>
    <row r="3577" spans="1:8">
      <c r="A3577" s="3" t="s">
        <v>25</v>
      </c>
      <c r="B3577" s="3">
        <v>2017</v>
      </c>
      <c r="C3577" s="3">
        <v>144</v>
      </c>
      <c r="D3577" s="3">
        <v>0.71223809999999999</v>
      </c>
      <c r="E3577" s="3">
        <v>-0.68825024000000001</v>
      </c>
      <c r="F3577" s="3">
        <v>42.254562</v>
      </c>
      <c r="G3577" s="3">
        <v>2.6292849999999999</v>
      </c>
      <c r="H3577" s="3">
        <v>0.1586089</v>
      </c>
    </row>
    <row r="3578" spans="1:8">
      <c r="A3578" s="3" t="s">
        <v>25</v>
      </c>
      <c r="B3578" s="3">
        <v>2018</v>
      </c>
      <c r="C3578" s="3">
        <v>144</v>
      </c>
      <c r="D3578" s="3">
        <v>0.83695651999999998</v>
      </c>
      <c r="E3578" s="3">
        <v>-0.89558070999999995</v>
      </c>
      <c r="F3578" s="3">
        <v>40.732425999999997</v>
      </c>
      <c r="G3578" s="3">
        <v>2.1307909999999999</v>
      </c>
      <c r="H3578" s="3">
        <v>0.139241</v>
      </c>
    </row>
    <row r="3579" spans="1:8">
      <c r="A3579" s="3" t="s">
        <v>25</v>
      </c>
      <c r="B3579" s="3">
        <v>2018</v>
      </c>
      <c r="C3579" s="3">
        <v>144</v>
      </c>
      <c r="D3579" s="3">
        <v>0.9052</v>
      </c>
      <c r="E3579" s="3">
        <v>-0.89558070999999995</v>
      </c>
      <c r="F3579" s="3">
        <v>40.732425999999997</v>
      </c>
      <c r="G3579" s="3">
        <v>2.1059939999999999</v>
      </c>
      <c r="H3579" s="3">
        <v>-0.68048120000000001</v>
      </c>
    </row>
    <row r="3580" spans="1:8">
      <c r="A3580" s="3" t="s">
        <v>25</v>
      </c>
      <c r="B3580" s="3">
        <v>2018</v>
      </c>
      <c r="C3580" s="3">
        <v>144</v>
      </c>
      <c r="D3580" s="3">
        <v>0.75772726999999995</v>
      </c>
      <c r="E3580" s="3">
        <v>-0.89558070999999995</v>
      </c>
      <c r="F3580" s="3">
        <v>40.732425999999997</v>
      </c>
      <c r="G3580" s="3">
        <v>2.1165669999999999</v>
      </c>
      <c r="H3580" s="3">
        <v>-0.57707039999999998</v>
      </c>
    </row>
    <row r="3581" spans="1:8">
      <c r="A3581" s="3" t="s">
        <v>25</v>
      </c>
      <c r="B3581" s="3">
        <v>2018</v>
      </c>
      <c r="C3581" s="3">
        <v>144</v>
      </c>
      <c r="D3581" s="3">
        <v>0.70023809999999997</v>
      </c>
      <c r="E3581" s="3">
        <v>-0.89558070999999995</v>
      </c>
      <c r="F3581" s="3">
        <v>40.732425999999997</v>
      </c>
      <c r="G3581" s="3">
        <v>2.0500449999999999</v>
      </c>
      <c r="H3581" s="3">
        <v>-0.6730254</v>
      </c>
    </row>
    <row r="3582" spans="1:8">
      <c r="A3582" s="3" t="s">
        <v>25</v>
      </c>
      <c r="B3582" s="3">
        <v>2018</v>
      </c>
      <c r="C3582" s="3">
        <v>144</v>
      </c>
      <c r="D3582" s="3">
        <v>0.65186957000000001</v>
      </c>
      <c r="E3582" s="3">
        <v>-0.89558070999999995</v>
      </c>
      <c r="F3582" s="3">
        <v>40.732425999999997</v>
      </c>
      <c r="G3582" s="3">
        <v>2.0738279999999998</v>
      </c>
      <c r="H3582" s="3">
        <v>-3.01242E-2</v>
      </c>
    </row>
    <row r="3583" spans="1:8">
      <c r="A3583" s="3" t="s">
        <v>25</v>
      </c>
      <c r="B3583" s="3">
        <v>2018</v>
      </c>
      <c r="C3583" s="3">
        <v>144</v>
      </c>
      <c r="D3583" s="3">
        <v>0.54095238000000001</v>
      </c>
      <c r="E3583" s="3">
        <v>-0.89558070999999995</v>
      </c>
      <c r="F3583" s="3">
        <v>40.732425999999997</v>
      </c>
      <c r="G3583" s="3">
        <v>2.0045419999999998</v>
      </c>
      <c r="H3583" s="3">
        <v>-0.1081995</v>
      </c>
    </row>
    <row r="3584" spans="1:8">
      <c r="A3584" s="3" t="s">
        <v>25</v>
      </c>
      <c r="B3584" s="3">
        <v>2018</v>
      </c>
      <c r="C3584" s="3">
        <v>144</v>
      </c>
      <c r="D3584" s="3">
        <v>0.49727273</v>
      </c>
      <c r="E3584" s="3">
        <v>-0.89558070999999995</v>
      </c>
      <c r="F3584" s="3">
        <v>40.732425999999997</v>
      </c>
      <c r="G3584" s="3">
        <v>1.9694830000000001</v>
      </c>
      <c r="H3584" s="3">
        <v>-7.0898000000000003E-2</v>
      </c>
    </row>
    <row r="3585" spans="1:8">
      <c r="A3585" s="3" t="s">
        <v>25</v>
      </c>
      <c r="B3585" s="3">
        <v>2018</v>
      </c>
      <c r="C3585" s="3">
        <v>144</v>
      </c>
      <c r="D3585" s="3">
        <v>0.50626086999999997</v>
      </c>
      <c r="E3585" s="3">
        <v>-0.89558070999999995</v>
      </c>
      <c r="F3585" s="3">
        <v>40.732425999999997</v>
      </c>
      <c r="G3585" s="3">
        <v>1.993185</v>
      </c>
      <c r="H3585" s="3">
        <v>-8.4449499999999997E-2</v>
      </c>
    </row>
    <row r="3586" spans="1:8">
      <c r="A3586" s="3" t="s">
        <v>25</v>
      </c>
      <c r="B3586" s="3">
        <v>2018</v>
      </c>
      <c r="C3586" s="3">
        <v>144</v>
      </c>
      <c r="D3586" s="3">
        <v>0.58904999999999996</v>
      </c>
      <c r="E3586" s="3">
        <v>-0.89558070999999995</v>
      </c>
      <c r="F3586" s="3">
        <v>40.732425999999997</v>
      </c>
      <c r="G3586" s="3">
        <v>2.0167670000000002</v>
      </c>
      <c r="H3586" s="3">
        <v>-0.14754229999999999</v>
      </c>
    </row>
    <row r="3587" spans="1:8">
      <c r="A3587" s="3" t="s">
        <v>25</v>
      </c>
      <c r="B3587" s="3">
        <v>2018</v>
      </c>
      <c r="C3587" s="3">
        <v>144</v>
      </c>
      <c r="D3587" s="3">
        <v>0.66152173999999997</v>
      </c>
      <c r="E3587" s="3">
        <v>-0.89558070999999995</v>
      </c>
      <c r="F3587" s="3">
        <v>40.732425999999997</v>
      </c>
      <c r="G3587" s="3">
        <v>2.050961</v>
      </c>
      <c r="H3587" s="3">
        <v>-9.5202800000000004E-2</v>
      </c>
    </row>
    <row r="3588" spans="1:8">
      <c r="A3588" s="3" t="s">
        <v>25</v>
      </c>
      <c r="B3588" s="3">
        <v>2018</v>
      </c>
      <c r="C3588" s="3">
        <v>144</v>
      </c>
      <c r="D3588" s="3">
        <v>0.58704544999999997</v>
      </c>
      <c r="E3588" s="3">
        <v>-0.89558070999999995</v>
      </c>
      <c r="F3588" s="3">
        <v>40.732425999999997</v>
      </c>
      <c r="G3588" s="3">
        <v>1.9633769999999999</v>
      </c>
      <c r="H3588" s="3">
        <v>-0.1092832</v>
      </c>
    </row>
    <row r="3589" spans="1:8">
      <c r="A3589" s="3" t="s">
        <v>25</v>
      </c>
      <c r="B3589" s="3">
        <v>2018</v>
      </c>
      <c r="C3589" s="3">
        <v>144</v>
      </c>
      <c r="D3589" s="3">
        <v>0.46247619000000001</v>
      </c>
      <c r="E3589" s="3">
        <v>-0.89558070999999995</v>
      </c>
      <c r="F3589" s="3">
        <v>40.732425999999997</v>
      </c>
      <c r="G3589" s="3">
        <v>1.9464330000000001</v>
      </c>
      <c r="H3589" s="3">
        <v>-0.1195017</v>
      </c>
    </row>
    <row r="3590" spans="1:8">
      <c r="A3590" s="3" t="s">
        <v>25</v>
      </c>
      <c r="B3590" s="3">
        <v>2019</v>
      </c>
      <c r="C3590" s="3">
        <v>144</v>
      </c>
      <c r="D3590" s="3">
        <v>0.41617390999999998</v>
      </c>
      <c r="E3590" s="3">
        <v>-0.47913169999999999</v>
      </c>
      <c r="F3590" s="3">
        <v>38.860461999999998</v>
      </c>
      <c r="G3590" s="3">
        <v>1.839863</v>
      </c>
      <c r="H3590" s="3">
        <v>0.1157986</v>
      </c>
    </row>
    <row r="3591" spans="1:8">
      <c r="A3591" s="3" t="s">
        <v>25</v>
      </c>
      <c r="B3591" s="3">
        <v>2019</v>
      </c>
      <c r="C3591" s="3">
        <v>144</v>
      </c>
      <c r="D3591" s="3">
        <v>0.37009999999999998</v>
      </c>
      <c r="E3591" s="3">
        <v>-0.47913169999999999</v>
      </c>
      <c r="F3591" s="3">
        <v>38.860461999999998</v>
      </c>
      <c r="G3591" s="3">
        <v>1.7582770000000001</v>
      </c>
      <c r="H3591" s="3">
        <v>-0.15595709999999999</v>
      </c>
    </row>
    <row r="3592" spans="1:8">
      <c r="A3592" s="3" t="s">
        <v>25</v>
      </c>
      <c r="B3592" s="3">
        <v>2019</v>
      </c>
      <c r="C3592" s="3">
        <v>144</v>
      </c>
      <c r="D3592" s="3">
        <v>0.43633333000000002</v>
      </c>
      <c r="E3592" s="3">
        <v>-0.47913169999999999</v>
      </c>
      <c r="F3592" s="3">
        <v>38.860461999999998</v>
      </c>
      <c r="G3592" s="3">
        <v>1.6743030000000001</v>
      </c>
      <c r="H3592" s="3">
        <v>-0.28202840000000001</v>
      </c>
    </row>
    <row r="3593" spans="1:8">
      <c r="A3593" s="3" t="s">
        <v>25</v>
      </c>
      <c r="B3593" s="3">
        <v>2019</v>
      </c>
      <c r="C3593" s="3">
        <v>144</v>
      </c>
      <c r="D3593" s="3">
        <v>0.37277273</v>
      </c>
      <c r="E3593" s="3">
        <v>-0.47913169999999999</v>
      </c>
      <c r="F3593" s="3">
        <v>38.860461999999998</v>
      </c>
      <c r="G3593" s="3">
        <v>1.609958</v>
      </c>
      <c r="H3593" s="3">
        <v>-0.33052939999999997</v>
      </c>
    </row>
    <row r="3594" spans="1:8">
      <c r="A3594" s="3" t="s">
        <v>25</v>
      </c>
      <c r="B3594" s="3">
        <v>2019</v>
      </c>
      <c r="C3594" s="3">
        <v>144</v>
      </c>
      <c r="D3594" s="3">
        <v>0.20699999999999999</v>
      </c>
      <c r="E3594" s="3">
        <v>-0.47913169999999999</v>
      </c>
      <c r="F3594" s="3">
        <v>38.860461999999998</v>
      </c>
      <c r="G3594" s="3">
        <v>1.590732</v>
      </c>
      <c r="H3594" s="3">
        <v>-9.7545300000000001E-2</v>
      </c>
    </row>
    <row r="3595" spans="1:8">
      <c r="A3595" s="3" t="s">
        <v>25</v>
      </c>
      <c r="B3595" s="3">
        <v>2019</v>
      </c>
      <c r="C3595" s="3">
        <v>144</v>
      </c>
      <c r="D3595" s="3">
        <v>3.4200000000000001E-2</v>
      </c>
      <c r="E3595" s="3">
        <v>-0.47913169999999999</v>
      </c>
      <c r="F3595" s="3">
        <v>38.860461999999998</v>
      </c>
      <c r="G3595" s="3">
        <v>1.5856479999999999</v>
      </c>
      <c r="H3595" s="3">
        <v>-7.3992500000000003E-2</v>
      </c>
    </row>
    <row r="3596" spans="1:8">
      <c r="A3596" s="3" t="s">
        <v>25</v>
      </c>
      <c r="B3596" s="3">
        <v>2019</v>
      </c>
      <c r="C3596" s="3">
        <v>144</v>
      </c>
      <c r="D3596" s="3">
        <v>9.0434799999999996E-3</v>
      </c>
      <c r="E3596" s="3">
        <v>-0.47913169999999999</v>
      </c>
      <c r="F3596" s="3">
        <v>38.860461999999998</v>
      </c>
      <c r="G3596" s="3">
        <v>1.5346010000000001</v>
      </c>
      <c r="H3596" s="3">
        <v>-2.86923E-2</v>
      </c>
    </row>
    <row r="3597" spans="1:8">
      <c r="A3597" s="3" t="s">
        <v>25</v>
      </c>
      <c r="B3597" s="3">
        <v>2019</v>
      </c>
      <c r="C3597" s="3">
        <v>144</v>
      </c>
      <c r="D3597" s="3">
        <v>-0.30054544999999999</v>
      </c>
      <c r="E3597" s="3">
        <v>-0.47913169999999999</v>
      </c>
      <c r="F3597" s="3">
        <v>38.860461999999998</v>
      </c>
      <c r="G3597" s="3">
        <v>1.527344</v>
      </c>
      <c r="H3597" s="3">
        <v>-0.19841500000000001</v>
      </c>
    </row>
    <row r="3598" spans="1:8">
      <c r="A3598" s="3" t="s">
        <v>25</v>
      </c>
      <c r="B3598" s="3">
        <v>2019</v>
      </c>
      <c r="C3598" s="3">
        <v>144</v>
      </c>
      <c r="D3598" s="3">
        <v>-0.24033333000000001</v>
      </c>
      <c r="E3598" s="3">
        <v>-0.47913169999999999</v>
      </c>
      <c r="F3598" s="3">
        <v>38.860461999999998</v>
      </c>
      <c r="G3598" s="3">
        <v>1.434005</v>
      </c>
      <c r="H3598" s="3">
        <v>-0.23409070000000001</v>
      </c>
    </row>
    <row r="3599" spans="1:8">
      <c r="A3599" s="3" t="s">
        <v>25</v>
      </c>
      <c r="B3599" s="3">
        <v>2019</v>
      </c>
      <c r="C3599" s="3">
        <v>144</v>
      </c>
      <c r="D3599" s="3">
        <v>-0.16856521999999999</v>
      </c>
      <c r="E3599" s="3">
        <v>-0.47913169999999999</v>
      </c>
      <c r="F3599" s="3">
        <v>38.860461999999998</v>
      </c>
      <c r="G3599" s="3">
        <v>1.336943</v>
      </c>
      <c r="H3599" s="3">
        <v>-0.41320410000000002</v>
      </c>
    </row>
    <row r="3600" spans="1:8">
      <c r="A3600" s="3" t="s">
        <v>25</v>
      </c>
      <c r="B3600" s="3">
        <v>2019</v>
      </c>
      <c r="C3600" s="3">
        <v>144</v>
      </c>
      <c r="D3600" s="3">
        <v>-8.14286E-3</v>
      </c>
      <c r="E3600" s="3">
        <v>-0.47913169999999999</v>
      </c>
      <c r="F3600" s="3">
        <v>38.860461999999998</v>
      </c>
      <c r="G3600" s="3">
        <v>1.1778789999999999</v>
      </c>
      <c r="H3600" s="3">
        <v>-0.33578239999999998</v>
      </c>
    </row>
    <row r="3601" spans="1:8">
      <c r="A3601" s="3" t="s">
        <v>25</v>
      </c>
      <c r="B3601" s="3">
        <v>2019</v>
      </c>
      <c r="C3601" s="3">
        <v>144</v>
      </c>
      <c r="D3601" s="3">
        <v>6.5227270000000004E-2</v>
      </c>
      <c r="E3601" s="3">
        <v>-0.47913169999999999</v>
      </c>
      <c r="F3601" s="3">
        <v>38.860461999999998</v>
      </c>
      <c r="G3601" s="3">
        <v>1.126824</v>
      </c>
      <c r="H3601" s="3">
        <v>-0.29024889999999998</v>
      </c>
    </row>
    <row r="3602" spans="1:8">
      <c r="A3602" s="3" t="s">
        <v>26</v>
      </c>
      <c r="B3602" s="3">
        <v>1995</v>
      </c>
      <c r="C3602" s="3">
        <v>146</v>
      </c>
    </row>
    <row r="3603" spans="1:8">
      <c r="A3603" s="3" t="s">
        <v>26</v>
      </c>
      <c r="B3603" s="3">
        <v>1995</v>
      </c>
      <c r="C3603" s="3">
        <v>146</v>
      </c>
    </row>
    <row r="3604" spans="1:8">
      <c r="A3604" s="3" t="s">
        <v>26</v>
      </c>
      <c r="B3604" s="3">
        <v>1995</v>
      </c>
      <c r="C3604" s="3">
        <v>146</v>
      </c>
    </row>
    <row r="3605" spans="1:8">
      <c r="A3605" s="3" t="s">
        <v>26</v>
      </c>
      <c r="B3605" s="3">
        <v>1995</v>
      </c>
      <c r="C3605" s="3">
        <v>146</v>
      </c>
    </row>
    <row r="3606" spans="1:8">
      <c r="A3606" s="3" t="s">
        <v>26</v>
      </c>
      <c r="B3606" s="3">
        <v>1995</v>
      </c>
      <c r="C3606" s="3">
        <v>146</v>
      </c>
    </row>
    <row r="3607" spans="1:8">
      <c r="A3607" s="3" t="s">
        <v>26</v>
      </c>
      <c r="B3607" s="3">
        <v>1995</v>
      </c>
      <c r="C3607" s="3">
        <v>146</v>
      </c>
    </row>
    <row r="3608" spans="1:8">
      <c r="A3608" s="3" t="s">
        <v>26</v>
      </c>
      <c r="B3608" s="3">
        <v>1995</v>
      </c>
      <c r="C3608" s="3">
        <v>146</v>
      </c>
    </row>
    <row r="3609" spans="1:8">
      <c r="A3609" s="3" t="s">
        <v>26</v>
      </c>
      <c r="B3609" s="3">
        <v>1995</v>
      </c>
      <c r="C3609" s="3">
        <v>146</v>
      </c>
    </row>
    <row r="3610" spans="1:8">
      <c r="A3610" s="3" t="s">
        <v>26</v>
      </c>
      <c r="B3610" s="3">
        <v>1995</v>
      </c>
      <c r="C3610" s="3">
        <v>146</v>
      </c>
    </row>
    <row r="3611" spans="1:8">
      <c r="A3611" s="3" t="s">
        <v>26</v>
      </c>
      <c r="B3611" s="3">
        <v>1995</v>
      </c>
      <c r="C3611" s="3">
        <v>146</v>
      </c>
    </row>
    <row r="3612" spans="1:8">
      <c r="A3612" s="3" t="s">
        <v>26</v>
      </c>
      <c r="B3612" s="3">
        <v>1995</v>
      </c>
      <c r="C3612" s="3">
        <v>146</v>
      </c>
    </row>
    <row r="3613" spans="1:8">
      <c r="A3613" s="3" t="s">
        <v>26</v>
      </c>
      <c r="B3613" s="3">
        <v>1995</v>
      </c>
      <c r="C3613" s="3">
        <v>146</v>
      </c>
    </row>
    <row r="3614" spans="1:8">
      <c r="A3614" s="3" t="s">
        <v>26</v>
      </c>
      <c r="B3614" s="3">
        <v>1996</v>
      </c>
      <c r="C3614" s="3">
        <v>146</v>
      </c>
      <c r="E3614" s="3">
        <v>-0.71221489000000004</v>
      </c>
      <c r="F3614" s="3">
        <v>49.965896999999998</v>
      </c>
    </row>
    <row r="3615" spans="1:8">
      <c r="A3615" s="3" t="s">
        <v>26</v>
      </c>
      <c r="B3615" s="3">
        <v>1996</v>
      </c>
      <c r="C3615" s="3">
        <v>146</v>
      </c>
      <c r="E3615" s="3">
        <v>-0.71221489000000004</v>
      </c>
      <c r="F3615" s="3">
        <v>49.965896999999998</v>
      </c>
    </row>
    <row r="3616" spans="1:8">
      <c r="A3616" s="3" t="s">
        <v>26</v>
      </c>
      <c r="B3616" s="3">
        <v>1996</v>
      </c>
      <c r="C3616" s="3">
        <v>146</v>
      </c>
      <c r="E3616" s="3">
        <v>-0.71221489000000004</v>
      </c>
      <c r="F3616" s="3">
        <v>49.965896999999998</v>
      </c>
    </row>
    <row r="3617" spans="1:6">
      <c r="A3617" s="3" t="s">
        <v>26</v>
      </c>
      <c r="B3617" s="3">
        <v>1996</v>
      </c>
      <c r="C3617" s="3">
        <v>146</v>
      </c>
      <c r="E3617" s="3">
        <v>-0.71221489000000004</v>
      </c>
      <c r="F3617" s="3">
        <v>49.965896999999998</v>
      </c>
    </row>
    <row r="3618" spans="1:6">
      <c r="A3618" s="3" t="s">
        <v>26</v>
      </c>
      <c r="B3618" s="3">
        <v>1996</v>
      </c>
      <c r="C3618" s="3">
        <v>146</v>
      </c>
      <c r="E3618" s="3">
        <v>-0.71221489000000004</v>
      </c>
      <c r="F3618" s="3">
        <v>49.965896999999998</v>
      </c>
    </row>
    <row r="3619" spans="1:6">
      <c r="A3619" s="3" t="s">
        <v>26</v>
      </c>
      <c r="B3619" s="3">
        <v>1996</v>
      </c>
      <c r="C3619" s="3">
        <v>146</v>
      </c>
      <c r="E3619" s="3">
        <v>-0.71221489000000004</v>
      </c>
      <c r="F3619" s="3">
        <v>49.965896999999998</v>
      </c>
    </row>
    <row r="3620" spans="1:6">
      <c r="A3620" s="3" t="s">
        <v>26</v>
      </c>
      <c r="B3620" s="3">
        <v>1996</v>
      </c>
      <c r="C3620" s="3">
        <v>146</v>
      </c>
      <c r="E3620" s="3">
        <v>-0.71221489000000004</v>
      </c>
      <c r="F3620" s="3">
        <v>49.965896999999998</v>
      </c>
    </row>
    <row r="3621" spans="1:6">
      <c r="A3621" s="3" t="s">
        <v>26</v>
      </c>
      <c r="B3621" s="3">
        <v>1996</v>
      </c>
      <c r="C3621" s="3">
        <v>146</v>
      </c>
      <c r="E3621" s="3">
        <v>-0.71221489000000004</v>
      </c>
      <c r="F3621" s="3">
        <v>49.965896999999998</v>
      </c>
    </row>
    <row r="3622" spans="1:6">
      <c r="A3622" s="3" t="s">
        <v>26</v>
      </c>
      <c r="B3622" s="3">
        <v>1996</v>
      </c>
      <c r="C3622" s="3">
        <v>146</v>
      </c>
      <c r="E3622" s="3">
        <v>-0.71221489000000004</v>
      </c>
      <c r="F3622" s="3">
        <v>49.965896999999998</v>
      </c>
    </row>
    <row r="3623" spans="1:6">
      <c r="A3623" s="3" t="s">
        <v>26</v>
      </c>
      <c r="B3623" s="3">
        <v>1996</v>
      </c>
      <c r="C3623" s="3">
        <v>146</v>
      </c>
      <c r="E3623" s="3">
        <v>-0.71221489000000004</v>
      </c>
      <c r="F3623" s="3">
        <v>49.965896999999998</v>
      </c>
    </row>
    <row r="3624" spans="1:6">
      <c r="A3624" s="3" t="s">
        <v>26</v>
      </c>
      <c r="B3624" s="3">
        <v>1996</v>
      </c>
      <c r="C3624" s="3">
        <v>146</v>
      </c>
      <c r="E3624" s="3">
        <v>-0.71221489000000004</v>
      </c>
      <c r="F3624" s="3">
        <v>49.965896999999998</v>
      </c>
    </row>
    <row r="3625" spans="1:6">
      <c r="A3625" s="3" t="s">
        <v>26</v>
      </c>
      <c r="B3625" s="3">
        <v>1996</v>
      </c>
      <c r="C3625" s="3">
        <v>146</v>
      </c>
      <c r="E3625" s="3">
        <v>-0.71221489000000004</v>
      </c>
      <c r="F3625" s="3">
        <v>49.965896999999998</v>
      </c>
    </row>
    <row r="3626" spans="1:6">
      <c r="A3626" s="3" t="s">
        <v>26</v>
      </c>
      <c r="B3626" s="3">
        <v>1997</v>
      </c>
      <c r="C3626" s="3">
        <v>146</v>
      </c>
      <c r="E3626" s="3">
        <v>-0.97233086999999996</v>
      </c>
      <c r="F3626" s="3">
        <v>51.258674999999997</v>
      </c>
    </row>
    <row r="3627" spans="1:6">
      <c r="A3627" s="3" t="s">
        <v>26</v>
      </c>
      <c r="B3627" s="3">
        <v>1997</v>
      </c>
      <c r="C3627" s="3">
        <v>146</v>
      </c>
      <c r="E3627" s="3">
        <v>-0.97233086999999996</v>
      </c>
      <c r="F3627" s="3">
        <v>51.258674999999997</v>
      </c>
    </row>
    <row r="3628" spans="1:6">
      <c r="A3628" s="3" t="s">
        <v>26</v>
      </c>
      <c r="B3628" s="3">
        <v>1997</v>
      </c>
      <c r="C3628" s="3">
        <v>146</v>
      </c>
      <c r="E3628" s="3">
        <v>-0.97233086999999996</v>
      </c>
      <c r="F3628" s="3">
        <v>51.258674999999997</v>
      </c>
    </row>
    <row r="3629" spans="1:6">
      <c r="A3629" s="3" t="s">
        <v>26</v>
      </c>
      <c r="B3629" s="3">
        <v>1997</v>
      </c>
      <c r="C3629" s="3">
        <v>146</v>
      </c>
      <c r="E3629" s="3">
        <v>-0.97233086999999996</v>
      </c>
      <c r="F3629" s="3">
        <v>51.258674999999997</v>
      </c>
    </row>
    <row r="3630" spans="1:6">
      <c r="A3630" s="3" t="s">
        <v>26</v>
      </c>
      <c r="B3630" s="3">
        <v>1997</v>
      </c>
      <c r="C3630" s="3">
        <v>146</v>
      </c>
      <c r="E3630" s="3">
        <v>-0.97233086999999996</v>
      </c>
      <c r="F3630" s="3">
        <v>51.258674999999997</v>
      </c>
    </row>
    <row r="3631" spans="1:6">
      <c r="A3631" s="3" t="s">
        <v>26</v>
      </c>
      <c r="B3631" s="3">
        <v>1997</v>
      </c>
      <c r="C3631" s="3">
        <v>146</v>
      </c>
      <c r="E3631" s="3">
        <v>-0.97233086999999996</v>
      </c>
      <c r="F3631" s="3">
        <v>51.258674999999997</v>
      </c>
    </row>
    <row r="3632" spans="1:6">
      <c r="A3632" s="3" t="s">
        <v>26</v>
      </c>
      <c r="B3632" s="3">
        <v>1997</v>
      </c>
      <c r="C3632" s="3">
        <v>146</v>
      </c>
      <c r="E3632" s="3">
        <v>-0.97233086999999996</v>
      </c>
      <c r="F3632" s="3">
        <v>51.258674999999997</v>
      </c>
    </row>
    <row r="3633" spans="1:7">
      <c r="A3633" s="3" t="s">
        <v>26</v>
      </c>
      <c r="B3633" s="3">
        <v>1997</v>
      </c>
      <c r="C3633" s="3">
        <v>146</v>
      </c>
      <c r="E3633" s="3">
        <v>-0.97233086999999996</v>
      </c>
      <c r="F3633" s="3">
        <v>51.258674999999997</v>
      </c>
    </row>
    <row r="3634" spans="1:7">
      <c r="A3634" s="3" t="s">
        <v>26</v>
      </c>
      <c r="B3634" s="3">
        <v>1997</v>
      </c>
      <c r="C3634" s="3">
        <v>146</v>
      </c>
      <c r="E3634" s="3">
        <v>-0.97233086999999996</v>
      </c>
      <c r="F3634" s="3">
        <v>51.258674999999997</v>
      </c>
    </row>
    <row r="3635" spans="1:7">
      <c r="A3635" s="3" t="s">
        <v>26</v>
      </c>
      <c r="B3635" s="3">
        <v>1997</v>
      </c>
      <c r="C3635" s="3">
        <v>146</v>
      </c>
      <c r="E3635" s="3">
        <v>-0.97233086999999996</v>
      </c>
      <c r="F3635" s="3">
        <v>51.258674999999997</v>
      </c>
    </row>
    <row r="3636" spans="1:7">
      <c r="A3636" s="3" t="s">
        <v>26</v>
      </c>
      <c r="B3636" s="3">
        <v>1997</v>
      </c>
      <c r="C3636" s="3">
        <v>146</v>
      </c>
      <c r="E3636" s="3">
        <v>-0.97233086999999996</v>
      </c>
      <c r="F3636" s="3">
        <v>51.258674999999997</v>
      </c>
    </row>
    <row r="3637" spans="1:7">
      <c r="A3637" s="3" t="s">
        <v>26</v>
      </c>
      <c r="B3637" s="3">
        <v>1997</v>
      </c>
      <c r="C3637" s="3">
        <v>146</v>
      </c>
      <c r="E3637" s="3">
        <v>-0.97233086999999996</v>
      </c>
      <c r="F3637" s="3">
        <v>51.258674999999997</v>
      </c>
    </row>
    <row r="3638" spans="1:7">
      <c r="A3638" s="3" t="s">
        <v>26</v>
      </c>
      <c r="B3638" s="3">
        <v>1998</v>
      </c>
      <c r="C3638" s="3">
        <v>146</v>
      </c>
      <c r="E3638" s="3">
        <v>-1.4013224</v>
      </c>
      <c r="F3638" s="3">
        <v>53.591442000000001</v>
      </c>
    </row>
    <row r="3639" spans="1:7">
      <c r="A3639" s="3" t="s">
        <v>26</v>
      </c>
      <c r="B3639" s="3">
        <v>1998</v>
      </c>
      <c r="C3639" s="3">
        <v>146</v>
      </c>
      <c r="E3639" s="3">
        <v>-1.4013224</v>
      </c>
      <c r="F3639" s="3">
        <v>53.591442000000001</v>
      </c>
    </row>
    <row r="3640" spans="1:7">
      <c r="A3640" s="3" t="s">
        <v>26</v>
      </c>
      <c r="B3640" s="3">
        <v>1998</v>
      </c>
      <c r="C3640" s="3">
        <v>146</v>
      </c>
      <c r="E3640" s="3">
        <v>-1.4013224</v>
      </c>
      <c r="F3640" s="3">
        <v>53.591442000000001</v>
      </c>
    </row>
    <row r="3641" spans="1:7">
      <c r="A3641" s="3" t="s">
        <v>26</v>
      </c>
      <c r="B3641" s="3">
        <v>1998</v>
      </c>
      <c r="C3641" s="3">
        <v>146</v>
      </c>
      <c r="E3641" s="3">
        <v>-1.4013224</v>
      </c>
      <c r="F3641" s="3">
        <v>53.591442000000001</v>
      </c>
    </row>
    <row r="3642" spans="1:7">
      <c r="A3642" s="3" t="s">
        <v>26</v>
      </c>
      <c r="B3642" s="3">
        <v>1998</v>
      </c>
      <c r="C3642" s="3">
        <v>146</v>
      </c>
      <c r="E3642" s="3">
        <v>-1.4013224</v>
      </c>
      <c r="F3642" s="3">
        <v>53.591442000000001</v>
      </c>
    </row>
    <row r="3643" spans="1:7">
      <c r="A3643" s="3" t="s">
        <v>26</v>
      </c>
      <c r="B3643" s="3">
        <v>1998</v>
      </c>
      <c r="C3643" s="3">
        <v>146</v>
      </c>
      <c r="E3643" s="3">
        <v>-1.4013224</v>
      </c>
      <c r="F3643" s="3">
        <v>53.591442000000001</v>
      </c>
      <c r="G3643" s="3">
        <v>1.763636</v>
      </c>
    </row>
    <row r="3644" spans="1:7">
      <c r="A3644" s="3" t="s">
        <v>26</v>
      </c>
      <c r="B3644" s="3">
        <v>1998</v>
      </c>
      <c r="C3644" s="3">
        <v>146</v>
      </c>
      <c r="E3644" s="3">
        <v>-1.4013224</v>
      </c>
      <c r="F3644" s="3">
        <v>53.591442000000001</v>
      </c>
      <c r="G3644" s="3">
        <v>1.763636</v>
      </c>
    </row>
    <row r="3645" spans="1:7">
      <c r="A3645" s="3" t="s">
        <v>26</v>
      </c>
      <c r="B3645" s="3">
        <v>1998</v>
      </c>
      <c r="C3645" s="3">
        <v>146</v>
      </c>
      <c r="E3645" s="3">
        <v>-1.4013224</v>
      </c>
      <c r="F3645" s="3">
        <v>53.591442000000001</v>
      </c>
      <c r="G3645" s="3">
        <v>1.844444</v>
      </c>
    </row>
    <row r="3646" spans="1:7">
      <c r="A3646" s="3" t="s">
        <v>26</v>
      </c>
      <c r="B3646" s="3">
        <v>1998</v>
      </c>
      <c r="C3646" s="3">
        <v>146</v>
      </c>
      <c r="E3646" s="3">
        <v>-1.4013224</v>
      </c>
      <c r="F3646" s="3">
        <v>53.591442000000001</v>
      </c>
      <c r="G3646" s="3">
        <v>1.745455</v>
      </c>
    </row>
    <row r="3647" spans="1:7">
      <c r="A3647" s="3" t="s">
        <v>26</v>
      </c>
      <c r="B3647" s="3">
        <v>1998</v>
      </c>
      <c r="C3647" s="3">
        <v>146</v>
      </c>
      <c r="E3647" s="3">
        <v>-1.4013224</v>
      </c>
      <c r="F3647" s="3">
        <v>53.591442000000001</v>
      </c>
      <c r="G3647" s="3">
        <v>1.514286</v>
      </c>
    </row>
    <row r="3648" spans="1:7">
      <c r="A3648" s="3" t="s">
        <v>26</v>
      </c>
      <c r="B3648" s="3">
        <v>1998</v>
      </c>
      <c r="C3648" s="3">
        <v>146</v>
      </c>
      <c r="E3648" s="3">
        <v>-1.4013224</v>
      </c>
      <c r="F3648" s="3">
        <v>53.591442000000001</v>
      </c>
      <c r="G3648" s="3">
        <v>1.4222220000000001</v>
      </c>
    </row>
    <row r="3649" spans="1:7">
      <c r="A3649" s="3" t="s">
        <v>26</v>
      </c>
      <c r="B3649" s="3">
        <v>1998</v>
      </c>
      <c r="C3649" s="3">
        <v>146</v>
      </c>
      <c r="E3649" s="3">
        <v>-1.4013224</v>
      </c>
      <c r="F3649" s="3">
        <v>53.591442000000001</v>
      </c>
      <c r="G3649" s="3">
        <v>1.4222220000000001</v>
      </c>
    </row>
    <row r="3650" spans="1:7">
      <c r="A3650" s="3" t="s">
        <v>26</v>
      </c>
      <c r="B3650" s="3">
        <v>1999</v>
      </c>
      <c r="C3650" s="3">
        <v>146</v>
      </c>
      <c r="E3650" s="3">
        <v>-0.22445528000000001</v>
      </c>
      <c r="F3650" s="3">
        <v>55.836646999999999</v>
      </c>
      <c r="G3650" s="3">
        <v>1.8666670000000001</v>
      </c>
    </row>
    <row r="3651" spans="1:7">
      <c r="A3651" s="3" t="s">
        <v>26</v>
      </c>
      <c r="B3651" s="3">
        <v>1999</v>
      </c>
      <c r="C3651" s="3">
        <v>146</v>
      </c>
      <c r="E3651" s="3">
        <v>-0.22445528000000001</v>
      </c>
      <c r="F3651" s="3">
        <v>55.836646999999999</v>
      </c>
      <c r="G3651" s="3">
        <v>1.844444</v>
      </c>
    </row>
    <row r="3652" spans="1:7">
      <c r="A3652" s="3" t="s">
        <v>26</v>
      </c>
      <c r="B3652" s="3">
        <v>1999</v>
      </c>
      <c r="C3652" s="3">
        <v>146</v>
      </c>
      <c r="E3652" s="3">
        <v>-0.22445528000000001</v>
      </c>
      <c r="F3652" s="3">
        <v>55.836646999999999</v>
      </c>
      <c r="G3652" s="3">
        <v>1.81</v>
      </c>
    </row>
    <row r="3653" spans="1:7">
      <c r="A3653" s="3" t="s">
        <v>26</v>
      </c>
      <c r="B3653" s="3">
        <v>1999</v>
      </c>
      <c r="C3653" s="3">
        <v>146</v>
      </c>
      <c r="E3653" s="3">
        <v>-0.22445528000000001</v>
      </c>
      <c r="F3653" s="3">
        <v>55.836646999999999</v>
      </c>
      <c r="G3653" s="3">
        <v>1.8333330000000001</v>
      </c>
    </row>
    <row r="3654" spans="1:7">
      <c r="A3654" s="3" t="s">
        <v>26</v>
      </c>
      <c r="B3654" s="3">
        <v>1999</v>
      </c>
      <c r="C3654" s="3">
        <v>146</v>
      </c>
      <c r="E3654" s="3">
        <v>-0.22445528000000001</v>
      </c>
      <c r="F3654" s="3">
        <v>55.836646999999999</v>
      </c>
      <c r="G3654" s="3">
        <v>1.844444</v>
      </c>
    </row>
    <row r="3655" spans="1:7">
      <c r="A3655" s="3" t="s">
        <v>26</v>
      </c>
      <c r="B3655" s="3">
        <v>1999</v>
      </c>
      <c r="C3655" s="3">
        <v>146</v>
      </c>
      <c r="E3655" s="3">
        <v>-0.22445528000000001</v>
      </c>
      <c r="F3655" s="3">
        <v>55.836646999999999</v>
      </c>
      <c r="G3655" s="3">
        <v>1.8142860000000001</v>
      </c>
    </row>
    <row r="3656" spans="1:7">
      <c r="A3656" s="3" t="s">
        <v>26</v>
      </c>
      <c r="B3656" s="3">
        <v>1999</v>
      </c>
      <c r="C3656" s="3">
        <v>146</v>
      </c>
      <c r="E3656" s="3">
        <v>-0.22445528000000001</v>
      </c>
      <c r="F3656" s="3">
        <v>55.836646999999999</v>
      </c>
      <c r="G3656" s="3">
        <v>1.8777779999999999</v>
      </c>
    </row>
    <row r="3657" spans="1:7">
      <c r="A3657" s="3" t="s">
        <v>26</v>
      </c>
      <c r="B3657" s="3">
        <v>1999</v>
      </c>
      <c r="C3657" s="3">
        <v>146</v>
      </c>
      <c r="E3657" s="3">
        <v>-0.22445528000000001</v>
      </c>
      <c r="F3657" s="3">
        <v>55.836646999999999</v>
      </c>
      <c r="G3657" s="3">
        <v>1.855556</v>
      </c>
    </row>
    <row r="3658" spans="1:7">
      <c r="A3658" s="3" t="s">
        <v>26</v>
      </c>
      <c r="B3658" s="3">
        <v>1999</v>
      </c>
      <c r="C3658" s="3">
        <v>146</v>
      </c>
      <c r="E3658" s="3">
        <v>-0.22445528000000001</v>
      </c>
      <c r="F3658" s="3">
        <v>55.836646999999999</v>
      </c>
      <c r="G3658" s="3">
        <v>1.855556</v>
      </c>
    </row>
    <row r="3659" spans="1:7">
      <c r="A3659" s="3" t="s">
        <v>26</v>
      </c>
      <c r="B3659" s="3">
        <v>1999</v>
      </c>
      <c r="C3659" s="3">
        <v>146</v>
      </c>
      <c r="E3659" s="3">
        <v>-0.22445528000000001</v>
      </c>
      <c r="F3659" s="3">
        <v>55.836646999999999</v>
      </c>
      <c r="G3659" s="3">
        <v>1.8777779999999999</v>
      </c>
    </row>
    <row r="3660" spans="1:7">
      <c r="A3660" s="3" t="s">
        <v>26</v>
      </c>
      <c r="B3660" s="3">
        <v>1999</v>
      </c>
      <c r="C3660" s="3">
        <v>146</v>
      </c>
      <c r="E3660" s="3">
        <v>-0.22445528000000001</v>
      </c>
      <c r="F3660" s="3">
        <v>55.836646999999999</v>
      </c>
      <c r="G3660" s="3">
        <v>1.888889</v>
      </c>
    </row>
    <row r="3661" spans="1:7">
      <c r="A3661" s="3" t="s">
        <v>26</v>
      </c>
      <c r="B3661" s="3">
        <v>1999</v>
      </c>
      <c r="C3661" s="3">
        <v>146</v>
      </c>
      <c r="E3661" s="3">
        <v>-0.22445528000000001</v>
      </c>
      <c r="F3661" s="3">
        <v>55.836646999999999</v>
      </c>
      <c r="G3661" s="3">
        <v>1.888889</v>
      </c>
    </row>
    <row r="3662" spans="1:7">
      <c r="A3662" s="3" t="s">
        <v>26</v>
      </c>
      <c r="B3662" s="3">
        <v>2000</v>
      </c>
      <c r="C3662" s="3">
        <v>146</v>
      </c>
      <c r="E3662" s="3">
        <v>0.88996856999999996</v>
      </c>
      <c r="F3662" s="3">
        <v>52.575831999999998</v>
      </c>
      <c r="G3662" s="3">
        <v>1.9555560000000001</v>
      </c>
    </row>
    <row r="3663" spans="1:7">
      <c r="A3663" s="3" t="s">
        <v>26</v>
      </c>
      <c r="B3663" s="3">
        <v>2000</v>
      </c>
      <c r="C3663" s="3">
        <v>146</v>
      </c>
      <c r="E3663" s="3">
        <v>0.88996856999999996</v>
      </c>
      <c r="F3663" s="3">
        <v>52.575831999999998</v>
      </c>
      <c r="G3663" s="3">
        <v>1.9666669999999999</v>
      </c>
    </row>
    <row r="3664" spans="1:7">
      <c r="A3664" s="3" t="s">
        <v>26</v>
      </c>
      <c r="B3664" s="3">
        <v>2000</v>
      </c>
      <c r="C3664" s="3">
        <v>146</v>
      </c>
      <c r="E3664" s="3">
        <v>0.88996856999999996</v>
      </c>
      <c r="F3664" s="3">
        <v>52.575831999999998</v>
      </c>
      <c r="G3664" s="3">
        <v>1.9666669999999999</v>
      </c>
    </row>
    <row r="3665" spans="1:7">
      <c r="A3665" s="3" t="s">
        <v>26</v>
      </c>
      <c r="B3665" s="3">
        <v>2000</v>
      </c>
      <c r="C3665" s="3">
        <v>146</v>
      </c>
      <c r="E3665" s="3">
        <v>0.88996856999999996</v>
      </c>
      <c r="F3665" s="3">
        <v>52.575831999999998</v>
      </c>
      <c r="G3665" s="3">
        <v>1.9666669999999999</v>
      </c>
    </row>
    <row r="3666" spans="1:7">
      <c r="A3666" s="3" t="s">
        <v>26</v>
      </c>
      <c r="B3666" s="3">
        <v>2000</v>
      </c>
      <c r="C3666" s="3">
        <v>146</v>
      </c>
      <c r="E3666" s="3">
        <v>0.88996856999999996</v>
      </c>
      <c r="F3666" s="3">
        <v>52.575831999999998</v>
      </c>
      <c r="G3666" s="3">
        <v>2.15</v>
      </c>
    </row>
    <row r="3667" spans="1:7">
      <c r="A3667" s="3" t="s">
        <v>26</v>
      </c>
      <c r="B3667" s="3">
        <v>2000</v>
      </c>
      <c r="C3667" s="3">
        <v>146</v>
      </c>
      <c r="E3667" s="3">
        <v>0.88996856999999996</v>
      </c>
      <c r="F3667" s="3">
        <v>52.575831999999998</v>
      </c>
      <c r="G3667" s="3">
        <v>2.1666669999999999</v>
      </c>
    </row>
    <row r="3668" spans="1:7">
      <c r="A3668" s="3" t="s">
        <v>26</v>
      </c>
      <c r="B3668" s="3">
        <v>2000</v>
      </c>
      <c r="C3668" s="3">
        <v>146</v>
      </c>
      <c r="E3668" s="3">
        <v>0.88996856999999996</v>
      </c>
      <c r="F3668" s="3">
        <v>52.575831999999998</v>
      </c>
      <c r="G3668" s="3">
        <v>2.2545449999999998</v>
      </c>
    </row>
    <row r="3669" spans="1:7">
      <c r="A3669" s="3" t="s">
        <v>26</v>
      </c>
      <c r="B3669" s="3">
        <v>2000</v>
      </c>
      <c r="C3669" s="3">
        <v>146</v>
      </c>
      <c r="E3669" s="3">
        <v>0.88996856999999996</v>
      </c>
      <c r="F3669" s="3">
        <v>52.575831999999998</v>
      </c>
      <c r="G3669" s="3">
        <v>2.2599999999999998</v>
      </c>
    </row>
    <row r="3670" spans="1:7">
      <c r="A3670" s="3" t="s">
        <v>26</v>
      </c>
      <c r="B3670" s="3">
        <v>2000</v>
      </c>
      <c r="C3670" s="3">
        <v>146</v>
      </c>
      <c r="E3670" s="3">
        <v>0.88996856999999996</v>
      </c>
      <c r="F3670" s="3">
        <v>52.575831999999998</v>
      </c>
      <c r="G3670" s="3">
        <v>2.25</v>
      </c>
    </row>
    <row r="3671" spans="1:7">
      <c r="A3671" s="3" t="s">
        <v>26</v>
      </c>
      <c r="B3671" s="3">
        <v>2000</v>
      </c>
      <c r="C3671" s="3">
        <v>146</v>
      </c>
      <c r="E3671" s="3">
        <v>0.88996856999999996</v>
      </c>
      <c r="F3671" s="3">
        <v>52.575831999999998</v>
      </c>
      <c r="G3671" s="3">
        <v>2.2625000000000002</v>
      </c>
    </row>
    <row r="3672" spans="1:7">
      <c r="A3672" s="3" t="s">
        <v>26</v>
      </c>
      <c r="B3672" s="3">
        <v>2000</v>
      </c>
      <c r="C3672" s="3">
        <v>146</v>
      </c>
      <c r="E3672" s="3">
        <v>0.88996856999999996</v>
      </c>
      <c r="F3672" s="3">
        <v>52.575831999999998</v>
      </c>
      <c r="G3672" s="3">
        <v>2.2909090000000001</v>
      </c>
    </row>
    <row r="3673" spans="1:7">
      <c r="A3673" s="3" t="s">
        <v>26</v>
      </c>
      <c r="B3673" s="3">
        <v>2000</v>
      </c>
      <c r="C3673" s="3">
        <v>146</v>
      </c>
      <c r="E3673" s="3">
        <v>0.88996856999999996</v>
      </c>
      <c r="F3673" s="3">
        <v>52.575831999999998</v>
      </c>
      <c r="G3673" s="3">
        <v>2.27</v>
      </c>
    </row>
    <row r="3674" spans="1:7">
      <c r="A3674" s="3" t="s">
        <v>26</v>
      </c>
      <c r="B3674" s="3">
        <v>2001</v>
      </c>
      <c r="C3674" s="3">
        <v>146</v>
      </c>
      <c r="E3674" s="3">
        <v>3.2289401999999998</v>
      </c>
      <c r="F3674" s="3">
        <v>52.105701000000003</v>
      </c>
      <c r="G3674" s="3">
        <v>1.990909</v>
      </c>
    </row>
    <row r="3675" spans="1:7">
      <c r="A3675" s="3" t="s">
        <v>26</v>
      </c>
      <c r="B3675" s="3">
        <v>2001</v>
      </c>
      <c r="C3675" s="3">
        <v>146</v>
      </c>
      <c r="E3675" s="3">
        <v>3.2289401999999998</v>
      </c>
      <c r="F3675" s="3">
        <v>52.105701000000003</v>
      </c>
      <c r="G3675" s="3">
        <v>1.911111</v>
      </c>
    </row>
    <row r="3676" spans="1:7">
      <c r="A3676" s="3" t="s">
        <v>26</v>
      </c>
      <c r="B3676" s="3">
        <v>2001</v>
      </c>
      <c r="C3676" s="3">
        <v>146</v>
      </c>
      <c r="E3676" s="3">
        <v>3.2289401999999998</v>
      </c>
      <c r="F3676" s="3">
        <v>52.105701000000003</v>
      </c>
      <c r="G3676" s="3">
        <v>1.9727269999999999</v>
      </c>
    </row>
    <row r="3677" spans="1:7">
      <c r="A3677" s="3" t="s">
        <v>26</v>
      </c>
      <c r="B3677" s="3">
        <v>2001</v>
      </c>
      <c r="C3677" s="3">
        <v>146</v>
      </c>
      <c r="E3677" s="3">
        <v>3.2289401999999998</v>
      </c>
      <c r="F3677" s="3">
        <v>52.105701000000003</v>
      </c>
      <c r="G3677" s="3">
        <v>2.08</v>
      </c>
    </row>
    <row r="3678" spans="1:7">
      <c r="A3678" s="3" t="s">
        <v>26</v>
      </c>
      <c r="B3678" s="3">
        <v>2001</v>
      </c>
      <c r="C3678" s="3">
        <v>146</v>
      </c>
      <c r="E3678" s="3">
        <v>3.2289401999999998</v>
      </c>
      <c r="F3678" s="3">
        <v>52.105701000000003</v>
      </c>
      <c r="G3678" s="3">
        <v>1.99</v>
      </c>
    </row>
    <row r="3679" spans="1:7">
      <c r="A3679" s="3" t="s">
        <v>26</v>
      </c>
      <c r="B3679" s="3">
        <v>2001</v>
      </c>
      <c r="C3679" s="3">
        <v>146</v>
      </c>
      <c r="E3679" s="3">
        <v>3.2289401999999998</v>
      </c>
      <c r="F3679" s="3">
        <v>52.105701000000003</v>
      </c>
      <c r="G3679" s="3">
        <v>2</v>
      </c>
    </row>
    <row r="3680" spans="1:7">
      <c r="A3680" s="3" t="s">
        <v>26</v>
      </c>
      <c r="B3680" s="3">
        <v>2001</v>
      </c>
      <c r="C3680" s="3">
        <v>146</v>
      </c>
      <c r="E3680" s="3">
        <v>3.2289401999999998</v>
      </c>
      <c r="F3680" s="3">
        <v>52.105701000000003</v>
      </c>
      <c r="G3680" s="3">
        <v>2.0750000000000002</v>
      </c>
    </row>
    <row r="3681" spans="1:7">
      <c r="A3681" s="3" t="s">
        <v>26</v>
      </c>
      <c r="B3681" s="3">
        <v>2001</v>
      </c>
      <c r="C3681" s="3">
        <v>146</v>
      </c>
      <c r="E3681" s="3">
        <v>3.2289401999999998</v>
      </c>
      <c r="F3681" s="3">
        <v>52.105701000000003</v>
      </c>
      <c r="G3681" s="3">
        <v>2.0099999999999998</v>
      </c>
    </row>
    <row r="3682" spans="1:7">
      <c r="A3682" s="3" t="s">
        <v>26</v>
      </c>
      <c r="B3682" s="3">
        <v>2001</v>
      </c>
      <c r="C3682" s="3">
        <v>146</v>
      </c>
      <c r="E3682" s="3">
        <v>3.2289401999999998</v>
      </c>
      <c r="F3682" s="3">
        <v>52.105701000000003</v>
      </c>
      <c r="G3682" s="3">
        <v>2</v>
      </c>
    </row>
    <row r="3683" spans="1:7">
      <c r="A3683" s="3" t="s">
        <v>26</v>
      </c>
      <c r="B3683" s="3">
        <v>2001</v>
      </c>
      <c r="C3683" s="3">
        <v>146</v>
      </c>
      <c r="E3683" s="3">
        <v>3.2289401999999998</v>
      </c>
      <c r="F3683" s="3">
        <v>52.105701000000003</v>
      </c>
      <c r="G3683" s="3">
        <v>1.4</v>
      </c>
    </row>
    <row r="3684" spans="1:7">
      <c r="A3684" s="3" t="s">
        <v>26</v>
      </c>
      <c r="B3684" s="3">
        <v>2001</v>
      </c>
      <c r="C3684" s="3">
        <v>146</v>
      </c>
      <c r="E3684" s="3">
        <v>3.2289401999999998</v>
      </c>
      <c r="F3684" s="3">
        <v>52.105701000000003</v>
      </c>
      <c r="G3684" s="3">
        <v>1.177273</v>
      </c>
    </row>
    <row r="3685" spans="1:7">
      <c r="A3685" s="3" t="s">
        <v>26</v>
      </c>
      <c r="B3685" s="3">
        <v>2001</v>
      </c>
      <c r="C3685" s="3">
        <v>146</v>
      </c>
      <c r="E3685" s="3">
        <v>3.2289401999999998</v>
      </c>
      <c r="F3685" s="3">
        <v>52.105701000000003</v>
      </c>
      <c r="G3685" s="3">
        <v>1.2611110000000001</v>
      </c>
    </row>
    <row r="3686" spans="1:7">
      <c r="A3686" s="3" t="s">
        <v>26</v>
      </c>
      <c r="B3686" s="3">
        <v>2002</v>
      </c>
      <c r="C3686" s="3">
        <v>146</v>
      </c>
      <c r="E3686" s="3">
        <v>1.6299756999999999</v>
      </c>
      <c r="F3686" s="3">
        <v>50.939872999999999</v>
      </c>
      <c r="G3686" s="3">
        <v>2.2727270000000002</v>
      </c>
    </row>
    <row r="3687" spans="1:7">
      <c r="A3687" s="3" t="s">
        <v>26</v>
      </c>
      <c r="B3687" s="3">
        <v>2002</v>
      </c>
      <c r="C3687" s="3">
        <v>146</v>
      </c>
      <c r="E3687" s="3">
        <v>1.6299756999999999</v>
      </c>
      <c r="F3687" s="3">
        <v>50.939872999999999</v>
      </c>
      <c r="G3687" s="3">
        <v>2.2727270000000002</v>
      </c>
    </row>
    <row r="3688" spans="1:7">
      <c r="A3688" s="3" t="s">
        <v>26</v>
      </c>
      <c r="B3688" s="3">
        <v>2002</v>
      </c>
      <c r="C3688" s="3">
        <v>146</v>
      </c>
      <c r="E3688" s="3">
        <v>1.6299756999999999</v>
      </c>
      <c r="F3688" s="3">
        <v>50.939872999999999</v>
      </c>
      <c r="G3688" s="3">
        <v>2.242588</v>
      </c>
    </row>
    <row r="3689" spans="1:7">
      <c r="A3689" s="3" t="s">
        <v>26</v>
      </c>
      <c r="B3689" s="3">
        <v>2002</v>
      </c>
      <c r="C3689" s="3">
        <v>146</v>
      </c>
      <c r="E3689" s="3">
        <v>1.6299756999999999</v>
      </c>
      <c r="F3689" s="3">
        <v>50.939872999999999</v>
      </c>
      <c r="G3689" s="3">
        <v>2.1973199999999999</v>
      </c>
    </row>
    <row r="3690" spans="1:7">
      <c r="A3690" s="3" t="s">
        <v>26</v>
      </c>
      <c r="B3690" s="3">
        <v>2002</v>
      </c>
      <c r="C3690" s="3">
        <v>146</v>
      </c>
      <c r="E3690" s="3">
        <v>1.6299756999999999</v>
      </c>
      <c r="F3690" s="3">
        <v>50.939872999999999</v>
      </c>
      <c r="G3690" s="3">
        <v>2.225228</v>
      </c>
    </row>
    <row r="3691" spans="1:7">
      <c r="A3691" s="3" t="s">
        <v>26</v>
      </c>
      <c r="B3691" s="3">
        <v>2002</v>
      </c>
      <c r="C3691" s="3">
        <v>146</v>
      </c>
      <c r="E3691" s="3">
        <v>1.6299756999999999</v>
      </c>
      <c r="F3691" s="3">
        <v>50.939872999999999</v>
      </c>
      <c r="G3691" s="3">
        <v>2.215198</v>
      </c>
    </row>
    <row r="3692" spans="1:7">
      <c r="A3692" s="3" t="s">
        <v>26</v>
      </c>
      <c r="B3692" s="3">
        <v>2002</v>
      </c>
      <c r="C3692" s="3">
        <v>146</v>
      </c>
      <c r="E3692" s="3">
        <v>1.6299756999999999</v>
      </c>
      <c r="F3692" s="3">
        <v>50.939872999999999</v>
      </c>
      <c r="G3692" s="3">
        <v>2.1693389999999999</v>
      </c>
    </row>
    <row r="3693" spans="1:7">
      <c r="A3693" s="3" t="s">
        <v>26</v>
      </c>
      <c r="B3693" s="3">
        <v>2002</v>
      </c>
      <c r="C3693" s="3">
        <v>146</v>
      </c>
      <c r="E3693" s="3">
        <v>1.6299756999999999</v>
      </c>
      <c r="F3693" s="3">
        <v>50.939872999999999</v>
      </c>
      <c r="G3693" s="3">
        <v>1.97865</v>
      </c>
    </row>
    <row r="3694" spans="1:7">
      <c r="A3694" s="3" t="s">
        <v>26</v>
      </c>
      <c r="B3694" s="3">
        <v>2002</v>
      </c>
      <c r="C3694" s="3">
        <v>146</v>
      </c>
      <c r="E3694" s="3">
        <v>1.6299756999999999</v>
      </c>
      <c r="F3694" s="3">
        <v>50.939872999999999</v>
      </c>
      <c r="G3694" s="3">
        <v>1.757239</v>
      </c>
    </row>
    <row r="3695" spans="1:7">
      <c r="A3695" s="3" t="s">
        <v>26</v>
      </c>
      <c r="B3695" s="3">
        <v>2002</v>
      </c>
      <c r="C3695" s="3">
        <v>146</v>
      </c>
      <c r="E3695" s="3">
        <v>1.6299756999999999</v>
      </c>
      <c r="F3695" s="3">
        <v>50.939872999999999</v>
      </c>
      <c r="G3695" s="3">
        <v>1.2578739999999999</v>
      </c>
    </row>
    <row r="3696" spans="1:7">
      <c r="A3696" s="3" t="s">
        <v>26</v>
      </c>
      <c r="B3696" s="3">
        <v>2002</v>
      </c>
      <c r="C3696" s="3">
        <v>146</v>
      </c>
      <c r="E3696" s="3">
        <v>1.6299756999999999</v>
      </c>
      <c r="F3696" s="3">
        <v>50.939872999999999</v>
      </c>
      <c r="G3696" s="3">
        <v>1.114018</v>
      </c>
    </row>
    <row r="3697" spans="1:7">
      <c r="A3697" s="3" t="s">
        <v>26</v>
      </c>
      <c r="B3697" s="3">
        <v>2002</v>
      </c>
      <c r="C3697" s="3">
        <v>146</v>
      </c>
      <c r="E3697" s="3">
        <v>1.6299756999999999</v>
      </c>
      <c r="F3697" s="3">
        <v>50.939872999999999</v>
      </c>
      <c r="G3697" s="3">
        <v>1.1000000000000001</v>
      </c>
    </row>
    <row r="3698" spans="1:7">
      <c r="A3698" s="3" t="s">
        <v>26</v>
      </c>
      <c r="B3698" s="3">
        <v>2003</v>
      </c>
      <c r="C3698" s="3">
        <v>146</v>
      </c>
      <c r="E3698" s="3">
        <v>0.97107606999999996</v>
      </c>
      <c r="F3698" s="3">
        <v>57.507956999999998</v>
      </c>
      <c r="G3698" s="3">
        <v>2.145454</v>
      </c>
    </row>
    <row r="3699" spans="1:7">
      <c r="A3699" s="3" t="s">
        <v>26</v>
      </c>
      <c r="B3699" s="3">
        <v>2003</v>
      </c>
      <c r="C3699" s="3">
        <v>146</v>
      </c>
      <c r="E3699" s="3">
        <v>0.97107606999999996</v>
      </c>
      <c r="F3699" s="3">
        <v>57.507956999999998</v>
      </c>
      <c r="G3699" s="3">
        <v>2.04</v>
      </c>
    </row>
    <row r="3700" spans="1:7">
      <c r="A3700" s="3" t="s">
        <v>26</v>
      </c>
      <c r="B3700" s="3">
        <v>2003</v>
      </c>
      <c r="C3700" s="3">
        <v>146</v>
      </c>
      <c r="E3700" s="3">
        <v>0.97107606999999996</v>
      </c>
      <c r="F3700" s="3">
        <v>57.507956999999998</v>
      </c>
      <c r="G3700" s="3">
        <v>2.04</v>
      </c>
    </row>
    <row r="3701" spans="1:7">
      <c r="A3701" s="3" t="s">
        <v>26</v>
      </c>
      <c r="B3701" s="3">
        <v>2003</v>
      </c>
      <c r="C3701" s="3">
        <v>146</v>
      </c>
      <c r="E3701" s="3">
        <v>0.97107606999999996</v>
      </c>
      <c r="F3701" s="3">
        <v>57.507956999999998</v>
      </c>
      <c r="G3701" s="3">
        <v>1.89</v>
      </c>
    </row>
    <row r="3702" spans="1:7">
      <c r="A3702" s="3" t="s">
        <v>26</v>
      </c>
      <c r="B3702" s="3">
        <v>2003</v>
      </c>
      <c r="C3702" s="3">
        <v>146</v>
      </c>
      <c r="E3702" s="3">
        <v>0.97107606999999996</v>
      </c>
      <c r="F3702" s="3">
        <v>57.507956999999998</v>
      </c>
      <c r="G3702" s="3">
        <v>1.745455</v>
      </c>
    </row>
    <row r="3703" spans="1:7">
      <c r="A3703" s="3" t="s">
        <v>26</v>
      </c>
      <c r="B3703" s="3">
        <v>2003</v>
      </c>
      <c r="C3703" s="3">
        <v>146</v>
      </c>
      <c r="E3703" s="3">
        <v>0.97107606999999996</v>
      </c>
      <c r="F3703" s="3">
        <v>57.507956999999998</v>
      </c>
      <c r="G3703" s="3">
        <v>1.609091</v>
      </c>
    </row>
    <row r="3704" spans="1:7">
      <c r="A3704" s="3" t="s">
        <v>26</v>
      </c>
      <c r="B3704" s="3">
        <v>2003</v>
      </c>
      <c r="C3704" s="3">
        <v>146</v>
      </c>
      <c r="E3704" s="3">
        <v>0.97107606999999996</v>
      </c>
      <c r="F3704" s="3">
        <v>57.507956999999998</v>
      </c>
      <c r="G3704" s="3">
        <v>1.4</v>
      </c>
    </row>
    <row r="3705" spans="1:7">
      <c r="A3705" s="3" t="s">
        <v>26</v>
      </c>
      <c r="B3705" s="3">
        <v>2003</v>
      </c>
      <c r="C3705" s="3">
        <v>146</v>
      </c>
      <c r="E3705" s="3">
        <v>0.97107606999999996</v>
      </c>
      <c r="F3705" s="3">
        <v>57.507956999999998</v>
      </c>
      <c r="G3705" s="3">
        <v>1.324343</v>
      </c>
    </row>
    <row r="3706" spans="1:7">
      <c r="A3706" s="3" t="s">
        <v>26</v>
      </c>
      <c r="B3706" s="3">
        <v>2003</v>
      </c>
      <c r="C3706" s="3">
        <v>146</v>
      </c>
      <c r="E3706" s="3">
        <v>0.97107606999999996</v>
      </c>
      <c r="F3706" s="3">
        <v>57.507956999999998</v>
      </c>
      <c r="G3706" s="3">
        <v>1.4222220000000001</v>
      </c>
    </row>
    <row r="3707" spans="1:7">
      <c r="A3707" s="3" t="s">
        <v>26</v>
      </c>
      <c r="B3707" s="3">
        <v>2003</v>
      </c>
      <c r="C3707" s="3">
        <v>146</v>
      </c>
      <c r="E3707" s="3">
        <v>0.97107606999999996</v>
      </c>
      <c r="F3707" s="3">
        <v>57.507956999999998</v>
      </c>
      <c r="G3707" s="3">
        <v>1.4638180000000001</v>
      </c>
    </row>
    <row r="3708" spans="1:7">
      <c r="A3708" s="3" t="s">
        <v>26</v>
      </c>
      <c r="B3708" s="3">
        <v>2003</v>
      </c>
      <c r="C3708" s="3">
        <v>146</v>
      </c>
      <c r="E3708" s="3">
        <v>0.97107606999999996</v>
      </c>
      <c r="F3708" s="3">
        <v>57.507956999999998</v>
      </c>
      <c r="G3708" s="3">
        <v>1.29897</v>
      </c>
    </row>
    <row r="3709" spans="1:7">
      <c r="A3709" s="3" t="s">
        <v>26</v>
      </c>
      <c r="B3709" s="3">
        <v>2003</v>
      </c>
      <c r="C3709" s="3">
        <v>146</v>
      </c>
      <c r="E3709" s="3">
        <v>0.97107606999999996</v>
      </c>
      <c r="F3709" s="3">
        <v>57.507956999999998</v>
      </c>
      <c r="G3709" s="3">
        <v>1.735026</v>
      </c>
    </row>
    <row r="3710" spans="1:7">
      <c r="A3710" s="3" t="s">
        <v>26</v>
      </c>
      <c r="B3710" s="3">
        <v>2004</v>
      </c>
      <c r="C3710" s="3">
        <v>146</v>
      </c>
      <c r="E3710" s="3">
        <v>-0.34404679999999999</v>
      </c>
      <c r="F3710" s="3">
        <v>56.679935</v>
      </c>
      <c r="G3710" s="3">
        <v>2.0167700000000002</v>
      </c>
    </row>
    <row r="3711" spans="1:7">
      <c r="A3711" s="3" t="s">
        <v>26</v>
      </c>
      <c r="B3711" s="3">
        <v>2004</v>
      </c>
      <c r="C3711" s="3">
        <v>146</v>
      </c>
      <c r="E3711" s="3">
        <v>-0.34404679999999999</v>
      </c>
      <c r="F3711" s="3">
        <v>56.679935</v>
      </c>
      <c r="G3711" s="3">
        <v>2.0167700000000002</v>
      </c>
    </row>
    <row r="3712" spans="1:7">
      <c r="A3712" s="3" t="s">
        <v>26</v>
      </c>
      <c r="B3712" s="3">
        <v>2004</v>
      </c>
      <c r="C3712" s="3">
        <v>146</v>
      </c>
      <c r="E3712" s="3">
        <v>-0.34404679999999999</v>
      </c>
      <c r="F3712" s="3">
        <v>56.679935</v>
      </c>
      <c r="G3712" s="3">
        <v>2.0167700000000002</v>
      </c>
    </row>
    <row r="3713" spans="1:7">
      <c r="A3713" s="3" t="s">
        <v>26</v>
      </c>
      <c r="B3713" s="3">
        <v>2004</v>
      </c>
      <c r="C3713" s="3">
        <v>146</v>
      </c>
      <c r="E3713" s="3">
        <v>-0.34404679999999999</v>
      </c>
      <c r="F3713" s="3">
        <v>56.679935</v>
      </c>
      <c r="G3713" s="3">
        <v>2.0167700000000002</v>
      </c>
    </row>
    <row r="3714" spans="1:7">
      <c r="A3714" s="3" t="s">
        <v>26</v>
      </c>
      <c r="B3714" s="3">
        <v>2004</v>
      </c>
      <c r="C3714" s="3">
        <v>146</v>
      </c>
      <c r="E3714" s="3">
        <v>-0.34404679999999999</v>
      </c>
      <c r="F3714" s="3">
        <v>56.679935</v>
      </c>
      <c r="G3714" s="3">
        <v>2.0167700000000002</v>
      </c>
    </row>
    <row r="3715" spans="1:7">
      <c r="A3715" s="3" t="s">
        <v>26</v>
      </c>
      <c r="B3715" s="3">
        <v>2004</v>
      </c>
      <c r="C3715" s="3">
        <v>146</v>
      </c>
      <c r="E3715" s="3">
        <v>-0.34404679999999999</v>
      </c>
      <c r="F3715" s="3">
        <v>56.679935</v>
      </c>
      <c r="G3715" s="3">
        <v>2.0167700000000002</v>
      </c>
    </row>
    <row r="3716" spans="1:7">
      <c r="A3716" s="3" t="s">
        <v>26</v>
      </c>
      <c r="B3716" s="3">
        <v>2004</v>
      </c>
      <c r="C3716" s="3">
        <v>146</v>
      </c>
      <c r="E3716" s="3">
        <v>-0.34404679999999999</v>
      </c>
      <c r="F3716" s="3">
        <v>56.679935</v>
      </c>
      <c r="G3716" s="3">
        <v>2.0167700000000002</v>
      </c>
    </row>
    <row r="3717" spans="1:7">
      <c r="A3717" s="3" t="s">
        <v>26</v>
      </c>
      <c r="B3717" s="3">
        <v>2004</v>
      </c>
      <c r="C3717" s="3">
        <v>146</v>
      </c>
      <c r="E3717" s="3">
        <v>-0.34404679999999999</v>
      </c>
      <c r="F3717" s="3">
        <v>56.679935</v>
      </c>
      <c r="G3717" s="3">
        <v>2.0167700000000002</v>
      </c>
    </row>
    <row r="3718" spans="1:7">
      <c r="A3718" s="3" t="s">
        <v>26</v>
      </c>
      <c r="B3718" s="3">
        <v>2004</v>
      </c>
      <c r="C3718" s="3">
        <v>146</v>
      </c>
      <c r="E3718" s="3">
        <v>-0.34404679999999999</v>
      </c>
      <c r="F3718" s="3">
        <v>56.679935</v>
      </c>
      <c r="G3718" s="3">
        <v>2.0167700000000002</v>
      </c>
    </row>
    <row r="3719" spans="1:7">
      <c r="A3719" s="3" t="s">
        <v>26</v>
      </c>
      <c r="B3719" s="3">
        <v>2004</v>
      </c>
      <c r="C3719" s="3">
        <v>146</v>
      </c>
      <c r="E3719" s="3">
        <v>-0.34404679999999999</v>
      </c>
      <c r="F3719" s="3">
        <v>56.679935</v>
      </c>
      <c r="G3719" s="3">
        <v>2.0167700000000002</v>
      </c>
    </row>
    <row r="3720" spans="1:7">
      <c r="A3720" s="3" t="s">
        <v>26</v>
      </c>
      <c r="B3720" s="3">
        <v>2004</v>
      </c>
      <c r="C3720" s="3">
        <v>146</v>
      </c>
      <c r="E3720" s="3">
        <v>-0.34404679999999999</v>
      </c>
      <c r="F3720" s="3">
        <v>56.679935</v>
      </c>
      <c r="G3720" s="3">
        <v>2.0167700000000002</v>
      </c>
    </row>
    <row r="3721" spans="1:7">
      <c r="A3721" s="3" t="s">
        <v>26</v>
      </c>
      <c r="B3721" s="3">
        <v>2004</v>
      </c>
      <c r="C3721" s="3">
        <v>146</v>
      </c>
      <c r="E3721" s="3">
        <v>-0.34404679999999999</v>
      </c>
      <c r="F3721" s="3">
        <v>56.679935</v>
      </c>
      <c r="G3721" s="3">
        <v>2.0167700000000002</v>
      </c>
    </row>
    <row r="3722" spans="1:7">
      <c r="A3722" s="3" t="s">
        <v>26</v>
      </c>
      <c r="B3722" s="3">
        <v>2005</v>
      </c>
      <c r="C3722" s="3">
        <v>146</v>
      </c>
      <c r="E3722" s="3">
        <v>-0.36497283000000003</v>
      </c>
      <c r="F3722" s="3">
        <v>57.57497</v>
      </c>
      <c r="G3722" s="3">
        <v>1.7500979999999999</v>
      </c>
    </row>
    <row r="3723" spans="1:7">
      <c r="A3723" s="3" t="s">
        <v>26</v>
      </c>
      <c r="B3723" s="3">
        <v>2005</v>
      </c>
      <c r="C3723" s="3">
        <v>146</v>
      </c>
      <c r="E3723" s="3">
        <v>-0.36497283000000003</v>
      </c>
      <c r="F3723" s="3">
        <v>57.57497</v>
      </c>
      <c r="G3723" s="3">
        <v>1.743431</v>
      </c>
    </row>
    <row r="3724" spans="1:7">
      <c r="A3724" s="3" t="s">
        <v>26</v>
      </c>
      <c r="B3724" s="3">
        <v>2005</v>
      </c>
      <c r="C3724" s="3">
        <v>146</v>
      </c>
      <c r="E3724" s="3">
        <v>-0.36497283000000003</v>
      </c>
      <c r="F3724" s="3">
        <v>57.57497</v>
      </c>
      <c r="G3724" s="3">
        <v>1.7039150000000001</v>
      </c>
    </row>
    <row r="3725" spans="1:7">
      <c r="A3725" s="3" t="s">
        <v>26</v>
      </c>
      <c r="B3725" s="3">
        <v>2005</v>
      </c>
      <c r="C3725" s="3">
        <v>146</v>
      </c>
      <c r="E3725" s="3">
        <v>-0.36497283000000003</v>
      </c>
      <c r="F3725" s="3">
        <v>57.57497</v>
      </c>
      <c r="G3725" s="3">
        <v>1.759233</v>
      </c>
    </row>
    <row r="3726" spans="1:7">
      <c r="A3726" s="3" t="s">
        <v>26</v>
      </c>
      <c r="B3726" s="3">
        <v>2005</v>
      </c>
      <c r="C3726" s="3">
        <v>146</v>
      </c>
      <c r="E3726" s="3">
        <v>-0.36497283000000003</v>
      </c>
      <c r="F3726" s="3">
        <v>57.57497</v>
      </c>
      <c r="G3726" s="3">
        <v>1.7542180000000001</v>
      </c>
    </row>
    <row r="3727" spans="1:7">
      <c r="A3727" s="3" t="s">
        <v>26</v>
      </c>
      <c r="B3727" s="3">
        <v>2005</v>
      </c>
      <c r="C3727" s="3">
        <v>146</v>
      </c>
      <c r="E3727" s="3">
        <v>-0.36497283000000003</v>
      </c>
      <c r="F3727" s="3">
        <v>57.57497</v>
      </c>
      <c r="G3727" s="3">
        <v>1.7542180000000001</v>
      </c>
    </row>
    <row r="3728" spans="1:7">
      <c r="A3728" s="3" t="s">
        <v>26</v>
      </c>
      <c r="B3728" s="3">
        <v>2005</v>
      </c>
      <c r="C3728" s="3">
        <v>146</v>
      </c>
      <c r="E3728" s="3">
        <v>-0.36497283000000003</v>
      </c>
      <c r="F3728" s="3">
        <v>57.57497</v>
      </c>
      <c r="G3728" s="3">
        <v>1.614114</v>
      </c>
    </row>
    <row r="3729" spans="1:7">
      <c r="A3729" s="3" t="s">
        <v>26</v>
      </c>
      <c r="B3729" s="3">
        <v>2005</v>
      </c>
      <c r="C3729" s="3">
        <v>146</v>
      </c>
      <c r="E3729" s="3">
        <v>-0.36497283000000003</v>
      </c>
      <c r="F3729" s="3">
        <v>57.57497</v>
      </c>
      <c r="G3729" s="3">
        <v>1.597909</v>
      </c>
    </row>
    <row r="3730" spans="1:7">
      <c r="A3730" s="3" t="s">
        <v>26</v>
      </c>
      <c r="B3730" s="3">
        <v>2005</v>
      </c>
      <c r="C3730" s="3">
        <v>146</v>
      </c>
      <c r="E3730" s="3">
        <v>-0.36497283000000003</v>
      </c>
      <c r="F3730" s="3">
        <v>57.57497</v>
      </c>
      <c r="G3730" s="3">
        <v>1.589594</v>
      </c>
    </row>
    <row r="3731" spans="1:7">
      <c r="A3731" s="3" t="s">
        <v>26</v>
      </c>
      <c r="B3731" s="3">
        <v>2005</v>
      </c>
      <c r="C3731" s="3">
        <v>146</v>
      </c>
      <c r="E3731" s="3">
        <v>-0.36497283000000003</v>
      </c>
      <c r="F3731" s="3">
        <v>57.57497</v>
      </c>
      <c r="G3731" s="3">
        <v>1.595011</v>
      </c>
    </row>
    <row r="3732" spans="1:7">
      <c r="A3732" s="3" t="s">
        <v>26</v>
      </c>
      <c r="B3732" s="3">
        <v>2005</v>
      </c>
      <c r="C3732" s="3">
        <v>146</v>
      </c>
      <c r="E3732" s="3">
        <v>-0.36497283000000003</v>
      </c>
      <c r="F3732" s="3">
        <v>57.57497</v>
      </c>
      <c r="G3732" s="3">
        <v>1.657084</v>
      </c>
    </row>
    <row r="3733" spans="1:7">
      <c r="A3733" s="3" t="s">
        <v>26</v>
      </c>
      <c r="B3733" s="3">
        <v>2005</v>
      </c>
      <c r="C3733" s="3">
        <v>146</v>
      </c>
      <c r="E3733" s="3">
        <v>-0.36497283000000003</v>
      </c>
      <c r="F3733" s="3">
        <v>57.57497</v>
      </c>
      <c r="G3733" s="3">
        <v>1.9816290000000001</v>
      </c>
    </row>
    <row r="3734" spans="1:7">
      <c r="A3734" s="3" t="s">
        <v>26</v>
      </c>
      <c r="B3734" s="3">
        <v>2006</v>
      </c>
      <c r="C3734" s="3">
        <v>146</v>
      </c>
      <c r="E3734" s="3">
        <v>0.33999183999999999</v>
      </c>
      <c r="F3734" s="3">
        <v>54.637791</v>
      </c>
      <c r="G3734" s="3">
        <v>1.6000749999999999</v>
      </c>
    </row>
    <row r="3735" spans="1:7">
      <c r="A3735" s="3" t="s">
        <v>26</v>
      </c>
      <c r="B3735" s="3">
        <v>2006</v>
      </c>
      <c r="C3735" s="3">
        <v>146</v>
      </c>
      <c r="E3735" s="3">
        <v>0.33999183999999999</v>
      </c>
      <c r="F3735" s="3">
        <v>54.637791</v>
      </c>
      <c r="G3735" s="3">
        <v>1.658444</v>
      </c>
    </row>
    <row r="3736" spans="1:7">
      <c r="A3736" s="3" t="s">
        <v>26</v>
      </c>
      <c r="B3736" s="3">
        <v>2006</v>
      </c>
      <c r="C3736" s="3">
        <v>146</v>
      </c>
      <c r="E3736" s="3">
        <v>0.33999183999999999</v>
      </c>
      <c r="F3736" s="3">
        <v>54.637791</v>
      </c>
      <c r="G3736" s="3">
        <v>1.7102550000000001</v>
      </c>
    </row>
    <row r="3737" spans="1:7">
      <c r="A3737" s="3" t="s">
        <v>26</v>
      </c>
      <c r="B3737" s="3">
        <v>2006</v>
      </c>
      <c r="C3737" s="3">
        <v>146</v>
      </c>
      <c r="E3737" s="3">
        <v>0.33999183999999999</v>
      </c>
      <c r="F3737" s="3">
        <v>54.637791</v>
      </c>
      <c r="G3737" s="3">
        <v>1.7280450000000001</v>
      </c>
    </row>
    <row r="3738" spans="1:7">
      <c r="A3738" s="3" t="s">
        <v>26</v>
      </c>
      <c r="B3738" s="3">
        <v>2006</v>
      </c>
      <c r="C3738" s="3">
        <v>146</v>
      </c>
      <c r="E3738" s="3">
        <v>0.33999183999999999</v>
      </c>
      <c r="F3738" s="3">
        <v>54.637791</v>
      </c>
      <c r="G3738" s="3">
        <v>1.741935</v>
      </c>
    </row>
    <row r="3739" spans="1:7">
      <c r="A3739" s="3" t="s">
        <v>26</v>
      </c>
      <c r="B3739" s="3">
        <v>2006</v>
      </c>
      <c r="C3739" s="3">
        <v>146</v>
      </c>
      <c r="E3739" s="3">
        <v>0.33999183999999999</v>
      </c>
      <c r="F3739" s="3">
        <v>54.637791</v>
      </c>
      <c r="G3739" s="3">
        <v>1.741935</v>
      </c>
    </row>
    <row r="3740" spans="1:7">
      <c r="A3740" s="3" t="s">
        <v>26</v>
      </c>
      <c r="B3740" s="3">
        <v>2006</v>
      </c>
      <c r="C3740" s="3">
        <v>146</v>
      </c>
      <c r="E3740" s="3">
        <v>0.33999183999999999</v>
      </c>
      <c r="F3740" s="3">
        <v>54.637791</v>
      </c>
      <c r="G3740" s="3">
        <v>1.9327669999999999</v>
      </c>
    </row>
    <row r="3741" spans="1:7">
      <c r="A3741" s="3" t="s">
        <v>26</v>
      </c>
      <c r="B3741" s="3">
        <v>2006</v>
      </c>
      <c r="C3741" s="3">
        <v>146</v>
      </c>
      <c r="E3741" s="3">
        <v>0.33999183999999999</v>
      </c>
      <c r="F3741" s="3">
        <v>54.637791</v>
      </c>
      <c r="G3741" s="3">
        <v>1.8784099999999999</v>
      </c>
    </row>
    <row r="3742" spans="1:7">
      <c r="A3742" s="3" t="s">
        <v>26</v>
      </c>
      <c r="B3742" s="3">
        <v>2006</v>
      </c>
      <c r="C3742" s="3">
        <v>146</v>
      </c>
      <c r="E3742" s="3">
        <v>0.33999183999999999</v>
      </c>
      <c r="F3742" s="3">
        <v>54.637791</v>
      </c>
      <c r="G3742" s="3">
        <v>1.90124</v>
      </c>
    </row>
    <row r="3743" spans="1:7">
      <c r="A3743" s="3" t="s">
        <v>26</v>
      </c>
      <c r="B3743" s="3">
        <v>2006</v>
      </c>
      <c r="C3743" s="3">
        <v>146</v>
      </c>
      <c r="E3743" s="3">
        <v>0.33999183999999999</v>
      </c>
      <c r="F3743" s="3">
        <v>54.637791</v>
      </c>
      <c r="G3743" s="3">
        <v>1.980575</v>
      </c>
    </row>
    <row r="3744" spans="1:7">
      <c r="A3744" s="3" t="s">
        <v>26</v>
      </c>
      <c r="B3744" s="3">
        <v>2006</v>
      </c>
      <c r="C3744" s="3">
        <v>146</v>
      </c>
      <c r="E3744" s="3">
        <v>0.33999183999999999</v>
      </c>
      <c r="F3744" s="3">
        <v>54.637791</v>
      </c>
      <c r="G3744" s="3">
        <v>1.976769</v>
      </c>
    </row>
    <row r="3745" spans="1:8">
      <c r="A3745" s="3" t="s">
        <v>26</v>
      </c>
      <c r="B3745" s="3">
        <v>2006</v>
      </c>
      <c r="C3745" s="3">
        <v>146</v>
      </c>
      <c r="E3745" s="3">
        <v>0.33999183999999999</v>
      </c>
      <c r="F3745" s="3">
        <v>54.637791</v>
      </c>
      <c r="G3745" s="3">
        <v>1.978558</v>
      </c>
    </row>
    <row r="3746" spans="1:8">
      <c r="A3746" s="3" t="s">
        <v>26</v>
      </c>
      <c r="B3746" s="3">
        <v>2007</v>
      </c>
      <c r="C3746" s="3">
        <v>146</v>
      </c>
      <c r="E3746" s="3">
        <v>1.6844238</v>
      </c>
      <c r="F3746" s="3">
        <v>48.24577</v>
      </c>
      <c r="G3746" s="3">
        <v>1.8886320000000001</v>
      </c>
    </row>
    <row r="3747" spans="1:8">
      <c r="A3747" s="3" t="s">
        <v>26</v>
      </c>
      <c r="B3747" s="3">
        <v>2007</v>
      </c>
      <c r="C3747" s="3">
        <v>146</v>
      </c>
      <c r="E3747" s="3">
        <v>1.6844238</v>
      </c>
      <c r="F3747" s="3">
        <v>48.24577</v>
      </c>
      <c r="G3747" s="3">
        <v>1.8973279999999999</v>
      </c>
    </row>
    <row r="3748" spans="1:8">
      <c r="A3748" s="3" t="s">
        <v>26</v>
      </c>
      <c r="B3748" s="3">
        <v>2007</v>
      </c>
      <c r="C3748" s="3">
        <v>146</v>
      </c>
      <c r="D3748" s="3">
        <v>2.6679523999999999</v>
      </c>
      <c r="E3748" s="3">
        <v>1.6844238</v>
      </c>
      <c r="F3748" s="3">
        <v>48.24577</v>
      </c>
      <c r="G3748" s="3">
        <v>1.929468</v>
      </c>
    </row>
    <row r="3749" spans="1:8">
      <c r="A3749" s="3" t="s">
        <v>26</v>
      </c>
      <c r="B3749" s="3">
        <v>2007</v>
      </c>
      <c r="C3749" s="3">
        <v>146</v>
      </c>
      <c r="D3749" s="3">
        <v>2.7993332999999998</v>
      </c>
      <c r="E3749" s="3">
        <v>1.6844238</v>
      </c>
      <c r="F3749" s="3">
        <v>48.24577</v>
      </c>
      <c r="G3749" s="3">
        <v>2.0098739999999999</v>
      </c>
    </row>
    <row r="3750" spans="1:8">
      <c r="A3750" s="3" t="s">
        <v>26</v>
      </c>
      <c r="B3750" s="3">
        <v>2007</v>
      </c>
      <c r="C3750" s="3">
        <v>146</v>
      </c>
      <c r="D3750" s="3">
        <v>2.9542174000000001</v>
      </c>
      <c r="E3750" s="3">
        <v>1.6844238</v>
      </c>
      <c r="F3750" s="3">
        <v>48.24577</v>
      </c>
      <c r="G3750" s="3">
        <v>2.0075720000000001</v>
      </c>
    </row>
    <row r="3751" spans="1:8">
      <c r="A3751" s="3" t="s">
        <v>26</v>
      </c>
      <c r="B3751" s="3">
        <v>2007</v>
      </c>
      <c r="C3751" s="3">
        <v>146</v>
      </c>
      <c r="D3751" s="3">
        <v>3.1708094999999998</v>
      </c>
      <c r="E3751" s="3">
        <v>1.6844238</v>
      </c>
      <c r="F3751" s="3">
        <v>48.24577</v>
      </c>
      <c r="G3751" s="3">
        <v>2.0775260000000002</v>
      </c>
    </row>
    <row r="3752" spans="1:8">
      <c r="A3752" s="3" t="s">
        <v>26</v>
      </c>
      <c r="B3752" s="3">
        <v>2007</v>
      </c>
      <c r="C3752" s="3">
        <v>146</v>
      </c>
      <c r="D3752" s="3">
        <v>3.2575908999999998</v>
      </c>
      <c r="E3752" s="3">
        <v>1.6844238</v>
      </c>
      <c r="F3752" s="3">
        <v>48.24577</v>
      </c>
      <c r="G3752" s="3">
        <v>2.142029</v>
      </c>
    </row>
    <row r="3753" spans="1:8">
      <c r="A3753" s="3" t="s">
        <v>26</v>
      </c>
      <c r="B3753" s="3">
        <v>2007</v>
      </c>
      <c r="C3753" s="3">
        <v>146</v>
      </c>
      <c r="D3753" s="3">
        <v>3.0398261</v>
      </c>
      <c r="E3753" s="3">
        <v>1.6844238</v>
      </c>
      <c r="F3753" s="3">
        <v>48.24577</v>
      </c>
      <c r="G3753" s="3">
        <v>2.1830120000000002</v>
      </c>
    </row>
    <row r="3754" spans="1:8">
      <c r="A3754" s="3" t="s">
        <v>26</v>
      </c>
      <c r="B3754" s="3">
        <v>2007</v>
      </c>
      <c r="C3754" s="3">
        <v>146</v>
      </c>
      <c r="D3754" s="3">
        <v>2.9519500000000001</v>
      </c>
      <c r="E3754" s="3">
        <v>1.6844238</v>
      </c>
      <c r="F3754" s="3">
        <v>48.24577</v>
      </c>
      <c r="G3754" s="3">
        <v>2.2329720000000002</v>
      </c>
    </row>
    <row r="3755" spans="1:8">
      <c r="A3755" s="3" t="s">
        <v>26</v>
      </c>
      <c r="B3755" s="3">
        <v>2007</v>
      </c>
      <c r="C3755" s="3">
        <v>146</v>
      </c>
      <c r="D3755" s="3">
        <v>3.0209130000000002</v>
      </c>
      <c r="E3755" s="3">
        <v>1.6844238</v>
      </c>
      <c r="F3755" s="3">
        <v>48.24577</v>
      </c>
      <c r="G3755" s="3">
        <v>2.0553279999999998</v>
      </c>
    </row>
    <row r="3756" spans="1:8">
      <c r="A3756" s="3" t="s">
        <v>26</v>
      </c>
      <c r="B3756" s="3">
        <v>2007</v>
      </c>
      <c r="C3756" s="3">
        <v>146</v>
      </c>
      <c r="D3756" s="3">
        <v>2.9061818000000001</v>
      </c>
      <c r="E3756" s="3">
        <v>1.6844238</v>
      </c>
      <c r="F3756" s="3">
        <v>48.24577</v>
      </c>
      <c r="G3756" s="3">
        <v>2.0207449999999998</v>
      </c>
    </row>
    <row r="3757" spans="1:8">
      <c r="A3757" s="3" t="s">
        <v>26</v>
      </c>
      <c r="B3757" s="3">
        <v>2007</v>
      </c>
      <c r="C3757" s="3">
        <v>146</v>
      </c>
      <c r="D3757" s="3">
        <v>2.9939048000000001</v>
      </c>
      <c r="E3757" s="3">
        <v>1.6844238</v>
      </c>
      <c r="F3757" s="3">
        <v>48.24577</v>
      </c>
      <c r="G3757" s="3">
        <v>2.039466</v>
      </c>
      <c r="H3757" s="3">
        <v>2.8705100000000001E-2</v>
      </c>
    </row>
    <row r="3758" spans="1:8">
      <c r="A3758" s="3" t="s">
        <v>26</v>
      </c>
      <c r="B3758" s="3">
        <v>2008</v>
      </c>
      <c r="C3758" s="3">
        <v>146</v>
      </c>
      <c r="D3758" s="3">
        <v>2.8763912999999999</v>
      </c>
      <c r="E3758" s="3">
        <v>2.2599165000000001</v>
      </c>
      <c r="F3758" s="3">
        <v>44.492794000000004</v>
      </c>
      <c r="G3758" s="3">
        <v>1.943009</v>
      </c>
      <c r="H3758" s="3">
        <v>-2.87707E-2</v>
      </c>
    </row>
    <row r="3759" spans="1:8">
      <c r="A3759" s="3" t="s">
        <v>26</v>
      </c>
      <c r="B3759" s="3">
        <v>2008</v>
      </c>
      <c r="C3759" s="3">
        <v>146</v>
      </c>
      <c r="D3759" s="3">
        <v>2.8689524</v>
      </c>
      <c r="E3759" s="3">
        <v>2.2599165000000001</v>
      </c>
      <c r="F3759" s="3">
        <v>44.492794000000004</v>
      </c>
      <c r="G3759" s="3">
        <v>1.9026289999999999</v>
      </c>
    </row>
    <row r="3760" spans="1:8">
      <c r="A3760" s="3" t="s">
        <v>26</v>
      </c>
      <c r="B3760" s="3">
        <v>2008</v>
      </c>
      <c r="C3760" s="3">
        <v>146</v>
      </c>
      <c r="D3760" s="3">
        <v>2.8774761999999998</v>
      </c>
      <c r="E3760" s="3">
        <v>2.2599165000000001</v>
      </c>
      <c r="F3760" s="3">
        <v>44.492794000000004</v>
      </c>
      <c r="G3760" s="3">
        <v>1.8506309999999999</v>
      </c>
    </row>
    <row r="3761" spans="1:8">
      <c r="A3761" s="3" t="s">
        <v>26</v>
      </c>
      <c r="B3761" s="3">
        <v>2008</v>
      </c>
      <c r="C3761" s="3">
        <v>146</v>
      </c>
      <c r="D3761" s="3">
        <v>3.0635455</v>
      </c>
      <c r="E3761" s="3">
        <v>2.2599165000000001</v>
      </c>
      <c r="F3761" s="3">
        <v>44.492794000000004</v>
      </c>
      <c r="G3761" s="3">
        <v>1.692485</v>
      </c>
    </row>
    <row r="3762" spans="1:8">
      <c r="A3762" s="3" t="s">
        <v>26</v>
      </c>
      <c r="B3762" s="3">
        <v>2008</v>
      </c>
      <c r="C3762" s="3">
        <v>146</v>
      </c>
      <c r="D3762" s="3">
        <v>3.0720000000000001</v>
      </c>
      <c r="E3762" s="3">
        <v>2.2599165000000001</v>
      </c>
      <c r="F3762" s="3">
        <v>44.492794000000004</v>
      </c>
      <c r="G3762" s="3">
        <v>1.712386</v>
      </c>
    </row>
    <row r="3763" spans="1:8">
      <c r="A3763" s="3" t="s">
        <v>26</v>
      </c>
      <c r="B3763" s="3">
        <v>2008</v>
      </c>
      <c r="C3763" s="3">
        <v>146</v>
      </c>
      <c r="D3763" s="3">
        <v>3.3237142999999998</v>
      </c>
      <c r="E3763" s="3">
        <v>2.2599165000000001</v>
      </c>
      <c r="F3763" s="3">
        <v>44.492794000000004</v>
      </c>
      <c r="G3763" s="3">
        <v>1.535758</v>
      </c>
    </row>
    <row r="3764" spans="1:8">
      <c r="A3764" s="3" t="s">
        <v>26</v>
      </c>
      <c r="B3764" s="3">
        <v>2008</v>
      </c>
      <c r="C3764" s="3">
        <v>146</v>
      </c>
      <c r="D3764" s="3">
        <v>3.1894783000000002</v>
      </c>
      <c r="E3764" s="3">
        <v>2.2599165000000001</v>
      </c>
      <c r="F3764" s="3">
        <v>44.492794000000004</v>
      </c>
      <c r="G3764" s="3">
        <v>1.469133</v>
      </c>
    </row>
    <row r="3765" spans="1:8">
      <c r="A3765" s="3" t="s">
        <v>26</v>
      </c>
      <c r="B3765" s="3">
        <v>2008</v>
      </c>
      <c r="C3765" s="3">
        <v>146</v>
      </c>
      <c r="D3765" s="3">
        <v>2.9243332999999998</v>
      </c>
      <c r="E3765" s="3">
        <v>2.2599165000000001</v>
      </c>
      <c r="F3765" s="3">
        <v>44.492794000000004</v>
      </c>
      <c r="G3765" s="3">
        <v>1.3974120000000001</v>
      </c>
    </row>
    <row r="3766" spans="1:8">
      <c r="A3766" s="3" t="s">
        <v>26</v>
      </c>
      <c r="B3766" s="3">
        <v>2008</v>
      </c>
      <c r="C3766" s="3">
        <v>146</v>
      </c>
      <c r="D3766" s="3">
        <v>2.7726818</v>
      </c>
      <c r="E3766" s="3">
        <v>2.2599165000000001</v>
      </c>
      <c r="F3766" s="3">
        <v>44.492794000000004</v>
      </c>
      <c r="G3766" s="3">
        <v>1.2708120000000001</v>
      </c>
      <c r="H3766" s="3">
        <v>0.67482319999999996</v>
      </c>
    </row>
    <row r="3767" spans="1:8">
      <c r="A3767" s="3" t="s">
        <v>26</v>
      </c>
      <c r="B3767" s="3">
        <v>2008</v>
      </c>
      <c r="C3767" s="3">
        <v>146</v>
      </c>
      <c r="D3767" s="3">
        <v>2.7897390999999998</v>
      </c>
      <c r="E3767" s="3">
        <v>2.2599165000000001</v>
      </c>
      <c r="F3767" s="3">
        <v>44.492794000000004</v>
      </c>
      <c r="G3767" s="3">
        <v>0.81660569999999999</v>
      </c>
      <c r="H3767" s="3">
        <v>0.6956658</v>
      </c>
    </row>
    <row r="3768" spans="1:8">
      <c r="A3768" s="3" t="s">
        <v>26</v>
      </c>
      <c r="B3768" s="3">
        <v>2008</v>
      </c>
      <c r="C3768" s="3">
        <v>146</v>
      </c>
      <c r="D3768" s="3">
        <v>2.5379999999999998</v>
      </c>
      <c r="E3768" s="3">
        <v>2.2599165000000001</v>
      </c>
      <c r="F3768" s="3">
        <v>44.492794000000004</v>
      </c>
      <c r="G3768" s="3">
        <v>0</v>
      </c>
      <c r="H3768" s="3">
        <v>0.71315660000000003</v>
      </c>
    </row>
    <row r="3769" spans="1:8">
      <c r="A3769" s="3" t="s">
        <v>26</v>
      </c>
      <c r="B3769" s="3">
        <v>2008</v>
      </c>
      <c r="C3769" s="3">
        <v>146</v>
      </c>
      <c r="D3769" s="3">
        <v>2.1561739000000002</v>
      </c>
      <c r="E3769" s="3">
        <v>2.2599165000000001</v>
      </c>
      <c r="F3769" s="3">
        <v>44.492794000000004</v>
      </c>
      <c r="G3769" s="3">
        <v>-0.1318694</v>
      </c>
      <c r="H3769" s="3">
        <v>0.5416666</v>
      </c>
    </row>
    <row r="3770" spans="1:8">
      <c r="A3770" s="3" t="s">
        <v>26</v>
      </c>
      <c r="B3770" s="3">
        <v>2009</v>
      </c>
      <c r="C3770" s="3">
        <v>146</v>
      </c>
      <c r="D3770" s="3">
        <v>2.2094090999999998</v>
      </c>
      <c r="E3770" s="3">
        <v>2.2664065</v>
      </c>
      <c r="F3770" s="3">
        <v>44.569144999999999</v>
      </c>
      <c r="G3770" s="3">
        <v>0.84056969999999998</v>
      </c>
      <c r="H3770" s="3">
        <v>0.49567600000000001</v>
      </c>
    </row>
    <row r="3771" spans="1:8">
      <c r="A3771" s="3" t="s">
        <v>26</v>
      </c>
      <c r="B3771" s="3">
        <v>2009</v>
      </c>
      <c r="C3771" s="3">
        <v>146</v>
      </c>
      <c r="D3771" s="3">
        <v>2.10385</v>
      </c>
      <c r="E3771" s="3">
        <v>2.2664065</v>
      </c>
      <c r="F3771" s="3">
        <v>44.569144999999999</v>
      </c>
      <c r="G3771" s="3">
        <v>0.86188469999999995</v>
      </c>
    </row>
    <row r="3772" spans="1:8">
      <c r="A3772" s="3" t="s">
        <v>26</v>
      </c>
      <c r="B3772" s="3">
        <v>2009</v>
      </c>
      <c r="C3772" s="3">
        <v>146</v>
      </c>
      <c r="D3772" s="3">
        <v>2.145</v>
      </c>
      <c r="E3772" s="3">
        <v>2.2664065</v>
      </c>
      <c r="F3772" s="3">
        <v>44.569144999999999</v>
      </c>
      <c r="G3772" s="3">
        <v>0.56158719999999995</v>
      </c>
    </row>
    <row r="3773" spans="1:8">
      <c r="A3773" s="3" t="s">
        <v>26</v>
      </c>
      <c r="B3773" s="3">
        <v>2009</v>
      </c>
      <c r="C3773" s="3">
        <v>146</v>
      </c>
      <c r="D3773" s="3">
        <v>2.1255454999999999</v>
      </c>
      <c r="E3773" s="3">
        <v>2.2664065</v>
      </c>
      <c r="F3773" s="3">
        <v>44.569144999999999</v>
      </c>
      <c r="G3773" s="3">
        <v>0.30745499999999998</v>
      </c>
    </row>
    <row r="3774" spans="1:8">
      <c r="A3774" s="3" t="s">
        <v>26</v>
      </c>
      <c r="B3774" s="3">
        <v>2009</v>
      </c>
      <c r="C3774" s="3">
        <v>146</v>
      </c>
      <c r="D3774" s="3">
        <v>2.3250951999999998</v>
      </c>
      <c r="E3774" s="3">
        <v>2.2664065</v>
      </c>
      <c r="F3774" s="3">
        <v>44.569144999999999</v>
      </c>
      <c r="G3774" s="3">
        <v>0.22683700000000001</v>
      </c>
    </row>
    <row r="3775" spans="1:8">
      <c r="A3775" s="3" t="s">
        <v>26</v>
      </c>
      <c r="B3775" s="3">
        <v>2009</v>
      </c>
      <c r="C3775" s="3">
        <v>146</v>
      </c>
      <c r="D3775" s="3">
        <v>2.4006363999999998</v>
      </c>
      <c r="E3775" s="3">
        <v>2.2664065</v>
      </c>
      <c r="F3775" s="3">
        <v>44.569144999999999</v>
      </c>
      <c r="G3775" s="3">
        <v>0.380857</v>
      </c>
    </row>
    <row r="3776" spans="1:8">
      <c r="A3776" s="3" t="s">
        <v>26</v>
      </c>
      <c r="B3776" s="3">
        <v>2009</v>
      </c>
      <c r="C3776" s="3">
        <v>146</v>
      </c>
      <c r="D3776" s="3">
        <v>2.1957390999999999</v>
      </c>
      <c r="E3776" s="3">
        <v>2.2664065</v>
      </c>
      <c r="F3776" s="3">
        <v>44.569144999999999</v>
      </c>
      <c r="G3776" s="3">
        <v>0.30067640000000001</v>
      </c>
    </row>
    <row r="3777" spans="1:8">
      <c r="A3777" s="3" t="s">
        <v>26</v>
      </c>
      <c r="B3777" s="3">
        <v>2009</v>
      </c>
      <c r="C3777" s="3">
        <v>146</v>
      </c>
      <c r="D3777" s="3">
        <v>2.0200475999999998</v>
      </c>
      <c r="E3777" s="3">
        <v>2.2664065</v>
      </c>
      <c r="F3777" s="3">
        <v>44.569144999999999</v>
      </c>
      <c r="G3777" s="3">
        <v>0.33203579999999999</v>
      </c>
    </row>
    <row r="3778" spans="1:8">
      <c r="A3778" s="3" t="s">
        <v>26</v>
      </c>
      <c r="B3778" s="3">
        <v>2009</v>
      </c>
      <c r="C3778" s="3">
        <v>146</v>
      </c>
      <c r="D3778" s="3">
        <v>2.0826364000000002</v>
      </c>
      <c r="E3778" s="3">
        <v>2.2664065</v>
      </c>
      <c r="F3778" s="3">
        <v>44.569144999999999</v>
      </c>
      <c r="G3778" s="3">
        <v>0.88272419999999996</v>
      </c>
      <c r="H3778" s="3">
        <v>1.0964750000000001</v>
      </c>
    </row>
    <row r="3779" spans="1:8">
      <c r="A3779" s="3" t="s">
        <v>26</v>
      </c>
      <c r="B3779" s="3">
        <v>2009</v>
      </c>
      <c r="C3779" s="3">
        <v>146</v>
      </c>
      <c r="D3779" s="3">
        <v>2.0436817999999999</v>
      </c>
      <c r="E3779" s="3">
        <v>2.2664065</v>
      </c>
      <c r="F3779" s="3">
        <v>44.569144999999999</v>
      </c>
      <c r="G3779" s="3">
        <v>0.92961850000000001</v>
      </c>
      <c r="H3779" s="3">
        <v>0.82690940000000002</v>
      </c>
    </row>
    <row r="3780" spans="1:8">
      <c r="A3780" s="3" t="s">
        <v>26</v>
      </c>
      <c r="B3780" s="3">
        <v>2009</v>
      </c>
      <c r="C3780" s="3">
        <v>146</v>
      </c>
      <c r="D3780" s="3">
        <v>1.9511429</v>
      </c>
      <c r="E3780" s="3">
        <v>2.2664065</v>
      </c>
      <c r="F3780" s="3">
        <v>44.569144999999999</v>
      </c>
      <c r="G3780" s="3">
        <v>0.98868900000000004</v>
      </c>
      <c r="H3780" s="3">
        <v>0.76453599999999999</v>
      </c>
    </row>
    <row r="3781" spans="1:8">
      <c r="A3781" s="3" t="s">
        <v>26</v>
      </c>
      <c r="B3781" s="3">
        <v>2009</v>
      </c>
      <c r="C3781" s="3">
        <v>146</v>
      </c>
      <c r="D3781" s="3">
        <v>1.8637826</v>
      </c>
      <c r="E3781" s="3">
        <v>2.2664065</v>
      </c>
      <c r="F3781" s="3">
        <v>44.569144999999999</v>
      </c>
      <c r="G3781" s="3">
        <v>1.252999</v>
      </c>
      <c r="H3781" s="3">
        <v>0.76592199999999999</v>
      </c>
    </row>
    <row r="3782" spans="1:8">
      <c r="A3782" s="3" t="s">
        <v>26</v>
      </c>
      <c r="B3782" s="3">
        <v>2010</v>
      </c>
      <c r="C3782" s="3">
        <v>146</v>
      </c>
      <c r="D3782" s="3">
        <v>1.9869048</v>
      </c>
      <c r="E3782" s="3">
        <v>1.1140724</v>
      </c>
      <c r="F3782" s="3">
        <v>42.763987999999998</v>
      </c>
      <c r="G3782" s="3">
        <v>1.6870400000000001</v>
      </c>
      <c r="H3782" s="3">
        <v>0.71088340000000005</v>
      </c>
    </row>
    <row r="3783" spans="1:8">
      <c r="A3783" s="3" t="s">
        <v>26</v>
      </c>
      <c r="B3783" s="3">
        <v>2010</v>
      </c>
      <c r="C3783" s="3">
        <v>146</v>
      </c>
      <c r="D3783" s="3">
        <v>1.9459</v>
      </c>
      <c r="E3783" s="3">
        <v>1.1140724</v>
      </c>
      <c r="F3783" s="3">
        <v>42.763987999999998</v>
      </c>
      <c r="G3783" s="3">
        <v>1.7664550000000001</v>
      </c>
    </row>
    <row r="3784" spans="1:8">
      <c r="A3784" s="3" t="s">
        <v>26</v>
      </c>
      <c r="B3784" s="3">
        <v>2010</v>
      </c>
      <c r="C3784" s="3">
        <v>146</v>
      </c>
      <c r="D3784" s="3">
        <v>1.8960435</v>
      </c>
      <c r="E3784" s="3">
        <v>1.1140724</v>
      </c>
      <c r="F3784" s="3">
        <v>42.763987999999998</v>
      </c>
      <c r="G3784" s="3">
        <v>1.8365370000000001</v>
      </c>
    </row>
    <row r="3785" spans="1:8">
      <c r="A3785" s="3" t="s">
        <v>26</v>
      </c>
      <c r="B3785" s="3">
        <v>2010</v>
      </c>
      <c r="C3785" s="3">
        <v>146</v>
      </c>
      <c r="D3785" s="3">
        <v>1.8821364</v>
      </c>
      <c r="E3785" s="3">
        <v>1.1140724</v>
      </c>
      <c r="F3785" s="3">
        <v>42.763987999999998</v>
      </c>
      <c r="G3785" s="3">
        <v>1.9256549999999999</v>
      </c>
    </row>
    <row r="3786" spans="1:8">
      <c r="A3786" s="3" t="s">
        <v>26</v>
      </c>
      <c r="B3786" s="3">
        <v>2010</v>
      </c>
      <c r="C3786" s="3">
        <v>146</v>
      </c>
      <c r="D3786" s="3">
        <v>1.6307619</v>
      </c>
      <c r="E3786" s="3">
        <v>1.1140724</v>
      </c>
      <c r="F3786" s="3">
        <v>42.763987999999998</v>
      </c>
      <c r="G3786" s="3">
        <v>1.9460489999999999</v>
      </c>
    </row>
    <row r="3787" spans="1:8">
      <c r="A3787" s="3" t="s">
        <v>26</v>
      </c>
      <c r="B3787" s="3">
        <v>2010</v>
      </c>
      <c r="C3787" s="3">
        <v>146</v>
      </c>
      <c r="D3787" s="3">
        <v>1.5241363999999999</v>
      </c>
      <c r="E3787" s="3">
        <v>1.1140724</v>
      </c>
      <c r="F3787" s="3">
        <v>42.763987999999998</v>
      </c>
      <c r="G3787" s="3">
        <v>1.8688009999999999</v>
      </c>
    </row>
    <row r="3788" spans="1:8">
      <c r="A3788" s="3" t="s">
        <v>26</v>
      </c>
      <c r="B3788" s="3">
        <v>2010</v>
      </c>
      <c r="C3788" s="3">
        <v>146</v>
      </c>
      <c r="D3788" s="3">
        <v>1.4323182000000001</v>
      </c>
      <c r="E3788" s="3">
        <v>1.1140724</v>
      </c>
      <c r="F3788" s="3">
        <v>42.763987999999998</v>
      </c>
      <c r="G3788" s="3">
        <v>1.7780100000000001</v>
      </c>
    </row>
    <row r="3789" spans="1:8">
      <c r="A3789" s="3" t="s">
        <v>26</v>
      </c>
      <c r="B3789" s="3">
        <v>2010</v>
      </c>
      <c r="C3789" s="3">
        <v>146</v>
      </c>
      <c r="D3789" s="3">
        <v>1.2341818</v>
      </c>
      <c r="E3789" s="3">
        <v>1.1140724</v>
      </c>
      <c r="F3789" s="3">
        <v>42.763987999999998</v>
      </c>
      <c r="G3789" s="3">
        <v>1.822217</v>
      </c>
    </row>
    <row r="3790" spans="1:8">
      <c r="A3790" s="3" t="s">
        <v>26</v>
      </c>
      <c r="B3790" s="3">
        <v>2010</v>
      </c>
      <c r="C3790" s="3">
        <v>146</v>
      </c>
      <c r="D3790" s="3">
        <v>1.4006364</v>
      </c>
      <c r="E3790" s="3">
        <v>1.1140724</v>
      </c>
      <c r="F3790" s="3">
        <v>42.763987999999998</v>
      </c>
      <c r="G3790" s="3">
        <v>1.7944819999999999</v>
      </c>
      <c r="H3790" s="3">
        <v>-1.7886709999999999</v>
      </c>
    </row>
    <row r="3791" spans="1:8">
      <c r="A3791" s="3" t="s">
        <v>26</v>
      </c>
      <c r="B3791" s="3">
        <v>2010</v>
      </c>
      <c r="C3791" s="3">
        <v>146</v>
      </c>
      <c r="D3791" s="3">
        <v>1.4794761999999999</v>
      </c>
      <c r="E3791" s="3">
        <v>1.1140724</v>
      </c>
      <c r="F3791" s="3">
        <v>42.763987999999998</v>
      </c>
      <c r="G3791" s="3">
        <v>1.796886</v>
      </c>
      <c r="H3791" s="3">
        <v>-1.670895</v>
      </c>
    </row>
    <row r="3792" spans="1:8">
      <c r="A3792" s="3" t="s">
        <v>26</v>
      </c>
      <c r="B3792" s="3">
        <v>2010</v>
      </c>
      <c r="C3792" s="3">
        <v>146</v>
      </c>
      <c r="D3792" s="3">
        <v>1.5171364000000001</v>
      </c>
      <c r="E3792" s="3">
        <v>1.1140724</v>
      </c>
      <c r="F3792" s="3">
        <v>42.763987999999998</v>
      </c>
      <c r="G3792" s="3">
        <v>1.7571639999999999</v>
      </c>
      <c r="H3792" s="3">
        <v>-1.874986</v>
      </c>
    </row>
    <row r="3793" spans="1:8">
      <c r="A3793" s="3" t="s">
        <v>26</v>
      </c>
      <c r="B3793" s="3">
        <v>2010</v>
      </c>
      <c r="C3793" s="3">
        <v>146</v>
      </c>
      <c r="D3793" s="3">
        <v>1.7323043</v>
      </c>
      <c r="E3793" s="3">
        <v>1.1140724</v>
      </c>
      <c r="F3793" s="3">
        <v>42.763987999999998</v>
      </c>
      <c r="G3793" s="3">
        <v>1.9516819999999999</v>
      </c>
      <c r="H3793" s="3">
        <v>-1.7763519999999999</v>
      </c>
    </row>
    <row r="3794" spans="1:8">
      <c r="A3794" s="3" t="s">
        <v>26</v>
      </c>
      <c r="B3794" s="3">
        <v>2011</v>
      </c>
      <c r="C3794" s="3">
        <v>146</v>
      </c>
      <c r="D3794" s="3">
        <v>1.794</v>
      </c>
      <c r="E3794" s="3">
        <v>0.79594569999999998</v>
      </c>
      <c r="F3794" s="3">
        <v>41.143112000000002</v>
      </c>
      <c r="G3794" s="3">
        <v>2.055958</v>
      </c>
      <c r="H3794" s="3">
        <v>-1.6503890000000001</v>
      </c>
    </row>
    <row r="3795" spans="1:8">
      <c r="A3795" s="3" t="s">
        <v>26</v>
      </c>
      <c r="B3795" s="3">
        <v>2011</v>
      </c>
      <c r="C3795" s="3">
        <v>146</v>
      </c>
      <c r="D3795" s="3">
        <v>1.8894</v>
      </c>
      <c r="E3795" s="3">
        <v>0.79594569999999998</v>
      </c>
      <c r="F3795" s="3">
        <v>41.143112000000002</v>
      </c>
      <c r="G3795" s="3">
        <v>2.058084</v>
      </c>
    </row>
    <row r="3796" spans="1:8">
      <c r="A3796" s="3" t="s">
        <v>26</v>
      </c>
      <c r="B3796" s="3">
        <v>2011</v>
      </c>
      <c r="C3796" s="3">
        <v>146</v>
      </c>
      <c r="D3796" s="3">
        <v>1.8435216999999999</v>
      </c>
      <c r="E3796" s="3">
        <v>0.79594569999999998</v>
      </c>
      <c r="F3796" s="3">
        <v>41.143112000000002</v>
      </c>
      <c r="G3796" s="3">
        <v>2.018297</v>
      </c>
    </row>
    <row r="3797" spans="1:8">
      <c r="A3797" s="3" t="s">
        <v>26</v>
      </c>
      <c r="B3797" s="3">
        <v>2011</v>
      </c>
      <c r="C3797" s="3">
        <v>146</v>
      </c>
      <c r="D3797" s="3">
        <v>2.0454286000000002</v>
      </c>
      <c r="E3797" s="3">
        <v>0.79594569999999998</v>
      </c>
      <c r="F3797" s="3">
        <v>41.143112000000002</v>
      </c>
      <c r="G3797" s="3">
        <v>2.046192</v>
      </c>
    </row>
    <row r="3798" spans="1:8">
      <c r="A3798" s="3" t="s">
        <v>26</v>
      </c>
      <c r="B3798" s="3">
        <v>2011</v>
      </c>
      <c r="C3798" s="3">
        <v>146</v>
      </c>
      <c r="D3798" s="3">
        <v>1.8720455</v>
      </c>
      <c r="E3798" s="3">
        <v>0.79594569999999998</v>
      </c>
      <c r="F3798" s="3">
        <v>41.143112000000002</v>
      </c>
      <c r="G3798" s="3">
        <v>1.984639</v>
      </c>
    </row>
    <row r="3799" spans="1:8">
      <c r="A3799" s="3" t="s">
        <v>26</v>
      </c>
      <c r="B3799" s="3">
        <v>2011</v>
      </c>
      <c r="C3799" s="3">
        <v>146</v>
      </c>
      <c r="D3799" s="3">
        <v>1.6741364000000001</v>
      </c>
      <c r="E3799" s="3">
        <v>0.79594569999999998</v>
      </c>
      <c r="F3799" s="3">
        <v>41.143112000000002</v>
      </c>
      <c r="G3799" s="3">
        <v>2.069067</v>
      </c>
    </row>
    <row r="3800" spans="1:8">
      <c r="A3800" s="3" t="s">
        <v>26</v>
      </c>
      <c r="B3800" s="3">
        <v>2011</v>
      </c>
      <c r="C3800" s="3">
        <v>146</v>
      </c>
      <c r="D3800" s="3">
        <v>1.5252380999999999</v>
      </c>
      <c r="E3800" s="3">
        <v>0.79594569999999998</v>
      </c>
      <c r="F3800" s="3">
        <v>41.143112000000002</v>
      </c>
      <c r="G3800" s="3">
        <v>1.948256</v>
      </c>
    </row>
    <row r="3801" spans="1:8">
      <c r="A3801" s="3" t="s">
        <v>26</v>
      </c>
      <c r="B3801" s="3">
        <v>2011</v>
      </c>
      <c r="C3801" s="3">
        <v>146</v>
      </c>
      <c r="D3801" s="3">
        <v>1.0887826</v>
      </c>
      <c r="E3801" s="3">
        <v>0.79594569999999998</v>
      </c>
      <c r="F3801" s="3">
        <v>41.143112000000002</v>
      </c>
      <c r="G3801" s="3">
        <v>1.6906620000000001</v>
      </c>
    </row>
    <row r="3802" spans="1:8">
      <c r="A3802" s="3" t="s">
        <v>26</v>
      </c>
      <c r="B3802" s="3">
        <v>2011</v>
      </c>
      <c r="C3802" s="3">
        <v>146</v>
      </c>
      <c r="D3802" s="3">
        <v>0.94890909000000001</v>
      </c>
      <c r="E3802" s="3">
        <v>0.79594569999999998</v>
      </c>
      <c r="F3802" s="3">
        <v>41.143112000000002</v>
      </c>
      <c r="G3802" s="3">
        <v>1.2741260000000001</v>
      </c>
      <c r="H3802" s="3">
        <v>0.2142365</v>
      </c>
    </row>
    <row r="3803" spans="1:8">
      <c r="A3803" s="3" t="s">
        <v>26</v>
      </c>
      <c r="B3803" s="3">
        <v>2011</v>
      </c>
      <c r="C3803" s="3">
        <v>146</v>
      </c>
      <c r="D3803" s="3">
        <v>0.97647618999999997</v>
      </c>
      <c r="E3803" s="3">
        <v>0.79594569999999998</v>
      </c>
      <c r="F3803" s="3">
        <v>41.143112000000002</v>
      </c>
      <c r="G3803" s="3">
        <v>1.0843929999999999</v>
      </c>
      <c r="H3803" s="3">
        <v>0.16621540000000001</v>
      </c>
    </row>
    <row r="3804" spans="1:8">
      <c r="A3804" s="3" t="s">
        <v>26</v>
      </c>
      <c r="B3804" s="3">
        <v>2011</v>
      </c>
      <c r="C3804" s="3">
        <v>146</v>
      </c>
      <c r="D3804" s="3">
        <v>0.85868182000000004</v>
      </c>
      <c r="E3804" s="3">
        <v>0.79594569999999998</v>
      </c>
      <c r="F3804" s="3">
        <v>41.143112000000002</v>
      </c>
      <c r="G3804" s="3">
        <v>0.69418100000000005</v>
      </c>
      <c r="H3804" s="3">
        <v>0.1109262</v>
      </c>
    </row>
    <row r="3805" spans="1:8">
      <c r="A3805" s="3" t="s">
        <v>26</v>
      </c>
      <c r="B3805" s="3">
        <v>2011</v>
      </c>
      <c r="C3805" s="3">
        <v>146</v>
      </c>
      <c r="D3805" s="3">
        <v>0.71672727000000003</v>
      </c>
      <c r="E3805" s="3">
        <v>0.79594569999999998</v>
      </c>
      <c r="F3805" s="3">
        <v>41.143112000000002</v>
      </c>
      <c r="G3805" s="3">
        <v>0.23403489999999999</v>
      </c>
      <c r="H3805" s="3">
        <v>2.7305800000000002E-2</v>
      </c>
    </row>
    <row r="3806" spans="1:8">
      <c r="A3806" s="3" t="s">
        <v>26</v>
      </c>
      <c r="B3806" s="3">
        <v>2012</v>
      </c>
      <c r="C3806" s="3">
        <v>146</v>
      </c>
      <c r="D3806" s="3">
        <v>0.73581817999999999</v>
      </c>
      <c r="E3806" s="3">
        <v>0.82642567</v>
      </c>
      <c r="F3806" s="3">
        <v>41.543689999999998</v>
      </c>
      <c r="G3806" s="3">
        <v>1.3434470000000001</v>
      </c>
      <c r="H3806" s="3">
        <v>9.7941200000000006E-2</v>
      </c>
    </row>
    <row r="3807" spans="1:8">
      <c r="A3807" s="3" t="s">
        <v>26</v>
      </c>
      <c r="B3807" s="3">
        <v>2012</v>
      </c>
      <c r="C3807" s="3">
        <v>146</v>
      </c>
      <c r="D3807" s="3">
        <v>0.75161904999999996</v>
      </c>
      <c r="E3807" s="3">
        <v>0.82642567</v>
      </c>
      <c r="F3807" s="3">
        <v>41.543689999999998</v>
      </c>
      <c r="G3807" s="3">
        <v>1.353661</v>
      </c>
    </row>
    <row r="3808" spans="1:8">
      <c r="A3808" s="3" t="s">
        <v>26</v>
      </c>
      <c r="B3808" s="3">
        <v>2012</v>
      </c>
      <c r="C3808" s="3">
        <v>146</v>
      </c>
      <c r="D3808" s="3">
        <v>0.80495455000000005</v>
      </c>
      <c r="E3808" s="3">
        <v>0.82642567</v>
      </c>
      <c r="F3808" s="3">
        <v>41.543689999999998</v>
      </c>
      <c r="G3808" s="3">
        <v>1.3743799999999999</v>
      </c>
    </row>
    <row r="3809" spans="1:8">
      <c r="A3809" s="3" t="s">
        <v>26</v>
      </c>
      <c r="B3809" s="3">
        <v>2012</v>
      </c>
      <c r="C3809" s="3">
        <v>146</v>
      </c>
      <c r="D3809" s="3">
        <v>0.75319048</v>
      </c>
      <c r="E3809" s="3">
        <v>0.82642567</v>
      </c>
      <c r="F3809" s="3">
        <v>41.543689999999998</v>
      </c>
      <c r="G3809" s="3">
        <v>1.504659</v>
      </c>
    </row>
    <row r="3810" spans="1:8">
      <c r="A3810" s="3" t="s">
        <v>26</v>
      </c>
      <c r="B3810" s="3">
        <v>2012</v>
      </c>
      <c r="C3810" s="3">
        <v>146</v>
      </c>
      <c r="D3810" s="3">
        <v>0.62043477999999996</v>
      </c>
      <c r="E3810" s="3">
        <v>0.82642567</v>
      </c>
      <c r="F3810" s="3">
        <v>41.543689999999998</v>
      </c>
      <c r="G3810" s="3">
        <v>1.4832240000000001</v>
      </c>
    </row>
    <row r="3811" spans="1:8">
      <c r="A3811" s="3" t="s">
        <v>26</v>
      </c>
      <c r="B3811" s="3">
        <v>2012</v>
      </c>
      <c r="C3811" s="3">
        <v>146</v>
      </c>
      <c r="D3811" s="3">
        <v>0.55419048000000004</v>
      </c>
      <c r="E3811" s="3">
        <v>0.82642567</v>
      </c>
      <c r="F3811" s="3">
        <v>41.543689999999998</v>
      </c>
      <c r="G3811" s="3">
        <v>1.365329</v>
      </c>
    </row>
    <row r="3812" spans="1:8">
      <c r="A3812" s="3" t="s">
        <v>26</v>
      </c>
      <c r="B3812" s="3">
        <v>2012</v>
      </c>
      <c r="C3812" s="3">
        <v>146</v>
      </c>
      <c r="D3812" s="3">
        <v>0.51722727000000002</v>
      </c>
      <c r="E3812" s="3">
        <v>0.82642567</v>
      </c>
      <c r="F3812" s="3">
        <v>41.543689999999998</v>
      </c>
      <c r="G3812" s="3">
        <v>1.436704</v>
      </c>
    </row>
    <row r="3813" spans="1:8">
      <c r="A3813" s="3" t="s">
        <v>26</v>
      </c>
      <c r="B3813" s="3">
        <v>2012</v>
      </c>
      <c r="C3813" s="3">
        <v>146</v>
      </c>
      <c r="D3813" s="3">
        <v>0.53186957000000001</v>
      </c>
      <c r="E3813" s="3">
        <v>0.82642567</v>
      </c>
      <c r="F3813" s="3">
        <v>41.543689999999998</v>
      </c>
      <c r="G3813" s="3">
        <v>1.32151</v>
      </c>
    </row>
    <row r="3814" spans="1:8">
      <c r="A3814" s="3" t="s">
        <v>26</v>
      </c>
      <c r="B3814" s="3">
        <v>2012</v>
      </c>
      <c r="C3814" s="3">
        <v>146</v>
      </c>
      <c r="D3814" s="3">
        <v>0.56789999999999996</v>
      </c>
      <c r="E3814" s="3">
        <v>0.82642567</v>
      </c>
      <c r="F3814" s="3">
        <v>41.543689999999998</v>
      </c>
      <c r="G3814" s="3">
        <v>1.277536</v>
      </c>
      <c r="H3814" s="3">
        <v>0.60362479999999996</v>
      </c>
    </row>
    <row r="3815" spans="1:8">
      <c r="A3815" s="3" t="s">
        <v>26</v>
      </c>
      <c r="B3815" s="3">
        <v>2012</v>
      </c>
      <c r="C3815" s="3">
        <v>146</v>
      </c>
      <c r="D3815" s="3">
        <v>0.49330435</v>
      </c>
      <c r="E3815" s="3">
        <v>0.82642567</v>
      </c>
      <c r="F3815" s="3">
        <v>41.543689999999998</v>
      </c>
      <c r="G3815" s="3">
        <v>1.2270430000000001</v>
      </c>
      <c r="H3815" s="3">
        <v>0.68985439999999998</v>
      </c>
    </row>
    <row r="3816" spans="1:8">
      <c r="A3816" s="3" t="s">
        <v>26</v>
      </c>
      <c r="B3816" s="3">
        <v>2012</v>
      </c>
      <c r="C3816" s="3">
        <v>146</v>
      </c>
      <c r="D3816" s="3">
        <v>0.44563636000000001</v>
      </c>
      <c r="E3816" s="3">
        <v>0.82642567</v>
      </c>
      <c r="F3816" s="3">
        <v>41.543689999999998</v>
      </c>
      <c r="G3816" s="3">
        <v>1.1294729999999999</v>
      </c>
      <c r="H3816" s="3">
        <v>0.72444649999999999</v>
      </c>
    </row>
    <row r="3817" spans="1:8">
      <c r="A3817" s="3" t="s">
        <v>26</v>
      </c>
      <c r="B3817" s="3">
        <v>2012</v>
      </c>
      <c r="C3817" s="3">
        <v>146</v>
      </c>
      <c r="D3817" s="3">
        <v>0.47309523999999997</v>
      </c>
      <c r="E3817" s="3">
        <v>0.82642567</v>
      </c>
      <c r="F3817" s="3">
        <v>41.543689999999998</v>
      </c>
      <c r="G3817" s="3">
        <v>1.1025240000000001</v>
      </c>
      <c r="H3817" s="3">
        <v>0.85635570000000005</v>
      </c>
    </row>
    <row r="3818" spans="1:8">
      <c r="A3818" s="3" t="s">
        <v>26</v>
      </c>
      <c r="B3818" s="3">
        <v>2013</v>
      </c>
      <c r="C3818" s="3">
        <v>146</v>
      </c>
      <c r="D3818" s="3">
        <v>0.63478261000000002</v>
      </c>
      <c r="E3818" s="3">
        <v>0.37574479</v>
      </c>
      <c r="F3818" s="3">
        <v>42.209243999999998</v>
      </c>
      <c r="G3818" s="3">
        <v>1.533971</v>
      </c>
      <c r="H3818" s="3">
        <v>0.83717680000000005</v>
      </c>
    </row>
    <row r="3819" spans="1:8">
      <c r="A3819" s="3" t="s">
        <v>26</v>
      </c>
      <c r="B3819" s="3">
        <v>2013</v>
      </c>
      <c r="C3819" s="3">
        <v>146</v>
      </c>
      <c r="D3819" s="3">
        <v>0.73599999999999999</v>
      </c>
      <c r="E3819" s="3">
        <v>0.37574479</v>
      </c>
      <c r="F3819" s="3">
        <v>42.209243999999998</v>
      </c>
      <c r="G3819" s="3">
        <v>1.6070279999999999</v>
      </c>
    </row>
    <row r="3820" spans="1:8">
      <c r="A3820" s="3" t="s">
        <v>26</v>
      </c>
      <c r="B3820" s="3">
        <v>2013</v>
      </c>
      <c r="C3820" s="3">
        <v>146</v>
      </c>
      <c r="D3820" s="3">
        <v>0.71733332999999999</v>
      </c>
      <c r="E3820" s="3">
        <v>0.37574479</v>
      </c>
      <c r="F3820" s="3">
        <v>42.209243999999998</v>
      </c>
      <c r="G3820" s="3">
        <v>1.6586810000000001</v>
      </c>
    </row>
    <row r="3821" spans="1:8">
      <c r="A3821" s="3" t="s">
        <v>26</v>
      </c>
      <c r="B3821" s="3">
        <v>2013</v>
      </c>
      <c r="C3821" s="3">
        <v>146</v>
      </c>
      <c r="D3821" s="3">
        <v>0.61463635999999999</v>
      </c>
      <c r="E3821" s="3">
        <v>0.37574479</v>
      </c>
      <c r="F3821" s="3">
        <v>42.209243999999998</v>
      </c>
      <c r="G3821" s="3">
        <v>1.6431709999999999</v>
      </c>
    </row>
    <row r="3822" spans="1:8">
      <c r="A3822" s="3" t="s">
        <v>26</v>
      </c>
      <c r="B3822" s="3">
        <v>2013</v>
      </c>
      <c r="C3822" s="3">
        <v>146</v>
      </c>
      <c r="D3822" s="3">
        <v>0.60882608999999999</v>
      </c>
      <c r="E3822" s="3">
        <v>0.37574479</v>
      </c>
      <c r="F3822" s="3">
        <v>42.209243999999998</v>
      </c>
      <c r="G3822" s="3">
        <v>1.631508</v>
      </c>
    </row>
    <row r="3823" spans="1:8">
      <c r="A3823" s="3" t="s">
        <v>26</v>
      </c>
      <c r="B3823" s="3">
        <v>2013</v>
      </c>
      <c r="C3823" s="3">
        <v>146</v>
      </c>
      <c r="D3823" s="3">
        <v>0.85014999999999996</v>
      </c>
      <c r="E3823" s="3">
        <v>0.37574479</v>
      </c>
      <c r="F3823" s="3">
        <v>42.209243999999998</v>
      </c>
      <c r="G3823" s="3">
        <v>1.641059</v>
      </c>
    </row>
    <row r="3824" spans="1:8">
      <c r="A3824" s="3" t="s">
        <v>26</v>
      </c>
      <c r="B3824" s="3">
        <v>2013</v>
      </c>
      <c r="C3824" s="3">
        <v>146</v>
      </c>
      <c r="D3824" s="3">
        <v>1.0027826</v>
      </c>
      <c r="E3824" s="3">
        <v>0.37574479</v>
      </c>
      <c r="F3824" s="3">
        <v>42.209243999999998</v>
      </c>
      <c r="G3824" s="3">
        <v>1.6647419999999999</v>
      </c>
    </row>
    <row r="3825" spans="1:8">
      <c r="A3825" s="3" t="s">
        <v>26</v>
      </c>
      <c r="B3825" s="3">
        <v>2013</v>
      </c>
      <c r="C3825" s="3">
        <v>146</v>
      </c>
      <c r="D3825" s="3">
        <v>1.0294091000000001</v>
      </c>
      <c r="E3825" s="3">
        <v>0.37574479</v>
      </c>
      <c r="F3825" s="3">
        <v>42.209243999999998</v>
      </c>
      <c r="G3825" s="3">
        <v>1.6411849999999999</v>
      </c>
    </row>
    <row r="3826" spans="1:8">
      <c r="A3826" s="3" t="s">
        <v>26</v>
      </c>
      <c r="B3826" s="3">
        <v>2013</v>
      </c>
      <c r="C3826" s="3">
        <v>146</v>
      </c>
      <c r="D3826" s="3">
        <v>1.0922381000000001</v>
      </c>
      <c r="E3826" s="3">
        <v>0.37574479</v>
      </c>
      <c r="F3826" s="3">
        <v>42.209243999999998</v>
      </c>
      <c r="G3826" s="3">
        <v>1.88788</v>
      </c>
      <c r="H3826" s="3">
        <v>0.60186459999999997</v>
      </c>
    </row>
    <row r="3827" spans="1:8">
      <c r="A3827" s="3" t="s">
        <v>26</v>
      </c>
      <c r="B3827" s="3">
        <v>2013</v>
      </c>
      <c r="C3827" s="3">
        <v>146</v>
      </c>
      <c r="D3827" s="3">
        <v>1.0006086999999999</v>
      </c>
      <c r="E3827" s="3">
        <v>0.37574479</v>
      </c>
      <c r="F3827" s="3">
        <v>42.209243999999998</v>
      </c>
      <c r="G3827" s="3">
        <v>1.9</v>
      </c>
      <c r="H3827" s="3">
        <v>0.4784487</v>
      </c>
    </row>
    <row r="3828" spans="1:8">
      <c r="A3828" s="3" t="s">
        <v>26</v>
      </c>
      <c r="B3828" s="3">
        <v>2013</v>
      </c>
      <c r="C3828" s="3">
        <v>146</v>
      </c>
      <c r="D3828" s="3">
        <v>0.93009523999999999</v>
      </c>
      <c r="E3828" s="3">
        <v>0.37574479</v>
      </c>
      <c r="F3828" s="3">
        <v>42.209243999999998</v>
      </c>
      <c r="G3828" s="3">
        <v>2</v>
      </c>
      <c r="H3828" s="3">
        <v>0.27500000000000002</v>
      </c>
    </row>
    <row r="3829" spans="1:8">
      <c r="A3829" s="3" t="s">
        <v>26</v>
      </c>
      <c r="B3829" s="3">
        <v>2013</v>
      </c>
      <c r="C3829" s="3">
        <v>146</v>
      </c>
      <c r="D3829" s="3">
        <v>0.99986364000000005</v>
      </c>
      <c r="E3829" s="3">
        <v>0.37574479</v>
      </c>
      <c r="F3829" s="3">
        <v>42.209243999999998</v>
      </c>
      <c r="G3829" s="3">
        <v>2.1</v>
      </c>
      <c r="H3829" s="3">
        <v>0.27500000000000002</v>
      </c>
    </row>
    <row r="3830" spans="1:8">
      <c r="A3830" s="3" t="s">
        <v>26</v>
      </c>
      <c r="B3830" s="3">
        <v>2014</v>
      </c>
      <c r="C3830" s="3">
        <v>146</v>
      </c>
      <c r="D3830" s="3">
        <v>1.1211739000000001</v>
      </c>
      <c r="E3830" s="3">
        <v>5.8180820000000001E-2</v>
      </c>
      <c r="F3830" s="3">
        <v>41.565005999999997</v>
      </c>
      <c r="G3830" s="3">
        <v>2.2547000000000001</v>
      </c>
      <c r="H3830" s="3">
        <v>2.5000000000000001E-2</v>
      </c>
    </row>
    <row r="3831" spans="1:8">
      <c r="A3831" s="3" t="s">
        <v>26</v>
      </c>
      <c r="B3831" s="3">
        <v>2014</v>
      </c>
      <c r="C3831" s="3">
        <v>146</v>
      </c>
      <c r="D3831" s="3">
        <v>1.0001</v>
      </c>
      <c r="E3831" s="3">
        <v>5.8180820000000001E-2</v>
      </c>
      <c r="F3831" s="3">
        <v>41.565005999999997</v>
      </c>
      <c r="G3831" s="3">
        <v>2.2711070000000002</v>
      </c>
    </row>
    <row r="3832" spans="1:8">
      <c r="A3832" s="3" t="s">
        <v>26</v>
      </c>
      <c r="B3832" s="3">
        <v>2014</v>
      </c>
      <c r="C3832" s="3">
        <v>146</v>
      </c>
      <c r="D3832" s="3">
        <v>0.96190476000000003</v>
      </c>
      <c r="E3832" s="3">
        <v>5.8180820000000001E-2</v>
      </c>
      <c r="F3832" s="3">
        <v>41.565005999999997</v>
      </c>
      <c r="G3832" s="3">
        <v>2.1920809999999999</v>
      </c>
    </row>
    <row r="3833" spans="1:8">
      <c r="A3833" s="3" t="s">
        <v>26</v>
      </c>
      <c r="B3833" s="3">
        <v>2014</v>
      </c>
      <c r="C3833" s="3">
        <v>146</v>
      </c>
      <c r="D3833" s="3">
        <v>0.86995454999999999</v>
      </c>
      <c r="E3833" s="3">
        <v>5.8180820000000001E-2</v>
      </c>
      <c r="F3833" s="3">
        <v>41.565005999999997</v>
      </c>
      <c r="G3833" s="3">
        <v>2.2237369999999999</v>
      </c>
    </row>
    <row r="3834" spans="1:8">
      <c r="A3834" s="3" t="s">
        <v>26</v>
      </c>
      <c r="B3834" s="3">
        <v>2014</v>
      </c>
      <c r="C3834" s="3">
        <v>146</v>
      </c>
      <c r="D3834" s="3">
        <v>0.77313635999999997</v>
      </c>
      <c r="E3834" s="3">
        <v>5.8180820000000001E-2</v>
      </c>
      <c r="F3834" s="3">
        <v>41.565005999999997</v>
      </c>
      <c r="G3834" s="3">
        <v>2.1833670000000001</v>
      </c>
    </row>
    <row r="3835" spans="1:8">
      <c r="A3835" s="3" t="s">
        <v>26</v>
      </c>
      <c r="B3835" s="3">
        <v>2014</v>
      </c>
      <c r="C3835" s="3">
        <v>146</v>
      </c>
      <c r="D3835" s="3">
        <v>0.70980951999999997</v>
      </c>
      <c r="E3835" s="3">
        <v>5.8180820000000001E-2</v>
      </c>
      <c r="F3835" s="3">
        <v>41.565005999999997</v>
      </c>
      <c r="G3835" s="3">
        <v>2.2084510000000002</v>
      </c>
    </row>
    <row r="3836" spans="1:8">
      <c r="A3836" s="3" t="s">
        <v>26</v>
      </c>
      <c r="B3836" s="3">
        <v>2014</v>
      </c>
      <c r="C3836" s="3">
        <v>146</v>
      </c>
      <c r="D3836" s="3">
        <v>0.57273912999999999</v>
      </c>
      <c r="E3836" s="3">
        <v>5.8180820000000001E-2</v>
      </c>
      <c r="F3836" s="3">
        <v>41.565005999999997</v>
      </c>
      <c r="G3836" s="3">
        <v>2.1971959999999999</v>
      </c>
    </row>
    <row r="3837" spans="1:8">
      <c r="A3837" s="3" t="s">
        <v>26</v>
      </c>
      <c r="B3837" s="3">
        <v>2014</v>
      </c>
      <c r="C3837" s="3">
        <v>146</v>
      </c>
      <c r="D3837" s="3">
        <v>0.46123809999999998</v>
      </c>
      <c r="E3837" s="3">
        <v>5.8180820000000001E-2</v>
      </c>
      <c r="F3837" s="3">
        <v>41.565005999999997</v>
      </c>
      <c r="G3837" s="3">
        <v>2.1914790000000002</v>
      </c>
    </row>
    <row r="3838" spans="1:8">
      <c r="A3838" s="3" t="s">
        <v>26</v>
      </c>
      <c r="B3838" s="3">
        <v>2014</v>
      </c>
      <c r="C3838" s="3">
        <v>146</v>
      </c>
      <c r="D3838" s="3">
        <v>0.48359090999999998</v>
      </c>
      <c r="E3838" s="3">
        <v>5.8180820000000001E-2</v>
      </c>
      <c r="F3838" s="3">
        <v>41.565005999999997</v>
      </c>
      <c r="G3838" s="3">
        <v>2.08602</v>
      </c>
      <c r="H3838" s="3">
        <v>0.36821320000000002</v>
      </c>
    </row>
    <row r="3839" spans="1:8">
      <c r="A3839" s="3" t="s">
        <v>26</v>
      </c>
      <c r="B3839" s="3">
        <v>2014</v>
      </c>
      <c r="C3839" s="3">
        <v>146</v>
      </c>
      <c r="D3839" s="3">
        <v>0.44517391000000001</v>
      </c>
      <c r="E3839" s="3">
        <v>5.8180820000000001E-2</v>
      </c>
      <c r="F3839" s="3">
        <v>41.565005999999997</v>
      </c>
      <c r="G3839" s="3">
        <v>1.742875</v>
      </c>
      <c r="H3839" s="3">
        <v>0.46000730000000001</v>
      </c>
    </row>
    <row r="3840" spans="1:8">
      <c r="A3840" s="3" t="s">
        <v>26</v>
      </c>
      <c r="B3840" s="3">
        <v>2014</v>
      </c>
      <c r="C3840" s="3">
        <v>146</v>
      </c>
      <c r="D3840" s="3">
        <v>0.38850000000000001</v>
      </c>
      <c r="E3840" s="3">
        <v>5.8180820000000001E-2</v>
      </c>
      <c r="F3840" s="3">
        <v>41.565005999999997</v>
      </c>
      <c r="G3840" s="3">
        <v>1.6311560000000001</v>
      </c>
      <c r="H3840" s="3">
        <v>0.57063489999999994</v>
      </c>
    </row>
    <row r="3841" spans="1:8">
      <c r="A3841" s="3" t="s">
        <v>26</v>
      </c>
      <c r="B3841" s="3">
        <v>2014</v>
      </c>
      <c r="C3841" s="3">
        <v>146</v>
      </c>
      <c r="D3841" s="3">
        <v>0.27052174000000001</v>
      </c>
      <c r="E3841" s="3">
        <v>5.8180820000000001E-2</v>
      </c>
      <c r="F3841" s="3">
        <v>41.565005999999997</v>
      </c>
      <c r="G3841" s="3">
        <v>1.8212299999999999</v>
      </c>
      <c r="H3841" s="3">
        <v>0.56678720000000005</v>
      </c>
    </row>
    <row r="3842" spans="1:8">
      <c r="A3842" s="3" t="s">
        <v>26</v>
      </c>
      <c r="B3842" s="3">
        <v>2015</v>
      </c>
      <c r="C3842" s="3">
        <v>146</v>
      </c>
      <c r="D3842" s="3">
        <v>3.5863640000000002E-2</v>
      </c>
      <c r="E3842" s="3">
        <v>3.3901790000000001E-2</v>
      </c>
      <c r="F3842" s="3">
        <v>41.606746999999999</v>
      </c>
      <c r="G3842" s="3">
        <v>1.994578</v>
      </c>
      <c r="H3842" s="3">
        <v>0.50173800000000002</v>
      </c>
    </row>
    <row r="3843" spans="1:8">
      <c r="A3843" s="3" t="s">
        <v>26</v>
      </c>
      <c r="B3843" s="3">
        <v>2015</v>
      </c>
      <c r="C3843" s="3">
        <v>146</v>
      </c>
      <c r="D3843" s="3">
        <v>-1.6049999999999998E-2</v>
      </c>
      <c r="E3843" s="3">
        <v>3.3901790000000001E-2</v>
      </c>
      <c r="F3843" s="3">
        <v>41.606746999999999</v>
      </c>
      <c r="G3843" s="3">
        <v>0.891953</v>
      </c>
    </row>
    <row r="3844" spans="1:8">
      <c r="A3844" s="3" t="s">
        <v>26</v>
      </c>
      <c r="B3844" s="3">
        <v>2015</v>
      </c>
      <c r="C3844" s="3">
        <v>146</v>
      </c>
      <c r="D3844" s="3">
        <v>-7.0681820000000006E-2</v>
      </c>
      <c r="E3844" s="3">
        <v>3.3901790000000001E-2</v>
      </c>
      <c r="F3844" s="3">
        <v>41.606746999999999</v>
      </c>
      <c r="G3844" s="3">
        <v>1.058076</v>
      </c>
    </row>
    <row r="3845" spans="1:8">
      <c r="A3845" s="3" t="s">
        <v>26</v>
      </c>
      <c r="B3845" s="3">
        <v>2015</v>
      </c>
      <c r="C3845" s="3">
        <v>146</v>
      </c>
      <c r="D3845" s="3">
        <v>-0.11540909000000001</v>
      </c>
      <c r="E3845" s="3">
        <v>3.3901790000000001E-2</v>
      </c>
      <c r="F3845" s="3">
        <v>41.606746999999999</v>
      </c>
      <c r="G3845" s="3">
        <v>1.158012</v>
      </c>
    </row>
    <row r="3846" spans="1:8">
      <c r="A3846" s="3" t="s">
        <v>26</v>
      </c>
      <c r="B3846" s="3">
        <v>2015</v>
      </c>
      <c r="C3846" s="3">
        <v>146</v>
      </c>
      <c r="D3846" s="3">
        <v>3.7999999999999999E-2</v>
      </c>
      <c r="E3846" s="3">
        <v>3.3901790000000001E-2</v>
      </c>
      <c r="F3846" s="3">
        <v>41.606746999999999</v>
      </c>
      <c r="G3846" s="3">
        <v>1.1813119999999999</v>
      </c>
    </row>
    <row r="3847" spans="1:8">
      <c r="A3847" s="3" t="s">
        <v>26</v>
      </c>
      <c r="B3847" s="3">
        <v>2015</v>
      </c>
      <c r="C3847" s="3">
        <v>146</v>
      </c>
      <c r="D3847" s="3">
        <v>0.11172727</v>
      </c>
      <c r="E3847" s="3">
        <v>3.3901790000000001E-2</v>
      </c>
      <c r="F3847" s="3">
        <v>41.606746999999999</v>
      </c>
      <c r="G3847" s="3">
        <v>1.196647</v>
      </c>
    </row>
    <row r="3848" spans="1:8">
      <c r="A3848" s="3" t="s">
        <v>26</v>
      </c>
      <c r="B3848" s="3">
        <v>2015</v>
      </c>
      <c r="C3848" s="3">
        <v>146</v>
      </c>
      <c r="D3848" s="3">
        <v>2.478261E-2</v>
      </c>
      <c r="E3848" s="3">
        <v>3.3901790000000001E-2</v>
      </c>
      <c r="F3848" s="3">
        <v>41.606746999999999</v>
      </c>
      <c r="G3848" s="3">
        <v>1.1876960000000001</v>
      </c>
    </row>
    <row r="3849" spans="1:8">
      <c r="A3849" s="3" t="s">
        <v>26</v>
      </c>
      <c r="B3849" s="3">
        <v>2015</v>
      </c>
      <c r="C3849" s="3">
        <v>146</v>
      </c>
      <c r="D3849" s="3">
        <v>-0.16219048</v>
      </c>
      <c r="E3849" s="3">
        <v>3.3901790000000001E-2</v>
      </c>
      <c r="F3849" s="3">
        <v>41.606746999999999</v>
      </c>
      <c r="G3849" s="3">
        <v>1.218899</v>
      </c>
    </row>
    <row r="3850" spans="1:8">
      <c r="A3850" s="3" t="s">
        <v>26</v>
      </c>
      <c r="B3850" s="3">
        <v>2015</v>
      </c>
      <c r="C3850" s="3">
        <v>146</v>
      </c>
      <c r="D3850" s="3">
        <v>-0.10063635999999999</v>
      </c>
      <c r="E3850" s="3">
        <v>3.3901790000000001E-2</v>
      </c>
      <c r="F3850" s="3">
        <v>41.606746999999999</v>
      </c>
      <c r="G3850" s="3">
        <v>1.2479579999999999</v>
      </c>
      <c r="H3850" s="3">
        <v>0.9038427</v>
      </c>
    </row>
    <row r="3851" spans="1:8">
      <c r="A3851" s="3" t="s">
        <v>26</v>
      </c>
      <c r="B3851" s="3">
        <v>2015</v>
      </c>
      <c r="C3851" s="3">
        <v>146</v>
      </c>
      <c r="D3851" s="3">
        <v>-0.25054545</v>
      </c>
      <c r="E3851" s="3">
        <v>3.3901790000000001E-2</v>
      </c>
      <c r="F3851" s="3">
        <v>41.606746999999999</v>
      </c>
      <c r="G3851" s="3">
        <v>1.2001649999999999</v>
      </c>
      <c r="H3851" s="3">
        <v>0.93458870000000005</v>
      </c>
    </row>
    <row r="3852" spans="1:8">
      <c r="A3852" s="3" t="s">
        <v>26</v>
      </c>
      <c r="B3852" s="3">
        <v>2015</v>
      </c>
      <c r="C3852" s="3">
        <v>146</v>
      </c>
      <c r="D3852" s="3">
        <v>-0.32761905000000002</v>
      </c>
      <c r="E3852" s="3">
        <v>3.3901790000000001E-2</v>
      </c>
      <c r="F3852" s="3">
        <v>41.606746999999999</v>
      </c>
      <c r="G3852" s="3">
        <v>1.177751</v>
      </c>
      <c r="H3852" s="3">
        <v>0.91366329999999996</v>
      </c>
    </row>
    <row r="3853" spans="1:8">
      <c r="A3853" s="3" t="s">
        <v>26</v>
      </c>
      <c r="B3853" s="3">
        <v>2015</v>
      </c>
      <c r="C3853" s="3">
        <v>146</v>
      </c>
      <c r="D3853" s="3">
        <v>-0.19282609000000001</v>
      </c>
      <c r="E3853" s="3">
        <v>3.3901790000000001E-2</v>
      </c>
      <c r="F3853" s="3">
        <v>41.606746999999999</v>
      </c>
      <c r="G3853" s="3">
        <v>1.176625</v>
      </c>
      <c r="H3853" s="3">
        <v>0.98250999999999999</v>
      </c>
    </row>
    <row r="3854" spans="1:8">
      <c r="A3854" s="3" t="s">
        <v>26</v>
      </c>
      <c r="B3854" s="3">
        <v>2016</v>
      </c>
      <c r="C3854" s="3">
        <v>146</v>
      </c>
      <c r="D3854" s="3">
        <v>-0.16171429000000001</v>
      </c>
      <c r="E3854" s="3">
        <v>-4.8695809999999999E-2</v>
      </c>
      <c r="F3854" s="3">
        <v>41.655430000000003</v>
      </c>
      <c r="G3854" s="3">
        <v>1.7</v>
      </c>
      <c r="H3854" s="3">
        <v>0.88035739999999996</v>
      </c>
    </row>
    <row r="3855" spans="1:8">
      <c r="A3855" s="3" t="s">
        <v>26</v>
      </c>
      <c r="B3855" s="3">
        <v>2016</v>
      </c>
      <c r="C3855" s="3">
        <v>146</v>
      </c>
      <c r="D3855" s="3">
        <v>-0.33547619000000001</v>
      </c>
      <c r="E3855" s="3">
        <v>-4.8695809999999999E-2</v>
      </c>
      <c r="F3855" s="3">
        <v>41.655430000000003</v>
      </c>
      <c r="G3855" s="3">
        <v>1.6255010000000001</v>
      </c>
    </row>
    <row r="3856" spans="1:8">
      <c r="A3856" s="3" t="s">
        <v>26</v>
      </c>
      <c r="B3856" s="3">
        <v>2016</v>
      </c>
      <c r="C3856" s="3">
        <v>146</v>
      </c>
      <c r="D3856" s="3">
        <v>-0.35821739000000002</v>
      </c>
      <c r="E3856" s="3">
        <v>-4.8695809999999999E-2</v>
      </c>
      <c r="F3856" s="3">
        <v>41.655430000000003</v>
      </c>
      <c r="G3856" s="3">
        <v>1.5214099999999999</v>
      </c>
    </row>
    <row r="3857" spans="1:8">
      <c r="A3857" s="3" t="s">
        <v>26</v>
      </c>
      <c r="B3857" s="3">
        <v>2016</v>
      </c>
      <c r="C3857" s="3">
        <v>146</v>
      </c>
      <c r="D3857" s="3">
        <v>-0.33438095000000001</v>
      </c>
      <c r="E3857" s="3">
        <v>-4.8695809999999999E-2</v>
      </c>
      <c r="F3857" s="3">
        <v>41.655430000000003</v>
      </c>
      <c r="G3857" s="3">
        <v>1.471549</v>
      </c>
    </row>
    <row r="3858" spans="1:8">
      <c r="A3858" s="3" t="s">
        <v>26</v>
      </c>
      <c r="B3858" s="3">
        <v>2016</v>
      </c>
      <c r="C3858" s="3">
        <v>146</v>
      </c>
      <c r="D3858" s="3">
        <v>-0.31240909</v>
      </c>
      <c r="E3858" s="3">
        <v>-4.8695809999999999E-2</v>
      </c>
      <c r="F3858" s="3">
        <v>41.655430000000003</v>
      </c>
      <c r="G3858" s="3">
        <v>1.522848</v>
      </c>
    </row>
    <row r="3859" spans="1:8">
      <c r="A3859" s="3" t="s">
        <v>26</v>
      </c>
      <c r="B3859" s="3">
        <v>2016</v>
      </c>
      <c r="C3859" s="3">
        <v>146</v>
      </c>
      <c r="D3859" s="3">
        <v>-0.48763635999999999</v>
      </c>
      <c r="E3859" s="3">
        <v>-4.8695809999999999E-2</v>
      </c>
      <c r="F3859" s="3">
        <v>41.655430000000003</v>
      </c>
      <c r="G3859" s="3">
        <v>1.522192</v>
      </c>
    </row>
    <row r="3860" spans="1:8">
      <c r="A3860" s="3" t="s">
        <v>26</v>
      </c>
      <c r="B3860" s="3">
        <v>2016</v>
      </c>
      <c r="C3860" s="3">
        <v>146</v>
      </c>
      <c r="D3860" s="3">
        <v>-0.59685714000000001</v>
      </c>
      <c r="E3860" s="3">
        <v>-4.8695809999999999E-2</v>
      </c>
      <c r="F3860" s="3">
        <v>41.655430000000003</v>
      </c>
      <c r="G3860" s="3">
        <v>1.3391759999999999</v>
      </c>
    </row>
    <row r="3861" spans="1:8">
      <c r="A3861" s="3" t="s">
        <v>26</v>
      </c>
      <c r="B3861" s="3">
        <v>2016</v>
      </c>
      <c r="C3861" s="3">
        <v>146</v>
      </c>
      <c r="D3861" s="3">
        <v>-0.54713042999999995</v>
      </c>
      <c r="E3861" s="3">
        <v>-4.8695809999999999E-2</v>
      </c>
      <c r="F3861" s="3">
        <v>41.655430000000003</v>
      </c>
      <c r="G3861" s="3">
        <v>1.355872</v>
      </c>
    </row>
    <row r="3862" spans="1:8">
      <c r="A3862" s="3" t="s">
        <v>26</v>
      </c>
      <c r="B3862" s="3">
        <v>2016</v>
      </c>
      <c r="C3862" s="3">
        <v>146</v>
      </c>
      <c r="D3862" s="3">
        <v>-0.48031817999999998</v>
      </c>
      <c r="E3862" s="3">
        <v>-4.8695809999999999E-2</v>
      </c>
      <c r="F3862" s="3">
        <v>41.655430000000003</v>
      </c>
      <c r="G3862" s="3">
        <v>1.3422289999999999</v>
      </c>
      <c r="H3862" s="3">
        <v>0.27053480000000002</v>
      </c>
    </row>
    <row r="3863" spans="1:8">
      <c r="A3863" s="3" t="s">
        <v>26</v>
      </c>
      <c r="B3863" s="3">
        <v>2016</v>
      </c>
      <c r="C3863" s="3">
        <v>146</v>
      </c>
      <c r="D3863" s="3">
        <v>-0.50285714000000004</v>
      </c>
      <c r="E3863" s="3">
        <v>-4.8695809999999999E-2</v>
      </c>
      <c r="F3863" s="3">
        <v>41.655430000000003</v>
      </c>
      <c r="G3863" s="3">
        <v>1.4234640000000001</v>
      </c>
      <c r="H3863" s="3">
        <v>0.1462281</v>
      </c>
    </row>
    <row r="3864" spans="1:8">
      <c r="A3864" s="3" t="s">
        <v>26</v>
      </c>
      <c r="B3864" s="3">
        <v>2016</v>
      </c>
      <c r="C3864" s="3">
        <v>146</v>
      </c>
      <c r="D3864" s="3">
        <v>-0.23899999999999999</v>
      </c>
      <c r="E3864" s="3">
        <v>-4.8695809999999999E-2</v>
      </c>
      <c r="F3864" s="3">
        <v>41.655430000000003</v>
      </c>
      <c r="G3864" s="3">
        <v>1.450563</v>
      </c>
      <c r="H3864" s="3">
        <v>7.0516999999999996E-2</v>
      </c>
    </row>
    <row r="3865" spans="1:8">
      <c r="A3865" s="3" t="s">
        <v>26</v>
      </c>
      <c r="B3865" s="3">
        <v>2016</v>
      </c>
      <c r="C3865" s="3">
        <v>146</v>
      </c>
      <c r="D3865" s="3">
        <v>-0.13704545000000001</v>
      </c>
      <c r="E3865" s="3">
        <v>-4.8695809999999999E-2</v>
      </c>
      <c r="F3865" s="3">
        <v>41.655430000000003</v>
      </c>
      <c r="G3865" s="3">
        <v>1.5095019999999999</v>
      </c>
      <c r="H3865" s="3">
        <v>4.7783399999999997E-2</v>
      </c>
    </row>
    <row r="3866" spans="1:8">
      <c r="A3866" s="3" t="s">
        <v>26</v>
      </c>
      <c r="B3866" s="3">
        <v>2017</v>
      </c>
      <c r="C3866" s="3">
        <v>146</v>
      </c>
      <c r="D3866" s="3">
        <v>-0.13895455000000001</v>
      </c>
      <c r="E3866" s="3">
        <v>-0.14967823</v>
      </c>
      <c r="F3866" s="3">
        <v>40.481205000000003</v>
      </c>
      <c r="G3866" s="3">
        <v>1.7179880000000001</v>
      </c>
      <c r="H3866" s="3">
        <v>0.13005920000000001</v>
      </c>
    </row>
    <row r="3867" spans="1:8">
      <c r="A3867" s="3" t="s">
        <v>26</v>
      </c>
      <c r="B3867" s="3">
        <v>2017</v>
      </c>
      <c r="C3867" s="3">
        <v>146</v>
      </c>
      <c r="D3867" s="3">
        <v>-0.14710000000000001</v>
      </c>
      <c r="E3867" s="3">
        <v>-0.14967823</v>
      </c>
      <c r="F3867" s="3">
        <v>40.481205000000003</v>
      </c>
      <c r="G3867" s="3">
        <v>1.6861200000000001</v>
      </c>
      <c r="H3867" s="3">
        <v>0.36820819999999999</v>
      </c>
    </row>
    <row r="3868" spans="1:8">
      <c r="A3868" s="3" t="s">
        <v>26</v>
      </c>
      <c r="B3868" s="3">
        <v>2017</v>
      </c>
      <c r="C3868" s="3">
        <v>146</v>
      </c>
      <c r="D3868" s="3">
        <v>-8.1478259999999997E-2</v>
      </c>
      <c r="E3868" s="3">
        <v>-0.14967823</v>
      </c>
      <c r="F3868" s="3">
        <v>40.481205000000003</v>
      </c>
      <c r="G3868" s="3">
        <v>1.665076</v>
      </c>
      <c r="H3868" s="3">
        <v>0.37356980000000001</v>
      </c>
    </row>
    <row r="3869" spans="1:8">
      <c r="A3869" s="3" t="s">
        <v>26</v>
      </c>
      <c r="B3869" s="3">
        <v>2017</v>
      </c>
      <c r="C3869" s="3">
        <v>146</v>
      </c>
      <c r="D3869" s="3">
        <v>-0.17674999999999999</v>
      </c>
      <c r="E3869" s="3">
        <v>-0.14967823</v>
      </c>
      <c r="F3869" s="3">
        <v>40.481205000000003</v>
      </c>
      <c r="G3869" s="3">
        <v>1.6806080000000001</v>
      </c>
      <c r="H3869" s="3">
        <v>0.43307020000000002</v>
      </c>
    </row>
    <row r="3870" spans="1:8">
      <c r="A3870" s="3" t="s">
        <v>26</v>
      </c>
      <c r="B3870" s="3">
        <v>2017</v>
      </c>
      <c r="C3870" s="3">
        <v>146</v>
      </c>
      <c r="D3870" s="3">
        <v>-0.11600000000000001</v>
      </c>
      <c r="E3870" s="3">
        <v>-0.14967823</v>
      </c>
      <c r="F3870" s="3">
        <v>40.481205000000003</v>
      </c>
      <c r="G3870" s="3">
        <v>1.700423</v>
      </c>
      <c r="H3870" s="3">
        <v>0.5734513</v>
      </c>
    </row>
    <row r="3871" spans="1:8">
      <c r="A3871" s="3" t="s">
        <v>26</v>
      </c>
      <c r="B3871" s="3">
        <v>2017</v>
      </c>
      <c r="C3871" s="3">
        <v>146</v>
      </c>
      <c r="D3871" s="3">
        <v>-0.17304544999999999</v>
      </c>
      <c r="E3871" s="3">
        <v>-0.14967823</v>
      </c>
      <c r="F3871" s="3">
        <v>40.481205000000003</v>
      </c>
      <c r="G3871" s="3">
        <v>1.6891670000000001</v>
      </c>
      <c r="H3871" s="3">
        <v>0.51008719999999996</v>
      </c>
    </row>
    <row r="3872" spans="1:8">
      <c r="A3872" s="3" t="s">
        <v>26</v>
      </c>
      <c r="B3872" s="3">
        <v>2017</v>
      </c>
      <c r="C3872" s="3">
        <v>146</v>
      </c>
      <c r="D3872" s="3">
        <v>-1.1619050000000001E-2</v>
      </c>
      <c r="E3872" s="3">
        <v>-0.14967823</v>
      </c>
      <c r="F3872" s="3">
        <v>40.481205000000003</v>
      </c>
      <c r="G3872" s="3">
        <v>1.7017059999999999</v>
      </c>
      <c r="H3872" s="3">
        <v>0.50847569999999997</v>
      </c>
    </row>
    <row r="3873" spans="1:8">
      <c r="A3873" s="3" t="s">
        <v>26</v>
      </c>
      <c r="B3873" s="3">
        <v>2017</v>
      </c>
      <c r="C3873" s="3">
        <v>146</v>
      </c>
      <c r="D3873" s="3">
        <v>-0.13356522000000001</v>
      </c>
      <c r="E3873" s="3">
        <v>-0.14967823</v>
      </c>
      <c r="F3873" s="3">
        <v>40.481205000000003</v>
      </c>
      <c r="G3873" s="3">
        <v>1.7037119999999999</v>
      </c>
      <c r="H3873" s="3">
        <v>0.5299625</v>
      </c>
    </row>
    <row r="3874" spans="1:8">
      <c r="A3874" s="3" t="s">
        <v>26</v>
      </c>
      <c r="B3874" s="3">
        <v>2017</v>
      </c>
      <c r="C3874" s="3">
        <v>146</v>
      </c>
      <c r="D3874" s="3">
        <v>-0.112</v>
      </c>
      <c r="E3874" s="3">
        <v>-0.14967823</v>
      </c>
      <c r="F3874" s="3">
        <v>40.481205000000003</v>
      </c>
      <c r="G3874" s="3">
        <v>1.7310399999999999</v>
      </c>
      <c r="H3874" s="3">
        <v>0.20271059999999999</v>
      </c>
    </row>
    <row r="3875" spans="1:8">
      <c r="A3875" s="3" t="s">
        <v>26</v>
      </c>
      <c r="B3875" s="3">
        <v>2017</v>
      </c>
      <c r="C3875" s="3">
        <v>146</v>
      </c>
      <c r="D3875" s="3">
        <v>-6.6727270000000005E-2</v>
      </c>
      <c r="E3875" s="3">
        <v>-0.14967823</v>
      </c>
      <c r="F3875" s="3">
        <v>40.481205000000003</v>
      </c>
      <c r="G3875" s="3">
        <v>1.763771</v>
      </c>
      <c r="H3875" s="3">
        <v>0.42062070000000001</v>
      </c>
    </row>
    <row r="3876" spans="1:8">
      <c r="A3876" s="3" t="s">
        <v>26</v>
      </c>
      <c r="B3876" s="3">
        <v>2017</v>
      </c>
      <c r="C3876" s="3">
        <v>146</v>
      </c>
      <c r="D3876" s="3">
        <v>-0.13500000000000001</v>
      </c>
      <c r="E3876" s="3">
        <v>-0.14967823</v>
      </c>
      <c r="F3876" s="3">
        <v>40.481205000000003</v>
      </c>
      <c r="G3876" s="3">
        <v>1.792389</v>
      </c>
      <c r="H3876" s="3">
        <v>0.51796390000000003</v>
      </c>
    </row>
    <row r="3877" spans="1:8">
      <c r="A3877" s="3" t="s">
        <v>26</v>
      </c>
      <c r="B3877" s="3">
        <v>2017</v>
      </c>
      <c r="C3877" s="3">
        <v>146</v>
      </c>
      <c r="D3877" s="3">
        <v>-0.17723810000000001</v>
      </c>
      <c r="E3877" s="3">
        <v>-0.14967823</v>
      </c>
      <c r="F3877" s="3">
        <v>40.481205000000003</v>
      </c>
      <c r="G3877" s="3">
        <v>1.883524</v>
      </c>
      <c r="H3877" s="3">
        <v>0.53532950000000001</v>
      </c>
    </row>
    <row r="3878" spans="1:8">
      <c r="A3878" s="3" t="s">
        <v>26</v>
      </c>
      <c r="B3878" s="3">
        <v>2018</v>
      </c>
      <c r="C3878" s="3">
        <v>146</v>
      </c>
      <c r="D3878" s="3">
        <v>-2.9086959999999999E-2</v>
      </c>
      <c r="E3878" s="3">
        <v>-0.12269161000000001</v>
      </c>
      <c r="F3878" s="3">
        <v>41.204341999999997</v>
      </c>
      <c r="G3878" s="3">
        <v>1.6823380000000001</v>
      </c>
      <c r="H3878" s="3">
        <v>0.49467460000000002</v>
      </c>
    </row>
    <row r="3879" spans="1:8">
      <c r="A3879" s="3" t="s">
        <v>26</v>
      </c>
      <c r="B3879" s="3">
        <v>2018</v>
      </c>
      <c r="C3879" s="3">
        <v>146</v>
      </c>
      <c r="D3879" s="3">
        <v>0.12805</v>
      </c>
      <c r="E3879" s="3">
        <v>-0.12269161000000001</v>
      </c>
      <c r="F3879" s="3">
        <v>41.204341999999997</v>
      </c>
      <c r="G3879" s="3">
        <v>1.726156</v>
      </c>
      <c r="H3879" s="3">
        <v>0.31153530000000001</v>
      </c>
    </row>
    <row r="3880" spans="1:8">
      <c r="A3880" s="3" t="s">
        <v>26</v>
      </c>
      <c r="B3880" s="3">
        <v>2018</v>
      </c>
      <c r="C3880" s="3">
        <v>146</v>
      </c>
      <c r="D3880" s="3">
        <v>5.1409089999999998E-2</v>
      </c>
      <c r="E3880" s="3">
        <v>-0.12269161000000001</v>
      </c>
      <c r="F3880" s="3">
        <v>41.204341999999997</v>
      </c>
      <c r="G3880" s="3">
        <v>1.7299899999999999</v>
      </c>
      <c r="H3880" s="3">
        <v>0.25195840000000003</v>
      </c>
    </row>
    <row r="3881" spans="1:8">
      <c r="A3881" s="3" t="s">
        <v>26</v>
      </c>
      <c r="B3881" s="3">
        <v>2018</v>
      </c>
      <c r="C3881" s="3">
        <v>146</v>
      </c>
      <c r="D3881" s="3">
        <v>3.014286E-2</v>
      </c>
      <c r="E3881" s="3">
        <v>-0.12269161000000001</v>
      </c>
      <c r="F3881" s="3">
        <v>41.204341999999997</v>
      </c>
      <c r="G3881" s="3">
        <v>1.7660260000000001</v>
      </c>
      <c r="H3881" s="3">
        <v>0.28011730000000001</v>
      </c>
    </row>
    <row r="3882" spans="1:8">
      <c r="A3882" s="3" t="s">
        <v>26</v>
      </c>
      <c r="B3882" s="3">
        <v>2018</v>
      </c>
      <c r="C3882" s="3">
        <v>146</v>
      </c>
      <c r="D3882" s="3">
        <v>2.0826089999999998E-2</v>
      </c>
      <c r="E3882" s="3">
        <v>-0.12269161000000001</v>
      </c>
      <c r="F3882" s="3">
        <v>41.204341999999997</v>
      </c>
      <c r="G3882" s="3">
        <v>1.813593</v>
      </c>
      <c r="H3882" s="3">
        <v>0.20817820000000001</v>
      </c>
    </row>
    <row r="3883" spans="1:8">
      <c r="A3883" s="3" t="s">
        <v>26</v>
      </c>
      <c r="B3883" s="3">
        <v>2018</v>
      </c>
      <c r="C3883" s="3">
        <v>146</v>
      </c>
      <c r="D3883" s="3">
        <v>-4.7666670000000001E-2</v>
      </c>
      <c r="E3883" s="3">
        <v>-0.12269161000000001</v>
      </c>
      <c r="F3883" s="3">
        <v>41.204341999999997</v>
      </c>
      <c r="G3883" s="3">
        <v>1.755001</v>
      </c>
      <c r="H3883" s="3">
        <v>0.26705010000000001</v>
      </c>
    </row>
    <row r="3884" spans="1:8">
      <c r="A3884" s="3" t="s">
        <v>26</v>
      </c>
      <c r="B3884" s="3">
        <v>2018</v>
      </c>
      <c r="C3884" s="3">
        <v>146</v>
      </c>
      <c r="D3884" s="3">
        <v>-8.9363639999999994E-2</v>
      </c>
      <c r="E3884" s="3">
        <v>-0.12269161000000001</v>
      </c>
      <c r="F3884" s="3">
        <v>41.204341999999997</v>
      </c>
      <c r="G3884" s="3">
        <v>1.700914</v>
      </c>
      <c r="H3884" s="3">
        <v>0.20853050000000001</v>
      </c>
    </row>
    <row r="3885" spans="1:8">
      <c r="A3885" s="3" t="s">
        <v>26</v>
      </c>
      <c r="B3885" s="3">
        <v>2018</v>
      </c>
      <c r="C3885" s="3">
        <v>146</v>
      </c>
      <c r="D3885" s="3">
        <v>-0.11165217</v>
      </c>
      <c r="E3885" s="3">
        <v>-0.12269161000000001</v>
      </c>
      <c r="F3885" s="3">
        <v>41.204341999999997</v>
      </c>
      <c r="G3885" s="3">
        <v>1.6843269999999999</v>
      </c>
      <c r="H3885" s="3">
        <v>0.26727669999999998</v>
      </c>
    </row>
    <row r="3886" spans="1:8">
      <c r="A3886" s="3" t="s">
        <v>26</v>
      </c>
      <c r="B3886" s="3">
        <v>2018</v>
      </c>
      <c r="C3886" s="3">
        <v>146</v>
      </c>
      <c r="D3886" s="3">
        <v>-3.6400000000000002E-2</v>
      </c>
      <c r="E3886" s="3">
        <v>-0.12269161000000001</v>
      </c>
      <c r="F3886" s="3">
        <v>41.204341999999997</v>
      </c>
      <c r="G3886" s="3">
        <v>1.7599590000000001</v>
      </c>
      <c r="H3886" s="3">
        <v>5.2676000000000001E-2</v>
      </c>
    </row>
    <row r="3887" spans="1:8">
      <c r="A3887" s="3" t="s">
        <v>26</v>
      </c>
      <c r="B3887" s="3">
        <v>2018</v>
      </c>
      <c r="C3887" s="3">
        <v>146</v>
      </c>
      <c r="D3887" s="3">
        <v>9.3913E-3</v>
      </c>
      <c r="E3887" s="3">
        <v>-0.12269161000000001</v>
      </c>
      <c r="F3887" s="3">
        <v>41.204341999999997</v>
      </c>
      <c r="G3887" s="3">
        <v>1.745479</v>
      </c>
      <c r="H3887" s="3">
        <v>-8.9668800000000007E-2</v>
      </c>
    </row>
    <row r="3888" spans="1:8">
      <c r="A3888" s="3" t="s">
        <v>26</v>
      </c>
      <c r="B3888" s="3">
        <v>2018</v>
      </c>
      <c r="C3888" s="3">
        <v>146</v>
      </c>
      <c r="D3888" s="3">
        <v>-5.3181819999999998E-2</v>
      </c>
      <c r="E3888" s="3">
        <v>-0.12269161000000001</v>
      </c>
      <c r="F3888" s="3">
        <v>41.204341999999997</v>
      </c>
      <c r="G3888" s="3">
        <v>1.784106</v>
      </c>
      <c r="H3888" s="3">
        <v>-0.21067759999999999</v>
      </c>
    </row>
    <row r="3889" spans="1:8">
      <c r="A3889" s="3" t="s">
        <v>26</v>
      </c>
      <c r="B3889" s="3">
        <v>2018</v>
      </c>
      <c r="C3889" s="3">
        <v>146</v>
      </c>
      <c r="D3889" s="3">
        <v>-0.217</v>
      </c>
      <c r="E3889" s="3">
        <v>-0.12269161000000001</v>
      </c>
      <c r="F3889" s="3">
        <v>41.204341999999997</v>
      </c>
      <c r="G3889" s="3">
        <v>1.6116220000000001</v>
      </c>
      <c r="H3889" s="3">
        <v>-0.28770240000000002</v>
      </c>
    </row>
    <row r="3890" spans="1:8">
      <c r="A3890" s="3" t="s">
        <v>26</v>
      </c>
      <c r="B3890" s="3">
        <v>2019</v>
      </c>
      <c r="C3890" s="3">
        <v>146</v>
      </c>
      <c r="D3890" s="3">
        <v>-0.20952174000000001</v>
      </c>
      <c r="E3890" s="3">
        <v>-6.8230470000000001E-2</v>
      </c>
      <c r="F3890" s="3">
        <v>39.215294</v>
      </c>
      <c r="G3890" s="3">
        <v>1.5808519999999999</v>
      </c>
      <c r="H3890" s="3">
        <v>-0.1590424</v>
      </c>
    </row>
    <row r="3891" spans="1:8">
      <c r="A3891" s="3" t="s">
        <v>26</v>
      </c>
      <c r="B3891" s="3">
        <v>2019</v>
      </c>
      <c r="C3891" s="3">
        <v>146</v>
      </c>
      <c r="D3891" s="3">
        <v>-0.29494999999999999</v>
      </c>
      <c r="E3891" s="3">
        <v>-6.8230470000000001E-2</v>
      </c>
      <c r="F3891" s="3">
        <v>39.215294</v>
      </c>
      <c r="G3891" s="3">
        <v>1.6547289999999999</v>
      </c>
      <c r="H3891" s="3">
        <v>0.61767700000000003</v>
      </c>
    </row>
    <row r="3892" spans="1:8">
      <c r="A3892" s="3" t="s">
        <v>26</v>
      </c>
      <c r="B3892" s="3">
        <v>2019</v>
      </c>
      <c r="C3892" s="3">
        <v>146</v>
      </c>
      <c r="D3892" s="3">
        <v>-0.35895238000000002</v>
      </c>
      <c r="E3892" s="3">
        <v>-6.8230470000000001E-2</v>
      </c>
      <c r="F3892" s="3">
        <v>39.215294</v>
      </c>
      <c r="G3892" s="3">
        <v>1.538376</v>
      </c>
      <c r="H3892" s="3">
        <v>0.58400479999999999</v>
      </c>
    </row>
    <row r="3893" spans="1:8">
      <c r="A3893" s="3" t="s">
        <v>26</v>
      </c>
      <c r="B3893" s="3">
        <v>2019</v>
      </c>
      <c r="C3893" s="3">
        <v>146</v>
      </c>
      <c r="D3893" s="3">
        <v>-0.31640909</v>
      </c>
      <c r="E3893" s="3">
        <v>-6.8230470000000001E-2</v>
      </c>
      <c r="F3893" s="3">
        <v>39.215294</v>
      </c>
      <c r="G3893" s="3">
        <v>1.519425</v>
      </c>
      <c r="H3893" s="3">
        <v>0.77097660000000001</v>
      </c>
    </row>
    <row r="3894" spans="1:8">
      <c r="A3894" s="3" t="s">
        <v>26</v>
      </c>
      <c r="B3894" s="3">
        <v>2019</v>
      </c>
      <c r="C3894" s="3">
        <v>146</v>
      </c>
      <c r="D3894" s="3">
        <v>-0.38991303999999999</v>
      </c>
      <c r="E3894" s="3">
        <v>-6.8230470000000001E-2</v>
      </c>
      <c r="F3894" s="3">
        <v>39.215294</v>
      </c>
      <c r="G3894" s="3">
        <v>1.537131</v>
      </c>
      <c r="H3894" s="3">
        <v>0.83474809999999999</v>
      </c>
    </row>
    <row r="3895" spans="1:8">
      <c r="A3895" s="3" t="s">
        <v>26</v>
      </c>
      <c r="B3895" s="3">
        <v>2019</v>
      </c>
      <c r="C3895" s="3">
        <v>146</v>
      </c>
      <c r="D3895" s="3">
        <v>-0.51254999999999995</v>
      </c>
      <c r="E3895" s="3">
        <v>-6.8230470000000001E-2</v>
      </c>
      <c r="F3895" s="3">
        <v>39.215294</v>
      </c>
      <c r="G3895" s="3">
        <v>1.5108680000000001</v>
      </c>
      <c r="H3895" s="3">
        <v>0.88969149999999997</v>
      </c>
    </row>
    <row r="3896" spans="1:8">
      <c r="A3896" s="3" t="s">
        <v>26</v>
      </c>
      <c r="B3896" s="3">
        <v>2019</v>
      </c>
      <c r="C3896" s="3">
        <v>146</v>
      </c>
      <c r="D3896" s="3">
        <v>-0.63834782999999995</v>
      </c>
      <c r="E3896" s="3">
        <v>-6.8230470000000001E-2</v>
      </c>
      <c r="F3896" s="3">
        <v>39.215294</v>
      </c>
      <c r="G3896" s="3">
        <v>1.462834</v>
      </c>
      <c r="H3896" s="3">
        <v>0.87263619999999997</v>
      </c>
    </row>
    <row r="3897" spans="1:8">
      <c r="A3897" s="3" t="s">
        <v>26</v>
      </c>
      <c r="B3897" s="3">
        <v>2019</v>
      </c>
      <c r="C3897" s="3">
        <v>146</v>
      </c>
      <c r="D3897" s="3">
        <v>-0.98963635999999999</v>
      </c>
      <c r="E3897" s="3">
        <v>-6.8230470000000001E-2</v>
      </c>
      <c r="F3897" s="3">
        <v>39.215294</v>
      </c>
      <c r="G3897" s="3">
        <v>1.4339379999999999</v>
      </c>
      <c r="H3897" s="3">
        <v>0.83620760000000005</v>
      </c>
    </row>
    <row r="3898" spans="1:8">
      <c r="A3898" s="3" t="s">
        <v>26</v>
      </c>
      <c r="B3898" s="3">
        <v>2019</v>
      </c>
      <c r="C3898" s="3">
        <v>146</v>
      </c>
      <c r="D3898" s="3">
        <v>-0.84938095000000002</v>
      </c>
      <c r="E3898" s="3">
        <v>-6.8230470000000001E-2</v>
      </c>
      <c r="F3898" s="3">
        <v>39.215294</v>
      </c>
      <c r="G3898" s="3">
        <v>1.307185</v>
      </c>
      <c r="H3898" s="3">
        <v>0.72274229999999995</v>
      </c>
    </row>
    <row r="3899" spans="1:8">
      <c r="A3899" s="3" t="s">
        <v>26</v>
      </c>
      <c r="B3899" s="3">
        <v>2019</v>
      </c>
      <c r="C3899" s="3">
        <v>146</v>
      </c>
      <c r="D3899" s="3">
        <v>-0.66621739000000002</v>
      </c>
      <c r="E3899" s="3">
        <v>-6.8230470000000001E-2</v>
      </c>
      <c r="F3899" s="3">
        <v>39.215294</v>
      </c>
      <c r="G3899" s="3">
        <v>1.1804870000000001</v>
      </c>
      <c r="H3899" s="3">
        <v>0.81327899999999997</v>
      </c>
    </row>
    <row r="3900" spans="1:8">
      <c r="A3900" s="3" t="s">
        <v>26</v>
      </c>
      <c r="B3900" s="3">
        <v>2019</v>
      </c>
      <c r="C3900" s="3">
        <v>146</v>
      </c>
      <c r="D3900" s="3">
        <v>-0.53504761999999995</v>
      </c>
      <c r="E3900" s="3">
        <v>-6.8230470000000001E-2</v>
      </c>
      <c r="F3900" s="3">
        <v>39.215294</v>
      </c>
      <c r="G3900" s="3">
        <v>1.096865</v>
      </c>
      <c r="H3900" s="3">
        <v>1.043812</v>
      </c>
    </row>
    <row r="3901" spans="1:8">
      <c r="A3901" s="3" t="s">
        <v>26</v>
      </c>
      <c r="B3901" s="3">
        <v>2019</v>
      </c>
      <c r="C3901" s="3">
        <v>146</v>
      </c>
      <c r="D3901" s="3">
        <v>-0.57863635999999996</v>
      </c>
      <c r="E3901" s="3">
        <v>-6.8230470000000001E-2</v>
      </c>
      <c r="F3901" s="3">
        <v>39.215294</v>
      </c>
      <c r="G3901" s="3">
        <v>1.1840790000000001</v>
      </c>
      <c r="H3901" s="3">
        <v>0.98386079999999998</v>
      </c>
    </row>
    <row r="3902" spans="1:8">
      <c r="A3902" s="3" t="s">
        <v>4</v>
      </c>
      <c r="B3902" s="3">
        <v>1995</v>
      </c>
      <c r="C3902" s="3">
        <v>156</v>
      </c>
      <c r="G3902" s="3">
        <v>2.9714290000000001</v>
      </c>
    </row>
    <row r="3903" spans="1:8">
      <c r="A3903" s="3" t="s">
        <v>4</v>
      </c>
      <c r="B3903" s="3">
        <v>1995</v>
      </c>
      <c r="C3903" s="3">
        <v>156</v>
      </c>
      <c r="G3903" s="3">
        <v>2.9866670000000002</v>
      </c>
    </row>
    <row r="3904" spans="1:8">
      <c r="A3904" s="3" t="s">
        <v>4</v>
      </c>
      <c r="B3904" s="3">
        <v>1995</v>
      </c>
      <c r="C3904" s="3">
        <v>156</v>
      </c>
      <c r="G3904" s="3">
        <v>2.7714289999999999</v>
      </c>
    </row>
    <row r="3905" spans="1:8">
      <c r="A3905" s="3" t="s">
        <v>4</v>
      </c>
      <c r="B3905" s="3">
        <v>1995</v>
      </c>
      <c r="C3905" s="3">
        <v>156</v>
      </c>
      <c r="G3905" s="3">
        <v>2.8642859999999999</v>
      </c>
    </row>
    <row r="3906" spans="1:8">
      <c r="A3906" s="3" t="s">
        <v>4</v>
      </c>
      <c r="B3906" s="3">
        <v>1995</v>
      </c>
      <c r="C3906" s="3">
        <v>156</v>
      </c>
      <c r="G3906" s="3">
        <v>2.7714289999999999</v>
      </c>
      <c r="H3906" s="3">
        <v>-1.1256E-2</v>
      </c>
    </row>
    <row r="3907" spans="1:8">
      <c r="A3907" s="3" t="s">
        <v>4</v>
      </c>
      <c r="B3907" s="3">
        <v>1995</v>
      </c>
      <c r="C3907" s="3">
        <v>156</v>
      </c>
      <c r="G3907" s="3">
        <v>2.4714290000000001</v>
      </c>
      <c r="H3907" s="3">
        <v>0.26228099999999999</v>
      </c>
    </row>
    <row r="3908" spans="1:8">
      <c r="A3908" s="3" t="s">
        <v>4</v>
      </c>
      <c r="B3908" s="3">
        <v>1995</v>
      </c>
      <c r="C3908" s="3">
        <v>156</v>
      </c>
      <c r="G3908" s="3">
        <v>2.4312499999999999</v>
      </c>
      <c r="H3908" s="3">
        <v>0.74424029999999997</v>
      </c>
    </row>
    <row r="3909" spans="1:8">
      <c r="A3909" s="3" t="s">
        <v>4</v>
      </c>
      <c r="B3909" s="3">
        <v>1995</v>
      </c>
      <c r="C3909" s="3">
        <v>156</v>
      </c>
      <c r="G3909" s="3">
        <v>2.3384619999999998</v>
      </c>
      <c r="H3909" s="3">
        <v>0.99906329999999999</v>
      </c>
    </row>
    <row r="3910" spans="1:8">
      <c r="A3910" s="3" t="s">
        <v>4</v>
      </c>
      <c r="B3910" s="3">
        <v>1995</v>
      </c>
      <c r="C3910" s="3">
        <v>156</v>
      </c>
      <c r="G3910" s="3">
        <v>2.35</v>
      </c>
      <c r="H3910" s="3">
        <v>1.1044670000000001</v>
      </c>
    </row>
    <row r="3911" spans="1:8">
      <c r="A3911" s="3" t="s">
        <v>4</v>
      </c>
      <c r="B3911" s="3">
        <v>1995</v>
      </c>
      <c r="C3911" s="3">
        <v>156</v>
      </c>
      <c r="G3911" s="3">
        <v>2.4428570000000001</v>
      </c>
      <c r="H3911" s="3">
        <v>1.2073290000000001</v>
      </c>
    </row>
    <row r="3912" spans="1:8">
      <c r="A3912" s="3" t="s">
        <v>4</v>
      </c>
      <c r="B3912" s="3">
        <v>1995</v>
      </c>
      <c r="C3912" s="3">
        <v>156</v>
      </c>
      <c r="G3912" s="3">
        <v>2.3812500000000001</v>
      </c>
      <c r="H3912" s="3">
        <v>1.311191</v>
      </c>
    </row>
    <row r="3913" spans="1:8">
      <c r="A3913" s="3" t="s">
        <v>4</v>
      </c>
      <c r="B3913" s="3">
        <v>1995</v>
      </c>
      <c r="C3913" s="3">
        <v>156</v>
      </c>
      <c r="G3913" s="3">
        <v>2.266667</v>
      </c>
      <c r="H3913" s="3">
        <v>1.403303</v>
      </c>
    </row>
    <row r="3914" spans="1:8">
      <c r="A3914" s="3" t="s">
        <v>4</v>
      </c>
      <c r="B3914" s="3">
        <v>1996</v>
      </c>
      <c r="C3914" s="3">
        <v>156</v>
      </c>
      <c r="E3914" s="3">
        <v>8.4924360000000004E-2</v>
      </c>
      <c r="F3914" s="3">
        <v>100.08418</v>
      </c>
      <c r="G3914" s="3">
        <v>2.5133329999999998</v>
      </c>
      <c r="H3914" s="3">
        <v>1.585925</v>
      </c>
    </row>
    <row r="3915" spans="1:8">
      <c r="A3915" s="3" t="s">
        <v>4</v>
      </c>
      <c r="B3915" s="3">
        <v>1996</v>
      </c>
      <c r="C3915" s="3">
        <v>156</v>
      </c>
      <c r="E3915" s="3">
        <v>8.4924360000000004E-2</v>
      </c>
      <c r="F3915" s="3">
        <v>100.08418</v>
      </c>
      <c r="G3915" s="3">
        <v>2.6266669999999999</v>
      </c>
    </row>
    <row r="3916" spans="1:8">
      <c r="A3916" s="3" t="s">
        <v>4</v>
      </c>
      <c r="B3916" s="3">
        <v>1996</v>
      </c>
      <c r="C3916" s="3">
        <v>156</v>
      </c>
      <c r="E3916" s="3">
        <v>8.4924360000000004E-2</v>
      </c>
      <c r="F3916" s="3">
        <v>100.08418</v>
      </c>
      <c r="G3916" s="3">
        <v>2.6124999999999998</v>
      </c>
    </row>
    <row r="3917" spans="1:8">
      <c r="A3917" s="3" t="s">
        <v>4</v>
      </c>
      <c r="B3917" s="3">
        <v>1996</v>
      </c>
      <c r="C3917" s="3">
        <v>156</v>
      </c>
      <c r="E3917" s="3">
        <v>8.4924360000000004E-2</v>
      </c>
      <c r="F3917" s="3">
        <v>100.08418</v>
      </c>
      <c r="G3917" s="3">
        <v>2.713333</v>
      </c>
    </row>
    <row r="3918" spans="1:8">
      <c r="A3918" s="3" t="s">
        <v>4</v>
      </c>
      <c r="B3918" s="3">
        <v>1996</v>
      </c>
      <c r="C3918" s="3">
        <v>156</v>
      </c>
      <c r="E3918" s="3">
        <v>8.4924360000000004E-2</v>
      </c>
      <c r="F3918" s="3">
        <v>100.08418</v>
      </c>
      <c r="G3918" s="3">
        <v>2.82</v>
      </c>
      <c r="H3918" s="3">
        <v>0.35298429999999997</v>
      </c>
    </row>
    <row r="3919" spans="1:8">
      <c r="A3919" s="3" t="s">
        <v>4</v>
      </c>
      <c r="B3919" s="3">
        <v>1996</v>
      </c>
      <c r="C3919" s="3">
        <v>156</v>
      </c>
      <c r="E3919" s="3">
        <v>8.4924360000000004E-2</v>
      </c>
      <c r="F3919" s="3">
        <v>100.08418</v>
      </c>
      <c r="G3919" s="3">
        <v>2.8533330000000001</v>
      </c>
      <c r="H3919" s="3">
        <v>0.46933330000000001</v>
      </c>
    </row>
    <row r="3920" spans="1:8">
      <c r="A3920" s="3" t="s">
        <v>4</v>
      </c>
      <c r="B3920" s="3">
        <v>1996</v>
      </c>
      <c r="C3920" s="3">
        <v>156</v>
      </c>
      <c r="E3920" s="3">
        <v>8.4924360000000004E-2</v>
      </c>
      <c r="F3920" s="3">
        <v>100.08418</v>
      </c>
      <c r="G3920" s="3">
        <v>2.9</v>
      </c>
      <c r="H3920" s="3">
        <v>0.66106690000000001</v>
      </c>
    </row>
    <row r="3921" spans="1:8">
      <c r="A3921" s="3" t="s">
        <v>4</v>
      </c>
      <c r="B3921" s="3">
        <v>1996</v>
      </c>
      <c r="C3921" s="3">
        <v>156</v>
      </c>
      <c r="E3921" s="3">
        <v>8.4924360000000004E-2</v>
      </c>
      <c r="F3921" s="3">
        <v>100.08418</v>
      </c>
      <c r="G3921" s="3">
        <v>2.8839999999999999</v>
      </c>
      <c r="H3921" s="3">
        <v>0.62944020000000001</v>
      </c>
    </row>
    <row r="3922" spans="1:8">
      <c r="A3922" s="3" t="s">
        <v>4</v>
      </c>
      <c r="B3922" s="3">
        <v>1996</v>
      </c>
      <c r="C3922" s="3">
        <v>156</v>
      </c>
      <c r="E3922" s="3">
        <v>8.4924360000000004E-2</v>
      </c>
      <c r="F3922" s="3">
        <v>100.08418</v>
      </c>
      <c r="G3922" s="3">
        <v>2.9333330000000002</v>
      </c>
      <c r="H3922" s="3">
        <v>0.79276760000000002</v>
      </c>
    </row>
    <row r="3923" spans="1:8">
      <c r="A3923" s="3" t="s">
        <v>4</v>
      </c>
      <c r="B3923" s="3">
        <v>1996</v>
      </c>
      <c r="C3923" s="3">
        <v>156</v>
      </c>
      <c r="E3923" s="3">
        <v>8.4924360000000004E-2</v>
      </c>
      <c r="F3923" s="3">
        <v>100.08418</v>
      </c>
      <c r="G3923" s="3">
        <v>3.0153850000000002</v>
      </c>
      <c r="H3923" s="3">
        <v>0.89805080000000004</v>
      </c>
    </row>
    <row r="3924" spans="1:8">
      <c r="A3924" s="3" t="s">
        <v>4</v>
      </c>
      <c r="B3924" s="3">
        <v>1996</v>
      </c>
      <c r="C3924" s="3">
        <v>156</v>
      </c>
      <c r="E3924" s="3">
        <v>8.4924360000000004E-2</v>
      </c>
      <c r="F3924" s="3">
        <v>100.08418</v>
      </c>
      <c r="G3924" s="3">
        <v>3.1076920000000001</v>
      </c>
      <c r="H3924" s="3">
        <v>1.3295049999999999</v>
      </c>
    </row>
    <row r="3925" spans="1:8">
      <c r="A3925" s="3" t="s">
        <v>4</v>
      </c>
      <c r="B3925" s="3">
        <v>1996</v>
      </c>
      <c r="C3925" s="3">
        <v>156</v>
      </c>
      <c r="E3925" s="3">
        <v>8.4924360000000004E-2</v>
      </c>
      <c r="F3925" s="3">
        <v>100.08418</v>
      </c>
      <c r="G3925" s="3">
        <v>3.1187499999999999</v>
      </c>
      <c r="H3925" s="3">
        <v>1.7002969999999999</v>
      </c>
    </row>
    <row r="3926" spans="1:8">
      <c r="A3926" s="3" t="s">
        <v>4</v>
      </c>
      <c r="B3926" s="3">
        <v>1997</v>
      </c>
      <c r="C3926" s="3">
        <v>156</v>
      </c>
      <c r="E3926" s="3">
        <v>2.1476668999999999</v>
      </c>
      <c r="F3926" s="3">
        <v>100.24388</v>
      </c>
      <c r="G3926" s="3">
        <v>2.8928569999999998</v>
      </c>
      <c r="H3926" s="3">
        <v>1.727101</v>
      </c>
    </row>
    <row r="3927" spans="1:8">
      <c r="A3927" s="3" t="s">
        <v>4</v>
      </c>
      <c r="B3927" s="3">
        <v>1997</v>
      </c>
      <c r="C3927" s="3">
        <v>156</v>
      </c>
      <c r="E3927" s="3">
        <v>2.1476668999999999</v>
      </c>
      <c r="F3927" s="3">
        <v>100.24388</v>
      </c>
      <c r="G3927" s="3">
        <v>2.8733330000000001</v>
      </c>
    </row>
    <row r="3928" spans="1:8">
      <c r="A3928" s="3" t="s">
        <v>4</v>
      </c>
      <c r="B3928" s="3">
        <v>1997</v>
      </c>
      <c r="C3928" s="3">
        <v>156</v>
      </c>
      <c r="E3928" s="3">
        <v>2.1476668999999999</v>
      </c>
      <c r="F3928" s="3">
        <v>100.24388</v>
      </c>
      <c r="G3928" s="3">
        <v>2.9785710000000001</v>
      </c>
    </row>
    <row r="3929" spans="1:8">
      <c r="A3929" s="3" t="s">
        <v>4</v>
      </c>
      <c r="B3929" s="3">
        <v>1997</v>
      </c>
      <c r="C3929" s="3">
        <v>156</v>
      </c>
      <c r="E3929" s="3">
        <v>2.1476668999999999</v>
      </c>
      <c r="F3929" s="3">
        <v>100.24388</v>
      </c>
      <c r="G3929" s="3">
        <v>2.8812500000000001</v>
      </c>
    </row>
    <row r="3930" spans="1:8">
      <c r="A3930" s="3" t="s">
        <v>4</v>
      </c>
      <c r="B3930" s="3">
        <v>1997</v>
      </c>
      <c r="C3930" s="3">
        <v>156</v>
      </c>
      <c r="E3930" s="3">
        <v>2.1476668999999999</v>
      </c>
      <c r="F3930" s="3">
        <v>100.24388</v>
      </c>
      <c r="G3930" s="3">
        <v>2.96</v>
      </c>
      <c r="H3930" s="3">
        <v>0.32802130000000002</v>
      </c>
    </row>
    <row r="3931" spans="1:8">
      <c r="A3931" s="3" t="s">
        <v>4</v>
      </c>
      <c r="B3931" s="3">
        <v>1997</v>
      </c>
      <c r="C3931" s="3">
        <v>156</v>
      </c>
      <c r="E3931" s="3">
        <v>2.1476668999999999</v>
      </c>
      <c r="F3931" s="3">
        <v>100.24388</v>
      </c>
      <c r="G3931" s="3">
        <v>3.0866669999999998</v>
      </c>
      <c r="H3931" s="3">
        <v>0.6062092</v>
      </c>
    </row>
    <row r="3932" spans="1:8">
      <c r="A3932" s="3" t="s">
        <v>4</v>
      </c>
      <c r="B3932" s="3">
        <v>1997</v>
      </c>
      <c r="C3932" s="3">
        <v>156</v>
      </c>
      <c r="E3932" s="3">
        <v>2.1476668999999999</v>
      </c>
      <c r="F3932" s="3">
        <v>100.24388</v>
      </c>
      <c r="G3932" s="3">
        <v>3.2272729999999998</v>
      </c>
      <c r="H3932" s="3">
        <v>0.72807739999999999</v>
      </c>
    </row>
    <row r="3933" spans="1:8">
      <c r="A3933" s="3" t="s">
        <v>4</v>
      </c>
      <c r="B3933" s="3">
        <v>1997</v>
      </c>
      <c r="C3933" s="3">
        <v>156</v>
      </c>
      <c r="E3933" s="3">
        <v>2.1476668999999999</v>
      </c>
      <c r="F3933" s="3">
        <v>100.24388</v>
      </c>
      <c r="G3933" s="3">
        <v>3.306667</v>
      </c>
      <c r="H3933" s="3">
        <v>0.99641840000000004</v>
      </c>
    </row>
    <row r="3934" spans="1:8">
      <c r="A3934" s="3" t="s">
        <v>4</v>
      </c>
      <c r="B3934" s="3">
        <v>1997</v>
      </c>
      <c r="C3934" s="3">
        <v>156</v>
      </c>
      <c r="E3934" s="3">
        <v>2.1476668999999999</v>
      </c>
      <c r="F3934" s="3">
        <v>100.24388</v>
      </c>
      <c r="G3934" s="3">
        <v>3.3272729999999999</v>
      </c>
      <c r="H3934" s="3">
        <v>1.2703850000000001</v>
      </c>
    </row>
    <row r="3935" spans="1:8">
      <c r="A3935" s="3" t="s">
        <v>4</v>
      </c>
      <c r="B3935" s="3">
        <v>1997</v>
      </c>
      <c r="C3935" s="3">
        <v>156</v>
      </c>
      <c r="E3935" s="3">
        <v>2.1476668999999999</v>
      </c>
      <c r="F3935" s="3">
        <v>100.24388</v>
      </c>
      <c r="G3935" s="3">
        <v>3.6266669999999999</v>
      </c>
      <c r="H3935" s="3">
        <v>1.2044090000000001</v>
      </c>
    </row>
    <row r="3936" spans="1:8">
      <c r="A3936" s="3" t="s">
        <v>4</v>
      </c>
      <c r="B3936" s="3">
        <v>1997</v>
      </c>
      <c r="C3936" s="3">
        <v>156</v>
      </c>
      <c r="E3936" s="3">
        <v>2.1476668999999999</v>
      </c>
      <c r="F3936" s="3">
        <v>100.24388</v>
      </c>
      <c r="G3936" s="3">
        <v>3.4708329999999998</v>
      </c>
      <c r="H3936" s="3">
        <v>1.7083330000000001</v>
      </c>
    </row>
    <row r="3937" spans="1:8">
      <c r="A3937" s="3" t="s">
        <v>4</v>
      </c>
      <c r="B3937" s="3">
        <v>1997</v>
      </c>
      <c r="C3937" s="3">
        <v>156</v>
      </c>
      <c r="E3937" s="3">
        <v>2.1476668999999999</v>
      </c>
      <c r="F3937" s="3">
        <v>100.24388</v>
      </c>
      <c r="G3937" s="3">
        <v>3.4846149999999998</v>
      </c>
      <c r="H3937" s="3">
        <v>1.8979760000000001</v>
      </c>
    </row>
    <row r="3938" spans="1:8">
      <c r="A3938" s="3" t="s">
        <v>4</v>
      </c>
      <c r="B3938" s="3">
        <v>1998</v>
      </c>
      <c r="C3938" s="3">
        <v>156</v>
      </c>
      <c r="E3938" s="3">
        <v>4.7356905999999999</v>
      </c>
      <c r="F3938" s="3">
        <v>95.272491000000002</v>
      </c>
      <c r="G3938" s="3">
        <v>2.964286</v>
      </c>
      <c r="H3938" s="3">
        <v>2.313923</v>
      </c>
    </row>
    <row r="3939" spans="1:8">
      <c r="A3939" s="3" t="s">
        <v>4</v>
      </c>
      <c r="B3939" s="3">
        <v>1998</v>
      </c>
      <c r="C3939" s="3">
        <v>156</v>
      </c>
      <c r="E3939" s="3">
        <v>4.7356905999999999</v>
      </c>
      <c r="F3939" s="3">
        <v>95.272491000000002</v>
      </c>
      <c r="G3939" s="3">
        <v>2.9249999999999998</v>
      </c>
    </row>
    <row r="3940" spans="1:8">
      <c r="A3940" s="3" t="s">
        <v>4</v>
      </c>
      <c r="B3940" s="3">
        <v>1998</v>
      </c>
      <c r="C3940" s="3">
        <v>156</v>
      </c>
      <c r="E3940" s="3">
        <v>4.7356905999999999</v>
      </c>
      <c r="F3940" s="3">
        <v>95.272491000000002</v>
      </c>
      <c r="G3940" s="3">
        <v>2.9142860000000002</v>
      </c>
    </row>
    <row r="3941" spans="1:8">
      <c r="A3941" s="3" t="s">
        <v>4</v>
      </c>
      <c r="B3941" s="3">
        <v>1998</v>
      </c>
      <c r="C3941" s="3">
        <v>156</v>
      </c>
      <c r="E3941" s="3">
        <v>4.7356905999999999</v>
      </c>
      <c r="F3941" s="3">
        <v>95.272491000000002</v>
      </c>
      <c r="G3941" s="3">
        <v>2.84</v>
      </c>
    </row>
    <row r="3942" spans="1:8">
      <c r="A3942" s="3" t="s">
        <v>4</v>
      </c>
      <c r="B3942" s="3">
        <v>1998</v>
      </c>
      <c r="C3942" s="3">
        <v>156</v>
      </c>
      <c r="E3942" s="3">
        <v>4.7356905999999999</v>
      </c>
      <c r="F3942" s="3">
        <v>95.272491000000002</v>
      </c>
      <c r="G3942" s="3">
        <v>2.8714279999999999</v>
      </c>
      <c r="H3942" s="3">
        <v>0.85564110000000004</v>
      </c>
    </row>
    <row r="3943" spans="1:8">
      <c r="A3943" s="3" t="s">
        <v>4</v>
      </c>
      <c r="B3943" s="3">
        <v>1998</v>
      </c>
      <c r="C3943" s="3">
        <v>156</v>
      </c>
      <c r="E3943" s="3">
        <v>4.7356905999999999</v>
      </c>
      <c r="F3943" s="3">
        <v>95.272491000000002</v>
      </c>
      <c r="G3943" s="3">
        <v>2.8076919999999999</v>
      </c>
      <c r="H3943" s="3">
        <v>0.68909609999999999</v>
      </c>
    </row>
    <row r="3944" spans="1:8">
      <c r="A3944" s="3" t="s">
        <v>4</v>
      </c>
      <c r="B3944" s="3">
        <v>1998</v>
      </c>
      <c r="C3944" s="3">
        <v>156</v>
      </c>
      <c r="E3944" s="3">
        <v>4.7356905999999999</v>
      </c>
      <c r="F3944" s="3">
        <v>95.272491000000002</v>
      </c>
      <c r="G3944" s="3">
        <v>2.78</v>
      </c>
      <c r="H3944" s="3">
        <v>0.69356260000000003</v>
      </c>
    </row>
    <row r="3945" spans="1:8">
      <c r="A3945" s="3" t="s">
        <v>4</v>
      </c>
      <c r="B3945" s="3">
        <v>1998</v>
      </c>
      <c r="C3945" s="3">
        <v>156</v>
      </c>
      <c r="E3945" s="3">
        <v>4.7356905999999999</v>
      </c>
      <c r="F3945" s="3">
        <v>95.272491000000002</v>
      </c>
      <c r="G3945" s="3">
        <v>2.75</v>
      </c>
      <c r="H3945" s="3">
        <v>0.78795970000000004</v>
      </c>
    </row>
    <row r="3946" spans="1:8">
      <c r="A3946" s="3" t="s">
        <v>4</v>
      </c>
      <c r="B3946" s="3">
        <v>1998</v>
      </c>
      <c r="C3946" s="3">
        <v>156</v>
      </c>
      <c r="E3946" s="3">
        <v>4.7356905999999999</v>
      </c>
      <c r="F3946" s="3">
        <v>95.272491000000002</v>
      </c>
      <c r="G3946" s="3">
        <v>2.3199999999999998</v>
      </c>
      <c r="H3946" s="3">
        <v>0.96542070000000002</v>
      </c>
    </row>
    <row r="3947" spans="1:8">
      <c r="A3947" s="3" t="s">
        <v>4</v>
      </c>
      <c r="B3947" s="3">
        <v>1998</v>
      </c>
      <c r="C3947" s="3">
        <v>156</v>
      </c>
      <c r="E3947" s="3">
        <v>4.7356905999999999</v>
      </c>
      <c r="F3947" s="3">
        <v>95.272491000000002</v>
      </c>
      <c r="G3947" s="3">
        <v>2.233333</v>
      </c>
      <c r="H3947" s="3">
        <v>0.96739969999999997</v>
      </c>
    </row>
    <row r="3948" spans="1:8">
      <c r="A3948" s="3" t="s">
        <v>4</v>
      </c>
      <c r="B3948" s="3">
        <v>1998</v>
      </c>
      <c r="C3948" s="3">
        <v>156</v>
      </c>
      <c r="E3948" s="3">
        <v>4.7356905999999999</v>
      </c>
      <c r="F3948" s="3">
        <v>95.272491000000002</v>
      </c>
      <c r="G3948" s="3">
        <v>2.0071430000000001</v>
      </c>
      <c r="H3948" s="3">
        <v>1.0026790000000001</v>
      </c>
    </row>
    <row r="3949" spans="1:8">
      <c r="A3949" s="3" t="s">
        <v>4</v>
      </c>
      <c r="B3949" s="3">
        <v>1998</v>
      </c>
      <c r="C3949" s="3">
        <v>156</v>
      </c>
      <c r="E3949" s="3">
        <v>4.7356905999999999</v>
      </c>
      <c r="F3949" s="3">
        <v>95.272491000000002</v>
      </c>
      <c r="G3949" s="3">
        <v>2.046154</v>
      </c>
      <c r="H3949" s="3">
        <v>0.95560599999999996</v>
      </c>
    </row>
    <row r="3950" spans="1:8">
      <c r="A3950" s="3" t="s">
        <v>4</v>
      </c>
      <c r="B3950" s="3">
        <v>1999</v>
      </c>
      <c r="C3950" s="3">
        <v>156</v>
      </c>
      <c r="E3950" s="3">
        <v>4.8144926999999997</v>
      </c>
      <c r="F3950" s="3">
        <v>93.290192000000005</v>
      </c>
      <c r="G3950" s="3">
        <v>2.427273</v>
      </c>
      <c r="H3950" s="3">
        <v>1.08203</v>
      </c>
    </row>
    <row r="3951" spans="1:8">
      <c r="A3951" s="3" t="s">
        <v>4</v>
      </c>
      <c r="B3951" s="3">
        <v>1999</v>
      </c>
      <c r="C3951" s="3">
        <v>156</v>
      </c>
      <c r="E3951" s="3">
        <v>4.8144926999999997</v>
      </c>
      <c r="F3951" s="3">
        <v>93.290192000000005</v>
      </c>
      <c r="G3951" s="3">
        <v>2.1583329999999998</v>
      </c>
    </row>
    <row r="3952" spans="1:8">
      <c r="A3952" s="3" t="s">
        <v>4</v>
      </c>
      <c r="B3952" s="3">
        <v>1999</v>
      </c>
      <c r="C3952" s="3">
        <v>156</v>
      </c>
      <c r="E3952" s="3">
        <v>4.8144926999999997</v>
      </c>
      <c r="F3952" s="3">
        <v>93.290192000000005</v>
      </c>
      <c r="G3952" s="3">
        <v>2.2400000000000002</v>
      </c>
    </row>
    <row r="3953" spans="1:8">
      <c r="A3953" s="3" t="s">
        <v>4</v>
      </c>
      <c r="B3953" s="3">
        <v>1999</v>
      </c>
      <c r="C3953" s="3">
        <v>156</v>
      </c>
      <c r="E3953" s="3">
        <v>4.8144926999999997</v>
      </c>
      <c r="F3953" s="3">
        <v>93.290192000000005</v>
      </c>
      <c r="G3953" s="3">
        <v>2.34</v>
      </c>
    </row>
    <row r="3954" spans="1:8">
      <c r="A3954" s="3" t="s">
        <v>4</v>
      </c>
      <c r="B3954" s="3">
        <v>1999</v>
      </c>
      <c r="C3954" s="3">
        <v>156</v>
      </c>
      <c r="E3954" s="3">
        <v>4.8144926999999997</v>
      </c>
      <c r="F3954" s="3">
        <v>93.290192000000005</v>
      </c>
      <c r="G3954" s="3">
        <v>2.3928569999999998</v>
      </c>
      <c r="H3954" s="3">
        <v>0.72809539999999995</v>
      </c>
    </row>
    <row r="3955" spans="1:8">
      <c r="A3955" s="3" t="s">
        <v>4</v>
      </c>
      <c r="B3955" s="3">
        <v>1999</v>
      </c>
      <c r="C3955" s="3">
        <v>156</v>
      </c>
      <c r="E3955" s="3">
        <v>4.8144926999999997</v>
      </c>
      <c r="F3955" s="3">
        <v>93.290192000000005</v>
      </c>
      <c r="G3955" s="3">
        <v>2.5769229999999999</v>
      </c>
      <c r="H3955" s="3">
        <v>0.67205559999999998</v>
      </c>
    </row>
    <row r="3956" spans="1:8">
      <c r="A3956" s="3" t="s">
        <v>4</v>
      </c>
      <c r="B3956" s="3">
        <v>1999</v>
      </c>
      <c r="C3956" s="3">
        <v>156</v>
      </c>
      <c r="E3956" s="3">
        <v>4.8144926999999997</v>
      </c>
      <c r="F3956" s="3">
        <v>93.290192000000005</v>
      </c>
      <c r="G3956" s="3">
        <v>2.5499999999999998</v>
      </c>
      <c r="H3956" s="3">
        <v>0.36201610000000001</v>
      </c>
    </row>
    <row r="3957" spans="1:8">
      <c r="A3957" s="3" t="s">
        <v>4</v>
      </c>
      <c r="B3957" s="3">
        <v>1999</v>
      </c>
      <c r="C3957" s="3">
        <v>156</v>
      </c>
      <c r="E3957" s="3">
        <v>4.8144926999999997</v>
      </c>
      <c r="F3957" s="3">
        <v>93.290192000000005</v>
      </c>
      <c r="G3957" s="3">
        <v>2.6461540000000001</v>
      </c>
      <c r="H3957" s="3">
        <v>0.4775684</v>
      </c>
    </row>
    <row r="3958" spans="1:8">
      <c r="A3958" s="3" t="s">
        <v>4</v>
      </c>
      <c r="B3958" s="3">
        <v>1999</v>
      </c>
      <c r="C3958" s="3">
        <v>156</v>
      </c>
      <c r="E3958" s="3">
        <v>4.8144926999999997</v>
      </c>
      <c r="F3958" s="3">
        <v>93.290192000000005</v>
      </c>
      <c r="G3958" s="3">
        <v>2.7928570000000001</v>
      </c>
      <c r="H3958" s="3">
        <v>0.58100499999999999</v>
      </c>
    </row>
    <row r="3959" spans="1:8">
      <c r="A3959" s="3" t="s">
        <v>4</v>
      </c>
      <c r="B3959" s="3">
        <v>1999</v>
      </c>
      <c r="C3959" s="3">
        <v>156</v>
      </c>
      <c r="E3959" s="3">
        <v>4.8144926999999997</v>
      </c>
      <c r="F3959" s="3">
        <v>93.290192000000005</v>
      </c>
      <c r="G3959" s="3">
        <v>2.858333</v>
      </c>
      <c r="H3959" s="3">
        <v>0.460366</v>
      </c>
    </row>
    <row r="3960" spans="1:8">
      <c r="A3960" s="3" t="s">
        <v>4</v>
      </c>
      <c r="B3960" s="3">
        <v>1999</v>
      </c>
      <c r="C3960" s="3">
        <v>156</v>
      </c>
      <c r="E3960" s="3">
        <v>4.8144926999999997</v>
      </c>
      <c r="F3960" s="3">
        <v>93.290192000000005</v>
      </c>
      <c r="G3960" s="3">
        <v>3.0750000000000002</v>
      </c>
      <c r="H3960" s="3">
        <v>0.28850880000000001</v>
      </c>
    </row>
    <row r="3961" spans="1:8">
      <c r="A3961" s="3" t="s">
        <v>4</v>
      </c>
      <c r="B3961" s="3">
        <v>1999</v>
      </c>
      <c r="C3961" s="3">
        <v>156</v>
      </c>
      <c r="E3961" s="3">
        <v>4.8144926999999997</v>
      </c>
      <c r="F3961" s="3">
        <v>93.290192000000005</v>
      </c>
      <c r="G3961" s="3">
        <v>3.2785709999999999</v>
      </c>
      <c r="H3961" s="3">
        <v>0.30396240000000002</v>
      </c>
    </row>
    <row r="3962" spans="1:8">
      <c r="A3962" s="3" t="s">
        <v>4</v>
      </c>
      <c r="B3962" s="3">
        <v>2000</v>
      </c>
      <c r="C3962" s="3">
        <v>156</v>
      </c>
      <c r="E3962" s="3">
        <v>5.7804422000000004</v>
      </c>
      <c r="F3962" s="3">
        <v>88.965667999999994</v>
      </c>
      <c r="G3962" s="3">
        <v>2.8357139999999998</v>
      </c>
      <c r="H3962" s="3">
        <v>0.260569</v>
      </c>
    </row>
    <row r="3963" spans="1:8">
      <c r="A3963" s="3" t="s">
        <v>4</v>
      </c>
      <c r="B3963" s="3">
        <v>2000</v>
      </c>
      <c r="C3963" s="3">
        <v>156</v>
      </c>
      <c r="E3963" s="3">
        <v>5.7804422000000004</v>
      </c>
      <c r="F3963" s="3">
        <v>88.965667999999994</v>
      </c>
      <c r="G3963" s="3">
        <v>2.907143</v>
      </c>
    </row>
    <row r="3964" spans="1:8">
      <c r="A3964" s="3" t="s">
        <v>4</v>
      </c>
      <c r="B3964" s="3">
        <v>2000</v>
      </c>
      <c r="C3964" s="3">
        <v>156</v>
      </c>
      <c r="E3964" s="3">
        <v>5.7804422000000004</v>
      </c>
      <c r="F3964" s="3">
        <v>88.965667999999994</v>
      </c>
      <c r="G3964" s="3">
        <v>3.0812499999999998</v>
      </c>
    </row>
    <row r="3965" spans="1:8">
      <c r="A3965" s="3" t="s">
        <v>4</v>
      </c>
      <c r="B3965" s="3">
        <v>2000</v>
      </c>
      <c r="C3965" s="3">
        <v>156</v>
      </c>
      <c r="E3965" s="3">
        <v>5.7804422000000004</v>
      </c>
      <c r="F3965" s="3">
        <v>88.965667999999994</v>
      </c>
      <c r="G3965" s="3">
        <v>3.0812499999999998</v>
      </c>
    </row>
    <row r="3966" spans="1:8">
      <c r="A3966" s="3" t="s">
        <v>4</v>
      </c>
      <c r="B3966" s="3">
        <v>2000</v>
      </c>
      <c r="C3966" s="3">
        <v>156</v>
      </c>
      <c r="E3966" s="3">
        <v>5.7804422000000004</v>
      </c>
      <c r="F3966" s="3">
        <v>88.965667999999994</v>
      </c>
      <c r="G3966" s="3">
        <v>3.193333</v>
      </c>
    </row>
    <row r="3967" spans="1:8">
      <c r="A3967" s="3" t="s">
        <v>4</v>
      </c>
      <c r="B3967" s="3">
        <v>2000</v>
      </c>
      <c r="C3967" s="3">
        <v>156</v>
      </c>
      <c r="E3967" s="3">
        <v>5.7804422000000004</v>
      </c>
      <c r="F3967" s="3">
        <v>88.965667999999994</v>
      </c>
      <c r="G3967" s="3">
        <v>3.2153849999999999</v>
      </c>
      <c r="H3967" s="3">
        <v>0.39650940000000001</v>
      </c>
    </row>
    <row r="3968" spans="1:8">
      <c r="A3968" s="3" t="s">
        <v>4</v>
      </c>
      <c r="B3968" s="3">
        <v>2000</v>
      </c>
      <c r="C3968" s="3">
        <v>156</v>
      </c>
      <c r="E3968" s="3">
        <v>5.7804422000000004</v>
      </c>
      <c r="F3968" s="3">
        <v>88.965667999999994</v>
      </c>
      <c r="G3968" s="3">
        <v>3.24</v>
      </c>
      <c r="H3968" s="3">
        <v>0.42989050000000001</v>
      </c>
    </row>
    <row r="3969" spans="1:8">
      <c r="A3969" s="3" t="s">
        <v>4</v>
      </c>
      <c r="B3969" s="3">
        <v>2000</v>
      </c>
      <c r="C3969" s="3">
        <v>156</v>
      </c>
      <c r="E3969" s="3">
        <v>5.7804422000000004</v>
      </c>
      <c r="F3969" s="3">
        <v>88.965667999999994</v>
      </c>
      <c r="G3969" s="3">
        <v>3.261539</v>
      </c>
      <c r="H3969" s="3">
        <v>0.48527130000000002</v>
      </c>
    </row>
    <row r="3970" spans="1:8">
      <c r="A3970" s="3" t="s">
        <v>4</v>
      </c>
      <c r="B3970" s="3">
        <v>2000</v>
      </c>
      <c r="C3970" s="3">
        <v>156</v>
      </c>
      <c r="E3970" s="3">
        <v>5.7804422000000004</v>
      </c>
      <c r="F3970" s="3">
        <v>88.965667999999994</v>
      </c>
      <c r="G3970" s="3">
        <v>3.36</v>
      </c>
      <c r="H3970" s="3">
        <v>0.53010729999999995</v>
      </c>
    </row>
    <row r="3971" spans="1:8">
      <c r="A3971" s="3" t="s">
        <v>4</v>
      </c>
      <c r="B3971" s="3">
        <v>2000</v>
      </c>
      <c r="C3971" s="3">
        <v>156</v>
      </c>
      <c r="E3971" s="3">
        <v>5.7804422000000004</v>
      </c>
      <c r="F3971" s="3">
        <v>88.965667999999994</v>
      </c>
      <c r="G3971" s="3">
        <v>3.4692310000000002</v>
      </c>
      <c r="H3971" s="3">
        <v>0.48369760000000001</v>
      </c>
    </row>
    <row r="3972" spans="1:8">
      <c r="A3972" s="3" t="s">
        <v>4</v>
      </c>
      <c r="B3972" s="3">
        <v>2000</v>
      </c>
      <c r="C3972" s="3">
        <v>156</v>
      </c>
      <c r="E3972" s="3">
        <v>5.7804422000000004</v>
      </c>
      <c r="F3972" s="3">
        <v>88.965667999999994</v>
      </c>
      <c r="G3972" s="3">
        <v>3.5214289999999999</v>
      </c>
      <c r="H3972" s="3">
        <v>1.173119</v>
      </c>
    </row>
    <row r="3973" spans="1:8">
      <c r="A3973" s="3" t="s">
        <v>4</v>
      </c>
      <c r="B3973" s="3">
        <v>2000</v>
      </c>
      <c r="C3973" s="3">
        <v>156</v>
      </c>
      <c r="E3973" s="3">
        <v>5.7804422000000004</v>
      </c>
      <c r="F3973" s="3">
        <v>88.965667999999994</v>
      </c>
      <c r="G3973" s="3">
        <v>3.44</v>
      </c>
      <c r="H3973" s="3">
        <v>0.83202180000000003</v>
      </c>
    </row>
    <row r="3974" spans="1:8">
      <c r="A3974" s="3" t="s">
        <v>4</v>
      </c>
      <c r="B3974" s="3">
        <v>2001</v>
      </c>
      <c r="C3974" s="3">
        <v>156</v>
      </c>
      <c r="E3974" s="3">
        <v>5.6775340999999999</v>
      </c>
      <c r="F3974" s="3">
        <v>80.436606999999995</v>
      </c>
      <c r="G3974" s="3">
        <v>3.3692310000000001</v>
      </c>
      <c r="H3974" s="3">
        <v>0.74275910000000001</v>
      </c>
    </row>
    <row r="3975" spans="1:8">
      <c r="A3975" s="3" t="s">
        <v>4</v>
      </c>
      <c r="B3975" s="3">
        <v>2001</v>
      </c>
      <c r="C3975" s="3">
        <v>156</v>
      </c>
      <c r="E3975" s="3">
        <v>5.6775340999999999</v>
      </c>
      <c r="F3975" s="3">
        <v>80.436606999999995</v>
      </c>
      <c r="G3975" s="3">
        <v>3.3642859999999999</v>
      </c>
    </row>
    <row r="3976" spans="1:8">
      <c r="A3976" s="3" t="s">
        <v>4</v>
      </c>
      <c r="B3976" s="3">
        <v>2001</v>
      </c>
      <c r="C3976" s="3">
        <v>156</v>
      </c>
      <c r="E3976" s="3">
        <v>5.6775340999999999</v>
      </c>
      <c r="F3976" s="3">
        <v>80.436606999999995</v>
      </c>
      <c r="G3976" s="3">
        <v>3.3466670000000001</v>
      </c>
    </row>
    <row r="3977" spans="1:8">
      <c r="A3977" s="3" t="s">
        <v>4</v>
      </c>
      <c r="B3977" s="3">
        <v>2001</v>
      </c>
      <c r="C3977" s="3">
        <v>156</v>
      </c>
      <c r="E3977" s="3">
        <v>5.6775340999999999</v>
      </c>
      <c r="F3977" s="3">
        <v>80.436606999999995</v>
      </c>
      <c r="G3977" s="3">
        <v>3.3071429999999999</v>
      </c>
    </row>
    <row r="3978" spans="1:8">
      <c r="A3978" s="3" t="s">
        <v>4</v>
      </c>
      <c r="B3978" s="3">
        <v>2001</v>
      </c>
      <c r="C3978" s="3">
        <v>156</v>
      </c>
      <c r="E3978" s="3">
        <v>5.6775340999999999</v>
      </c>
      <c r="F3978" s="3">
        <v>80.436606999999995</v>
      </c>
      <c r="G3978" s="3">
        <v>3.3642859999999999</v>
      </c>
      <c r="H3978" s="3">
        <v>0.9846975</v>
      </c>
    </row>
    <row r="3979" spans="1:8">
      <c r="A3979" s="3" t="s">
        <v>4</v>
      </c>
      <c r="B3979" s="3">
        <v>2001</v>
      </c>
      <c r="C3979" s="3">
        <v>156</v>
      </c>
      <c r="E3979" s="3">
        <v>5.6775340999999999</v>
      </c>
      <c r="F3979" s="3">
        <v>80.436606999999995</v>
      </c>
      <c r="G3979" s="3">
        <v>3.3</v>
      </c>
      <c r="H3979" s="3">
        <v>0.86928839999999996</v>
      </c>
    </row>
    <row r="3980" spans="1:8">
      <c r="A3980" s="3" t="s">
        <v>4</v>
      </c>
      <c r="B3980" s="3">
        <v>2001</v>
      </c>
      <c r="C3980" s="3">
        <v>156</v>
      </c>
      <c r="E3980" s="3">
        <v>5.6775340999999999</v>
      </c>
      <c r="F3980" s="3">
        <v>80.436606999999995</v>
      </c>
      <c r="G3980" s="3">
        <v>3.1749999999999998</v>
      </c>
      <c r="H3980" s="3">
        <v>0.92782699999999996</v>
      </c>
    </row>
    <row r="3981" spans="1:8">
      <c r="A3981" s="3" t="s">
        <v>4</v>
      </c>
      <c r="B3981" s="3">
        <v>2001</v>
      </c>
      <c r="C3981" s="3">
        <v>156</v>
      </c>
      <c r="E3981" s="3">
        <v>5.6775340999999999</v>
      </c>
      <c r="F3981" s="3">
        <v>80.436606999999995</v>
      </c>
      <c r="G3981" s="3">
        <v>3.1727270000000001</v>
      </c>
      <c r="H3981" s="3">
        <v>0.88505630000000002</v>
      </c>
    </row>
    <row r="3982" spans="1:8">
      <c r="A3982" s="3" t="s">
        <v>4</v>
      </c>
      <c r="B3982" s="3">
        <v>2001</v>
      </c>
      <c r="C3982" s="3">
        <v>156</v>
      </c>
      <c r="E3982" s="3">
        <v>5.6775340999999999</v>
      </c>
      <c r="F3982" s="3">
        <v>80.436606999999995</v>
      </c>
      <c r="G3982" s="3">
        <v>2.673333</v>
      </c>
      <c r="H3982" s="3">
        <v>0.92790260000000002</v>
      </c>
    </row>
    <row r="3983" spans="1:8">
      <c r="A3983" s="3" t="s">
        <v>4</v>
      </c>
      <c r="B3983" s="3">
        <v>2001</v>
      </c>
      <c r="C3983" s="3">
        <v>156</v>
      </c>
      <c r="E3983" s="3">
        <v>5.6775340999999999</v>
      </c>
      <c r="F3983" s="3">
        <v>80.436606999999995</v>
      </c>
      <c r="G3983" s="3">
        <v>1.675</v>
      </c>
      <c r="H3983" s="3">
        <v>1.0045630000000001</v>
      </c>
    </row>
    <row r="3984" spans="1:8">
      <c r="A3984" s="3" t="s">
        <v>4</v>
      </c>
      <c r="B3984" s="3">
        <v>2001</v>
      </c>
      <c r="C3984" s="3">
        <v>156</v>
      </c>
      <c r="E3984" s="3">
        <v>5.6775340999999999</v>
      </c>
      <c r="F3984" s="3">
        <v>80.436606999999995</v>
      </c>
      <c r="G3984" s="3">
        <v>1.358333</v>
      </c>
      <c r="H3984" s="3">
        <v>0.87964509999999996</v>
      </c>
    </row>
    <row r="3985" spans="1:8">
      <c r="A3985" s="3" t="s">
        <v>4</v>
      </c>
      <c r="B3985" s="3">
        <v>2001</v>
      </c>
      <c r="C3985" s="3">
        <v>156</v>
      </c>
      <c r="E3985" s="3">
        <v>5.6775340999999999</v>
      </c>
      <c r="F3985" s="3">
        <v>80.436606999999995</v>
      </c>
      <c r="G3985" s="3">
        <v>1.25</v>
      </c>
      <c r="H3985" s="3">
        <v>0.8750329</v>
      </c>
    </row>
    <row r="3986" spans="1:8">
      <c r="A3986" s="3" t="s">
        <v>4</v>
      </c>
      <c r="B3986" s="3">
        <v>2002</v>
      </c>
      <c r="C3986" s="3">
        <v>156</v>
      </c>
      <c r="E3986" s="3">
        <v>3.3920938999999999</v>
      </c>
      <c r="F3986" s="3">
        <v>81.462035999999998</v>
      </c>
      <c r="G3986" s="3">
        <v>3.76</v>
      </c>
      <c r="H3986" s="3">
        <v>0.81542309999999996</v>
      </c>
    </row>
    <row r="3987" spans="1:8">
      <c r="A3987" s="3" t="s">
        <v>4</v>
      </c>
      <c r="B3987" s="3">
        <v>2002</v>
      </c>
      <c r="C3987" s="3">
        <v>156</v>
      </c>
      <c r="E3987" s="3">
        <v>3.3920938999999999</v>
      </c>
      <c r="F3987" s="3">
        <v>81.462035999999998</v>
      </c>
      <c r="G3987" s="3">
        <v>3.7714289999999999</v>
      </c>
    </row>
    <row r="3988" spans="1:8">
      <c r="A3988" s="3" t="s">
        <v>4</v>
      </c>
      <c r="B3988" s="3">
        <v>2002</v>
      </c>
      <c r="C3988" s="3">
        <v>156</v>
      </c>
      <c r="E3988" s="3">
        <v>3.3920938999999999</v>
      </c>
      <c r="F3988" s="3">
        <v>81.462035999999998</v>
      </c>
      <c r="G3988" s="3">
        <v>3.7357140000000002</v>
      </c>
    </row>
    <row r="3989" spans="1:8">
      <c r="A3989" s="3" t="s">
        <v>4</v>
      </c>
      <c r="B3989" s="3">
        <v>2002</v>
      </c>
      <c r="C3989" s="3">
        <v>156</v>
      </c>
      <c r="E3989" s="3">
        <v>3.3920938999999999</v>
      </c>
      <c r="F3989" s="3">
        <v>81.462035999999998</v>
      </c>
      <c r="G3989" s="3">
        <v>3.6</v>
      </c>
    </row>
    <row r="3990" spans="1:8">
      <c r="A3990" s="3" t="s">
        <v>4</v>
      </c>
      <c r="B3990" s="3">
        <v>2002</v>
      </c>
      <c r="C3990" s="3">
        <v>156</v>
      </c>
      <c r="E3990" s="3">
        <v>3.3920938999999999</v>
      </c>
      <c r="F3990" s="3">
        <v>81.462035999999998</v>
      </c>
      <c r="G3990" s="3">
        <v>3.7076920000000002</v>
      </c>
      <c r="H3990" s="3">
        <v>-0.40689750000000002</v>
      </c>
    </row>
    <row r="3991" spans="1:8">
      <c r="A3991" s="3" t="s">
        <v>4</v>
      </c>
      <c r="B3991" s="3">
        <v>2002</v>
      </c>
      <c r="C3991" s="3">
        <v>156</v>
      </c>
      <c r="E3991" s="3">
        <v>3.3920938999999999</v>
      </c>
      <c r="F3991" s="3">
        <v>81.462035999999998</v>
      </c>
      <c r="G3991" s="3">
        <v>3.7846160000000002</v>
      </c>
      <c r="H3991" s="3">
        <v>-0.27822330000000001</v>
      </c>
    </row>
    <row r="3992" spans="1:8">
      <c r="A3992" s="3" t="s">
        <v>4</v>
      </c>
      <c r="B3992" s="3">
        <v>2002</v>
      </c>
      <c r="C3992" s="3">
        <v>156</v>
      </c>
      <c r="E3992" s="3">
        <v>3.3920938999999999</v>
      </c>
      <c r="F3992" s="3">
        <v>81.462035999999998</v>
      </c>
      <c r="G3992" s="3">
        <v>3.7250000000000001</v>
      </c>
      <c r="H3992" s="3">
        <v>-0.2880953</v>
      </c>
    </row>
    <row r="3993" spans="1:8">
      <c r="A3993" s="3" t="s">
        <v>4</v>
      </c>
      <c r="B3993" s="3">
        <v>2002</v>
      </c>
      <c r="C3993" s="3">
        <v>156</v>
      </c>
      <c r="E3993" s="3">
        <v>3.3920938999999999</v>
      </c>
      <c r="F3993" s="3">
        <v>81.462035999999998</v>
      </c>
      <c r="G3993" s="3">
        <v>3.6545450000000002</v>
      </c>
      <c r="H3993" s="3">
        <v>-0.33471640000000003</v>
      </c>
    </row>
    <row r="3994" spans="1:8">
      <c r="A3994" s="3" t="s">
        <v>4</v>
      </c>
      <c r="B3994" s="3">
        <v>2002</v>
      </c>
      <c r="C3994" s="3">
        <v>156</v>
      </c>
      <c r="E3994" s="3">
        <v>3.3920938999999999</v>
      </c>
      <c r="F3994" s="3">
        <v>81.462035999999998</v>
      </c>
      <c r="G3994" s="3">
        <v>3.5230769999999998</v>
      </c>
      <c r="H3994" s="3">
        <v>-0.41900100000000001</v>
      </c>
    </row>
    <row r="3995" spans="1:8">
      <c r="A3995" s="3" t="s">
        <v>4</v>
      </c>
      <c r="B3995" s="3">
        <v>2002</v>
      </c>
      <c r="C3995" s="3">
        <v>156</v>
      </c>
      <c r="E3995" s="3">
        <v>3.3920938999999999</v>
      </c>
      <c r="F3995" s="3">
        <v>81.462035999999998</v>
      </c>
      <c r="G3995" s="3">
        <v>3.4</v>
      </c>
      <c r="H3995" s="3">
        <v>-0.45355440000000002</v>
      </c>
    </row>
    <row r="3996" spans="1:8">
      <c r="A3996" s="3" t="s">
        <v>4</v>
      </c>
      <c r="B3996" s="3">
        <v>2002</v>
      </c>
      <c r="C3996" s="3">
        <v>156</v>
      </c>
      <c r="E3996" s="3">
        <v>3.3920938999999999</v>
      </c>
      <c r="F3996" s="3">
        <v>81.462035999999998</v>
      </c>
      <c r="G3996" s="3">
        <v>3.3666670000000001</v>
      </c>
      <c r="H3996" s="3">
        <v>-0.51018540000000001</v>
      </c>
    </row>
    <row r="3997" spans="1:8">
      <c r="A3997" s="3" t="s">
        <v>4</v>
      </c>
      <c r="B3997" s="3">
        <v>2002</v>
      </c>
      <c r="C3997" s="3">
        <v>156</v>
      </c>
      <c r="E3997" s="3">
        <v>3.3920938999999999</v>
      </c>
      <c r="F3997" s="3">
        <v>81.462035999999998</v>
      </c>
      <c r="G3997" s="3">
        <v>3.2</v>
      </c>
      <c r="H3997" s="3">
        <v>-0.4243304</v>
      </c>
    </row>
    <row r="3998" spans="1:8">
      <c r="A3998" s="3" t="s">
        <v>4</v>
      </c>
      <c r="B3998" s="3">
        <v>2003</v>
      </c>
      <c r="C3998" s="3">
        <v>156</v>
      </c>
      <c r="E3998" s="3">
        <v>2.2638995999999998</v>
      </c>
      <c r="F3998" s="3">
        <v>79.604073</v>
      </c>
      <c r="G3998" s="3">
        <v>3.4333330000000002</v>
      </c>
      <c r="H3998" s="3">
        <v>-0.37296509999999999</v>
      </c>
    </row>
    <row r="3999" spans="1:8">
      <c r="A3999" s="3" t="s">
        <v>4</v>
      </c>
      <c r="B3999" s="3">
        <v>2003</v>
      </c>
      <c r="C3999" s="3">
        <v>156</v>
      </c>
      <c r="E3999" s="3">
        <v>2.2638995999999998</v>
      </c>
      <c r="F3999" s="3">
        <v>79.604073</v>
      </c>
      <c r="G3999" s="3">
        <v>3.3133330000000001</v>
      </c>
    </row>
    <row r="4000" spans="1:8">
      <c r="A4000" s="3" t="s">
        <v>4</v>
      </c>
      <c r="B4000" s="3">
        <v>2003</v>
      </c>
      <c r="C4000" s="3">
        <v>156</v>
      </c>
      <c r="E4000" s="3">
        <v>2.2638995999999998</v>
      </c>
      <c r="F4000" s="3">
        <v>79.604073</v>
      </c>
      <c r="G4000" s="3">
        <v>3.3533330000000001</v>
      </c>
    </row>
    <row r="4001" spans="1:8">
      <c r="A4001" s="3" t="s">
        <v>4</v>
      </c>
      <c r="B4001" s="3">
        <v>2003</v>
      </c>
      <c r="C4001" s="3">
        <v>156</v>
      </c>
      <c r="E4001" s="3">
        <v>2.2638995999999998</v>
      </c>
      <c r="F4001" s="3">
        <v>79.604073</v>
      </c>
      <c r="G4001" s="3">
        <v>3.3571430000000002</v>
      </c>
    </row>
    <row r="4002" spans="1:8">
      <c r="A4002" s="3" t="s">
        <v>4</v>
      </c>
      <c r="B4002" s="3">
        <v>2003</v>
      </c>
      <c r="C4002" s="3">
        <v>156</v>
      </c>
      <c r="E4002" s="3">
        <v>2.2638995999999998</v>
      </c>
      <c r="F4002" s="3">
        <v>79.604073</v>
      </c>
      <c r="G4002" s="3">
        <v>3.2714289999999999</v>
      </c>
      <c r="H4002" s="3">
        <v>0.53562719999999997</v>
      </c>
    </row>
    <row r="4003" spans="1:8">
      <c r="A4003" s="3" t="s">
        <v>4</v>
      </c>
      <c r="B4003" s="3">
        <v>2003</v>
      </c>
      <c r="C4003" s="3">
        <v>156</v>
      </c>
      <c r="E4003" s="3">
        <v>2.2638995999999998</v>
      </c>
      <c r="F4003" s="3">
        <v>79.604073</v>
      </c>
      <c r="G4003" s="3">
        <v>3.0785710000000002</v>
      </c>
      <c r="H4003" s="3">
        <v>0.53285369999999999</v>
      </c>
    </row>
    <row r="4004" spans="1:8">
      <c r="A4004" s="3" t="s">
        <v>4</v>
      </c>
      <c r="B4004" s="3">
        <v>2003</v>
      </c>
      <c r="C4004" s="3">
        <v>156</v>
      </c>
      <c r="E4004" s="3">
        <v>2.2638995999999998</v>
      </c>
      <c r="F4004" s="3">
        <v>79.604073</v>
      </c>
      <c r="G4004" s="3">
        <v>3.0124019999999998</v>
      </c>
      <c r="H4004" s="3">
        <v>0.68435319999999999</v>
      </c>
    </row>
    <row r="4005" spans="1:8">
      <c r="A4005" s="3" t="s">
        <v>4</v>
      </c>
      <c r="B4005" s="3">
        <v>2003</v>
      </c>
      <c r="C4005" s="3">
        <v>156</v>
      </c>
      <c r="E4005" s="3">
        <v>2.2638995999999998</v>
      </c>
      <c r="F4005" s="3">
        <v>79.604073</v>
      </c>
      <c r="G4005" s="3">
        <v>2.9806249999999999</v>
      </c>
      <c r="H4005" s="3">
        <v>0.75147339999999996</v>
      </c>
    </row>
    <row r="4006" spans="1:8">
      <c r="A4006" s="3" t="s">
        <v>4</v>
      </c>
      <c r="B4006" s="3">
        <v>2003</v>
      </c>
      <c r="C4006" s="3">
        <v>156</v>
      </c>
      <c r="E4006" s="3">
        <v>2.2638995999999998</v>
      </c>
      <c r="F4006" s="3">
        <v>79.604073</v>
      </c>
      <c r="G4006" s="3">
        <v>3.02549</v>
      </c>
      <c r="H4006" s="3">
        <v>0.76547500000000002</v>
      </c>
    </row>
    <row r="4007" spans="1:8">
      <c r="A4007" s="3" t="s">
        <v>4</v>
      </c>
      <c r="B4007" s="3">
        <v>2003</v>
      </c>
      <c r="C4007" s="3">
        <v>156</v>
      </c>
      <c r="E4007" s="3">
        <v>2.2638995999999998</v>
      </c>
      <c r="F4007" s="3">
        <v>79.604073</v>
      </c>
      <c r="G4007" s="3">
        <v>2.96875</v>
      </c>
      <c r="H4007" s="3">
        <v>0.75687099999999996</v>
      </c>
    </row>
    <row r="4008" spans="1:8">
      <c r="A4008" s="3" t="s">
        <v>4</v>
      </c>
      <c r="B4008" s="3">
        <v>2003</v>
      </c>
      <c r="C4008" s="3">
        <v>156</v>
      </c>
      <c r="E4008" s="3">
        <v>2.2638995999999998</v>
      </c>
      <c r="F4008" s="3">
        <v>79.604073</v>
      </c>
      <c r="G4008" s="3">
        <v>2.9866670000000002</v>
      </c>
      <c r="H4008" s="3">
        <v>0.72350449999999999</v>
      </c>
    </row>
    <row r="4009" spans="1:8">
      <c r="A4009" s="3" t="s">
        <v>4</v>
      </c>
      <c r="B4009" s="3">
        <v>2003</v>
      </c>
      <c r="C4009" s="3">
        <v>156</v>
      </c>
      <c r="E4009" s="3">
        <v>2.2638995999999998</v>
      </c>
      <c r="F4009" s="3">
        <v>79.604073</v>
      </c>
      <c r="G4009" s="3">
        <v>3.0428570000000001</v>
      </c>
      <c r="H4009" s="3">
        <v>0.6773979</v>
      </c>
    </row>
    <row r="4010" spans="1:8">
      <c r="A4010" s="3" t="s">
        <v>4</v>
      </c>
      <c r="B4010" s="3">
        <v>2004</v>
      </c>
      <c r="C4010" s="3">
        <v>156</v>
      </c>
      <c r="E4010" s="3">
        <v>1.6504641</v>
      </c>
      <c r="F4010" s="3">
        <v>75.911797000000007</v>
      </c>
      <c r="G4010" s="3">
        <v>3.3</v>
      </c>
      <c r="H4010" s="3">
        <v>0.84802010000000005</v>
      </c>
    </row>
    <row r="4011" spans="1:8">
      <c r="A4011" s="3" t="s">
        <v>4</v>
      </c>
      <c r="B4011" s="3">
        <v>2004</v>
      </c>
      <c r="C4011" s="3">
        <v>156</v>
      </c>
      <c r="E4011" s="3">
        <v>1.6504641</v>
      </c>
      <c r="F4011" s="3">
        <v>75.911797000000007</v>
      </c>
      <c r="G4011" s="3">
        <v>3.3</v>
      </c>
    </row>
    <row r="4012" spans="1:8">
      <c r="A4012" s="3" t="s">
        <v>4</v>
      </c>
      <c r="B4012" s="3">
        <v>2004</v>
      </c>
      <c r="C4012" s="3">
        <v>156</v>
      </c>
      <c r="E4012" s="3">
        <v>1.6504641</v>
      </c>
      <c r="F4012" s="3">
        <v>75.911797000000007</v>
      </c>
      <c r="G4012" s="3">
        <v>3.3</v>
      </c>
    </row>
    <row r="4013" spans="1:8">
      <c r="A4013" s="3" t="s">
        <v>4</v>
      </c>
      <c r="B4013" s="3">
        <v>2004</v>
      </c>
      <c r="C4013" s="3">
        <v>156</v>
      </c>
      <c r="E4013" s="3">
        <v>1.6504641</v>
      </c>
      <c r="F4013" s="3">
        <v>75.911797000000007</v>
      </c>
      <c r="G4013" s="3">
        <v>3.3</v>
      </c>
    </row>
    <row r="4014" spans="1:8">
      <c r="A4014" s="3" t="s">
        <v>4</v>
      </c>
      <c r="B4014" s="3">
        <v>2004</v>
      </c>
      <c r="C4014" s="3">
        <v>156</v>
      </c>
      <c r="E4014" s="3">
        <v>1.6504641</v>
      </c>
      <c r="F4014" s="3">
        <v>75.911797000000007</v>
      </c>
      <c r="G4014" s="3">
        <v>3.3</v>
      </c>
      <c r="H4014" s="3">
        <v>-0.1609449</v>
      </c>
    </row>
    <row r="4015" spans="1:8">
      <c r="A4015" s="3" t="s">
        <v>4</v>
      </c>
      <c r="B4015" s="3">
        <v>2004</v>
      </c>
      <c r="C4015" s="3">
        <v>156</v>
      </c>
      <c r="E4015" s="3">
        <v>1.6504641</v>
      </c>
      <c r="F4015" s="3">
        <v>75.911797000000007</v>
      </c>
      <c r="G4015" s="3">
        <v>3.3</v>
      </c>
      <c r="H4015" s="3">
        <v>-0.15629570000000001</v>
      </c>
    </row>
    <row r="4016" spans="1:8">
      <c r="A4016" s="3" t="s">
        <v>4</v>
      </c>
      <c r="B4016" s="3">
        <v>2004</v>
      </c>
      <c r="C4016" s="3">
        <v>156</v>
      </c>
      <c r="E4016" s="3">
        <v>1.6504641</v>
      </c>
      <c r="F4016" s="3">
        <v>75.911797000000007</v>
      </c>
      <c r="G4016" s="3">
        <v>3.3</v>
      </c>
      <c r="H4016" s="3">
        <v>-0.15164649999999999</v>
      </c>
    </row>
    <row r="4017" spans="1:8">
      <c r="A4017" s="3" t="s">
        <v>4</v>
      </c>
      <c r="B4017" s="3">
        <v>2004</v>
      </c>
      <c r="C4017" s="3">
        <v>156</v>
      </c>
      <c r="E4017" s="3">
        <v>1.6504641</v>
      </c>
      <c r="F4017" s="3">
        <v>75.911797000000007</v>
      </c>
      <c r="G4017" s="3">
        <v>3.3</v>
      </c>
      <c r="H4017" s="3">
        <v>-0.1469973</v>
      </c>
    </row>
    <row r="4018" spans="1:8">
      <c r="A4018" s="3" t="s">
        <v>4</v>
      </c>
      <c r="B4018" s="3">
        <v>2004</v>
      </c>
      <c r="C4018" s="3">
        <v>156</v>
      </c>
      <c r="E4018" s="3">
        <v>1.6504641</v>
      </c>
      <c r="F4018" s="3">
        <v>75.911797000000007</v>
      </c>
      <c r="G4018" s="3">
        <v>3.3</v>
      </c>
      <c r="H4018" s="3">
        <v>-0.14234810000000001</v>
      </c>
    </row>
    <row r="4019" spans="1:8">
      <c r="A4019" s="3" t="s">
        <v>4</v>
      </c>
      <c r="B4019" s="3">
        <v>2004</v>
      </c>
      <c r="C4019" s="3">
        <v>156</v>
      </c>
      <c r="E4019" s="3">
        <v>1.6504641</v>
      </c>
      <c r="F4019" s="3">
        <v>75.911797000000007</v>
      </c>
      <c r="G4019" s="3">
        <v>3.3</v>
      </c>
      <c r="H4019" s="3">
        <v>-0.13899429999999999</v>
      </c>
    </row>
    <row r="4020" spans="1:8">
      <c r="A4020" s="3" t="s">
        <v>4</v>
      </c>
      <c r="B4020" s="3">
        <v>2004</v>
      </c>
      <c r="C4020" s="3">
        <v>156</v>
      </c>
      <c r="E4020" s="3">
        <v>1.6504641</v>
      </c>
      <c r="F4020" s="3">
        <v>75.911797000000007</v>
      </c>
      <c r="G4020" s="3">
        <v>3.3</v>
      </c>
      <c r="H4020" s="3">
        <v>-0.1343598</v>
      </c>
    </row>
    <row r="4021" spans="1:8">
      <c r="A4021" s="3" t="s">
        <v>4</v>
      </c>
      <c r="B4021" s="3">
        <v>2004</v>
      </c>
      <c r="C4021" s="3">
        <v>156</v>
      </c>
      <c r="E4021" s="3">
        <v>1.6504641</v>
      </c>
      <c r="F4021" s="3">
        <v>75.911797000000007</v>
      </c>
      <c r="G4021" s="3">
        <v>3.3</v>
      </c>
      <c r="H4021" s="3">
        <v>-0.12972539999999999</v>
      </c>
    </row>
    <row r="4022" spans="1:8">
      <c r="A4022" s="3" t="s">
        <v>4</v>
      </c>
      <c r="B4022" s="3">
        <v>2005</v>
      </c>
      <c r="C4022" s="3">
        <v>156</v>
      </c>
      <c r="E4022" s="3">
        <v>2.2661883999999999</v>
      </c>
      <c r="F4022" s="3">
        <v>71.889397000000002</v>
      </c>
      <c r="G4022" s="3">
        <v>2.9866670000000002</v>
      </c>
      <c r="H4022" s="3">
        <v>-0.1250909</v>
      </c>
    </row>
    <row r="4023" spans="1:8">
      <c r="A4023" s="3" t="s">
        <v>4</v>
      </c>
      <c r="B4023" s="3">
        <v>2005</v>
      </c>
      <c r="C4023" s="3">
        <v>156</v>
      </c>
      <c r="E4023" s="3">
        <v>2.2661883999999999</v>
      </c>
      <c r="F4023" s="3">
        <v>71.889397000000002</v>
      </c>
      <c r="G4023" s="3">
        <v>3.0062500000000001</v>
      </c>
    </row>
    <row r="4024" spans="1:8">
      <c r="A4024" s="3" t="s">
        <v>4</v>
      </c>
      <c r="B4024" s="3">
        <v>2005</v>
      </c>
      <c r="C4024" s="3">
        <v>156</v>
      </c>
      <c r="E4024" s="3">
        <v>2.2661883999999999</v>
      </c>
      <c r="F4024" s="3">
        <v>71.889397000000002</v>
      </c>
      <c r="G4024" s="3">
        <v>2.9705879999999998</v>
      </c>
    </row>
    <row r="4025" spans="1:8">
      <c r="A4025" s="3" t="s">
        <v>4</v>
      </c>
      <c r="B4025" s="3">
        <v>2005</v>
      </c>
      <c r="C4025" s="3">
        <v>156</v>
      </c>
      <c r="E4025" s="3">
        <v>2.2661883999999999</v>
      </c>
      <c r="F4025" s="3">
        <v>71.889397000000002</v>
      </c>
      <c r="G4025" s="3">
        <v>2.9235289999999998</v>
      </c>
    </row>
    <row r="4026" spans="1:8">
      <c r="A4026" s="3" t="s">
        <v>4</v>
      </c>
      <c r="B4026" s="3">
        <v>2005</v>
      </c>
      <c r="C4026" s="3">
        <v>156</v>
      </c>
      <c r="E4026" s="3">
        <v>2.2661883999999999</v>
      </c>
      <c r="F4026" s="3">
        <v>71.889397000000002</v>
      </c>
      <c r="G4026" s="3">
        <v>2.95</v>
      </c>
      <c r="H4026" s="3">
        <v>0.38608579999999998</v>
      </c>
    </row>
    <row r="4027" spans="1:8">
      <c r="A4027" s="3" t="s">
        <v>4</v>
      </c>
      <c r="B4027" s="3">
        <v>2005</v>
      </c>
      <c r="C4027" s="3">
        <v>156</v>
      </c>
      <c r="E4027" s="3">
        <v>2.2661883999999999</v>
      </c>
      <c r="F4027" s="3">
        <v>71.889397000000002</v>
      </c>
      <c r="G4027" s="3">
        <v>2.875</v>
      </c>
      <c r="H4027" s="3">
        <v>0.3708593</v>
      </c>
    </row>
    <row r="4028" spans="1:8">
      <c r="A4028" s="3" t="s">
        <v>4</v>
      </c>
      <c r="B4028" s="3">
        <v>2005</v>
      </c>
      <c r="C4028" s="3">
        <v>156</v>
      </c>
      <c r="E4028" s="3">
        <v>2.2661883999999999</v>
      </c>
      <c r="F4028" s="3">
        <v>71.889397000000002</v>
      </c>
      <c r="G4028" s="3">
        <v>2.8731979999999999</v>
      </c>
      <c r="H4028" s="3">
        <v>0.33382990000000001</v>
      </c>
    </row>
    <row r="4029" spans="1:8">
      <c r="A4029" s="3" t="s">
        <v>4</v>
      </c>
      <c r="B4029" s="3">
        <v>2005</v>
      </c>
      <c r="C4029" s="3">
        <v>156</v>
      </c>
      <c r="E4029" s="3">
        <v>2.2661883999999999</v>
      </c>
      <c r="F4029" s="3">
        <v>71.889397000000002</v>
      </c>
      <c r="G4029" s="3">
        <v>2.933125</v>
      </c>
      <c r="H4029" s="3">
        <v>0.2369462</v>
      </c>
    </row>
    <row r="4030" spans="1:8">
      <c r="A4030" s="3" t="s">
        <v>4</v>
      </c>
      <c r="B4030" s="3">
        <v>2005</v>
      </c>
      <c r="C4030" s="3">
        <v>156</v>
      </c>
      <c r="E4030" s="3">
        <v>2.2661883999999999</v>
      </c>
      <c r="F4030" s="3">
        <v>71.889397000000002</v>
      </c>
      <c r="G4030" s="3">
        <v>2.9473410000000002</v>
      </c>
      <c r="H4030" s="3">
        <v>0.28240710000000002</v>
      </c>
    </row>
    <row r="4031" spans="1:8">
      <c r="A4031" s="3" t="s">
        <v>4</v>
      </c>
      <c r="B4031" s="3">
        <v>2005</v>
      </c>
      <c r="C4031" s="3">
        <v>156</v>
      </c>
      <c r="E4031" s="3">
        <v>2.2661883999999999</v>
      </c>
      <c r="F4031" s="3">
        <v>71.889397000000002</v>
      </c>
      <c r="G4031" s="3">
        <v>2.9562499999999998</v>
      </c>
      <c r="H4031" s="3">
        <v>0.28031159999999999</v>
      </c>
    </row>
    <row r="4032" spans="1:8">
      <c r="A4032" s="3" t="s">
        <v>4</v>
      </c>
      <c r="B4032" s="3">
        <v>2005</v>
      </c>
      <c r="C4032" s="3">
        <v>156</v>
      </c>
      <c r="E4032" s="3">
        <v>2.2661883999999999</v>
      </c>
      <c r="F4032" s="3">
        <v>71.889397000000002</v>
      </c>
      <c r="G4032" s="3">
        <v>2.95</v>
      </c>
      <c r="H4032" s="3">
        <v>0.27167980000000003</v>
      </c>
    </row>
    <row r="4033" spans="1:8">
      <c r="A4033" s="3" t="s">
        <v>4</v>
      </c>
      <c r="B4033" s="3">
        <v>2005</v>
      </c>
      <c r="C4033" s="3">
        <v>156</v>
      </c>
      <c r="E4033" s="3">
        <v>2.2661883999999999</v>
      </c>
      <c r="F4033" s="3">
        <v>71.889397000000002</v>
      </c>
      <c r="G4033" s="3">
        <v>2.9750000000000001</v>
      </c>
      <c r="H4033" s="3">
        <v>0.3557593</v>
      </c>
    </row>
    <row r="4034" spans="1:8">
      <c r="A4034" s="3" t="s">
        <v>4</v>
      </c>
      <c r="B4034" s="3">
        <v>2006</v>
      </c>
      <c r="C4034" s="3">
        <v>156</v>
      </c>
      <c r="E4034" s="3">
        <v>2.5405991000000001</v>
      </c>
      <c r="F4034" s="3">
        <v>70.640411</v>
      </c>
      <c r="G4034" s="3">
        <v>2.714286</v>
      </c>
      <c r="H4034" s="3">
        <v>0.34697270000000002</v>
      </c>
    </row>
    <row r="4035" spans="1:8">
      <c r="A4035" s="3" t="s">
        <v>4</v>
      </c>
      <c r="B4035" s="3">
        <v>2006</v>
      </c>
      <c r="C4035" s="3">
        <v>156</v>
      </c>
      <c r="E4035" s="3">
        <v>2.5405991000000001</v>
      </c>
      <c r="F4035" s="3">
        <v>70.640411</v>
      </c>
      <c r="G4035" s="3">
        <v>2.711986</v>
      </c>
    </row>
    <row r="4036" spans="1:8">
      <c r="A4036" s="3" t="s">
        <v>4</v>
      </c>
      <c r="B4036" s="3">
        <v>2006</v>
      </c>
      <c r="C4036" s="3">
        <v>156</v>
      </c>
      <c r="E4036" s="3">
        <v>2.5405991000000001</v>
      </c>
      <c r="F4036" s="3">
        <v>70.640411</v>
      </c>
      <c r="G4036" s="3">
        <v>2.733333</v>
      </c>
    </row>
    <row r="4037" spans="1:8">
      <c r="A4037" s="3" t="s">
        <v>4</v>
      </c>
      <c r="B4037" s="3">
        <v>2006</v>
      </c>
      <c r="C4037" s="3">
        <v>156</v>
      </c>
      <c r="E4037" s="3">
        <v>2.5405991000000001</v>
      </c>
      <c r="F4037" s="3">
        <v>70.640411</v>
      </c>
      <c r="G4037" s="3">
        <v>2.7235290000000001</v>
      </c>
    </row>
    <row r="4038" spans="1:8">
      <c r="A4038" s="3" t="s">
        <v>4</v>
      </c>
      <c r="B4038" s="3">
        <v>2006</v>
      </c>
      <c r="C4038" s="3">
        <v>156</v>
      </c>
      <c r="E4038" s="3">
        <v>2.5405991000000001</v>
      </c>
      <c r="F4038" s="3">
        <v>70.640411</v>
      </c>
      <c r="G4038" s="3">
        <v>2.773333</v>
      </c>
      <c r="H4038" s="3">
        <v>0.1812752</v>
      </c>
    </row>
    <row r="4039" spans="1:8">
      <c r="A4039" s="3" t="s">
        <v>4</v>
      </c>
      <c r="B4039" s="3">
        <v>2006</v>
      </c>
      <c r="C4039" s="3">
        <v>156</v>
      </c>
      <c r="E4039" s="3">
        <v>2.5405991000000001</v>
      </c>
      <c r="F4039" s="3">
        <v>70.640411</v>
      </c>
      <c r="G4039" s="3">
        <v>2.773333</v>
      </c>
      <c r="H4039" s="3">
        <v>0.12985440000000001</v>
      </c>
    </row>
    <row r="4040" spans="1:8">
      <c r="A4040" s="3" t="s">
        <v>4</v>
      </c>
      <c r="B4040" s="3">
        <v>2006</v>
      </c>
      <c r="C4040" s="3">
        <v>156</v>
      </c>
      <c r="E4040" s="3">
        <v>2.5405991000000001</v>
      </c>
      <c r="F4040" s="3">
        <v>70.640411</v>
      </c>
      <c r="G4040" s="3">
        <v>2.8133330000000001</v>
      </c>
      <c r="H4040" s="3">
        <v>-2.01456E-2</v>
      </c>
    </row>
    <row r="4041" spans="1:8">
      <c r="A4041" s="3" t="s">
        <v>4</v>
      </c>
      <c r="B4041" s="3">
        <v>2006</v>
      </c>
      <c r="C4041" s="3">
        <v>156</v>
      </c>
      <c r="E4041" s="3">
        <v>2.5405991000000001</v>
      </c>
      <c r="F4041" s="3">
        <v>70.640411</v>
      </c>
      <c r="G4041" s="3">
        <v>2.78125</v>
      </c>
      <c r="H4041" s="3">
        <v>0.16883210000000001</v>
      </c>
    </row>
    <row r="4042" spans="1:8">
      <c r="A4042" s="3" t="s">
        <v>4</v>
      </c>
      <c r="B4042" s="3">
        <v>2006</v>
      </c>
      <c r="C4042" s="3">
        <v>156</v>
      </c>
      <c r="E4042" s="3">
        <v>2.5405991000000001</v>
      </c>
      <c r="F4042" s="3">
        <v>70.640411</v>
      </c>
      <c r="G4042" s="3">
        <v>2.7124999999999999</v>
      </c>
      <c r="H4042" s="3">
        <v>0.15125230000000001</v>
      </c>
    </row>
    <row r="4043" spans="1:8">
      <c r="A4043" s="3" t="s">
        <v>4</v>
      </c>
      <c r="B4043" s="3">
        <v>2006</v>
      </c>
      <c r="C4043" s="3">
        <v>156</v>
      </c>
      <c r="E4043" s="3">
        <v>2.5405991000000001</v>
      </c>
      <c r="F4043" s="3">
        <v>70.640411</v>
      </c>
      <c r="G4043" s="3">
        <v>2.5687500000000001</v>
      </c>
      <c r="H4043" s="3">
        <v>0.20281160000000001</v>
      </c>
    </row>
    <row r="4044" spans="1:8">
      <c r="A4044" s="3" t="s">
        <v>4</v>
      </c>
      <c r="B4044" s="3">
        <v>2006</v>
      </c>
      <c r="C4044" s="3">
        <v>156</v>
      </c>
      <c r="E4044" s="3">
        <v>2.5405991000000001</v>
      </c>
      <c r="F4044" s="3">
        <v>70.640411</v>
      </c>
      <c r="G4044" s="3">
        <v>2.5628380000000002</v>
      </c>
      <c r="H4044" s="3">
        <v>0.27541939999999998</v>
      </c>
    </row>
    <row r="4045" spans="1:8">
      <c r="A4045" s="3" t="s">
        <v>4</v>
      </c>
      <c r="B4045" s="3">
        <v>2006</v>
      </c>
      <c r="C4045" s="3">
        <v>156</v>
      </c>
      <c r="E4045" s="3">
        <v>2.5405991000000001</v>
      </c>
      <c r="F4045" s="3">
        <v>70.640411</v>
      </c>
      <c r="G4045" s="3">
        <v>2.4296000000000002</v>
      </c>
      <c r="H4045" s="3">
        <v>0.27839770000000003</v>
      </c>
    </row>
    <row r="4046" spans="1:8">
      <c r="A4046" s="3" t="s">
        <v>4</v>
      </c>
      <c r="B4046" s="3">
        <v>2007</v>
      </c>
      <c r="C4046" s="3">
        <v>156</v>
      </c>
      <c r="E4046" s="3">
        <v>2.4176940999999998</v>
      </c>
      <c r="F4046" s="3">
        <v>69.919830000000005</v>
      </c>
      <c r="G4046" s="3">
        <v>2.8960940000000002</v>
      </c>
      <c r="H4046" s="3">
        <v>0.3094615</v>
      </c>
    </row>
    <row r="4047" spans="1:8">
      <c r="A4047" s="3" t="s">
        <v>4</v>
      </c>
      <c r="B4047" s="3">
        <v>2007</v>
      </c>
      <c r="C4047" s="3">
        <v>156</v>
      </c>
      <c r="E4047" s="3">
        <v>2.4176940999999998</v>
      </c>
      <c r="F4047" s="3">
        <v>69.919830000000005</v>
      </c>
      <c r="G4047" s="3">
        <v>2.875</v>
      </c>
    </row>
    <row r="4048" spans="1:8">
      <c r="A4048" s="3" t="s">
        <v>4</v>
      </c>
      <c r="B4048" s="3">
        <v>2007</v>
      </c>
      <c r="C4048" s="3">
        <v>156</v>
      </c>
      <c r="E4048" s="3">
        <v>2.4176940999999998</v>
      </c>
      <c r="F4048" s="3">
        <v>69.919830000000005</v>
      </c>
      <c r="G4048" s="3">
        <v>2.875</v>
      </c>
    </row>
    <row r="4049" spans="1:8">
      <c r="A4049" s="3" t="s">
        <v>4</v>
      </c>
      <c r="B4049" s="3">
        <v>2007</v>
      </c>
      <c r="C4049" s="3">
        <v>156</v>
      </c>
      <c r="E4049" s="3">
        <v>2.4176940999999998</v>
      </c>
      <c r="F4049" s="3">
        <v>69.919830000000005</v>
      </c>
      <c r="G4049" s="3">
        <v>2.8562500000000002</v>
      </c>
    </row>
    <row r="4050" spans="1:8">
      <c r="A4050" s="3" t="s">
        <v>4</v>
      </c>
      <c r="B4050" s="3">
        <v>2007</v>
      </c>
      <c r="C4050" s="3">
        <v>156</v>
      </c>
      <c r="E4050" s="3">
        <v>2.4176940999999998</v>
      </c>
      <c r="F4050" s="3">
        <v>69.919830000000005</v>
      </c>
      <c r="G4050" s="3">
        <v>2.8250000000000002</v>
      </c>
      <c r="H4050" s="3">
        <v>-0.12286999999999999</v>
      </c>
    </row>
    <row r="4051" spans="1:8">
      <c r="A4051" s="3" t="s">
        <v>4</v>
      </c>
      <c r="B4051" s="3">
        <v>2007</v>
      </c>
      <c r="C4051" s="3">
        <v>156</v>
      </c>
      <c r="E4051" s="3">
        <v>2.4176940999999998</v>
      </c>
      <c r="F4051" s="3">
        <v>69.919830000000005</v>
      </c>
      <c r="G4051" s="3">
        <v>2.794063</v>
      </c>
      <c r="H4051" s="3">
        <v>-0.1239632</v>
      </c>
    </row>
    <row r="4052" spans="1:8">
      <c r="A4052" s="3" t="s">
        <v>4</v>
      </c>
      <c r="B4052" s="3">
        <v>2007</v>
      </c>
      <c r="C4052" s="3">
        <v>156</v>
      </c>
      <c r="E4052" s="3">
        <v>2.4176940999999998</v>
      </c>
      <c r="F4052" s="3">
        <v>69.919830000000005</v>
      </c>
      <c r="G4052" s="3">
        <v>2.76</v>
      </c>
      <c r="H4052" s="3">
        <v>-0.12828329999999999</v>
      </c>
    </row>
    <row r="4053" spans="1:8">
      <c r="A4053" s="3" t="s">
        <v>4</v>
      </c>
      <c r="B4053" s="3">
        <v>2007</v>
      </c>
      <c r="C4053" s="3">
        <v>156</v>
      </c>
      <c r="E4053" s="3">
        <v>2.4176940999999998</v>
      </c>
      <c r="F4053" s="3">
        <v>69.919830000000005</v>
      </c>
      <c r="G4053" s="3">
        <v>2.6878470000000001</v>
      </c>
      <c r="H4053" s="3">
        <v>-9.63754E-2</v>
      </c>
    </row>
    <row r="4054" spans="1:8">
      <c r="A4054" s="3" t="s">
        <v>4</v>
      </c>
      <c r="B4054" s="3">
        <v>2007</v>
      </c>
      <c r="C4054" s="3">
        <v>156</v>
      </c>
      <c r="E4054" s="3">
        <v>2.4176940999999998</v>
      </c>
      <c r="F4054" s="3">
        <v>69.919830000000005</v>
      </c>
      <c r="G4054" s="3">
        <v>2.6214279999999999</v>
      </c>
      <c r="H4054" s="3">
        <v>-6.1396800000000001E-2</v>
      </c>
    </row>
    <row r="4055" spans="1:8">
      <c r="A4055" s="3" t="s">
        <v>4</v>
      </c>
      <c r="B4055" s="3">
        <v>2007</v>
      </c>
      <c r="C4055" s="3">
        <v>156</v>
      </c>
      <c r="E4055" s="3">
        <v>2.4176940999999998</v>
      </c>
      <c r="F4055" s="3">
        <v>69.919830000000005</v>
      </c>
      <c r="G4055" s="3">
        <v>2.4266670000000001</v>
      </c>
      <c r="H4055" s="3">
        <v>-1.5791599999999999E-2</v>
      </c>
    </row>
    <row r="4056" spans="1:8">
      <c r="A4056" s="3" t="s">
        <v>4</v>
      </c>
      <c r="B4056" s="3">
        <v>2007</v>
      </c>
      <c r="C4056" s="3">
        <v>156</v>
      </c>
      <c r="E4056" s="3">
        <v>2.4176940999999998</v>
      </c>
      <c r="F4056" s="3">
        <v>69.919830000000005</v>
      </c>
      <c r="G4056" s="3">
        <v>2.382949</v>
      </c>
      <c r="H4056" s="3">
        <v>0.12899869999999999</v>
      </c>
    </row>
    <row r="4057" spans="1:8">
      <c r="A4057" s="3" t="s">
        <v>4</v>
      </c>
      <c r="B4057" s="3">
        <v>2007</v>
      </c>
      <c r="C4057" s="3">
        <v>156</v>
      </c>
      <c r="E4057" s="3">
        <v>2.4176940999999998</v>
      </c>
      <c r="F4057" s="3">
        <v>69.919830000000005</v>
      </c>
      <c r="G4057" s="3">
        <v>2.229819</v>
      </c>
      <c r="H4057" s="3">
        <v>0.1417957</v>
      </c>
    </row>
    <row r="4058" spans="1:8">
      <c r="A4058" s="3" t="s">
        <v>4</v>
      </c>
      <c r="B4058" s="3">
        <v>2008</v>
      </c>
      <c r="C4058" s="3">
        <v>156</v>
      </c>
      <c r="E4058" s="3">
        <v>2.3742130000000001</v>
      </c>
      <c r="F4058" s="3">
        <v>66.861641000000006</v>
      </c>
      <c r="G4058" s="3">
        <v>2.5489579999999998</v>
      </c>
      <c r="H4058" s="3">
        <v>0.137799</v>
      </c>
    </row>
    <row r="4059" spans="1:8">
      <c r="A4059" s="3" t="s">
        <v>4</v>
      </c>
      <c r="B4059" s="3">
        <v>2008</v>
      </c>
      <c r="C4059" s="3">
        <v>156</v>
      </c>
      <c r="E4059" s="3">
        <v>2.3742130000000001</v>
      </c>
      <c r="F4059" s="3">
        <v>66.861641000000006</v>
      </c>
      <c r="G4059" s="3">
        <v>2.4611420000000002</v>
      </c>
    </row>
    <row r="4060" spans="1:8">
      <c r="A4060" s="3" t="s">
        <v>4</v>
      </c>
      <c r="B4060" s="3">
        <v>2008</v>
      </c>
      <c r="C4060" s="3">
        <v>156</v>
      </c>
      <c r="E4060" s="3">
        <v>2.3742130000000001</v>
      </c>
      <c r="F4060" s="3">
        <v>66.861641000000006</v>
      </c>
      <c r="G4060" s="3">
        <v>2.344176</v>
      </c>
    </row>
    <row r="4061" spans="1:8">
      <c r="A4061" s="3" t="s">
        <v>4</v>
      </c>
      <c r="B4061" s="3">
        <v>2008</v>
      </c>
      <c r="C4061" s="3">
        <v>156</v>
      </c>
      <c r="E4061" s="3">
        <v>2.3742130000000001</v>
      </c>
      <c r="F4061" s="3">
        <v>66.861641000000006</v>
      </c>
      <c r="G4061" s="3">
        <v>2.2511770000000002</v>
      </c>
    </row>
    <row r="4062" spans="1:8">
      <c r="A4062" s="3" t="s">
        <v>4</v>
      </c>
      <c r="B4062" s="3">
        <v>2008</v>
      </c>
      <c r="C4062" s="3">
        <v>156</v>
      </c>
      <c r="E4062" s="3">
        <v>2.3742130000000001</v>
      </c>
      <c r="F4062" s="3">
        <v>66.861641000000006</v>
      </c>
      <c r="G4062" s="3">
        <v>2.2220689999999998</v>
      </c>
      <c r="H4062" s="3">
        <v>4.0269199999999998E-2</v>
      </c>
    </row>
    <row r="4063" spans="1:8">
      <c r="A4063" s="3" t="s">
        <v>4</v>
      </c>
      <c r="B4063" s="3">
        <v>2008</v>
      </c>
      <c r="C4063" s="3">
        <v>156</v>
      </c>
      <c r="E4063" s="3">
        <v>2.3742130000000001</v>
      </c>
      <c r="F4063" s="3">
        <v>66.861641000000006</v>
      </c>
      <c r="G4063" s="3">
        <v>2.1297000000000001</v>
      </c>
      <c r="H4063" s="3">
        <v>6.1806699999999999E-2</v>
      </c>
    </row>
    <row r="4064" spans="1:8">
      <c r="A4064" s="3" t="s">
        <v>4</v>
      </c>
      <c r="B4064" s="3">
        <v>2008</v>
      </c>
      <c r="C4064" s="3">
        <v>156</v>
      </c>
      <c r="E4064" s="3">
        <v>2.3742130000000001</v>
      </c>
      <c r="F4064" s="3">
        <v>66.861641000000006</v>
      </c>
      <c r="G4064" s="3">
        <v>2.0254460000000001</v>
      </c>
      <c r="H4064" s="3">
        <v>0.16432550000000001</v>
      </c>
    </row>
    <row r="4065" spans="1:8">
      <c r="A4065" s="3" t="s">
        <v>4</v>
      </c>
      <c r="B4065" s="3">
        <v>2008</v>
      </c>
      <c r="C4065" s="3">
        <v>156</v>
      </c>
      <c r="E4065" s="3">
        <v>2.3742130000000001</v>
      </c>
      <c r="F4065" s="3">
        <v>66.861641000000006</v>
      </c>
      <c r="G4065" s="3">
        <v>1.9715400000000001</v>
      </c>
      <c r="H4065" s="3">
        <v>0.2355148</v>
      </c>
    </row>
    <row r="4066" spans="1:8">
      <c r="A4066" s="3" t="s">
        <v>4</v>
      </c>
      <c r="B4066" s="3">
        <v>2008</v>
      </c>
      <c r="C4066" s="3">
        <v>156</v>
      </c>
      <c r="E4066" s="3">
        <v>2.3742130000000001</v>
      </c>
      <c r="F4066" s="3">
        <v>66.861641000000006</v>
      </c>
      <c r="G4066" s="3">
        <v>1.7948139999999999</v>
      </c>
      <c r="H4066" s="3">
        <v>0.22391050000000001</v>
      </c>
    </row>
    <row r="4067" spans="1:8">
      <c r="A4067" s="3" t="s">
        <v>4</v>
      </c>
      <c r="B4067" s="3">
        <v>2008</v>
      </c>
      <c r="C4067" s="3">
        <v>156</v>
      </c>
      <c r="E4067" s="3">
        <v>2.3742130000000001</v>
      </c>
      <c r="F4067" s="3">
        <v>66.861641000000006</v>
      </c>
      <c r="G4067" s="3">
        <v>1.086087</v>
      </c>
      <c r="H4067" s="3">
        <v>0.27069330000000003</v>
      </c>
    </row>
    <row r="4068" spans="1:8">
      <c r="A4068" s="3" t="s">
        <v>4</v>
      </c>
      <c r="B4068" s="3">
        <v>2008</v>
      </c>
      <c r="C4068" s="3">
        <v>156</v>
      </c>
      <c r="E4068" s="3">
        <v>2.3742130000000001</v>
      </c>
      <c r="F4068" s="3">
        <v>66.861641000000006</v>
      </c>
      <c r="G4068" s="3">
        <v>1.086087</v>
      </c>
      <c r="H4068" s="3">
        <v>0.28665469999999998</v>
      </c>
    </row>
    <row r="4069" spans="1:8">
      <c r="A4069" s="3" t="s">
        <v>4</v>
      </c>
      <c r="B4069" s="3">
        <v>2008</v>
      </c>
      <c r="C4069" s="3">
        <v>156</v>
      </c>
      <c r="E4069" s="3">
        <v>2.3742130000000001</v>
      </c>
      <c r="F4069" s="3">
        <v>66.861641000000006</v>
      </c>
      <c r="G4069" s="3">
        <v>-9.4527100000000003E-2</v>
      </c>
      <c r="H4069" s="3">
        <v>0.38665470000000002</v>
      </c>
    </row>
    <row r="4070" spans="1:8">
      <c r="A4070" s="3" t="s">
        <v>4</v>
      </c>
      <c r="B4070" s="3">
        <v>2009</v>
      </c>
      <c r="C4070" s="3">
        <v>156</v>
      </c>
      <c r="E4070" s="3">
        <v>0.46668839000000001</v>
      </c>
      <c r="F4070" s="3">
        <v>67.886070000000004</v>
      </c>
      <c r="G4070" s="3">
        <v>2.337259</v>
      </c>
      <c r="H4070" s="3">
        <v>-0.1566563</v>
      </c>
    </row>
    <row r="4071" spans="1:8">
      <c r="A4071" s="3" t="s">
        <v>4</v>
      </c>
      <c r="B4071" s="3">
        <v>2009</v>
      </c>
      <c r="C4071" s="3">
        <v>156</v>
      </c>
      <c r="E4071" s="3">
        <v>0.46668839000000001</v>
      </c>
      <c r="F4071" s="3">
        <v>67.886070000000004</v>
      </c>
      <c r="G4071" s="3">
        <v>2.4847389999999998</v>
      </c>
    </row>
    <row r="4072" spans="1:8">
      <c r="A4072" s="3" t="s">
        <v>4</v>
      </c>
      <c r="B4072" s="3">
        <v>2009</v>
      </c>
      <c r="C4072" s="3">
        <v>156</v>
      </c>
      <c r="E4072" s="3">
        <v>0.46668839000000001</v>
      </c>
      <c r="F4072" s="3">
        <v>67.886070000000004</v>
      </c>
      <c r="G4072" s="3">
        <v>2.2600600000000002</v>
      </c>
    </row>
    <row r="4073" spans="1:8">
      <c r="A4073" s="3" t="s">
        <v>4</v>
      </c>
      <c r="B4073" s="3">
        <v>2009</v>
      </c>
      <c r="C4073" s="3">
        <v>156</v>
      </c>
      <c r="E4073" s="3">
        <v>0.46668839000000001</v>
      </c>
      <c r="F4073" s="3">
        <v>67.886070000000004</v>
      </c>
      <c r="G4073" s="3">
        <v>2.0741550000000002</v>
      </c>
    </row>
    <row r="4074" spans="1:8">
      <c r="A4074" s="3" t="s">
        <v>4</v>
      </c>
      <c r="B4074" s="3">
        <v>2009</v>
      </c>
      <c r="C4074" s="3">
        <v>156</v>
      </c>
      <c r="E4074" s="3">
        <v>0.46668839000000001</v>
      </c>
      <c r="F4074" s="3">
        <v>67.886070000000004</v>
      </c>
      <c r="G4074" s="3">
        <v>1.9862880000000001</v>
      </c>
      <c r="H4074" s="3">
        <v>-1.193719</v>
      </c>
    </row>
    <row r="4075" spans="1:8">
      <c r="A4075" s="3" t="s">
        <v>4</v>
      </c>
      <c r="B4075" s="3">
        <v>2009</v>
      </c>
      <c r="C4075" s="3">
        <v>156</v>
      </c>
      <c r="E4075" s="3">
        <v>0.46668839000000001</v>
      </c>
      <c r="F4075" s="3">
        <v>67.886070000000004</v>
      </c>
      <c r="G4075" s="3">
        <v>2.1369250000000002</v>
      </c>
      <c r="H4075" s="3">
        <v>-1.204896</v>
      </c>
    </row>
    <row r="4076" spans="1:8">
      <c r="A4076" s="3" t="s">
        <v>4</v>
      </c>
      <c r="B4076" s="3">
        <v>2009</v>
      </c>
      <c r="C4076" s="3">
        <v>156</v>
      </c>
      <c r="E4076" s="3">
        <v>0.46668839000000001</v>
      </c>
      <c r="F4076" s="3">
        <v>67.886070000000004</v>
      </c>
      <c r="G4076" s="3">
        <v>2.149505</v>
      </c>
      <c r="H4076" s="3">
        <v>-2.1837209999999998</v>
      </c>
    </row>
    <row r="4077" spans="1:8">
      <c r="A4077" s="3" t="s">
        <v>4</v>
      </c>
      <c r="B4077" s="3">
        <v>2009</v>
      </c>
      <c r="C4077" s="3">
        <v>156</v>
      </c>
      <c r="E4077" s="3">
        <v>0.46668839000000001</v>
      </c>
      <c r="F4077" s="3">
        <v>67.886070000000004</v>
      </c>
      <c r="G4077" s="3">
        <v>2.2019139999999999</v>
      </c>
      <c r="H4077" s="3">
        <v>-2.0445120000000001</v>
      </c>
    </row>
    <row r="4078" spans="1:8">
      <c r="A4078" s="3" t="s">
        <v>4</v>
      </c>
      <c r="B4078" s="3">
        <v>2009</v>
      </c>
      <c r="C4078" s="3">
        <v>156</v>
      </c>
      <c r="E4078" s="3">
        <v>0.46668839000000001</v>
      </c>
      <c r="F4078" s="3">
        <v>67.886070000000004</v>
      </c>
      <c r="G4078" s="3">
        <v>2.3790680000000002</v>
      </c>
      <c r="H4078" s="3">
        <v>-1.960113</v>
      </c>
    </row>
    <row r="4079" spans="1:8">
      <c r="A4079" s="3" t="s">
        <v>4</v>
      </c>
      <c r="B4079" s="3">
        <v>2009</v>
      </c>
      <c r="C4079" s="3">
        <v>156</v>
      </c>
      <c r="E4079" s="3">
        <v>0.46668839000000001</v>
      </c>
      <c r="F4079" s="3">
        <v>67.886070000000004</v>
      </c>
      <c r="G4079" s="3">
        <v>2.5629559999999998</v>
      </c>
      <c r="H4079" s="3">
        <v>-2.2313320000000001</v>
      </c>
    </row>
    <row r="4080" spans="1:8">
      <c r="A4080" s="3" t="s">
        <v>4</v>
      </c>
      <c r="B4080" s="3">
        <v>2009</v>
      </c>
      <c r="C4080" s="3">
        <v>156</v>
      </c>
      <c r="E4080" s="3">
        <v>0.46668839000000001</v>
      </c>
      <c r="F4080" s="3">
        <v>67.886070000000004</v>
      </c>
      <c r="G4080" s="3">
        <v>2.5214629999999998</v>
      </c>
      <c r="H4080" s="3">
        <v>-2.2296939999999998</v>
      </c>
    </row>
    <row r="4081" spans="1:8">
      <c r="A4081" s="3" t="s">
        <v>4</v>
      </c>
      <c r="B4081" s="3">
        <v>2009</v>
      </c>
      <c r="C4081" s="3">
        <v>156</v>
      </c>
      <c r="E4081" s="3">
        <v>0.46668839000000001</v>
      </c>
      <c r="F4081" s="3">
        <v>67.886070000000004</v>
      </c>
      <c r="G4081" s="3">
        <v>2.5574340000000002</v>
      </c>
      <c r="H4081" s="3">
        <v>-2.1170119999999999</v>
      </c>
    </row>
    <row r="4082" spans="1:8">
      <c r="A4082" s="3" t="s">
        <v>4</v>
      </c>
      <c r="B4082" s="3">
        <v>2010</v>
      </c>
      <c r="C4082" s="3">
        <v>156</v>
      </c>
      <c r="E4082" s="3">
        <v>-2.7830786999999999</v>
      </c>
      <c r="F4082" s="3">
        <v>79.272323999999998</v>
      </c>
      <c r="G4082" s="3">
        <v>3.1829999999999998</v>
      </c>
      <c r="H4082" s="3">
        <v>-2.0445519999999999</v>
      </c>
    </row>
    <row r="4083" spans="1:8">
      <c r="A4083" s="3" t="s">
        <v>4</v>
      </c>
      <c r="B4083" s="3">
        <v>2010</v>
      </c>
      <c r="C4083" s="3">
        <v>156</v>
      </c>
      <c r="E4083" s="3">
        <v>-2.7830786999999999</v>
      </c>
      <c r="F4083" s="3">
        <v>79.272323999999998</v>
      </c>
      <c r="G4083" s="3">
        <v>3.173222</v>
      </c>
    </row>
    <row r="4084" spans="1:8">
      <c r="A4084" s="3" t="s">
        <v>4</v>
      </c>
      <c r="B4084" s="3">
        <v>2010</v>
      </c>
      <c r="C4084" s="3">
        <v>156</v>
      </c>
      <c r="E4084" s="3">
        <v>-2.7830786999999999</v>
      </c>
      <c r="F4084" s="3">
        <v>79.272323999999998</v>
      </c>
      <c r="G4084" s="3">
        <v>3.1739850000000001</v>
      </c>
    </row>
    <row r="4085" spans="1:8">
      <c r="A4085" s="3" t="s">
        <v>4</v>
      </c>
      <c r="B4085" s="3">
        <v>2010</v>
      </c>
      <c r="C4085" s="3">
        <v>156</v>
      </c>
      <c r="E4085" s="3">
        <v>-2.7830786999999999</v>
      </c>
      <c r="F4085" s="3">
        <v>79.272323999999998</v>
      </c>
      <c r="G4085" s="3">
        <v>3.033925</v>
      </c>
    </row>
    <row r="4086" spans="1:8">
      <c r="A4086" s="3" t="s">
        <v>4</v>
      </c>
      <c r="B4086" s="3">
        <v>2010</v>
      </c>
      <c r="C4086" s="3">
        <v>156</v>
      </c>
      <c r="E4086" s="3">
        <v>-2.7830786999999999</v>
      </c>
      <c r="F4086" s="3">
        <v>79.272323999999998</v>
      </c>
      <c r="G4086" s="3">
        <v>3.0028169999999998</v>
      </c>
      <c r="H4086" s="3">
        <v>-1.402266</v>
      </c>
    </row>
    <row r="4087" spans="1:8">
      <c r="A4087" s="3" t="s">
        <v>4</v>
      </c>
      <c r="B4087" s="3">
        <v>2010</v>
      </c>
      <c r="C4087" s="3">
        <v>156</v>
      </c>
      <c r="E4087" s="3">
        <v>-2.7830786999999999</v>
      </c>
      <c r="F4087" s="3">
        <v>79.272323999999998</v>
      </c>
      <c r="G4087" s="3">
        <v>2.8715809999999999</v>
      </c>
      <c r="H4087" s="3">
        <v>-1.531161</v>
      </c>
    </row>
    <row r="4088" spans="1:8">
      <c r="A4088" s="3" t="s">
        <v>4</v>
      </c>
      <c r="B4088" s="3">
        <v>2010</v>
      </c>
      <c r="C4088" s="3">
        <v>156</v>
      </c>
      <c r="E4088" s="3">
        <v>-2.7830786999999999</v>
      </c>
      <c r="F4088" s="3">
        <v>79.272323999999998</v>
      </c>
      <c r="G4088" s="3">
        <v>2.8155999999999999</v>
      </c>
      <c r="H4088" s="3">
        <v>-1.3060160000000001</v>
      </c>
    </row>
    <row r="4089" spans="1:8">
      <c r="A4089" s="3" t="s">
        <v>4</v>
      </c>
      <c r="B4089" s="3">
        <v>2010</v>
      </c>
      <c r="C4089" s="3">
        <v>156</v>
      </c>
      <c r="E4089" s="3">
        <v>-2.7830786999999999</v>
      </c>
      <c r="F4089" s="3">
        <v>79.272323999999998</v>
      </c>
      <c r="G4089" s="3">
        <v>2.7218840000000002</v>
      </c>
      <c r="H4089" s="3">
        <v>-1.0436190000000001</v>
      </c>
    </row>
    <row r="4090" spans="1:8">
      <c r="A4090" s="3" t="s">
        <v>4</v>
      </c>
      <c r="B4090" s="3">
        <v>2010</v>
      </c>
      <c r="C4090" s="3">
        <v>156</v>
      </c>
      <c r="E4090" s="3">
        <v>-2.7830786999999999</v>
      </c>
      <c r="F4090" s="3">
        <v>79.272323999999998</v>
      </c>
      <c r="G4090" s="3">
        <v>2.496499</v>
      </c>
      <c r="H4090" s="3">
        <v>-1.0036290000000001</v>
      </c>
    </row>
    <row r="4091" spans="1:8">
      <c r="A4091" s="3" t="s">
        <v>4</v>
      </c>
      <c r="B4091" s="3">
        <v>2010</v>
      </c>
      <c r="C4091" s="3">
        <v>156</v>
      </c>
      <c r="E4091" s="3">
        <v>-2.7830786999999999</v>
      </c>
      <c r="F4091" s="3">
        <v>79.272323999999998</v>
      </c>
      <c r="G4091" s="3">
        <v>2.3580320000000001</v>
      </c>
      <c r="H4091" s="3">
        <v>-0.77902559999999998</v>
      </c>
    </row>
    <row r="4092" spans="1:8">
      <c r="A4092" s="3" t="s">
        <v>4</v>
      </c>
      <c r="B4092" s="3">
        <v>2010</v>
      </c>
      <c r="C4092" s="3">
        <v>156</v>
      </c>
      <c r="E4092" s="3">
        <v>-2.7830786999999999</v>
      </c>
      <c r="F4092" s="3">
        <v>79.272323999999998</v>
      </c>
      <c r="G4092" s="3">
        <v>2.3584450000000001</v>
      </c>
      <c r="H4092" s="3">
        <v>-0.82367089999999998</v>
      </c>
    </row>
    <row r="4093" spans="1:8">
      <c r="A4093" s="3" t="s">
        <v>4</v>
      </c>
      <c r="B4093" s="3">
        <v>2010</v>
      </c>
      <c r="C4093" s="3">
        <v>156</v>
      </c>
      <c r="E4093" s="3">
        <v>-2.7830786999999999</v>
      </c>
      <c r="F4093" s="3">
        <v>79.272323999999998</v>
      </c>
      <c r="G4093" s="3">
        <v>2.2993199999999998</v>
      </c>
      <c r="H4093" s="3">
        <v>-0.4974345</v>
      </c>
    </row>
    <row r="4094" spans="1:8">
      <c r="A4094" s="3" t="s">
        <v>4</v>
      </c>
      <c r="B4094" s="3">
        <v>2011</v>
      </c>
      <c r="C4094" s="3">
        <v>156</v>
      </c>
      <c r="E4094" s="3">
        <v>-3.9093814</v>
      </c>
      <c r="F4094" s="3">
        <v>81.218491</v>
      </c>
      <c r="G4094" s="3">
        <v>2.7384729999999999</v>
      </c>
      <c r="H4094" s="3">
        <v>-0.38691429999999999</v>
      </c>
    </row>
    <row r="4095" spans="1:8">
      <c r="A4095" s="3" t="s">
        <v>4</v>
      </c>
      <c r="B4095" s="3">
        <v>2011</v>
      </c>
      <c r="C4095" s="3">
        <v>156</v>
      </c>
      <c r="E4095" s="3">
        <v>-3.9093814</v>
      </c>
      <c r="F4095" s="3">
        <v>81.218491</v>
      </c>
      <c r="G4095" s="3">
        <v>2.6826319999999999</v>
      </c>
    </row>
    <row r="4096" spans="1:8">
      <c r="A4096" s="3" t="s">
        <v>4</v>
      </c>
      <c r="B4096" s="3">
        <v>2011</v>
      </c>
      <c r="C4096" s="3">
        <v>156</v>
      </c>
      <c r="E4096" s="3">
        <v>-3.9093814</v>
      </c>
      <c r="F4096" s="3">
        <v>81.218491</v>
      </c>
      <c r="G4096" s="3">
        <v>2.7387640000000002</v>
      </c>
    </row>
    <row r="4097" spans="1:8">
      <c r="A4097" s="3" t="s">
        <v>4</v>
      </c>
      <c r="B4097" s="3">
        <v>2011</v>
      </c>
      <c r="C4097" s="3">
        <v>156</v>
      </c>
      <c r="E4097" s="3">
        <v>-3.9093814</v>
      </c>
      <c r="F4097" s="3">
        <v>81.218491</v>
      </c>
      <c r="G4097" s="3">
        <v>2.7371970000000001</v>
      </c>
    </row>
    <row r="4098" spans="1:8">
      <c r="A4098" s="3" t="s">
        <v>4</v>
      </c>
      <c r="B4098" s="3">
        <v>2011</v>
      </c>
      <c r="C4098" s="3">
        <v>156</v>
      </c>
      <c r="E4098" s="3">
        <v>-3.9093814</v>
      </c>
      <c r="F4098" s="3">
        <v>81.218491</v>
      </c>
      <c r="G4098" s="3">
        <v>2.7320410000000002</v>
      </c>
      <c r="H4098" s="3">
        <v>0.34553279999999997</v>
      </c>
    </row>
    <row r="4099" spans="1:8">
      <c r="A4099" s="3" t="s">
        <v>4</v>
      </c>
      <c r="B4099" s="3">
        <v>2011</v>
      </c>
      <c r="C4099" s="3">
        <v>156</v>
      </c>
      <c r="E4099" s="3">
        <v>-3.9093814</v>
      </c>
      <c r="F4099" s="3">
        <v>81.218491</v>
      </c>
      <c r="G4099" s="3">
        <v>2.6151409999999999</v>
      </c>
      <c r="H4099" s="3">
        <v>0.53075609999999995</v>
      </c>
    </row>
    <row r="4100" spans="1:8">
      <c r="A4100" s="3" t="s">
        <v>4</v>
      </c>
      <c r="B4100" s="3">
        <v>2011</v>
      </c>
      <c r="C4100" s="3">
        <v>156</v>
      </c>
      <c r="E4100" s="3">
        <v>-3.9093814</v>
      </c>
      <c r="F4100" s="3">
        <v>81.218491</v>
      </c>
      <c r="G4100" s="3">
        <v>2.548003</v>
      </c>
      <c r="H4100" s="3">
        <v>0.28977779999999997</v>
      </c>
    </row>
    <row r="4101" spans="1:8">
      <c r="A4101" s="3" t="s">
        <v>4</v>
      </c>
      <c r="B4101" s="3">
        <v>2011</v>
      </c>
      <c r="C4101" s="3">
        <v>156</v>
      </c>
      <c r="E4101" s="3">
        <v>-3.9093814</v>
      </c>
      <c r="F4101" s="3">
        <v>81.218491</v>
      </c>
      <c r="G4101" s="3">
        <v>2.4796480000000001</v>
      </c>
      <c r="H4101" s="3">
        <v>0.2147704</v>
      </c>
    </row>
    <row r="4102" spans="1:8">
      <c r="A4102" s="3" t="s">
        <v>4</v>
      </c>
      <c r="B4102" s="3">
        <v>2011</v>
      </c>
      <c r="C4102" s="3">
        <v>156</v>
      </c>
      <c r="E4102" s="3">
        <v>-3.9093814</v>
      </c>
      <c r="F4102" s="3">
        <v>81.218491</v>
      </c>
      <c r="G4102" s="3">
        <v>2.1465130000000001</v>
      </c>
      <c r="H4102" s="3">
        <v>0.35789910000000003</v>
      </c>
    </row>
    <row r="4103" spans="1:8">
      <c r="A4103" s="3" t="s">
        <v>4</v>
      </c>
      <c r="B4103" s="3">
        <v>2011</v>
      </c>
      <c r="C4103" s="3">
        <v>156</v>
      </c>
      <c r="E4103" s="3">
        <v>-3.9093814</v>
      </c>
      <c r="F4103" s="3">
        <v>81.218491</v>
      </c>
      <c r="G4103" s="3">
        <v>2.0436700000000001</v>
      </c>
      <c r="H4103" s="3">
        <v>0.52829800000000005</v>
      </c>
    </row>
    <row r="4104" spans="1:8">
      <c r="A4104" s="3" t="s">
        <v>4</v>
      </c>
      <c r="B4104" s="3">
        <v>2011</v>
      </c>
      <c r="C4104" s="3">
        <v>156</v>
      </c>
      <c r="E4104" s="3">
        <v>-3.9093814</v>
      </c>
      <c r="F4104" s="3">
        <v>81.218491</v>
      </c>
      <c r="G4104" s="3">
        <v>2.0135869999999998</v>
      </c>
      <c r="H4104" s="3">
        <v>0.64030069999999994</v>
      </c>
    </row>
    <row r="4105" spans="1:8">
      <c r="A4105" s="3" t="s">
        <v>4</v>
      </c>
      <c r="B4105" s="3">
        <v>2011</v>
      </c>
      <c r="C4105" s="3">
        <v>156</v>
      </c>
      <c r="E4105" s="3">
        <v>-3.9093814</v>
      </c>
      <c r="F4105" s="3">
        <v>81.218491</v>
      </c>
      <c r="G4105" s="3">
        <v>1.9960070000000001</v>
      </c>
      <c r="H4105" s="3">
        <v>0.63701660000000004</v>
      </c>
    </row>
    <row r="4106" spans="1:8">
      <c r="A4106" s="3" t="s">
        <v>4</v>
      </c>
      <c r="B4106" s="3">
        <v>2012</v>
      </c>
      <c r="C4106" s="3">
        <v>156</v>
      </c>
      <c r="E4106" s="3">
        <v>-2.7071828999999998</v>
      </c>
      <c r="F4106" s="3">
        <v>81.777930999999995</v>
      </c>
      <c r="G4106" s="3">
        <v>2.3442349999999998</v>
      </c>
      <c r="H4106" s="3">
        <v>0.61142660000000004</v>
      </c>
    </row>
    <row r="4107" spans="1:8">
      <c r="A4107" s="3" t="s">
        <v>4</v>
      </c>
      <c r="B4107" s="3">
        <v>2012</v>
      </c>
      <c r="C4107" s="3">
        <v>156</v>
      </c>
      <c r="E4107" s="3">
        <v>-2.7071828999999998</v>
      </c>
      <c r="F4107" s="3">
        <v>81.777930999999995</v>
      </c>
      <c r="G4107" s="3">
        <v>2.2872690000000002</v>
      </c>
    </row>
    <row r="4108" spans="1:8">
      <c r="A4108" s="3" t="s">
        <v>4</v>
      </c>
      <c r="B4108" s="3">
        <v>2012</v>
      </c>
      <c r="C4108" s="3">
        <v>156</v>
      </c>
      <c r="E4108" s="3">
        <v>-2.7071828999999998</v>
      </c>
      <c r="F4108" s="3">
        <v>81.777930999999995</v>
      </c>
      <c r="G4108" s="3">
        <v>2.2625090000000001</v>
      </c>
    </row>
    <row r="4109" spans="1:8">
      <c r="A4109" s="3" t="s">
        <v>4</v>
      </c>
      <c r="B4109" s="3">
        <v>2012</v>
      </c>
      <c r="C4109" s="3">
        <v>156</v>
      </c>
      <c r="E4109" s="3">
        <v>-2.7071828999999998</v>
      </c>
      <c r="F4109" s="3">
        <v>81.777930999999995</v>
      </c>
      <c r="G4109" s="3">
        <v>2.2745489999999999</v>
      </c>
    </row>
    <row r="4110" spans="1:8">
      <c r="A4110" s="3" t="s">
        <v>4</v>
      </c>
      <c r="B4110" s="3">
        <v>2012</v>
      </c>
      <c r="C4110" s="3">
        <v>156</v>
      </c>
      <c r="E4110" s="3">
        <v>-2.7071828999999998</v>
      </c>
      <c r="F4110" s="3">
        <v>81.777930999999995</v>
      </c>
      <c r="G4110" s="3">
        <v>2.2952469999999998</v>
      </c>
      <c r="H4110" s="3">
        <v>-0.16137969999999999</v>
      </c>
    </row>
    <row r="4111" spans="1:8">
      <c r="A4111" s="3" t="s">
        <v>4</v>
      </c>
      <c r="B4111" s="3">
        <v>2012</v>
      </c>
      <c r="C4111" s="3">
        <v>156</v>
      </c>
      <c r="E4111" s="3">
        <v>-2.7071828999999998</v>
      </c>
      <c r="F4111" s="3">
        <v>81.777930999999995</v>
      </c>
      <c r="G4111" s="3">
        <v>2.1631629999999999</v>
      </c>
      <c r="H4111" s="3">
        <v>-5.05928E-2</v>
      </c>
    </row>
    <row r="4112" spans="1:8">
      <c r="A4112" s="3" t="s">
        <v>4</v>
      </c>
      <c r="B4112" s="3">
        <v>2012</v>
      </c>
      <c r="C4112" s="3">
        <v>156</v>
      </c>
      <c r="E4112" s="3">
        <v>-2.7071828999999998</v>
      </c>
      <c r="F4112" s="3">
        <v>81.777930999999995</v>
      </c>
      <c r="G4112" s="3">
        <v>2.1712690000000001</v>
      </c>
      <c r="H4112" s="3">
        <v>6.4769199999999999E-2</v>
      </c>
    </row>
    <row r="4113" spans="1:8">
      <c r="A4113" s="3" t="s">
        <v>4</v>
      </c>
      <c r="B4113" s="3">
        <v>2012</v>
      </c>
      <c r="C4113" s="3">
        <v>156</v>
      </c>
      <c r="E4113" s="3">
        <v>-2.7071828999999998</v>
      </c>
      <c r="F4113" s="3">
        <v>81.777930999999995</v>
      </c>
      <c r="G4113" s="3">
        <v>2.09924</v>
      </c>
      <c r="H4113" s="3">
        <v>0.17364080000000001</v>
      </c>
    </row>
    <row r="4114" spans="1:8">
      <c r="A4114" s="3" t="s">
        <v>4</v>
      </c>
      <c r="B4114" s="3">
        <v>2012</v>
      </c>
      <c r="C4114" s="3">
        <v>156</v>
      </c>
      <c r="E4114" s="3">
        <v>-2.7071828999999998</v>
      </c>
      <c r="F4114" s="3">
        <v>81.777930999999995</v>
      </c>
      <c r="G4114" s="3">
        <v>2.014545</v>
      </c>
      <c r="H4114" s="3">
        <v>0.25096010000000002</v>
      </c>
    </row>
    <row r="4115" spans="1:8">
      <c r="A4115" s="3" t="s">
        <v>4</v>
      </c>
      <c r="B4115" s="3">
        <v>2012</v>
      </c>
      <c r="C4115" s="3">
        <v>156</v>
      </c>
      <c r="E4115" s="3">
        <v>-2.7071828999999998</v>
      </c>
      <c r="F4115" s="3">
        <v>81.777930999999995</v>
      </c>
      <c r="G4115" s="3">
        <v>1.9676260000000001</v>
      </c>
      <c r="H4115" s="3">
        <v>0.40294760000000002</v>
      </c>
    </row>
    <row r="4116" spans="1:8">
      <c r="A4116" s="3" t="s">
        <v>4</v>
      </c>
      <c r="B4116" s="3">
        <v>2012</v>
      </c>
      <c r="C4116" s="3">
        <v>156</v>
      </c>
      <c r="E4116" s="3">
        <v>-2.7071828999999998</v>
      </c>
      <c r="F4116" s="3">
        <v>81.777930999999995</v>
      </c>
      <c r="G4116" s="3">
        <v>1.9560059999999999</v>
      </c>
      <c r="H4116" s="3">
        <v>0.33657949999999998</v>
      </c>
    </row>
    <row r="4117" spans="1:8">
      <c r="A4117" s="3" t="s">
        <v>4</v>
      </c>
      <c r="B4117" s="3">
        <v>2012</v>
      </c>
      <c r="C4117" s="3">
        <v>156</v>
      </c>
      <c r="E4117" s="3">
        <v>-2.7071828999999998</v>
      </c>
      <c r="F4117" s="3">
        <v>81.777930999999995</v>
      </c>
      <c r="G4117" s="3">
        <v>1.828184</v>
      </c>
      <c r="H4117" s="3">
        <v>0.40334950000000003</v>
      </c>
    </row>
    <row r="4118" spans="1:8">
      <c r="A4118" s="3" t="s">
        <v>4</v>
      </c>
      <c r="B4118" s="3">
        <v>2013</v>
      </c>
      <c r="C4118" s="3">
        <v>156</v>
      </c>
      <c r="E4118" s="3">
        <v>-1.8259192</v>
      </c>
      <c r="F4118" s="3">
        <v>85.40522</v>
      </c>
      <c r="G4118" s="3">
        <v>2.43357</v>
      </c>
      <c r="H4118" s="3">
        <v>0.22572790000000001</v>
      </c>
    </row>
    <row r="4119" spans="1:8">
      <c r="A4119" s="3" t="s">
        <v>4</v>
      </c>
      <c r="B4119" s="3">
        <v>2013</v>
      </c>
      <c r="C4119" s="3">
        <v>156</v>
      </c>
      <c r="E4119" s="3">
        <v>-1.8259192</v>
      </c>
      <c r="F4119" s="3">
        <v>85.40522</v>
      </c>
      <c r="G4119" s="3">
        <v>2.3928790000000002</v>
      </c>
    </row>
    <row r="4120" spans="1:8">
      <c r="A4120" s="3" t="s">
        <v>4</v>
      </c>
      <c r="B4120" s="3">
        <v>2013</v>
      </c>
      <c r="C4120" s="3">
        <v>156</v>
      </c>
      <c r="E4120" s="3">
        <v>-1.8259192</v>
      </c>
      <c r="F4120" s="3">
        <v>85.40522</v>
      </c>
      <c r="G4120" s="3">
        <v>2.3916529999999998</v>
      </c>
    </row>
    <row r="4121" spans="1:8">
      <c r="A4121" s="3" t="s">
        <v>4</v>
      </c>
      <c r="B4121" s="3">
        <v>2013</v>
      </c>
      <c r="C4121" s="3">
        <v>156</v>
      </c>
      <c r="E4121" s="3">
        <v>-1.8259192</v>
      </c>
      <c r="F4121" s="3">
        <v>85.40522</v>
      </c>
      <c r="G4121" s="3">
        <v>2.3751039999999999</v>
      </c>
    </row>
    <row r="4122" spans="1:8">
      <c r="A4122" s="3" t="s">
        <v>4</v>
      </c>
      <c r="B4122" s="3">
        <v>2013</v>
      </c>
      <c r="C4122" s="3">
        <v>156</v>
      </c>
      <c r="E4122" s="3">
        <v>-1.8259192</v>
      </c>
      <c r="F4122" s="3">
        <v>85.40522</v>
      </c>
      <c r="G4122" s="3">
        <v>2.453039</v>
      </c>
      <c r="H4122" s="3">
        <v>0.2088699</v>
      </c>
    </row>
    <row r="4123" spans="1:8">
      <c r="A4123" s="3" t="s">
        <v>4</v>
      </c>
      <c r="B4123" s="3">
        <v>2013</v>
      </c>
      <c r="C4123" s="3">
        <v>156</v>
      </c>
      <c r="E4123" s="3">
        <v>-1.8259192</v>
      </c>
      <c r="F4123" s="3">
        <v>85.40522</v>
      </c>
      <c r="G4123" s="3">
        <v>2.4290980000000002</v>
      </c>
      <c r="H4123" s="3">
        <v>0.2115464</v>
      </c>
    </row>
    <row r="4124" spans="1:8">
      <c r="A4124" s="3" t="s">
        <v>4</v>
      </c>
      <c r="B4124" s="3">
        <v>2013</v>
      </c>
      <c r="C4124" s="3">
        <v>156</v>
      </c>
      <c r="E4124" s="3">
        <v>-1.8259192</v>
      </c>
      <c r="F4124" s="3">
        <v>85.40522</v>
      </c>
      <c r="G4124" s="3">
        <v>2.266219</v>
      </c>
      <c r="H4124" s="3">
        <v>0.26667170000000001</v>
      </c>
    </row>
    <row r="4125" spans="1:8">
      <c r="A4125" s="3" t="s">
        <v>4</v>
      </c>
      <c r="B4125" s="3">
        <v>2013</v>
      </c>
      <c r="C4125" s="3">
        <v>156</v>
      </c>
      <c r="E4125" s="3">
        <v>-1.8259192</v>
      </c>
      <c r="F4125" s="3">
        <v>85.40522</v>
      </c>
      <c r="G4125" s="3">
        <v>2.2140240000000002</v>
      </c>
      <c r="H4125" s="3">
        <v>0.32658510000000002</v>
      </c>
    </row>
    <row r="4126" spans="1:8">
      <c r="A4126" s="3" t="s">
        <v>4</v>
      </c>
      <c r="B4126" s="3">
        <v>2013</v>
      </c>
      <c r="C4126" s="3">
        <v>156</v>
      </c>
      <c r="E4126" s="3">
        <v>-1.8259192</v>
      </c>
      <c r="F4126" s="3">
        <v>85.40522</v>
      </c>
      <c r="G4126" s="3">
        <v>2.2722039999999999</v>
      </c>
      <c r="H4126" s="3">
        <v>0.401312</v>
      </c>
    </row>
    <row r="4127" spans="1:8">
      <c r="A4127" s="3" t="s">
        <v>4</v>
      </c>
      <c r="B4127" s="3">
        <v>2013</v>
      </c>
      <c r="C4127" s="3">
        <v>156</v>
      </c>
      <c r="E4127" s="3">
        <v>-1.8259192</v>
      </c>
      <c r="F4127" s="3">
        <v>85.40522</v>
      </c>
      <c r="G4127" s="3">
        <v>2.2722039999999999</v>
      </c>
      <c r="H4127" s="3">
        <v>0.46104630000000002</v>
      </c>
    </row>
    <row r="4128" spans="1:8">
      <c r="A4128" s="3" t="s">
        <v>4</v>
      </c>
      <c r="B4128" s="3">
        <v>2013</v>
      </c>
      <c r="C4128" s="3">
        <v>156</v>
      </c>
      <c r="E4128" s="3">
        <v>-1.8259192</v>
      </c>
      <c r="F4128" s="3">
        <v>85.40522</v>
      </c>
      <c r="G4128" s="3">
        <v>2.2722039999999999</v>
      </c>
      <c r="H4128" s="3">
        <v>0.36104629999999999</v>
      </c>
    </row>
    <row r="4129" spans="1:8">
      <c r="A4129" s="3" t="s">
        <v>4</v>
      </c>
      <c r="B4129" s="3">
        <v>2013</v>
      </c>
      <c r="C4129" s="3">
        <v>156</v>
      </c>
      <c r="E4129" s="3">
        <v>-1.8259192</v>
      </c>
      <c r="F4129" s="3">
        <v>85.40522</v>
      </c>
      <c r="G4129" s="3">
        <v>2.2722039999999999</v>
      </c>
      <c r="H4129" s="3">
        <v>0.36104629999999999</v>
      </c>
    </row>
    <row r="4130" spans="1:8">
      <c r="A4130" s="3" t="s">
        <v>4</v>
      </c>
      <c r="B4130" s="3">
        <v>2014</v>
      </c>
      <c r="C4130" s="3">
        <v>156</v>
      </c>
      <c r="E4130" s="3">
        <v>-1.2126669999999999</v>
      </c>
      <c r="F4130" s="3">
        <v>86.129088999999993</v>
      </c>
      <c r="G4130" s="3">
        <v>2.494459</v>
      </c>
      <c r="H4130" s="3">
        <v>0.36104629999999999</v>
      </c>
    </row>
    <row r="4131" spans="1:8">
      <c r="A4131" s="3" t="s">
        <v>4</v>
      </c>
      <c r="B4131" s="3">
        <v>2014</v>
      </c>
      <c r="C4131" s="3">
        <v>156</v>
      </c>
      <c r="E4131" s="3">
        <v>-1.2126669999999999</v>
      </c>
      <c r="F4131" s="3">
        <v>86.129088999999993</v>
      </c>
      <c r="G4131" s="3">
        <v>2.4750549999999998</v>
      </c>
    </row>
    <row r="4132" spans="1:8">
      <c r="A4132" s="3" t="s">
        <v>4</v>
      </c>
      <c r="B4132" s="3">
        <v>2014</v>
      </c>
      <c r="C4132" s="3">
        <v>156</v>
      </c>
      <c r="E4132" s="3">
        <v>-1.2126669999999999</v>
      </c>
      <c r="F4132" s="3">
        <v>86.129088999999993</v>
      </c>
      <c r="G4132" s="3">
        <v>2.4900389999999999</v>
      </c>
    </row>
    <row r="4133" spans="1:8">
      <c r="A4133" s="3" t="s">
        <v>4</v>
      </c>
      <c r="B4133" s="3">
        <v>2014</v>
      </c>
      <c r="C4133" s="3">
        <v>156</v>
      </c>
      <c r="E4133" s="3">
        <v>-1.2126669999999999</v>
      </c>
      <c r="F4133" s="3">
        <v>86.129088999999993</v>
      </c>
      <c r="G4133" s="3">
        <v>2.4982690000000001</v>
      </c>
    </row>
    <row r="4134" spans="1:8">
      <c r="A4134" s="3" t="s">
        <v>4</v>
      </c>
      <c r="B4134" s="3">
        <v>2014</v>
      </c>
      <c r="C4134" s="3">
        <v>156</v>
      </c>
      <c r="E4134" s="3">
        <v>-1.2126669999999999</v>
      </c>
      <c r="F4134" s="3">
        <v>86.129088999999993</v>
      </c>
      <c r="G4134" s="3">
        <v>2.506456</v>
      </c>
      <c r="H4134" s="3">
        <v>0.1563793</v>
      </c>
    </row>
    <row r="4135" spans="1:8">
      <c r="A4135" s="3" t="s">
        <v>4</v>
      </c>
      <c r="B4135" s="3">
        <v>2014</v>
      </c>
      <c r="C4135" s="3">
        <v>156</v>
      </c>
      <c r="E4135" s="3">
        <v>-1.2126669999999999</v>
      </c>
      <c r="F4135" s="3">
        <v>86.129088999999993</v>
      </c>
      <c r="G4135" s="3">
        <v>2.4771640000000001</v>
      </c>
      <c r="H4135" s="3">
        <v>0.18477350000000001</v>
      </c>
    </row>
    <row r="4136" spans="1:8">
      <c r="A4136" s="3" t="s">
        <v>4</v>
      </c>
      <c r="B4136" s="3">
        <v>2014</v>
      </c>
      <c r="C4136" s="3">
        <v>156</v>
      </c>
      <c r="E4136" s="3">
        <v>-1.2126669999999999</v>
      </c>
      <c r="F4136" s="3">
        <v>86.129088999999993</v>
      </c>
      <c r="G4136" s="3">
        <v>2.4751370000000001</v>
      </c>
      <c r="H4136" s="3">
        <v>0.23910129999999999</v>
      </c>
    </row>
    <row r="4137" spans="1:8">
      <c r="A4137" s="3" t="s">
        <v>4</v>
      </c>
      <c r="B4137" s="3">
        <v>2014</v>
      </c>
      <c r="C4137" s="3">
        <v>156</v>
      </c>
      <c r="E4137" s="3">
        <v>-1.2126669999999999</v>
      </c>
      <c r="F4137" s="3">
        <v>86.129088999999993</v>
      </c>
      <c r="G4137" s="3">
        <v>2.4845229999999998</v>
      </c>
      <c r="H4137" s="3">
        <v>0.29118040000000001</v>
      </c>
    </row>
    <row r="4138" spans="1:8">
      <c r="A4138" s="3" t="s">
        <v>4</v>
      </c>
      <c r="B4138" s="3">
        <v>2014</v>
      </c>
      <c r="C4138" s="3">
        <v>156</v>
      </c>
      <c r="E4138" s="3">
        <v>-1.2126669999999999</v>
      </c>
      <c r="F4138" s="3">
        <v>86.129088999999993</v>
      </c>
      <c r="G4138" s="3">
        <v>2.52536</v>
      </c>
      <c r="H4138" s="3">
        <v>0.34938609999999998</v>
      </c>
    </row>
    <row r="4139" spans="1:8">
      <c r="A4139" s="3" t="s">
        <v>4</v>
      </c>
      <c r="B4139" s="3">
        <v>2014</v>
      </c>
      <c r="C4139" s="3">
        <v>156</v>
      </c>
      <c r="E4139" s="3">
        <v>-1.2126669999999999</v>
      </c>
      <c r="F4139" s="3">
        <v>86.129088999999993</v>
      </c>
      <c r="G4139" s="3">
        <v>2.5056780000000001</v>
      </c>
      <c r="H4139" s="3">
        <v>0.3337349</v>
      </c>
    </row>
    <row r="4140" spans="1:8">
      <c r="A4140" s="3" t="s">
        <v>4</v>
      </c>
      <c r="B4140" s="3">
        <v>2014</v>
      </c>
      <c r="C4140" s="3">
        <v>156</v>
      </c>
      <c r="E4140" s="3">
        <v>-1.2126669999999999</v>
      </c>
      <c r="F4140" s="3">
        <v>86.129088999999993</v>
      </c>
      <c r="G4140" s="3">
        <v>2.5048720000000002</v>
      </c>
      <c r="H4140" s="3">
        <v>0.48415550000000002</v>
      </c>
    </row>
    <row r="4141" spans="1:8">
      <c r="A4141" s="3" t="s">
        <v>4</v>
      </c>
      <c r="B4141" s="3">
        <v>2014</v>
      </c>
      <c r="C4141" s="3">
        <v>156</v>
      </c>
      <c r="E4141" s="3">
        <v>-1.2126669999999999</v>
      </c>
      <c r="F4141" s="3">
        <v>86.129088999999993</v>
      </c>
      <c r="G4141" s="3">
        <v>2.4917959999999999</v>
      </c>
      <c r="H4141" s="3">
        <v>0.42084579999999999</v>
      </c>
    </row>
    <row r="4142" spans="1:8">
      <c r="A4142" s="3" t="s">
        <v>4</v>
      </c>
      <c r="B4142" s="3">
        <v>2015</v>
      </c>
      <c r="C4142" s="3">
        <v>156</v>
      </c>
      <c r="E4142" s="3">
        <v>7.6531500000000001E-3</v>
      </c>
      <c r="F4142" s="3">
        <v>85.579414</v>
      </c>
      <c r="G4142" s="3">
        <v>2.2293080000000001</v>
      </c>
      <c r="H4142" s="3">
        <v>0.34478560000000003</v>
      </c>
    </row>
    <row r="4143" spans="1:8">
      <c r="A4143" s="3" t="s">
        <v>4</v>
      </c>
      <c r="B4143" s="3">
        <v>2015</v>
      </c>
      <c r="C4143" s="3">
        <v>156</v>
      </c>
      <c r="E4143" s="3">
        <v>7.6531500000000001E-3</v>
      </c>
      <c r="F4143" s="3">
        <v>85.579414</v>
      </c>
      <c r="G4143" s="3">
        <v>2.1466539999999998</v>
      </c>
    </row>
    <row r="4144" spans="1:8">
      <c r="A4144" s="3" t="s">
        <v>4</v>
      </c>
      <c r="B4144" s="3">
        <v>2015</v>
      </c>
      <c r="C4144" s="3">
        <v>156</v>
      </c>
      <c r="E4144" s="3">
        <v>7.6531500000000001E-3</v>
      </c>
      <c r="F4144" s="3">
        <v>85.579414</v>
      </c>
      <c r="G4144" s="3">
        <v>2.1521659999999998</v>
      </c>
    </row>
    <row r="4145" spans="1:8">
      <c r="A4145" s="3" t="s">
        <v>4</v>
      </c>
      <c r="B4145" s="3">
        <v>2015</v>
      </c>
      <c r="C4145" s="3">
        <v>156</v>
      </c>
      <c r="E4145" s="3">
        <v>7.6531500000000001E-3</v>
      </c>
      <c r="F4145" s="3">
        <v>85.579414</v>
      </c>
      <c r="G4145" s="3">
        <v>2.1368490000000002</v>
      </c>
    </row>
    <row r="4146" spans="1:8">
      <c r="A4146" s="3" t="s">
        <v>4</v>
      </c>
      <c r="B4146" s="3">
        <v>2015</v>
      </c>
      <c r="C4146" s="3">
        <v>156</v>
      </c>
      <c r="E4146" s="3">
        <v>7.6531500000000001E-3</v>
      </c>
      <c r="F4146" s="3">
        <v>85.579414</v>
      </c>
      <c r="G4146" s="3">
        <v>2.151656</v>
      </c>
      <c r="H4146" s="3">
        <v>0.1404675</v>
      </c>
    </row>
    <row r="4147" spans="1:8">
      <c r="A4147" s="3" t="s">
        <v>4</v>
      </c>
      <c r="B4147" s="3">
        <v>2015</v>
      </c>
      <c r="C4147" s="3">
        <v>156</v>
      </c>
      <c r="E4147" s="3">
        <v>7.6531500000000001E-3</v>
      </c>
      <c r="F4147" s="3">
        <v>85.579414</v>
      </c>
      <c r="G4147" s="3">
        <v>2.1966070000000002</v>
      </c>
      <c r="H4147" s="3">
        <v>0.227993</v>
      </c>
    </row>
    <row r="4148" spans="1:8">
      <c r="A4148" s="3" t="s">
        <v>4</v>
      </c>
      <c r="B4148" s="3">
        <v>2015</v>
      </c>
      <c r="C4148" s="3">
        <v>156</v>
      </c>
      <c r="E4148" s="3">
        <v>7.6531500000000001E-3</v>
      </c>
      <c r="F4148" s="3">
        <v>85.579414</v>
      </c>
      <c r="G4148" s="3">
        <v>2.1786349999999999</v>
      </c>
      <c r="H4148" s="3">
        <v>0.28958200000000001</v>
      </c>
    </row>
    <row r="4149" spans="1:8">
      <c r="A4149" s="3" t="s">
        <v>4</v>
      </c>
      <c r="B4149" s="3">
        <v>2015</v>
      </c>
      <c r="C4149" s="3">
        <v>156</v>
      </c>
      <c r="E4149" s="3">
        <v>7.6531500000000001E-3</v>
      </c>
      <c r="F4149" s="3">
        <v>85.579414</v>
      </c>
      <c r="G4149" s="3">
        <v>2.0536089999999998</v>
      </c>
      <c r="H4149" s="3">
        <v>0.33304329999999999</v>
      </c>
    </row>
    <row r="4150" spans="1:8">
      <c r="A4150" s="3" t="s">
        <v>4</v>
      </c>
      <c r="B4150" s="3">
        <v>2015</v>
      </c>
      <c r="C4150" s="3">
        <v>156</v>
      </c>
      <c r="E4150" s="3">
        <v>7.6531500000000001E-3</v>
      </c>
      <c r="F4150" s="3">
        <v>85.579414</v>
      </c>
      <c r="G4150" s="3">
        <v>2.0127169999999999</v>
      </c>
      <c r="H4150" s="3">
        <v>0.3791909</v>
      </c>
    </row>
    <row r="4151" spans="1:8">
      <c r="A4151" s="3" t="s">
        <v>4</v>
      </c>
      <c r="B4151" s="3">
        <v>2015</v>
      </c>
      <c r="C4151" s="3">
        <v>156</v>
      </c>
      <c r="E4151" s="3">
        <v>7.6531500000000001E-3</v>
      </c>
      <c r="F4151" s="3">
        <v>85.579414</v>
      </c>
      <c r="G4151" s="3">
        <v>1.9526509999999999</v>
      </c>
      <c r="H4151" s="3">
        <v>0.38066169999999999</v>
      </c>
    </row>
    <row r="4152" spans="1:8">
      <c r="A4152" s="3" t="s">
        <v>4</v>
      </c>
      <c r="B4152" s="3">
        <v>2015</v>
      </c>
      <c r="C4152" s="3">
        <v>156</v>
      </c>
      <c r="E4152" s="3">
        <v>7.6531500000000001E-3</v>
      </c>
      <c r="F4152" s="3">
        <v>85.579414</v>
      </c>
      <c r="G4152" s="3">
        <v>1.968288</v>
      </c>
      <c r="H4152" s="3">
        <v>0.39810980000000001</v>
      </c>
    </row>
    <row r="4153" spans="1:8">
      <c r="A4153" s="3" t="s">
        <v>4</v>
      </c>
      <c r="B4153" s="3">
        <v>2015</v>
      </c>
      <c r="C4153" s="3">
        <v>156</v>
      </c>
      <c r="E4153" s="3">
        <v>7.6531500000000001E-3</v>
      </c>
      <c r="F4153" s="3">
        <v>85.579414</v>
      </c>
      <c r="G4153" s="3">
        <v>1.8798649999999999</v>
      </c>
      <c r="H4153" s="3">
        <v>0.16238910000000001</v>
      </c>
    </row>
    <row r="4154" spans="1:8">
      <c r="A4154" s="3" t="s">
        <v>4</v>
      </c>
      <c r="B4154" s="3">
        <v>2016</v>
      </c>
      <c r="C4154" s="3">
        <v>156</v>
      </c>
      <c r="E4154" s="3">
        <v>-0.57339125999999996</v>
      </c>
      <c r="F4154" s="3">
        <v>91.192307</v>
      </c>
      <c r="H4154" s="3">
        <v>-3.3825000000000001E-2</v>
      </c>
    </row>
    <row r="4155" spans="1:8">
      <c r="A4155" s="3" t="s">
        <v>4</v>
      </c>
      <c r="B4155" s="3">
        <v>2016</v>
      </c>
      <c r="C4155" s="3">
        <v>156</v>
      </c>
      <c r="E4155" s="3">
        <v>-0.57339125999999996</v>
      </c>
      <c r="F4155" s="3">
        <v>91.192307</v>
      </c>
      <c r="G4155" s="3">
        <v>2.0714730000000001</v>
      </c>
    </row>
    <row r="4156" spans="1:8">
      <c r="A4156" s="3" t="s">
        <v>4</v>
      </c>
      <c r="B4156" s="3">
        <v>2016</v>
      </c>
      <c r="C4156" s="3">
        <v>156</v>
      </c>
      <c r="E4156" s="3">
        <v>-0.57339125999999996</v>
      </c>
      <c r="F4156" s="3">
        <v>91.192307</v>
      </c>
      <c r="G4156" s="3">
        <v>2.0644520000000002</v>
      </c>
    </row>
    <row r="4157" spans="1:8">
      <c r="A4157" s="3" t="s">
        <v>4</v>
      </c>
      <c r="B4157" s="3">
        <v>2016</v>
      </c>
      <c r="C4157" s="3">
        <v>156</v>
      </c>
      <c r="E4157" s="3">
        <v>-0.57339125999999996</v>
      </c>
      <c r="F4157" s="3">
        <v>91.192307</v>
      </c>
      <c r="G4157" s="3">
        <v>2.1797110000000002</v>
      </c>
    </row>
    <row r="4158" spans="1:8">
      <c r="A4158" s="3" t="s">
        <v>4</v>
      </c>
      <c r="B4158" s="3">
        <v>2016</v>
      </c>
      <c r="C4158" s="3">
        <v>156</v>
      </c>
      <c r="E4158" s="3">
        <v>-0.57339125999999996</v>
      </c>
      <c r="F4158" s="3">
        <v>91.192307</v>
      </c>
      <c r="G4158" s="3">
        <v>2.1597110000000002</v>
      </c>
      <c r="H4158" s="3">
        <v>-0.8577418</v>
      </c>
    </row>
    <row r="4159" spans="1:8">
      <c r="A4159" s="3" t="s">
        <v>4</v>
      </c>
      <c r="B4159" s="3">
        <v>2016</v>
      </c>
      <c r="C4159" s="3">
        <v>156</v>
      </c>
      <c r="E4159" s="3">
        <v>-0.57339125999999996</v>
      </c>
      <c r="F4159" s="3">
        <v>91.192307</v>
      </c>
      <c r="G4159" s="3">
        <v>2.1639699999999999</v>
      </c>
      <c r="H4159" s="3">
        <v>-0.78642780000000001</v>
      </c>
    </row>
    <row r="4160" spans="1:8">
      <c r="A4160" s="3" t="s">
        <v>4</v>
      </c>
      <c r="B4160" s="3">
        <v>2016</v>
      </c>
      <c r="C4160" s="3">
        <v>156</v>
      </c>
      <c r="E4160" s="3">
        <v>-0.57339125999999996</v>
      </c>
      <c r="F4160" s="3">
        <v>91.192307</v>
      </c>
      <c r="G4160" s="3">
        <v>2.1468790000000002</v>
      </c>
      <c r="H4160" s="3">
        <v>-0.68936030000000004</v>
      </c>
    </row>
    <row r="4161" spans="1:8">
      <c r="A4161" s="3" t="s">
        <v>4</v>
      </c>
      <c r="B4161" s="3">
        <v>2016</v>
      </c>
      <c r="C4161" s="3">
        <v>156</v>
      </c>
      <c r="E4161" s="3">
        <v>-0.57339125999999996</v>
      </c>
      <c r="F4161" s="3">
        <v>91.192307</v>
      </c>
      <c r="G4161" s="3">
        <v>2.111056</v>
      </c>
      <c r="H4161" s="3">
        <v>-0.65944150000000001</v>
      </c>
    </row>
    <row r="4162" spans="1:8">
      <c r="A4162" s="3" t="s">
        <v>4</v>
      </c>
      <c r="B4162" s="3">
        <v>2016</v>
      </c>
      <c r="C4162" s="3">
        <v>156</v>
      </c>
      <c r="E4162" s="3">
        <v>-0.57339125999999996</v>
      </c>
      <c r="F4162" s="3">
        <v>91.192307</v>
      </c>
      <c r="G4162" s="3">
        <v>2.097121</v>
      </c>
      <c r="H4162" s="3">
        <v>-0.62468849999999998</v>
      </c>
    </row>
    <row r="4163" spans="1:8">
      <c r="A4163" s="3" t="s">
        <v>4</v>
      </c>
      <c r="B4163" s="3">
        <v>2016</v>
      </c>
      <c r="C4163" s="3">
        <v>156</v>
      </c>
      <c r="E4163" s="3">
        <v>-0.57339125999999996</v>
      </c>
      <c r="F4163" s="3">
        <v>91.192307</v>
      </c>
      <c r="G4163" s="3">
        <v>2.0370089999999998</v>
      </c>
      <c r="H4163" s="3">
        <v>-0.63910109999999998</v>
      </c>
    </row>
    <row r="4164" spans="1:8">
      <c r="A4164" s="3" t="s">
        <v>4</v>
      </c>
      <c r="B4164" s="3">
        <v>2016</v>
      </c>
      <c r="C4164" s="3">
        <v>156</v>
      </c>
      <c r="E4164" s="3">
        <v>-0.57339125999999996</v>
      </c>
      <c r="F4164" s="3">
        <v>91.192307</v>
      </c>
      <c r="G4164" s="3">
        <v>1.949362</v>
      </c>
      <c r="H4164" s="3">
        <v>-0.66693930000000001</v>
      </c>
    </row>
    <row r="4165" spans="1:8">
      <c r="A4165" s="3" t="s">
        <v>4</v>
      </c>
      <c r="B4165" s="3">
        <v>2016</v>
      </c>
      <c r="C4165" s="3">
        <v>156</v>
      </c>
      <c r="E4165" s="3">
        <v>-0.57339125999999996</v>
      </c>
      <c r="F4165" s="3">
        <v>91.192307</v>
      </c>
      <c r="G4165" s="3">
        <v>1.938903</v>
      </c>
      <c r="H4165" s="3">
        <v>-0.61427489999999996</v>
      </c>
    </row>
    <row r="4166" spans="1:8">
      <c r="A4166" s="3" t="s">
        <v>4</v>
      </c>
      <c r="B4166" s="3">
        <v>2017</v>
      </c>
      <c r="C4166" s="3">
        <v>156</v>
      </c>
      <c r="E4166" s="3">
        <v>-2.0010083000000001</v>
      </c>
      <c r="F4166" s="3">
        <v>91.732605000000007</v>
      </c>
      <c r="G4166" s="3">
        <v>1.999941</v>
      </c>
      <c r="H4166" s="3">
        <v>-0.63713260000000005</v>
      </c>
    </row>
    <row r="4167" spans="1:8">
      <c r="A4167" s="3" t="s">
        <v>4</v>
      </c>
      <c r="B4167" s="3">
        <v>2017</v>
      </c>
      <c r="C4167" s="3">
        <v>156</v>
      </c>
      <c r="E4167" s="3">
        <v>-2.0010083000000001</v>
      </c>
      <c r="F4167" s="3">
        <v>91.732605000000007</v>
      </c>
      <c r="G4167" s="3">
        <v>1.992116</v>
      </c>
    </row>
    <row r="4168" spans="1:8">
      <c r="A4168" s="3" t="s">
        <v>4</v>
      </c>
      <c r="B4168" s="3">
        <v>2017</v>
      </c>
      <c r="C4168" s="3">
        <v>156</v>
      </c>
      <c r="E4168" s="3">
        <v>-2.0010083000000001</v>
      </c>
      <c r="F4168" s="3">
        <v>91.732605000000007</v>
      </c>
      <c r="G4168" s="3">
        <v>1.9572780000000001</v>
      </c>
    </row>
    <row r="4169" spans="1:8">
      <c r="A4169" s="3" t="s">
        <v>4</v>
      </c>
      <c r="B4169" s="3">
        <v>2017</v>
      </c>
      <c r="C4169" s="3">
        <v>156</v>
      </c>
      <c r="E4169" s="3">
        <v>-2.0010083000000001</v>
      </c>
      <c r="F4169" s="3">
        <v>91.732605000000007</v>
      </c>
      <c r="G4169" s="3">
        <v>1.9674499999999999</v>
      </c>
    </row>
    <row r="4170" spans="1:8">
      <c r="A4170" s="3" t="s">
        <v>4</v>
      </c>
      <c r="B4170" s="3">
        <v>2017</v>
      </c>
      <c r="C4170" s="3">
        <v>156</v>
      </c>
      <c r="E4170" s="3">
        <v>-2.0010083000000001</v>
      </c>
      <c r="F4170" s="3">
        <v>91.732605000000007</v>
      </c>
      <c r="G4170" s="3">
        <v>1.9458219999999999</v>
      </c>
      <c r="H4170" s="3">
        <v>-0.43175079999999999</v>
      </c>
    </row>
    <row r="4171" spans="1:8">
      <c r="A4171" s="3" t="s">
        <v>4</v>
      </c>
      <c r="B4171" s="3">
        <v>2017</v>
      </c>
      <c r="C4171" s="3">
        <v>156</v>
      </c>
      <c r="E4171" s="3">
        <v>-2.0010083000000001</v>
      </c>
      <c r="F4171" s="3">
        <v>91.732605000000007</v>
      </c>
      <c r="G4171" s="3">
        <v>1.9669049999999999</v>
      </c>
      <c r="H4171" s="3">
        <v>-0.46125569999999999</v>
      </c>
    </row>
    <row r="4172" spans="1:8">
      <c r="A4172" s="3" t="s">
        <v>4</v>
      </c>
      <c r="B4172" s="3">
        <v>2017</v>
      </c>
      <c r="C4172" s="3">
        <v>156</v>
      </c>
      <c r="E4172" s="3">
        <v>-2.0010083000000001</v>
      </c>
      <c r="F4172" s="3">
        <v>91.732605000000007</v>
      </c>
      <c r="G4172" s="3">
        <v>1.943986</v>
      </c>
      <c r="H4172" s="3">
        <v>-0.4368687</v>
      </c>
    </row>
    <row r="4173" spans="1:8">
      <c r="A4173" s="3" t="s">
        <v>4</v>
      </c>
      <c r="B4173" s="3">
        <v>2017</v>
      </c>
      <c r="C4173" s="3">
        <v>156</v>
      </c>
      <c r="E4173" s="3">
        <v>-2.0010083000000001</v>
      </c>
      <c r="F4173" s="3">
        <v>91.732605000000007</v>
      </c>
      <c r="G4173" s="3">
        <v>2.000794</v>
      </c>
      <c r="H4173" s="3">
        <v>-0.44643640000000001</v>
      </c>
    </row>
    <row r="4174" spans="1:8">
      <c r="A4174" s="3" t="s">
        <v>4</v>
      </c>
      <c r="B4174" s="3">
        <v>2017</v>
      </c>
      <c r="C4174" s="3">
        <v>156</v>
      </c>
      <c r="E4174" s="3">
        <v>-2.0010083000000001</v>
      </c>
      <c r="F4174" s="3">
        <v>91.732605000000007</v>
      </c>
      <c r="G4174" s="3">
        <v>2.0565560000000001</v>
      </c>
      <c r="H4174" s="3">
        <v>-0.57718829999999999</v>
      </c>
    </row>
    <row r="4175" spans="1:8">
      <c r="A4175" s="3" t="s">
        <v>4</v>
      </c>
      <c r="B4175" s="3">
        <v>2017</v>
      </c>
      <c r="C4175" s="3">
        <v>156</v>
      </c>
      <c r="E4175" s="3">
        <v>-2.0010083000000001</v>
      </c>
      <c r="F4175" s="3">
        <v>91.732605000000007</v>
      </c>
      <c r="G4175" s="3">
        <v>2.0470299999999999</v>
      </c>
      <c r="H4175" s="3">
        <v>-0.57731440000000001</v>
      </c>
    </row>
    <row r="4176" spans="1:8">
      <c r="A4176" s="3" t="s">
        <v>4</v>
      </c>
      <c r="B4176" s="3">
        <v>2017</v>
      </c>
      <c r="C4176" s="3">
        <v>156</v>
      </c>
      <c r="E4176" s="3">
        <v>-2.0010083000000001</v>
      </c>
      <c r="F4176" s="3">
        <v>91.732605000000007</v>
      </c>
      <c r="G4176" s="3">
        <v>2.0869270000000002</v>
      </c>
      <c r="H4176" s="3">
        <v>-0.40698410000000002</v>
      </c>
    </row>
    <row r="4177" spans="1:8">
      <c r="A4177" s="3" t="s">
        <v>4</v>
      </c>
      <c r="B4177" s="3">
        <v>2017</v>
      </c>
      <c r="C4177" s="3">
        <v>156</v>
      </c>
      <c r="E4177" s="3">
        <v>-2.0010083000000001</v>
      </c>
      <c r="F4177" s="3">
        <v>91.732605000000007</v>
      </c>
      <c r="G4177" s="3">
        <v>2.0969169999999999</v>
      </c>
      <c r="H4177" s="3">
        <v>-0.32122430000000002</v>
      </c>
    </row>
    <row r="4178" spans="1:8">
      <c r="A4178" s="3" t="s">
        <v>4</v>
      </c>
      <c r="B4178" s="3">
        <v>2018</v>
      </c>
      <c r="C4178" s="3">
        <v>156</v>
      </c>
      <c r="E4178" s="3">
        <v>-1.9937689000000001</v>
      </c>
      <c r="F4178" s="3">
        <v>88.841239999999999</v>
      </c>
      <c r="G4178" s="3">
        <v>1.8070090000000001</v>
      </c>
      <c r="H4178" s="3">
        <v>-0.25112570000000001</v>
      </c>
    </row>
    <row r="4179" spans="1:8">
      <c r="A4179" s="3" t="s">
        <v>4</v>
      </c>
      <c r="B4179" s="3">
        <v>2018</v>
      </c>
      <c r="C4179" s="3">
        <v>156</v>
      </c>
      <c r="E4179" s="3">
        <v>-1.9937689000000001</v>
      </c>
      <c r="F4179" s="3">
        <v>88.841239999999999</v>
      </c>
      <c r="G4179" s="3">
        <v>1.8321540000000001</v>
      </c>
    </row>
    <row r="4180" spans="1:8">
      <c r="A4180" s="3" t="s">
        <v>4</v>
      </c>
      <c r="B4180" s="3">
        <v>2018</v>
      </c>
      <c r="C4180" s="3">
        <v>156</v>
      </c>
      <c r="E4180" s="3">
        <v>-1.9937689000000001</v>
      </c>
      <c r="F4180" s="3">
        <v>88.841239999999999</v>
      </c>
      <c r="G4180" s="3">
        <v>1.8766529999999999</v>
      </c>
    </row>
    <row r="4181" spans="1:8">
      <c r="A4181" s="3" t="s">
        <v>4</v>
      </c>
      <c r="B4181" s="3">
        <v>2018</v>
      </c>
      <c r="C4181" s="3">
        <v>156</v>
      </c>
      <c r="E4181" s="3">
        <v>-1.9937689000000001</v>
      </c>
      <c r="F4181" s="3">
        <v>88.841239999999999</v>
      </c>
      <c r="G4181" s="3">
        <v>1.882441</v>
      </c>
    </row>
    <row r="4182" spans="1:8">
      <c r="A4182" s="3" t="s">
        <v>4</v>
      </c>
      <c r="B4182" s="3">
        <v>2018</v>
      </c>
      <c r="C4182" s="3">
        <v>156</v>
      </c>
      <c r="E4182" s="3">
        <v>-1.9937689000000001</v>
      </c>
      <c r="F4182" s="3">
        <v>88.841239999999999</v>
      </c>
      <c r="G4182" s="3">
        <v>1.917791</v>
      </c>
      <c r="H4182" s="3">
        <v>0.23201869999999999</v>
      </c>
    </row>
    <row r="4183" spans="1:8">
      <c r="A4183" s="3" t="s">
        <v>4</v>
      </c>
      <c r="B4183" s="3">
        <v>2018</v>
      </c>
      <c r="C4183" s="3">
        <v>156</v>
      </c>
      <c r="E4183" s="3">
        <v>-1.9937689000000001</v>
      </c>
      <c r="F4183" s="3">
        <v>88.841239999999999</v>
      </c>
      <c r="G4183" s="3">
        <v>1.9364209999999999</v>
      </c>
      <c r="H4183" s="3">
        <v>0.2056557</v>
      </c>
    </row>
    <row r="4184" spans="1:8">
      <c r="A4184" s="3" t="s">
        <v>4</v>
      </c>
      <c r="B4184" s="3">
        <v>2018</v>
      </c>
      <c r="C4184" s="3">
        <v>156</v>
      </c>
      <c r="E4184" s="3">
        <v>-1.9937689000000001</v>
      </c>
      <c r="F4184" s="3">
        <v>88.841239999999999</v>
      </c>
      <c r="G4184" s="3">
        <v>1.8715280000000001</v>
      </c>
      <c r="H4184" s="3">
        <v>0.205758</v>
      </c>
    </row>
    <row r="4185" spans="1:8">
      <c r="A4185" s="3" t="s">
        <v>4</v>
      </c>
      <c r="B4185" s="3">
        <v>2018</v>
      </c>
      <c r="C4185" s="3">
        <v>156</v>
      </c>
      <c r="E4185" s="3">
        <v>-1.9937689000000001</v>
      </c>
      <c r="F4185" s="3">
        <v>88.841239999999999</v>
      </c>
      <c r="G4185" s="3">
        <v>1.883937</v>
      </c>
      <c r="H4185" s="3">
        <v>0.21881809999999999</v>
      </c>
    </row>
    <row r="4186" spans="1:8">
      <c r="A4186" s="3" t="s">
        <v>4</v>
      </c>
      <c r="B4186" s="3">
        <v>2018</v>
      </c>
      <c r="C4186" s="3">
        <v>156</v>
      </c>
      <c r="E4186" s="3">
        <v>-1.9937689000000001</v>
      </c>
      <c r="F4186" s="3">
        <v>88.841239999999999</v>
      </c>
      <c r="G4186" s="3">
        <v>1.8913709999999999</v>
      </c>
      <c r="H4186" s="3">
        <v>0.19233169999999999</v>
      </c>
    </row>
    <row r="4187" spans="1:8">
      <c r="A4187" s="3" t="s">
        <v>4</v>
      </c>
      <c r="B4187" s="3">
        <v>2018</v>
      </c>
      <c r="C4187" s="3">
        <v>156</v>
      </c>
      <c r="E4187" s="3">
        <v>-1.9937689000000001</v>
      </c>
      <c r="F4187" s="3">
        <v>88.841239999999999</v>
      </c>
      <c r="G4187" s="3">
        <v>1.984316</v>
      </c>
      <c r="H4187" s="3">
        <v>0.18932979999999999</v>
      </c>
    </row>
    <row r="4188" spans="1:8">
      <c r="A4188" s="3" t="s">
        <v>4</v>
      </c>
      <c r="B4188" s="3">
        <v>2018</v>
      </c>
      <c r="C4188" s="3">
        <v>156</v>
      </c>
      <c r="E4188" s="3">
        <v>-1.9937689000000001</v>
      </c>
      <c r="F4188" s="3">
        <v>88.841239999999999</v>
      </c>
      <c r="G4188" s="3">
        <v>1.989938</v>
      </c>
      <c r="H4188" s="3">
        <v>0.1587499</v>
      </c>
    </row>
    <row r="4189" spans="1:8">
      <c r="A4189" s="3" t="s">
        <v>4</v>
      </c>
      <c r="B4189" s="3">
        <v>2018</v>
      </c>
      <c r="C4189" s="3">
        <v>156</v>
      </c>
      <c r="E4189" s="3">
        <v>-1.9937689000000001</v>
      </c>
      <c r="F4189" s="3">
        <v>88.841239999999999</v>
      </c>
      <c r="G4189" s="3">
        <v>1.8536760000000001</v>
      </c>
      <c r="H4189" s="3">
        <v>0.182032</v>
      </c>
    </row>
    <row r="4190" spans="1:8">
      <c r="A4190" s="3" t="s">
        <v>4</v>
      </c>
      <c r="B4190" s="3">
        <v>2019</v>
      </c>
      <c r="C4190" s="3">
        <v>156</v>
      </c>
      <c r="E4190" s="3">
        <v>-1.8905202999999999</v>
      </c>
      <c r="F4190" s="3">
        <v>88.831856000000002</v>
      </c>
      <c r="G4190" s="3">
        <v>1.784443</v>
      </c>
      <c r="H4190" s="3">
        <v>0.14965639999999999</v>
      </c>
    </row>
    <row r="4191" spans="1:8">
      <c r="A4191" s="3" t="s">
        <v>4</v>
      </c>
      <c r="B4191" s="3">
        <v>2019</v>
      </c>
      <c r="C4191" s="3">
        <v>156</v>
      </c>
      <c r="E4191" s="3">
        <v>-1.8905202999999999</v>
      </c>
      <c r="F4191" s="3">
        <v>88.831856000000002</v>
      </c>
      <c r="G4191" s="3">
        <v>1.7644219999999999</v>
      </c>
    </row>
    <row r="4192" spans="1:8">
      <c r="A4192" s="3" t="s">
        <v>4</v>
      </c>
      <c r="B4192" s="3">
        <v>2019</v>
      </c>
      <c r="C4192" s="3">
        <v>156</v>
      </c>
      <c r="E4192" s="3">
        <v>-1.8905202999999999</v>
      </c>
      <c r="F4192" s="3">
        <v>88.831856000000002</v>
      </c>
      <c r="G4192" s="3">
        <v>1.738739</v>
      </c>
    </row>
    <row r="4193" spans="1:8">
      <c r="A4193" s="3" t="s">
        <v>4</v>
      </c>
      <c r="B4193" s="3">
        <v>2019</v>
      </c>
      <c r="C4193" s="3">
        <v>156</v>
      </c>
      <c r="E4193" s="3">
        <v>-1.8905202999999999</v>
      </c>
      <c r="F4193" s="3">
        <v>88.831856000000002</v>
      </c>
      <c r="G4193" s="3">
        <v>1.730988</v>
      </c>
    </row>
    <row r="4194" spans="1:8">
      <c r="A4194" s="3" t="s">
        <v>4</v>
      </c>
      <c r="B4194" s="3">
        <v>2019</v>
      </c>
      <c r="C4194" s="3">
        <v>156</v>
      </c>
      <c r="E4194" s="3">
        <v>-1.8905202999999999</v>
      </c>
      <c r="F4194" s="3">
        <v>88.831856000000002</v>
      </c>
      <c r="G4194" s="3">
        <v>1.7254430000000001</v>
      </c>
      <c r="H4194" s="3">
        <v>7.7315700000000001E-2</v>
      </c>
    </row>
    <row r="4195" spans="1:8">
      <c r="A4195" s="3" t="s">
        <v>4</v>
      </c>
      <c r="B4195" s="3">
        <v>2019</v>
      </c>
      <c r="C4195" s="3">
        <v>156</v>
      </c>
      <c r="E4195" s="3">
        <v>-1.8905202999999999</v>
      </c>
      <c r="F4195" s="3">
        <v>88.831856000000002</v>
      </c>
      <c r="G4195" s="3">
        <v>1.711865</v>
      </c>
      <c r="H4195" s="3">
        <v>9.3210500000000002E-2</v>
      </c>
    </row>
    <row r="4196" spans="1:8">
      <c r="A4196" s="3" t="s">
        <v>4</v>
      </c>
      <c r="B4196" s="3">
        <v>2019</v>
      </c>
      <c r="C4196" s="3">
        <v>156</v>
      </c>
      <c r="E4196" s="3">
        <v>-1.8905202999999999</v>
      </c>
      <c r="F4196" s="3">
        <v>88.831856000000002</v>
      </c>
      <c r="G4196" s="3">
        <v>1.6866829999999999</v>
      </c>
      <c r="H4196" s="3">
        <v>0.1077515</v>
      </c>
    </row>
    <row r="4197" spans="1:8">
      <c r="A4197" s="3" t="s">
        <v>4</v>
      </c>
      <c r="B4197" s="3">
        <v>2019</v>
      </c>
      <c r="C4197" s="3">
        <v>156</v>
      </c>
      <c r="E4197" s="3">
        <v>-1.8905202999999999</v>
      </c>
      <c r="F4197" s="3">
        <v>88.831856000000002</v>
      </c>
      <c r="G4197" s="3">
        <v>1.6763509999999999</v>
      </c>
      <c r="H4197" s="3">
        <v>0.10105310000000001</v>
      </c>
    </row>
    <row r="4198" spans="1:8">
      <c r="A4198" s="3" t="s">
        <v>4</v>
      </c>
      <c r="B4198" s="3">
        <v>2019</v>
      </c>
      <c r="C4198" s="3">
        <v>156</v>
      </c>
      <c r="E4198" s="3">
        <v>-1.8905202999999999</v>
      </c>
      <c r="F4198" s="3">
        <v>88.831856000000002</v>
      </c>
      <c r="G4198" s="3">
        <v>1.669834</v>
      </c>
      <c r="H4198" s="3">
        <v>0.1016349</v>
      </c>
    </row>
    <row r="4199" spans="1:8">
      <c r="A4199" s="3" t="s">
        <v>4</v>
      </c>
      <c r="B4199" s="3">
        <v>2019</v>
      </c>
      <c r="C4199" s="3">
        <v>156</v>
      </c>
      <c r="E4199" s="3">
        <v>-1.8905202999999999</v>
      </c>
      <c r="F4199" s="3">
        <v>88.831856000000002</v>
      </c>
      <c r="G4199" s="3">
        <v>1.628163</v>
      </c>
      <c r="H4199" s="3">
        <v>8.9567300000000002E-2</v>
      </c>
    </row>
    <row r="4200" spans="1:8">
      <c r="A4200" s="3" t="s">
        <v>4</v>
      </c>
      <c r="B4200" s="3">
        <v>2019</v>
      </c>
      <c r="C4200" s="3">
        <v>156</v>
      </c>
      <c r="E4200" s="3">
        <v>-1.8905202999999999</v>
      </c>
      <c r="F4200" s="3">
        <v>88.831856000000002</v>
      </c>
      <c r="G4200" s="3">
        <v>1.628163</v>
      </c>
      <c r="H4200" s="3">
        <v>9.49242E-2</v>
      </c>
    </row>
    <row r="4201" spans="1:8">
      <c r="A4201" s="3" t="s">
        <v>4</v>
      </c>
      <c r="B4201" s="3">
        <v>2019</v>
      </c>
      <c r="C4201" s="3">
        <v>156</v>
      </c>
      <c r="E4201" s="3">
        <v>-1.8905202999999999</v>
      </c>
      <c r="F4201" s="3">
        <v>88.831856000000002</v>
      </c>
      <c r="G4201" s="3">
        <v>1.655205</v>
      </c>
      <c r="H4201" s="3">
        <v>0.1449242</v>
      </c>
    </row>
    <row r="4202" spans="1:8">
      <c r="A4202" s="3" t="s">
        <v>15</v>
      </c>
      <c r="B4202" s="3">
        <v>1995</v>
      </c>
      <c r="C4202" s="3">
        <v>158</v>
      </c>
      <c r="G4202" s="3">
        <v>3.0625</v>
      </c>
    </row>
    <row r="4203" spans="1:8">
      <c r="A4203" s="3" t="s">
        <v>15</v>
      </c>
      <c r="B4203" s="3">
        <v>1995</v>
      </c>
      <c r="C4203" s="3">
        <v>158</v>
      </c>
      <c r="G4203" s="3">
        <v>3.2555559999999999</v>
      </c>
    </row>
    <row r="4204" spans="1:8">
      <c r="A4204" s="3" t="s">
        <v>15</v>
      </c>
      <c r="B4204" s="3">
        <v>1995</v>
      </c>
      <c r="C4204" s="3">
        <v>158</v>
      </c>
      <c r="G4204" s="3">
        <v>2.9363640000000002</v>
      </c>
    </row>
    <row r="4205" spans="1:8">
      <c r="A4205" s="3" t="s">
        <v>15</v>
      </c>
      <c r="B4205" s="3">
        <v>1995</v>
      </c>
      <c r="C4205" s="3">
        <v>158</v>
      </c>
      <c r="G4205" s="3">
        <v>2.3250000000000002</v>
      </c>
    </row>
    <row r="4206" spans="1:8">
      <c r="A4206" s="3" t="s">
        <v>15</v>
      </c>
      <c r="B4206" s="3">
        <v>1995</v>
      </c>
      <c r="C4206" s="3">
        <v>158</v>
      </c>
      <c r="G4206" s="3">
        <v>1.9888889999999999</v>
      </c>
    </row>
    <row r="4207" spans="1:8">
      <c r="A4207" s="3" t="s">
        <v>15</v>
      </c>
      <c r="B4207" s="3">
        <v>1995</v>
      </c>
      <c r="C4207" s="3">
        <v>158</v>
      </c>
      <c r="G4207" s="3">
        <v>1.4714290000000001</v>
      </c>
    </row>
    <row r="4208" spans="1:8">
      <c r="A4208" s="3" t="s">
        <v>15</v>
      </c>
      <c r="B4208" s="3">
        <v>1995</v>
      </c>
      <c r="C4208" s="3">
        <v>158</v>
      </c>
      <c r="G4208" s="3">
        <v>1.2375</v>
      </c>
    </row>
    <row r="4209" spans="1:7">
      <c r="A4209" s="3" t="s">
        <v>15</v>
      </c>
      <c r="B4209" s="3">
        <v>1995</v>
      </c>
      <c r="C4209" s="3">
        <v>158</v>
      </c>
      <c r="G4209" s="3">
        <v>1.342857</v>
      </c>
    </row>
    <row r="4210" spans="1:7">
      <c r="A4210" s="3" t="s">
        <v>15</v>
      </c>
      <c r="B4210" s="3">
        <v>1995</v>
      </c>
      <c r="C4210" s="3">
        <v>158</v>
      </c>
      <c r="G4210" s="3">
        <v>1.7411760000000001</v>
      </c>
    </row>
    <row r="4211" spans="1:7">
      <c r="A4211" s="3" t="s">
        <v>15</v>
      </c>
      <c r="B4211" s="3">
        <v>1995</v>
      </c>
      <c r="C4211" s="3">
        <v>158</v>
      </c>
      <c r="G4211" s="3">
        <v>1.855556</v>
      </c>
    </row>
    <row r="4212" spans="1:7">
      <c r="A4212" s="3" t="s">
        <v>15</v>
      </c>
      <c r="B4212" s="3">
        <v>1995</v>
      </c>
      <c r="C4212" s="3">
        <v>158</v>
      </c>
      <c r="G4212" s="3">
        <v>1.8736839999999999</v>
      </c>
    </row>
    <row r="4213" spans="1:7">
      <c r="A4213" s="3" t="s">
        <v>15</v>
      </c>
      <c r="B4213" s="3">
        <v>1995</v>
      </c>
      <c r="C4213" s="3">
        <v>158</v>
      </c>
      <c r="G4213" s="3">
        <v>1.9375</v>
      </c>
    </row>
    <row r="4214" spans="1:7">
      <c r="A4214" s="3" t="s">
        <v>15</v>
      </c>
      <c r="B4214" s="3">
        <v>1996</v>
      </c>
      <c r="C4214" s="3">
        <v>158</v>
      </c>
      <c r="E4214" s="3">
        <v>-3.6514945000000001</v>
      </c>
      <c r="F4214" s="3">
        <v>92.525558000000004</v>
      </c>
      <c r="G4214" s="3">
        <v>2.16</v>
      </c>
    </row>
    <row r="4215" spans="1:7">
      <c r="A4215" s="3" t="s">
        <v>15</v>
      </c>
      <c r="B4215" s="3">
        <v>1996</v>
      </c>
      <c r="C4215" s="3">
        <v>158</v>
      </c>
      <c r="E4215" s="3">
        <v>-3.6514945000000001</v>
      </c>
      <c r="F4215" s="3">
        <v>92.525558000000004</v>
      </c>
      <c r="G4215" s="3">
        <v>2.2222219999999999</v>
      </c>
    </row>
    <row r="4216" spans="1:7">
      <c r="A4216" s="3" t="s">
        <v>15</v>
      </c>
      <c r="B4216" s="3">
        <v>1996</v>
      </c>
      <c r="C4216" s="3">
        <v>158</v>
      </c>
      <c r="E4216" s="3">
        <v>-3.6514945000000001</v>
      </c>
      <c r="F4216" s="3">
        <v>92.525558000000004</v>
      </c>
      <c r="G4216" s="3">
        <v>2.16</v>
      </c>
    </row>
    <row r="4217" spans="1:7">
      <c r="A4217" s="3" t="s">
        <v>15</v>
      </c>
      <c r="B4217" s="3">
        <v>1996</v>
      </c>
      <c r="C4217" s="3">
        <v>158</v>
      </c>
      <c r="E4217" s="3">
        <v>-3.6514945000000001</v>
      </c>
      <c r="F4217" s="3">
        <v>92.525558000000004</v>
      </c>
      <c r="G4217" s="3">
        <v>2.1727270000000001</v>
      </c>
    </row>
    <row r="4218" spans="1:7">
      <c r="A4218" s="3" t="s">
        <v>15</v>
      </c>
      <c r="B4218" s="3">
        <v>1996</v>
      </c>
      <c r="C4218" s="3">
        <v>158</v>
      </c>
      <c r="E4218" s="3">
        <v>-3.6514945000000001</v>
      </c>
      <c r="F4218" s="3">
        <v>92.525558000000004</v>
      </c>
      <c r="G4218" s="3">
        <v>2.31</v>
      </c>
    </row>
    <row r="4219" spans="1:7">
      <c r="A4219" s="3" t="s">
        <v>15</v>
      </c>
      <c r="B4219" s="3">
        <v>1996</v>
      </c>
      <c r="C4219" s="3">
        <v>158</v>
      </c>
      <c r="E4219" s="3">
        <v>-3.6514945000000001</v>
      </c>
      <c r="F4219" s="3">
        <v>92.525558000000004</v>
      </c>
      <c r="G4219" s="3">
        <v>2.2222219999999999</v>
      </c>
    </row>
    <row r="4220" spans="1:7">
      <c r="A4220" s="3" t="s">
        <v>15</v>
      </c>
      <c r="B4220" s="3">
        <v>1996</v>
      </c>
      <c r="C4220" s="3">
        <v>158</v>
      </c>
      <c r="E4220" s="3">
        <v>-3.6514945000000001</v>
      </c>
      <c r="F4220" s="3">
        <v>92.525558000000004</v>
      </c>
      <c r="G4220" s="3">
        <v>1.8133330000000001</v>
      </c>
    </row>
    <row r="4221" spans="1:7">
      <c r="A4221" s="3" t="s">
        <v>15</v>
      </c>
      <c r="B4221" s="3">
        <v>1996</v>
      </c>
      <c r="C4221" s="3">
        <v>158</v>
      </c>
      <c r="E4221" s="3">
        <v>-3.6514945000000001</v>
      </c>
      <c r="F4221" s="3">
        <v>92.525558000000004</v>
      </c>
      <c r="G4221" s="3">
        <v>1.7749999999999999</v>
      </c>
    </row>
    <row r="4222" spans="1:7">
      <c r="A4222" s="3" t="s">
        <v>15</v>
      </c>
      <c r="B4222" s="3">
        <v>1996</v>
      </c>
      <c r="C4222" s="3">
        <v>158</v>
      </c>
      <c r="E4222" s="3">
        <v>-3.6514945000000001</v>
      </c>
      <c r="F4222" s="3">
        <v>92.525558000000004</v>
      </c>
      <c r="G4222" s="3">
        <v>1.7727269999999999</v>
      </c>
    </row>
    <row r="4223" spans="1:7">
      <c r="A4223" s="3" t="s">
        <v>15</v>
      </c>
      <c r="B4223" s="3">
        <v>1996</v>
      </c>
      <c r="C4223" s="3">
        <v>158</v>
      </c>
      <c r="E4223" s="3">
        <v>-3.6514945000000001</v>
      </c>
      <c r="F4223" s="3">
        <v>92.525558000000004</v>
      </c>
      <c r="G4223" s="3">
        <v>1.526316</v>
      </c>
    </row>
    <row r="4224" spans="1:7">
      <c r="A4224" s="3" t="s">
        <v>15</v>
      </c>
      <c r="B4224" s="3">
        <v>1996</v>
      </c>
      <c r="C4224" s="3">
        <v>158</v>
      </c>
      <c r="E4224" s="3">
        <v>-3.6514945000000001</v>
      </c>
      <c r="F4224" s="3">
        <v>92.525558000000004</v>
      </c>
      <c r="G4224" s="3">
        <v>1.5333330000000001</v>
      </c>
    </row>
    <row r="4225" spans="1:7">
      <c r="A4225" s="3" t="s">
        <v>15</v>
      </c>
      <c r="B4225" s="3">
        <v>1996</v>
      </c>
      <c r="C4225" s="3">
        <v>158</v>
      </c>
      <c r="E4225" s="3">
        <v>-3.6514945000000001</v>
      </c>
      <c r="F4225" s="3">
        <v>92.525558000000004</v>
      </c>
      <c r="G4225" s="3">
        <v>1.3894740000000001</v>
      </c>
    </row>
    <row r="4226" spans="1:7">
      <c r="A4226" s="3" t="s">
        <v>15</v>
      </c>
      <c r="B4226" s="3">
        <v>1997</v>
      </c>
      <c r="C4226" s="3">
        <v>158</v>
      </c>
      <c r="E4226" s="3">
        <v>-3.8187479999999998</v>
      </c>
      <c r="F4226" s="3">
        <v>98.053543000000005</v>
      </c>
      <c r="G4226" s="3">
        <v>2.2599999999999998</v>
      </c>
    </row>
    <row r="4227" spans="1:7">
      <c r="A4227" s="3" t="s">
        <v>15</v>
      </c>
      <c r="B4227" s="3">
        <v>1997</v>
      </c>
      <c r="C4227" s="3">
        <v>158</v>
      </c>
      <c r="E4227" s="3">
        <v>-3.8187479999999998</v>
      </c>
      <c r="F4227" s="3">
        <v>98.053543000000005</v>
      </c>
      <c r="G4227" s="3">
        <v>2.36</v>
      </c>
    </row>
    <row r="4228" spans="1:7">
      <c r="A4228" s="3" t="s">
        <v>15</v>
      </c>
      <c r="B4228" s="3">
        <v>1997</v>
      </c>
      <c r="C4228" s="3">
        <v>158</v>
      </c>
      <c r="E4228" s="3">
        <v>-3.8187479999999998</v>
      </c>
      <c r="F4228" s="3">
        <v>98.053543000000005</v>
      </c>
      <c r="G4228" s="3">
        <v>2.35</v>
      </c>
    </row>
    <row r="4229" spans="1:7">
      <c r="A4229" s="3" t="s">
        <v>15</v>
      </c>
      <c r="B4229" s="3">
        <v>1997</v>
      </c>
      <c r="C4229" s="3">
        <v>158</v>
      </c>
      <c r="E4229" s="3">
        <v>-3.8187479999999998</v>
      </c>
      <c r="F4229" s="3">
        <v>98.053543000000005</v>
      </c>
      <c r="G4229" s="3">
        <v>2.4384619999999999</v>
      </c>
    </row>
    <row r="4230" spans="1:7">
      <c r="A4230" s="3" t="s">
        <v>15</v>
      </c>
      <c r="B4230" s="3">
        <v>1997</v>
      </c>
      <c r="C4230" s="3">
        <v>158</v>
      </c>
      <c r="E4230" s="3">
        <v>-3.8187479999999998</v>
      </c>
      <c r="F4230" s="3">
        <v>98.053543000000005</v>
      </c>
      <c r="G4230" s="3">
        <v>2.3785720000000001</v>
      </c>
    </row>
    <row r="4231" spans="1:7">
      <c r="A4231" s="3" t="s">
        <v>15</v>
      </c>
      <c r="B4231" s="3">
        <v>1997</v>
      </c>
      <c r="C4231" s="3">
        <v>158</v>
      </c>
      <c r="E4231" s="3">
        <v>-3.8187479999999998</v>
      </c>
      <c r="F4231" s="3">
        <v>98.053543000000005</v>
      </c>
      <c r="G4231" s="3">
        <v>2.2124999999999999</v>
      </c>
    </row>
    <row r="4232" spans="1:7">
      <c r="A4232" s="3" t="s">
        <v>15</v>
      </c>
      <c r="B4232" s="3">
        <v>1997</v>
      </c>
      <c r="C4232" s="3">
        <v>158</v>
      </c>
      <c r="E4232" s="3">
        <v>-3.8187479999999998</v>
      </c>
      <c r="F4232" s="3">
        <v>98.053543000000005</v>
      </c>
      <c r="G4232" s="3">
        <v>2.2124999999999999</v>
      </c>
    </row>
    <row r="4233" spans="1:7">
      <c r="A4233" s="3" t="s">
        <v>15</v>
      </c>
      <c r="B4233" s="3">
        <v>1997</v>
      </c>
      <c r="C4233" s="3">
        <v>158</v>
      </c>
      <c r="E4233" s="3">
        <v>-3.8187479999999998</v>
      </c>
      <c r="F4233" s="3">
        <v>98.053543000000005</v>
      </c>
      <c r="G4233" s="3">
        <v>1.885</v>
      </c>
    </row>
    <row r="4234" spans="1:7">
      <c r="A4234" s="3" t="s">
        <v>15</v>
      </c>
      <c r="B4234" s="3">
        <v>1997</v>
      </c>
      <c r="C4234" s="3">
        <v>158</v>
      </c>
      <c r="E4234" s="3">
        <v>-3.8187479999999998</v>
      </c>
      <c r="F4234" s="3">
        <v>98.053543000000005</v>
      </c>
      <c r="G4234" s="3">
        <v>1.8842099999999999</v>
      </c>
    </row>
    <row r="4235" spans="1:7">
      <c r="A4235" s="3" t="s">
        <v>15</v>
      </c>
      <c r="B4235" s="3">
        <v>1997</v>
      </c>
      <c r="C4235" s="3">
        <v>158</v>
      </c>
      <c r="E4235" s="3">
        <v>-3.8187479999999998</v>
      </c>
      <c r="F4235" s="3">
        <v>98.053543000000005</v>
      </c>
      <c r="G4235" s="3">
        <v>1.726316</v>
      </c>
    </row>
    <row r="4236" spans="1:7">
      <c r="A4236" s="3" t="s">
        <v>15</v>
      </c>
      <c r="B4236" s="3">
        <v>1997</v>
      </c>
      <c r="C4236" s="3">
        <v>158</v>
      </c>
      <c r="E4236" s="3">
        <v>-3.8187479999999998</v>
      </c>
      <c r="F4236" s="3">
        <v>98.053543000000005</v>
      </c>
      <c r="G4236" s="3">
        <v>1.5857140000000001</v>
      </c>
    </row>
    <row r="4237" spans="1:7">
      <c r="A4237" s="3" t="s">
        <v>15</v>
      </c>
      <c r="B4237" s="3">
        <v>1997</v>
      </c>
      <c r="C4237" s="3">
        <v>158</v>
      </c>
      <c r="E4237" s="3">
        <v>-3.8187479999999998</v>
      </c>
      <c r="F4237" s="3">
        <v>98.053543000000005</v>
      </c>
      <c r="G4237" s="3">
        <v>1.084211</v>
      </c>
    </row>
    <row r="4238" spans="1:7">
      <c r="A4238" s="3" t="s">
        <v>15</v>
      </c>
      <c r="B4238" s="3">
        <v>1998</v>
      </c>
      <c r="C4238" s="3">
        <v>158</v>
      </c>
      <c r="E4238" s="3">
        <v>-2.6948674000000001</v>
      </c>
      <c r="F4238" s="3">
        <v>104.97094</v>
      </c>
      <c r="G4238" s="3">
        <v>0.96</v>
      </c>
    </row>
    <row r="4239" spans="1:7">
      <c r="A4239" s="3" t="s">
        <v>15</v>
      </c>
      <c r="B4239" s="3">
        <v>1998</v>
      </c>
      <c r="C4239" s="3">
        <v>158</v>
      </c>
      <c r="E4239" s="3">
        <v>-2.6948674000000001</v>
      </c>
      <c r="F4239" s="3">
        <v>104.97094</v>
      </c>
      <c r="G4239" s="3">
        <v>0.93333330000000003</v>
      </c>
    </row>
    <row r="4240" spans="1:7">
      <c r="A4240" s="3" t="s">
        <v>15</v>
      </c>
      <c r="B4240" s="3">
        <v>1998</v>
      </c>
      <c r="C4240" s="3">
        <v>158</v>
      </c>
      <c r="E4240" s="3">
        <v>-2.6948674000000001</v>
      </c>
      <c r="F4240" s="3">
        <v>104.97094</v>
      </c>
      <c r="G4240" s="3">
        <v>0.98333329999999997</v>
      </c>
    </row>
    <row r="4241" spans="1:7">
      <c r="A4241" s="3" t="s">
        <v>15</v>
      </c>
      <c r="B4241" s="3">
        <v>1998</v>
      </c>
      <c r="C4241" s="3">
        <v>158</v>
      </c>
      <c r="E4241" s="3">
        <v>-2.6948674000000001</v>
      </c>
      <c r="F4241" s="3">
        <v>104.97094</v>
      </c>
      <c r="G4241" s="3">
        <v>0.79166669999999995</v>
      </c>
    </row>
    <row r="4242" spans="1:7">
      <c r="A4242" s="3" t="s">
        <v>15</v>
      </c>
      <c r="B4242" s="3">
        <v>1998</v>
      </c>
      <c r="C4242" s="3">
        <v>158</v>
      </c>
      <c r="E4242" s="3">
        <v>-2.6948674000000001</v>
      </c>
      <c r="F4242" s="3">
        <v>104.97094</v>
      </c>
      <c r="G4242" s="3">
        <v>0.74545450000000002</v>
      </c>
    </row>
    <row r="4243" spans="1:7">
      <c r="A4243" s="3" t="s">
        <v>15</v>
      </c>
      <c r="B4243" s="3">
        <v>1998</v>
      </c>
      <c r="C4243" s="3">
        <v>158</v>
      </c>
      <c r="E4243" s="3">
        <v>-2.6948674000000001</v>
      </c>
      <c r="F4243" s="3">
        <v>104.97094</v>
      </c>
      <c r="G4243" s="3">
        <v>0.92500000000000004</v>
      </c>
    </row>
    <row r="4244" spans="1:7">
      <c r="A4244" s="3" t="s">
        <v>15</v>
      </c>
      <c r="B4244" s="3">
        <v>1998</v>
      </c>
      <c r="C4244" s="3">
        <v>158</v>
      </c>
      <c r="E4244" s="3">
        <v>-2.6948674000000001</v>
      </c>
      <c r="F4244" s="3">
        <v>104.97094</v>
      </c>
      <c r="G4244" s="3">
        <v>0.61333329999999997</v>
      </c>
    </row>
    <row r="4245" spans="1:7">
      <c r="A4245" s="3" t="s">
        <v>15</v>
      </c>
      <c r="B4245" s="3">
        <v>1998</v>
      </c>
      <c r="C4245" s="3">
        <v>158</v>
      </c>
      <c r="E4245" s="3">
        <v>-2.6948674000000001</v>
      </c>
      <c r="F4245" s="3">
        <v>104.97094</v>
      </c>
      <c r="G4245" s="3">
        <v>0.51249999999999996</v>
      </c>
    </row>
    <row r="4246" spans="1:7">
      <c r="A4246" s="3" t="s">
        <v>15</v>
      </c>
      <c r="B4246" s="3">
        <v>1998</v>
      </c>
      <c r="C4246" s="3">
        <v>158</v>
      </c>
      <c r="E4246" s="3">
        <v>-2.6948674000000001</v>
      </c>
      <c r="F4246" s="3">
        <v>104.97094</v>
      </c>
      <c r="G4246" s="3">
        <v>0.32500000000000001</v>
      </c>
    </row>
    <row r="4247" spans="1:7">
      <c r="A4247" s="3" t="s">
        <v>15</v>
      </c>
      <c r="B4247" s="3">
        <v>1998</v>
      </c>
      <c r="C4247" s="3">
        <v>158</v>
      </c>
      <c r="E4247" s="3">
        <v>-2.6948674000000001</v>
      </c>
      <c r="F4247" s="3">
        <v>104.97094</v>
      </c>
      <c r="G4247" s="3">
        <v>-0.23529410000000001</v>
      </c>
    </row>
    <row r="4248" spans="1:7">
      <c r="A4248" s="3" t="s">
        <v>15</v>
      </c>
      <c r="B4248" s="3">
        <v>1998</v>
      </c>
      <c r="C4248" s="3">
        <v>158</v>
      </c>
      <c r="E4248" s="3">
        <v>-2.6948674000000001</v>
      </c>
      <c r="F4248" s="3">
        <v>104.97094</v>
      </c>
      <c r="G4248" s="3">
        <v>-0.5789474</v>
      </c>
    </row>
    <row r="4249" spans="1:7">
      <c r="A4249" s="3" t="s">
        <v>15</v>
      </c>
      <c r="B4249" s="3">
        <v>1998</v>
      </c>
      <c r="C4249" s="3">
        <v>158</v>
      </c>
      <c r="E4249" s="3">
        <v>-2.6948674000000001</v>
      </c>
      <c r="F4249" s="3">
        <v>104.97094</v>
      </c>
      <c r="G4249" s="3">
        <v>-0.62352940000000001</v>
      </c>
    </row>
    <row r="4250" spans="1:7">
      <c r="A4250" s="3" t="s">
        <v>15</v>
      </c>
      <c r="B4250" s="3">
        <v>1999</v>
      </c>
      <c r="C4250" s="3">
        <v>158</v>
      </c>
      <c r="E4250" s="3">
        <v>-3.5924108000000001</v>
      </c>
      <c r="F4250" s="3">
        <v>116.01997</v>
      </c>
      <c r="G4250" s="3">
        <v>7.2727299999999995E-2</v>
      </c>
    </row>
    <row r="4251" spans="1:7">
      <c r="A4251" s="3" t="s">
        <v>15</v>
      </c>
      <c r="B4251" s="3">
        <v>1999</v>
      </c>
      <c r="C4251" s="3">
        <v>158</v>
      </c>
      <c r="E4251" s="3">
        <v>-3.5924108000000001</v>
      </c>
      <c r="F4251" s="3">
        <v>116.01997</v>
      </c>
      <c r="G4251" s="3">
        <v>0.1545455</v>
      </c>
    </row>
    <row r="4252" spans="1:7">
      <c r="A4252" s="3" t="s">
        <v>15</v>
      </c>
      <c r="B4252" s="3">
        <v>1999</v>
      </c>
      <c r="C4252" s="3">
        <v>158</v>
      </c>
      <c r="E4252" s="3">
        <v>-3.5924108000000001</v>
      </c>
      <c r="F4252" s="3">
        <v>116.01997</v>
      </c>
      <c r="G4252" s="3">
        <v>0.1545455</v>
      </c>
    </row>
    <row r="4253" spans="1:7">
      <c r="A4253" s="3" t="s">
        <v>15</v>
      </c>
      <c r="B4253" s="3">
        <v>1999</v>
      </c>
      <c r="C4253" s="3">
        <v>158</v>
      </c>
      <c r="E4253" s="3">
        <v>-3.5924108000000001</v>
      </c>
      <c r="F4253" s="3">
        <v>116.01997</v>
      </c>
      <c r="G4253" s="3">
        <v>0.1230769</v>
      </c>
    </row>
    <row r="4254" spans="1:7">
      <c r="A4254" s="3" t="s">
        <v>15</v>
      </c>
      <c r="B4254" s="3">
        <v>1999</v>
      </c>
      <c r="C4254" s="3">
        <v>158</v>
      </c>
      <c r="E4254" s="3">
        <v>-3.5924108000000001</v>
      </c>
      <c r="F4254" s="3">
        <v>116.01997</v>
      </c>
      <c r="G4254" s="3">
        <v>0.15833330000000001</v>
      </c>
    </row>
    <row r="4255" spans="1:7">
      <c r="A4255" s="3" t="s">
        <v>15</v>
      </c>
      <c r="B4255" s="3">
        <v>1999</v>
      </c>
      <c r="C4255" s="3">
        <v>158</v>
      </c>
      <c r="E4255" s="3">
        <v>-3.5924108000000001</v>
      </c>
      <c r="F4255" s="3">
        <v>116.01997</v>
      </c>
      <c r="G4255" s="3">
        <v>-8.7499999999999994E-2</v>
      </c>
    </row>
    <row r="4256" spans="1:7">
      <c r="A4256" s="3" t="s">
        <v>15</v>
      </c>
      <c r="B4256" s="3">
        <v>1999</v>
      </c>
      <c r="C4256" s="3">
        <v>158</v>
      </c>
      <c r="E4256" s="3">
        <v>-3.5924108000000001</v>
      </c>
      <c r="F4256" s="3">
        <v>116.01997</v>
      </c>
      <c r="G4256" s="3">
        <v>-0.16875000000000001</v>
      </c>
    </row>
    <row r="4257" spans="1:7">
      <c r="A4257" s="3" t="s">
        <v>15</v>
      </c>
      <c r="B4257" s="3">
        <v>1999</v>
      </c>
      <c r="C4257" s="3">
        <v>158</v>
      </c>
      <c r="E4257" s="3">
        <v>-3.5924108000000001</v>
      </c>
      <c r="F4257" s="3">
        <v>116.01997</v>
      </c>
      <c r="G4257" s="3">
        <v>-0.14000000000000001</v>
      </c>
    </row>
    <row r="4258" spans="1:7">
      <c r="A4258" s="3" t="s">
        <v>15</v>
      </c>
      <c r="B4258" s="3">
        <v>1999</v>
      </c>
      <c r="C4258" s="3">
        <v>158</v>
      </c>
      <c r="E4258" s="3">
        <v>-3.5924108000000001</v>
      </c>
      <c r="F4258" s="3">
        <v>116.01997</v>
      </c>
      <c r="G4258" s="3">
        <v>0.43076920000000002</v>
      </c>
    </row>
    <row r="4259" spans="1:7">
      <c r="A4259" s="3" t="s">
        <v>15</v>
      </c>
      <c r="B4259" s="3">
        <v>1999</v>
      </c>
      <c r="C4259" s="3">
        <v>158</v>
      </c>
      <c r="E4259" s="3">
        <v>-3.5924108000000001</v>
      </c>
      <c r="F4259" s="3">
        <v>116.01997</v>
      </c>
      <c r="G4259" s="3">
        <v>0.35882350000000002</v>
      </c>
    </row>
    <row r="4260" spans="1:7">
      <c r="A4260" s="3" t="s">
        <v>15</v>
      </c>
      <c r="B4260" s="3">
        <v>1999</v>
      </c>
      <c r="C4260" s="3">
        <v>158</v>
      </c>
      <c r="E4260" s="3">
        <v>-3.5924108000000001</v>
      </c>
      <c r="F4260" s="3">
        <v>116.01997</v>
      </c>
      <c r="G4260" s="3">
        <v>0.57777780000000001</v>
      </c>
    </row>
    <row r="4261" spans="1:7">
      <c r="A4261" s="3" t="s">
        <v>15</v>
      </c>
      <c r="B4261" s="3">
        <v>1999</v>
      </c>
      <c r="C4261" s="3">
        <v>158</v>
      </c>
      <c r="E4261" s="3">
        <v>-3.5924108000000001</v>
      </c>
      <c r="F4261" s="3">
        <v>116.01997</v>
      </c>
      <c r="G4261" s="3">
        <v>0.8</v>
      </c>
    </row>
    <row r="4262" spans="1:7">
      <c r="A4262" s="3" t="s">
        <v>15</v>
      </c>
      <c r="B4262" s="3">
        <v>2000</v>
      </c>
      <c r="C4262" s="3">
        <v>158</v>
      </c>
      <c r="E4262" s="3">
        <v>-5.8579955000000004</v>
      </c>
      <c r="F4262" s="3">
        <v>129.50121999999999</v>
      </c>
      <c r="G4262" s="3">
        <v>1.266667</v>
      </c>
    </row>
    <row r="4263" spans="1:7">
      <c r="A4263" s="3" t="s">
        <v>15</v>
      </c>
      <c r="B4263" s="3">
        <v>2000</v>
      </c>
      <c r="C4263" s="3">
        <v>158</v>
      </c>
      <c r="E4263" s="3">
        <v>-5.8579955000000004</v>
      </c>
      <c r="F4263" s="3">
        <v>129.50121999999999</v>
      </c>
      <c r="G4263" s="3">
        <v>1.642857</v>
      </c>
    </row>
    <row r="4264" spans="1:7">
      <c r="A4264" s="3" t="s">
        <v>15</v>
      </c>
      <c r="B4264" s="3">
        <v>2000</v>
      </c>
      <c r="C4264" s="3">
        <v>158</v>
      </c>
      <c r="E4264" s="3">
        <v>-5.8579955000000004</v>
      </c>
      <c r="F4264" s="3">
        <v>129.50121999999999</v>
      </c>
      <c r="G4264" s="3">
        <v>1.625</v>
      </c>
    </row>
    <row r="4265" spans="1:7">
      <c r="A4265" s="3" t="s">
        <v>15</v>
      </c>
      <c r="B4265" s="3">
        <v>2000</v>
      </c>
      <c r="C4265" s="3">
        <v>158</v>
      </c>
      <c r="E4265" s="3">
        <v>-5.8579955000000004</v>
      </c>
      <c r="F4265" s="3">
        <v>129.50121999999999</v>
      </c>
      <c r="G4265" s="3">
        <v>1.625</v>
      </c>
    </row>
    <row r="4266" spans="1:7">
      <c r="A4266" s="3" t="s">
        <v>15</v>
      </c>
      <c r="B4266" s="3">
        <v>2000</v>
      </c>
      <c r="C4266" s="3">
        <v>158</v>
      </c>
      <c r="E4266" s="3">
        <v>-5.8579955000000004</v>
      </c>
      <c r="F4266" s="3">
        <v>129.50121999999999</v>
      </c>
      <c r="G4266" s="3">
        <v>1.936364</v>
      </c>
    </row>
    <row r="4267" spans="1:7">
      <c r="A4267" s="3" t="s">
        <v>15</v>
      </c>
      <c r="B4267" s="3">
        <v>2000</v>
      </c>
      <c r="C4267" s="3">
        <v>158</v>
      </c>
      <c r="E4267" s="3">
        <v>-5.8579955000000004</v>
      </c>
      <c r="F4267" s="3">
        <v>129.50121999999999</v>
      </c>
      <c r="G4267" s="3">
        <v>1.5</v>
      </c>
    </row>
    <row r="4268" spans="1:7">
      <c r="A4268" s="3" t="s">
        <v>15</v>
      </c>
      <c r="B4268" s="3">
        <v>2000</v>
      </c>
      <c r="C4268" s="3">
        <v>158</v>
      </c>
      <c r="E4268" s="3">
        <v>-5.8579955000000004</v>
      </c>
      <c r="F4268" s="3">
        <v>129.50121999999999</v>
      </c>
      <c r="G4268" s="3">
        <v>1.617391</v>
      </c>
    </row>
    <row r="4269" spans="1:7">
      <c r="A4269" s="3" t="s">
        <v>15</v>
      </c>
      <c r="B4269" s="3">
        <v>2000</v>
      </c>
      <c r="C4269" s="3">
        <v>158</v>
      </c>
      <c r="E4269" s="3">
        <v>-5.8579955000000004</v>
      </c>
      <c r="F4269" s="3">
        <v>129.50121999999999</v>
      </c>
      <c r="G4269" s="3">
        <v>1.872727</v>
      </c>
    </row>
    <row r="4270" spans="1:7">
      <c r="A4270" s="3" t="s">
        <v>15</v>
      </c>
      <c r="B4270" s="3">
        <v>2000</v>
      </c>
      <c r="C4270" s="3">
        <v>158</v>
      </c>
      <c r="E4270" s="3">
        <v>-5.8579955000000004</v>
      </c>
      <c r="F4270" s="3">
        <v>129.50121999999999</v>
      </c>
      <c r="G4270" s="3">
        <v>1.9526319999999999</v>
      </c>
    </row>
    <row r="4271" spans="1:7">
      <c r="A4271" s="3" t="s">
        <v>15</v>
      </c>
      <c r="B4271" s="3">
        <v>2000</v>
      </c>
      <c r="C4271" s="3">
        <v>158</v>
      </c>
      <c r="E4271" s="3">
        <v>-5.8579955000000004</v>
      </c>
      <c r="F4271" s="3">
        <v>129.50121999999999</v>
      </c>
      <c r="G4271" s="3">
        <v>1.9869559999999999</v>
      </c>
    </row>
    <row r="4272" spans="1:7">
      <c r="A4272" s="3" t="s">
        <v>15</v>
      </c>
      <c r="B4272" s="3">
        <v>2000</v>
      </c>
      <c r="C4272" s="3">
        <v>158</v>
      </c>
      <c r="E4272" s="3">
        <v>-5.8579955000000004</v>
      </c>
      <c r="F4272" s="3">
        <v>129.50121999999999</v>
      </c>
      <c r="G4272" s="3">
        <v>1.9565220000000001</v>
      </c>
    </row>
    <row r="4273" spans="1:7">
      <c r="A4273" s="3" t="s">
        <v>15</v>
      </c>
      <c r="B4273" s="3">
        <v>2000</v>
      </c>
      <c r="C4273" s="3">
        <v>158</v>
      </c>
      <c r="E4273" s="3">
        <v>-5.8579955000000004</v>
      </c>
      <c r="F4273" s="3">
        <v>129.50121999999999</v>
      </c>
      <c r="G4273" s="3">
        <v>2.0095239999999999</v>
      </c>
    </row>
    <row r="4274" spans="1:7">
      <c r="A4274" s="3" t="s">
        <v>15</v>
      </c>
      <c r="B4274" s="3">
        <v>2001</v>
      </c>
      <c r="C4274" s="3">
        <v>158</v>
      </c>
      <c r="E4274" s="3">
        <v>-6.5812378000000002</v>
      </c>
      <c r="F4274" s="3">
        <v>135.60863000000001</v>
      </c>
      <c r="G4274" s="3">
        <v>1.8636360000000001</v>
      </c>
    </row>
    <row r="4275" spans="1:7">
      <c r="A4275" s="3" t="s">
        <v>15</v>
      </c>
      <c r="B4275" s="3">
        <v>2001</v>
      </c>
      <c r="C4275" s="3">
        <v>158</v>
      </c>
      <c r="E4275" s="3">
        <v>-6.5812378000000002</v>
      </c>
      <c r="F4275" s="3">
        <v>135.60863000000001</v>
      </c>
      <c r="G4275" s="3">
        <v>1.761538</v>
      </c>
    </row>
    <row r="4276" spans="1:7">
      <c r="A4276" s="3" t="s">
        <v>15</v>
      </c>
      <c r="B4276" s="3">
        <v>2001</v>
      </c>
      <c r="C4276" s="3">
        <v>158</v>
      </c>
      <c r="E4276" s="3">
        <v>-6.5812378000000002</v>
      </c>
      <c r="F4276" s="3">
        <v>135.60863000000001</v>
      </c>
      <c r="G4276" s="3">
        <v>1.684615</v>
      </c>
    </row>
    <row r="4277" spans="1:7">
      <c r="A4277" s="3" t="s">
        <v>15</v>
      </c>
      <c r="B4277" s="3">
        <v>2001</v>
      </c>
      <c r="C4277" s="3">
        <v>158</v>
      </c>
      <c r="E4277" s="3">
        <v>-6.5812378000000002</v>
      </c>
      <c r="F4277" s="3">
        <v>135.60863000000001</v>
      </c>
      <c r="G4277" s="3">
        <v>1.6333329999999999</v>
      </c>
    </row>
    <row r="4278" spans="1:7">
      <c r="A4278" s="3" t="s">
        <v>15</v>
      </c>
      <c r="B4278" s="3">
        <v>2001</v>
      </c>
      <c r="C4278" s="3">
        <v>158</v>
      </c>
      <c r="E4278" s="3">
        <v>-6.5812378000000002</v>
      </c>
      <c r="F4278" s="3">
        <v>135.60863000000001</v>
      </c>
      <c r="G4278" s="3">
        <v>1.538462</v>
      </c>
    </row>
    <row r="4279" spans="1:7">
      <c r="A4279" s="3" t="s">
        <v>15</v>
      </c>
      <c r="B4279" s="3">
        <v>2001</v>
      </c>
      <c r="C4279" s="3">
        <v>158</v>
      </c>
      <c r="E4279" s="3">
        <v>-6.5812378000000002</v>
      </c>
      <c r="F4279" s="3">
        <v>135.60863000000001</v>
      </c>
      <c r="G4279" s="3">
        <v>1.4818180000000001</v>
      </c>
    </row>
    <row r="4280" spans="1:7">
      <c r="A4280" s="3" t="s">
        <v>15</v>
      </c>
      <c r="B4280" s="3">
        <v>2001</v>
      </c>
      <c r="C4280" s="3">
        <v>158</v>
      </c>
      <c r="E4280" s="3">
        <v>-6.5812378000000002</v>
      </c>
      <c r="F4280" s="3">
        <v>135.60863000000001</v>
      </c>
      <c r="G4280" s="3">
        <v>0.77777779999999996</v>
      </c>
    </row>
    <row r="4281" spans="1:7">
      <c r="A4281" s="3" t="s">
        <v>15</v>
      </c>
      <c r="B4281" s="3">
        <v>2001</v>
      </c>
      <c r="C4281" s="3">
        <v>158</v>
      </c>
      <c r="E4281" s="3">
        <v>-6.5812378000000002</v>
      </c>
      <c r="F4281" s="3">
        <v>135.60863000000001</v>
      </c>
      <c r="G4281" s="3">
        <v>0.61666670000000001</v>
      </c>
    </row>
    <row r="4282" spans="1:7">
      <c r="A4282" s="3" t="s">
        <v>15</v>
      </c>
      <c r="B4282" s="3">
        <v>2001</v>
      </c>
      <c r="C4282" s="3">
        <v>158</v>
      </c>
      <c r="E4282" s="3">
        <v>-6.5812378000000002</v>
      </c>
      <c r="F4282" s="3">
        <v>135.60863000000001</v>
      </c>
      <c r="G4282" s="3">
        <v>0.51333329999999999</v>
      </c>
    </row>
    <row r="4283" spans="1:7">
      <c r="A4283" s="3" t="s">
        <v>15</v>
      </c>
      <c r="B4283" s="3">
        <v>2001</v>
      </c>
      <c r="C4283" s="3">
        <v>158</v>
      </c>
      <c r="E4283" s="3">
        <v>-6.5812378000000002</v>
      </c>
      <c r="F4283" s="3">
        <v>135.60863000000001</v>
      </c>
      <c r="G4283" s="3">
        <v>-0.4235294</v>
      </c>
    </row>
    <row r="4284" spans="1:7">
      <c r="A4284" s="3" t="s">
        <v>15</v>
      </c>
      <c r="B4284" s="3">
        <v>2001</v>
      </c>
      <c r="C4284" s="3">
        <v>158</v>
      </c>
      <c r="E4284" s="3">
        <v>-6.5812378000000002</v>
      </c>
      <c r="F4284" s="3">
        <v>135.60863000000001</v>
      </c>
      <c r="G4284" s="3">
        <v>-0.55294109999999996</v>
      </c>
    </row>
    <row r="4285" spans="1:7">
      <c r="A4285" s="3" t="s">
        <v>15</v>
      </c>
      <c r="B4285" s="3">
        <v>2001</v>
      </c>
      <c r="C4285" s="3">
        <v>158</v>
      </c>
      <c r="E4285" s="3">
        <v>-6.5812378000000002</v>
      </c>
      <c r="F4285" s="3">
        <v>135.60863000000001</v>
      </c>
      <c r="G4285" s="3">
        <v>-0.57058819999999999</v>
      </c>
    </row>
    <row r="4286" spans="1:7">
      <c r="A4286" s="3" t="s">
        <v>15</v>
      </c>
      <c r="B4286" s="3">
        <v>2002</v>
      </c>
      <c r="C4286" s="3">
        <v>158</v>
      </c>
      <c r="E4286" s="3">
        <v>-5.1812968000000001</v>
      </c>
      <c r="F4286" s="3">
        <v>145.12353999999999</v>
      </c>
      <c r="G4286" s="3">
        <v>0.71538460000000004</v>
      </c>
    </row>
    <row r="4287" spans="1:7">
      <c r="A4287" s="3" t="s">
        <v>15</v>
      </c>
      <c r="B4287" s="3">
        <v>2002</v>
      </c>
      <c r="C4287" s="3">
        <v>158</v>
      </c>
      <c r="E4287" s="3">
        <v>-5.1812968000000001</v>
      </c>
      <c r="F4287" s="3">
        <v>145.12353999999999</v>
      </c>
      <c r="G4287" s="3">
        <v>0.65833330000000001</v>
      </c>
    </row>
    <row r="4288" spans="1:7">
      <c r="A4288" s="3" t="s">
        <v>15</v>
      </c>
      <c r="B4288" s="3">
        <v>2002</v>
      </c>
      <c r="C4288" s="3">
        <v>158</v>
      </c>
      <c r="E4288" s="3">
        <v>-5.1812968000000001</v>
      </c>
      <c r="F4288" s="3">
        <v>145.12353999999999</v>
      </c>
      <c r="G4288" s="3">
        <v>1.0420430000000001</v>
      </c>
    </row>
    <row r="4289" spans="1:8">
      <c r="A4289" s="3" t="s">
        <v>15</v>
      </c>
      <c r="B4289" s="3">
        <v>2002</v>
      </c>
      <c r="C4289" s="3">
        <v>158</v>
      </c>
      <c r="E4289" s="3">
        <v>-5.1812968000000001</v>
      </c>
      <c r="F4289" s="3">
        <v>145.12353999999999</v>
      </c>
      <c r="G4289" s="3">
        <v>1.062098</v>
      </c>
    </row>
    <row r="4290" spans="1:8">
      <c r="A4290" s="3" t="s">
        <v>15</v>
      </c>
      <c r="B4290" s="3">
        <v>2002</v>
      </c>
      <c r="C4290" s="3">
        <v>158</v>
      </c>
      <c r="E4290" s="3">
        <v>-5.1812968000000001</v>
      </c>
      <c r="F4290" s="3">
        <v>145.12353999999999</v>
      </c>
      <c r="G4290" s="3">
        <v>1.1318710000000001</v>
      </c>
      <c r="H4290" s="3">
        <v>-0.76068190000000002</v>
      </c>
    </row>
    <row r="4291" spans="1:8">
      <c r="A4291" s="3" t="s">
        <v>15</v>
      </c>
      <c r="B4291" s="3">
        <v>2002</v>
      </c>
      <c r="C4291" s="3">
        <v>158</v>
      </c>
      <c r="E4291" s="3">
        <v>-5.1812968000000001</v>
      </c>
      <c r="F4291" s="3">
        <v>145.12353999999999</v>
      </c>
      <c r="G4291" s="3">
        <v>1.09158</v>
      </c>
      <c r="H4291" s="3">
        <v>-0.27534530000000002</v>
      </c>
    </row>
    <row r="4292" spans="1:8">
      <c r="A4292" s="3" t="s">
        <v>15</v>
      </c>
      <c r="B4292" s="3">
        <v>2002</v>
      </c>
      <c r="C4292" s="3">
        <v>158</v>
      </c>
      <c r="E4292" s="3">
        <v>-5.1812968000000001</v>
      </c>
      <c r="F4292" s="3">
        <v>145.12353999999999</v>
      </c>
      <c r="G4292" s="3">
        <v>1.12276</v>
      </c>
      <c r="H4292" s="3">
        <v>-0.1619169</v>
      </c>
    </row>
    <row r="4293" spans="1:8">
      <c r="A4293" s="3" t="s">
        <v>15</v>
      </c>
      <c r="B4293" s="3">
        <v>2002</v>
      </c>
      <c r="C4293" s="3">
        <v>158</v>
      </c>
      <c r="E4293" s="3">
        <v>-5.1812968000000001</v>
      </c>
      <c r="F4293" s="3">
        <v>145.12353999999999</v>
      </c>
      <c r="G4293" s="3">
        <v>1.0714710000000001</v>
      </c>
      <c r="H4293" s="3">
        <v>0.89021969999999995</v>
      </c>
    </row>
    <row r="4294" spans="1:8">
      <c r="A4294" s="3" t="s">
        <v>15</v>
      </c>
      <c r="B4294" s="3">
        <v>2002</v>
      </c>
      <c r="C4294" s="3">
        <v>158</v>
      </c>
      <c r="E4294" s="3">
        <v>-5.1812968000000001</v>
      </c>
      <c r="F4294" s="3">
        <v>145.12353999999999</v>
      </c>
      <c r="G4294" s="3">
        <v>0.98360879999999995</v>
      </c>
      <c r="H4294" s="3">
        <v>1.6497889999999999</v>
      </c>
    </row>
    <row r="4295" spans="1:8">
      <c r="A4295" s="3" t="s">
        <v>15</v>
      </c>
      <c r="B4295" s="3">
        <v>2002</v>
      </c>
      <c r="C4295" s="3">
        <v>158</v>
      </c>
      <c r="E4295" s="3">
        <v>-5.1812968000000001</v>
      </c>
      <c r="F4295" s="3">
        <v>145.12353999999999</v>
      </c>
      <c r="G4295" s="3">
        <v>0.87441310000000005</v>
      </c>
      <c r="H4295" s="3">
        <v>2.434259</v>
      </c>
    </row>
    <row r="4296" spans="1:8">
      <c r="A4296" s="3" t="s">
        <v>15</v>
      </c>
      <c r="B4296" s="3">
        <v>2002</v>
      </c>
      <c r="C4296" s="3">
        <v>158</v>
      </c>
      <c r="E4296" s="3">
        <v>-5.1812968000000001</v>
      </c>
      <c r="F4296" s="3">
        <v>145.12353999999999</v>
      </c>
      <c r="G4296" s="3">
        <v>0.80441309999999999</v>
      </c>
      <c r="H4296" s="3">
        <v>2.874244</v>
      </c>
    </row>
    <row r="4297" spans="1:8">
      <c r="A4297" s="3" t="s">
        <v>15</v>
      </c>
      <c r="B4297" s="3">
        <v>2002</v>
      </c>
      <c r="C4297" s="3">
        <v>158</v>
      </c>
      <c r="E4297" s="3">
        <v>-5.1812968000000001</v>
      </c>
      <c r="F4297" s="3">
        <v>145.12353999999999</v>
      </c>
      <c r="G4297" s="3">
        <v>0.42172739999999997</v>
      </c>
      <c r="H4297" s="3">
        <v>3.60649</v>
      </c>
    </row>
    <row r="4298" spans="1:8">
      <c r="A4298" s="3" t="s">
        <v>15</v>
      </c>
      <c r="B4298" s="3">
        <v>2003</v>
      </c>
      <c r="C4298" s="3">
        <v>158</v>
      </c>
      <c r="E4298" s="3">
        <v>-7.0043291999999999</v>
      </c>
      <c r="F4298" s="3">
        <v>154.09566000000001</v>
      </c>
      <c r="G4298" s="3">
        <v>0.80363830000000003</v>
      </c>
      <c r="H4298" s="3">
        <v>3.9975420000000002</v>
      </c>
    </row>
    <row r="4299" spans="1:8">
      <c r="A4299" s="3" t="s">
        <v>15</v>
      </c>
      <c r="B4299" s="3">
        <v>2003</v>
      </c>
      <c r="C4299" s="3">
        <v>158</v>
      </c>
      <c r="E4299" s="3">
        <v>-7.0043291999999999</v>
      </c>
      <c r="F4299" s="3">
        <v>154.09566000000001</v>
      </c>
      <c r="G4299" s="3">
        <v>0.77570090000000003</v>
      </c>
    </row>
    <row r="4300" spans="1:8">
      <c r="A4300" s="3" t="s">
        <v>15</v>
      </c>
      <c r="B4300" s="3">
        <v>2003</v>
      </c>
      <c r="C4300" s="3">
        <v>158</v>
      </c>
      <c r="E4300" s="3">
        <v>-7.0043291999999999</v>
      </c>
      <c r="F4300" s="3">
        <v>154.09566000000001</v>
      </c>
      <c r="G4300" s="3">
        <v>0.73992440000000004</v>
      </c>
    </row>
    <row r="4301" spans="1:8">
      <c r="A4301" s="3" t="s">
        <v>15</v>
      </c>
      <c r="B4301" s="3">
        <v>2003</v>
      </c>
      <c r="C4301" s="3">
        <v>158</v>
      </c>
      <c r="E4301" s="3">
        <v>-7.0043291999999999</v>
      </c>
      <c r="F4301" s="3">
        <v>154.09566000000001</v>
      </c>
      <c r="G4301" s="3">
        <v>0.76349750000000005</v>
      </c>
    </row>
    <row r="4302" spans="1:8">
      <c r="A4302" s="3" t="s">
        <v>15</v>
      </c>
      <c r="B4302" s="3">
        <v>2003</v>
      </c>
      <c r="C4302" s="3">
        <v>158</v>
      </c>
      <c r="E4302" s="3">
        <v>-7.0043291999999999</v>
      </c>
      <c r="F4302" s="3">
        <v>154.09566000000001</v>
      </c>
      <c r="G4302" s="3">
        <v>0.75205330000000004</v>
      </c>
      <c r="H4302" s="3">
        <v>0.19077530000000001</v>
      </c>
    </row>
    <row r="4303" spans="1:8">
      <c r="A4303" s="3" t="s">
        <v>15</v>
      </c>
      <c r="B4303" s="3">
        <v>2003</v>
      </c>
      <c r="C4303" s="3">
        <v>158</v>
      </c>
      <c r="E4303" s="3">
        <v>-7.0043291999999999</v>
      </c>
      <c r="F4303" s="3">
        <v>154.09566000000001</v>
      </c>
      <c r="G4303" s="3">
        <v>0.63980539999999997</v>
      </c>
      <c r="H4303" s="3">
        <v>0.87540289999999998</v>
      </c>
    </row>
    <row r="4304" spans="1:8">
      <c r="A4304" s="3" t="s">
        <v>15</v>
      </c>
      <c r="B4304" s="3">
        <v>2003</v>
      </c>
      <c r="C4304" s="3">
        <v>158</v>
      </c>
      <c r="E4304" s="3">
        <v>-7.0043291999999999</v>
      </c>
      <c r="F4304" s="3">
        <v>154.09566000000001</v>
      </c>
      <c r="G4304" s="3">
        <v>0.64817950000000002</v>
      </c>
      <c r="H4304" s="3">
        <v>1.6487069999999999</v>
      </c>
    </row>
    <row r="4305" spans="1:8">
      <c r="A4305" s="3" t="s">
        <v>15</v>
      </c>
      <c r="B4305" s="3">
        <v>2003</v>
      </c>
      <c r="C4305" s="3">
        <v>158</v>
      </c>
      <c r="E4305" s="3">
        <v>-7.0043291999999999</v>
      </c>
      <c r="F4305" s="3">
        <v>154.09566000000001</v>
      </c>
      <c r="G4305" s="3">
        <v>0.70216009999999995</v>
      </c>
      <c r="H4305" s="3">
        <v>2.085696</v>
      </c>
    </row>
    <row r="4306" spans="1:8">
      <c r="A4306" s="3" t="s">
        <v>15</v>
      </c>
      <c r="B4306" s="3">
        <v>2003</v>
      </c>
      <c r="C4306" s="3">
        <v>158</v>
      </c>
      <c r="E4306" s="3">
        <v>-7.0043291999999999</v>
      </c>
      <c r="F4306" s="3">
        <v>154.09566000000001</v>
      </c>
      <c r="G4306" s="3">
        <v>1.2189490000000001</v>
      </c>
      <c r="H4306" s="3">
        <v>2.8504930000000002</v>
      </c>
    </row>
    <row r="4307" spans="1:8">
      <c r="A4307" s="3" t="s">
        <v>15</v>
      </c>
      <c r="B4307" s="3">
        <v>2003</v>
      </c>
      <c r="C4307" s="3">
        <v>158</v>
      </c>
      <c r="E4307" s="3">
        <v>-7.0043291999999999</v>
      </c>
      <c r="F4307" s="3">
        <v>154.09566000000001</v>
      </c>
      <c r="G4307" s="3">
        <v>1.3153809999999999</v>
      </c>
      <c r="H4307" s="3">
        <v>3.186267</v>
      </c>
    </row>
    <row r="4308" spans="1:8">
      <c r="A4308" s="3" t="s">
        <v>15</v>
      </c>
      <c r="B4308" s="3">
        <v>2003</v>
      </c>
      <c r="C4308" s="3">
        <v>158</v>
      </c>
      <c r="E4308" s="3">
        <v>-7.0043291999999999</v>
      </c>
      <c r="F4308" s="3">
        <v>154.09566000000001</v>
      </c>
      <c r="G4308" s="3">
        <v>1.3373759999999999</v>
      </c>
      <c r="H4308" s="3">
        <v>4.236002</v>
      </c>
    </row>
    <row r="4309" spans="1:8">
      <c r="A4309" s="3" t="s">
        <v>15</v>
      </c>
      <c r="B4309" s="3">
        <v>2003</v>
      </c>
      <c r="C4309" s="3">
        <v>158</v>
      </c>
      <c r="E4309" s="3">
        <v>-7.0043291999999999</v>
      </c>
      <c r="F4309" s="3">
        <v>154.09566000000001</v>
      </c>
      <c r="G4309" s="3">
        <v>2.1000390000000002</v>
      </c>
      <c r="H4309" s="3">
        <v>4.7549099999999997</v>
      </c>
    </row>
    <row r="4310" spans="1:8">
      <c r="A4310" s="3" t="s">
        <v>15</v>
      </c>
      <c r="B4310" s="3">
        <v>2004</v>
      </c>
      <c r="C4310" s="3">
        <v>158</v>
      </c>
      <c r="E4310" s="3">
        <v>-7.1895484999999999</v>
      </c>
      <c r="F4310" s="3">
        <v>160.02080000000001</v>
      </c>
      <c r="G4310" s="3">
        <v>1.704285</v>
      </c>
      <c r="H4310" s="3">
        <v>5.0003710000000003</v>
      </c>
    </row>
    <row r="4311" spans="1:8">
      <c r="A4311" s="3" t="s">
        <v>15</v>
      </c>
      <c r="B4311" s="3">
        <v>2004</v>
      </c>
      <c r="C4311" s="3">
        <v>158</v>
      </c>
      <c r="E4311" s="3">
        <v>-7.1895484999999999</v>
      </c>
      <c r="F4311" s="3">
        <v>160.02080000000001</v>
      </c>
      <c r="G4311" s="3">
        <v>1.704285</v>
      </c>
    </row>
    <row r="4312" spans="1:8">
      <c r="A4312" s="3" t="s">
        <v>15</v>
      </c>
      <c r="B4312" s="3">
        <v>2004</v>
      </c>
      <c r="C4312" s="3">
        <v>158</v>
      </c>
      <c r="E4312" s="3">
        <v>-7.1895484999999999</v>
      </c>
      <c r="F4312" s="3">
        <v>160.02080000000001</v>
      </c>
      <c r="G4312" s="3">
        <v>1.704285</v>
      </c>
    </row>
    <row r="4313" spans="1:8">
      <c r="A4313" s="3" t="s">
        <v>15</v>
      </c>
      <c r="B4313" s="3">
        <v>2004</v>
      </c>
      <c r="C4313" s="3">
        <v>158</v>
      </c>
      <c r="E4313" s="3">
        <v>-7.1895484999999999</v>
      </c>
      <c r="F4313" s="3">
        <v>160.02080000000001</v>
      </c>
      <c r="G4313" s="3">
        <v>1.704285</v>
      </c>
    </row>
    <row r="4314" spans="1:8">
      <c r="A4314" s="3" t="s">
        <v>15</v>
      </c>
      <c r="B4314" s="3">
        <v>2004</v>
      </c>
      <c r="C4314" s="3">
        <v>158</v>
      </c>
      <c r="E4314" s="3">
        <v>-7.1895484999999999</v>
      </c>
      <c r="F4314" s="3">
        <v>160.02080000000001</v>
      </c>
      <c r="G4314" s="3">
        <v>1.704285</v>
      </c>
      <c r="H4314" s="3">
        <v>1.2227859999999999</v>
      </c>
    </row>
    <row r="4315" spans="1:8">
      <c r="A4315" s="3" t="s">
        <v>15</v>
      </c>
      <c r="B4315" s="3">
        <v>2004</v>
      </c>
      <c r="C4315" s="3">
        <v>158</v>
      </c>
      <c r="E4315" s="3">
        <v>-7.1895484999999999</v>
      </c>
      <c r="F4315" s="3">
        <v>160.02080000000001</v>
      </c>
      <c r="G4315" s="3">
        <v>1.704285</v>
      </c>
      <c r="H4315" s="3">
        <v>1.248286</v>
      </c>
    </row>
    <row r="4316" spans="1:8">
      <c r="A4316" s="3" t="s">
        <v>15</v>
      </c>
      <c r="B4316" s="3">
        <v>2004</v>
      </c>
      <c r="C4316" s="3">
        <v>158</v>
      </c>
      <c r="E4316" s="3">
        <v>-7.1895484999999999</v>
      </c>
      <c r="F4316" s="3">
        <v>160.02080000000001</v>
      </c>
      <c r="G4316" s="3">
        <v>1.704285</v>
      </c>
      <c r="H4316" s="3">
        <v>1.273787</v>
      </c>
    </row>
    <row r="4317" spans="1:8">
      <c r="A4317" s="3" t="s">
        <v>15</v>
      </c>
      <c r="B4317" s="3">
        <v>2004</v>
      </c>
      <c r="C4317" s="3">
        <v>158</v>
      </c>
      <c r="E4317" s="3">
        <v>-7.1895484999999999</v>
      </c>
      <c r="F4317" s="3">
        <v>160.02080000000001</v>
      </c>
      <c r="G4317" s="3">
        <v>1.704285</v>
      </c>
      <c r="H4317" s="3">
        <v>1.2992859999999999</v>
      </c>
    </row>
    <row r="4318" spans="1:8">
      <c r="A4318" s="3" t="s">
        <v>15</v>
      </c>
      <c r="B4318" s="3">
        <v>2004</v>
      </c>
      <c r="C4318" s="3">
        <v>158</v>
      </c>
      <c r="E4318" s="3">
        <v>-7.1895484999999999</v>
      </c>
      <c r="F4318" s="3">
        <v>160.02080000000001</v>
      </c>
      <c r="G4318" s="3">
        <v>1.704285</v>
      </c>
      <c r="H4318" s="3">
        <v>1.3247869999999999</v>
      </c>
    </row>
    <row r="4319" spans="1:8">
      <c r="A4319" s="3" t="s">
        <v>15</v>
      </c>
      <c r="B4319" s="3">
        <v>2004</v>
      </c>
      <c r="C4319" s="3">
        <v>158</v>
      </c>
      <c r="E4319" s="3">
        <v>-7.1895484999999999</v>
      </c>
      <c r="F4319" s="3">
        <v>160.02080000000001</v>
      </c>
      <c r="G4319" s="3">
        <v>1.704285</v>
      </c>
      <c r="H4319" s="3">
        <v>1.3408530000000001</v>
      </c>
    </row>
    <row r="4320" spans="1:8">
      <c r="A4320" s="3" t="s">
        <v>15</v>
      </c>
      <c r="B4320" s="3">
        <v>2004</v>
      </c>
      <c r="C4320" s="3">
        <v>158</v>
      </c>
      <c r="E4320" s="3">
        <v>-7.1895484999999999</v>
      </c>
      <c r="F4320" s="3">
        <v>160.02080000000001</v>
      </c>
      <c r="G4320" s="3">
        <v>1.704285</v>
      </c>
      <c r="H4320" s="3">
        <v>1.3663909999999999</v>
      </c>
    </row>
    <row r="4321" spans="1:8">
      <c r="A4321" s="3" t="s">
        <v>15</v>
      </c>
      <c r="B4321" s="3">
        <v>2004</v>
      </c>
      <c r="C4321" s="3">
        <v>158</v>
      </c>
      <c r="E4321" s="3">
        <v>-7.1895484999999999</v>
      </c>
      <c r="F4321" s="3">
        <v>160.02080000000001</v>
      </c>
      <c r="G4321" s="3">
        <v>1.704285</v>
      </c>
      <c r="H4321" s="3">
        <v>1.391929</v>
      </c>
    </row>
    <row r="4322" spans="1:8">
      <c r="A4322" s="3" t="s">
        <v>15</v>
      </c>
      <c r="B4322" s="3">
        <v>2005</v>
      </c>
      <c r="C4322" s="3">
        <v>158</v>
      </c>
      <c r="E4322" s="3">
        <v>-5.5069489000000003</v>
      </c>
      <c r="F4322" s="3">
        <v>169.48996</v>
      </c>
      <c r="G4322" s="3">
        <v>1.9295500000000001</v>
      </c>
      <c r="H4322" s="3">
        <v>1.417467</v>
      </c>
    </row>
    <row r="4323" spans="1:8">
      <c r="A4323" s="3" t="s">
        <v>15</v>
      </c>
      <c r="B4323" s="3">
        <v>2005</v>
      </c>
      <c r="C4323" s="3">
        <v>158</v>
      </c>
      <c r="E4323" s="3">
        <v>-5.5069489000000003</v>
      </c>
      <c r="F4323" s="3">
        <v>169.48996</v>
      </c>
      <c r="G4323" s="3">
        <v>1.780546</v>
      </c>
    </row>
    <row r="4324" spans="1:8">
      <c r="A4324" s="3" t="s">
        <v>15</v>
      </c>
      <c r="B4324" s="3">
        <v>2005</v>
      </c>
      <c r="C4324" s="3">
        <v>158</v>
      </c>
      <c r="E4324" s="3">
        <v>-5.5069489000000003</v>
      </c>
      <c r="F4324" s="3">
        <v>169.48996</v>
      </c>
      <c r="G4324" s="3">
        <v>1.7189449999999999</v>
      </c>
    </row>
    <row r="4325" spans="1:8">
      <c r="A4325" s="3" t="s">
        <v>15</v>
      </c>
      <c r="B4325" s="3">
        <v>2005</v>
      </c>
      <c r="C4325" s="3">
        <v>158</v>
      </c>
      <c r="E4325" s="3">
        <v>-5.5069489000000003</v>
      </c>
      <c r="F4325" s="3">
        <v>169.48996</v>
      </c>
      <c r="G4325" s="3">
        <v>1.702045</v>
      </c>
    </row>
    <row r="4326" spans="1:8">
      <c r="A4326" s="3" t="s">
        <v>15</v>
      </c>
      <c r="B4326" s="3">
        <v>2005</v>
      </c>
      <c r="C4326" s="3">
        <v>158</v>
      </c>
      <c r="E4326" s="3">
        <v>-5.5069489000000003</v>
      </c>
      <c r="F4326" s="3">
        <v>169.48996</v>
      </c>
      <c r="G4326" s="3">
        <v>1.6714739999999999</v>
      </c>
      <c r="H4326" s="3">
        <v>7.5100990000000003</v>
      </c>
    </row>
    <row r="4327" spans="1:8">
      <c r="A4327" s="3" t="s">
        <v>15</v>
      </c>
      <c r="B4327" s="3">
        <v>2005</v>
      </c>
      <c r="C4327" s="3">
        <v>158</v>
      </c>
      <c r="E4327" s="3">
        <v>-5.5069489000000003</v>
      </c>
      <c r="F4327" s="3">
        <v>169.48996</v>
      </c>
      <c r="G4327" s="3">
        <v>1.5269710000000001</v>
      </c>
      <c r="H4327" s="3">
        <v>7.5148429999999999</v>
      </c>
    </row>
    <row r="4328" spans="1:8">
      <c r="A4328" s="3" t="s">
        <v>15</v>
      </c>
      <c r="B4328" s="3">
        <v>2005</v>
      </c>
      <c r="C4328" s="3">
        <v>158</v>
      </c>
      <c r="E4328" s="3">
        <v>-5.5069489000000003</v>
      </c>
      <c r="F4328" s="3">
        <v>169.48996</v>
      </c>
      <c r="G4328" s="3">
        <v>1.54918</v>
      </c>
      <c r="H4328" s="3">
        <v>7.4374570000000002</v>
      </c>
    </row>
    <row r="4329" spans="1:8">
      <c r="A4329" s="3" t="s">
        <v>15</v>
      </c>
      <c r="B4329" s="3">
        <v>2005</v>
      </c>
      <c r="C4329" s="3">
        <v>158</v>
      </c>
      <c r="E4329" s="3">
        <v>-5.5069489000000003</v>
      </c>
      <c r="F4329" s="3">
        <v>169.48996</v>
      </c>
      <c r="G4329" s="3">
        <v>1.5437609999999999</v>
      </c>
      <c r="H4329" s="3">
        <v>7.4068129999999996</v>
      </c>
    </row>
    <row r="4330" spans="1:8">
      <c r="A4330" s="3" t="s">
        <v>15</v>
      </c>
      <c r="B4330" s="3">
        <v>2005</v>
      </c>
      <c r="C4330" s="3">
        <v>158</v>
      </c>
      <c r="E4330" s="3">
        <v>-5.5069489000000003</v>
      </c>
      <c r="F4330" s="3">
        <v>169.48996</v>
      </c>
      <c r="G4330" s="3">
        <v>1.753646</v>
      </c>
      <c r="H4330" s="3">
        <v>7.3566580000000004</v>
      </c>
    </row>
    <row r="4331" spans="1:8">
      <c r="A4331" s="3" t="s">
        <v>15</v>
      </c>
      <c r="B4331" s="3">
        <v>2005</v>
      </c>
      <c r="C4331" s="3">
        <v>158</v>
      </c>
      <c r="E4331" s="3">
        <v>-5.5069489000000003</v>
      </c>
      <c r="F4331" s="3">
        <v>169.48996</v>
      </c>
      <c r="G4331" s="3">
        <v>1.734075</v>
      </c>
      <c r="H4331" s="3">
        <v>7.241428</v>
      </c>
    </row>
    <row r="4332" spans="1:8">
      <c r="A4332" s="3" t="s">
        <v>15</v>
      </c>
      <c r="B4332" s="3">
        <v>2005</v>
      </c>
      <c r="C4332" s="3">
        <v>158</v>
      </c>
      <c r="E4332" s="3">
        <v>-5.5069489000000003</v>
      </c>
      <c r="F4332" s="3">
        <v>169.48996</v>
      </c>
      <c r="G4332" s="3">
        <v>1.877575</v>
      </c>
      <c r="H4332" s="3">
        <v>7.1985619999999999</v>
      </c>
    </row>
    <row r="4333" spans="1:8">
      <c r="A4333" s="3" t="s">
        <v>15</v>
      </c>
      <c r="B4333" s="3">
        <v>2005</v>
      </c>
      <c r="C4333" s="3">
        <v>158</v>
      </c>
      <c r="E4333" s="3">
        <v>-5.5069489000000003</v>
      </c>
      <c r="F4333" s="3">
        <v>169.48996</v>
      </c>
      <c r="G4333" s="3">
        <v>2.022259</v>
      </c>
      <c r="H4333" s="3">
        <v>7.1709500000000004</v>
      </c>
    </row>
    <row r="4334" spans="1:8">
      <c r="A4334" s="3" t="s">
        <v>15</v>
      </c>
      <c r="B4334" s="3">
        <v>2006</v>
      </c>
      <c r="C4334" s="3">
        <v>158</v>
      </c>
      <c r="E4334" s="3">
        <v>-4.7288269999999999</v>
      </c>
      <c r="F4334" s="3">
        <v>174.29327000000001</v>
      </c>
      <c r="G4334" s="3">
        <v>2.058675</v>
      </c>
      <c r="H4334" s="3">
        <v>7.1022169999999996</v>
      </c>
    </row>
    <row r="4335" spans="1:8">
      <c r="A4335" s="3" t="s">
        <v>15</v>
      </c>
      <c r="B4335" s="3">
        <v>2006</v>
      </c>
      <c r="C4335" s="3">
        <v>158</v>
      </c>
      <c r="E4335" s="3">
        <v>-4.7288269999999999</v>
      </c>
      <c r="F4335" s="3">
        <v>174.29327000000001</v>
      </c>
      <c r="G4335" s="3">
        <v>2.2323219999999999</v>
      </c>
    </row>
    <row r="4336" spans="1:8">
      <c r="A4336" s="3" t="s">
        <v>15</v>
      </c>
      <c r="B4336" s="3">
        <v>2006</v>
      </c>
      <c r="C4336" s="3">
        <v>158</v>
      </c>
      <c r="E4336" s="3">
        <v>-4.7288269999999999</v>
      </c>
      <c r="F4336" s="3">
        <v>174.29327000000001</v>
      </c>
      <c r="G4336" s="3">
        <v>2.1299779999999999</v>
      </c>
    </row>
    <row r="4337" spans="1:8">
      <c r="A4337" s="3" t="s">
        <v>15</v>
      </c>
      <c r="B4337" s="3">
        <v>2006</v>
      </c>
      <c r="C4337" s="3">
        <v>158</v>
      </c>
      <c r="E4337" s="3">
        <v>-4.7288269999999999</v>
      </c>
      <c r="F4337" s="3">
        <v>174.29327000000001</v>
      </c>
      <c r="G4337" s="3">
        <v>2.1954820000000002</v>
      </c>
    </row>
    <row r="4338" spans="1:8">
      <c r="A4338" s="3" t="s">
        <v>15</v>
      </c>
      <c r="B4338" s="3">
        <v>2006</v>
      </c>
      <c r="C4338" s="3">
        <v>158</v>
      </c>
      <c r="E4338" s="3">
        <v>-4.7288269999999999</v>
      </c>
      <c r="F4338" s="3">
        <v>174.29327000000001</v>
      </c>
      <c r="G4338" s="3">
        <v>2.2884579999999999</v>
      </c>
      <c r="H4338" s="3">
        <v>5.2111260000000001</v>
      </c>
    </row>
    <row r="4339" spans="1:8">
      <c r="A4339" s="3" t="s">
        <v>15</v>
      </c>
      <c r="B4339" s="3">
        <v>2006</v>
      </c>
      <c r="C4339" s="3">
        <v>158</v>
      </c>
      <c r="E4339" s="3">
        <v>-4.7288269999999999</v>
      </c>
      <c r="F4339" s="3">
        <v>174.29327000000001</v>
      </c>
      <c r="G4339" s="3">
        <v>2.2884579999999999</v>
      </c>
      <c r="H4339" s="3">
        <v>5.1911610000000001</v>
      </c>
    </row>
    <row r="4340" spans="1:8">
      <c r="A4340" s="3" t="s">
        <v>15</v>
      </c>
      <c r="B4340" s="3">
        <v>2006</v>
      </c>
      <c r="C4340" s="3">
        <v>158</v>
      </c>
      <c r="E4340" s="3">
        <v>-4.7288269999999999</v>
      </c>
      <c r="F4340" s="3">
        <v>174.29327000000001</v>
      </c>
      <c r="G4340" s="3">
        <v>2.151402</v>
      </c>
      <c r="H4340" s="3">
        <v>5.0911600000000004</v>
      </c>
    </row>
    <row r="4341" spans="1:8">
      <c r="A4341" s="3" t="s">
        <v>15</v>
      </c>
      <c r="B4341" s="3">
        <v>2006</v>
      </c>
      <c r="C4341" s="3">
        <v>158</v>
      </c>
      <c r="E4341" s="3">
        <v>-4.7288269999999999</v>
      </c>
      <c r="F4341" s="3">
        <v>174.29327000000001</v>
      </c>
      <c r="G4341" s="3">
        <v>2.192364</v>
      </c>
      <c r="H4341" s="3">
        <v>5.2080349999999997</v>
      </c>
    </row>
    <row r="4342" spans="1:8">
      <c r="A4342" s="3" t="s">
        <v>15</v>
      </c>
      <c r="B4342" s="3">
        <v>2006</v>
      </c>
      <c r="C4342" s="3">
        <v>158</v>
      </c>
      <c r="E4342" s="3">
        <v>-4.7288269999999999</v>
      </c>
      <c r="F4342" s="3">
        <v>174.29327000000001</v>
      </c>
      <c r="G4342" s="3">
        <v>2.1626970000000001</v>
      </c>
      <c r="H4342" s="3">
        <v>5.231751</v>
      </c>
    </row>
    <row r="4343" spans="1:8">
      <c r="A4343" s="3" t="s">
        <v>15</v>
      </c>
      <c r="B4343" s="3">
        <v>2006</v>
      </c>
      <c r="C4343" s="3">
        <v>158</v>
      </c>
      <c r="E4343" s="3">
        <v>-4.7288269999999999</v>
      </c>
      <c r="F4343" s="3">
        <v>174.29327000000001</v>
      </c>
      <c r="G4343" s="3">
        <v>2.1528849999999999</v>
      </c>
      <c r="H4343" s="3">
        <v>5.2437469999999999</v>
      </c>
    </row>
    <row r="4344" spans="1:8">
      <c r="A4344" s="3" t="s">
        <v>15</v>
      </c>
      <c r="B4344" s="3">
        <v>2006</v>
      </c>
      <c r="C4344" s="3">
        <v>158</v>
      </c>
      <c r="E4344" s="3">
        <v>-4.7288269999999999</v>
      </c>
      <c r="F4344" s="3">
        <v>174.29327000000001</v>
      </c>
      <c r="G4344" s="3">
        <v>2.0282260000000001</v>
      </c>
      <c r="H4344" s="3">
        <v>5.2478220000000002</v>
      </c>
    </row>
    <row r="4345" spans="1:8">
      <c r="A4345" s="3" t="s">
        <v>15</v>
      </c>
      <c r="B4345" s="3">
        <v>2006</v>
      </c>
      <c r="C4345" s="3">
        <v>158</v>
      </c>
      <c r="E4345" s="3">
        <v>-4.7288269999999999</v>
      </c>
      <c r="F4345" s="3">
        <v>174.29327000000001</v>
      </c>
      <c r="G4345" s="3">
        <v>1.9805090000000001</v>
      </c>
      <c r="H4345" s="3">
        <v>5.2829319999999997</v>
      </c>
    </row>
    <row r="4346" spans="1:8">
      <c r="A4346" s="3" t="s">
        <v>15</v>
      </c>
      <c r="B4346" s="3">
        <v>2007</v>
      </c>
      <c r="C4346" s="3">
        <v>158</v>
      </c>
      <c r="E4346" s="3">
        <v>-3.749593</v>
      </c>
      <c r="F4346" s="3">
        <v>174.03328999999999</v>
      </c>
      <c r="G4346" s="3">
        <v>2.2554799999999999</v>
      </c>
      <c r="H4346" s="3">
        <v>5.3759670000000002</v>
      </c>
    </row>
    <row r="4347" spans="1:8">
      <c r="A4347" s="3" t="s">
        <v>15</v>
      </c>
      <c r="B4347" s="3">
        <v>2007</v>
      </c>
      <c r="C4347" s="3">
        <v>158</v>
      </c>
      <c r="E4347" s="3">
        <v>-3.749593</v>
      </c>
      <c r="F4347" s="3">
        <v>174.03328999999999</v>
      </c>
      <c r="G4347" s="3">
        <v>2.284519</v>
      </c>
    </row>
    <row r="4348" spans="1:8">
      <c r="A4348" s="3" t="s">
        <v>15</v>
      </c>
      <c r="B4348" s="3">
        <v>2007</v>
      </c>
      <c r="C4348" s="3">
        <v>158</v>
      </c>
      <c r="E4348" s="3">
        <v>-3.749593</v>
      </c>
      <c r="F4348" s="3">
        <v>174.03328999999999</v>
      </c>
      <c r="G4348" s="3">
        <v>2.2490700000000001</v>
      </c>
    </row>
    <row r="4349" spans="1:8">
      <c r="A4349" s="3" t="s">
        <v>15</v>
      </c>
      <c r="B4349" s="3">
        <v>2007</v>
      </c>
      <c r="C4349" s="3">
        <v>158</v>
      </c>
      <c r="E4349" s="3">
        <v>-3.749593</v>
      </c>
      <c r="F4349" s="3">
        <v>174.03328999999999</v>
      </c>
      <c r="G4349" s="3">
        <v>2.223112</v>
      </c>
    </row>
    <row r="4350" spans="1:8">
      <c r="A4350" s="3" t="s">
        <v>15</v>
      </c>
      <c r="B4350" s="3">
        <v>2007</v>
      </c>
      <c r="C4350" s="3">
        <v>158</v>
      </c>
      <c r="E4350" s="3">
        <v>-3.749593</v>
      </c>
      <c r="F4350" s="3">
        <v>174.03328999999999</v>
      </c>
      <c r="G4350" s="3">
        <v>2.2411850000000002</v>
      </c>
      <c r="H4350" s="3">
        <v>1.2614609999999999</v>
      </c>
    </row>
    <row r="4351" spans="1:8">
      <c r="A4351" s="3" t="s">
        <v>15</v>
      </c>
      <c r="B4351" s="3">
        <v>2007</v>
      </c>
      <c r="C4351" s="3">
        <v>158</v>
      </c>
      <c r="E4351" s="3">
        <v>-3.749593</v>
      </c>
      <c r="F4351" s="3">
        <v>174.03328999999999</v>
      </c>
      <c r="G4351" s="3">
        <v>2.178728</v>
      </c>
      <c r="H4351" s="3">
        <v>1.7538419999999999</v>
      </c>
    </row>
    <row r="4352" spans="1:8">
      <c r="A4352" s="3" t="s">
        <v>15</v>
      </c>
      <c r="B4352" s="3">
        <v>2007</v>
      </c>
      <c r="C4352" s="3">
        <v>158</v>
      </c>
      <c r="E4352" s="3">
        <v>-3.749593</v>
      </c>
      <c r="F4352" s="3">
        <v>174.03328999999999</v>
      </c>
      <c r="G4352" s="3">
        <v>2.157324</v>
      </c>
      <c r="H4352" s="3">
        <v>1.9092469999999999</v>
      </c>
    </row>
    <row r="4353" spans="1:8">
      <c r="A4353" s="3" t="s">
        <v>15</v>
      </c>
      <c r="B4353" s="3">
        <v>2007</v>
      </c>
      <c r="C4353" s="3">
        <v>158</v>
      </c>
      <c r="E4353" s="3">
        <v>-3.749593</v>
      </c>
      <c r="F4353" s="3">
        <v>174.03328999999999</v>
      </c>
      <c r="G4353" s="3">
        <v>2.128091</v>
      </c>
      <c r="H4353" s="3">
        <v>1.951978</v>
      </c>
    </row>
    <row r="4354" spans="1:8">
      <c r="A4354" s="3" t="s">
        <v>15</v>
      </c>
      <c r="B4354" s="3">
        <v>2007</v>
      </c>
      <c r="C4354" s="3">
        <v>158</v>
      </c>
      <c r="E4354" s="3">
        <v>-3.749593</v>
      </c>
      <c r="F4354" s="3">
        <v>174.03328999999999</v>
      </c>
      <c r="G4354" s="3">
        <v>2.0516920000000001</v>
      </c>
      <c r="H4354" s="3">
        <v>1.8149059999999999</v>
      </c>
    </row>
    <row r="4355" spans="1:8">
      <c r="A4355" s="3" t="s">
        <v>15</v>
      </c>
      <c r="B4355" s="3">
        <v>2007</v>
      </c>
      <c r="C4355" s="3">
        <v>158</v>
      </c>
      <c r="E4355" s="3">
        <v>-3.749593</v>
      </c>
      <c r="F4355" s="3">
        <v>174.03328999999999</v>
      </c>
      <c r="G4355" s="3">
        <v>1.9070210000000001</v>
      </c>
      <c r="H4355" s="3">
        <v>1.833988</v>
      </c>
    </row>
    <row r="4356" spans="1:8">
      <c r="A4356" s="3" t="s">
        <v>15</v>
      </c>
      <c r="B4356" s="3">
        <v>2007</v>
      </c>
      <c r="C4356" s="3">
        <v>158</v>
      </c>
      <c r="E4356" s="3">
        <v>-3.749593</v>
      </c>
      <c r="F4356" s="3">
        <v>174.03328999999999</v>
      </c>
      <c r="G4356" s="3">
        <v>1.8056559999999999</v>
      </c>
      <c r="H4356" s="3">
        <v>1.9742569999999999</v>
      </c>
    </row>
    <row r="4357" spans="1:8">
      <c r="A4357" s="3" t="s">
        <v>15</v>
      </c>
      <c r="B4357" s="3">
        <v>2007</v>
      </c>
      <c r="C4357" s="3">
        <v>158</v>
      </c>
      <c r="E4357" s="3">
        <v>-3.749593</v>
      </c>
      <c r="F4357" s="3">
        <v>174.03328999999999</v>
      </c>
      <c r="G4357" s="3">
        <v>1.5473699999999999</v>
      </c>
      <c r="H4357" s="3">
        <v>1.905508</v>
      </c>
    </row>
    <row r="4358" spans="1:8">
      <c r="A4358" s="3" t="s">
        <v>15</v>
      </c>
      <c r="B4358" s="3">
        <v>2008</v>
      </c>
      <c r="C4358" s="3">
        <v>158</v>
      </c>
      <c r="E4358" s="3">
        <v>-2.1111157</v>
      </c>
      <c r="F4358" s="3">
        <v>172.80906999999999</v>
      </c>
      <c r="G4358" s="3">
        <v>1.9834750000000001</v>
      </c>
      <c r="H4358" s="3">
        <v>2.0428350000000002</v>
      </c>
    </row>
    <row r="4359" spans="1:8">
      <c r="A4359" s="3" t="s">
        <v>15</v>
      </c>
      <c r="B4359" s="3">
        <v>2008</v>
      </c>
      <c r="C4359" s="3">
        <v>158</v>
      </c>
      <c r="E4359" s="3">
        <v>-2.1111157</v>
      </c>
      <c r="F4359" s="3">
        <v>172.80906999999999</v>
      </c>
      <c r="G4359" s="3">
        <v>1.870646</v>
      </c>
    </row>
    <row r="4360" spans="1:8">
      <c r="A4360" s="3" t="s">
        <v>15</v>
      </c>
      <c r="B4360" s="3">
        <v>2008</v>
      </c>
      <c r="C4360" s="3">
        <v>158</v>
      </c>
      <c r="E4360" s="3">
        <v>-2.1111157</v>
      </c>
      <c r="F4360" s="3">
        <v>172.80906999999999</v>
      </c>
      <c r="G4360" s="3">
        <v>1.7775449999999999</v>
      </c>
    </row>
    <row r="4361" spans="1:8">
      <c r="A4361" s="3" t="s">
        <v>15</v>
      </c>
      <c r="B4361" s="3">
        <v>2008</v>
      </c>
      <c r="C4361" s="3">
        <v>158</v>
      </c>
      <c r="E4361" s="3">
        <v>-2.1111157</v>
      </c>
      <c r="F4361" s="3">
        <v>172.80906999999999</v>
      </c>
      <c r="G4361" s="3">
        <v>1.6814830000000001</v>
      </c>
    </row>
    <row r="4362" spans="1:8">
      <c r="A4362" s="3" t="s">
        <v>15</v>
      </c>
      <c r="B4362" s="3">
        <v>2008</v>
      </c>
      <c r="C4362" s="3">
        <v>158</v>
      </c>
      <c r="E4362" s="3">
        <v>-2.1111157</v>
      </c>
      <c r="F4362" s="3">
        <v>172.80906999999999</v>
      </c>
      <c r="G4362" s="3">
        <v>1.597796</v>
      </c>
      <c r="H4362" s="3">
        <v>1.7280690000000001</v>
      </c>
    </row>
    <row r="4363" spans="1:8">
      <c r="A4363" s="3" t="s">
        <v>15</v>
      </c>
      <c r="B4363" s="3">
        <v>2008</v>
      </c>
      <c r="C4363" s="3">
        <v>158</v>
      </c>
      <c r="E4363" s="3">
        <v>-2.1111157</v>
      </c>
      <c r="F4363" s="3">
        <v>172.80906999999999</v>
      </c>
      <c r="G4363" s="3">
        <v>1.473052</v>
      </c>
      <c r="H4363" s="3">
        <v>1.372681</v>
      </c>
    </row>
    <row r="4364" spans="1:8">
      <c r="A4364" s="3" t="s">
        <v>15</v>
      </c>
      <c r="B4364" s="3">
        <v>2008</v>
      </c>
      <c r="C4364" s="3">
        <v>158</v>
      </c>
      <c r="E4364" s="3">
        <v>-2.1111157</v>
      </c>
      <c r="F4364" s="3">
        <v>172.80906999999999</v>
      </c>
      <c r="G4364" s="3">
        <v>1.31663</v>
      </c>
      <c r="H4364" s="3">
        <v>1.7500770000000001</v>
      </c>
    </row>
    <row r="4365" spans="1:8">
      <c r="A4365" s="3" t="s">
        <v>15</v>
      </c>
      <c r="B4365" s="3">
        <v>2008</v>
      </c>
      <c r="C4365" s="3">
        <v>158</v>
      </c>
      <c r="E4365" s="3">
        <v>-2.1111157</v>
      </c>
      <c r="F4365" s="3">
        <v>172.80906999999999</v>
      </c>
      <c r="G4365" s="3">
        <v>1.229781</v>
      </c>
      <c r="H4365" s="3">
        <v>1.7326999999999999</v>
      </c>
    </row>
    <row r="4366" spans="1:8">
      <c r="A4366" s="3" t="s">
        <v>15</v>
      </c>
      <c r="B4366" s="3">
        <v>2008</v>
      </c>
      <c r="C4366" s="3">
        <v>158</v>
      </c>
      <c r="E4366" s="3">
        <v>-2.1111157</v>
      </c>
      <c r="F4366" s="3">
        <v>172.80906999999999</v>
      </c>
      <c r="G4366" s="3">
        <v>0.87908540000000002</v>
      </c>
      <c r="H4366" s="3">
        <v>1.647767</v>
      </c>
    </row>
    <row r="4367" spans="1:8">
      <c r="A4367" s="3" t="s">
        <v>15</v>
      </c>
      <c r="B4367" s="3">
        <v>2008</v>
      </c>
      <c r="C4367" s="3">
        <v>158</v>
      </c>
      <c r="E4367" s="3">
        <v>-2.1111157</v>
      </c>
      <c r="F4367" s="3">
        <v>172.80906999999999</v>
      </c>
      <c r="G4367" s="3">
        <v>0.49270239999999998</v>
      </c>
      <c r="H4367" s="3">
        <v>2.01118</v>
      </c>
    </row>
    <row r="4368" spans="1:8">
      <c r="A4368" s="3" t="s">
        <v>15</v>
      </c>
      <c r="B4368" s="3">
        <v>2008</v>
      </c>
      <c r="C4368" s="3">
        <v>158</v>
      </c>
      <c r="E4368" s="3">
        <v>-2.1111157</v>
      </c>
      <c r="F4368" s="3">
        <v>172.80906999999999</v>
      </c>
      <c r="G4368" s="3">
        <v>-6.1028699999999998E-2</v>
      </c>
      <c r="H4368" s="3">
        <v>1.7030350000000001</v>
      </c>
    </row>
    <row r="4369" spans="1:8">
      <c r="A4369" s="3" t="s">
        <v>15</v>
      </c>
      <c r="B4369" s="3">
        <v>2008</v>
      </c>
      <c r="C4369" s="3">
        <v>158</v>
      </c>
      <c r="E4369" s="3">
        <v>-2.1111157</v>
      </c>
      <c r="F4369" s="3">
        <v>172.80906999999999</v>
      </c>
      <c r="G4369" s="3">
        <v>-0.89983489999999999</v>
      </c>
      <c r="H4369" s="3">
        <v>0.44973249999999998</v>
      </c>
    </row>
    <row r="4370" spans="1:8">
      <c r="A4370" s="3" t="s">
        <v>15</v>
      </c>
      <c r="B4370" s="3">
        <v>2009</v>
      </c>
      <c r="C4370" s="3">
        <v>158</v>
      </c>
      <c r="E4370" s="3">
        <v>-3.8433845</v>
      </c>
      <c r="F4370" s="3">
        <v>180.71472</v>
      </c>
      <c r="G4370" s="3">
        <v>1.0755030000000001</v>
      </c>
      <c r="H4370" s="3">
        <v>1.67974</v>
      </c>
    </row>
    <row r="4371" spans="1:8">
      <c r="A4371" s="3" t="s">
        <v>15</v>
      </c>
      <c r="B4371" s="3">
        <v>2009</v>
      </c>
      <c r="C4371" s="3">
        <v>158</v>
      </c>
      <c r="E4371" s="3">
        <v>-3.8433845</v>
      </c>
      <c r="F4371" s="3">
        <v>180.71472</v>
      </c>
      <c r="G4371" s="3">
        <v>0.75025620000000004</v>
      </c>
    </row>
    <row r="4372" spans="1:8">
      <c r="A4372" s="3" t="s">
        <v>15</v>
      </c>
      <c r="B4372" s="3">
        <v>2009</v>
      </c>
      <c r="C4372" s="3">
        <v>158</v>
      </c>
      <c r="E4372" s="3">
        <v>-3.8433845</v>
      </c>
      <c r="F4372" s="3">
        <v>180.71472</v>
      </c>
      <c r="G4372" s="3">
        <v>0.74172119999999997</v>
      </c>
    </row>
    <row r="4373" spans="1:8">
      <c r="A4373" s="3" t="s">
        <v>15</v>
      </c>
      <c r="B4373" s="3">
        <v>2009</v>
      </c>
      <c r="C4373" s="3">
        <v>158</v>
      </c>
      <c r="E4373" s="3">
        <v>-3.8433845</v>
      </c>
      <c r="F4373" s="3">
        <v>180.71472</v>
      </c>
      <c r="G4373" s="3">
        <v>0.81564610000000004</v>
      </c>
    </row>
    <row r="4374" spans="1:8">
      <c r="A4374" s="3" t="s">
        <v>15</v>
      </c>
      <c r="B4374" s="3">
        <v>2009</v>
      </c>
      <c r="C4374" s="3">
        <v>158</v>
      </c>
      <c r="E4374" s="3">
        <v>-3.8433845</v>
      </c>
      <c r="F4374" s="3">
        <v>180.71472</v>
      </c>
      <c r="G4374" s="3">
        <v>1.261425</v>
      </c>
      <c r="H4374" s="3">
        <v>4.5332600000000001E-2</v>
      </c>
    </row>
    <row r="4375" spans="1:8">
      <c r="A4375" s="3" t="s">
        <v>15</v>
      </c>
      <c r="B4375" s="3">
        <v>2009</v>
      </c>
      <c r="C4375" s="3">
        <v>158</v>
      </c>
      <c r="E4375" s="3">
        <v>-3.8433845</v>
      </c>
      <c r="F4375" s="3">
        <v>180.71472</v>
      </c>
      <c r="G4375" s="3">
        <v>1.2789470000000001</v>
      </c>
      <c r="H4375" s="3">
        <v>-2.92777E-2</v>
      </c>
    </row>
    <row r="4376" spans="1:8">
      <c r="A4376" s="3" t="s">
        <v>15</v>
      </c>
      <c r="B4376" s="3">
        <v>2009</v>
      </c>
      <c r="C4376" s="3">
        <v>158</v>
      </c>
      <c r="E4376" s="3">
        <v>-3.8433845</v>
      </c>
      <c r="F4376" s="3">
        <v>180.71472</v>
      </c>
      <c r="G4376" s="3">
        <v>1.3658079999999999</v>
      </c>
      <c r="H4376" s="3">
        <v>7.2833899999999993E-2</v>
      </c>
    </row>
    <row r="4377" spans="1:8">
      <c r="A4377" s="3" t="s">
        <v>15</v>
      </c>
      <c r="B4377" s="3">
        <v>2009</v>
      </c>
      <c r="C4377" s="3">
        <v>158</v>
      </c>
      <c r="E4377" s="3">
        <v>-3.8433845</v>
      </c>
      <c r="F4377" s="3">
        <v>180.71472</v>
      </c>
      <c r="G4377" s="3">
        <v>1.273957</v>
      </c>
      <c r="H4377" s="3">
        <v>-2.9026199999999999E-2</v>
      </c>
    </row>
    <row r="4378" spans="1:8">
      <c r="A4378" s="3" t="s">
        <v>15</v>
      </c>
      <c r="B4378" s="3">
        <v>2009</v>
      </c>
      <c r="C4378" s="3">
        <v>158</v>
      </c>
      <c r="E4378" s="3">
        <v>-3.8433845</v>
      </c>
      <c r="F4378" s="3">
        <v>180.71472</v>
      </c>
      <c r="G4378" s="3">
        <v>1.4749909999999999</v>
      </c>
      <c r="H4378" s="3">
        <v>-4.4016399999999997E-2</v>
      </c>
    </row>
    <row r="4379" spans="1:8">
      <c r="A4379" s="3" t="s">
        <v>15</v>
      </c>
      <c r="B4379" s="3">
        <v>2009</v>
      </c>
      <c r="C4379" s="3">
        <v>158</v>
      </c>
      <c r="E4379" s="3">
        <v>-3.8433845</v>
      </c>
      <c r="F4379" s="3">
        <v>180.71472</v>
      </c>
      <c r="G4379" s="3">
        <v>1.452912</v>
      </c>
      <c r="H4379" s="3">
        <v>-0.16742170000000001</v>
      </c>
    </row>
    <row r="4380" spans="1:8">
      <c r="A4380" s="3" t="s">
        <v>15</v>
      </c>
      <c r="B4380" s="3">
        <v>2009</v>
      </c>
      <c r="C4380" s="3">
        <v>158</v>
      </c>
      <c r="E4380" s="3">
        <v>-3.8433845</v>
      </c>
      <c r="F4380" s="3">
        <v>180.71472</v>
      </c>
      <c r="G4380" s="3">
        <v>1.4220170000000001</v>
      </c>
      <c r="H4380" s="3">
        <v>-0.1695575</v>
      </c>
    </row>
    <row r="4381" spans="1:8">
      <c r="A4381" s="3" t="s">
        <v>15</v>
      </c>
      <c r="B4381" s="3">
        <v>2009</v>
      </c>
      <c r="C4381" s="3">
        <v>158</v>
      </c>
      <c r="E4381" s="3">
        <v>-3.8433845</v>
      </c>
      <c r="F4381" s="3">
        <v>180.71472</v>
      </c>
      <c r="G4381" s="3">
        <v>1.5294129999999999</v>
      </c>
      <c r="H4381" s="3">
        <v>-0.15077699999999999</v>
      </c>
    </row>
    <row r="4382" spans="1:8">
      <c r="A4382" s="3" t="s">
        <v>15</v>
      </c>
      <c r="B4382" s="3">
        <v>2010</v>
      </c>
      <c r="C4382" s="3">
        <v>158</v>
      </c>
      <c r="E4382" s="3">
        <v>-9.9051323</v>
      </c>
      <c r="F4382" s="3">
        <v>198.70256000000001</v>
      </c>
      <c r="G4382" s="3">
        <v>1.4672289999999999</v>
      </c>
      <c r="H4382" s="3">
        <v>-0.26092989999999999</v>
      </c>
    </row>
    <row r="4383" spans="1:8">
      <c r="A4383" s="3" t="s">
        <v>15</v>
      </c>
      <c r="B4383" s="3">
        <v>2010</v>
      </c>
      <c r="C4383" s="3">
        <v>158</v>
      </c>
      <c r="E4383" s="3">
        <v>-9.9051323</v>
      </c>
      <c r="F4383" s="3">
        <v>198.70256000000001</v>
      </c>
      <c r="G4383" s="3">
        <v>1.504014</v>
      </c>
    </row>
    <row r="4384" spans="1:8">
      <c r="A4384" s="3" t="s">
        <v>15</v>
      </c>
      <c r="B4384" s="3">
        <v>2010</v>
      </c>
      <c r="C4384" s="3">
        <v>158</v>
      </c>
      <c r="E4384" s="3">
        <v>-9.9051323</v>
      </c>
      <c r="F4384" s="3">
        <v>198.70256000000001</v>
      </c>
      <c r="G4384" s="3">
        <v>1.577971</v>
      </c>
    </row>
    <row r="4385" spans="1:8">
      <c r="A4385" s="3" t="s">
        <v>15</v>
      </c>
      <c r="B4385" s="3">
        <v>2010</v>
      </c>
      <c r="C4385" s="3">
        <v>158</v>
      </c>
      <c r="E4385" s="3">
        <v>-9.9051323</v>
      </c>
      <c r="F4385" s="3">
        <v>198.70256000000001</v>
      </c>
      <c r="G4385" s="3">
        <v>1.6038019999999999</v>
      </c>
    </row>
    <row r="4386" spans="1:8">
      <c r="A4386" s="3" t="s">
        <v>15</v>
      </c>
      <c r="B4386" s="3">
        <v>2010</v>
      </c>
      <c r="C4386" s="3">
        <v>158</v>
      </c>
      <c r="E4386" s="3">
        <v>-9.9051323</v>
      </c>
      <c r="F4386" s="3">
        <v>198.70256000000001</v>
      </c>
      <c r="G4386" s="3">
        <v>1.674004</v>
      </c>
      <c r="H4386" s="3">
        <v>-3.3791229999999999</v>
      </c>
    </row>
    <row r="4387" spans="1:8">
      <c r="A4387" s="3" t="s">
        <v>15</v>
      </c>
      <c r="B4387" s="3">
        <v>2010</v>
      </c>
      <c r="C4387" s="3">
        <v>158</v>
      </c>
      <c r="E4387" s="3">
        <v>-9.9051323</v>
      </c>
      <c r="F4387" s="3">
        <v>198.70256000000001</v>
      </c>
      <c r="G4387" s="3">
        <v>1.653187</v>
      </c>
      <c r="H4387" s="3">
        <v>-3.4563830000000002</v>
      </c>
    </row>
    <row r="4388" spans="1:8">
      <c r="A4388" s="3" t="s">
        <v>15</v>
      </c>
      <c r="B4388" s="3">
        <v>2010</v>
      </c>
      <c r="C4388" s="3">
        <v>158</v>
      </c>
      <c r="E4388" s="3">
        <v>-9.9051323</v>
      </c>
      <c r="F4388" s="3">
        <v>198.70256000000001</v>
      </c>
      <c r="G4388" s="3">
        <v>1.594865</v>
      </c>
      <c r="H4388" s="3">
        <v>8.9430980000000009</v>
      </c>
    </row>
    <row r="4389" spans="1:8">
      <c r="A4389" s="3" t="s">
        <v>15</v>
      </c>
      <c r="B4389" s="3">
        <v>2010</v>
      </c>
      <c r="C4389" s="3">
        <v>158</v>
      </c>
      <c r="E4389" s="3">
        <v>-9.9051323</v>
      </c>
      <c r="F4389" s="3">
        <v>198.70256000000001</v>
      </c>
      <c r="G4389" s="3">
        <v>1.5036320000000001</v>
      </c>
      <c r="H4389" s="3">
        <v>8.9534660000000006</v>
      </c>
    </row>
    <row r="4390" spans="1:8">
      <c r="A4390" s="3" t="s">
        <v>15</v>
      </c>
      <c r="B4390" s="3">
        <v>2010</v>
      </c>
      <c r="C4390" s="3">
        <v>158</v>
      </c>
      <c r="E4390" s="3">
        <v>-9.9051323</v>
      </c>
      <c r="F4390" s="3">
        <v>198.70256000000001</v>
      </c>
      <c r="G4390" s="3">
        <v>1.2939579999999999</v>
      </c>
      <c r="H4390" s="3">
        <v>8.9683489999999999</v>
      </c>
    </row>
    <row r="4391" spans="1:8">
      <c r="A4391" s="3" t="s">
        <v>15</v>
      </c>
      <c r="B4391" s="3">
        <v>2010</v>
      </c>
      <c r="C4391" s="3">
        <v>158</v>
      </c>
      <c r="E4391" s="3">
        <v>-9.9051323</v>
      </c>
      <c r="F4391" s="3">
        <v>198.70256000000001</v>
      </c>
      <c r="G4391" s="3">
        <v>1.2154119999999999</v>
      </c>
      <c r="H4391" s="3">
        <v>5.2481520000000002</v>
      </c>
    </row>
    <row r="4392" spans="1:8">
      <c r="A4392" s="3" t="s">
        <v>15</v>
      </c>
      <c r="B4392" s="3">
        <v>2010</v>
      </c>
      <c r="C4392" s="3">
        <v>158</v>
      </c>
      <c r="E4392" s="3">
        <v>-9.9051323</v>
      </c>
      <c r="F4392" s="3">
        <v>198.70256000000001</v>
      </c>
      <c r="G4392" s="3">
        <v>1.180698</v>
      </c>
      <c r="H4392" s="3">
        <v>5.3483609999999997</v>
      </c>
    </row>
    <row r="4393" spans="1:8">
      <c r="A4393" s="3" t="s">
        <v>15</v>
      </c>
      <c r="B4393" s="3">
        <v>2010</v>
      </c>
      <c r="C4393" s="3">
        <v>158</v>
      </c>
      <c r="E4393" s="3">
        <v>-9.9051323</v>
      </c>
      <c r="F4393" s="3">
        <v>198.70256000000001</v>
      </c>
      <c r="G4393" s="3">
        <v>1.112525</v>
      </c>
      <c r="H4393" s="3">
        <v>5.3141259999999999</v>
      </c>
    </row>
    <row r="4394" spans="1:8">
      <c r="A4394" s="3" t="s">
        <v>15</v>
      </c>
      <c r="B4394" s="3">
        <v>2011</v>
      </c>
      <c r="C4394" s="3">
        <v>158</v>
      </c>
      <c r="E4394" s="3">
        <v>-8.6358394999999994</v>
      </c>
      <c r="F4394" s="3">
        <v>205.69309999999999</v>
      </c>
      <c r="G4394" s="3">
        <v>1.953219</v>
      </c>
      <c r="H4394" s="3">
        <v>5.0691709999999999</v>
      </c>
    </row>
    <row r="4395" spans="1:8">
      <c r="A4395" s="3" t="s">
        <v>15</v>
      </c>
      <c r="B4395" s="3">
        <v>2011</v>
      </c>
      <c r="C4395" s="3">
        <v>158</v>
      </c>
      <c r="E4395" s="3">
        <v>-8.6358394999999994</v>
      </c>
      <c r="F4395" s="3">
        <v>205.69309999999999</v>
      </c>
      <c r="G4395" s="3">
        <v>2.0195020000000001</v>
      </c>
    </row>
    <row r="4396" spans="1:8">
      <c r="A4396" s="3" t="s">
        <v>15</v>
      </c>
      <c r="B4396" s="3">
        <v>2011</v>
      </c>
      <c r="C4396" s="3">
        <v>158</v>
      </c>
      <c r="E4396" s="3">
        <v>-8.6358394999999994</v>
      </c>
      <c r="F4396" s="3">
        <v>205.69309999999999</v>
      </c>
      <c r="G4396" s="3">
        <v>2.0607229999999999</v>
      </c>
    </row>
    <row r="4397" spans="1:8">
      <c r="A4397" s="3" t="s">
        <v>15</v>
      </c>
      <c r="B4397" s="3">
        <v>2011</v>
      </c>
      <c r="C4397" s="3">
        <v>158</v>
      </c>
      <c r="E4397" s="3">
        <v>-8.6358394999999994</v>
      </c>
      <c r="F4397" s="3">
        <v>205.69309999999999</v>
      </c>
      <c r="G4397" s="3">
        <v>2.7064490000000001</v>
      </c>
    </row>
    <row r="4398" spans="1:8">
      <c r="A4398" s="3" t="s">
        <v>15</v>
      </c>
      <c r="B4398" s="3">
        <v>2011</v>
      </c>
      <c r="C4398" s="3">
        <v>158</v>
      </c>
      <c r="E4398" s="3">
        <v>-8.6358394999999994</v>
      </c>
      <c r="F4398" s="3">
        <v>205.69309999999999</v>
      </c>
      <c r="G4398" s="3">
        <v>2.8481290000000001</v>
      </c>
      <c r="H4398" s="3">
        <v>5.6673150000000003</v>
      </c>
    </row>
    <row r="4399" spans="1:8">
      <c r="A4399" s="3" t="s">
        <v>15</v>
      </c>
      <c r="B4399" s="3">
        <v>2011</v>
      </c>
      <c r="C4399" s="3">
        <v>158</v>
      </c>
      <c r="E4399" s="3">
        <v>-8.6358394999999994</v>
      </c>
      <c r="F4399" s="3">
        <v>205.69309999999999</v>
      </c>
      <c r="G4399" s="3">
        <v>3.1964969999999999</v>
      </c>
      <c r="H4399" s="3">
        <v>5.7923239999999998</v>
      </c>
    </row>
    <row r="4400" spans="1:8">
      <c r="A4400" s="3" t="s">
        <v>15</v>
      </c>
      <c r="B4400" s="3">
        <v>2011</v>
      </c>
      <c r="C4400" s="3">
        <v>158</v>
      </c>
      <c r="E4400" s="3">
        <v>-8.6358394999999994</v>
      </c>
      <c r="F4400" s="3">
        <v>205.69309999999999</v>
      </c>
      <c r="G4400" s="3">
        <v>3.129915</v>
      </c>
      <c r="H4400" s="3">
        <v>5.7769399999999997</v>
      </c>
    </row>
    <row r="4401" spans="1:8">
      <c r="A4401" s="3" t="s">
        <v>15</v>
      </c>
      <c r="B4401" s="3">
        <v>2011</v>
      </c>
      <c r="C4401" s="3">
        <v>158</v>
      </c>
      <c r="E4401" s="3">
        <v>-8.6358394999999994</v>
      </c>
      <c r="F4401" s="3">
        <v>205.69309999999999</v>
      </c>
      <c r="G4401" s="3">
        <v>3.0959319999999999</v>
      </c>
      <c r="H4401" s="3">
        <v>5.8137639999999999</v>
      </c>
    </row>
    <row r="4402" spans="1:8">
      <c r="A4402" s="3" t="s">
        <v>15</v>
      </c>
      <c r="B4402" s="3">
        <v>2011</v>
      </c>
      <c r="C4402" s="3">
        <v>158</v>
      </c>
      <c r="E4402" s="3">
        <v>-8.6358394999999994</v>
      </c>
      <c r="F4402" s="3">
        <v>205.69309999999999</v>
      </c>
      <c r="G4402" s="3">
        <v>2.3580649999999999</v>
      </c>
      <c r="H4402" s="3">
        <v>5.6156220000000001</v>
      </c>
    </row>
    <row r="4403" spans="1:8">
      <c r="A4403" s="3" t="s">
        <v>15</v>
      </c>
      <c r="B4403" s="3">
        <v>2011</v>
      </c>
      <c r="C4403" s="3">
        <v>158</v>
      </c>
      <c r="E4403" s="3">
        <v>-8.6358394999999994</v>
      </c>
      <c r="F4403" s="3">
        <v>205.69309999999999</v>
      </c>
      <c r="G4403" s="3">
        <v>2.207163</v>
      </c>
      <c r="H4403" s="3">
        <v>5.6264690000000002</v>
      </c>
    </row>
    <row r="4404" spans="1:8">
      <c r="A4404" s="3" t="s">
        <v>15</v>
      </c>
      <c r="B4404" s="3">
        <v>2011</v>
      </c>
      <c r="C4404" s="3">
        <v>158</v>
      </c>
      <c r="E4404" s="3">
        <v>-8.6358394999999994</v>
      </c>
      <c r="F4404" s="3">
        <v>205.69309999999999</v>
      </c>
      <c r="G4404" s="3">
        <v>2.1294879999999998</v>
      </c>
      <c r="H4404" s="3">
        <v>5.7618669999999996</v>
      </c>
    </row>
    <row r="4405" spans="1:8">
      <c r="A4405" s="3" t="s">
        <v>15</v>
      </c>
      <c r="B4405" s="3">
        <v>2011</v>
      </c>
      <c r="C4405" s="3">
        <v>158</v>
      </c>
      <c r="E4405" s="3">
        <v>-8.6358394999999994</v>
      </c>
      <c r="F4405" s="3">
        <v>205.69309999999999</v>
      </c>
      <c r="G4405" s="3">
        <v>1.9690700000000001</v>
      </c>
      <c r="H4405" s="3">
        <v>5.7616899999999998</v>
      </c>
    </row>
    <row r="4406" spans="1:8">
      <c r="A4406" s="3" t="s">
        <v>15</v>
      </c>
      <c r="B4406" s="3">
        <v>2012</v>
      </c>
      <c r="C4406" s="3">
        <v>158</v>
      </c>
      <c r="E4406" s="3">
        <v>-9.0039052999999996</v>
      </c>
      <c r="F4406" s="3">
        <v>219.09447</v>
      </c>
      <c r="G4406" s="3">
        <v>1.412066</v>
      </c>
      <c r="H4406" s="3">
        <v>5.7557580000000002</v>
      </c>
    </row>
    <row r="4407" spans="1:8">
      <c r="A4407" s="3" t="s">
        <v>15</v>
      </c>
      <c r="B4407" s="3">
        <v>2012</v>
      </c>
      <c r="C4407" s="3">
        <v>158</v>
      </c>
      <c r="E4407" s="3">
        <v>-9.0039052999999996</v>
      </c>
      <c r="F4407" s="3">
        <v>219.09447</v>
      </c>
      <c r="G4407" s="3">
        <v>1.4002490000000001</v>
      </c>
    </row>
    <row r="4408" spans="1:8">
      <c r="A4408" s="3" t="s">
        <v>15</v>
      </c>
      <c r="B4408" s="3">
        <v>2012</v>
      </c>
      <c r="C4408" s="3">
        <v>158</v>
      </c>
      <c r="E4408" s="3">
        <v>-9.0039052999999996</v>
      </c>
      <c r="F4408" s="3">
        <v>219.09447</v>
      </c>
      <c r="G4408" s="3">
        <v>1.4660280000000001</v>
      </c>
    </row>
    <row r="4409" spans="1:8">
      <c r="A4409" s="3" t="s">
        <v>15</v>
      </c>
      <c r="B4409" s="3">
        <v>2012</v>
      </c>
      <c r="C4409" s="3">
        <v>158</v>
      </c>
      <c r="E4409" s="3">
        <v>-9.0039052999999996</v>
      </c>
      <c r="F4409" s="3">
        <v>219.09447</v>
      </c>
      <c r="G4409" s="3">
        <v>1.4757670000000001</v>
      </c>
    </row>
    <row r="4410" spans="1:8">
      <c r="A4410" s="3" t="s">
        <v>15</v>
      </c>
      <c r="B4410" s="3">
        <v>2012</v>
      </c>
      <c r="C4410" s="3">
        <v>158</v>
      </c>
      <c r="E4410" s="3">
        <v>-9.0039052999999996</v>
      </c>
      <c r="F4410" s="3">
        <v>219.09447</v>
      </c>
      <c r="G4410" s="3">
        <v>1.5247710000000001</v>
      </c>
      <c r="H4410" s="3">
        <v>5.5745300000000002</v>
      </c>
    </row>
    <row r="4411" spans="1:8">
      <c r="A4411" s="3" t="s">
        <v>15</v>
      </c>
      <c r="B4411" s="3">
        <v>2012</v>
      </c>
      <c r="C4411" s="3">
        <v>158</v>
      </c>
      <c r="E4411" s="3">
        <v>-9.0039052999999996</v>
      </c>
      <c r="F4411" s="3">
        <v>219.09447</v>
      </c>
      <c r="G4411" s="3">
        <v>1.336344</v>
      </c>
      <c r="H4411" s="3">
        <v>5.5915059999999999</v>
      </c>
    </row>
    <row r="4412" spans="1:8">
      <c r="A4412" s="3" t="s">
        <v>15</v>
      </c>
      <c r="B4412" s="3">
        <v>2012</v>
      </c>
      <c r="C4412" s="3">
        <v>158</v>
      </c>
      <c r="E4412" s="3">
        <v>-9.0039052999999996</v>
      </c>
      <c r="F4412" s="3">
        <v>219.09447</v>
      </c>
      <c r="G4412" s="3">
        <v>1.3534660000000001</v>
      </c>
      <c r="H4412" s="3">
        <v>0.83095479999999999</v>
      </c>
    </row>
    <row r="4413" spans="1:8">
      <c r="A4413" s="3" t="s">
        <v>15</v>
      </c>
      <c r="B4413" s="3">
        <v>2012</v>
      </c>
      <c r="C4413" s="3">
        <v>158</v>
      </c>
      <c r="E4413" s="3">
        <v>-9.0039052999999996</v>
      </c>
      <c r="F4413" s="3">
        <v>219.09447</v>
      </c>
      <c r="G4413" s="3">
        <v>1.3503229999999999</v>
      </c>
      <c r="H4413" s="3">
        <v>5.658093</v>
      </c>
    </row>
    <row r="4414" spans="1:8">
      <c r="A4414" s="3" t="s">
        <v>15</v>
      </c>
      <c r="B4414" s="3">
        <v>2012</v>
      </c>
      <c r="C4414" s="3">
        <v>158</v>
      </c>
      <c r="E4414" s="3">
        <v>-9.0039052999999996</v>
      </c>
      <c r="F4414" s="3">
        <v>219.09447</v>
      </c>
      <c r="G4414" s="3">
        <v>1.3048409999999999</v>
      </c>
      <c r="H4414" s="3">
        <v>5.6577989999999998</v>
      </c>
    </row>
    <row r="4415" spans="1:8">
      <c r="A4415" s="3" t="s">
        <v>15</v>
      </c>
      <c r="B4415" s="3">
        <v>2012</v>
      </c>
      <c r="C4415" s="3">
        <v>158</v>
      </c>
      <c r="E4415" s="3">
        <v>-9.0039052999999996</v>
      </c>
      <c r="F4415" s="3">
        <v>219.09447</v>
      </c>
      <c r="G4415" s="3">
        <v>1.2863009999999999</v>
      </c>
      <c r="H4415" s="3">
        <v>6.0463979999999999</v>
      </c>
    </row>
    <row r="4416" spans="1:8">
      <c r="A4416" s="3" t="s">
        <v>15</v>
      </c>
      <c r="B4416" s="3">
        <v>2012</v>
      </c>
      <c r="C4416" s="3">
        <v>158</v>
      </c>
      <c r="E4416" s="3">
        <v>-9.0039052999999996</v>
      </c>
      <c r="F4416" s="3">
        <v>219.09447</v>
      </c>
      <c r="G4416" s="3">
        <v>0.83462340000000002</v>
      </c>
      <c r="H4416" s="3">
        <v>5.9804019999999998</v>
      </c>
    </row>
    <row r="4417" spans="1:8">
      <c r="A4417" s="3" t="s">
        <v>15</v>
      </c>
      <c r="B4417" s="3">
        <v>2012</v>
      </c>
      <c r="C4417" s="3">
        <v>158</v>
      </c>
      <c r="E4417" s="3">
        <v>-9.0039052999999996</v>
      </c>
      <c r="F4417" s="3">
        <v>219.09447</v>
      </c>
      <c r="G4417" s="3">
        <v>0.57123310000000005</v>
      </c>
      <c r="H4417" s="3">
        <v>5.9529769999999997</v>
      </c>
    </row>
    <row r="4418" spans="1:8">
      <c r="A4418" s="3" t="s">
        <v>15</v>
      </c>
      <c r="B4418" s="3">
        <v>2013</v>
      </c>
      <c r="C4418" s="3">
        <v>158</v>
      </c>
      <c r="E4418" s="3">
        <v>-7.8696218</v>
      </c>
      <c r="F4418" s="3">
        <v>226.09279000000001</v>
      </c>
      <c r="G4418" s="3">
        <v>1.015636</v>
      </c>
      <c r="H4418" s="3">
        <v>6.0925560000000001</v>
      </c>
    </row>
    <row r="4419" spans="1:8">
      <c r="A4419" s="3" t="s">
        <v>15</v>
      </c>
      <c r="B4419" s="3">
        <v>2013</v>
      </c>
      <c r="C4419" s="3">
        <v>158</v>
      </c>
      <c r="E4419" s="3">
        <v>-7.8696218</v>
      </c>
      <c r="F4419" s="3">
        <v>226.09279000000001</v>
      </c>
      <c r="G4419" s="3">
        <v>1.1705810000000001</v>
      </c>
    </row>
    <row r="4420" spans="1:8">
      <c r="A4420" s="3" t="s">
        <v>15</v>
      </c>
      <c r="B4420" s="3">
        <v>2013</v>
      </c>
      <c r="C4420" s="3">
        <v>158</v>
      </c>
      <c r="E4420" s="3">
        <v>-7.8696218</v>
      </c>
      <c r="F4420" s="3">
        <v>226.09279000000001</v>
      </c>
      <c r="G4420" s="3">
        <v>1.2024840000000001</v>
      </c>
    </row>
    <row r="4421" spans="1:8">
      <c r="A4421" s="3" t="s">
        <v>15</v>
      </c>
      <c r="B4421" s="3">
        <v>2013</v>
      </c>
      <c r="C4421" s="3">
        <v>158</v>
      </c>
      <c r="E4421" s="3">
        <v>-7.8696218</v>
      </c>
      <c r="F4421" s="3">
        <v>226.09279000000001</v>
      </c>
      <c r="G4421" s="3">
        <v>1.289209</v>
      </c>
    </row>
    <row r="4422" spans="1:8">
      <c r="A4422" s="3" t="s">
        <v>15</v>
      </c>
      <c r="B4422" s="3">
        <v>2013</v>
      </c>
      <c r="C4422" s="3">
        <v>158</v>
      </c>
      <c r="E4422" s="3">
        <v>-7.8696218</v>
      </c>
      <c r="F4422" s="3">
        <v>226.09279000000001</v>
      </c>
      <c r="G4422" s="3">
        <v>1.4743550000000001</v>
      </c>
      <c r="H4422" s="3">
        <v>9.4967360000000003</v>
      </c>
    </row>
    <row r="4423" spans="1:8">
      <c r="A4423" s="3" t="s">
        <v>15</v>
      </c>
      <c r="B4423" s="3">
        <v>2013</v>
      </c>
      <c r="C4423" s="3">
        <v>158</v>
      </c>
      <c r="E4423" s="3">
        <v>-7.8696218</v>
      </c>
      <c r="F4423" s="3">
        <v>226.09279000000001</v>
      </c>
      <c r="G4423" s="3">
        <v>1.490372</v>
      </c>
      <c r="H4423" s="3">
        <v>9.4605010000000007</v>
      </c>
    </row>
    <row r="4424" spans="1:8">
      <c r="A4424" s="3" t="s">
        <v>15</v>
      </c>
      <c r="B4424" s="3">
        <v>2013</v>
      </c>
      <c r="C4424" s="3">
        <v>158</v>
      </c>
      <c r="E4424" s="3">
        <v>-7.8696218</v>
      </c>
      <c r="F4424" s="3">
        <v>226.09279000000001</v>
      </c>
      <c r="G4424" s="3">
        <v>1.5209809999999999</v>
      </c>
      <c r="H4424" s="3">
        <v>9.3407</v>
      </c>
    </row>
    <row r="4425" spans="1:8">
      <c r="A4425" s="3" t="s">
        <v>15</v>
      </c>
      <c r="B4425" s="3">
        <v>2013</v>
      </c>
      <c r="C4425" s="3">
        <v>158</v>
      </c>
      <c r="E4425" s="3">
        <v>-7.8696218</v>
      </c>
      <c r="F4425" s="3">
        <v>226.09279000000001</v>
      </c>
      <c r="G4425" s="3">
        <v>1.5100309999999999</v>
      </c>
      <c r="H4425" s="3">
        <v>9.332255</v>
      </c>
    </row>
    <row r="4426" spans="1:8">
      <c r="A4426" s="3" t="s">
        <v>15</v>
      </c>
      <c r="B4426" s="3">
        <v>2013</v>
      </c>
      <c r="C4426" s="3">
        <v>158</v>
      </c>
      <c r="E4426" s="3">
        <v>-7.8696218</v>
      </c>
      <c r="F4426" s="3">
        <v>226.09279000000001</v>
      </c>
      <c r="G4426" s="3">
        <v>1.6508940000000001</v>
      </c>
      <c r="H4426" s="3">
        <v>10.733930000000001</v>
      </c>
    </row>
    <row r="4427" spans="1:8">
      <c r="A4427" s="3" t="s">
        <v>15</v>
      </c>
      <c r="B4427" s="3">
        <v>2013</v>
      </c>
      <c r="C4427" s="3">
        <v>158</v>
      </c>
      <c r="E4427" s="3">
        <v>-7.8696218</v>
      </c>
      <c r="F4427" s="3">
        <v>226.09279000000001</v>
      </c>
      <c r="G4427" s="3">
        <v>1.6508940000000001</v>
      </c>
      <c r="H4427" s="3">
        <v>10.71855</v>
      </c>
    </row>
    <row r="4428" spans="1:8">
      <c r="A4428" s="3" t="s">
        <v>15</v>
      </c>
      <c r="B4428" s="3">
        <v>2013</v>
      </c>
      <c r="C4428" s="3">
        <v>158</v>
      </c>
      <c r="E4428" s="3">
        <v>-7.8696218</v>
      </c>
      <c r="F4428" s="3">
        <v>226.09279000000001</v>
      </c>
      <c r="G4428" s="3">
        <v>1.6508940000000001</v>
      </c>
      <c r="H4428" s="3">
        <v>10.518549999999999</v>
      </c>
    </row>
    <row r="4429" spans="1:8">
      <c r="A4429" s="3" t="s">
        <v>15</v>
      </c>
      <c r="B4429" s="3">
        <v>2013</v>
      </c>
      <c r="C4429" s="3">
        <v>158</v>
      </c>
      <c r="E4429" s="3">
        <v>-7.8696218</v>
      </c>
      <c r="F4429" s="3">
        <v>226.09279000000001</v>
      </c>
      <c r="G4429" s="3">
        <v>1.6508940000000001</v>
      </c>
      <c r="H4429" s="3">
        <v>10.518549999999999</v>
      </c>
    </row>
    <row r="4430" spans="1:8">
      <c r="A4430" s="3" t="s">
        <v>15</v>
      </c>
      <c r="B4430" s="3">
        <v>2014</v>
      </c>
      <c r="C4430" s="3">
        <v>158</v>
      </c>
      <c r="E4430" s="3">
        <v>-7.8360839000000002</v>
      </c>
      <c r="F4430" s="3">
        <v>229.62604999999999</v>
      </c>
      <c r="G4430" s="3">
        <v>1.2382660000000001</v>
      </c>
      <c r="H4430" s="3">
        <v>10.518549999999999</v>
      </c>
    </row>
    <row r="4431" spans="1:8">
      <c r="A4431" s="3" t="s">
        <v>15</v>
      </c>
      <c r="B4431" s="3">
        <v>2014</v>
      </c>
      <c r="C4431" s="3">
        <v>158</v>
      </c>
      <c r="E4431" s="3">
        <v>-7.8360839000000002</v>
      </c>
      <c r="F4431" s="3">
        <v>229.62604999999999</v>
      </c>
      <c r="G4431" s="3">
        <v>1.2775860000000001</v>
      </c>
    </row>
    <row r="4432" spans="1:8">
      <c r="A4432" s="3" t="s">
        <v>15</v>
      </c>
      <c r="B4432" s="3">
        <v>2014</v>
      </c>
      <c r="C4432" s="3">
        <v>158</v>
      </c>
      <c r="E4432" s="3">
        <v>-7.8360839000000002</v>
      </c>
      <c r="F4432" s="3">
        <v>229.62604999999999</v>
      </c>
      <c r="G4432" s="3">
        <v>1.2740689999999999</v>
      </c>
    </row>
    <row r="4433" spans="1:8">
      <c r="A4433" s="3" t="s">
        <v>15</v>
      </c>
      <c r="B4433" s="3">
        <v>2014</v>
      </c>
      <c r="C4433" s="3">
        <v>158</v>
      </c>
      <c r="E4433" s="3">
        <v>-7.8360839000000002</v>
      </c>
      <c r="F4433" s="3">
        <v>229.62604999999999</v>
      </c>
      <c r="G4433" s="3">
        <v>1.2782480000000001</v>
      </c>
    </row>
    <row r="4434" spans="1:8">
      <c r="A4434" s="3" t="s">
        <v>15</v>
      </c>
      <c r="B4434" s="3">
        <v>2014</v>
      </c>
      <c r="C4434" s="3">
        <v>158</v>
      </c>
      <c r="E4434" s="3">
        <v>-7.8360839000000002</v>
      </c>
      <c r="F4434" s="3">
        <v>229.62604999999999</v>
      </c>
      <c r="G4434" s="3">
        <v>1.2852129999999999</v>
      </c>
      <c r="H4434" s="3">
        <v>8.8227390000000003</v>
      </c>
    </row>
    <row r="4435" spans="1:8">
      <c r="A4435" s="3" t="s">
        <v>15</v>
      </c>
      <c r="B4435" s="3">
        <v>2014</v>
      </c>
      <c r="C4435" s="3">
        <v>158</v>
      </c>
      <c r="E4435" s="3">
        <v>-7.8360839000000002</v>
      </c>
      <c r="F4435" s="3">
        <v>229.62604999999999</v>
      </c>
      <c r="G4435" s="3">
        <v>1.2354350000000001</v>
      </c>
      <c r="H4435" s="3">
        <v>8.821669</v>
      </c>
    </row>
    <row r="4436" spans="1:8">
      <c r="A4436" s="3" t="s">
        <v>15</v>
      </c>
      <c r="B4436" s="3">
        <v>2014</v>
      </c>
      <c r="C4436" s="3">
        <v>158</v>
      </c>
      <c r="E4436" s="3">
        <v>-7.8360839000000002</v>
      </c>
      <c r="F4436" s="3">
        <v>229.62604999999999</v>
      </c>
      <c r="G4436" s="3">
        <v>1.2539940000000001</v>
      </c>
      <c r="H4436" s="3">
        <v>8.7852440000000005</v>
      </c>
    </row>
    <row r="4437" spans="1:8">
      <c r="A4437" s="3" t="s">
        <v>15</v>
      </c>
      <c r="B4437" s="3">
        <v>2014</v>
      </c>
      <c r="C4437" s="3">
        <v>158</v>
      </c>
      <c r="E4437" s="3">
        <v>-7.8360839000000002</v>
      </c>
      <c r="F4437" s="3">
        <v>229.62604999999999</v>
      </c>
      <c r="G4437" s="3">
        <v>1.2178549999999999</v>
      </c>
      <c r="H4437" s="3">
        <v>6.5278419999999997</v>
      </c>
    </row>
    <row r="4438" spans="1:8">
      <c r="A4438" s="3" t="s">
        <v>15</v>
      </c>
      <c r="B4438" s="3">
        <v>2014</v>
      </c>
      <c r="C4438" s="3">
        <v>158</v>
      </c>
      <c r="E4438" s="3">
        <v>-7.8360839000000002</v>
      </c>
      <c r="F4438" s="3">
        <v>229.62604999999999</v>
      </c>
      <c r="G4438" s="3">
        <v>1.2595590000000001</v>
      </c>
      <c r="H4438" s="3">
        <v>6.5444969999999998</v>
      </c>
    </row>
    <row r="4439" spans="1:8">
      <c r="A4439" s="3" t="s">
        <v>15</v>
      </c>
      <c r="B4439" s="3">
        <v>2014</v>
      </c>
      <c r="C4439" s="3">
        <v>158</v>
      </c>
      <c r="E4439" s="3">
        <v>-7.8360839000000002</v>
      </c>
      <c r="F4439" s="3">
        <v>229.62604999999999</v>
      </c>
      <c r="G4439" s="3">
        <v>1.249258</v>
      </c>
      <c r="H4439" s="3">
        <v>6.6071869999999997</v>
      </c>
    </row>
    <row r="4440" spans="1:8">
      <c r="A4440" s="3" t="s">
        <v>15</v>
      </c>
      <c r="B4440" s="3">
        <v>2014</v>
      </c>
      <c r="C4440" s="3">
        <v>158</v>
      </c>
      <c r="E4440" s="3">
        <v>-7.8360839000000002</v>
      </c>
      <c r="F4440" s="3">
        <v>229.62604999999999</v>
      </c>
      <c r="G4440" s="3">
        <v>1.279806</v>
      </c>
      <c r="H4440" s="3">
        <v>6.62852</v>
      </c>
    </row>
    <row r="4441" spans="1:8">
      <c r="A4441" s="3" t="s">
        <v>15</v>
      </c>
      <c r="B4441" s="3">
        <v>2014</v>
      </c>
      <c r="C4441" s="3">
        <v>158</v>
      </c>
      <c r="E4441" s="3">
        <v>-7.8360839000000002</v>
      </c>
      <c r="F4441" s="3">
        <v>229.62604999999999</v>
      </c>
      <c r="G4441" s="3">
        <v>1.1887449999999999</v>
      </c>
      <c r="H4441" s="3">
        <v>6.6527950000000002</v>
      </c>
    </row>
    <row r="4442" spans="1:8">
      <c r="A4442" s="3" t="s">
        <v>15</v>
      </c>
      <c r="B4442" s="3">
        <v>2015</v>
      </c>
      <c r="C4442" s="3">
        <v>158</v>
      </c>
      <c r="E4442" s="3">
        <v>-5.5986662000000003</v>
      </c>
      <c r="F4442" s="3">
        <v>233.52776</v>
      </c>
      <c r="G4442" s="3">
        <v>1.545992</v>
      </c>
      <c r="H4442" s="3">
        <v>6.826003</v>
      </c>
    </row>
    <row r="4443" spans="1:8">
      <c r="A4443" s="3" t="s">
        <v>15</v>
      </c>
      <c r="B4443" s="3">
        <v>2015</v>
      </c>
      <c r="C4443" s="3">
        <v>158</v>
      </c>
      <c r="E4443" s="3">
        <v>-5.5986662000000003</v>
      </c>
      <c r="F4443" s="3">
        <v>233.52776</v>
      </c>
      <c r="G4443" s="3">
        <v>1.594023</v>
      </c>
    </row>
    <row r="4444" spans="1:8">
      <c r="A4444" s="3" t="s">
        <v>15</v>
      </c>
      <c r="B4444" s="3">
        <v>2015</v>
      </c>
      <c r="C4444" s="3">
        <v>158</v>
      </c>
      <c r="E4444" s="3">
        <v>-5.5986662000000003</v>
      </c>
      <c r="F4444" s="3">
        <v>233.52776</v>
      </c>
      <c r="G4444" s="3">
        <v>1.6899500000000001</v>
      </c>
    </row>
    <row r="4445" spans="1:8">
      <c r="A4445" s="3" t="s">
        <v>15</v>
      </c>
      <c r="B4445" s="3">
        <v>2015</v>
      </c>
      <c r="C4445" s="3">
        <v>158</v>
      </c>
      <c r="E4445" s="3">
        <v>-5.5986662000000003</v>
      </c>
      <c r="F4445" s="3">
        <v>233.52776</v>
      </c>
      <c r="G4445" s="3">
        <v>1.730872</v>
      </c>
    </row>
    <row r="4446" spans="1:8">
      <c r="A4446" s="3" t="s">
        <v>15</v>
      </c>
      <c r="B4446" s="3">
        <v>2015</v>
      </c>
      <c r="C4446" s="3">
        <v>158</v>
      </c>
      <c r="E4446" s="3">
        <v>-5.5986662000000003</v>
      </c>
      <c r="F4446" s="3">
        <v>233.52776</v>
      </c>
      <c r="G4446" s="3">
        <v>1.7454639999999999</v>
      </c>
      <c r="H4446" s="3">
        <v>5.9596099999999996</v>
      </c>
    </row>
    <row r="4447" spans="1:8">
      <c r="A4447" s="3" t="s">
        <v>15</v>
      </c>
      <c r="B4447" s="3">
        <v>2015</v>
      </c>
      <c r="C4447" s="3">
        <v>158</v>
      </c>
      <c r="E4447" s="3">
        <v>-5.5986662000000003</v>
      </c>
      <c r="F4447" s="3">
        <v>233.52776</v>
      </c>
      <c r="G4447" s="3">
        <v>1.734116</v>
      </c>
      <c r="H4447" s="3">
        <v>5.9876469999999999</v>
      </c>
    </row>
    <row r="4448" spans="1:8">
      <c r="A4448" s="3" t="s">
        <v>15</v>
      </c>
      <c r="B4448" s="3">
        <v>2015</v>
      </c>
      <c r="C4448" s="3">
        <v>158</v>
      </c>
      <c r="E4448" s="3">
        <v>-5.5986662000000003</v>
      </c>
      <c r="F4448" s="3">
        <v>233.52776</v>
      </c>
      <c r="G4448" s="3">
        <v>1.7055640000000001</v>
      </c>
      <c r="H4448" s="3">
        <v>5.9550270000000003</v>
      </c>
    </row>
    <row r="4449" spans="1:8">
      <c r="A4449" s="3" t="s">
        <v>15</v>
      </c>
      <c r="B4449" s="3">
        <v>2015</v>
      </c>
      <c r="C4449" s="3">
        <v>158</v>
      </c>
      <c r="E4449" s="3">
        <v>-5.5986662000000003</v>
      </c>
      <c r="F4449" s="3">
        <v>233.52776</v>
      </c>
      <c r="G4449" s="3">
        <v>1.683405</v>
      </c>
      <c r="H4449" s="3">
        <v>5.2217359999999999</v>
      </c>
    </row>
    <row r="4450" spans="1:8">
      <c r="A4450" s="3" t="s">
        <v>15</v>
      </c>
      <c r="B4450" s="3">
        <v>2015</v>
      </c>
      <c r="C4450" s="3">
        <v>158</v>
      </c>
      <c r="E4450" s="3">
        <v>-5.5986662000000003</v>
      </c>
      <c r="F4450" s="3">
        <v>233.52776</v>
      </c>
      <c r="G4450" s="3">
        <v>1.474869</v>
      </c>
      <c r="H4450" s="3">
        <v>5.2716729999999998</v>
      </c>
    </row>
    <row r="4451" spans="1:8">
      <c r="A4451" s="3" t="s">
        <v>15</v>
      </c>
      <c r="B4451" s="3">
        <v>2015</v>
      </c>
      <c r="C4451" s="3">
        <v>158</v>
      </c>
      <c r="E4451" s="3">
        <v>-5.5986662000000003</v>
      </c>
      <c r="F4451" s="3">
        <v>233.52776</v>
      </c>
      <c r="G4451" s="3">
        <v>1.325472</v>
      </c>
      <c r="H4451" s="3">
        <v>5.3118489999999996</v>
      </c>
    </row>
    <row r="4452" spans="1:8">
      <c r="A4452" s="3" t="s">
        <v>15</v>
      </c>
      <c r="B4452" s="3">
        <v>2015</v>
      </c>
      <c r="C4452" s="3">
        <v>158</v>
      </c>
      <c r="E4452" s="3">
        <v>-5.5986662000000003</v>
      </c>
      <c r="F4452" s="3">
        <v>233.52776</v>
      </c>
      <c r="G4452" s="3">
        <v>1.262807</v>
      </c>
      <c r="H4452" s="3">
        <v>5.3381220000000003</v>
      </c>
    </row>
    <row r="4453" spans="1:8">
      <c r="A4453" s="3" t="s">
        <v>15</v>
      </c>
      <c r="B4453" s="3">
        <v>2015</v>
      </c>
      <c r="C4453" s="3">
        <v>158</v>
      </c>
      <c r="E4453" s="3">
        <v>-5.5986662000000003</v>
      </c>
      <c r="F4453" s="3">
        <v>233.52776</v>
      </c>
      <c r="G4453" s="3">
        <v>1.247536</v>
      </c>
      <c r="H4453" s="3">
        <v>5.2874850000000002</v>
      </c>
    </row>
    <row r="4454" spans="1:8">
      <c r="A4454" s="3" t="s">
        <v>15</v>
      </c>
      <c r="B4454" s="3">
        <v>2016</v>
      </c>
      <c r="C4454" s="3">
        <v>158</v>
      </c>
      <c r="E4454" s="3">
        <v>-4.9036888999999997</v>
      </c>
      <c r="F4454" s="3">
        <v>228.39685</v>
      </c>
      <c r="H4454" s="3">
        <v>5.2858039999999997</v>
      </c>
    </row>
    <row r="4455" spans="1:8">
      <c r="A4455" s="3" t="s">
        <v>15</v>
      </c>
      <c r="B4455" s="3">
        <v>2016</v>
      </c>
      <c r="C4455" s="3">
        <v>158</v>
      </c>
      <c r="E4455" s="3">
        <v>-4.9036888999999997</v>
      </c>
      <c r="F4455" s="3">
        <v>228.39685</v>
      </c>
      <c r="G4455" s="3">
        <v>0.61843970000000004</v>
      </c>
    </row>
    <row r="4456" spans="1:8">
      <c r="A4456" s="3" t="s">
        <v>15</v>
      </c>
      <c r="B4456" s="3">
        <v>2016</v>
      </c>
      <c r="C4456" s="3">
        <v>158</v>
      </c>
      <c r="E4456" s="3">
        <v>-4.9036888999999997</v>
      </c>
      <c r="F4456" s="3">
        <v>228.39685</v>
      </c>
      <c r="G4456" s="3">
        <v>0.56576870000000001</v>
      </c>
    </row>
    <row r="4457" spans="1:8">
      <c r="A4457" s="3" t="s">
        <v>15</v>
      </c>
      <c r="B4457" s="3">
        <v>2016</v>
      </c>
      <c r="C4457" s="3">
        <v>158</v>
      </c>
      <c r="E4457" s="3">
        <v>-4.9036888999999997</v>
      </c>
      <c r="F4457" s="3">
        <v>228.39685</v>
      </c>
      <c r="G4457" s="3">
        <v>0.49910959999999999</v>
      </c>
    </row>
    <row r="4458" spans="1:8">
      <c r="A4458" s="3" t="s">
        <v>15</v>
      </c>
      <c r="B4458" s="3">
        <v>2016</v>
      </c>
      <c r="C4458" s="3">
        <v>158</v>
      </c>
      <c r="E4458" s="3">
        <v>-4.9036888999999997</v>
      </c>
      <c r="F4458" s="3">
        <v>228.39685</v>
      </c>
      <c r="G4458" s="3">
        <v>0.51787510000000003</v>
      </c>
      <c r="H4458" s="3">
        <v>0.55014790000000002</v>
      </c>
    </row>
    <row r="4459" spans="1:8">
      <c r="A4459" s="3" t="s">
        <v>15</v>
      </c>
      <c r="B4459" s="3">
        <v>2016</v>
      </c>
      <c r="C4459" s="3">
        <v>158</v>
      </c>
      <c r="E4459" s="3">
        <v>-4.9036888999999997</v>
      </c>
      <c r="F4459" s="3">
        <v>228.39685</v>
      </c>
      <c r="G4459" s="3">
        <v>0.9023485</v>
      </c>
      <c r="H4459" s="3">
        <v>0.88819150000000002</v>
      </c>
    </row>
    <row r="4460" spans="1:8">
      <c r="A4460" s="3" t="s">
        <v>15</v>
      </c>
      <c r="B4460" s="3">
        <v>2016</v>
      </c>
      <c r="C4460" s="3">
        <v>158</v>
      </c>
      <c r="E4460" s="3">
        <v>-4.9036888999999997</v>
      </c>
      <c r="F4460" s="3">
        <v>228.39685</v>
      </c>
      <c r="G4460" s="3">
        <v>0.82314690000000001</v>
      </c>
      <c r="H4460" s="3">
        <v>1.087262</v>
      </c>
    </row>
    <row r="4461" spans="1:8">
      <c r="A4461" s="3" t="s">
        <v>15</v>
      </c>
      <c r="B4461" s="3">
        <v>2016</v>
      </c>
      <c r="C4461" s="3">
        <v>158</v>
      </c>
      <c r="E4461" s="3">
        <v>-4.9036888999999997</v>
      </c>
      <c r="F4461" s="3">
        <v>228.39685</v>
      </c>
      <c r="G4461" s="3">
        <v>0.84458310000000003</v>
      </c>
      <c r="H4461" s="3">
        <v>1.291196</v>
      </c>
    </row>
    <row r="4462" spans="1:8">
      <c r="A4462" s="3" t="s">
        <v>15</v>
      </c>
      <c r="B4462" s="3">
        <v>2016</v>
      </c>
      <c r="C4462" s="3">
        <v>158</v>
      </c>
      <c r="E4462" s="3">
        <v>-4.9036888999999997</v>
      </c>
      <c r="F4462" s="3">
        <v>228.39685</v>
      </c>
      <c r="G4462" s="3">
        <v>0.8479757</v>
      </c>
      <c r="H4462" s="3">
        <v>1.472275</v>
      </c>
    </row>
    <row r="4463" spans="1:8">
      <c r="A4463" s="3" t="s">
        <v>15</v>
      </c>
      <c r="B4463" s="3">
        <v>2016</v>
      </c>
      <c r="C4463" s="3">
        <v>158</v>
      </c>
      <c r="E4463" s="3">
        <v>-4.9036888999999997</v>
      </c>
      <c r="F4463" s="3">
        <v>228.39685</v>
      </c>
      <c r="G4463" s="3">
        <v>0.86692089999999999</v>
      </c>
      <c r="H4463" s="3">
        <v>1.5672759999999999</v>
      </c>
    </row>
    <row r="4464" spans="1:8">
      <c r="A4464" s="3" t="s">
        <v>15</v>
      </c>
      <c r="B4464" s="3">
        <v>2016</v>
      </c>
      <c r="C4464" s="3">
        <v>158</v>
      </c>
      <c r="E4464" s="3">
        <v>-4.9036888999999997</v>
      </c>
      <c r="F4464" s="3">
        <v>228.39685</v>
      </c>
      <c r="G4464" s="3">
        <v>0.8783301</v>
      </c>
      <c r="H4464" s="3">
        <v>1.7911570000000001</v>
      </c>
    </row>
    <row r="4465" spans="1:8">
      <c r="A4465" s="3" t="s">
        <v>15</v>
      </c>
      <c r="B4465" s="3">
        <v>2016</v>
      </c>
      <c r="C4465" s="3">
        <v>158</v>
      </c>
      <c r="E4465" s="3">
        <v>-4.9036888999999997</v>
      </c>
      <c r="F4465" s="3">
        <v>228.39685</v>
      </c>
      <c r="G4465" s="3">
        <v>0.98750389999999999</v>
      </c>
      <c r="H4465" s="3">
        <v>2.0392130000000002</v>
      </c>
    </row>
    <row r="4466" spans="1:8">
      <c r="A4466" s="3" t="s">
        <v>15</v>
      </c>
      <c r="B4466" s="3">
        <v>2017</v>
      </c>
      <c r="C4466" s="3">
        <v>158</v>
      </c>
      <c r="E4466" s="3">
        <v>-5.1577272000000001</v>
      </c>
      <c r="F4466" s="3">
        <v>232.51990000000001</v>
      </c>
      <c r="G4466" s="3">
        <v>0.93867820000000002</v>
      </c>
      <c r="H4466" s="3">
        <v>2.2400129999999998</v>
      </c>
    </row>
    <row r="4467" spans="1:8">
      <c r="A4467" s="3" t="s">
        <v>15</v>
      </c>
      <c r="B4467" s="3">
        <v>2017</v>
      </c>
      <c r="C4467" s="3">
        <v>158</v>
      </c>
      <c r="E4467" s="3">
        <v>-5.1577272000000001</v>
      </c>
      <c r="F4467" s="3">
        <v>232.51990000000001</v>
      </c>
      <c r="G4467" s="3">
        <v>1.0236019999999999</v>
      </c>
    </row>
    <row r="4468" spans="1:8">
      <c r="A4468" s="3" t="s">
        <v>15</v>
      </c>
      <c r="B4468" s="3">
        <v>2017</v>
      </c>
      <c r="C4468" s="3">
        <v>158</v>
      </c>
      <c r="E4468" s="3">
        <v>-5.1577272000000001</v>
      </c>
      <c r="F4468" s="3">
        <v>232.51990000000001</v>
      </c>
      <c r="G4468" s="3">
        <v>1.036508</v>
      </c>
    </row>
    <row r="4469" spans="1:8">
      <c r="A4469" s="3" t="s">
        <v>15</v>
      </c>
      <c r="B4469" s="3">
        <v>2017</v>
      </c>
      <c r="C4469" s="3">
        <v>158</v>
      </c>
      <c r="E4469" s="3">
        <v>-5.1577272000000001</v>
      </c>
      <c r="F4469" s="3">
        <v>232.51990000000001</v>
      </c>
      <c r="G4469" s="3">
        <v>1.034619</v>
      </c>
    </row>
    <row r="4470" spans="1:8">
      <c r="A4470" s="3" t="s">
        <v>15</v>
      </c>
      <c r="B4470" s="3">
        <v>2017</v>
      </c>
      <c r="C4470" s="3">
        <v>158</v>
      </c>
      <c r="E4470" s="3">
        <v>-5.1577272000000001</v>
      </c>
      <c r="F4470" s="3">
        <v>232.51990000000001</v>
      </c>
      <c r="G4470" s="3">
        <v>1.053563</v>
      </c>
      <c r="H4470" s="3">
        <v>0.83916520000000006</v>
      </c>
    </row>
    <row r="4471" spans="1:8">
      <c r="A4471" s="3" t="s">
        <v>15</v>
      </c>
      <c r="B4471" s="3">
        <v>2017</v>
      </c>
      <c r="C4471" s="3">
        <v>158</v>
      </c>
      <c r="E4471" s="3">
        <v>-5.1577272000000001</v>
      </c>
      <c r="F4471" s="3">
        <v>232.51990000000001</v>
      </c>
      <c r="G4471" s="3">
        <v>1.109103</v>
      </c>
      <c r="H4471" s="3">
        <v>1.013757</v>
      </c>
    </row>
    <row r="4472" spans="1:8">
      <c r="A4472" s="3" t="s">
        <v>15</v>
      </c>
      <c r="B4472" s="3">
        <v>2017</v>
      </c>
      <c r="C4472" s="3">
        <v>158</v>
      </c>
      <c r="E4472" s="3">
        <v>-5.1577272000000001</v>
      </c>
      <c r="F4472" s="3">
        <v>232.51990000000001</v>
      </c>
      <c r="G4472" s="3">
        <v>1.1115699999999999</v>
      </c>
      <c r="H4472" s="3">
        <v>1.3246869999999999</v>
      </c>
    </row>
    <row r="4473" spans="1:8">
      <c r="A4473" s="3" t="s">
        <v>15</v>
      </c>
      <c r="B4473" s="3">
        <v>2017</v>
      </c>
      <c r="C4473" s="3">
        <v>158</v>
      </c>
      <c r="E4473" s="3">
        <v>-5.1577272000000001</v>
      </c>
      <c r="F4473" s="3">
        <v>232.51990000000001</v>
      </c>
      <c r="G4473" s="3">
        <v>1.1252519999999999</v>
      </c>
      <c r="H4473" s="3">
        <v>0.4859658</v>
      </c>
    </row>
    <row r="4474" spans="1:8">
      <c r="A4474" s="3" t="s">
        <v>15</v>
      </c>
      <c r="B4474" s="3">
        <v>2017</v>
      </c>
      <c r="C4474" s="3">
        <v>158</v>
      </c>
      <c r="E4474" s="3">
        <v>-5.1577272000000001</v>
      </c>
      <c r="F4474" s="3">
        <v>232.51990000000001</v>
      </c>
      <c r="G4474" s="3">
        <v>1.211006</v>
      </c>
      <c r="H4474" s="3">
        <v>0.77080859999999995</v>
      </c>
    </row>
    <row r="4475" spans="1:8">
      <c r="A4475" s="3" t="s">
        <v>15</v>
      </c>
      <c r="B4475" s="3">
        <v>2017</v>
      </c>
      <c r="C4475" s="3">
        <v>158</v>
      </c>
      <c r="E4475" s="3">
        <v>-5.1577272000000001</v>
      </c>
      <c r="F4475" s="3">
        <v>232.51990000000001</v>
      </c>
      <c r="G4475" s="3">
        <v>1.236421</v>
      </c>
      <c r="H4475" s="3">
        <v>1.033585</v>
      </c>
    </row>
    <row r="4476" spans="1:8">
      <c r="A4476" s="3" t="s">
        <v>15</v>
      </c>
      <c r="B4476" s="3">
        <v>2017</v>
      </c>
      <c r="C4476" s="3">
        <v>158</v>
      </c>
      <c r="E4476" s="3">
        <v>-5.1577272000000001</v>
      </c>
      <c r="F4476" s="3">
        <v>232.51990000000001</v>
      </c>
      <c r="G4476" s="3">
        <v>1.251735</v>
      </c>
      <c r="H4476" s="3">
        <v>1.1284000000000001</v>
      </c>
    </row>
    <row r="4477" spans="1:8">
      <c r="A4477" s="3" t="s">
        <v>15</v>
      </c>
      <c r="B4477" s="3">
        <v>2017</v>
      </c>
      <c r="C4477" s="3">
        <v>158</v>
      </c>
      <c r="E4477" s="3">
        <v>-5.1577272000000001</v>
      </c>
      <c r="F4477" s="3">
        <v>232.51990000000001</v>
      </c>
      <c r="G4477" s="3">
        <v>1.323051</v>
      </c>
      <c r="H4477" s="3">
        <v>1.305032</v>
      </c>
    </row>
    <row r="4478" spans="1:8">
      <c r="A4478" s="3" t="s">
        <v>15</v>
      </c>
      <c r="B4478" s="3">
        <v>2018</v>
      </c>
      <c r="C4478" s="3">
        <v>158</v>
      </c>
      <c r="E4478" s="3">
        <v>-5.2899737</v>
      </c>
      <c r="F4478" s="3">
        <v>231.41611</v>
      </c>
      <c r="G4478" s="3">
        <v>1.054508</v>
      </c>
      <c r="H4478" s="3">
        <v>1.4993080000000001</v>
      </c>
    </row>
    <row r="4479" spans="1:8">
      <c r="A4479" s="3" t="s">
        <v>15</v>
      </c>
      <c r="B4479" s="3">
        <v>2018</v>
      </c>
      <c r="C4479" s="3">
        <v>158</v>
      </c>
      <c r="E4479" s="3">
        <v>-5.2899737</v>
      </c>
      <c r="F4479" s="3">
        <v>231.41611</v>
      </c>
      <c r="G4479" s="3">
        <v>1.099736</v>
      </c>
    </row>
    <row r="4480" spans="1:8">
      <c r="A4480" s="3" t="s">
        <v>15</v>
      </c>
      <c r="B4480" s="3">
        <v>2018</v>
      </c>
      <c r="C4480" s="3">
        <v>158</v>
      </c>
      <c r="E4480" s="3">
        <v>-5.2899737</v>
      </c>
      <c r="F4480" s="3">
        <v>231.41611</v>
      </c>
      <c r="G4480" s="3">
        <v>1.1092850000000001</v>
      </c>
    </row>
    <row r="4481" spans="1:8">
      <c r="A4481" s="3" t="s">
        <v>15</v>
      </c>
      <c r="B4481" s="3">
        <v>2018</v>
      </c>
      <c r="C4481" s="3">
        <v>158</v>
      </c>
      <c r="E4481" s="3">
        <v>-5.2899737</v>
      </c>
      <c r="F4481" s="3">
        <v>231.41611</v>
      </c>
      <c r="G4481" s="3">
        <v>1.116765</v>
      </c>
    </row>
    <row r="4482" spans="1:8">
      <c r="A4482" s="3" t="s">
        <v>15</v>
      </c>
      <c r="B4482" s="3">
        <v>2018</v>
      </c>
      <c r="C4482" s="3">
        <v>158</v>
      </c>
      <c r="E4482" s="3">
        <v>-5.2899737</v>
      </c>
      <c r="F4482" s="3">
        <v>231.41611</v>
      </c>
      <c r="G4482" s="3">
        <v>1.1004149999999999</v>
      </c>
      <c r="H4482" s="3">
        <v>0.89411459999999998</v>
      </c>
    </row>
    <row r="4483" spans="1:8">
      <c r="A4483" s="3" t="s">
        <v>15</v>
      </c>
      <c r="B4483" s="3">
        <v>2018</v>
      </c>
      <c r="C4483" s="3">
        <v>158</v>
      </c>
      <c r="E4483" s="3">
        <v>-5.2899737</v>
      </c>
      <c r="F4483" s="3">
        <v>231.41611</v>
      </c>
      <c r="G4483" s="3">
        <v>1.143831</v>
      </c>
      <c r="H4483" s="3">
        <v>1.0639700000000001</v>
      </c>
    </row>
    <row r="4484" spans="1:8">
      <c r="A4484" s="3" t="s">
        <v>15</v>
      </c>
      <c r="B4484" s="3">
        <v>2018</v>
      </c>
      <c r="C4484" s="3">
        <v>158</v>
      </c>
      <c r="E4484" s="3">
        <v>-5.2899737</v>
      </c>
      <c r="F4484" s="3">
        <v>231.41611</v>
      </c>
      <c r="G4484" s="3">
        <v>1.149732</v>
      </c>
      <c r="H4484" s="3">
        <v>1.5903799999999999</v>
      </c>
    </row>
    <row r="4485" spans="1:8">
      <c r="A4485" s="3" t="s">
        <v>15</v>
      </c>
      <c r="B4485" s="3">
        <v>2018</v>
      </c>
      <c r="C4485" s="3">
        <v>158</v>
      </c>
      <c r="E4485" s="3">
        <v>-5.2899737</v>
      </c>
      <c r="F4485" s="3">
        <v>231.41611</v>
      </c>
      <c r="G4485" s="3">
        <v>1.17567</v>
      </c>
      <c r="H4485" s="3">
        <v>0.49353469999999999</v>
      </c>
    </row>
    <row r="4486" spans="1:8">
      <c r="A4486" s="3" t="s">
        <v>15</v>
      </c>
      <c r="B4486" s="3">
        <v>2018</v>
      </c>
      <c r="C4486" s="3">
        <v>158</v>
      </c>
      <c r="E4486" s="3">
        <v>-5.2899737</v>
      </c>
      <c r="F4486" s="3">
        <v>231.41611</v>
      </c>
      <c r="G4486" s="3">
        <v>1.184798</v>
      </c>
      <c r="H4486" s="3">
        <v>0.67160379999999997</v>
      </c>
    </row>
    <row r="4487" spans="1:8">
      <c r="A4487" s="3" t="s">
        <v>15</v>
      </c>
      <c r="B4487" s="3">
        <v>2018</v>
      </c>
      <c r="C4487" s="3">
        <v>158</v>
      </c>
      <c r="E4487" s="3">
        <v>-5.2899737</v>
      </c>
      <c r="F4487" s="3">
        <v>231.41611</v>
      </c>
      <c r="G4487" s="3">
        <v>1.1741200000000001</v>
      </c>
      <c r="H4487" s="3">
        <v>0.84324010000000005</v>
      </c>
    </row>
    <row r="4488" spans="1:8">
      <c r="A4488" s="3" t="s">
        <v>15</v>
      </c>
      <c r="B4488" s="3">
        <v>2018</v>
      </c>
      <c r="C4488" s="3">
        <v>158</v>
      </c>
      <c r="E4488" s="3">
        <v>-5.2899737</v>
      </c>
      <c r="F4488" s="3">
        <v>231.41611</v>
      </c>
      <c r="G4488" s="3">
        <v>1.147357</v>
      </c>
      <c r="H4488" s="3">
        <v>0.91173029999999999</v>
      </c>
    </row>
    <row r="4489" spans="1:8">
      <c r="A4489" s="3" t="s">
        <v>15</v>
      </c>
      <c r="B4489" s="3">
        <v>2018</v>
      </c>
      <c r="C4489" s="3">
        <v>158</v>
      </c>
      <c r="E4489" s="3">
        <v>-5.2899737</v>
      </c>
      <c r="F4489" s="3">
        <v>231.41611</v>
      </c>
      <c r="G4489" s="3">
        <v>1.0681959999999999</v>
      </c>
      <c r="H4489" s="3">
        <v>1.084236</v>
      </c>
    </row>
    <row r="4490" spans="1:8">
      <c r="A4490" s="3" t="s">
        <v>15</v>
      </c>
      <c r="B4490" s="3">
        <v>2019</v>
      </c>
      <c r="C4490" s="3">
        <v>158</v>
      </c>
      <c r="E4490" s="3">
        <v>-4.7052516999999998</v>
      </c>
      <c r="F4490" s="3">
        <v>232.50922</v>
      </c>
      <c r="G4490" s="3">
        <v>0.38513770000000003</v>
      </c>
      <c r="H4490" s="3">
        <v>1.2706090000000001</v>
      </c>
    </row>
    <row r="4491" spans="1:8">
      <c r="A4491" s="3" t="s">
        <v>15</v>
      </c>
      <c r="B4491" s="3">
        <v>2019</v>
      </c>
      <c r="C4491" s="3">
        <v>158</v>
      </c>
      <c r="E4491" s="3">
        <v>-4.7052516999999998</v>
      </c>
      <c r="F4491" s="3">
        <v>232.50922</v>
      </c>
      <c r="G4491" s="3">
        <v>0.40453679999999997</v>
      </c>
    </row>
    <row r="4492" spans="1:8">
      <c r="A4492" s="3" t="s">
        <v>15</v>
      </c>
      <c r="B4492" s="3">
        <v>2019</v>
      </c>
      <c r="C4492" s="3">
        <v>158</v>
      </c>
      <c r="E4492" s="3">
        <v>-4.7052516999999998</v>
      </c>
      <c r="F4492" s="3">
        <v>232.50922</v>
      </c>
      <c r="G4492" s="3">
        <v>0.44465539999999998</v>
      </c>
    </row>
    <row r="4493" spans="1:8">
      <c r="A4493" s="3" t="s">
        <v>15</v>
      </c>
      <c r="B4493" s="3">
        <v>2019</v>
      </c>
      <c r="C4493" s="3">
        <v>158</v>
      </c>
      <c r="E4493" s="3">
        <v>-4.7052516999999998</v>
      </c>
      <c r="F4493" s="3">
        <v>232.50922</v>
      </c>
      <c r="G4493" s="3">
        <v>0.46987600000000002</v>
      </c>
    </row>
    <row r="4494" spans="1:8">
      <c r="A4494" s="3" t="s">
        <v>15</v>
      </c>
      <c r="B4494" s="3">
        <v>2019</v>
      </c>
      <c r="C4494" s="3">
        <v>158</v>
      </c>
      <c r="E4494" s="3">
        <v>-4.7052516999999998</v>
      </c>
      <c r="F4494" s="3">
        <v>232.50922</v>
      </c>
      <c r="G4494" s="3">
        <v>0.44084679999999998</v>
      </c>
      <c r="H4494" s="3">
        <v>0.33046789999999998</v>
      </c>
    </row>
    <row r="4495" spans="1:8">
      <c r="A4495" s="3" t="s">
        <v>15</v>
      </c>
      <c r="B4495" s="3">
        <v>2019</v>
      </c>
      <c r="C4495" s="3">
        <v>158</v>
      </c>
      <c r="E4495" s="3">
        <v>-4.7052516999999998</v>
      </c>
      <c r="F4495" s="3">
        <v>232.50922</v>
      </c>
      <c r="G4495" s="3">
        <v>0.38657809999999998</v>
      </c>
      <c r="H4495" s="3">
        <v>0.42048400000000002</v>
      </c>
    </row>
    <row r="4496" spans="1:8">
      <c r="A4496" s="3" t="s">
        <v>15</v>
      </c>
      <c r="B4496" s="3">
        <v>2019</v>
      </c>
      <c r="C4496" s="3">
        <v>158</v>
      </c>
      <c r="E4496" s="3">
        <v>-4.7052516999999998</v>
      </c>
      <c r="F4496" s="3">
        <v>232.50922</v>
      </c>
      <c r="G4496" s="3">
        <v>0.34004990000000002</v>
      </c>
      <c r="H4496" s="3">
        <v>0.67672540000000003</v>
      </c>
    </row>
    <row r="4497" spans="1:8">
      <c r="A4497" s="3" t="s">
        <v>15</v>
      </c>
      <c r="B4497" s="3">
        <v>2019</v>
      </c>
      <c r="C4497" s="3">
        <v>158</v>
      </c>
      <c r="E4497" s="3">
        <v>-4.7052516999999998</v>
      </c>
      <c r="F4497" s="3">
        <v>232.50922</v>
      </c>
      <c r="G4497" s="3">
        <v>0.27043529999999999</v>
      </c>
      <c r="H4497" s="3">
        <v>7.2874700000000001E-2</v>
      </c>
    </row>
    <row r="4498" spans="1:8">
      <c r="A4498" s="3" t="s">
        <v>15</v>
      </c>
      <c r="B4498" s="3">
        <v>2019</v>
      </c>
      <c r="C4498" s="3">
        <v>158</v>
      </c>
      <c r="E4498" s="3">
        <v>-4.7052516999999998</v>
      </c>
      <c r="F4498" s="3">
        <v>232.50922</v>
      </c>
      <c r="G4498" s="3">
        <v>0.2040043</v>
      </c>
      <c r="H4498" s="3">
        <v>0.2133873</v>
      </c>
    </row>
    <row r="4499" spans="1:8">
      <c r="A4499" s="3" t="s">
        <v>15</v>
      </c>
      <c r="B4499" s="3">
        <v>2019</v>
      </c>
      <c r="C4499" s="3">
        <v>158</v>
      </c>
      <c r="E4499" s="3">
        <v>-4.7052516999999998</v>
      </c>
      <c r="F4499" s="3">
        <v>232.50922</v>
      </c>
      <c r="G4499" s="3">
        <v>0.1919389</v>
      </c>
      <c r="H4499" s="3">
        <v>0.35153420000000002</v>
      </c>
    </row>
    <row r="4500" spans="1:8">
      <c r="A4500" s="3" t="s">
        <v>15</v>
      </c>
      <c r="B4500" s="3">
        <v>2019</v>
      </c>
      <c r="C4500" s="3">
        <v>158</v>
      </c>
      <c r="E4500" s="3">
        <v>-4.7052516999999998</v>
      </c>
      <c r="F4500" s="3">
        <v>232.50922</v>
      </c>
      <c r="G4500" s="3">
        <v>0.21828420000000001</v>
      </c>
      <c r="H4500" s="3">
        <v>0.63002130000000001</v>
      </c>
    </row>
    <row r="4501" spans="1:8">
      <c r="A4501" s="3" t="s">
        <v>15</v>
      </c>
      <c r="B4501" s="3">
        <v>2019</v>
      </c>
      <c r="C4501" s="3">
        <v>158</v>
      </c>
      <c r="E4501" s="3">
        <v>-4.7052516999999998</v>
      </c>
      <c r="F4501" s="3">
        <v>232.50922</v>
      </c>
      <c r="G4501" s="3">
        <v>0.29409289999999999</v>
      </c>
      <c r="H4501" s="3">
        <v>0.81805329999999998</v>
      </c>
    </row>
    <row r="4502" spans="1:8">
      <c r="A4502" s="3" t="s">
        <v>8</v>
      </c>
      <c r="B4502" s="3">
        <v>1995</v>
      </c>
      <c r="C4502" s="3">
        <v>172</v>
      </c>
    </row>
    <row r="4503" spans="1:8">
      <c r="A4503" s="3" t="s">
        <v>8</v>
      </c>
      <c r="B4503" s="3">
        <v>1995</v>
      </c>
      <c r="C4503" s="3">
        <v>172</v>
      </c>
    </row>
    <row r="4504" spans="1:8">
      <c r="A4504" s="3" t="s">
        <v>8</v>
      </c>
      <c r="B4504" s="3">
        <v>1995</v>
      </c>
      <c r="C4504" s="3">
        <v>172</v>
      </c>
    </row>
    <row r="4505" spans="1:8">
      <c r="A4505" s="3" t="s">
        <v>8</v>
      </c>
      <c r="B4505" s="3">
        <v>1995</v>
      </c>
      <c r="C4505" s="3">
        <v>172</v>
      </c>
    </row>
    <row r="4506" spans="1:8">
      <c r="A4506" s="3" t="s">
        <v>8</v>
      </c>
      <c r="B4506" s="3">
        <v>1995</v>
      </c>
      <c r="C4506" s="3">
        <v>172</v>
      </c>
    </row>
    <row r="4507" spans="1:8">
      <c r="A4507" s="3" t="s">
        <v>8</v>
      </c>
      <c r="B4507" s="3">
        <v>1995</v>
      </c>
      <c r="C4507" s="3">
        <v>172</v>
      </c>
    </row>
    <row r="4508" spans="1:8">
      <c r="A4508" s="3" t="s">
        <v>8</v>
      </c>
      <c r="B4508" s="3">
        <v>1995</v>
      </c>
      <c r="C4508" s="3">
        <v>172</v>
      </c>
    </row>
    <row r="4509" spans="1:8">
      <c r="A4509" s="3" t="s">
        <v>8</v>
      </c>
      <c r="B4509" s="3">
        <v>1995</v>
      </c>
      <c r="C4509" s="3">
        <v>172</v>
      </c>
    </row>
    <row r="4510" spans="1:8">
      <c r="A4510" s="3" t="s">
        <v>8</v>
      </c>
      <c r="B4510" s="3">
        <v>1995</v>
      </c>
      <c r="C4510" s="3">
        <v>172</v>
      </c>
    </row>
    <row r="4511" spans="1:8">
      <c r="A4511" s="3" t="s">
        <v>8</v>
      </c>
      <c r="B4511" s="3">
        <v>1995</v>
      </c>
      <c r="C4511" s="3">
        <v>172</v>
      </c>
    </row>
    <row r="4512" spans="1:8">
      <c r="A4512" s="3" t="s">
        <v>8</v>
      </c>
      <c r="B4512" s="3">
        <v>1995</v>
      </c>
      <c r="C4512" s="3">
        <v>172</v>
      </c>
    </row>
    <row r="4513" spans="1:6">
      <c r="A4513" s="3" t="s">
        <v>8</v>
      </c>
      <c r="B4513" s="3">
        <v>1995</v>
      </c>
      <c r="C4513" s="3">
        <v>172</v>
      </c>
    </row>
    <row r="4514" spans="1:6">
      <c r="A4514" s="3" t="s">
        <v>8</v>
      </c>
      <c r="B4514" s="3">
        <v>1996</v>
      </c>
      <c r="C4514" s="3">
        <v>172</v>
      </c>
      <c r="E4514" s="3">
        <v>-5.1980599999999999</v>
      </c>
      <c r="F4514" s="3">
        <v>55.151245000000003</v>
      </c>
    </row>
    <row r="4515" spans="1:6">
      <c r="A4515" s="3" t="s">
        <v>8</v>
      </c>
      <c r="B4515" s="3">
        <v>1996</v>
      </c>
      <c r="C4515" s="3">
        <v>172</v>
      </c>
      <c r="E4515" s="3">
        <v>-5.1980599999999999</v>
      </c>
      <c r="F4515" s="3">
        <v>55.151245000000003</v>
      </c>
    </row>
    <row r="4516" spans="1:6">
      <c r="A4516" s="3" t="s">
        <v>8</v>
      </c>
      <c r="B4516" s="3">
        <v>1996</v>
      </c>
      <c r="C4516" s="3">
        <v>172</v>
      </c>
      <c r="E4516" s="3">
        <v>-5.1980599999999999</v>
      </c>
      <c r="F4516" s="3">
        <v>55.151245000000003</v>
      </c>
    </row>
    <row r="4517" spans="1:6">
      <c r="A4517" s="3" t="s">
        <v>8</v>
      </c>
      <c r="B4517" s="3">
        <v>1996</v>
      </c>
      <c r="C4517" s="3">
        <v>172</v>
      </c>
      <c r="E4517" s="3">
        <v>-5.1980599999999999</v>
      </c>
      <c r="F4517" s="3">
        <v>55.151245000000003</v>
      </c>
    </row>
    <row r="4518" spans="1:6">
      <c r="A4518" s="3" t="s">
        <v>8</v>
      </c>
      <c r="B4518" s="3">
        <v>1996</v>
      </c>
      <c r="C4518" s="3">
        <v>172</v>
      </c>
      <c r="E4518" s="3">
        <v>-5.1980599999999999</v>
      </c>
      <c r="F4518" s="3">
        <v>55.151245000000003</v>
      </c>
    </row>
    <row r="4519" spans="1:6">
      <c r="A4519" s="3" t="s">
        <v>8</v>
      </c>
      <c r="B4519" s="3">
        <v>1996</v>
      </c>
      <c r="C4519" s="3">
        <v>172</v>
      </c>
      <c r="E4519" s="3">
        <v>-5.1980599999999999</v>
      </c>
      <c r="F4519" s="3">
        <v>55.151245000000003</v>
      </c>
    </row>
    <row r="4520" spans="1:6">
      <c r="A4520" s="3" t="s">
        <v>8</v>
      </c>
      <c r="B4520" s="3">
        <v>1996</v>
      </c>
      <c r="C4520" s="3">
        <v>172</v>
      </c>
      <c r="E4520" s="3">
        <v>-5.1980599999999999</v>
      </c>
      <c r="F4520" s="3">
        <v>55.151245000000003</v>
      </c>
    </row>
    <row r="4521" spans="1:6">
      <c r="A4521" s="3" t="s">
        <v>8</v>
      </c>
      <c r="B4521" s="3">
        <v>1996</v>
      </c>
      <c r="C4521" s="3">
        <v>172</v>
      </c>
      <c r="E4521" s="3">
        <v>-5.1980599999999999</v>
      </c>
      <c r="F4521" s="3">
        <v>55.151245000000003</v>
      </c>
    </row>
    <row r="4522" spans="1:6">
      <c r="A4522" s="3" t="s">
        <v>8</v>
      </c>
      <c r="B4522" s="3">
        <v>1996</v>
      </c>
      <c r="C4522" s="3">
        <v>172</v>
      </c>
      <c r="E4522" s="3">
        <v>-5.1980599999999999</v>
      </c>
      <c r="F4522" s="3">
        <v>55.151245000000003</v>
      </c>
    </row>
    <row r="4523" spans="1:6">
      <c r="A4523" s="3" t="s">
        <v>8</v>
      </c>
      <c r="B4523" s="3">
        <v>1996</v>
      </c>
      <c r="C4523" s="3">
        <v>172</v>
      </c>
      <c r="E4523" s="3">
        <v>-5.1980599999999999</v>
      </c>
      <c r="F4523" s="3">
        <v>55.151245000000003</v>
      </c>
    </row>
    <row r="4524" spans="1:6">
      <c r="A4524" s="3" t="s">
        <v>8</v>
      </c>
      <c r="B4524" s="3">
        <v>1996</v>
      </c>
      <c r="C4524" s="3">
        <v>172</v>
      </c>
      <c r="E4524" s="3">
        <v>-5.1980599999999999</v>
      </c>
      <c r="F4524" s="3">
        <v>55.151245000000003</v>
      </c>
    </row>
    <row r="4525" spans="1:6">
      <c r="A4525" s="3" t="s">
        <v>8</v>
      </c>
      <c r="B4525" s="3">
        <v>1996</v>
      </c>
      <c r="C4525" s="3">
        <v>172</v>
      </c>
      <c r="E4525" s="3">
        <v>-5.1980599999999999</v>
      </c>
      <c r="F4525" s="3">
        <v>55.151245000000003</v>
      </c>
    </row>
    <row r="4526" spans="1:6">
      <c r="A4526" s="3" t="s">
        <v>8</v>
      </c>
      <c r="B4526" s="3">
        <v>1997</v>
      </c>
      <c r="C4526" s="3">
        <v>172</v>
      </c>
      <c r="E4526" s="3">
        <v>-2.0164608999999998</v>
      </c>
      <c r="F4526" s="3">
        <v>55.305976999999999</v>
      </c>
    </row>
    <row r="4527" spans="1:6">
      <c r="A4527" s="3" t="s">
        <v>8</v>
      </c>
      <c r="B4527" s="3">
        <v>1997</v>
      </c>
      <c r="C4527" s="3">
        <v>172</v>
      </c>
      <c r="E4527" s="3">
        <v>-2.0164608999999998</v>
      </c>
      <c r="F4527" s="3">
        <v>55.305976999999999</v>
      </c>
    </row>
    <row r="4528" spans="1:6">
      <c r="A4528" s="3" t="s">
        <v>8</v>
      </c>
      <c r="B4528" s="3">
        <v>1997</v>
      </c>
      <c r="C4528" s="3">
        <v>172</v>
      </c>
      <c r="E4528" s="3">
        <v>-2.0164608999999998</v>
      </c>
      <c r="F4528" s="3">
        <v>55.305976999999999</v>
      </c>
    </row>
    <row r="4529" spans="1:6">
      <c r="A4529" s="3" t="s">
        <v>8</v>
      </c>
      <c r="B4529" s="3">
        <v>1997</v>
      </c>
      <c r="C4529" s="3">
        <v>172</v>
      </c>
      <c r="E4529" s="3">
        <v>-2.0164608999999998</v>
      </c>
      <c r="F4529" s="3">
        <v>55.305976999999999</v>
      </c>
    </row>
    <row r="4530" spans="1:6">
      <c r="A4530" s="3" t="s">
        <v>8</v>
      </c>
      <c r="B4530" s="3">
        <v>1997</v>
      </c>
      <c r="C4530" s="3">
        <v>172</v>
      </c>
      <c r="E4530" s="3">
        <v>-2.0164608999999998</v>
      </c>
      <c r="F4530" s="3">
        <v>55.305976999999999</v>
      </c>
    </row>
    <row r="4531" spans="1:6">
      <c r="A4531" s="3" t="s">
        <v>8</v>
      </c>
      <c r="B4531" s="3">
        <v>1997</v>
      </c>
      <c r="C4531" s="3">
        <v>172</v>
      </c>
      <c r="E4531" s="3">
        <v>-2.0164608999999998</v>
      </c>
      <c r="F4531" s="3">
        <v>55.305976999999999</v>
      </c>
    </row>
    <row r="4532" spans="1:6">
      <c r="A4532" s="3" t="s">
        <v>8</v>
      </c>
      <c r="B4532" s="3">
        <v>1997</v>
      </c>
      <c r="C4532" s="3">
        <v>172</v>
      </c>
      <c r="E4532" s="3">
        <v>-2.0164608999999998</v>
      </c>
      <c r="F4532" s="3">
        <v>55.305976999999999</v>
      </c>
    </row>
    <row r="4533" spans="1:6">
      <c r="A4533" s="3" t="s">
        <v>8</v>
      </c>
      <c r="B4533" s="3">
        <v>1997</v>
      </c>
      <c r="C4533" s="3">
        <v>172</v>
      </c>
      <c r="E4533" s="3">
        <v>-2.0164608999999998</v>
      </c>
      <c r="F4533" s="3">
        <v>55.305976999999999</v>
      </c>
    </row>
    <row r="4534" spans="1:6">
      <c r="A4534" s="3" t="s">
        <v>8</v>
      </c>
      <c r="B4534" s="3">
        <v>1997</v>
      </c>
      <c r="C4534" s="3">
        <v>172</v>
      </c>
      <c r="E4534" s="3">
        <v>-2.0164608999999998</v>
      </c>
      <c r="F4534" s="3">
        <v>55.305976999999999</v>
      </c>
    </row>
    <row r="4535" spans="1:6">
      <c r="A4535" s="3" t="s">
        <v>8</v>
      </c>
      <c r="B4535" s="3">
        <v>1997</v>
      </c>
      <c r="C4535" s="3">
        <v>172</v>
      </c>
      <c r="E4535" s="3">
        <v>-2.0164608999999998</v>
      </c>
      <c r="F4535" s="3">
        <v>55.305976999999999</v>
      </c>
    </row>
    <row r="4536" spans="1:6">
      <c r="A4536" s="3" t="s">
        <v>8</v>
      </c>
      <c r="B4536" s="3">
        <v>1997</v>
      </c>
      <c r="C4536" s="3">
        <v>172</v>
      </c>
      <c r="E4536" s="3">
        <v>-2.0164608999999998</v>
      </c>
      <c r="F4536" s="3">
        <v>55.305976999999999</v>
      </c>
    </row>
    <row r="4537" spans="1:6">
      <c r="A4537" s="3" t="s">
        <v>8</v>
      </c>
      <c r="B4537" s="3">
        <v>1997</v>
      </c>
      <c r="C4537" s="3">
        <v>172</v>
      </c>
      <c r="E4537" s="3">
        <v>-2.0164608999999998</v>
      </c>
      <c r="F4537" s="3">
        <v>55.305976999999999</v>
      </c>
    </row>
    <row r="4538" spans="1:6">
      <c r="A4538" s="3" t="s">
        <v>8</v>
      </c>
      <c r="B4538" s="3">
        <v>1998</v>
      </c>
      <c r="C4538" s="3">
        <v>172</v>
      </c>
      <c r="E4538" s="3">
        <v>0.39643120999999998</v>
      </c>
      <c r="F4538" s="3">
        <v>52.215114999999997</v>
      </c>
    </row>
    <row r="4539" spans="1:6">
      <c r="A4539" s="3" t="s">
        <v>8</v>
      </c>
      <c r="B4539" s="3">
        <v>1998</v>
      </c>
      <c r="C4539" s="3">
        <v>172</v>
      </c>
      <c r="E4539" s="3">
        <v>0.39643120999999998</v>
      </c>
      <c r="F4539" s="3">
        <v>52.215114999999997</v>
      </c>
    </row>
    <row r="4540" spans="1:6">
      <c r="A4540" s="3" t="s">
        <v>8</v>
      </c>
      <c r="B4540" s="3">
        <v>1998</v>
      </c>
      <c r="C4540" s="3">
        <v>172</v>
      </c>
      <c r="E4540" s="3">
        <v>0.39643120999999998</v>
      </c>
      <c r="F4540" s="3">
        <v>52.215114999999997</v>
      </c>
    </row>
    <row r="4541" spans="1:6">
      <c r="A4541" s="3" t="s">
        <v>8</v>
      </c>
      <c r="B4541" s="3">
        <v>1998</v>
      </c>
      <c r="C4541" s="3">
        <v>172</v>
      </c>
      <c r="E4541" s="3">
        <v>0.39643120999999998</v>
      </c>
      <c r="F4541" s="3">
        <v>52.215114999999997</v>
      </c>
    </row>
    <row r="4542" spans="1:6">
      <c r="A4542" s="3" t="s">
        <v>8</v>
      </c>
      <c r="B4542" s="3">
        <v>1998</v>
      </c>
      <c r="C4542" s="3">
        <v>172</v>
      </c>
      <c r="E4542" s="3">
        <v>0.39643120999999998</v>
      </c>
      <c r="F4542" s="3">
        <v>52.215114999999997</v>
      </c>
    </row>
    <row r="4543" spans="1:6">
      <c r="A4543" s="3" t="s">
        <v>8</v>
      </c>
      <c r="B4543" s="3">
        <v>1998</v>
      </c>
      <c r="C4543" s="3">
        <v>172</v>
      </c>
      <c r="E4543" s="3">
        <v>0.39643120999999998</v>
      </c>
      <c r="F4543" s="3">
        <v>52.215114999999997</v>
      </c>
    </row>
    <row r="4544" spans="1:6">
      <c r="A4544" s="3" t="s">
        <v>8</v>
      </c>
      <c r="B4544" s="3">
        <v>1998</v>
      </c>
      <c r="C4544" s="3">
        <v>172</v>
      </c>
      <c r="E4544" s="3">
        <v>0.39643120999999998</v>
      </c>
      <c r="F4544" s="3">
        <v>52.215114999999997</v>
      </c>
    </row>
    <row r="4545" spans="1:6">
      <c r="A4545" s="3" t="s">
        <v>8</v>
      </c>
      <c r="B4545" s="3">
        <v>1998</v>
      </c>
      <c r="C4545" s="3">
        <v>172</v>
      </c>
      <c r="E4545" s="3">
        <v>0.39643120999999998</v>
      </c>
      <c r="F4545" s="3">
        <v>52.215114999999997</v>
      </c>
    </row>
    <row r="4546" spans="1:6">
      <c r="A4546" s="3" t="s">
        <v>8</v>
      </c>
      <c r="B4546" s="3">
        <v>1998</v>
      </c>
      <c r="C4546" s="3">
        <v>172</v>
      </c>
      <c r="E4546" s="3">
        <v>0.39643120999999998</v>
      </c>
      <c r="F4546" s="3">
        <v>52.215114999999997</v>
      </c>
    </row>
    <row r="4547" spans="1:6">
      <c r="A4547" s="3" t="s">
        <v>8</v>
      </c>
      <c r="B4547" s="3">
        <v>1998</v>
      </c>
      <c r="C4547" s="3">
        <v>172</v>
      </c>
      <c r="E4547" s="3">
        <v>0.39643120999999998</v>
      </c>
      <c r="F4547" s="3">
        <v>52.215114999999997</v>
      </c>
    </row>
    <row r="4548" spans="1:6">
      <c r="A4548" s="3" t="s">
        <v>8</v>
      </c>
      <c r="B4548" s="3">
        <v>1998</v>
      </c>
      <c r="C4548" s="3">
        <v>172</v>
      </c>
      <c r="E4548" s="3">
        <v>0.39643120999999998</v>
      </c>
      <c r="F4548" s="3">
        <v>52.215114999999997</v>
      </c>
    </row>
    <row r="4549" spans="1:6">
      <c r="A4549" s="3" t="s">
        <v>8</v>
      </c>
      <c r="B4549" s="3">
        <v>1998</v>
      </c>
      <c r="C4549" s="3">
        <v>172</v>
      </c>
      <c r="E4549" s="3">
        <v>0.39643120999999998</v>
      </c>
      <c r="F4549" s="3">
        <v>52.215114999999997</v>
      </c>
    </row>
    <row r="4550" spans="1:6">
      <c r="A4550" s="3" t="s">
        <v>8</v>
      </c>
      <c r="B4550" s="3">
        <v>1999</v>
      </c>
      <c r="C4550" s="3">
        <v>172</v>
      </c>
      <c r="E4550" s="3">
        <v>3.0652423</v>
      </c>
      <c r="F4550" s="3">
        <v>46.826701999999997</v>
      </c>
    </row>
    <row r="4551" spans="1:6">
      <c r="A4551" s="3" t="s">
        <v>8</v>
      </c>
      <c r="B4551" s="3">
        <v>1999</v>
      </c>
      <c r="C4551" s="3">
        <v>172</v>
      </c>
      <c r="E4551" s="3">
        <v>3.0652423</v>
      </c>
      <c r="F4551" s="3">
        <v>46.826701999999997</v>
      </c>
    </row>
    <row r="4552" spans="1:6">
      <c r="A4552" s="3" t="s">
        <v>8</v>
      </c>
      <c r="B4552" s="3">
        <v>1999</v>
      </c>
      <c r="C4552" s="3">
        <v>172</v>
      </c>
      <c r="E4552" s="3">
        <v>3.0652423</v>
      </c>
      <c r="F4552" s="3">
        <v>46.826701999999997</v>
      </c>
    </row>
    <row r="4553" spans="1:6">
      <c r="A4553" s="3" t="s">
        <v>8</v>
      </c>
      <c r="B4553" s="3">
        <v>1999</v>
      </c>
      <c r="C4553" s="3">
        <v>172</v>
      </c>
      <c r="E4553" s="3">
        <v>3.0652423</v>
      </c>
      <c r="F4553" s="3">
        <v>46.826701999999997</v>
      </c>
    </row>
    <row r="4554" spans="1:6">
      <c r="A4554" s="3" t="s">
        <v>8</v>
      </c>
      <c r="B4554" s="3">
        <v>1999</v>
      </c>
      <c r="C4554" s="3">
        <v>172</v>
      </c>
      <c r="E4554" s="3">
        <v>3.0652423</v>
      </c>
      <c r="F4554" s="3">
        <v>46.826701999999997</v>
      </c>
    </row>
    <row r="4555" spans="1:6">
      <c r="A4555" s="3" t="s">
        <v>8</v>
      </c>
      <c r="B4555" s="3">
        <v>1999</v>
      </c>
      <c r="C4555" s="3">
        <v>172</v>
      </c>
      <c r="E4555" s="3">
        <v>3.0652423</v>
      </c>
      <c r="F4555" s="3">
        <v>46.826701999999997</v>
      </c>
    </row>
    <row r="4556" spans="1:6">
      <c r="A4556" s="3" t="s">
        <v>8</v>
      </c>
      <c r="B4556" s="3">
        <v>1999</v>
      </c>
      <c r="C4556" s="3">
        <v>172</v>
      </c>
      <c r="E4556" s="3">
        <v>3.0652423</v>
      </c>
      <c r="F4556" s="3">
        <v>46.826701999999997</v>
      </c>
    </row>
    <row r="4557" spans="1:6">
      <c r="A4557" s="3" t="s">
        <v>8</v>
      </c>
      <c r="B4557" s="3">
        <v>1999</v>
      </c>
      <c r="C4557" s="3">
        <v>172</v>
      </c>
      <c r="E4557" s="3">
        <v>3.0652423</v>
      </c>
      <c r="F4557" s="3">
        <v>46.826701999999997</v>
      </c>
    </row>
    <row r="4558" spans="1:6">
      <c r="A4558" s="3" t="s">
        <v>8</v>
      </c>
      <c r="B4558" s="3">
        <v>1999</v>
      </c>
      <c r="C4558" s="3">
        <v>172</v>
      </c>
      <c r="E4558" s="3">
        <v>3.0652423</v>
      </c>
      <c r="F4558" s="3">
        <v>46.826701999999997</v>
      </c>
    </row>
    <row r="4559" spans="1:6">
      <c r="A4559" s="3" t="s">
        <v>8</v>
      </c>
      <c r="B4559" s="3">
        <v>1999</v>
      </c>
      <c r="C4559" s="3">
        <v>172</v>
      </c>
      <c r="E4559" s="3">
        <v>3.0652423</v>
      </c>
      <c r="F4559" s="3">
        <v>46.826701999999997</v>
      </c>
    </row>
    <row r="4560" spans="1:6">
      <c r="A4560" s="3" t="s">
        <v>8</v>
      </c>
      <c r="B4560" s="3">
        <v>1999</v>
      </c>
      <c r="C4560" s="3">
        <v>172</v>
      </c>
      <c r="E4560" s="3">
        <v>3.0652423</v>
      </c>
      <c r="F4560" s="3">
        <v>46.826701999999997</v>
      </c>
    </row>
    <row r="4561" spans="1:6">
      <c r="A4561" s="3" t="s">
        <v>8</v>
      </c>
      <c r="B4561" s="3">
        <v>1999</v>
      </c>
      <c r="C4561" s="3">
        <v>172</v>
      </c>
      <c r="E4561" s="3">
        <v>3.0652423</v>
      </c>
      <c r="F4561" s="3">
        <v>46.826701999999997</v>
      </c>
    </row>
    <row r="4562" spans="1:6">
      <c r="A4562" s="3" t="s">
        <v>8</v>
      </c>
      <c r="B4562" s="3">
        <v>2000</v>
      </c>
      <c r="C4562" s="3">
        <v>172</v>
      </c>
      <c r="E4562" s="3">
        <v>2.9640019</v>
      </c>
      <c r="F4562" s="3">
        <v>44.010998000000001</v>
      </c>
    </row>
    <row r="4563" spans="1:6">
      <c r="A4563" s="3" t="s">
        <v>8</v>
      </c>
      <c r="B4563" s="3">
        <v>2000</v>
      </c>
      <c r="C4563" s="3">
        <v>172</v>
      </c>
      <c r="E4563" s="3">
        <v>2.9640019</v>
      </c>
      <c r="F4563" s="3">
        <v>44.010998000000001</v>
      </c>
    </row>
    <row r="4564" spans="1:6">
      <c r="A4564" s="3" t="s">
        <v>8</v>
      </c>
      <c r="B4564" s="3">
        <v>2000</v>
      </c>
      <c r="C4564" s="3">
        <v>172</v>
      </c>
      <c r="E4564" s="3">
        <v>2.9640019</v>
      </c>
      <c r="F4564" s="3">
        <v>44.010998000000001</v>
      </c>
    </row>
    <row r="4565" spans="1:6">
      <c r="A4565" s="3" t="s">
        <v>8</v>
      </c>
      <c r="B4565" s="3">
        <v>2000</v>
      </c>
      <c r="C4565" s="3">
        <v>172</v>
      </c>
      <c r="E4565" s="3">
        <v>2.9640019</v>
      </c>
      <c r="F4565" s="3">
        <v>44.010998000000001</v>
      </c>
    </row>
    <row r="4566" spans="1:6">
      <c r="A4566" s="3" t="s">
        <v>8</v>
      </c>
      <c r="B4566" s="3">
        <v>2000</v>
      </c>
      <c r="C4566" s="3">
        <v>172</v>
      </c>
      <c r="E4566" s="3">
        <v>2.9640019</v>
      </c>
      <c r="F4566" s="3">
        <v>44.010998000000001</v>
      </c>
    </row>
    <row r="4567" spans="1:6">
      <c r="A4567" s="3" t="s">
        <v>8</v>
      </c>
      <c r="B4567" s="3">
        <v>2000</v>
      </c>
      <c r="C4567" s="3">
        <v>172</v>
      </c>
      <c r="E4567" s="3">
        <v>2.9640019</v>
      </c>
      <c r="F4567" s="3">
        <v>44.010998000000001</v>
      </c>
    </row>
    <row r="4568" spans="1:6">
      <c r="A4568" s="3" t="s">
        <v>8</v>
      </c>
      <c r="B4568" s="3">
        <v>2000</v>
      </c>
      <c r="C4568" s="3">
        <v>172</v>
      </c>
      <c r="E4568" s="3">
        <v>2.9640019</v>
      </c>
      <c r="F4568" s="3">
        <v>44.010998000000001</v>
      </c>
    </row>
    <row r="4569" spans="1:6">
      <c r="A4569" s="3" t="s">
        <v>8</v>
      </c>
      <c r="B4569" s="3">
        <v>2000</v>
      </c>
      <c r="C4569" s="3">
        <v>172</v>
      </c>
      <c r="E4569" s="3">
        <v>2.9640019</v>
      </c>
      <c r="F4569" s="3">
        <v>44.010998000000001</v>
      </c>
    </row>
    <row r="4570" spans="1:6">
      <c r="A4570" s="3" t="s">
        <v>8</v>
      </c>
      <c r="B4570" s="3">
        <v>2000</v>
      </c>
      <c r="C4570" s="3">
        <v>172</v>
      </c>
      <c r="E4570" s="3">
        <v>2.9640019</v>
      </c>
      <c r="F4570" s="3">
        <v>44.010998000000001</v>
      </c>
    </row>
    <row r="4571" spans="1:6">
      <c r="A4571" s="3" t="s">
        <v>8</v>
      </c>
      <c r="B4571" s="3">
        <v>2000</v>
      </c>
      <c r="C4571" s="3">
        <v>172</v>
      </c>
      <c r="E4571" s="3">
        <v>2.9640019</v>
      </c>
      <c r="F4571" s="3">
        <v>44.010998000000001</v>
      </c>
    </row>
    <row r="4572" spans="1:6">
      <c r="A4572" s="3" t="s">
        <v>8</v>
      </c>
      <c r="B4572" s="3">
        <v>2000</v>
      </c>
      <c r="C4572" s="3">
        <v>172</v>
      </c>
      <c r="E4572" s="3">
        <v>2.9640019</v>
      </c>
      <c r="F4572" s="3">
        <v>44.010998000000001</v>
      </c>
    </row>
    <row r="4573" spans="1:6">
      <c r="A4573" s="3" t="s">
        <v>8</v>
      </c>
      <c r="B4573" s="3">
        <v>2000</v>
      </c>
      <c r="C4573" s="3">
        <v>172</v>
      </c>
      <c r="E4573" s="3">
        <v>2.9640019</v>
      </c>
      <c r="F4573" s="3">
        <v>44.010998000000001</v>
      </c>
    </row>
    <row r="4574" spans="1:6">
      <c r="A4574" s="3" t="s">
        <v>8</v>
      </c>
      <c r="B4574" s="3">
        <v>2001</v>
      </c>
      <c r="C4574" s="3">
        <v>172</v>
      </c>
      <c r="D4574" s="3">
        <v>5.0154091000000003</v>
      </c>
      <c r="E4574" s="3">
        <v>7.6258062999999998</v>
      </c>
      <c r="F4574" s="3">
        <v>42.429749000000001</v>
      </c>
    </row>
    <row r="4575" spans="1:6">
      <c r="A4575" s="3" t="s">
        <v>8</v>
      </c>
      <c r="B4575" s="3">
        <v>2001</v>
      </c>
      <c r="C4575" s="3">
        <v>172</v>
      </c>
      <c r="D4575" s="3">
        <v>5.0128500000000003</v>
      </c>
      <c r="E4575" s="3">
        <v>7.6258062999999998</v>
      </c>
      <c r="F4575" s="3">
        <v>42.429749000000001</v>
      </c>
    </row>
    <row r="4576" spans="1:6">
      <c r="A4576" s="3" t="s">
        <v>8</v>
      </c>
      <c r="B4576" s="3">
        <v>2001</v>
      </c>
      <c r="C4576" s="3">
        <v>172</v>
      </c>
      <c r="D4576" s="3">
        <v>4.9359999999999999</v>
      </c>
      <c r="E4576" s="3">
        <v>7.6258062999999998</v>
      </c>
      <c r="F4576" s="3">
        <v>42.429749000000001</v>
      </c>
    </row>
    <row r="4577" spans="1:6">
      <c r="A4577" s="3" t="s">
        <v>8</v>
      </c>
      <c r="B4577" s="3">
        <v>2001</v>
      </c>
      <c r="C4577" s="3">
        <v>172</v>
      </c>
      <c r="D4577" s="3">
        <v>5.1023332999999997</v>
      </c>
      <c r="E4577" s="3">
        <v>7.6258062999999998</v>
      </c>
      <c r="F4577" s="3">
        <v>42.429749000000001</v>
      </c>
    </row>
    <row r="4578" spans="1:6">
      <c r="A4578" s="3" t="s">
        <v>8</v>
      </c>
      <c r="B4578" s="3">
        <v>2001</v>
      </c>
      <c r="C4578" s="3">
        <v>172</v>
      </c>
      <c r="D4578" s="3">
        <v>5.2936956999999998</v>
      </c>
      <c r="E4578" s="3">
        <v>7.6258062999999998</v>
      </c>
      <c r="F4578" s="3">
        <v>42.429749000000001</v>
      </c>
    </row>
    <row r="4579" spans="1:6">
      <c r="A4579" s="3" t="s">
        <v>8</v>
      </c>
      <c r="B4579" s="3">
        <v>2001</v>
      </c>
      <c r="C4579" s="3">
        <v>172</v>
      </c>
      <c r="D4579" s="3">
        <v>5.2483810000000002</v>
      </c>
      <c r="E4579" s="3">
        <v>7.6258062999999998</v>
      </c>
      <c r="F4579" s="3">
        <v>42.429749000000001</v>
      </c>
    </row>
    <row r="4580" spans="1:6">
      <c r="A4580" s="3" t="s">
        <v>8</v>
      </c>
      <c r="B4580" s="3">
        <v>2001</v>
      </c>
      <c r="C4580" s="3">
        <v>172</v>
      </c>
      <c r="D4580" s="3">
        <v>5.2504545</v>
      </c>
      <c r="E4580" s="3">
        <v>7.6258062999999998</v>
      </c>
      <c r="F4580" s="3">
        <v>42.429749000000001</v>
      </c>
    </row>
    <row r="4581" spans="1:6">
      <c r="A4581" s="3" t="s">
        <v>8</v>
      </c>
      <c r="B4581" s="3">
        <v>2001</v>
      </c>
      <c r="C4581" s="3">
        <v>172</v>
      </c>
      <c r="D4581" s="3">
        <v>5.0522174</v>
      </c>
      <c r="E4581" s="3">
        <v>7.6258062999999998</v>
      </c>
      <c r="F4581" s="3">
        <v>42.429749000000001</v>
      </c>
    </row>
    <row r="4582" spans="1:6">
      <c r="A4582" s="3" t="s">
        <v>8</v>
      </c>
      <c r="B4582" s="3">
        <v>2001</v>
      </c>
      <c r="C4582" s="3">
        <v>172</v>
      </c>
      <c r="D4582" s="3">
        <v>5.0541499999999999</v>
      </c>
      <c r="E4582" s="3">
        <v>7.6258062999999998</v>
      </c>
      <c r="F4582" s="3">
        <v>42.429749000000001</v>
      </c>
    </row>
    <row r="4583" spans="1:6">
      <c r="A4583" s="3" t="s">
        <v>8</v>
      </c>
      <c r="B4583" s="3">
        <v>2001</v>
      </c>
      <c r="C4583" s="3">
        <v>172</v>
      </c>
      <c r="D4583" s="3">
        <v>4.8196956999999996</v>
      </c>
      <c r="E4583" s="3">
        <v>7.6258062999999998</v>
      </c>
      <c r="F4583" s="3">
        <v>42.429749000000001</v>
      </c>
    </row>
    <row r="4584" spans="1:6">
      <c r="A4584" s="3" t="s">
        <v>8</v>
      </c>
      <c r="B4584" s="3">
        <v>2001</v>
      </c>
      <c r="C4584" s="3">
        <v>172</v>
      </c>
      <c r="D4584" s="3">
        <v>4.7066363999999998</v>
      </c>
      <c r="E4584" s="3">
        <v>7.6258062999999998</v>
      </c>
      <c r="F4584" s="3">
        <v>42.429749000000001</v>
      </c>
    </row>
    <row r="4585" spans="1:6">
      <c r="A4585" s="3" t="s">
        <v>8</v>
      </c>
      <c r="B4585" s="3">
        <v>2001</v>
      </c>
      <c r="C4585" s="3">
        <v>172</v>
      </c>
      <c r="D4585" s="3">
        <v>5.0022380999999996</v>
      </c>
      <c r="E4585" s="3">
        <v>7.6258062999999998</v>
      </c>
      <c r="F4585" s="3">
        <v>42.429749000000001</v>
      </c>
    </row>
    <row r="4586" spans="1:6">
      <c r="A4586" s="3" t="s">
        <v>8</v>
      </c>
      <c r="B4586" s="3">
        <v>2002</v>
      </c>
      <c r="C4586" s="3">
        <v>172</v>
      </c>
      <c r="D4586" s="3">
        <v>5.0457390999999996</v>
      </c>
      <c r="E4586" s="3">
        <v>5.3621993000000003</v>
      </c>
      <c r="F4586" s="3">
        <v>40.892498000000003</v>
      </c>
    </row>
    <row r="4587" spans="1:6">
      <c r="A4587" s="3" t="s">
        <v>8</v>
      </c>
      <c r="B4587" s="3">
        <v>2002</v>
      </c>
      <c r="C4587" s="3">
        <v>172</v>
      </c>
      <c r="D4587" s="3">
        <v>5.093</v>
      </c>
      <c r="E4587" s="3">
        <v>5.3621993000000003</v>
      </c>
      <c r="F4587" s="3">
        <v>40.892498000000003</v>
      </c>
    </row>
    <row r="4588" spans="1:6">
      <c r="A4588" s="3" t="s">
        <v>8</v>
      </c>
      <c r="B4588" s="3">
        <v>2002</v>
      </c>
      <c r="C4588" s="3">
        <v>172</v>
      </c>
      <c r="D4588" s="3">
        <v>5.3404762000000003</v>
      </c>
      <c r="E4588" s="3">
        <v>5.3621993000000003</v>
      </c>
      <c r="F4588" s="3">
        <v>40.892498000000003</v>
      </c>
    </row>
    <row r="4589" spans="1:6">
      <c r="A4589" s="3" t="s">
        <v>8</v>
      </c>
      <c r="B4589" s="3">
        <v>2002</v>
      </c>
      <c r="C4589" s="3">
        <v>172</v>
      </c>
      <c r="D4589" s="3">
        <v>5.3122273</v>
      </c>
      <c r="E4589" s="3">
        <v>5.3621993000000003</v>
      </c>
      <c r="F4589" s="3">
        <v>40.892498000000003</v>
      </c>
    </row>
    <row r="4590" spans="1:6">
      <c r="A4590" s="3" t="s">
        <v>8</v>
      </c>
      <c r="B4590" s="3">
        <v>2002</v>
      </c>
      <c r="C4590" s="3">
        <v>172</v>
      </c>
      <c r="D4590" s="3">
        <v>5.3791304000000002</v>
      </c>
      <c r="E4590" s="3">
        <v>5.3621993000000003</v>
      </c>
      <c r="F4590" s="3">
        <v>40.892498000000003</v>
      </c>
    </row>
    <row r="4591" spans="1:6">
      <c r="A4591" s="3" t="s">
        <v>8</v>
      </c>
      <c r="B4591" s="3">
        <v>2002</v>
      </c>
      <c r="C4591" s="3">
        <v>172</v>
      </c>
      <c r="D4591" s="3">
        <v>5.2438500000000001</v>
      </c>
      <c r="E4591" s="3">
        <v>5.3621993000000003</v>
      </c>
      <c r="F4591" s="3">
        <v>40.892498000000003</v>
      </c>
    </row>
    <row r="4592" spans="1:6">
      <c r="A4592" s="3" t="s">
        <v>8</v>
      </c>
      <c r="B4592" s="3">
        <v>2002</v>
      </c>
      <c r="C4592" s="3">
        <v>172</v>
      </c>
      <c r="D4592" s="3">
        <v>5.0836087000000001</v>
      </c>
      <c r="E4592" s="3">
        <v>5.3621993000000003</v>
      </c>
      <c r="F4592" s="3">
        <v>40.892498000000003</v>
      </c>
    </row>
    <row r="4593" spans="1:6">
      <c r="A4593" s="3" t="s">
        <v>8</v>
      </c>
      <c r="B4593" s="3">
        <v>2002</v>
      </c>
      <c r="C4593" s="3">
        <v>172</v>
      </c>
      <c r="D4593" s="3">
        <v>4.8034545</v>
      </c>
      <c r="E4593" s="3">
        <v>5.3621993000000003</v>
      </c>
      <c r="F4593" s="3">
        <v>40.892498000000003</v>
      </c>
    </row>
    <row r="4594" spans="1:6">
      <c r="A4594" s="3" t="s">
        <v>8</v>
      </c>
      <c r="B4594" s="3">
        <v>2002</v>
      </c>
      <c r="C4594" s="3">
        <v>172</v>
      </c>
      <c r="D4594" s="3">
        <v>4.5947619</v>
      </c>
      <c r="E4594" s="3">
        <v>5.3621993000000003</v>
      </c>
      <c r="F4594" s="3">
        <v>40.892498000000003</v>
      </c>
    </row>
    <row r="4595" spans="1:6">
      <c r="A4595" s="3" t="s">
        <v>8</v>
      </c>
      <c r="B4595" s="3">
        <v>2002</v>
      </c>
      <c r="C4595" s="3">
        <v>172</v>
      </c>
      <c r="D4595" s="3">
        <v>4.6766956999999998</v>
      </c>
      <c r="E4595" s="3">
        <v>5.3621993000000003</v>
      </c>
      <c r="F4595" s="3">
        <v>40.892498000000003</v>
      </c>
    </row>
    <row r="4596" spans="1:6">
      <c r="A4596" s="3" t="s">
        <v>8</v>
      </c>
      <c r="B4596" s="3">
        <v>2002</v>
      </c>
      <c r="C4596" s="3">
        <v>172</v>
      </c>
      <c r="D4596" s="3">
        <v>4.6514762000000003</v>
      </c>
      <c r="E4596" s="3">
        <v>5.3621993000000003</v>
      </c>
      <c r="F4596" s="3">
        <v>40.892498000000003</v>
      </c>
    </row>
    <row r="4597" spans="1:6">
      <c r="A4597" s="3" t="s">
        <v>8</v>
      </c>
      <c r="B4597" s="3">
        <v>2002</v>
      </c>
      <c r="C4597" s="3">
        <v>172</v>
      </c>
      <c r="D4597" s="3">
        <v>4.4285908999999997</v>
      </c>
      <c r="E4597" s="3">
        <v>5.3621993000000003</v>
      </c>
      <c r="F4597" s="3">
        <v>40.892498000000003</v>
      </c>
    </row>
    <row r="4598" spans="1:6">
      <c r="A4598" s="3" t="s">
        <v>8</v>
      </c>
      <c r="B4598" s="3">
        <v>2003</v>
      </c>
      <c r="C4598" s="3">
        <v>172</v>
      </c>
      <c r="D4598" s="3">
        <v>4.2613042999999999</v>
      </c>
      <c r="E4598" s="3">
        <v>3.9706248999999998</v>
      </c>
      <c r="F4598" s="3">
        <v>40.116241000000002</v>
      </c>
    </row>
    <row r="4599" spans="1:6">
      <c r="A4599" s="3" t="s">
        <v>8</v>
      </c>
      <c r="B4599" s="3">
        <v>2003</v>
      </c>
      <c r="C4599" s="3">
        <v>172</v>
      </c>
      <c r="D4599" s="3">
        <v>4.0476000000000001</v>
      </c>
      <c r="E4599" s="3">
        <v>3.9706248999999998</v>
      </c>
      <c r="F4599" s="3">
        <v>40.116241000000002</v>
      </c>
    </row>
    <row r="4600" spans="1:6">
      <c r="A4600" s="3" t="s">
        <v>8</v>
      </c>
      <c r="B4600" s="3">
        <v>2003</v>
      </c>
      <c r="C4600" s="3">
        <v>172</v>
      </c>
      <c r="D4600" s="3">
        <v>4.1028095000000002</v>
      </c>
      <c r="E4600" s="3">
        <v>3.9706248999999998</v>
      </c>
      <c r="F4600" s="3">
        <v>40.116241000000002</v>
      </c>
    </row>
    <row r="4601" spans="1:6">
      <c r="A4601" s="3" t="s">
        <v>8</v>
      </c>
      <c r="B4601" s="3">
        <v>2003</v>
      </c>
      <c r="C4601" s="3">
        <v>172</v>
      </c>
      <c r="D4601" s="3">
        <v>4.2119090999999997</v>
      </c>
      <c r="E4601" s="3">
        <v>3.9706248999999998</v>
      </c>
      <c r="F4601" s="3">
        <v>40.116241000000002</v>
      </c>
    </row>
    <row r="4602" spans="1:6">
      <c r="A4602" s="3" t="s">
        <v>8</v>
      </c>
      <c r="B4602" s="3">
        <v>2003</v>
      </c>
      <c r="C4602" s="3">
        <v>172</v>
      </c>
      <c r="D4602" s="3">
        <v>3.8961364000000001</v>
      </c>
      <c r="E4602" s="3">
        <v>3.9706248999999998</v>
      </c>
      <c r="F4602" s="3">
        <v>40.116241000000002</v>
      </c>
    </row>
    <row r="4603" spans="1:6">
      <c r="A4603" s="3" t="s">
        <v>8</v>
      </c>
      <c r="B4603" s="3">
        <v>2003</v>
      </c>
      <c r="C4603" s="3">
        <v>172</v>
      </c>
      <c r="D4603" s="3">
        <v>3.6947142999999998</v>
      </c>
      <c r="E4603" s="3">
        <v>3.9706248999999998</v>
      </c>
      <c r="F4603" s="3">
        <v>40.116241000000002</v>
      </c>
    </row>
    <row r="4604" spans="1:6">
      <c r="A4604" s="3" t="s">
        <v>8</v>
      </c>
      <c r="B4604" s="3">
        <v>2003</v>
      </c>
      <c r="C4604" s="3">
        <v>172</v>
      </c>
      <c r="D4604" s="3">
        <v>4.0130435000000002</v>
      </c>
      <c r="E4604" s="3">
        <v>3.9706248999999998</v>
      </c>
      <c r="F4604" s="3">
        <v>40.116241000000002</v>
      </c>
    </row>
    <row r="4605" spans="1:6">
      <c r="A4605" s="3" t="s">
        <v>8</v>
      </c>
      <c r="B4605" s="3">
        <v>2003</v>
      </c>
      <c r="C4605" s="3">
        <v>172</v>
      </c>
      <c r="D4605" s="3">
        <v>4.1702380999999997</v>
      </c>
      <c r="E4605" s="3">
        <v>3.9706248999999998</v>
      </c>
      <c r="F4605" s="3">
        <v>40.116241000000002</v>
      </c>
    </row>
    <row r="4606" spans="1:6">
      <c r="A4606" s="3" t="s">
        <v>8</v>
      </c>
      <c r="B4606" s="3">
        <v>2003</v>
      </c>
      <c r="C4606" s="3">
        <v>172</v>
      </c>
      <c r="D4606" s="3">
        <v>4.1878181999999997</v>
      </c>
      <c r="E4606" s="3">
        <v>3.9706248999999998</v>
      </c>
      <c r="F4606" s="3">
        <v>40.116241000000002</v>
      </c>
    </row>
    <row r="4607" spans="1:6">
      <c r="A4607" s="3" t="s">
        <v>8</v>
      </c>
      <c r="B4607" s="3">
        <v>2003</v>
      </c>
      <c r="C4607" s="3">
        <v>172</v>
      </c>
      <c r="D4607" s="3">
        <v>4.2526957000000003</v>
      </c>
      <c r="E4607" s="3">
        <v>3.9706248999999998</v>
      </c>
      <c r="F4607" s="3">
        <v>40.116241000000002</v>
      </c>
    </row>
    <row r="4608" spans="1:6">
      <c r="A4608" s="3" t="s">
        <v>8</v>
      </c>
      <c r="B4608" s="3">
        <v>2003</v>
      </c>
      <c r="C4608" s="3">
        <v>172</v>
      </c>
      <c r="D4608" s="3">
        <v>4.38565</v>
      </c>
      <c r="E4608" s="3">
        <v>3.9706248999999998</v>
      </c>
      <c r="F4608" s="3">
        <v>40.116241000000002</v>
      </c>
    </row>
    <row r="4609" spans="1:6">
      <c r="A4609" s="3" t="s">
        <v>8</v>
      </c>
      <c r="B4609" s="3">
        <v>2003</v>
      </c>
      <c r="C4609" s="3">
        <v>172</v>
      </c>
      <c r="D4609" s="3">
        <v>4.3053043000000004</v>
      </c>
      <c r="E4609" s="3">
        <v>3.9706248999999998</v>
      </c>
      <c r="F4609" s="3">
        <v>40.116241000000002</v>
      </c>
    </row>
    <row r="4610" spans="1:6">
      <c r="A4610" s="3" t="s">
        <v>8</v>
      </c>
      <c r="B4610" s="3">
        <v>2004</v>
      </c>
      <c r="C4610" s="3">
        <v>172</v>
      </c>
      <c r="D4610" s="3">
        <v>4.1647273</v>
      </c>
      <c r="E4610" s="3">
        <v>2.2676140999999999</v>
      </c>
      <c r="F4610" s="3">
        <v>42.687595000000002</v>
      </c>
    </row>
    <row r="4611" spans="1:6">
      <c r="A4611" s="3" t="s">
        <v>8</v>
      </c>
      <c r="B4611" s="3">
        <v>2004</v>
      </c>
      <c r="C4611" s="3">
        <v>172</v>
      </c>
      <c r="D4611" s="3">
        <v>4.0984999999999996</v>
      </c>
      <c r="E4611" s="3">
        <v>2.2676140999999999</v>
      </c>
      <c r="F4611" s="3">
        <v>42.687595000000002</v>
      </c>
    </row>
    <row r="4612" spans="1:6">
      <c r="A4612" s="3" t="s">
        <v>8</v>
      </c>
      <c r="B4612" s="3">
        <v>2004</v>
      </c>
      <c r="C4612" s="3">
        <v>172</v>
      </c>
      <c r="D4612" s="3">
        <v>3.9096522</v>
      </c>
      <c r="E4612" s="3">
        <v>2.2676140999999999</v>
      </c>
      <c r="F4612" s="3">
        <v>42.687595000000002</v>
      </c>
    </row>
    <row r="4613" spans="1:6">
      <c r="A4613" s="3" t="s">
        <v>8</v>
      </c>
      <c r="B4613" s="3">
        <v>2004</v>
      </c>
      <c r="C4613" s="3">
        <v>172</v>
      </c>
      <c r="D4613" s="3">
        <v>4.1334090999999997</v>
      </c>
      <c r="E4613" s="3">
        <v>2.2676140999999999</v>
      </c>
      <c r="F4613" s="3">
        <v>42.687595000000002</v>
      </c>
    </row>
    <row r="4614" spans="1:6">
      <c r="A4614" s="3" t="s">
        <v>8</v>
      </c>
      <c r="B4614" s="3">
        <v>2004</v>
      </c>
      <c r="C4614" s="3">
        <v>172</v>
      </c>
      <c r="D4614" s="3">
        <v>4.4323810000000003</v>
      </c>
      <c r="E4614" s="3">
        <v>2.2676140999999999</v>
      </c>
      <c r="F4614" s="3">
        <v>42.687595000000002</v>
      </c>
    </row>
    <row r="4615" spans="1:6">
      <c r="A4615" s="3" t="s">
        <v>8</v>
      </c>
      <c r="B4615" s="3">
        <v>2004</v>
      </c>
      <c r="C4615" s="3">
        <v>172</v>
      </c>
      <c r="D4615" s="3">
        <v>4.4737273000000002</v>
      </c>
      <c r="E4615" s="3">
        <v>2.2676140999999999</v>
      </c>
      <c r="F4615" s="3">
        <v>42.687595000000002</v>
      </c>
    </row>
    <row r="4616" spans="1:6">
      <c r="A4616" s="3" t="s">
        <v>8</v>
      </c>
      <c r="B4616" s="3">
        <v>2004</v>
      </c>
      <c r="C4616" s="3">
        <v>172</v>
      </c>
      <c r="D4616" s="3">
        <v>4.3518182000000003</v>
      </c>
      <c r="E4616" s="3">
        <v>2.2676140999999999</v>
      </c>
      <c r="F4616" s="3">
        <v>42.687595000000002</v>
      </c>
    </row>
    <row r="4617" spans="1:6">
      <c r="A4617" s="3" t="s">
        <v>8</v>
      </c>
      <c r="B4617" s="3">
        <v>2004</v>
      </c>
      <c r="C4617" s="3">
        <v>172</v>
      </c>
      <c r="D4617" s="3">
        <v>4.1955454999999997</v>
      </c>
      <c r="E4617" s="3">
        <v>2.2676140999999999</v>
      </c>
      <c r="F4617" s="3">
        <v>42.687595000000002</v>
      </c>
    </row>
    <row r="4618" spans="1:6">
      <c r="A4618" s="3" t="s">
        <v>8</v>
      </c>
      <c r="B4618" s="3">
        <v>2004</v>
      </c>
      <c r="C4618" s="3">
        <v>172</v>
      </c>
      <c r="D4618" s="3">
        <v>4.1332272999999997</v>
      </c>
      <c r="E4618" s="3">
        <v>2.2676140999999999</v>
      </c>
      <c r="F4618" s="3">
        <v>42.687595000000002</v>
      </c>
    </row>
    <row r="4619" spans="1:6">
      <c r="A4619" s="3" t="s">
        <v>8</v>
      </c>
      <c r="B4619" s="3">
        <v>2004</v>
      </c>
      <c r="C4619" s="3">
        <v>172</v>
      </c>
      <c r="D4619" s="3">
        <v>4.0031904999999997</v>
      </c>
      <c r="E4619" s="3">
        <v>2.2676140999999999</v>
      </c>
      <c r="F4619" s="3">
        <v>42.687595000000002</v>
      </c>
    </row>
    <row r="4620" spans="1:6">
      <c r="A4620" s="3" t="s">
        <v>8</v>
      </c>
      <c r="B4620" s="3">
        <v>2004</v>
      </c>
      <c r="C4620" s="3">
        <v>172</v>
      </c>
      <c r="D4620" s="3">
        <v>3.8879545000000002</v>
      </c>
      <c r="E4620" s="3">
        <v>2.2676140999999999</v>
      </c>
      <c r="F4620" s="3">
        <v>42.687595000000002</v>
      </c>
    </row>
    <row r="4621" spans="1:6">
      <c r="A4621" s="3" t="s">
        <v>8</v>
      </c>
      <c r="B4621" s="3">
        <v>2004</v>
      </c>
      <c r="C4621" s="3">
        <v>172</v>
      </c>
      <c r="D4621" s="3">
        <v>3.6701304000000001</v>
      </c>
      <c r="E4621" s="3">
        <v>2.2676140999999999</v>
      </c>
      <c r="F4621" s="3">
        <v>42.687595000000002</v>
      </c>
    </row>
    <row r="4622" spans="1:6">
      <c r="A4622" s="3" t="s">
        <v>8</v>
      </c>
      <c r="B4622" s="3">
        <v>2005</v>
      </c>
      <c r="C4622" s="3">
        <v>172</v>
      </c>
      <c r="D4622" s="3">
        <v>3.5899047999999998</v>
      </c>
      <c r="E4622" s="3">
        <v>2.0886312</v>
      </c>
      <c r="F4622" s="3">
        <v>42.572341999999999</v>
      </c>
    </row>
    <row r="4623" spans="1:6">
      <c r="A4623" s="3" t="s">
        <v>8</v>
      </c>
      <c r="B4623" s="3">
        <v>2005</v>
      </c>
      <c r="C4623" s="3">
        <v>172</v>
      </c>
      <c r="D4623" s="3">
        <v>3.5667</v>
      </c>
      <c r="E4623" s="3">
        <v>2.0886312</v>
      </c>
      <c r="F4623" s="3">
        <v>42.572341999999999</v>
      </c>
    </row>
    <row r="4624" spans="1:6">
      <c r="A4624" s="3" t="s">
        <v>8</v>
      </c>
      <c r="B4624" s="3">
        <v>2005</v>
      </c>
      <c r="C4624" s="3">
        <v>172</v>
      </c>
      <c r="D4624" s="3">
        <v>3.7110435000000002</v>
      </c>
      <c r="E4624" s="3">
        <v>2.0886312</v>
      </c>
      <c r="F4624" s="3">
        <v>42.572341999999999</v>
      </c>
    </row>
    <row r="4625" spans="1:6">
      <c r="A4625" s="3" t="s">
        <v>8</v>
      </c>
      <c r="B4625" s="3">
        <v>2005</v>
      </c>
      <c r="C4625" s="3">
        <v>172</v>
      </c>
      <c r="D4625" s="3">
        <v>3.5001429000000002</v>
      </c>
      <c r="E4625" s="3">
        <v>2.0886312</v>
      </c>
      <c r="F4625" s="3">
        <v>42.572341999999999</v>
      </c>
    </row>
    <row r="4626" spans="1:6">
      <c r="A4626" s="3" t="s">
        <v>8</v>
      </c>
      <c r="B4626" s="3">
        <v>2005</v>
      </c>
      <c r="C4626" s="3">
        <v>172</v>
      </c>
      <c r="D4626" s="3">
        <v>3.3292272999999999</v>
      </c>
      <c r="E4626" s="3">
        <v>2.0886312</v>
      </c>
      <c r="F4626" s="3">
        <v>42.572341999999999</v>
      </c>
    </row>
    <row r="4627" spans="1:6">
      <c r="A4627" s="3" t="s">
        <v>8</v>
      </c>
      <c r="B4627" s="3">
        <v>2005</v>
      </c>
      <c r="C4627" s="3">
        <v>172</v>
      </c>
      <c r="D4627" s="3">
        <v>3.1510908999999998</v>
      </c>
      <c r="E4627" s="3">
        <v>2.0886312</v>
      </c>
      <c r="F4627" s="3">
        <v>42.572341999999999</v>
      </c>
    </row>
    <row r="4628" spans="1:6">
      <c r="A4628" s="3" t="s">
        <v>8</v>
      </c>
      <c r="B4628" s="3">
        <v>2005</v>
      </c>
      <c r="C4628" s="3">
        <v>172</v>
      </c>
      <c r="D4628" s="3">
        <v>3.1844762000000002</v>
      </c>
      <c r="E4628" s="3">
        <v>2.0886312</v>
      </c>
      <c r="F4628" s="3">
        <v>42.572341999999999</v>
      </c>
    </row>
    <row r="4629" spans="1:6">
      <c r="A4629" s="3" t="s">
        <v>8</v>
      </c>
      <c r="B4629" s="3">
        <v>2005</v>
      </c>
      <c r="C4629" s="3">
        <v>172</v>
      </c>
      <c r="D4629" s="3">
        <v>3.1976521999999998</v>
      </c>
      <c r="E4629" s="3">
        <v>2.0886312</v>
      </c>
      <c r="F4629" s="3">
        <v>42.572341999999999</v>
      </c>
    </row>
    <row r="4630" spans="1:6">
      <c r="A4630" s="3" t="s">
        <v>8</v>
      </c>
      <c r="B4630" s="3">
        <v>2005</v>
      </c>
      <c r="C4630" s="3">
        <v>172</v>
      </c>
      <c r="D4630" s="3">
        <v>3.0385455000000001</v>
      </c>
      <c r="E4630" s="3">
        <v>2.0886312</v>
      </c>
      <c r="F4630" s="3">
        <v>42.572341999999999</v>
      </c>
    </row>
    <row r="4631" spans="1:6">
      <c r="A4631" s="3" t="s">
        <v>8</v>
      </c>
      <c r="B4631" s="3">
        <v>2005</v>
      </c>
      <c r="C4631" s="3">
        <v>172</v>
      </c>
      <c r="D4631" s="3">
        <v>3.2022381000000002</v>
      </c>
      <c r="E4631" s="3">
        <v>2.0886312</v>
      </c>
      <c r="F4631" s="3">
        <v>42.572341999999999</v>
      </c>
    </row>
    <row r="4632" spans="1:6">
      <c r="A4632" s="3" t="s">
        <v>8</v>
      </c>
      <c r="B4632" s="3">
        <v>2005</v>
      </c>
      <c r="C4632" s="3">
        <v>172</v>
      </c>
      <c r="D4632" s="3">
        <v>3.4041817999999999</v>
      </c>
      <c r="E4632" s="3">
        <v>2.0886312</v>
      </c>
      <c r="F4632" s="3">
        <v>42.572341999999999</v>
      </c>
    </row>
    <row r="4633" spans="1:6">
      <c r="A4633" s="3" t="s">
        <v>8</v>
      </c>
      <c r="B4633" s="3">
        <v>2005</v>
      </c>
      <c r="C4633" s="3">
        <v>172</v>
      </c>
      <c r="D4633" s="3">
        <v>3.2896817999999999</v>
      </c>
      <c r="E4633" s="3">
        <v>2.0886312</v>
      </c>
      <c r="F4633" s="3">
        <v>42.572341999999999</v>
      </c>
    </row>
    <row r="4634" spans="1:6">
      <c r="A4634" s="3" t="s">
        <v>8</v>
      </c>
      <c r="B4634" s="3">
        <v>2006</v>
      </c>
      <c r="C4634" s="3">
        <v>172</v>
      </c>
      <c r="D4634" s="3">
        <v>3.2729545</v>
      </c>
      <c r="E4634" s="3">
        <v>2.5488634000000001</v>
      </c>
      <c r="F4634" s="3">
        <v>39.864711999999997</v>
      </c>
    </row>
    <row r="4635" spans="1:6">
      <c r="A4635" s="3" t="s">
        <v>8</v>
      </c>
      <c r="B4635" s="3">
        <v>2006</v>
      </c>
      <c r="C4635" s="3">
        <v>172</v>
      </c>
      <c r="D4635" s="3">
        <v>3.4364499999999998</v>
      </c>
      <c r="E4635" s="3">
        <v>2.5488634000000001</v>
      </c>
      <c r="F4635" s="3">
        <v>39.864711999999997</v>
      </c>
    </row>
    <row r="4636" spans="1:6">
      <c r="A4636" s="3" t="s">
        <v>8</v>
      </c>
      <c r="B4636" s="3">
        <v>2006</v>
      </c>
      <c r="C4636" s="3">
        <v>172</v>
      </c>
      <c r="D4636" s="3">
        <v>3.6208695999999998</v>
      </c>
      <c r="E4636" s="3">
        <v>2.5488634000000001</v>
      </c>
      <c r="F4636" s="3">
        <v>39.864711999999997</v>
      </c>
    </row>
    <row r="4637" spans="1:6">
      <c r="A4637" s="3" t="s">
        <v>8</v>
      </c>
      <c r="B4637" s="3">
        <v>2006</v>
      </c>
      <c r="C4637" s="3">
        <v>172</v>
      </c>
      <c r="D4637" s="3">
        <v>3.8912499999999999</v>
      </c>
      <c r="E4637" s="3">
        <v>2.5488634000000001</v>
      </c>
      <c r="F4637" s="3">
        <v>39.864711999999997</v>
      </c>
    </row>
    <row r="4638" spans="1:6">
      <c r="A4638" s="3" t="s">
        <v>8</v>
      </c>
      <c r="B4638" s="3">
        <v>2006</v>
      </c>
      <c r="C4638" s="3">
        <v>172</v>
      </c>
      <c r="D4638" s="3">
        <v>3.9300435</v>
      </c>
      <c r="E4638" s="3">
        <v>2.5488634000000001</v>
      </c>
      <c r="F4638" s="3">
        <v>39.864711999999997</v>
      </c>
    </row>
    <row r="4639" spans="1:6">
      <c r="A4639" s="3" t="s">
        <v>8</v>
      </c>
      <c r="B4639" s="3">
        <v>2006</v>
      </c>
      <c r="C4639" s="3">
        <v>172</v>
      </c>
      <c r="D4639" s="3">
        <v>3.9535909</v>
      </c>
      <c r="E4639" s="3">
        <v>2.5488634000000001</v>
      </c>
      <c r="F4639" s="3">
        <v>39.864711999999997</v>
      </c>
    </row>
    <row r="4640" spans="1:6">
      <c r="A4640" s="3" t="s">
        <v>8</v>
      </c>
      <c r="B4640" s="3">
        <v>2006</v>
      </c>
      <c r="C4640" s="3">
        <v>172</v>
      </c>
      <c r="D4640" s="3">
        <v>4.0545714000000004</v>
      </c>
      <c r="E4640" s="3">
        <v>2.5488634000000001</v>
      </c>
      <c r="F4640" s="3">
        <v>39.864711999999997</v>
      </c>
    </row>
    <row r="4641" spans="1:6">
      <c r="A4641" s="3" t="s">
        <v>8</v>
      </c>
      <c r="B4641" s="3">
        <v>2006</v>
      </c>
      <c r="C4641" s="3">
        <v>172</v>
      </c>
      <c r="D4641" s="3">
        <v>3.9292609000000001</v>
      </c>
      <c r="E4641" s="3">
        <v>2.5488634000000001</v>
      </c>
      <c r="F4641" s="3">
        <v>39.864711999999997</v>
      </c>
    </row>
    <row r="4642" spans="1:6">
      <c r="A4642" s="3" t="s">
        <v>8</v>
      </c>
      <c r="B4642" s="3">
        <v>2006</v>
      </c>
      <c r="C4642" s="3">
        <v>172</v>
      </c>
      <c r="D4642" s="3">
        <v>3.7968095000000002</v>
      </c>
      <c r="E4642" s="3">
        <v>2.5488634000000001</v>
      </c>
      <c r="F4642" s="3">
        <v>39.864711999999997</v>
      </c>
    </row>
    <row r="4643" spans="1:6">
      <c r="A4643" s="3" t="s">
        <v>8</v>
      </c>
      <c r="B4643" s="3">
        <v>2006</v>
      </c>
      <c r="C4643" s="3">
        <v>172</v>
      </c>
      <c r="D4643" s="3">
        <v>3.8363182</v>
      </c>
      <c r="E4643" s="3">
        <v>2.5488634000000001</v>
      </c>
      <c r="F4643" s="3">
        <v>39.864711999999997</v>
      </c>
    </row>
    <row r="4644" spans="1:6">
      <c r="A4644" s="3" t="s">
        <v>8</v>
      </c>
      <c r="B4644" s="3">
        <v>2006</v>
      </c>
      <c r="C4644" s="3">
        <v>172</v>
      </c>
      <c r="D4644" s="3">
        <v>3.7531363999999998</v>
      </c>
      <c r="E4644" s="3">
        <v>2.5488634000000001</v>
      </c>
      <c r="F4644" s="3">
        <v>39.864711999999997</v>
      </c>
    </row>
    <row r="4645" spans="1:6">
      <c r="A4645" s="3" t="s">
        <v>8</v>
      </c>
      <c r="B4645" s="3">
        <v>2006</v>
      </c>
      <c r="C4645" s="3">
        <v>172</v>
      </c>
      <c r="D4645" s="3">
        <v>3.8282856999999999</v>
      </c>
      <c r="E4645" s="3">
        <v>2.5488634000000001</v>
      </c>
      <c r="F4645" s="3">
        <v>39.864711999999997</v>
      </c>
    </row>
    <row r="4646" spans="1:6">
      <c r="A4646" s="3" t="s">
        <v>8</v>
      </c>
      <c r="B4646" s="3">
        <v>2007</v>
      </c>
      <c r="C4646" s="3">
        <v>172</v>
      </c>
      <c r="D4646" s="3">
        <v>4.0535217000000001</v>
      </c>
      <c r="E4646" s="3">
        <v>3.7337644000000001</v>
      </c>
      <c r="F4646" s="3">
        <v>37.997188999999999</v>
      </c>
    </row>
    <row r="4647" spans="1:6">
      <c r="A4647" s="3" t="s">
        <v>8</v>
      </c>
      <c r="B4647" s="3">
        <v>2007</v>
      </c>
      <c r="C4647" s="3">
        <v>172</v>
      </c>
      <c r="D4647" s="3">
        <v>4.0759499999999997</v>
      </c>
      <c r="E4647" s="3">
        <v>3.7337644000000001</v>
      </c>
      <c r="F4647" s="3">
        <v>37.997188999999999</v>
      </c>
    </row>
    <row r="4648" spans="1:6">
      <c r="A4648" s="3" t="s">
        <v>8</v>
      </c>
      <c r="B4648" s="3">
        <v>2007</v>
      </c>
      <c r="C4648" s="3">
        <v>172</v>
      </c>
      <c r="D4648" s="3">
        <v>3.9778636000000001</v>
      </c>
      <c r="E4648" s="3">
        <v>3.7337644000000001</v>
      </c>
      <c r="F4648" s="3">
        <v>37.997188999999999</v>
      </c>
    </row>
    <row r="4649" spans="1:6">
      <c r="A4649" s="3" t="s">
        <v>8</v>
      </c>
      <c r="B4649" s="3">
        <v>2007</v>
      </c>
      <c r="C4649" s="3">
        <v>172</v>
      </c>
      <c r="D4649" s="3">
        <v>4.1925238</v>
      </c>
      <c r="E4649" s="3">
        <v>3.7337644000000001</v>
      </c>
      <c r="F4649" s="3">
        <v>37.997188999999999</v>
      </c>
    </row>
    <row r="4650" spans="1:6">
      <c r="A4650" s="3" t="s">
        <v>8</v>
      </c>
      <c r="B4650" s="3">
        <v>2007</v>
      </c>
      <c r="C4650" s="3">
        <v>172</v>
      </c>
      <c r="D4650" s="3">
        <v>4.3269564999999997</v>
      </c>
      <c r="E4650" s="3">
        <v>3.7337644000000001</v>
      </c>
      <c r="F4650" s="3">
        <v>37.997188999999999</v>
      </c>
    </row>
    <row r="4651" spans="1:6">
      <c r="A4651" s="3" t="s">
        <v>8</v>
      </c>
      <c r="B4651" s="3">
        <v>2007</v>
      </c>
      <c r="C4651" s="3">
        <v>172</v>
      </c>
      <c r="D4651" s="3">
        <v>4.6221429000000001</v>
      </c>
      <c r="E4651" s="3">
        <v>3.7337644000000001</v>
      </c>
      <c r="F4651" s="3">
        <v>37.997188999999999</v>
      </c>
    </row>
    <row r="4652" spans="1:6">
      <c r="A4652" s="3" t="s">
        <v>8</v>
      </c>
      <c r="B4652" s="3">
        <v>2007</v>
      </c>
      <c r="C4652" s="3">
        <v>172</v>
      </c>
      <c r="D4652" s="3">
        <v>4.5809544999999998</v>
      </c>
      <c r="E4652" s="3">
        <v>3.7337644000000001</v>
      </c>
      <c r="F4652" s="3">
        <v>37.997188999999999</v>
      </c>
    </row>
    <row r="4653" spans="1:6">
      <c r="A4653" s="3" t="s">
        <v>8</v>
      </c>
      <c r="B4653" s="3">
        <v>2007</v>
      </c>
      <c r="C4653" s="3">
        <v>172</v>
      </c>
      <c r="D4653" s="3">
        <v>4.3841739000000004</v>
      </c>
      <c r="E4653" s="3">
        <v>3.7337644000000001</v>
      </c>
      <c r="F4653" s="3">
        <v>37.997188999999999</v>
      </c>
    </row>
    <row r="4654" spans="1:6">
      <c r="A4654" s="3" t="s">
        <v>8</v>
      </c>
      <c r="B4654" s="3">
        <v>2007</v>
      </c>
      <c r="C4654" s="3">
        <v>172</v>
      </c>
      <c r="D4654" s="3">
        <v>4.3383500000000002</v>
      </c>
      <c r="E4654" s="3">
        <v>3.7337644000000001</v>
      </c>
      <c r="F4654" s="3">
        <v>37.997188999999999</v>
      </c>
    </row>
    <row r="4655" spans="1:6">
      <c r="A4655" s="3" t="s">
        <v>8</v>
      </c>
      <c r="B4655" s="3">
        <v>2007</v>
      </c>
      <c r="C4655" s="3">
        <v>172</v>
      </c>
      <c r="D4655" s="3">
        <v>4.3733043</v>
      </c>
      <c r="E4655" s="3">
        <v>3.7337644000000001</v>
      </c>
      <c r="F4655" s="3">
        <v>37.997188999999999</v>
      </c>
    </row>
    <row r="4656" spans="1:6">
      <c r="A4656" s="3" t="s">
        <v>8</v>
      </c>
      <c r="B4656" s="3">
        <v>2007</v>
      </c>
      <c r="C4656" s="3">
        <v>172</v>
      </c>
      <c r="D4656" s="3">
        <v>4.2142273000000001</v>
      </c>
      <c r="E4656" s="3">
        <v>3.7337644000000001</v>
      </c>
      <c r="F4656" s="3">
        <v>37.997188999999999</v>
      </c>
    </row>
    <row r="4657" spans="1:6">
      <c r="A4657" s="3" t="s">
        <v>8</v>
      </c>
      <c r="B4657" s="3">
        <v>2007</v>
      </c>
      <c r="C4657" s="3">
        <v>172</v>
      </c>
      <c r="D4657" s="3">
        <v>4.3430476000000002</v>
      </c>
      <c r="E4657" s="3">
        <v>3.7337644000000001</v>
      </c>
      <c r="F4657" s="3">
        <v>37.997188999999999</v>
      </c>
    </row>
    <row r="4658" spans="1:6">
      <c r="A4658" s="3" t="s">
        <v>8</v>
      </c>
      <c r="B4658" s="3">
        <v>2008</v>
      </c>
      <c r="C4658" s="3">
        <v>172</v>
      </c>
      <c r="D4658" s="3">
        <v>4.1374348000000003</v>
      </c>
      <c r="E4658" s="3">
        <v>4.7892637000000002</v>
      </c>
      <c r="F4658" s="3">
        <v>33.903998999999999</v>
      </c>
    </row>
    <row r="4659" spans="1:6">
      <c r="A4659" s="3" t="s">
        <v>8</v>
      </c>
      <c r="B4659" s="3">
        <v>2008</v>
      </c>
      <c r="C4659" s="3">
        <v>172</v>
      </c>
      <c r="D4659" s="3">
        <v>4.0507619000000004</v>
      </c>
      <c r="E4659" s="3">
        <v>4.7892637000000002</v>
      </c>
      <c r="F4659" s="3">
        <v>33.903998999999999</v>
      </c>
    </row>
    <row r="4660" spans="1:6">
      <c r="A4660" s="3" t="s">
        <v>8</v>
      </c>
      <c r="B4660" s="3">
        <v>2008</v>
      </c>
      <c r="C4660" s="3">
        <v>172</v>
      </c>
      <c r="D4660" s="3">
        <v>3.9865238000000001</v>
      </c>
      <c r="E4660" s="3">
        <v>4.7892637000000002</v>
      </c>
      <c r="F4660" s="3">
        <v>33.903998999999999</v>
      </c>
    </row>
    <row r="4661" spans="1:6">
      <c r="A4661" s="3" t="s">
        <v>8</v>
      </c>
      <c r="B4661" s="3">
        <v>2008</v>
      </c>
      <c r="C4661" s="3">
        <v>172</v>
      </c>
      <c r="D4661" s="3">
        <v>4.2153635999999999</v>
      </c>
      <c r="E4661" s="3">
        <v>4.7892637000000002</v>
      </c>
      <c r="F4661" s="3">
        <v>33.903998999999999</v>
      </c>
    </row>
    <row r="4662" spans="1:6">
      <c r="A4662" s="3" t="s">
        <v>8</v>
      </c>
      <c r="B4662" s="3">
        <v>2008</v>
      </c>
      <c r="C4662" s="3">
        <v>172</v>
      </c>
      <c r="D4662" s="3">
        <v>4.3614544999999998</v>
      </c>
      <c r="E4662" s="3">
        <v>4.7892637000000002</v>
      </c>
      <c r="F4662" s="3">
        <v>33.903998999999999</v>
      </c>
    </row>
    <row r="4663" spans="1:6">
      <c r="A4663" s="3" t="s">
        <v>8</v>
      </c>
      <c r="B4663" s="3">
        <v>2008</v>
      </c>
      <c r="C4663" s="3">
        <v>172</v>
      </c>
      <c r="D4663" s="3">
        <v>4.7220952</v>
      </c>
      <c r="E4663" s="3">
        <v>4.7892637000000002</v>
      </c>
      <c r="F4663" s="3">
        <v>33.903998999999999</v>
      </c>
    </row>
    <row r="4664" spans="1:6">
      <c r="A4664" s="3" t="s">
        <v>8</v>
      </c>
      <c r="B4664" s="3">
        <v>2008</v>
      </c>
      <c r="C4664" s="3">
        <v>172</v>
      </c>
      <c r="D4664" s="3">
        <v>4.6833477999999999</v>
      </c>
      <c r="E4664" s="3">
        <v>4.7892637000000002</v>
      </c>
      <c r="F4664" s="3">
        <v>33.903998999999999</v>
      </c>
    </row>
    <row r="4665" spans="1:6">
      <c r="A4665" s="3" t="s">
        <v>8</v>
      </c>
      <c r="B4665" s="3">
        <v>2008</v>
      </c>
      <c r="C4665" s="3">
        <v>172</v>
      </c>
      <c r="D4665" s="3">
        <v>4.3796189999999999</v>
      </c>
      <c r="E4665" s="3">
        <v>4.7892637000000002</v>
      </c>
      <c r="F4665" s="3">
        <v>33.903998999999999</v>
      </c>
    </row>
    <row r="4666" spans="1:6">
      <c r="A4666" s="3" t="s">
        <v>8</v>
      </c>
      <c r="B4666" s="3">
        <v>2008</v>
      </c>
      <c r="C4666" s="3">
        <v>172</v>
      </c>
      <c r="D4666" s="3">
        <v>4.3187272999999999</v>
      </c>
      <c r="E4666" s="3">
        <v>4.7892637000000002</v>
      </c>
      <c r="F4666" s="3">
        <v>33.903998999999999</v>
      </c>
    </row>
    <row r="4667" spans="1:6">
      <c r="A4667" s="3" t="s">
        <v>8</v>
      </c>
      <c r="B4667" s="3">
        <v>2008</v>
      </c>
      <c r="C4667" s="3">
        <v>172</v>
      </c>
      <c r="D4667" s="3">
        <v>4.1768261000000004</v>
      </c>
      <c r="E4667" s="3">
        <v>4.7892637000000002</v>
      </c>
      <c r="F4667" s="3">
        <v>33.903998999999999</v>
      </c>
    </row>
    <row r="4668" spans="1:6">
      <c r="A4668" s="3" t="s">
        <v>8</v>
      </c>
      <c r="B4668" s="3">
        <v>2008</v>
      </c>
      <c r="C4668" s="3">
        <v>172</v>
      </c>
      <c r="D4668" s="3">
        <v>4.0455500000000004</v>
      </c>
      <c r="E4668" s="3">
        <v>4.7892637000000002</v>
      </c>
      <c r="F4668" s="3">
        <v>33.903998999999999</v>
      </c>
    </row>
    <row r="4669" spans="1:6">
      <c r="A4669" s="3" t="s">
        <v>8</v>
      </c>
      <c r="B4669" s="3">
        <v>2008</v>
      </c>
      <c r="C4669" s="3">
        <v>172</v>
      </c>
      <c r="D4669" s="3">
        <v>3.7355217000000001</v>
      </c>
      <c r="E4669" s="3">
        <v>4.7892637000000002</v>
      </c>
      <c r="F4669" s="3">
        <v>33.903998999999999</v>
      </c>
    </row>
    <row r="4670" spans="1:6">
      <c r="A4670" s="3" t="s">
        <v>8</v>
      </c>
      <c r="B4670" s="3">
        <v>2009</v>
      </c>
      <c r="C4670" s="3">
        <v>172</v>
      </c>
      <c r="D4670" s="3">
        <v>3.8686818000000001</v>
      </c>
      <c r="E4670" s="3">
        <v>3.6507993000000001</v>
      </c>
      <c r="F4670" s="3">
        <v>32.560676999999998</v>
      </c>
    </row>
    <row r="4671" spans="1:6">
      <c r="A4671" s="3" t="s">
        <v>8</v>
      </c>
      <c r="B4671" s="3">
        <v>2009</v>
      </c>
      <c r="C4671" s="3">
        <v>172</v>
      </c>
      <c r="D4671" s="3">
        <v>3.9190499999999999</v>
      </c>
      <c r="E4671" s="3">
        <v>3.6507993000000001</v>
      </c>
      <c r="F4671" s="3">
        <v>32.560676999999998</v>
      </c>
    </row>
    <row r="4672" spans="1:6">
      <c r="A4672" s="3" t="s">
        <v>8</v>
      </c>
      <c r="B4672" s="3">
        <v>2009</v>
      </c>
      <c r="C4672" s="3">
        <v>172</v>
      </c>
      <c r="D4672" s="3">
        <v>3.7984545000000001</v>
      </c>
      <c r="E4672" s="3">
        <v>3.6507993000000001</v>
      </c>
      <c r="F4672" s="3">
        <v>32.560676999999998</v>
      </c>
    </row>
    <row r="4673" spans="1:6">
      <c r="A4673" s="3" t="s">
        <v>8</v>
      </c>
      <c r="B4673" s="3">
        <v>2009</v>
      </c>
      <c r="C4673" s="3">
        <v>172</v>
      </c>
      <c r="D4673" s="3">
        <v>3.7933636000000002</v>
      </c>
      <c r="E4673" s="3">
        <v>3.6507993000000001</v>
      </c>
      <c r="F4673" s="3">
        <v>32.560676999999998</v>
      </c>
    </row>
    <row r="4674" spans="1:6">
      <c r="A4674" s="3" t="s">
        <v>8</v>
      </c>
      <c r="B4674" s="3">
        <v>2009</v>
      </c>
      <c r="C4674" s="3">
        <v>172</v>
      </c>
      <c r="D4674" s="3">
        <v>3.8990952000000001</v>
      </c>
      <c r="E4674" s="3">
        <v>3.6507993000000001</v>
      </c>
      <c r="F4674" s="3">
        <v>32.560676999999998</v>
      </c>
    </row>
    <row r="4675" spans="1:6">
      <c r="A4675" s="3" t="s">
        <v>8</v>
      </c>
      <c r="B4675" s="3">
        <v>2009</v>
      </c>
      <c r="C4675" s="3">
        <v>172</v>
      </c>
      <c r="D4675" s="3">
        <v>3.9782727000000002</v>
      </c>
      <c r="E4675" s="3">
        <v>3.6507993000000001</v>
      </c>
      <c r="F4675" s="3">
        <v>32.560676999999998</v>
      </c>
    </row>
    <row r="4676" spans="1:6">
      <c r="A4676" s="3" t="s">
        <v>8</v>
      </c>
      <c r="B4676" s="3">
        <v>2009</v>
      </c>
      <c r="C4676" s="3">
        <v>172</v>
      </c>
      <c r="D4676" s="3">
        <v>3.7519130000000001</v>
      </c>
      <c r="E4676" s="3">
        <v>3.6507993000000001</v>
      </c>
      <c r="F4676" s="3">
        <v>32.560676999999998</v>
      </c>
    </row>
    <row r="4677" spans="1:6">
      <c r="A4677" s="3" t="s">
        <v>8</v>
      </c>
      <c r="B4677" s="3">
        <v>2009</v>
      </c>
      <c r="C4677" s="3">
        <v>172</v>
      </c>
      <c r="D4677" s="3">
        <v>3.6231428999999999</v>
      </c>
      <c r="E4677" s="3">
        <v>3.6507993000000001</v>
      </c>
      <c r="F4677" s="3">
        <v>32.560676999999998</v>
      </c>
    </row>
    <row r="4678" spans="1:6">
      <c r="A4678" s="3" t="s">
        <v>8</v>
      </c>
      <c r="B4678" s="3">
        <v>2009</v>
      </c>
      <c r="C4678" s="3">
        <v>172</v>
      </c>
      <c r="D4678" s="3">
        <v>3.5943635999999999</v>
      </c>
      <c r="E4678" s="3">
        <v>3.6507993000000001</v>
      </c>
      <c r="F4678" s="3">
        <v>32.560676999999998</v>
      </c>
    </row>
    <row r="4679" spans="1:6">
      <c r="A4679" s="3" t="s">
        <v>8</v>
      </c>
      <c r="B4679" s="3">
        <v>2009</v>
      </c>
      <c r="C4679" s="3">
        <v>172</v>
      </c>
      <c r="D4679" s="3">
        <v>3.5487726999999998</v>
      </c>
      <c r="E4679" s="3">
        <v>3.6507993000000001</v>
      </c>
      <c r="F4679" s="3">
        <v>32.560676999999998</v>
      </c>
    </row>
    <row r="4680" spans="1:6">
      <c r="A4680" s="3" t="s">
        <v>8</v>
      </c>
      <c r="B4680" s="3">
        <v>2009</v>
      </c>
      <c r="C4680" s="3">
        <v>172</v>
      </c>
      <c r="D4680" s="3">
        <v>3.5184761999999998</v>
      </c>
      <c r="E4680" s="3">
        <v>3.6507993000000001</v>
      </c>
      <c r="F4680" s="3">
        <v>32.560676999999998</v>
      </c>
    </row>
    <row r="4681" spans="1:6">
      <c r="A4681" s="3" t="s">
        <v>8</v>
      </c>
      <c r="B4681" s="3">
        <v>2009</v>
      </c>
      <c r="C4681" s="3">
        <v>172</v>
      </c>
      <c r="D4681" s="3">
        <v>3.4507826000000001</v>
      </c>
      <c r="E4681" s="3">
        <v>3.6507993000000001</v>
      </c>
      <c r="F4681" s="3">
        <v>32.560676999999998</v>
      </c>
    </row>
    <row r="4682" spans="1:6">
      <c r="A4682" s="3" t="s">
        <v>8</v>
      </c>
      <c r="B4682" s="3">
        <v>2010</v>
      </c>
      <c r="C4682" s="3">
        <v>172</v>
      </c>
      <c r="D4682" s="3">
        <v>3.4783333000000001</v>
      </c>
      <c r="E4682" s="3">
        <v>-2.8967733</v>
      </c>
      <c r="F4682" s="3">
        <v>41.531360999999997</v>
      </c>
    </row>
    <row r="4683" spans="1:6">
      <c r="A4683" s="3" t="s">
        <v>8</v>
      </c>
      <c r="B4683" s="3">
        <v>2010</v>
      </c>
      <c r="C4683" s="3">
        <v>172</v>
      </c>
      <c r="D4683" s="3">
        <v>3.3639999999999999</v>
      </c>
      <c r="E4683" s="3">
        <v>-2.8967733</v>
      </c>
      <c r="F4683" s="3">
        <v>41.531360999999997</v>
      </c>
    </row>
    <row r="4684" spans="1:6">
      <c r="A4684" s="3" t="s">
        <v>8</v>
      </c>
      <c r="B4684" s="3">
        <v>2010</v>
      </c>
      <c r="C4684" s="3">
        <v>172</v>
      </c>
      <c r="D4684" s="3">
        <v>3.3231304000000002</v>
      </c>
      <c r="E4684" s="3">
        <v>-2.8967733</v>
      </c>
      <c r="F4684" s="3">
        <v>41.531360999999997</v>
      </c>
    </row>
    <row r="4685" spans="1:6">
      <c r="A4685" s="3" t="s">
        <v>8</v>
      </c>
      <c r="B4685" s="3">
        <v>2010</v>
      </c>
      <c r="C4685" s="3">
        <v>172</v>
      </c>
      <c r="D4685" s="3">
        <v>3.3376817999999999</v>
      </c>
      <c r="E4685" s="3">
        <v>-2.8967733</v>
      </c>
      <c r="F4685" s="3">
        <v>41.531360999999997</v>
      </c>
    </row>
    <row r="4686" spans="1:6">
      <c r="A4686" s="3" t="s">
        <v>8</v>
      </c>
      <c r="B4686" s="3">
        <v>2010</v>
      </c>
      <c r="C4686" s="3">
        <v>172</v>
      </c>
      <c r="D4686" s="3">
        <v>3.0110000000000001</v>
      </c>
      <c r="E4686" s="3">
        <v>-2.8967733</v>
      </c>
      <c r="F4686" s="3">
        <v>41.531360999999997</v>
      </c>
    </row>
    <row r="4687" spans="1:6">
      <c r="A4687" s="3" t="s">
        <v>8</v>
      </c>
      <c r="B4687" s="3">
        <v>2010</v>
      </c>
      <c r="C4687" s="3">
        <v>172</v>
      </c>
      <c r="D4687" s="3">
        <v>2.8964544999999999</v>
      </c>
      <c r="E4687" s="3">
        <v>-2.8967733</v>
      </c>
      <c r="F4687" s="3">
        <v>41.531360999999997</v>
      </c>
    </row>
    <row r="4688" spans="1:6">
      <c r="A4688" s="3" t="s">
        <v>8</v>
      </c>
      <c r="B4688" s="3">
        <v>2010</v>
      </c>
      <c r="C4688" s="3">
        <v>172</v>
      </c>
      <c r="D4688" s="3">
        <v>2.8414545000000002</v>
      </c>
      <c r="E4688" s="3">
        <v>-2.8967733</v>
      </c>
      <c r="F4688" s="3">
        <v>41.531360999999997</v>
      </c>
    </row>
    <row r="4689" spans="1:6">
      <c r="A4689" s="3" t="s">
        <v>8</v>
      </c>
      <c r="B4689" s="3">
        <v>2010</v>
      </c>
      <c r="C4689" s="3">
        <v>172</v>
      </c>
      <c r="D4689" s="3">
        <v>2.5733636</v>
      </c>
      <c r="E4689" s="3">
        <v>-2.8967733</v>
      </c>
      <c r="F4689" s="3">
        <v>41.531360999999997</v>
      </c>
    </row>
    <row r="4690" spans="1:6">
      <c r="A4690" s="3" t="s">
        <v>8</v>
      </c>
      <c r="B4690" s="3">
        <v>2010</v>
      </c>
      <c r="C4690" s="3">
        <v>172</v>
      </c>
      <c r="D4690" s="3">
        <v>2.5564545000000001</v>
      </c>
      <c r="E4690" s="3">
        <v>-2.8967733</v>
      </c>
      <c r="F4690" s="3">
        <v>41.531360999999997</v>
      </c>
    </row>
    <row r="4691" spans="1:6">
      <c r="A4691" s="3" t="s">
        <v>8</v>
      </c>
      <c r="B4691" s="3">
        <v>2010</v>
      </c>
      <c r="C4691" s="3">
        <v>172</v>
      </c>
      <c r="D4691" s="3">
        <v>2.5942381000000001</v>
      </c>
      <c r="E4691" s="3">
        <v>-2.8967733</v>
      </c>
      <c r="F4691" s="3">
        <v>41.531360999999997</v>
      </c>
    </row>
    <row r="4692" spans="1:6">
      <c r="A4692" s="3" t="s">
        <v>8</v>
      </c>
      <c r="B4692" s="3">
        <v>2010</v>
      </c>
      <c r="C4692" s="3">
        <v>172</v>
      </c>
      <c r="D4692" s="3">
        <v>2.8001364</v>
      </c>
      <c r="E4692" s="3">
        <v>-2.8967733</v>
      </c>
      <c r="F4692" s="3">
        <v>41.531360999999997</v>
      </c>
    </row>
    <row r="4693" spans="1:6">
      <c r="A4693" s="3" t="s">
        <v>8</v>
      </c>
      <c r="B4693" s="3">
        <v>2010</v>
      </c>
      <c r="C4693" s="3">
        <v>172</v>
      </c>
      <c r="D4693" s="3">
        <v>3.1587391</v>
      </c>
      <c r="E4693" s="3">
        <v>-2.8967733</v>
      </c>
      <c r="F4693" s="3">
        <v>41.531360999999997</v>
      </c>
    </row>
    <row r="4694" spans="1:6">
      <c r="A4694" s="3" t="s">
        <v>8</v>
      </c>
      <c r="B4694" s="3">
        <v>2011</v>
      </c>
      <c r="C4694" s="3">
        <v>172</v>
      </c>
      <c r="D4694" s="3">
        <v>3.2433809999999998</v>
      </c>
      <c r="E4694" s="3">
        <v>-2.5446285999999998</v>
      </c>
      <c r="F4694" s="3">
        <v>46.904747</v>
      </c>
    </row>
    <row r="4695" spans="1:6">
      <c r="A4695" s="3" t="s">
        <v>8</v>
      </c>
      <c r="B4695" s="3">
        <v>2011</v>
      </c>
      <c r="C4695" s="3">
        <v>172</v>
      </c>
      <c r="D4695" s="3">
        <v>3.4195500000000001</v>
      </c>
      <c r="E4695" s="3">
        <v>-2.5446285999999998</v>
      </c>
      <c r="F4695" s="3">
        <v>46.904747</v>
      </c>
    </row>
    <row r="4696" spans="1:6">
      <c r="A4696" s="3" t="s">
        <v>8</v>
      </c>
      <c r="B4696" s="3">
        <v>2011</v>
      </c>
      <c r="C4696" s="3">
        <v>172</v>
      </c>
      <c r="D4696" s="3">
        <v>3.4443478000000001</v>
      </c>
      <c r="E4696" s="3">
        <v>-2.5446285999999998</v>
      </c>
      <c r="F4696" s="3">
        <v>46.904747</v>
      </c>
    </row>
    <row r="4697" spans="1:6">
      <c r="A4697" s="3" t="s">
        <v>8</v>
      </c>
      <c r="B4697" s="3">
        <v>2011</v>
      </c>
      <c r="C4697" s="3">
        <v>172</v>
      </c>
      <c r="D4697" s="3">
        <v>3.5941904999999998</v>
      </c>
      <c r="E4697" s="3">
        <v>-2.5446285999999998</v>
      </c>
      <c r="F4697" s="3">
        <v>46.904747</v>
      </c>
    </row>
    <row r="4698" spans="1:6">
      <c r="A4698" s="3" t="s">
        <v>8</v>
      </c>
      <c r="B4698" s="3">
        <v>2011</v>
      </c>
      <c r="C4698" s="3">
        <v>172</v>
      </c>
      <c r="D4698" s="3">
        <v>3.4010908999999998</v>
      </c>
      <c r="E4698" s="3">
        <v>-2.5446285999999998</v>
      </c>
      <c r="F4698" s="3">
        <v>46.904747</v>
      </c>
    </row>
    <row r="4699" spans="1:6">
      <c r="A4699" s="3" t="s">
        <v>8</v>
      </c>
      <c r="B4699" s="3">
        <v>2011</v>
      </c>
      <c r="C4699" s="3">
        <v>172</v>
      </c>
      <c r="D4699" s="3">
        <v>3.2805</v>
      </c>
      <c r="E4699" s="3">
        <v>-2.5446285999999998</v>
      </c>
      <c r="F4699" s="3">
        <v>46.904747</v>
      </c>
    </row>
    <row r="4700" spans="1:6">
      <c r="A4700" s="3" t="s">
        <v>8</v>
      </c>
      <c r="B4700" s="3">
        <v>2011</v>
      </c>
      <c r="C4700" s="3">
        <v>172</v>
      </c>
      <c r="D4700" s="3">
        <v>3.1510476000000001</v>
      </c>
      <c r="E4700" s="3">
        <v>-2.5446285999999998</v>
      </c>
      <c r="F4700" s="3">
        <v>46.904747</v>
      </c>
    </row>
    <row r="4701" spans="1:6">
      <c r="A4701" s="3" t="s">
        <v>8</v>
      </c>
      <c r="B4701" s="3">
        <v>2011</v>
      </c>
      <c r="C4701" s="3">
        <v>172</v>
      </c>
      <c r="D4701" s="3">
        <v>2.6578260999999999</v>
      </c>
      <c r="E4701" s="3">
        <v>-2.5446285999999998</v>
      </c>
      <c r="F4701" s="3">
        <v>46.904747</v>
      </c>
    </row>
    <row r="4702" spans="1:6">
      <c r="A4702" s="3" t="s">
        <v>8</v>
      </c>
      <c r="B4702" s="3">
        <v>2011</v>
      </c>
      <c r="C4702" s="3">
        <v>172</v>
      </c>
      <c r="D4702" s="3">
        <v>2.3484091</v>
      </c>
      <c r="E4702" s="3">
        <v>-2.5446285999999998</v>
      </c>
      <c r="F4702" s="3">
        <v>46.904747</v>
      </c>
    </row>
    <row r="4703" spans="1:6">
      <c r="A4703" s="3" t="s">
        <v>8</v>
      </c>
      <c r="B4703" s="3">
        <v>2011</v>
      </c>
      <c r="C4703" s="3">
        <v>172</v>
      </c>
      <c r="D4703" s="3">
        <v>2.5013809999999999</v>
      </c>
      <c r="E4703" s="3">
        <v>-2.5446285999999998</v>
      </c>
      <c r="F4703" s="3">
        <v>46.904747</v>
      </c>
    </row>
    <row r="4704" spans="1:6">
      <c r="A4704" s="3" t="s">
        <v>8</v>
      </c>
      <c r="B4704" s="3">
        <v>2011</v>
      </c>
      <c r="C4704" s="3">
        <v>172</v>
      </c>
      <c r="D4704" s="3">
        <v>2.5463182</v>
      </c>
      <c r="E4704" s="3">
        <v>-2.5446285999999998</v>
      </c>
      <c r="F4704" s="3">
        <v>46.904747</v>
      </c>
    </row>
    <row r="4705" spans="1:8">
      <c r="A4705" s="3" t="s">
        <v>8</v>
      </c>
      <c r="B4705" s="3">
        <v>2011</v>
      </c>
      <c r="C4705" s="3">
        <v>172</v>
      </c>
      <c r="D4705" s="3">
        <v>2.4859091000000002</v>
      </c>
      <c r="E4705" s="3">
        <v>-2.5446285999999998</v>
      </c>
      <c r="F4705" s="3">
        <v>46.904747</v>
      </c>
    </row>
    <row r="4706" spans="1:8">
      <c r="A4706" s="3" t="s">
        <v>8</v>
      </c>
      <c r="B4706" s="3">
        <v>2012</v>
      </c>
      <c r="C4706" s="3">
        <v>172</v>
      </c>
      <c r="D4706" s="3">
        <v>2.2651818000000001</v>
      </c>
      <c r="E4706" s="3">
        <v>-1.0184437</v>
      </c>
      <c r="F4706" s="3">
        <v>48.271194000000001</v>
      </c>
    </row>
    <row r="4707" spans="1:8">
      <c r="A4707" s="3" t="s">
        <v>8</v>
      </c>
      <c r="B4707" s="3">
        <v>2012</v>
      </c>
      <c r="C4707" s="3">
        <v>172</v>
      </c>
      <c r="D4707" s="3">
        <v>2.3370000000000002</v>
      </c>
      <c r="E4707" s="3">
        <v>-1.0184437</v>
      </c>
      <c r="F4707" s="3">
        <v>48.271194000000001</v>
      </c>
    </row>
    <row r="4708" spans="1:8">
      <c r="A4708" s="3" t="s">
        <v>8</v>
      </c>
      <c r="B4708" s="3">
        <v>2012</v>
      </c>
      <c r="C4708" s="3">
        <v>172</v>
      </c>
      <c r="D4708" s="3">
        <v>2.294</v>
      </c>
      <c r="E4708" s="3">
        <v>-1.0184437</v>
      </c>
      <c r="F4708" s="3">
        <v>48.271194000000001</v>
      </c>
    </row>
    <row r="4709" spans="1:8">
      <c r="A4709" s="3" t="s">
        <v>8</v>
      </c>
      <c r="B4709" s="3">
        <v>2012</v>
      </c>
      <c r="C4709" s="3">
        <v>172</v>
      </c>
      <c r="D4709" s="3">
        <v>2.1333332999999999</v>
      </c>
      <c r="E4709" s="3">
        <v>-1.0184437</v>
      </c>
      <c r="F4709" s="3">
        <v>48.271194000000001</v>
      </c>
    </row>
    <row r="4710" spans="1:8">
      <c r="A4710" s="3" t="s">
        <v>8</v>
      </c>
      <c r="B4710" s="3">
        <v>2012</v>
      </c>
      <c r="C4710" s="3">
        <v>172</v>
      </c>
      <c r="D4710" s="3">
        <v>1.7945652000000001</v>
      </c>
      <c r="E4710" s="3">
        <v>-1.0184437</v>
      </c>
      <c r="F4710" s="3">
        <v>48.271194000000001</v>
      </c>
    </row>
    <row r="4711" spans="1:8">
      <c r="A4711" s="3" t="s">
        <v>8</v>
      </c>
      <c r="B4711" s="3">
        <v>2012</v>
      </c>
      <c r="C4711" s="3">
        <v>172</v>
      </c>
      <c r="D4711" s="3">
        <v>1.7614285999999999</v>
      </c>
      <c r="E4711" s="3">
        <v>-1.0184437</v>
      </c>
      <c r="F4711" s="3">
        <v>48.271194000000001</v>
      </c>
    </row>
    <row r="4712" spans="1:8">
      <c r="A4712" s="3" t="s">
        <v>8</v>
      </c>
      <c r="B4712" s="3">
        <v>2012</v>
      </c>
      <c r="C4712" s="3">
        <v>172</v>
      </c>
      <c r="D4712" s="3">
        <v>1.5328636</v>
      </c>
      <c r="E4712" s="3">
        <v>-1.0184437</v>
      </c>
      <c r="F4712" s="3">
        <v>48.271194000000001</v>
      </c>
    </row>
    <row r="4713" spans="1:8">
      <c r="A4713" s="3" t="s">
        <v>8</v>
      </c>
      <c r="B4713" s="3">
        <v>2012</v>
      </c>
      <c r="C4713" s="3">
        <v>172</v>
      </c>
      <c r="D4713" s="3">
        <v>1.5359130000000001</v>
      </c>
      <c r="E4713" s="3">
        <v>-1.0184437</v>
      </c>
      <c r="F4713" s="3">
        <v>48.271194000000001</v>
      </c>
      <c r="G4713" s="3">
        <v>1.5</v>
      </c>
    </row>
    <row r="4714" spans="1:8">
      <c r="A4714" s="3" t="s">
        <v>8</v>
      </c>
      <c r="B4714" s="3">
        <v>2012</v>
      </c>
      <c r="C4714" s="3">
        <v>172</v>
      </c>
      <c r="D4714" s="3">
        <v>1.75295</v>
      </c>
      <c r="E4714" s="3">
        <v>-1.0184437</v>
      </c>
      <c r="F4714" s="3">
        <v>48.271194000000001</v>
      </c>
      <c r="G4714" s="3">
        <v>1.5</v>
      </c>
      <c r="H4714" s="3">
        <v>-2.9100000000000001E-2</v>
      </c>
    </row>
    <row r="4715" spans="1:8">
      <c r="A4715" s="3" t="s">
        <v>8</v>
      </c>
      <c r="B4715" s="3">
        <v>2012</v>
      </c>
      <c r="C4715" s="3">
        <v>172</v>
      </c>
      <c r="D4715" s="3">
        <v>1.7716521999999999</v>
      </c>
      <c r="E4715" s="3">
        <v>-1.0184437</v>
      </c>
      <c r="F4715" s="3">
        <v>48.271194000000001</v>
      </c>
      <c r="G4715" s="3">
        <v>1.5</v>
      </c>
      <c r="H4715" s="3">
        <v>-2.9100000000000001E-2</v>
      </c>
    </row>
    <row r="4716" spans="1:8">
      <c r="A4716" s="3" t="s">
        <v>8</v>
      </c>
      <c r="B4716" s="3">
        <v>2012</v>
      </c>
      <c r="C4716" s="3">
        <v>172</v>
      </c>
      <c r="D4716" s="3">
        <v>1.6574545000000001</v>
      </c>
      <c r="E4716" s="3">
        <v>-1.0184437</v>
      </c>
      <c r="F4716" s="3">
        <v>48.271194000000001</v>
      </c>
      <c r="G4716" s="3">
        <v>1</v>
      </c>
      <c r="H4716" s="3">
        <v>-2.9100000000000001E-2</v>
      </c>
    </row>
    <row r="4717" spans="1:8">
      <c r="A4717" s="3" t="s">
        <v>8</v>
      </c>
      <c r="B4717" s="3">
        <v>2012</v>
      </c>
      <c r="C4717" s="3">
        <v>172</v>
      </c>
      <c r="D4717" s="3">
        <v>1.5793809999999999</v>
      </c>
      <c r="E4717" s="3">
        <v>-1.0184437</v>
      </c>
      <c r="F4717" s="3">
        <v>48.271194000000001</v>
      </c>
      <c r="G4717" s="3">
        <v>1</v>
      </c>
      <c r="H4717" s="3">
        <v>9.0999999999999998E-2</v>
      </c>
    </row>
    <row r="4718" spans="1:8">
      <c r="A4718" s="3" t="s">
        <v>8</v>
      </c>
      <c r="B4718" s="3">
        <v>2013</v>
      </c>
      <c r="C4718" s="3">
        <v>172</v>
      </c>
      <c r="D4718" s="3">
        <v>1.7298260999999999</v>
      </c>
      <c r="E4718" s="3">
        <v>-1.9610296</v>
      </c>
      <c r="F4718" s="3">
        <v>53.622467</v>
      </c>
      <c r="G4718" s="3">
        <v>2</v>
      </c>
      <c r="H4718" s="3">
        <v>9.0999999999999998E-2</v>
      </c>
    </row>
    <row r="4719" spans="1:8">
      <c r="A4719" s="3" t="s">
        <v>8</v>
      </c>
      <c r="B4719" s="3">
        <v>2013</v>
      </c>
      <c r="C4719" s="3">
        <v>172</v>
      </c>
      <c r="D4719" s="3">
        <v>1.7885500000000001</v>
      </c>
      <c r="E4719" s="3">
        <v>-1.9610296</v>
      </c>
      <c r="F4719" s="3">
        <v>53.622467</v>
      </c>
      <c r="G4719" s="3">
        <v>1.7</v>
      </c>
      <c r="H4719" s="3">
        <v>2.4333400000000002E-2</v>
      </c>
    </row>
    <row r="4720" spans="1:8">
      <c r="A4720" s="3" t="s">
        <v>8</v>
      </c>
      <c r="B4720" s="3">
        <v>2013</v>
      </c>
      <c r="C4720" s="3">
        <v>172</v>
      </c>
      <c r="D4720" s="3">
        <v>1.6001905000000001</v>
      </c>
      <c r="E4720" s="3">
        <v>-1.9610296</v>
      </c>
      <c r="F4720" s="3">
        <v>53.622467</v>
      </c>
      <c r="G4720" s="3">
        <v>1.7</v>
      </c>
      <c r="H4720" s="3">
        <v>-0.45926670000000003</v>
      </c>
    </row>
    <row r="4721" spans="1:8">
      <c r="A4721" s="3" t="s">
        <v>8</v>
      </c>
      <c r="B4721" s="3">
        <v>2013</v>
      </c>
      <c r="C4721" s="3">
        <v>172</v>
      </c>
      <c r="D4721" s="3">
        <v>1.4457272999999999</v>
      </c>
      <c r="E4721" s="3">
        <v>-1.9610296</v>
      </c>
      <c r="F4721" s="3">
        <v>53.622467</v>
      </c>
      <c r="G4721" s="3">
        <v>1.7</v>
      </c>
      <c r="H4721" s="3">
        <v>-0.45926670000000003</v>
      </c>
    </row>
    <row r="4722" spans="1:8">
      <c r="A4722" s="3" t="s">
        <v>8</v>
      </c>
      <c r="B4722" s="3">
        <v>2013</v>
      </c>
      <c r="C4722" s="3">
        <v>172</v>
      </c>
      <c r="D4722" s="3">
        <v>1.5553043</v>
      </c>
      <c r="E4722" s="3">
        <v>-1.9610296</v>
      </c>
      <c r="F4722" s="3">
        <v>53.622467</v>
      </c>
      <c r="G4722" s="3">
        <v>1.7</v>
      </c>
      <c r="H4722" s="3">
        <v>0.20449990000000001</v>
      </c>
    </row>
    <row r="4723" spans="1:8">
      <c r="A4723" s="3" t="s">
        <v>8</v>
      </c>
      <c r="B4723" s="3">
        <v>2013</v>
      </c>
      <c r="C4723" s="3">
        <v>172</v>
      </c>
      <c r="D4723" s="3">
        <v>1.8829</v>
      </c>
      <c r="E4723" s="3">
        <v>-1.9610296</v>
      </c>
      <c r="F4723" s="3">
        <v>53.622467</v>
      </c>
      <c r="G4723" s="3">
        <v>1.7</v>
      </c>
      <c r="H4723" s="3">
        <v>8.1998999999999996E-3</v>
      </c>
    </row>
    <row r="4724" spans="1:8">
      <c r="A4724" s="3" t="s">
        <v>8</v>
      </c>
      <c r="B4724" s="3">
        <v>2013</v>
      </c>
      <c r="C4724" s="3">
        <v>172</v>
      </c>
      <c r="D4724" s="3">
        <v>1.8988696</v>
      </c>
      <c r="E4724" s="3">
        <v>-1.9610296</v>
      </c>
      <c r="F4724" s="3">
        <v>53.622467</v>
      </c>
      <c r="G4724" s="3">
        <v>1.7</v>
      </c>
      <c r="H4724" s="3">
        <v>8.1998999999999996E-3</v>
      </c>
    </row>
    <row r="4725" spans="1:8">
      <c r="A4725" s="3" t="s">
        <v>8</v>
      </c>
      <c r="B4725" s="3">
        <v>2013</v>
      </c>
      <c r="C4725" s="3">
        <v>172</v>
      </c>
      <c r="D4725" s="3">
        <v>2.0619999999999998</v>
      </c>
      <c r="E4725" s="3">
        <v>-1.9610296</v>
      </c>
      <c r="F4725" s="3">
        <v>53.622467</v>
      </c>
      <c r="G4725" s="3">
        <v>1.4</v>
      </c>
      <c r="H4725" s="3">
        <v>8.1998999999999996E-3</v>
      </c>
    </row>
    <row r="4726" spans="1:8">
      <c r="A4726" s="3" t="s">
        <v>8</v>
      </c>
      <c r="B4726" s="3">
        <v>2013</v>
      </c>
      <c r="C4726" s="3">
        <v>172</v>
      </c>
      <c r="D4726" s="3">
        <v>2.1737142999999999</v>
      </c>
      <c r="E4726" s="3">
        <v>-1.9610296</v>
      </c>
      <c r="F4726" s="3">
        <v>53.622467</v>
      </c>
      <c r="G4726" s="3">
        <v>1.4</v>
      </c>
      <c r="H4726" s="3">
        <v>0.11559999999999999</v>
      </c>
    </row>
    <row r="4727" spans="1:8">
      <c r="A4727" s="3" t="s">
        <v>8</v>
      </c>
      <c r="B4727" s="3">
        <v>2013</v>
      </c>
      <c r="C4727" s="3">
        <v>172</v>
      </c>
      <c r="D4727" s="3">
        <v>2.0310000000000001</v>
      </c>
      <c r="E4727" s="3">
        <v>-1.9610296</v>
      </c>
      <c r="F4727" s="3">
        <v>53.622467</v>
      </c>
      <c r="G4727" s="3">
        <v>1.5</v>
      </c>
      <c r="H4727" s="3">
        <v>0.11559999999999999</v>
      </c>
    </row>
    <row r="4728" spans="1:8">
      <c r="A4728" s="3" t="s">
        <v>8</v>
      </c>
      <c r="B4728" s="3">
        <v>2013</v>
      </c>
      <c r="C4728" s="3">
        <v>172</v>
      </c>
      <c r="D4728" s="3">
        <v>1.9281904999999999</v>
      </c>
      <c r="E4728" s="3">
        <v>-1.9610296</v>
      </c>
      <c r="F4728" s="3">
        <v>53.622467</v>
      </c>
      <c r="G4728" s="3">
        <v>1.4</v>
      </c>
      <c r="H4728" s="3">
        <v>0.17500009999999999</v>
      </c>
    </row>
    <row r="4729" spans="1:8">
      <c r="A4729" s="3" t="s">
        <v>8</v>
      </c>
      <c r="B4729" s="3">
        <v>2013</v>
      </c>
      <c r="C4729" s="3">
        <v>172</v>
      </c>
      <c r="D4729" s="3">
        <v>2.0347273000000001</v>
      </c>
      <c r="E4729" s="3">
        <v>-1.9610296</v>
      </c>
      <c r="F4729" s="3">
        <v>53.622467</v>
      </c>
      <c r="G4729" s="3">
        <v>1.1499999999999999</v>
      </c>
      <c r="H4729" s="3">
        <v>-0.19589999999999999</v>
      </c>
    </row>
    <row r="4730" spans="1:8">
      <c r="A4730" s="3" t="s">
        <v>8</v>
      </c>
      <c r="B4730" s="3">
        <v>2014</v>
      </c>
      <c r="C4730" s="3">
        <v>172</v>
      </c>
      <c r="D4730" s="3">
        <v>1.9840869999999999</v>
      </c>
      <c r="E4730" s="3">
        <v>-2.5278108000000001</v>
      </c>
      <c r="F4730" s="3">
        <v>56.229168000000001</v>
      </c>
      <c r="G4730" s="3">
        <v>1.6</v>
      </c>
      <c r="H4730" s="3">
        <v>-0.13769999999999999</v>
      </c>
    </row>
    <row r="4731" spans="1:8">
      <c r="A4731" s="3" t="s">
        <v>8</v>
      </c>
      <c r="B4731" s="3">
        <v>2014</v>
      </c>
      <c r="C4731" s="3">
        <v>172</v>
      </c>
      <c r="D4731" s="3">
        <v>1.8550500000000001</v>
      </c>
      <c r="E4731" s="3">
        <v>-2.5278108000000001</v>
      </c>
      <c r="F4731" s="3">
        <v>56.229168000000001</v>
      </c>
      <c r="G4731" s="3">
        <v>1.6</v>
      </c>
      <c r="H4731" s="3">
        <v>-0.85</v>
      </c>
    </row>
    <row r="4732" spans="1:8">
      <c r="A4732" s="3" t="s">
        <v>8</v>
      </c>
      <c r="B4732" s="3">
        <v>2014</v>
      </c>
      <c r="C4732" s="3">
        <v>172</v>
      </c>
      <c r="D4732" s="3">
        <v>1.8944761999999999</v>
      </c>
      <c r="E4732" s="3">
        <v>-2.5278108000000001</v>
      </c>
      <c r="F4732" s="3">
        <v>56.229168000000001</v>
      </c>
      <c r="G4732" s="3">
        <v>1.6</v>
      </c>
      <c r="H4732" s="3">
        <v>-0.97539989999999999</v>
      </c>
    </row>
    <row r="4733" spans="1:8">
      <c r="A4733" s="3" t="s">
        <v>8</v>
      </c>
      <c r="B4733" s="3">
        <v>2014</v>
      </c>
      <c r="C4733" s="3">
        <v>172</v>
      </c>
      <c r="D4733" s="3">
        <v>1.8204091</v>
      </c>
      <c r="E4733" s="3">
        <v>-2.5278108000000001</v>
      </c>
      <c r="F4733" s="3">
        <v>56.229168000000001</v>
      </c>
      <c r="G4733" s="3">
        <v>1.5</v>
      </c>
      <c r="H4733" s="3">
        <v>-0.91720000000000002</v>
      </c>
    </row>
    <row r="4734" spans="1:8">
      <c r="A4734" s="3" t="s">
        <v>8</v>
      </c>
      <c r="B4734" s="3">
        <v>2014</v>
      </c>
      <c r="C4734" s="3">
        <v>172</v>
      </c>
      <c r="D4734" s="3">
        <v>1.6764091000000001</v>
      </c>
      <c r="E4734" s="3">
        <v>-2.5278108000000001</v>
      </c>
      <c r="F4734" s="3">
        <v>56.229168000000001</v>
      </c>
      <c r="G4734" s="3">
        <v>1.3</v>
      </c>
      <c r="H4734" s="3">
        <v>-1.0623</v>
      </c>
    </row>
    <row r="4735" spans="1:8">
      <c r="A4735" s="3" t="s">
        <v>8</v>
      </c>
      <c r="B4735" s="3">
        <v>2014</v>
      </c>
      <c r="C4735" s="3">
        <v>172</v>
      </c>
      <c r="D4735" s="3">
        <v>1.5637619</v>
      </c>
      <c r="E4735" s="3">
        <v>-2.5278108000000001</v>
      </c>
      <c r="F4735" s="3">
        <v>56.229168000000001</v>
      </c>
      <c r="G4735" s="3">
        <v>1.3</v>
      </c>
      <c r="H4735" s="3">
        <v>-0.85859989999999997</v>
      </c>
    </row>
    <row r="4736" spans="1:8">
      <c r="A4736" s="3" t="s">
        <v>8</v>
      </c>
      <c r="B4736" s="3">
        <v>2014</v>
      </c>
      <c r="C4736" s="3">
        <v>172</v>
      </c>
      <c r="D4736" s="3">
        <v>1.3503042999999999</v>
      </c>
      <c r="E4736" s="3">
        <v>-2.5278108000000001</v>
      </c>
      <c r="F4736" s="3">
        <v>56.229168000000001</v>
      </c>
      <c r="G4736" s="3">
        <v>1.25</v>
      </c>
      <c r="H4736" s="3">
        <v>-0.80039990000000005</v>
      </c>
    </row>
    <row r="4737" spans="1:8">
      <c r="A4737" s="3" t="s">
        <v>8</v>
      </c>
      <c r="B4737" s="3">
        <v>2014</v>
      </c>
      <c r="C4737" s="3">
        <v>172</v>
      </c>
      <c r="D4737" s="3">
        <v>1.1738095</v>
      </c>
      <c r="E4737" s="3">
        <v>-2.5278108000000001</v>
      </c>
      <c r="F4737" s="3">
        <v>56.229168000000001</v>
      </c>
      <c r="G4737" s="3">
        <v>1.1499999999999999</v>
      </c>
      <c r="H4737" s="3">
        <v>-0.76309979999999999</v>
      </c>
    </row>
    <row r="4738" spans="1:8">
      <c r="A4738" s="3" t="s">
        <v>8</v>
      </c>
      <c r="B4738" s="3">
        <v>2014</v>
      </c>
      <c r="C4738" s="3">
        <v>172</v>
      </c>
      <c r="D4738" s="3">
        <v>1.1239545</v>
      </c>
      <c r="E4738" s="3">
        <v>-2.5278108000000001</v>
      </c>
      <c r="F4738" s="3">
        <v>56.229168000000001</v>
      </c>
      <c r="G4738" s="3">
        <v>1</v>
      </c>
      <c r="H4738" s="3">
        <v>-0.61759980000000003</v>
      </c>
    </row>
    <row r="4739" spans="1:8">
      <c r="A4739" s="3" t="s">
        <v>8</v>
      </c>
      <c r="B4739" s="3">
        <v>2014</v>
      </c>
      <c r="C4739" s="3">
        <v>172</v>
      </c>
      <c r="D4739" s="3">
        <v>1.0127390999999999</v>
      </c>
      <c r="E4739" s="3">
        <v>-2.5278108000000001</v>
      </c>
      <c r="F4739" s="3">
        <v>56.229168000000001</v>
      </c>
      <c r="G4739" s="3">
        <v>0.9</v>
      </c>
      <c r="H4739" s="3">
        <v>-0.66759999999999997</v>
      </c>
    </row>
    <row r="4740" spans="1:8">
      <c r="A4740" s="3" t="s">
        <v>8</v>
      </c>
      <c r="B4740" s="3">
        <v>2014</v>
      </c>
      <c r="C4740" s="3">
        <v>172</v>
      </c>
      <c r="D4740" s="3">
        <v>0.89219999999999999</v>
      </c>
      <c r="E4740" s="3">
        <v>-2.5278108000000001</v>
      </c>
      <c r="F4740" s="3">
        <v>56.229168000000001</v>
      </c>
      <c r="G4740" s="3">
        <v>0.6</v>
      </c>
      <c r="H4740" s="3">
        <v>0.19140009999999999</v>
      </c>
    </row>
    <row r="4741" spans="1:8">
      <c r="A4741" s="3" t="s">
        <v>8</v>
      </c>
      <c r="B4741" s="3">
        <v>2014</v>
      </c>
      <c r="C4741" s="3">
        <v>172</v>
      </c>
      <c r="D4741" s="3">
        <v>0.73943477999999996</v>
      </c>
      <c r="E4741" s="3">
        <v>-2.5278108000000001</v>
      </c>
      <c r="F4741" s="3">
        <v>56.229168000000001</v>
      </c>
      <c r="G4741" s="3">
        <v>0.65</v>
      </c>
      <c r="H4741" s="3">
        <v>2.05002E-2</v>
      </c>
    </row>
    <row r="4742" spans="1:8">
      <c r="A4742" s="3" t="s">
        <v>8</v>
      </c>
      <c r="B4742" s="3">
        <v>2015</v>
      </c>
      <c r="C4742" s="3">
        <v>172</v>
      </c>
      <c r="D4742" s="3">
        <v>0.48763635999999999</v>
      </c>
      <c r="E4742" s="3">
        <v>-2.9625444000000001</v>
      </c>
      <c r="F4742" s="3">
        <v>59.825909000000003</v>
      </c>
      <c r="G4742" s="3">
        <v>1.3</v>
      </c>
      <c r="H4742" s="3">
        <v>-8.5997999999999995E-3</v>
      </c>
    </row>
    <row r="4743" spans="1:8">
      <c r="A4743" s="3" t="s">
        <v>8</v>
      </c>
      <c r="B4743" s="3">
        <v>2015</v>
      </c>
      <c r="C4743" s="3">
        <v>172</v>
      </c>
      <c r="D4743" s="3">
        <v>0.39219999999999999</v>
      </c>
      <c r="E4743" s="3">
        <v>-2.9625444000000001</v>
      </c>
      <c r="F4743" s="3">
        <v>59.825909000000003</v>
      </c>
      <c r="G4743" s="3">
        <v>1.3</v>
      </c>
      <c r="H4743" s="3">
        <v>-0.99669989999999997</v>
      </c>
    </row>
    <row r="4744" spans="1:8">
      <c r="A4744" s="3" t="s">
        <v>8</v>
      </c>
      <c r="B4744" s="3">
        <v>2015</v>
      </c>
      <c r="C4744" s="3">
        <v>172</v>
      </c>
      <c r="D4744" s="3">
        <v>0.29618181999999998</v>
      </c>
      <c r="E4744" s="3">
        <v>-2.9625444000000001</v>
      </c>
      <c r="F4744" s="3">
        <v>59.825909000000003</v>
      </c>
      <c r="G4744" s="3">
        <v>1.3</v>
      </c>
      <c r="H4744" s="3">
        <v>-0.91759990000000002</v>
      </c>
    </row>
    <row r="4745" spans="1:8">
      <c r="A4745" s="3" t="s">
        <v>8</v>
      </c>
      <c r="B4745" s="3">
        <v>2015</v>
      </c>
      <c r="C4745" s="3">
        <v>172</v>
      </c>
      <c r="D4745" s="3">
        <v>0.22195455</v>
      </c>
      <c r="E4745" s="3">
        <v>-2.9625444000000001</v>
      </c>
      <c r="F4745" s="3">
        <v>59.825909000000003</v>
      </c>
      <c r="G4745" s="3">
        <v>1.3</v>
      </c>
      <c r="H4745" s="3">
        <v>-0.91759990000000002</v>
      </c>
    </row>
    <row r="4746" spans="1:8">
      <c r="A4746" s="3" t="s">
        <v>8</v>
      </c>
      <c r="B4746" s="3">
        <v>2015</v>
      </c>
      <c r="C4746" s="3">
        <v>172</v>
      </c>
      <c r="D4746" s="3">
        <v>0.63309523999999995</v>
      </c>
      <c r="E4746" s="3">
        <v>-2.9625444000000001</v>
      </c>
      <c r="F4746" s="3">
        <v>59.825909000000003</v>
      </c>
      <c r="G4746" s="3">
        <v>1.4</v>
      </c>
      <c r="H4746" s="3">
        <v>0.8</v>
      </c>
    </row>
    <row r="4747" spans="1:8">
      <c r="A4747" s="3" t="s">
        <v>8</v>
      </c>
      <c r="B4747" s="3">
        <v>2015</v>
      </c>
      <c r="C4747" s="3">
        <v>172</v>
      </c>
      <c r="D4747" s="3">
        <v>0.91463636000000004</v>
      </c>
      <c r="E4747" s="3">
        <v>-2.9625444000000001</v>
      </c>
      <c r="F4747" s="3">
        <v>59.825909000000003</v>
      </c>
      <c r="G4747" s="3">
        <v>1.35</v>
      </c>
      <c r="H4747" s="3">
        <v>0.55000000000000004</v>
      </c>
    </row>
    <row r="4748" spans="1:8">
      <c r="A4748" s="3" t="s">
        <v>8</v>
      </c>
      <c r="B4748" s="3">
        <v>2015</v>
      </c>
      <c r="C4748" s="3">
        <v>172</v>
      </c>
      <c r="D4748" s="3">
        <v>0.81695651999999996</v>
      </c>
      <c r="E4748" s="3">
        <v>-2.9625444000000001</v>
      </c>
      <c r="F4748" s="3">
        <v>59.825909000000003</v>
      </c>
      <c r="G4748" s="3">
        <v>1.3</v>
      </c>
      <c r="H4748" s="3">
        <v>0.60819999999999996</v>
      </c>
    </row>
    <row r="4749" spans="1:8">
      <c r="A4749" s="3" t="s">
        <v>8</v>
      </c>
      <c r="B4749" s="3">
        <v>2015</v>
      </c>
      <c r="C4749" s="3">
        <v>172</v>
      </c>
      <c r="D4749" s="3">
        <v>0.78928571000000003</v>
      </c>
      <c r="E4749" s="3">
        <v>-2.9625444000000001</v>
      </c>
      <c r="F4749" s="3">
        <v>59.825909000000003</v>
      </c>
      <c r="G4749" s="3">
        <v>1</v>
      </c>
      <c r="H4749" s="3">
        <v>0.63729999999999998</v>
      </c>
    </row>
    <row r="4750" spans="1:8">
      <c r="A4750" s="3" t="s">
        <v>8</v>
      </c>
      <c r="B4750" s="3">
        <v>2015</v>
      </c>
      <c r="C4750" s="3">
        <v>172</v>
      </c>
      <c r="D4750" s="3">
        <v>0.93277273000000005</v>
      </c>
      <c r="E4750" s="3">
        <v>-2.9625444000000001</v>
      </c>
      <c r="F4750" s="3">
        <v>59.825909000000003</v>
      </c>
      <c r="G4750" s="3">
        <v>1</v>
      </c>
      <c r="H4750" s="3">
        <v>0.52459990000000001</v>
      </c>
    </row>
    <row r="4751" spans="1:8">
      <c r="A4751" s="3" t="s">
        <v>8</v>
      </c>
      <c r="B4751" s="3">
        <v>2015</v>
      </c>
      <c r="C4751" s="3">
        <v>172</v>
      </c>
      <c r="D4751" s="3">
        <v>0.80440909000000005</v>
      </c>
      <c r="E4751" s="3">
        <v>-2.9625444000000001</v>
      </c>
      <c r="F4751" s="3">
        <v>59.825909000000003</v>
      </c>
      <c r="G4751" s="3">
        <v>1</v>
      </c>
      <c r="H4751" s="3">
        <v>0.52459990000000001</v>
      </c>
    </row>
    <row r="4752" spans="1:8">
      <c r="A4752" s="3" t="s">
        <v>8</v>
      </c>
      <c r="B4752" s="3">
        <v>2015</v>
      </c>
      <c r="C4752" s="3">
        <v>172</v>
      </c>
      <c r="D4752" s="3">
        <v>0.79728571000000004</v>
      </c>
      <c r="E4752" s="3">
        <v>-2.9625444000000001</v>
      </c>
      <c r="F4752" s="3">
        <v>59.825909000000003</v>
      </c>
      <c r="G4752" s="3">
        <v>1</v>
      </c>
      <c r="H4752" s="3">
        <v>0.05</v>
      </c>
    </row>
    <row r="4753" spans="1:8">
      <c r="A4753" s="3" t="s">
        <v>8</v>
      </c>
      <c r="B4753" s="3">
        <v>2015</v>
      </c>
      <c r="C4753" s="3">
        <v>172</v>
      </c>
      <c r="D4753" s="3">
        <v>0.86443477999999996</v>
      </c>
      <c r="E4753" s="3">
        <v>-2.9625444000000001</v>
      </c>
      <c r="F4753" s="3">
        <v>59.825909000000003</v>
      </c>
      <c r="G4753" s="3">
        <v>0.8</v>
      </c>
      <c r="H4753" s="3">
        <v>-0.25</v>
      </c>
    </row>
    <row r="4754" spans="1:8">
      <c r="A4754" s="3" t="s">
        <v>8</v>
      </c>
      <c r="B4754" s="3">
        <v>2016</v>
      </c>
      <c r="C4754" s="3">
        <v>172</v>
      </c>
      <c r="D4754" s="3">
        <v>0.77447619000000001</v>
      </c>
      <c r="E4754" s="3">
        <v>-2.5125628</v>
      </c>
      <c r="F4754" s="3">
        <v>63.641551999999997</v>
      </c>
      <c r="G4754" s="3">
        <v>1</v>
      </c>
      <c r="H4754" s="3">
        <v>-0.1918</v>
      </c>
    </row>
    <row r="4755" spans="1:8">
      <c r="A4755" s="3" t="s">
        <v>8</v>
      </c>
      <c r="B4755" s="3">
        <v>2016</v>
      </c>
      <c r="C4755" s="3">
        <v>172</v>
      </c>
      <c r="D4755" s="3">
        <v>0.52</v>
      </c>
      <c r="E4755" s="3">
        <v>-2.5125628</v>
      </c>
      <c r="F4755" s="3">
        <v>63.641551999999997</v>
      </c>
      <c r="G4755" s="3">
        <v>1</v>
      </c>
      <c r="H4755" s="3">
        <v>0.49099999999999999</v>
      </c>
    </row>
    <row r="4756" spans="1:8">
      <c r="A4756" s="3" t="s">
        <v>8</v>
      </c>
      <c r="B4756" s="3">
        <v>2016</v>
      </c>
      <c r="C4756" s="3">
        <v>172</v>
      </c>
      <c r="D4756" s="3">
        <v>0.51647825999999997</v>
      </c>
      <c r="E4756" s="3">
        <v>-2.5125628</v>
      </c>
      <c r="F4756" s="3">
        <v>63.641551999999997</v>
      </c>
      <c r="G4756" s="3">
        <v>1.05</v>
      </c>
      <c r="H4756" s="3">
        <v>0.51559999999999995</v>
      </c>
    </row>
    <row r="4757" spans="1:8">
      <c r="A4757" s="3" t="s">
        <v>8</v>
      </c>
      <c r="B4757" s="3">
        <v>2016</v>
      </c>
      <c r="C4757" s="3">
        <v>172</v>
      </c>
      <c r="D4757" s="3">
        <v>0.46200000000000002</v>
      </c>
      <c r="E4757" s="3">
        <v>-2.5125628</v>
      </c>
      <c r="F4757" s="3">
        <v>63.641551999999997</v>
      </c>
      <c r="G4757" s="3">
        <v>1</v>
      </c>
      <c r="H4757" s="3">
        <v>0.54469999999999996</v>
      </c>
    </row>
    <row r="4758" spans="1:8">
      <c r="A4758" s="3" t="s">
        <v>8</v>
      </c>
      <c r="B4758" s="3">
        <v>2016</v>
      </c>
      <c r="C4758" s="3">
        <v>172</v>
      </c>
      <c r="D4758" s="3">
        <v>0.44109091</v>
      </c>
      <c r="E4758" s="3">
        <v>-2.5125628</v>
      </c>
      <c r="F4758" s="3">
        <v>63.641551999999997</v>
      </c>
      <c r="G4758" s="3">
        <v>1.05</v>
      </c>
      <c r="H4758" s="3">
        <v>-0.55053350000000001</v>
      </c>
    </row>
    <row r="4759" spans="1:8">
      <c r="A4759" s="3" t="s">
        <v>8</v>
      </c>
      <c r="B4759" s="3">
        <v>2016</v>
      </c>
      <c r="C4759" s="3">
        <v>172</v>
      </c>
      <c r="D4759" s="3">
        <v>0.31336364</v>
      </c>
      <c r="E4759" s="3">
        <v>-2.5125628</v>
      </c>
      <c r="F4759" s="3">
        <v>63.641551999999997</v>
      </c>
      <c r="G4759" s="3">
        <v>1.05</v>
      </c>
      <c r="H4759" s="3">
        <v>-0.53783340000000002</v>
      </c>
    </row>
    <row r="4760" spans="1:8">
      <c r="A4760" s="3" t="s">
        <v>8</v>
      </c>
      <c r="B4760" s="3">
        <v>2016</v>
      </c>
      <c r="C4760" s="3">
        <v>172</v>
      </c>
      <c r="D4760" s="3">
        <v>0.10428571</v>
      </c>
      <c r="E4760" s="3">
        <v>-2.5125628</v>
      </c>
      <c r="F4760" s="3">
        <v>63.641551999999997</v>
      </c>
      <c r="G4760" s="3">
        <v>1</v>
      </c>
      <c r="H4760" s="3">
        <v>-0.56693340000000003</v>
      </c>
    </row>
    <row r="4761" spans="1:8">
      <c r="A4761" s="3" t="s">
        <v>8</v>
      </c>
      <c r="B4761" s="3">
        <v>2016</v>
      </c>
      <c r="C4761" s="3">
        <v>172</v>
      </c>
      <c r="D4761" s="3">
        <v>5.6521740000000001E-2</v>
      </c>
      <c r="E4761" s="3">
        <v>-2.5125628</v>
      </c>
      <c r="F4761" s="3">
        <v>63.641551999999997</v>
      </c>
      <c r="G4761" s="3">
        <v>1</v>
      </c>
      <c r="H4761" s="3">
        <v>-0.41693350000000001</v>
      </c>
    </row>
    <row r="4762" spans="1:8">
      <c r="A4762" s="3" t="s">
        <v>8</v>
      </c>
      <c r="B4762" s="3">
        <v>2016</v>
      </c>
      <c r="C4762" s="3">
        <v>172</v>
      </c>
      <c r="D4762" s="3">
        <v>7.2727269999999997E-2</v>
      </c>
      <c r="E4762" s="3">
        <v>-2.5125628</v>
      </c>
      <c r="F4762" s="3">
        <v>63.641551999999997</v>
      </c>
      <c r="G4762" s="3">
        <v>1</v>
      </c>
      <c r="H4762" s="3">
        <v>-0.49153340000000001</v>
      </c>
    </row>
    <row r="4763" spans="1:8">
      <c r="A4763" s="3" t="s">
        <v>8</v>
      </c>
      <c r="B4763" s="3">
        <v>2016</v>
      </c>
      <c r="C4763" s="3">
        <v>172</v>
      </c>
      <c r="D4763" s="3">
        <v>0.17161905</v>
      </c>
      <c r="E4763" s="3">
        <v>-2.5125628</v>
      </c>
      <c r="F4763" s="3">
        <v>63.641551999999997</v>
      </c>
      <c r="G4763" s="3">
        <v>1</v>
      </c>
      <c r="H4763" s="3">
        <v>-0.49153340000000001</v>
      </c>
    </row>
    <row r="4764" spans="1:8">
      <c r="A4764" s="3" t="s">
        <v>8</v>
      </c>
      <c r="B4764" s="3">
        <v>2016</v>
      </c>
      <c r="C4764" s="3">
        <v>172</v>
      </c>
      <c r="D4764" s="3">
        <v>0.40918181999999997</v>
      </c>
      <c r="E4764" s="3">
        <v>-2.5125628</v>
      </c>
      <c r="F4764" s="3">
        <v>63.641551999999997</v>
      </c>
      <c r="G4764" s="3">
        <v>1</v>
      </c>
      <c r="H4764" s="3">
        <v>2.4866699999999999E-2</v>
      </c>
    </row>
    <row r="4765" spans="1:8">
      <c r="A4765" s="3" t="s">
        <v>8</v>
      </c>
      <c r="B4765" s="3">
        <v>2016</v>
      </c>
      <c r="C4765" s="3">
        <v>172</v>
      </c>
      <c r="D4765" s="3">
        <v>0.43940909</v>
      </c>
      <c r="E4765" s="3">
        <v>-2.5125628</v>
      </c>
      <c r="F4765" s="3">
        <v>63.641551999999997</v>
      </c>
      <c r="G4765" s="3">
        <v>1</v>
      </c>
      <c r="H4765" s="3">
        <v>0.1830666</v>
      </c>
    </row>
    <row r="4766" spans="1:8">
      <c r="A4766" s="3" t="s">
        <v>8</v>
      </c>
      <c r="B4766" s="3">
        <v>2017</v>
      </c>
      <c r="C4766" s="3">
        <v>172</v>
      </c>
      <c r="D4766" s="3">
        <v>0.49663636</v>
      </c>
      <c r="E4766" s="3">
        <v>-2.1569067999999998</v>
      </c>
      <c r="F4766" s="3">
        <v>63.175776999999997</v>
      </c>
      <c r="G4766" s="3">
        <v>1</v>
      </c>
      <c r="H4766" s="3">
        <v>0.1830666</v>
      </c>
    </row>
    <row r="4767" spans="1:8">
      <c r="A4767" s="3" t="s">
        <v>8</v>
      </c>
      <c r="B4767" s="3">
        <v>2017</v>
      </c>
      <c r="C4767" s="3">
        <v>172</v>
      </c>
      <c r="D4767" s="3">
        <v>0.50265000000000004</v>
      </c>
      <c r="E4767" s="3">
        <v>-2.1569067999999998</v>
      </c>
      <c r="F4767" s="3">
        <v>63.175776999999997</v>
      </c>
      <c r="G4767" s="3">
        <v>1.3</v>
      </c>
      <c r="H4767" s="3">
        <v>-0.72486660000000003</v>
      </c>
    </row>
    <row r="4768" spans="1:8">
      <c r="A4768" s="3" t="s">
        <v>8</v>
      </c>
      <c r="B4768" s="3">
        <v>2017</v>
      </c>
      <c r="C4768" s="3">
        <v>172</v>
      </c>
      <c r="D4768" s="3">
        <v>0.50360870000000002</v>
      </c>
      <c r="E4768" s="3">
        <v>-2.1569067999999998</v>
      </c>
      <c r="F4768" s="3">
        <v>63.175776999999997</v>
      </c>
      <c r="G4768" s="3">
        <v>1.3</v>
      </c>
      <c r="H4768" s="3">
        <v>-0.78306659999999995</v>
      </c>
    </row>
    <row r="4769" spans="1:8">
      <c r="A4769" s="3" t="s">
        <v>8</v>
      </c>
      <c r="B4769" s="3">
        <v>2017</v>
      </c>
      <c r="C4769" s="3">
        <v>172</v>
      </c>
      <c r="D4769" s="3">
        <v>0.35965000000000003</v>
      </c>
      <c r="E4769" s="3">
        <v>-2.1569067999999998</v>
      </c>
      <c r="F4769" s="3">
        <v>63.175776999999997</v>
      </c>
      <c r="G4769" s="3">
        <v>1.3</v>
      </c>
      <c r="H4769" s="3">
        <v>-0.78306659999999995</v>
      </c>
    </row>
    <row r="4770" spans="1:8">
      <c r="A4770" s="3" t="s">
        <v>8</v>
      </c>
      <c r="B4770" s="3">
        <v>2017</v>
      </c>
      <c r="C4770" s="3">
        <v>172</v>
      </c>
      <c r="D4770" s="3">
        <v>0.43434782999999999</v>
      </c>
      <c r="E4770" s="3">
        <v>-2.1569067999999998</v>
      </c>
      <c r="F4770" s="3">
        <v>63.175776999999997</v>
      </c>
      <c r="G4770" s="3">
        <v>1.35</v>
      </c>
      <c r="H4770" s="3">
        <v>-0.82513320000000001</v>
      </c>
    </row>
    <row r="4771" spans="1:8">
      <c r="A4771" s="3" t="s">
        <v>8</v>
      </c>
      <c r="B4771" s="3">
        <v>2017</v>
      </c>
      <c r="C4771" s="3">
        <v>172</v>
      </c>
      <c r="D4771" s="3">
        <v>0.34422726999999997</v>
      </c>
      <c r="E4771" s="3">
        <v>-2.1569067999999998</v>
      </c>
      <c r="F4771" s="3">
        <v>63.175776999999997</v>
      </c>
      <c r="G4771" s="3">
        <v>1.4</v>
      </c>
      <c r="H4771" s="3">
        <v>-0.56243330000000002</v>
      </c>
    </row>
    <row r="4772" spans="1:8">
      <c r="A4772" s="3" t="s">
        <v>8</v>
      </c>
      <c r="B4772" s="3">
        <v>2017</v>
      </c>
      <c r="C4772" s="3">
        <v>172</v>
      </c>
      <c r="D4772" s="3">
        <v>0.54161904999999999</v>
      </c>
      <c r="E4772" s="3">
        <v>-2.1569067999999998</v>
      </c>
      <c r="F4772" s="3">
        <v>63.175776999999997</v>
      </c>
      <c r="G4772" s="3">
        <v>1.4</v>
      </c>
      <c r="H4772" s="3">
        <v>-0.57883340000000005</v>
      </c>
    </row>
    <row r="4773" spans="1:8">
      <c r="A4773" s="3" t="s">
        <v>8</v>
      </c>
      <c r="B4773" s="3">
        <v>2017</v>
      </c>
      <c r="C4773" s="3">
        <v>172</v>
      </c>
      <c r="D4773" s="3">
        <v>0.41830434999999999</v>
      </c>
      <c r="E4773" s="3">
        <v>-2.1569067999999998</v>
      </c>
      <c r="F4773" s="3">
        <v>63.175776999999997</v>
      </c>
      <c r="G4773" s="3">
        <v>1.5</v>
      </c>
      <c r="H4773" s="3">
        <v>-0.6579334</v>
      </c>
    </row>
    <row r="4774" spans="1:8">
      <c r="A4774" s="3" t="s">
        <v>8</v>
      </c>
      <c r="B4774" s="3">
        <v>2017</v>
      </c>
      <c r="C4774" s="3">
        <v>172</v>
      </c>
      <c r="D4774" s="3">
        <v>0.51795237999999999</v>
      </c>
      <c r="E4774" s="3">
        <v>-2.1569067999999998</v>
      </c>
      <c r="F4774" s="3">
        <v>63.175776999999997</v>
      </c>
      <c r="G4774" s="3">
        <v>1.5</v>
      </c>
      <c r="H4774" s="3">
        <v>-1.1399330000000001</v>
      </c>
    </row>
    <row r="4775" spans="1:8">
      <c r="A4775" s="3" t="s">
        <v>8</v>
      </c>
      <c r="B4775" s="3">
        <v>2017</v>
      </c>
      <c r="C4775" s="3">
        <v>172</v>
      </c>
      <c r="D4775" s="3">
        <v>0.58236363999999996</v>
      </c>
      <c r="E4775" s="3">
        <v>-2.1569067999999998</v>
      </c>
      <c r="F4775" s="3">
        <v>63.175776999999997</v>
      </c>
      <c r="G4775" s="3">
        <v>1.5</v>
      </c>
      <c r="H4775" s="3">
        <v>-1.1399330000000001</v>
      </c>
    </row>
    <row r="4776" spans="1:8">
      <c r="A4776" s="3" t="s">
        <v>8</v>
      </c>
      <c r="B4776" s="3">
        <v>2017</v>
      </c>
      <c r="C4776" s="3">
        <v>172</v>
      </c>
      <c r="D4776" s="3">
        <v>0.51540909000000001</v>
      </c>
      <c r="E4776" s="3">
        <v>-2.1569067999999998</v>
      </c>
      <c r="F4776" s="3">
        <v>63.175776999999997</v>
      </c>
      <c r="G4776" s="3">
        <v>1.95</v>
      </c>
      <c r="H4776" s="3">
        <v>-0.50053320000000001</v>
      </c>
    </row>
    <row r="4777" spans="1:8">
      <c r="A4777" s="3" t="s">
        <v>8</v>
      </c>
      <c r="B4777" s="3">
        <v>2017</v>
      </c>
      <c r="C4777" s="3">
        <v>172</v>
      </c>
      <c r="D4777" s="3">
        <v>0.50547618999999999</v>
      </c>
      <c r="E4777" s="3">
        <v>-2.1569067999999998</v>
      </c>
      <c r="F4777" s="3">
        <v>63.175776999999997</v>
      </c>
      <c r="G4777" s="3">
        <v>2</v>
      </c>
      <c r="H4777" s="3">
        <v>-0.44603320000000002</v>
      </c>
    </row>
    <row r="4778" spans="1:8">
      <c r="A4778" s="3" t="s">
        <v>8</v>
      </c>
      <c r="B4778" s="3">
        <v>2018</v>
      </c>
      <c r="C4778" s="3">
        <v>172</v>
      </c>
      <c r="D4778" s="3">
        <v>0.67469564999999998</v>
      </c>
      <c r="E4778" s="3">
        <v>-2.3771116999999999</v>
      </c>
      <c r="F4778" s="3">
        <v>61.167068</v>
      </c>
      <c r="G4778" s="3">
        <v>1.85</v>
      </c>
      <c r="H4778" s="3">
        <v>-0.17513329999999999</v>
      </c>
    </row>
    <row r="4779" spans="1:8">
      <c r="A4779" s="3" t="s">
        <v>8</v>
      </c>
      <c r="B4779" s="3">
        <v>2018</v>
      </c>
      <c r="C4779" s="3">
        <v>172</v>
      </c>
      <c r="D4779" s="3">
        <v>0.82709999999999995</v>
      </c>
      <c r="E4779" s="3">
        <v>-2.3771116999999999</v>
      </c>
      <c r="F4779" s="3">
        <v>61.167068</v>
      </c>
      <c r="G4779" s="3">
        <v>2.35</v>
      </c>
      <c r="H4779" s="3">
        <v>-0.24180009999999999</v>
      </c>
    </row>
    <row r="4780" spans="1:8">
      <c r="A4780" s="3" t="s">
        <v>8</v>
      </c>
      <c r="B4780" s="3">
        <v>2018</v>
      </c>
      <c r="C4780" s="3">
        <v>172</v>
      </c>
      <c r="D4780" s="3">
        <v>0.69131818</v>
      </c>
      <c r="E4780" s="3">
        <v>-2.3771116999999999</v>
      </c>
      <c r="F4780" s="3">
        <v>61.167068</v>
      </c>
      <c r="G4780" s="3">
        <v>2.35</v>
      </c>
      <c r="H4780" s="3">
        <v>-0.33280009999999999</v>
      </c>
    </row>
    <row r="4781" spans="1:8">
      <c r="A4781" s="3" t="s">
        <v>8</v>
      </c>
      <c r="B4781" s="3">
        <v>2018</v>
      </c>
      <c r="C4781" s="3">
        <v>172</v>
      </c>
      <c r="D4781" s="3">
        <v>0.64804762000000005</v>
      </c>
      <c r="E4781" s="3">
        <v>-2.3771116999999999</v>
      </c>
      <c r="F4781" s="3">
        <v>61.167068</v>
      </c>
      <c r="G4781" s="3">
        <v>2.2999999999999998</v>
      </c>
      <c r="H4781" s="3">
        <v>-0.33280009999999999</v>
      </c>
    </row>
    <row r="4782" spans="1:8">
      <c r="A4782" s="3" t="s">
        <v>8</v>
      </c>
      <c r="B4782" s="3">
        <v>2018</v>
      </c>
      <c r="C4782" s="3">
        <v>172</v>
      </c>
      <c r="D4782" s="3">
        <v>0.64665216999999997</v>
      </c>
      <c r="E4782" s="3">
        <v>-2.3771116999999999</v>
      </c>
      <c r="F4782" s="3">
        <v>61.167068</v>
      </c>
      <c r="G4782" s="3">
        <v>2.1</v>
      </c>
      <c r="H4782" s="3">
        <v>-0.67513339999999999</v>
      </c>
    </row>
    <row r="4783" spans="1:8">
      <c r="A4783" s="3" t="s">
        <v>8</v>
      </c>
      <c r="B4783" s="3">
        <v>2018</v>
      </c>
      <c r="C4783" s="3">
        <v>172</v>
      </c>
      <c r="D4783" s="3">
        <v>0.57238095</v>
      </c>
      <c r="E4783" s="3">
        <v>-2.3771116999999999</v>
      </c>
      <c r="F4783" s="3">
        <v>61.167068</v>
      </c>
      <c r="G4783" s="3">
        <v>2.1</v>
      </c>
      <c r="H4783" s="3">
        <v>-0.2084667</v>
      </c>
    </row>
    <row r="4784" spans="1:8">
      <c r="A4784" s="3" t="s">
        <v>8</v>
      </c>
      <c r="B4784" s="3">
        <v>2018</v>
      </c>
      <c r="C4784" s="3">
        <v>172</v>
      </c>
      <c r="D4784" s="3">
        <v>0.46672727000000003</v>
      </c>
      <c r="E4784" s="3">
        <v>-2.3771116999999999</v>
      </c>
      <c r="F4784" s="3">
        <v>61.167068</v>
      </c>
      <c r="G4784" s="3">
        <v>2.1</v>
      </c>
      <c r="H4784" s="3">
        <v>-0.2084667</v>
      </c>
    </row>
    <row r="4785" spans="1:8">
      <c r="A4785" s="3" t="s">
        <v>8</v>
      </c>
      <c r="B4785" s="3">
        <v>2018</v>
      </c>
      <c r="C4785" s="3">
        <v>172</v>
      </c>
      <c r="D4785" s="3">
        <v>0.48491304000000002</v>
      </c>
      <c r="E4785" s="3">
        <v>-2.3771116999999999</v>
      </c>
      <c r="F4785" s="3">
        <v>61.167068</v>
      </c>
      <c r="G4785" s="3">
        <v>2.2000000000000002</v>
      </c>
      <c r="H4785" s="3">
        <v>-0.2084667</v>
      </c>
    </row>
    <row r="4786" spans="1:8">
      <c r="A4786" s="3" t="s">
        <v>8</v>
      </c>
      <c r="B4786" s="3">
        <v>2018</v>
      </c>
      <c r="C4786" s="3">
        <v>172</v>
      </c>
      <c r="D4786" s="3">
        <v>0.63349999999999995</v>
      </c>
      <c r="E4786" s="3">
        <v>-2.3771116999999999</v>
      </c>
      <c r="F4786" s="3">
        <v>61.167068</v>
      </c>
      <c r="G4786" s="3">
        <v>2</v>
      </c>
      <c r="H4786" s="3">
        <v>-0.3748668</v>
      </c>
    </row>
    <row r="4787" spans="1:8">
      <c r="A4787" s="3" t="s">
        <v>8</v>
      </c>
      <c r="B4787" s="3">
        <v>2018</v>
      </c>
      <c r="C4787" s="3">
        <v>172</v>
      </c>
      <c r="D4787" s="3">
        <v>0.71786956999999996</v>
      </c>
      <c r="E4787" s="3">
        <v>-2.3771116999999999</v>
      </c>
      <c r="F4787" s="3">
        <v>61.167068</v>
      </c>
      <c r="G4787" s="3">
        <v>2</v>
      </c>
      <c r="H4787" s="3">
        <v>-0.26666669999999998</v>
      </c>
    </row>
    <row r="4788" spans="1:8">
      <c r="A4788" s="3" t="s">
        <v>8</v>
      </c>
      <c r="B4788" s="3">
        <v>2018</v>
      </c>
      <c r="C4788" s="3">
        <v>172</v>
      </c>
      <c r="D4788" s="3">
        <v>0.65972726999999998</v>
      </c>
      <c r="E4788" s="3">
        <v>-2.3771116999999999</v>
      </c>
      <c r="F4788" s="3">
        <v>61.167068</v>
      </c>
      <c r="G4788" s="3">
        <v>2</v>
      </c>
      <c r="H4788" s="3">
        <v>-0.1171999</v>
      </c>
    </row>
    <row r="4789" spans="1:8">
      <c r="A4789" s="3" t="s">
        <v>8</v>
      </c>
      <c r="B4789" s="3">
        <v>2018</v>
      </c>
      <c r="C4789" s="3">
        <v>172</v>
      </c>
      <c r="D4789" s="3">
        <v>0.54876190000000002</v>
      </c>
      <c r="E4789" s="3">
        <v>-2.3771116999999999</v>
      </c>
      <c r="F4789" s="3">
        <v>61.167068</v>
      </c>
      <c r="G4789" s="3">
        <v>2</v>
      </c>
      <c r="H4789" s="3">
        <v>-0.14630000000000001</v>
      </c>
    </row>
    <row r="4790" spans="1:8">
      <c r="A4790" s="3" t="s">
        <v>8</v>
      </c>
      <c r="B4790" s="3">
        <v>2019</v>
      </c>
      <c r="C4790" s="3">
        <v>172</v>
      </c>
      <c r="D4790" s="3">
        <v>0.47995652</v>
      </c>
      <c r="E4790" s="3">
        <v>-2.0327055000000001</v>
      </c>
      <c r="F4790" s="3">
        <v>59.618262999999999</v>
      </c>
      <c r="G4790" s="3">
        <v>1.7</v>
      </c>
      <c r="H4790" s="3">
        <v>-0.159</v>
      </c>
    </row>
    <row r="4791" spans="1:8">
      <c r="A4791" s="3" t="s">
        <v>8</v>
      </c>
      <c r="B4791" s="3">
        <v>2019</v>
      </c>
      <c r="C4791" s="3">
        <v>172</v>
      </c>
      <c r="D4791" s="3">
        <v>0.38</v>
      </c>
      <c r="E4791" s="3">
        <v>-2.0327055000000001</v>
      </c>
      <c r="F4791" s="3">
        <v>59.618262999999999</v>
      </c>
      <c r="G4791" s="3">
        <v>1.7</v>
      </c>
      <c r="H4791" s="3">
        <v>-0.66137330000000005</v>
      </c>
    </row>
    <row r="4792" spans="1:8">
      <c r="A4792" s="3" t="s">
        <v>8</v>
      </c>
      <c r="B4792" s="3">
        <v>2019</v>
      </c>
      <c r="C4792" s="3">
        <v>172</v>
      </c>
      <c r="D4792" s="3">
        <v>0.28942857</v>
      </c>
      <c r="E4792" s="3">
        <v>-2.0327055000000001</v>
      </c>
      <c r="F4792" s="3">
        <v>59.618262999999999</v>
      </c>
      <c r="G4792" s="3">
        <v>1.45</v>
      </c>
      <c r="H4792" s="3">
        <v>-0.64973320000000001</v>
      </c>
    </row>
    <row r="4793" spans="1:8">
      <c r="A4793" s="3" t="s">
        <v>8</v>
      </c>
      <c r="B4793" s="3">
        <v>2019</v>
      </c>
      <c r="C4793" s="3">
        <v>172</v>
      </c>
      <c r="D4793" s="3">
        <v>0.23536364000000001</v>
      </c>
      <c r="E4793" s="3">
        <v>-2.0327055000000001</v>
      </c>
      <c r="F4793" s="3">
        <v>59.618262999999999</v>
      </c>
      <c r="G4793" s="3">
        <v>1.4</v>
      </c>
      <c r="H4793" s="3">
        <v>-0.50423320000000005</v>
      </c>
    </row>
    <row r="4794" spans="1:8">
      <c r="A4794" s="3" t="s">
        <v>8</v>
      </c>
      <c r="B4794" s="3">
        <v>2019</v>
      </c>
      <c r="C4794" s="3">
        <v>172</v>
      </c>
      <c r="D4794" s="3">
        <v>0.14421739</v>
      </c>
      <c r="E4794" s="3">
        <v>-2.0327055000000001</v>
      </c>
      <c r="F4794" s="3">
        <v>59.618262999999999</v>
      </c>
      <c r="G4794" s="3">
        <v>1.4</v>
      </c>
      <c r="H4794" s="3">
        <v>-0.39589999999999997</v>
      </c>
    </row>
    <row r="4795" spans="1:8">
      <c r="A4795" s="3" t="s">
        <v>8</v>
      </c>
      <c r="B4795" s="3">
        <v>2019</v>
      </c>
      <c r="C4795" s="3">
        <v>172</v>
      </c>
      <c r="D4795" s="3">
        <v>1.8950000000000002E-2</v>
      </c>
      <c r="E4795" s="3">
        <v>-2.0327055000000001</v>
      </c>
      <c r="F4795" s="3">
        <v>59.618262999999999</v>
      </c>
      <c r="G4795" s="3">
        <v>1.4</v>
      </c>
      <c r="H4795" s="3">
        <v>-0.42499999999999999</v>
      </c>
    </row>
    <row r="4796" spans="1:8">
      <c r="A4796" s="3" t="s">
        <v>8</v>
      </c>
      <c r="B4796" s="3">
        <v>2019</v>
      </c>
      <c r="C4796" s="3">
        <v>172</v>
      </c>
      <c r="D4796" s="3">
        <v>-9.417391E-2</v>
      </c>
      <c r="E4796" s="3">
        <v>-2.0327055000000001</v>
      </c>
      <c r="F4796" s="3">
        <v>59.618262999999999</v>
      </c>
      <c r="G4796" s="3">
        <v>1.35</v>
      </c>
      <c r="H4796" s="3">
        <v>-0.36680000000000001</v>
      </c>
    </row>
    <row r="4797" spans="1:8">
      <c r="A4797" s="3" t="s">
        <v>8</v>
      </c>
      <c r="B4797" s="3">
        <v>2019</v>
      </c>
      <c r="C4797" s="3">
        <v>172</v>
      </c>
      <c r="D4797" s="3">
        <v>-0.36245454999999999</v>
      </c>
      <c r="E4797" s="3">
        <v>-2.0327055000000001</v>
      </c>
      <c r="F4797" s="3">
        <v>59.618262999999999</v>
      </c>
      <c r="G4797" s="3">
        <v>1.35</v>
      </c>
      <c r="H4797" s="3">
        <v>-0.4168</v>
      </c>
    </row>
    <row r="4798" spans="1:8">
      <c r="A4798" s="3" t="s">
        <v>8</v>
      </c>
      <c r="B4798" s="3">
        <v>2019</v>
      </c>
      <c r="C4798" s="3">
        <v>172</v>
      </c>
      <c r="D4798" s="3">
        <v>-0.30028570999999998</v>
      </c>
      <c r="E4798" s="3">
        <v>-2.0327055000000001</v>
      </c>
      <c r="F4798" s="3">
        <v>59.618262999999999</v>
      </c>
      <c r="G4798" s="3">
        <v>1.05</v>
      </c>
      <c r="H4798" s="3">
        <v>-0.35859999999999997</v>
      </c>
    </row>
    <row r="4799" spans="1:8">
      <c r="A4799" s="3" t="s">
        <v>8</v>
      </c>
      <c r="B4799" s="3">
        <v>2019</v>
      </c>
      <c r="C4799" s="3">
        <v>172</v>
      </c>
      <c r="D4799" s="3">
        <v>-0.2033913</v>
      </c>
      <c r="E4799" s="3">
        <v>-2.0327055000000001</v>
      </c>
      <c r="F4799" s="3">
        <v>59.618262999999999</v>
      </c>
      <c r="G4799" s="3">
        <v>1</v>
      </c>
      <c r="H4799" s="3">
        <v>-0.37130000000000002</v>
      </c>
    </row>
    <row r="4800" spans="1:8">
      <c r="A4800" s="3" t="s">
        <v>8</v>
      </c>
      <c r="B4800" s="3">
        <v>2019</v>
      </c>
      <c r="C4800" s="3">
        <v>172</v>
      </c>
      <c r="D4800" s="3">
        <v>-8.3190479999999997E-2</v>
      </c>
      <c r="E4800" s="3">
        <v>-2.0327055000000001</v>
      </c>
      <c r="F4800" s="3">
        <v>59.618262999999999</v>
      </c>
      <c r="G4800" s="3">
        <v>1.05</v>
      </c>
      <c r="H4800" s="3">
        <v>0.9121667</v>
      </c>
    </row>
    <row r="4801" spans="1:8">
      <c r="A4801" s="3" t="s">
        <v>8</v>
      </c>
      <c r="B4801" s="3">
        <v>2019</v>
      </c>
      <c r="C4801" s="3">
        <v>172</v>
      </c>
      <c r="D4801" s="3">
        <v>-3.4727269999999998E-2</v>
      </c>
      <c r="E4801" s="3">
        <v>-2.0327055000000001</v>
      </c>
      <c r="F4801" s="3">
        <v>59.618262999999999</v>
      </c>
      <c r="G4801" s="3">
        <v>1.1000000000000001</v>
      </c>
      <c r="H4801" s="3">
        <v>0.88306669999999998</v>
      </c>
    </row>
    <row r="4802" spans="1:8">
      <c r="A4802" s="3" t="s">
        <v>11</v>
      </c>
      <c r="B4802" s="3">
        <v>1995</v>
      </c>
      <c r="C4802" s="3">
        <v>174</v>
      </c>
    </row>
    <row r="4803" spans="1:8">
      <c r="A4803" s="3" t="s">
        <v>11</v>
      </c>
      <c r="B4803" s="3">
        <v>1995</v>
      </c>
      <c r="C4803" s="3">
        <v>174</v>
      </c>
    </row>
    <row r="4804" spans="1:8">
      <c r="A4804" s="3" t="s">
        <v>11</v>
      </c>
      <c r="B4804" s="3">
        <v>1995</v>
      </c>
      <c r="C4804" s="3">
        <v>174</v>
      </c>
    </row>
    <row r="4805" spans="1:8">
      <c r="A4805" s="3" t="s">
        <v>11</v>
      </c>
      <c r="B4805" s="3">
        <v>1995</v>
      </c>
      <c r="C4805" s="3">
        <v>174</v>
      </c>
    </row>
    <row r="4806" spans="1:8">
      <c r="A4806" s="3" t="s">
        <v>11</v>
      </c>
      <c r="B4806" s="3">
        <v>1995</v>
      </c>
      <c r="C4806" s="3">
        <v>174</v>
      </c>
    </row>
    <row r="4807" spans="1:8">
      <c r="A4807" s="3" t="s">
        <v>11</v>
      </c>
      <c r="B4807" s="3">
        <v>1995</v>
      </c>
      <c r="C4807" s="3">
        <v>174</v>
      </c>
    </row>
    <row r="4808" spans="1:8">
      <c r="A4808" s="3" t="s">
        <v>11</v>
      </c>
      <c r="B4808" s="3">
        <v>1995</v>
      </c>
      <c r="C4808" s="3">
        <v>174</v>
      </c>
    </row>
    <row r="4809" spans="1:8">
      <c r="A4809" s="3" t="s">
        <v>11</v>
      </c>
      <c r="B4809" s="3">
        <v>1995</v>
      </c>
      <c r="C4809" s="3">
        <v>174</v>
      </c>
    </row>
    <row r="4810" spans="1:8">
      <c r="A4810" s="3" t="s">
        <v>11</v>
      </c>
      <c r="B4810" s="3">
        <v>1995</v>
      </c>
      <c r="C4810" s="3">
        <v>174</v>
      </c>
    </row>
    <row r="4811" spans="1:8">
      <c r="A4811" s="3" t="s">
        <v>11</v>
      </c>
      <c r="B4811" s="3">
        <v>1995</v>
      </c>
      <c r="C4811" s="3">
        <v>174</v>
      </c>
    </row>
    <row r="4812" spans="1:8">
      <c r="A4812" s="3" t="s">
        <v>11</v>
      </c>
      <c r="B4812" s="3">
        <v>1995</v>
      </c>
      <c r="C4812" s="3">
        <v>174</v>
      </c>
    </row>
    <row r="4813" spans="1:8">
      <c r="A4813" s="3" t="s">
        <v>11</v>
      </c>
      <c r="B4813" s="3">
        <v>1995</v>
      </c>
      <c r="C4813" s="3">
        <v>174</v>
      </c>
    </row>
    <row r="4814" spans="1:8">
      <c r="A4814" s="3" t="s">
        <v>11</v>
      </c>
      <c r="B4814" s="3">
        <v>1996</v>
      </c>
      <c r="C4814" s="3">
        <v>174</v>
      </c>
      <c r="E4814" s="3">
        <v>1.0838778</v>
      </c>
      <c r="F4814" s="3">
        <v>99.832031000000001</v>
      </c>
    </row>
    <row r="4815" spans="1:8">
      <c r="A4815" s="3" t="s">
        <v>11</v>
      </c>
      <c r="B4815" s="3">
        <v>1996</v>
      </c>
      <c r="C4815" s="3">
        <v>174</v>
      </c>
      <c r="E4815" s="3">
        <v>1.0838778</v>
      </c>
      <c r="F4815" s="3">
        <v>99.832031000000001</v>
      </c>
    </row>
    <row r="4816" spans="1:8">
      <c r="A4816" s="3" t="s">
        <v>11</v>
      </c>
      <c r="B4816" s="3">
        <v>1996</v>
      </c>
      <c r="C4816" s="3">
        <v>174</v>
      </c>
      <c r="E4816" s="3">
        <v>1.0838778</v>
      </c>
      <c r="F4816" s="3">
        <v>99.832031000000001</v>
      </c>
    </row>
    <row r="4817" spans="1:6">
      <c r="A4817" s="3" t="s">
        <v>11</v>
      </c>
      <c r="B4817" s="3">
        <v>1996</v>
      </c>
      <c r="C4817" s="3">
        <v>174</v>
      </c>
      <c r="E4817" s="3">
        <v>1.0838778</v>
      </c>
      <c r="F4817" s="3">
        <v>99.832031000000001</v>
      </c>
    </row>
    <row r="4818" spans="1:6">
      <c r="A4818" s="3" t="s">
        <v>11</v>
      </c>
      <c r="B4818" s="3">
        <v>1996</v>
      </c>
      <c r="C4818" s="3">
        <v>174</v>
      </c>
      <c r="E4818" s="3">
        <v>1.0838778</v>
      </c>
      <c r="F4818" s="3">
        <v>99.832031000000001</v>
      </c>
    </row>
    <row r="4819" spans="1:6">
      <c r="A4819" s="3" t="s">
        <v>11</v>
      </c>
      <c r="B4819" s="3">
        <v>1996</v>
      </c>
      <c r="C4819" s="3">
        <v>174</v>
      </c>
      <c r="E4819" s="3">
        <v>1.0838778</v>
      </c>
      <c r="F4819" s="3">
        <v>99.832031000000001</v>
      </c>
    </row>
    <row r="4820" spans="1:6">
      <c r="A4820" s="3" t="s">
        <v>11</v>
      </c>
      <c r="B4820" s="3">
        <v>1996</v>
      </c>
      <c r="C4820" s="3">
        <v>174</v>
      </c>
      <c r="E4820" s="3">
        <v>1.0838778</v>
      </c>
      <c r="F4820" s="3">
        <v>99.832031000000001</v>
      </c>
    </row>
    <row r="4821" spans="1:6">
      <c r="A4821" s="3" t="s">
        <v>11</v>
      </c>
      <c r="B4821" s="3">
        <v>1996</v>
      </c>
      <c r="C4821" s="3">
        <v>174</v>
      </c>
      <c r="E4821" s="3">
        <v>1.0838778</v>
      </c>
      <c r="F4821" s="3">
        <v>99.832031000000001</v>
      </c>
    </row>
    <row r="4822" spans="1:6">
      <c r="A4822" s="3" t="s">
        <v>11</v>
      </c>
      <c r="B4822" s="3">
        <v>1996</v>
      </c>
      <c r="C4822" s="3">
        <v>174</v>
      </c>
      <c r="E4822" s="3">
        <v>1.0838778</v>
      </c>
      <c r="F4822" s="3">
        <v>99.832031000000001</v>
      </c>
    </row>
    <row r="4823" spans="1:6">
      <c r="A4823" s="3" t="s">
        <v>11</v>
      </c>
      <c r="B4823" s="3">
        <v>1996</v>
      </c>
      <c r="C4823" s="3">
        <v>174</v>
      </c>
      <c r="E4823" s="3">
        <v>1.0838778</v>
      </c>
      <c r="F4823" s="3">
        <v>99.832031000000001</v>
      </c>
    </row>
    <row r="4824" spans="1:6">
      <c r="A4824" s="3" t="s">
        <v>11</v>
      </c>
      <c r="B4824" s="3">
        <v>1996</v>
      </c>
      <c r="C4824" s="3">
        <v>174</v>
      </c>
      <c r="E4824" s="3">
        <v>1.0838778</v>
      </c>
      <c r="F4824" s="3">
        <v>99.832031000000001</v>
      </c>
    </row>
    <row r="4825" spans="1:6">
      <c r="A4825" s="3" t="s">
        <v>11</v>
      </c>
      <c r="B4825" s="3">
        <v>1996</v>
      </c>
      <c r="C4825" s="3">
        <v>174</v>
      </c>
      <c r="E4825" s="3">
        <v>1.0838778</v>
      </c>
      <c r="F4825" s="3">
        <v>99.832031000000001</v>
      </c>
    </row>
    <row r="4826" spans="1:6">
      <c r="A4826" s="3" t="s">
        <v>11</v>
      </c>
      <c r="B4826" s="3">
        <v>1997</v>
      </c>
      <c r="C4826" s="3">
        <v>174</v>
      </c>
      <c r="E4826" s="3">
        <v>2.3411976999999999</v>
      </c>
      <c r="F4826" s="3">
        <v>102.19736</v>
      </c>
    </row>
    <row r="4827" spans="1:6">
      <c r="A4827" s="3" t="s">
        <v>11</v>
      </c>
      <c r="B4827" s="3">
        <v>1997</v>
      </c>
      <c r="C4827" s="3">
        <v>174</v>
      </c>
      <c r="E4827" s="3">
        <v>2.3411976999999999</v>
      </c>
      <c r="F4827" s="3">
        <v>102.19736</v>
      </c>
    </row>
    <row r="4828" spans="1:6">
      <c r="A4828" s="3" t="s">
        <v>11</v>
      </c>
      <c r="B4828" s="3">
        <v>1997</v>
      </c>
      <c r="C4828" s="3">
        <v>174</v>
      </c>
      <c r="E4828" s="3">
        <v>2.3411976999999999</v>
      </c>
      <c r="F4828" s="3">
        <v>102.19736</v>
      </c>
    </row>
    <row r="4829" spans="1:6">
      <c r="A4829" s="3" t="s">
        <v>11</v>
      </c>
      <c r="B4829" s="3">
        <v>1997</v>
      </c>
      <c r="C4829" s="3">
        <v>174</v>
      </c>
      <c r="E4829" s="3">
        <v>2.3411976999999999</v>
      </c>
      <c r="F4829" s="3">
        <v>102.19736</v>
      </c>
    </row>
    <row r="4830" spans="1:6">
      <c r="A4830" s="3" t="s">
        <v>11</v>
      </c>
      <c r="B4830" s="3">
        <v>1997</v>
      </c>
      <c r="C4830" s="3">
        <v>174</v>
      </c>
      <c r="E4830" s="3">
        <v>2.3411976999999999</v>
      </c>
      <c r="F4830" s="3">
        <v>102.19736</v>
      </c>
    </row>
    <row r="4831" spans="1:6">
      <c r="A4831" s="3" t="s">
        <v>11</v>
      </c>
      <c r="B4831" s="3">
        <v>1997</v>
      </c>
      <c r="C4831" s="3">
        <v>174</v>
      </c>
      <c r="E4831" s="3">
        <v>2.3411976999999999</v>
      </c>
      <c r="F4831" s="3">
        <v>102.19736</v>
      </c>
    </row>
    <row r="4832" spans="1:6">
      <c r="A4832" s="3" t="s">
        <v>11</v>
      </c>
      <c r="B4832" s="3">
        <v>1997</v>
      </c>
      <c r="C4832" s="3">
        <v>174</v>
      </c>
      <c r="E4832" s="3">
        <v>2.3411976999999999</v>
      </c>
      <c r="F4832" s="3">
        <v>102.19736</v>
      </c>
    </row>
    <row r="4833" spans="1:6">
      <c r="A4833" s="3" t="s">
        <v>11</v>
      </c>
      <c r="B4833" s="3">
        <v>1997</v>
      </c>
      <c r="C4833" s="3">
        <v>174</v>
      </c>
      <c r="E4833" s="3">
        <v>2.3411976999999999</v>
      </c>
      <c r="F4833" s="3">
        <v>102.19736</v>
      </c>
    </row>
    <row r="4834" spans="1:6">
      <c r="A4834" s="3" t="s">
        <v>11</v>
      </c>
      <c r="B4834" s="3">
        <v>1997</v>
      </c>
      <c r="C4834" s="3">
        <v>174</v>
      </c>
      <c r="E4834" s="3">
        <v>2.3411976999999999</v>
      </c>
      <c r="F4834" s="3">
        <v>102.19736</v>
      </c>
    </row>
    <row r="4835" spans="1:6">
      <c r="A4835" s="3" t="s">
        <v>11</v>
      </c>
      <c r="B4835" s="3">
        <v>1997</v>
      </c>
      <c r="C4835" s="3">
        <v>174</v>
      </c>
      <c r="E4835" s="3">
        <v>2.3411976999999999</v>
      </c>
      <c r="F4835" s="3">
        <v>102.19736</v>
      </c>
    </row>
    <row r="4836" spans="1:6">
      <c r="A4836" s="3" t="s">
        <v>11</v>
      </c>
      <c r="B4836" s="3">
        <v>1997</v>
      </c>
      <c r="C4836" s="3">
        <v>174</v>
      </c>
      <c r="E4836" s="3">
        <v>2.3411976999999999</v>
      </c>
      <c r="F4836" s="3">
        <v>102.19736</v>
      </c>
    </row>
    <row r="4837" spans="1:6">
      <c r="A4837" s="3" t="s">
        <v>11</v>
      </c>
      <c r="B4837" s="3">
        <v>1997</v>
      </c>
      <c r="C4837" s="3">
        <v>174</v>
      </c>
      <c r="E4837" s="3">
        <v>2.3411976999999999</v>
      </c>
      <c r="F4837" s="3">
        <v>102.19736</v>
      </c>
    </row>
    <row r="4838" spans="1:6">
      <c r="A4838" s="3" t="s">
        <v>11</v>
      </c>
      <c r="B4838" s="3">
        <v>1998</v>
      </c>
      <c r="C4838" s="3">
        <v>174</v>
      </c>
      <c r="E4838" s="3">
        <v>2.5042715000000002</v>
      </c>
      <c r="F4838" s="3">
        <v>100.29803</v>
      </c>
    </row>
    <row r="4839" spans="1:6">
      <c r="A4839" s="3" t="s">
        <v>11</v>
      </c>
      <c r="B4839" s="3">
        <v>1998</v>
      </c>
      <c r="C4839" s="3">
        <v>174</v>
      </c>
      <c r="E4839" s="3">
        <v>2.5042715000000002</v>
      </c>
      <c r="F4839" s="3">
        <v>100.29803</v>
      </c>
    </row>
    <row r="4840" spans="1:6">
      <c r="A4840" s="3" t="s">
        <v>11</v>
      </c>
      <c r="B4840" s="3">
        <v>1998</v>
      </c>
      <c r="C4840" s="3">
        <v>174</v>
      </c>
      <c r="E4840" s="3">
        <v>2.5042715000000002</v>
      </c>
      <c r="F4840" s="3">
        <v>100.29803</v>
      </c>
    </row>
    <row r="4841" spans="1:6">
      <c r="A4841" s="3" t="s">
        <v>11</v>
      </c>
      <c r="B4841" s="3">
        <v>1998</v>
      </c>
      <c r="C4841" s="3">
        <v>174</v>
      </c>
      <c r="E4841" s="3">
        <v>2.5042715000000002</v>
      </c>
      <c r="F4841" s="3">
        <v>100.29803</v>
      </c>
    </row>
    <row r="4842" spans="1:6">
      <c r="A4842" s="3" t="s">
        <v>11</v>
      </c>
      <c r="B4842" s="3">
        <v>1998</v>
      </c>
      <c r="C4842" s="3">
        <v>174</v>
      </c>
      <c r="E4842" s="3">
        <v>2.5042715000000002</v>
      </c>
      <c r="F4842" s="3">
        <v>100.29803</v>
      </c>
    </row>
    <row r="4843" spans="1:6">
      <c r="A4843" s="3" t="s">
        <v>11</v>
      </c>
      <c r="B4843" s="3">
        <v>1998</v>
      </c>
      <c r="C4843" s="3">
        <v>174</v>
      </c>
      <c r="E4843" s="3">
        <v>2.5042715000000002</v>
      </c>
      <c r="F4843" s="3">
        <v>100.29803</v>
      </c>
    </row>
    <row r="4844" spans="1:6">
      <c r="A4844" s="3" t="s">
        <v>11</v>
      </c>
      <c r="B4844" s="3">
        <v>1998</v>
      </c>
      <c r="C4844" s="3">
        <v>174</v>
      </c>
      <c r="E4844" s="3">
        <v>2.5042715000000002</v>
      </c>
      <c r="F4844" s="3">
        <v>100.29803</v>
      </c>
    </row>
    <row r="4845" spans="1:6">
      <c r="A4845" s="3" t="s">
        <v>11</v>
      </c>
      <c r="B4845" s="3">
        <v>1998</v>
      </c>
      <c r="C4845" s="3">
        <v>174</v>
      </c>
      <c r="E4845" s="3">
        <v>2.5042715000000002</v>
      </c>
      <c r="F4845" s="3">
        <v>100.29803</v>
      </c>
    </row>
    <row r="4846" spans="1:6">
      <c r="A4846" s="3" t="s">
        <v>11</v>
      </c>
      <c r="B4846" s="3">
        <v>1998</v>
      </c>
      <c r="C4846" s="3">
        <v>174</v>
      </c>
      <c r="E4846" s="3">
        <v>2.5042715000000002</v>
      </c>
      <c r="F4846" s="3">
        <v>100.29803</v>
      </c>
    </row>
    <row r="4847" spans="1:6">
      <c r="A4847" s="3" t="s">
        <v>11</v>
      </c>
      <c r="B4847" s="3">
        <v>1998</v>
      </c>
      <c r="C4847" s="3">
        <v>174</v>
      </c>
      <c r="E4847" s="3">
        <v>2.5042715000000002</v>
      </c>
      <c r="F4847" s="3">
        <v>100.29803</v>
      </c>
    </row>
    <row r="4848" spans="1:6">
      <c r="A4848" s="3" t="s">
        <v>11</v>
      </c>
      <c r="B4848" s="3">
        <v>1998</v>
      </c>
      <c r="C4848" s="3">
        <v>174</v>
      </c>
      <c r="E4848" s="3">
        <v>2.5042715000000002</v>
      </c>
      <c r="F4848" s="3">
        <v>100.29803</v>
      </c>
    </row>
    <row r="4849" spans="1:6">
      <c r="A4849" s="3" t="s">
        <v>11</v>
      </c>
      <c r="B4849" s="3">
        <v>1998</v>
      </c>
      <c r="C4849" s="3">
        <v>174</v>
      </c>
      <c r="E4849" s="3">
        <v>2.5042715000000002</v>
      </c>
      <c r="F4849" s="3">
        <v>100.29803</v>
      </c>
    </row>
    <row r="4850" spans="1:6">
      <c r="A4850" s="3" t="s">
        <v>11</v>
      </c>
      <c r="B4850" s="3">
        <v>1999</v>
      </c>
      <c r="C4850" s="3">
        <v>174</v>
      </c>
      <c r="E4850" s="3">
        <v>1.4740187</v>
      </c>
      <c r="F4850" s="3">
        <v>98.253708000000003</v>
      </c>
    </row>
    <row r="4851" spans="1:6">
      <c r="A4851" s="3" t="s">
        <v>11</v>
      </c>
      <c r="B4851" s="3">
        <v>1999</v>
      </c>
      <c r="C4851" s="3">
        <v>174</v>
      </c>
      <c r="E4851" s="3">
        <v>1.4740187</v>
      </c>
      <c r="F4851" s="3">
        <v>98.253708000000003</v>
      </c>
    </row>
    <row r="4852" spans="1:6">
      <c r="A4852" s="3" t="s">
        <v>11</v>
      </c>
      <c r="B4852" s="3">
        <v>1999</v>
      </c>
      <c r="C4852" s="3">
        <v>174</v>
      </c>
      <c r="E4852" s="3">
        <v>1.4740187</v>
      </c>
      <c r="F4852" s="3">
        <v>98.253708000000003</v>
      </c>
    </row>
    <row r="4853" spans="1:6">
      <c r="A4853" s="3" t="s">
        <v>11</v>
      </c>
      <c r="B4853" s="3">
        <v>1999</v>
      </c>
      <c r="C4853" s="3">
        <v>174</v>
      </c>
      <c r="E4853" s="3">
        <v>1.4740187</v>
      </c>
      <c r="F4853" s="3">
        <v>98.253708000000003</v>
      </c>
    </row>
    <row r="4854" spans="1:6">
      <c r="A4854" s="3" t="s">
        <v>11</v>
      </c>
      <c r="B4854" s="3">
        <v>1999</v>
      </c>
      <c r="C4854" s="3">
        <v>174</v>
      </c>
      <c r="E4854" s="3">
        <v>1.4740187</v>
      </c>
      <c r="F4854" s="3">
        <v>98.253708000000003</v>
      </c>
    </row>
    <row r="4855" spans="1:6">
      <c r="A4855" s="3" t="s">
        <v>11</v>
      </c>
      <c r="B4855" s="3">
        <v>1999</v>
      </c>
      <c r="C4855" s="3">
        <v>174</v>
      </c>
      <c r="E4855" s="3">
        <v>1.4740187</v>
      </c>
      <c r="F4855" s="3">
        <v>98.253708000000003</v>
      </c>
    </row>
    <row r="4856" spans="1:6">
      <c r="A4856" s="3" t="s">
        <v>11</v>
      </c>
      <c r="B4856" s="3">
        <v>1999</v>
      </c>
      <c r="C4856" s="3">
        <v>174</v>
      </c>
      <c r="E4856" s="3">
        <v>1.4740187</v>
      </c>
      <c r="F4856" s="3">
        <v>98.253708000000003</v>
      </c>
    </row>
    <row r="4857" spans="1:6">
      <c r="A4857" s="3" t="s">
        <v>11</v>
      </c>
      <c r="B4857" s="3">
        <v>1999</v>
      </c>
      <c r="C4857" s="3">
        <v>174</v>
      </c>
      <c r="E4857" s="3">
        <v>1.4740187</v>
      </c>
      <c r="F4857" s="3">
        <v>98.253708000000003</v>
      </c>
    </row>
    <row r="4858" spans="1:6">
      <c r="A4858" s="3" t="s">
        <v>11</v>
      </c>
      <c r="B4858" s="3">
        <v>1999</v>
      </c>
      <c r="C4858" s="3">
        <v>174</v>
      </c>
      <c r="E4858" s="3">
        <v>1.4740187</v>
      </c>
      <c r="F4858" s="3">
        <v>98.253708000000003</v>
      </c>
    </row>
    <row r="4859" spans="1:6">
      <c r="A4859" s="3" t="s">
        <v>11</v>
      </c>
      <c r="B4859" s="3">
        <v>1999</v>
      </c>
      <c r="C4859" s="3">
        <v>174</v>
      </c>
      <c r="E4859" s="3">
        <v>1.4740187</v>
      </c>
      <c r="F4859" s="3">
        <v>98.253708000000003</v>
      </c>
    </row>
    <row r="4860" spans="1:6">
      <c r="A4860" s="3" t="s">
        <v>11</v>
      </c>
      <c r="B4860" s="3">
        <v>1999</v>
      </c>
      <c r="C4860" s="3">
        <v>174</v>
      </c>
      <c r="E4860" s="3">
        <v>1.4740187</v>
      </c>
      <c r="F4860" s="3">
        <v>98.253708000000003</v>
      </c>
    </row>
    <row r="4861" spans="1:6">
      <c r="A4861" s="3" t="s">
        <v>11</v>
      </c>
      <c r="B4861" s="3">
        <v>1999</v>
      </c>
      <c r="C4861" s="3">
        <v>174</v>
      </c>
      <c r="E4861" s="3">
        <v>1.4740187</v>
      </c>
      <c r="F4861" s="3">
        <v>98.253708000000003</v>
      </c>
    </row>
    <row r="4862" spans="1:6">
      <c r="A4862" s="3" t="s">
        <v>11</v>
      </c>
      <c r="B4862" s="3">
        <v>2000</v>
      </c>
      <c r="C4862" s="3">
        <v>174</v>
      </c>
      <c r="E4862" s="3">
        <v>1.8710059000000001</v>
      </c>
      <c r="F4862" s="3">
        <v>99.748230000000007</v>
      </c>
    </row>
    <row r="4863" spans="1:6">
      <c r="A4863" s="3" t="s">
        <v>11</v>
      </c>
      <c r="B4863" s="3">
        <v>2000</v>
      </c>
      <c r="C4863" s="3">
        <v>174</v>
      </c>
      <c r="E4863" s="3">
        <v>1.8710059000000001</v>
      </c>
      <c r="F4863" s="3">
        <v>99.748230000000007</v>
      </c>
    </row>
    <row r="4864" spans="1:6">
      <c r="A4864" s="3" t="s">
        <v>11</v>
      </c>
      <c r="B4864" s="3">
        <v>2000</v>
      </c>
      <c r="C4864" s="3">
        <v>174</v>
      </c>
      <c r="E4864" s="3">
        <v>1.8710059000000001</v>
      </c>
      <c r="F4864" s="3">
        <v>99.748230000000007</v>
      </c>
    </row>
    <row r="4865" spans="1:6">
      <c r="A4865" s="3" t="s">
        <v>11</v>
      </c>
      <c r="B4865" s="3">
        <v>2000</v>
      </c>
      <c r="C4865" s="3">
        <v>174</v>
      </c>
      <c r="E4865" s="3">
        <v>1.8710059000000001</v>
      </c>
      <c r="F4865" s="3">
        <v>99.748230000000007</v>
      </c>
    </row>
    <row r="4866" spans="1:6">
      <c r="A4866" s="3" t="s">
        <v>11</v>
      </c>
      <c r="B4866" s="3">
        <v>2000</v>
      </c>
      <c r="C4866" s="3">
        <v>174</v>
      </c>
      <c r="E4866" s="3">
        <v>1.8710059000000001</v>
      </c>
      <c r="F4866" s="3">
        <v>99.748230000000007</v>
      </c>
    </row>
    <row r="4867" spans="1:6">
      <c r="A4867" s="3" t="s">
        <v>11</v>
      </c>
      <c r="B4867" s="3">
        <v>2000</v>
      </c>
      <c r="C4867" s="3">
        <v>174</v>
      </c>
      <c r="E4867" s="3">
        <v>1.8710059000000001</v>
      </c>
      <c r="F4867" s="3">
        <v>99.748230000000007</v>
      </c>
    </row>
    <row r="4868" spans="1:6">
      <c r="A4868" s="3" t="s">
        <v>11</v>
      </c>
      <c r="B4868" s="3">
        <v>2000</v>
      </c>
      <c r="C4868" s="3">
        <v>174</v>
      </c>
      <c r="E4868" s="3">
        <v>1.8710059000000001</v>
      </c>
      <c r="F4868" s="3">
        <v>99.748230000000007</v>
      </c>
    </row>
    <row r="4869" spans="1:6">
      <c r="A4869" s="3" t="s">
        <v>11</v>
      </c>
      <c r="B4869" s="3">
        <v>2000</v>
      </c>
      <c r="C4869" s="3">
        <v>174</v>
      </c>
      <c r="E4869" s="3">
        <v>1.8710059000000001</v>
      </c>
      <c r="F4869" s="3">
        <v>99.748230000000007</v>
      </c>
    </row>
    <row r="4870" spans="1:6">
      <c r="A4870" s="3" t="s">
        <v>11</v>
      </c>
      <c r="B4870" s="3">
        <v>2000</v>
      </c>
      <c r="C4870" s="3">
        <v>174</v>
      </c>
      <c r="E4870" s="3">
        <v>1.8710059000000001</v>
      </c>
      <c r="F4870" s="3">
        <v>99.748230000000007</v>
      </c>
    </row>
    <row r="4871" spans="1:6">
      <c r="A4871" s="3" t="s">
        <v>11</v>
      </c>
      <c r="B4871" s="3">
        <v>2000</v>
      </c>
      <c r="C4871" s="3">
        <v>174</v>
      </c>
      <c r="E4871" s="3">
        <v>1.8710059000000001</v>
      </c>
      <c r="F4871" s="3">
        <v>99.748230000000007</v>
      </c>
    </row>
    <row r="4872" spans="1:6">
      <c r="A4872" s="3" t="s">
        <v>11</v>
      </c>
      <c r="B4872" s="3">
        <v>2000</v>
      </c>
      <c r="C4872" s="3">
        <v>174</v>
      </c>
      <c r="E4872" s="3">
        <v>1.8710059000000001</v>
      </c>
      <c r="F4872" s="3">
        <v>99.748230000000007</v>
      </c>
    </row>
    <row r="4873" spans="1:6">
      <c r="A4873" s="3" t="s">
        <v>11</v>
      </c>
      <c r="B4873" s="3">
        <v>2000</v>
      </c>
      <c r="C4873" s="3">
        <v>174</v>
      </c>
      <c r="E4873" s="3">
        <v>1.8710059000000001</v>
      </c>
      <c r="F4873" s="3">
        <v>99.748230000000007</v>
      </c>
    </row>
    <row r="4874" spans="1:6">
      <c r="A4874" s="3" t="s">
        <v>11</v>
      </c>
      <c r="B4874" s="3">
        <v>2001</v>
      </c>
      <c r="C4874" s="3">
        <v>174</v>
      </c>
      <c r="E4874" s="3">
        <v>2.8236351000000002</v>
      </c>
      <c r="F4874" s="3">
        <v>105.82771</v>
      </c>
    </row>
    <row r="4875" spans="1:6">
      <c r="A4875" s="3" t="s">
        <v>11</v>
      </c>
      <c r="B4875" s="3">
        <v>2001</v>
      </c>
      <c r="C4875" s="3">
        <v>174</v>
      </c>
      <c r="E4875" s="3">
        <v>2.8236351000000002</v>
      </c>
      <c r="F4875" s="3">
        <v>105.82771</v>
      </c>
    </row>
    <row r="4876" spans="1:6">
      <c r="A4876" s="3" t="s">
        <v>11</v>
      </c>
      <c r="B4876" s="3">
        <v>2001</v>
      </c>
      <c r="C4876" s="3">
        <v>174</v>
      </c>
      <c r="E4876" s="3">
        <v>2.8236351000000002</v>
      </c>
      <c r="F4876" s="3">
        <v>105.82771</v>
      </c>
    </row>
    <row r="4877" spans="1:6">
      <c r="A4877" s="3" t="s">
        <v>11</v>
      </c>
      <c r="B4877" s="3">
        <v>2001</v>
      </c>
      <c r="C4877" s="3">
        <v>174</v>
      </c>
      <c r="E4877" s="3">
        <v>2.8236351000000002</v>
      </c>
      <c r="F4877" s="3">
        <v>105.82771</v>
      </c>
    </row>
    <row r="4878" spans="1:6">
      <c r="A4878" s="3" t="s">
        <v>11</v>
      </c>
      <c r="B4878" s="3">
        <v>2001</v>
      </c>
      <c r="C4878" s="3">
        <v>174</v>
      </c>
      <c r="E4878" s="3">
        <v>2.8236351000000002</v>
      </c>
      <c r="F4878" s="3">
        <v>105.82771</v>
      </c>
    </row>
    <row r="4879" spans="1:6">
      <c r="A4879" s="3" t="s">
        <v>11</v>
      </c>
      <c r="B4879" s="3">
        <v>2001</v>
      </c>
      <c r="C4879" s="3">
        <v>174</v>
      </c>
      <c r="E4879" s="3">
        <v>2.8236351000000002</v>
      </c>
      <c r="F4879" s="3">
        <v>105.82771</v>
      </c>
    </row>
    <row r="4880" spans="1:6">
      <c r="A4880" s="3" t="s">
        <v>11</v>
      </c>
      <c r="B4880" s="3">
        <v>2001</v>
      </c>
      <c r="C4880" s="3">
        <v>174</v>
      </c>
      <c r="E4880" s="3">
        <v>2.8236351000000002</v>
      </c>
      <c r="F4880" s="3">
        <v>105.82771</v>
      </c>
    </row>
    <row r="4881" spans="1:6">
      <c r="A4881" s="3" t="s">
        <v>11</v>
      </c>
      <c r="B4881" s="3">
        <v>2001</v>
      </c>
      <c r="C4881" s="3">
        <v>174</v>
      </c>
      <c r="E4881" s="3">
        <v>2.8236351000000002</v>
      </c>
      <c r="F4881" s="3">
        <v>105.82771</v>
      </c>
    </row>
    <row r="4882" spans="1:6">
      <c r="A4882" s="3" t="s">
        <v>11</v>
      </c>
      <c r="B4882" s="3">
        <v>2001</v>
      </c>
      <c r="C4882" s="3">
        <v>174</v>
      </c>
      <c r="E4882" s="3">
        <v>2.8236351000000002</v>
      </c>
      <c r="F4882" s="3">
        <v>105.82771</v>
      </c>
    </row>
    <row r="4883" spans="1:6">
      <c r="A4883" s="3" t="s">
        <v>11</v>
      </c>
      <c r="B4883" s="3">
        <v>2001</v>
      </c>
      <c r="C4883" s="3">
        <v>174</v>
      </c>
      <c r="E4883" s="3">
        <v>2.8236351000000002</v>
      </c>
      <c r="F4883" s="3">
        <v>105.82771</v>
      </c>
    </row>
    <row r="4884" spans="1:6">
      <c r="A4884" s="3" t="s">
        <v>11</v>
      </c>
      <c r="B4884" s="3">
        <v>2001</v>
      </c>
      <c r="C4884" s="3">
        <v>174</v>
      </c>
      <c r="E4884" s="3">
        <v>2.8236351000000002</v>
      </c>
      <c r="F4884" s="3">
        <v>105.82771</v>
      </c>
    </row>
    <row r="4885" spans="1:6">
      <c r="A4885" s="3" t="s">
        <v>11</v>
      </c>
      <c r="B4885" s="3">
        <v>2001</v>
      </c>
      <c r="C4885" s="3">
        <v>174</v>
      </c>
      <c r="E4885" s="3">
        <v>2.8236351000000002</v>
      </c>
      <c r="F4885" s="3">
        <v>105.82771</v>
      </c>
    </row>
    <row r="4886" spans="1:6">
      <c r="A4886" s="3" t="s">
        <v>11</v>
      </c>
      <c r="B4886" s="3">
        <v>2002</v>
      </c>
      <c r="C4886" s="3">
        <v>174</v>
      </c>
      <c r="E4886" s="3">
        <v>0.81934899000000005</v>
      </c>
      <c r="F4886" s="3">
        <v>107.99218</v>
      </c>
    </row>
    <row r="4887" spans="1:6">
      <c r="A4887" s="3" t="s">
        <v>11</v>
      </c>
      <c r="B4887" s="3">
        <v>2002</v>
      </c>
      <c r="C4887" s="3">
        <v>174</v>
      </c>
      <c r="E4887" s="3">
        <v>0.81934899000000005</v>
      </c>
      <c r="F4887" s="3">
        <v>107.99218</v>
      </c>
    </row>
    <row r="4888" spans="1:6">
      <c r="A4888" s="3" t="s">
        <v>11</v>
      </c>
      <c r="B4888" s="3">
        <v>2002</v>
      </c>
      <c r="C4888" s="3">
        <v>174</v>
      </c>
      <c r="E4888" s="3">
        <v>0.81934899000000005</v>
      </c>
      <c r="F4888" s="3">
        <v>107.99218</v>
      </c>
    </row>
    <row r="4889" spans="1:6">
      <c r="A4889" s="3" t="s">
        <v>11</v>
      </c>
      <c r="B4889" s="3">
        <v>2002</v>
      </c>
      <c r="C4889" s="3">
        <v>174</v>
      </c>
      <c r="E4889" s="3">
        <v>0.81934899000000005</v>
      </c>
      <c r="F4889" s="3">
        <v>107.99218</v>
      </c>
    </row>
    <row r="4890" spans="1:6">
      <c r="A4890" s="3" t="s">
        <v>11</v>
      </c>
      <c r="B4890" s="3">
        <v>2002</v>
      </c>
      <c r="C4890" s="3">
        <v>174</v>
      </c>
      <c r="E4890" s="3">
        <v>0.81934899000000005</v>
      </c>
      <c r="F4890" s="3">
        <v>107.99218</v>
      </c>
    </row>
    <row r="4891" spans="1:6">
      <c r="A4891" s="3" t="s">
        <v>11</v>
      </c>
      <c r="B4891" s="3">
        <v>2002</v>
      </c>
      <c r="C4891" s="3">
        <v>174</v>
      </c>
      <c r="E4891" s="3">
        <v>0.81934899000000005</v>
      </c>
      <c r="F4891" s="3">
        <v>107.99218</v>
      </c>
    </row>
    <row r="4892" spans="1:6">
      <c r="A4892" s="3" t="s">
        <v>11</v>
      </c>
      <c r="B4892" s="3">
        <v>2002</v>
      </c>
      <c r="C4892" s="3">
        <v>174</v>
      </c>
      <c r="E4892" s="3">
        <v>0.81934899000000005</v>
      </c>
      <c r="F4892" s="3">
        <v>107.99218</v>
      </c>
    </row>
    <row r="4893" spans="1:6">
      <c r="A4893" s="3" t="s">
        <v>11</v>
      </c>
      <c r="B4893" s="3">
        <v>2002</v>
      </c>
      <c r="C4893" s="3">
        <v>174</v>
      </c>
      <c r="E4893" s="3">
        <v>0.81934899000000005</v>
      </c>
      <c r="F4893" s="3">
        <v>107.99218</v>
      </c>
    </row>
    <row r="4894" spans="1:6">
      <c r="A4894" s="3" t="s">
        <v>11</v>
      </c>
      <c r="B4894" s="3">
        <v>2002</v>
      </c>
      <c r="C4894" s="3">
        <v>174</v>
      </c>
      <c r="E4894" s="3">
        <v>0.81934899000000005</v>
      </c>
      <c r="F4894" s="3">
        <v>107.99218</v>
      </c>
    </row>
    <row r="4895" spans="1:6">
      <c r="A4895" s="3" t="s">
        <v>11</v>
      </c>
      <c r="B4895" s="3">
        <v>2002</v>
      </c>
      <c r="C4895" s="3">
        <v>174</v>
      </c>
      <c r="E4895" s="3">
        <v>0.81934899000000005</v>
      </c>
      <c r="F4895" s="3">
        <v>107.99218</v>
      </c>
    </row>
    <row r="4896" spans="1:6">
      <c r="A4896" s="3" t="s">
        <v>11</v>
      </c>
      <c r="B4896" s="3">
        <v>2002</v>
      </c>
      <c r="C4896" s="3">
        <v>174</v>
      </c>
      <c r="E4896" s="3">
        <v>0.81934899000000005</v>
      </c>
      <c r="F4896" s="3">
        <v>107.99218</v>
      </c>
    </row>
    <row r="4897" spans="1:6">
      <c r="A4897" s="3" t="s">
        <v>11</v>
      </c>
      <c r="B4897" s="3">
        <v>2002</v>
      </c>
      <c r="C4897" s="3">
        <v>174</v>
      </c>
      <c r="E4897" s="3">
        <v>0.81934899000000005</v>
      </c>
      <c r="F4897" s="3">
        <v>107.99218</v>
      </c>
    </row>
    <row r="4898" spans="1:6">
      <c r="A4898" s="3" t="s">
        <v>11</v>
      </c>
      <c r="B4898" s="3">
        <v>2003</v>
      </c>
      <c r="C4898" s="3">
        <v>174</v>
      </c>
      <c r="E4898" s="3">
        <v>-0.45515444999999999</v>
      </c>
      <c r="F4898" s="3">
        <v>105.75511</v>
      </c>
    </row>
    <row r="4899" spans="1:6">
      <c r="A4899" s="3" t="s">
        <v>11</v>
      </c>
      <c r="B4899" s="3">
        <v>2003</v>
      </c>
      <c r="C4899" s="3">
        <v>174</v>
      </c>
      <c r="E4899" s="3">
        <v>-0.45515444999999999</v>
      </c>
      <c r="F4899" s="3">
        <v>105.75511</v>
      </c>
    </row>
    <row r="4900" spans="1:6">
      <c r="A4900" s="3" t="s">
        <v>11</v>
      </c>
      <c r="B4900" s="3">
        <v>2003</v>
      </c>
      <c r="C4900" s="3">
        <v>174</v>
      </c>
      <c r="E4900" s="3">
        <v>-0.45515444999999999</v>
      </c>
      <c r="F4900" s="3">
        <v>105.75511</v>
      </c>
    </row>
    <row r="4901" spans="1:6">
      <c r="A4901" s="3" t="s">
        <v>11</v>
      </c>
      <c r="B4901" s="3">
        <v>2003</v>
      </c>
      <c r="C4901" s="3">
        <v>174</v>
      </c>
      <c r="E4901" s="3">
        <v>-0.45515444999999999</v>
      </c>
      <c r="F4901" s="3">
        <v>105.75511</v>
      </c>
    </row>
    <row r="4902" spans="1:6">
      <c r="A4902" s="3" t="s">
        <v>11</v>
      </c>
      <c r="B4902" s="3">
        <v>2003</v>
      </c>
      <c r="C4902" s="3">
        <v>174</v>
      </c>
      <c r="E4902" s="3">
        <v>-0.45515444999999999</v>
      </c>
      <c r="F4902" s="3">
        <v>105.75511</v>
      </c>
    </row>
    <row r="4903" spans="1:6">
      <c r="A4903" s="3" t="s">
        <v>11</v>
      </c>
      <c r="B4903" s="3">
        <v>2003</v>
      </c>
      <c r="C4903" s="3">
        <v>174</v>
      </c>
      <c r="E4903" s="3">
        <v>-0.45515444999999999</v>
      </c>
      <c r="F4903" s="3">
        <v>105.75511</v>
      </c>
    </row>
    <row r="4904" spans="1:6">
      <c r="A4904" s="3" t="s">
        <v>11</v>
      </c>
      <c r="B4904" s="3">
        <v>2003</v>
      </c>
      <c r="C4904" s="3">
        <v>174</v>
      </c>
      <c r="E4904" s="3">
        <v>-0.45515444999999999</v>
      </c>
      <c r="F4904" s="3">
        <v>105.75511</v>
      </c>
    </row>
    <row r="4905" spans="1:6">
      <c r="A4905" s="3" t="s">
        <v>11</v>
      </c>
      <c r="B4905" s="3">
        <v>2003</v>
      </c>
      <c r="C4905" s="3">
        <v>174</v>
      </c>
      <c r="E4905" s="3">
        <v>-0.45515444999999999</v>
      </c>
      <c r="F4905" s="3">
        <v>105.75511</v>
      </c>
    </row>
    <row r="4906" spans="1:6">
      <c r="A4906" s="3" t="s">
        <v>11</v>
      </c>
      <c r="B4906" s="3">
        <v>2003</v>
      </c>
      <c r="C4906" s="3">
        <v>174</v>
      </c>
      <c r="E4906" s="3">
        <v>-0.45515444999999999</v>
      </c>
      <c r="F4906" s="3">
        <v>105.75511</v>
      </c>
    </row>
    <row r="4907" spans="1:6">
      <c r="A4907" s="3" t="s">
        <v>11</v>
      </c>
      <c r="B4907" s="3">
        <v>2003</v>
      </c>
      <c r="C4907" s="3">
        <v>174</v>
      </c>
      <c r="E4907" s="3">
        <v>-0.45515444999999999</v>
      </c>
      <c r="F4907" s="3">
        <v>105.75511</v>
      </c>
    </row>
    <row r="4908" spans="1:6">
      <c r="A4908" s="3" t="s">
        <v>11</v>
      </c>
      <c r="B4908" s="3">
        <v>2003</v>
      </c>
      <c r="C4908" s="3">
        <v>174</v>
      </c>
      <c r="E4908" s="3">
        <v>-0.45515444999999999</v>
      </c>
      <c r="F4908" s="3">
        <v>105.75511</v>
      </c>
    </row>
    <row r="4909" spans="1:6">
      <c r="A4909" s="3" t="s">
        <v>11</v>
      </c>
      <c r="B4909" s="3">
        <v>2003</v>
      </c>
      <c r="C4909" s="3">
        <v>174</v>
      </c>
      <c r="E4909" s="3">
        <v>-0.45515444999999999</v>
      </c>
      <c r="F4909" s="3">
        <v>105.75511</v>
      </c>
    </row>
    <row r="4910" spans="1:6">
      <c r="A4910" s="3" t="s">
        <v>11</v>
      </c>
      <c r="B4910" s="3">
        <v>2004</v>
      </c>
      <c r="C4910" s="3">
        <v>174</v>
      </c>
      <c r="E4910" s="3">
        <v>-2.9334004</v>
      </c>
      <c r="F4910" s="3">
        <v>102.31910999999999</v>
      </c>
    </row>
    <row r="4911" spans="1:6">
      <c r="A4911" s="3" t="s">
        <v>11</v>
      </c>
      <c r="B4911" s="3">
        <v>2004</v>
      </c>
      <c r="C4911" s="3">
        <v>174</v>
      </c>
      <c r="E4911" s="3">
        <v>-2.9334004</v>
      </c>
      <c r="F4911" s="3">
        <v>102.31910999999999</v>
      </c>
    </row>
    <row r="4912" spans="1:6">
      <c r="A4912" s="3" t="s">
        <v>11</v>
      </c>
      <c r="B4912" s="3">
        <v>2004</v>
      </c>
      <c r="C4912" s="3">
        <v>174</v>
      </c>
      <c r="E4912" s="3">
        <v>-2.9334004</v>
      </c>
      <c r="F4912" s="3">
        <v>102.31910999999999</v>
      </c>
    </row>
    <row r="4913" spans="1:6">
      <c r="A4913" s="3" t="s">
        <v>11</v>
      </c>
      <c r="B4913" s="3">
        <v>2004</v>
      </c>
      <c r="C4913" s="3">
        <v>174</v>
      </c>
      <c r="E4913" s="3">
        <v>-2.9334004</v>
      </c>
      <c r="F4913" s="3">
        <v>102.31910999999999</v>
      </c>
    </row>
    <row r="4914" spans="1:6">
      <c r="A4914" s="3" t="s">
        <v>11</v>
      </c>
      <c r="B4914" s="3">
        <v>2004</v>
      </c>
      <c r="C4914" s="3">
        <v>174</v>
      </c>
      <c r="E4914" s="3">
        <v>-2.9334004</v>
      </c>
      <c r="F4914" s="3">
        <v>102.31910999999999</v>
      </c>
    </row>
    <row r="4915" spans="1:6">
      <c r="A4915" s="3" t="s">
        <v>11</v>
      </c>
      <c r="B4915" s="3">
        <v>2004</v>
      </c>
      <c r="C4915" s="3">
        <v>174</v>
      </c>
      <c r="E4915" s="3">
        <v>-2.9334004</v>
      </c>
      <c r="F4915" s="3">
        <v>102.31910999999999</v>
      </c>
    </row>
    <row r="4916" spans="1:6">
      <c r="A4916" s="3" t="s">
        <v>11</v>
      </c>
      <c r="B4916" s="3">
        <v>2004</v>
      </c>
      <c r="C4916" s="3">
        <v>174</v>
      </c>
      <c r="E4916" s="3">
        <v>-2.9334004</v>
      </c>
      <c r="F4916" s="3">
        <v>102.31910999999999</v>
      </c>
    </row>
    <row r="4917" spans="1:6">
      <c r="A4917" s="3" t="s">
        <v>11</v>
      </c>
      <c r="B4917" s="3">
        <v>2004</v>
      </c>
      <c r="C4917" s="3">
        <v>174</v>
      </c>
      <c r="E4917" s="3">
        <v>-2.9334004</v>
      </c>
      <c r="F4917" s="3">
        <v>102.31910999999999</v>
      </c>
    </row>
    <row r="4918" spans="1:6">
      <c r="A4918" s="3" t="s">
        <v>11</v>
      </c>
      <c r="B4918" s="3">
        <v>2004</v>
      </c>
      <c r="C4918" s="3">
        <v>174</v>
      </c>
      <c r="E4918" s="3">
        <v>-2.9334004</v>
      </c>
      <c r="F4918" s="3">
        <v>102.31910999999999</v>
      </c>
    </row>
    <row r="4919" spans="1:6">
      <c r="A4919" s="3" t="s">
        <v>11</v>
      </c>
      <c r="B4919" s="3">
        <v>2004</v>
      </c>
      <c r="C4919" s="3">
        <v>174</v>
      </c>
      <c r="E4919" s="3">
        <v>-2.9334004</v>
      </c>
      <c r="F4919" s="3">
        <v>102.31910999999999</v>
      </c>
    </row>
    <row r="4920" spans="1:6">
      <c r="A4920" s="3" t="s">
        <v>11</v>
      </c>
      <c r="B4920" s="3">
        <v>2004</v>
      </c>
      <c r="C4920" s="3">
        <v>174</v>
      </c>
      <c r="E4920" s="3">
        <v>-2.9334004</v>
      </c>
      <c r="F4920" s="3">
        <v>102.31910999999999</v>
      </c>
    </row>
    <row r="4921" spans="1:6">
      <c r="A4921" s="3" t="s">
        <v>11</v>
      </c>
      <c r="B4921" s="3">
        <v>2004</v>
      </c>
      <c r="C4921" s="3">
        <v>174</v>
      </c>
      <c r="E4921" s="3">
        <v>-2.9334004</v>
      </c>
      <c r="F4921" s="3">
        <v>102.31910999999999</v>
      </c>
    </row>
    <row r="4922" spans="1:6">
      <c r="A4922" s="3" t="s">
        <v>11</v>
      </c>
      <c r="B4922" s="3">
        <v>2005</v>
      </c>
      <c r="C4922" s="3">
        <v>174</v>
      </c>
      <c r="E4922" s="3">
        <v>-4.0430321999999999</v>
      </c>
      <c r="F4922" s="3">
        <v>103.74527999999999</v>
      </c>
    </row>
    <row r="4923" spans="1:6">
      <c r="A4923" s="3" t="s">
        <v>11</v>
      </c>
      <c r="B4923" s="3">
        <v>2005</v>
      </c>
      <c r="C4923" s="3">
        <v>174</v>
      </c>
      <c r="E4923" s="3">
        <v>-4.0430321999999999</v>
      </c>
      <c r="F4923" s="3">
        <v>103.74527999999999</v>
      </c>
    </row>
    <row r="4924" spans="1:6">
      <c r="A4924" s="3" t="s">
        <v>11</v>
      </c>
      <c r="B4924" s="3">
        <v>2005</v>
      </c>
      <c r="C4924" s="3">
        <v>174</v>
      </c>
      <c r="E4924" s="3">
        <v>-4.0430321999999999</v>
      </c>
      <c r="F4924" s="3">
        <v>103.74527999999999</v>
      </c>
    </row>
    <row r="4925" spans="1:6">
      <c r="A4925" s="3" t="s">
        <v>11</v>
      </c>
      <c r="B4925" s="3">
        <v>2005</v>
      </c>
      <c r="C4925" s="3">
        <v>174</v>
      </c>
      <c r="E4925" s="3">
        <v>-4.0430321999999999</v>
      </c>
      <c r="F4925" s="3">
        <v>103.74527999999999</v>
      </c>
    </row>
    <row r="4926" spans="1:6">
      <c r="A4926" s="3" t="s">
        <v>11</v>
      </c>
      <c r="B4926" s="3">
        <v>2005</v>
      </c>
      <c r="C4926" s="3">
        <v>174</v>
      </c>
      <c r="E4926" s="3">
        <v>-4.0430321999999999</v>
      </c>
      <c r="F4926" s="3">
        <v>103.74527999999999</v>
      </c>
    </row>
    <row r="4927" spans="1:6">
      <c r="A4927" s="3" t="s">
        <v>11</v>
      </c>
      <c r="B4927" s="3">
        <v>2005</v>
      </c>
      <c r="C4927" s="3">
        <v>174</v>
      </c>
      <c r="E4927" s="3">
        <v>-4.0430321999999999</v>
      </c>
      <c r="F4927" s="3">
        <v>103.74527999999999</v>
      </c>
    </row>
    <row r="4928" spans="1:6">
      <c r="A4928" s="3" t="s">
        <v>11</v>
      </c>
      <c r="B4928" s="3">
        <v>2005</v>
      </c>
      <c r="C4928" s="3">
        <v>174</v>
      </c>
      <c r="E4928" s="3">
        <v>-4.0430321999999999</v>
      </c>
      <c r="F4928" s="3">
        <v>103.74527999999999</v>
      </c>
    </row>
    <row r="4929" spans="1:6">
      <c r="A4929" s="3" t="s">
        <v>11</v>
      </c>
      <c r="B4929" s="3">
        <v>2005</v>
      </c>
      <c r="C4929" s="3">
        <v>174</v>
      </c>
      <c r="E4929" s="3">
        <v>-4.0430321999999999</v>
      </c>
      <c r="F4929" s="3">
        <v>103.74527999999999</v>
      </c>
    </row>
    <row r="4930" spans="1:6">
      <c r="A4930" s="3" t="s">
        <v>11</v>
      </c>
      <c r="B4930" s="3">
        <v>2005</v>
      </c>
      <c r="C4930" s="3">
        <v>174</v>
      </c>
      <c r="E4930" s="3">
        <v>-4.0430321999999999</v>
      </c>
      <c r="F4930" s="3">
        <v>103.74527999999999</v>
      </c>
    </row>
    <row r="4931" spans="1:6">
      <c r="A4931" s="3" t="s">
        <v>11</v>
      </c>
      <c r="B4931" s="3">
        <v>2005</v>
      </c>
      <c r="C4931" s="3">
        <v>174</v>
      </c>
      <c r="E4931" s="3">
        <v>-4.0430321999999999</v>
      </c>
      <c r="F4931" s="3">
        <v>103.74527999999999</v>
      </c>
    </row>
    <row r="4932" spans="1:6">
      <c r="A4932" s="3" t="s">
        <v>11</v>
      </c>
      <c r="B4932" s="3">
        <v>2005</v>
      </c>
      <c r="C4932" s="3">
        <v>174</v>
      </c>
      <c r="E4932" s="3">
        <v>-4.0430321999999999</v>
      </c>
      <c r="F4932" s="3">
        <v>103.74527999999999</v>
      </c>
    </row>
    <row r="4933" spans="1:6">
      <c r="A4933" s="3" t="s">
        <v>11</v>
      </c>
      <c r="B4933" s="3">
        <v>2005</v>
      </c>
      <c r="C4933" s="3">
        <v>174</v>
      </c>
      <c r="E4933" s="3">
        <v>-4.0430321999999999</v>
      </c>
      <c r="F4933" s="3">
        <v>103.74527999999999</v>
      </c>
    </row>
    <row r="4934" spans="1:6">
      <c r="A4934" s="3" t="s">
        <v>11</v>
      </c>
      <c r="B4934" s="3">
        <v>2006</v>
      </c>
      <c r="C4934" s="3">
        <v>174</v>
      </c>
      <c r="E4934" s="3">
        <v>-1.4936609000000001</v>
      </c>
      <c r="F4934" s="3">
        <v>108.30579</v>
      </c>
    </row>
    <row r="4935" spans="1:6">
      <c r="A4935" s="3" t="s">
        <v>11</v>
      </c>
      <c r="B4935" s="3">
        <v>2006</v>
      </c>
      <c r="C4935" s="3">
        <v>174</v>
      </c>
      <c r="E4935" s="3">
        <v>-1.4936609000000001</v>
      </c>
      <c r="F4935" s="3">
        <v>108.30579</v>
      </c>
    </row>
    <row r="4936" spans="1:6">
      <c r="A4936" s="3" t="s">
        <v>11</v>
      </c>
      <c r="B4936" s="3">
        <v>2006</v>
      </c>
      <c r="C4936" s="3">
        <v>174</v>
      </c>
      <c r="E4936" s="3">
        <v>-1.4936609000000001</v>
      </c>
      <c r="F4936" s="3">
        <v>108.30579</v>
      </c>
    </row>
    <row r="4937" spans="1:6">
      <c r="A4937" s="3" t="s">
        <v>11</v>
      </c>
      <c r="B4937" s="3">
        <v>2006</v>
      </c>
      <c r="C4937" s="3">
        <v>174</v>
      </c>
      <c r="E4937" s="3">
        <v>-1.4936609000000001</v>
      </c>
      <c r="F4937" s="3">
        <v>108.30579</v>
      </c>
    </row>
    <row r="4938" spans="1:6">
      <c r="A4938" s="3" t="s">
        <v>11</v>
      </c>
      <c r="B4938" s="3">
        <v>2006</v>
      </c>
      <c r="C4938" s="3">
        <v>174</v>
      </c>
      <c r="E4938" s="3">
        <v>-1.4936609000000001</v>
      </c>
      <c r="F4938" s="3">
        <v>108.30579</v>
      </c>
    </row>
    <row r="4939" spans="1:6">
      <c r="A4939" s="3" t="s">
        <v>11</v>
      </c>
      <c r="B4939" s="3">
        <v>2006</v>
      </c>
      <c r="C4939" s="3">
        <v>174</v>
      </c>
      <c r="E4939" s="3">
        <v>-1.4936609000000001</v>
      </c>
      <c r="F4939" s="3">
        <v>108.30579</v>
      </c>
    </row>
    <row r="4940" spans="1:6">
      <c r="A4940" s="3" t="s">
        <v>11</v>
      </c>
      <c r="B4940" s="3">
        <v>2006</v>
      </c>
      <c r="C4940" s="3">
        <v>174</v>
      </c>
      <c r="E4940" s="3">
        <v>-1.4936609000000001</v>
      </c>
      <c r="F4940" s="3">
        <v>108.30579</v>
      </c>
    </row>
    <row r="4941" spans="1:6">
      <c r="A4941" s="3" t="s">
        <v>11</v>
      </c>
      <c r="B4941" s="3">
        <v>2006</v>
      </c>
      <c r="C4941" s="3">
        <v>174</v>
      </c>
      <c r="E4941" s="3">
        <v>-1.4936609000000001</v>
      </c>
      <c r="F4941" s="3">
        <v>108.30579</v>
      </c>
    </row>
    <row r="4942" spans="1:6">
      <c r="A4942" s="3" t="s">
        <v>11</v>
      </c>
      <c r="B4942" s="3">
        <v>2006</v>
      </c>
      <c r="C4942" s="3">
        <v>174</v>
      </c>
      <c r="E4942" s="3">
        <v>-1.4936609000000001</v>
      </c>
      <c r="F4942" s="3">
        <v>108.30579</v>
      </c>
    </row>
    <row r="4943" spans="1:6">
      <c r="A4943" s="3" t="s">
        <v>11</v>
      </c>
      <c r="B4943" s="3">
        <v>2006</v>
      </c>
      <c r="C4943" s="3">
        <v>174</v>
      </c>
      <c r="E4943" s="3">
        <v>-1.4936609000000001</v>
      </c>
      <c r="F4943" s="3">
        <v>108.30579</v>
      </c>
    </row>
    <row r="4944" spans="1:6">
      <c r="A4944" s="3" t="s">
        <v>11</v>
      </c>
      <c r="B4944" s="3">
        <v>2006</v>
      </c>
      <c r="C4944" s="3">
        <v>174</v>
      </c>
      <c r="E4944" s="3">
        <v>-1.4936609000000001</v>
      </c>
      <c r="F4944" s="3">
        <v>108.30579</v>
      </c>
    </row>
    <row r="4945" spans="1:6">
      <c r="A4945" s="3" t="s">
        <v>11</v>
      </c>
      <c r="B4945" s="3">
        <v>2006</v>
      </c>
      <c r="C4945" s="3">
        <v>174</v>
      </c>
      <c r="E4945" s="3">
        <v>-1.4936609000000001</v>
      </c>
      <c r="F4945" s="3">
        <v>108.30579</v>
      </c>
    </row>
    <row r="4946" spans="1:6">
      <c r="A4946" s="3" t="s">
        <v>11</v>
      </c>
      <c r="B4946" s="3">
        <v>2007</v>
      </c>
      <c r="C4946" s="3">
        <v>174</v>
      </c>
      <c r="E4946" s="3">
        <v>-1.5289495</v>
      </c>
      <c r="F4946" s="3">
        <v>104.45506</v>
      </c>
    </row>
    <row r="4947" spans="1:6">
      <c r="A4947" s="3" t="s">
        <v>11</v>
      </c>
      <c r="B4947" s="3">
        <v>2007</v>
      </c>
      <c r="C4947" s="3">
        <v>174</v>
      </c>
      <c r="E4947" s="3">
        <v>-1.5289495</v>
      </c>
      <c r="F4947" s="3">
        <v>104.45506</v>
      </c>
    </row>
    <row r="4948" spans="1:6">
      <c r="A4948" s="3" t="s">
        <v>11</v>
      </c>
      <c r="B4948" s="3">
        <v>2007</v>
      </c>
      <c r="C4948" s="3">
        <v>174</v>
      </c>
      <c r="D4948" s="3">
        <v>4.2014285999999998</v>
      </c>
      <c r="E4948" s="3">
        <v>-1.5289495</v>
      </c>
      <c r="F4948" s="3">
        <v>104.45506</v>
      </c>
    </row>
    <row r="4949" spans="1:6">
      <c r="A4949" s="3" t="s">
        <v>11</v>
      </c>
      <c r="B4949" s="3">
        <v>2007</v>
      </c>
      <c r="C4949" s="3">
        <v>174</v>
      </c>
      <c r="D4949" s="3">
        <v>4.3946189999999996</v>
      </c>
      <c r="E4949" s="3">
        <v>-1.5289495</v>
      </c>
      <c r="F4949" s="3">
        <v>104.45506</v>
      </c>
    </row>
    <row r="4950" spans="1:6">
      <c r="A4950" s="3" t="s">
        <v>11</v>
      </c>
      <c r="B4950" s="3">
        <v>2007</v>
      </c>
      <c r="C4950" s="3">
        <v>174</v>
      </c>
      <c r="D4950" s="3">
        <v>4.5174348000000002</v>
      </c>
      <c r="E4950" s="3">
        <v>-1.5289495</v>
      </c>
      <c r="F4950" s="3">
        <v>104.45506</v>
      </c>
    </row>
    <row r="4951" spans="1:6">
      <c r="A4951" s="3" t="s">
        <v>11</v>
      </c>
      <c r="B4951" s="3">
        <v>2007</v>
      </c>
      <c r="C4951" s="3">
        <v>174</v>
      </c>
      <c r="D4951" s="3">
        <v>4.7984286000000003</v>
      </c>
      <c r="E4951" s="3">
        <v>-1.5289495</v>
      </c>
      <c r="F4951" s="3">
        <v>104.45506</v>
      </c>
    </row>
    <row r="4952" spans="1:6">
      <c r="A4952" s="3" t="s">
        <v>11</v>
      </c>
      <c r="B4952" s="3">
        <v>2007</v>
      </c>
      <c r="C4952" s="3">
        <v>174</v>
      </c>
      <c r="D4952" s="3">
        <v>4.7885454999999997</v>
      </c>
      <c r="E4952" s="3">
        <v>-1.5289495</v>
      </c>
      <c r="F4952" s="3">
        <v>104.45506</v>
      </c>
    </row>
    <row r="4953" spans="1:6">
      <c r="A4953" s="3" t="s">
        <v>11</v>
      </c>
      <c r="B4953" s="3">
        <v>2007</v>
      </c>
      <c r="C4953" s="3">
        <v>174</v>
      </c>
      <c r="D4953" s="3">
        <v>4.6153043</v>
      </c>
      <c r="E4953" s="3">
        <v>-1.5289495</v>
      </c>
      <c r="F4953" s="3">
        <v>104.45506</v>
      </c>
    </row>
    <row r="4954" spans="1:6">
      <c r="A4954" s="3" t="s">
        <v>11</v>
      </c>
      <c r="B4954" s="3">
        <v>2007</v>
      </c>
      <c r="C4954" s="3">
        <v>174</v>
      </c>
      <c r="D4954" s="3">
        <v>4.5606999999999998</v>
      </c>
      <c r="E4954" s="3">
        <v>-1.5289495</v>
      </c>
      <c r="F4954" s="3">
        <v>104.45506</v>
      </c>
    </row>
    <row r="4955" spans="1:6">
      <c r="A4955" s="3" t="s">
        <v>11</v>
      </c>
      <c r="B4955" s="3">
        <v>2007</v>
      </c>
      <c r="C4955" s="3">
        <v>174</v>
      </c>
      <c r="D4955" s="3">
        <v>4.5742174000000002</v>
      </c>
      <c r="E4955" s="3">
        <v>-1.5289495</v>
      </c>
      <c r="F4955" s="3">
        <v>104.45506</v>
      </c>
    </row>
    <row r="4956" spans="1:6">
      <c r="A4956" s="3" t="s">
        <v>11</v>
      </c>
      <c r="B4956" s="3">
        <v>2007</v>
      </c>
      <c r="C4956" s="3">
        <v>174</v>
      </c>
      <c r="D4956" s="3">
        <v>4.4313181999999998</v>
      </c>
      <c r="E4956" s="3">
        <v>-1.5289495</v>
      </c>
      <c r="F4956" s="3">
        <v>104.45506</v>
      </c>
    </row>
    <row r="4957" spans="1:6">
      <c r="A4957" s="3" t="s">
        <v>11</v>
      </c>
      <c r="B4957" s="3">
        <v>2007</v>
      </c>
      <c r="C4957" s="3">
        <v>174</v>
      </c>
      <c r="D4957" s="3">
        <v>4.5592381</v>
      </c>
      <c r="E4957" s="3">
        <v>-1.5289495</v>
      </c>
      <c r="F4957" s="3">
        <v>104.45506</v>
      </c>
    </row>
    <row r="4958" spans="1:6">
      <c r="A4958" s="3" t="s">
        <v>11</v>
      </c>
      <c r="B4958" s="3">
        <v>2008</v>
      </c>
      <c r="C4958" s="3">
        <v>174</v>
      </c>
      <c r="D4958" s="3">
        <v>4.3988696000000003</v>
      </c>
      <c r="E4958" s="3">
        <v>-2.2080405000000001</v>
      </c>
      <c r="F4958" s="3">
        <v>103.97994</v>
      </c>
    </row>
    <row r="4959" spans="1:6">
      <c r="A4959" s="3" t="s">
        <v>11</v>
      </c>
      <c r="B4959" s="3">
        <v>2008</v>
      </c>
      <c r="C4959" s="3">
        <v>174</v>
      </c>
      <c r="D4959" s="3">
        <v>4.3558095000000003</v>
      </c>
      <c r="E4959" s="3">
        <v>-2.2080405000000001</v>
      </c>
      <c r="F4959" s="3">
        <v>103.97994</v>
      </c>
    </row>
    <row r="4960" spans="1:6">
      <c r="A4960" s="3" t="s">
        <v>11</v>
      </c>
      <c r="B4960" s="3">
        <v>2008</v>
      </c>
      <c r="C4960" s="3">
        <v>174</v>
      </c>
      <c r="D4960" s="3">
        <v>4.4171429</v>
      </c>
      <c r="E4960" s="3">
        <v>-2.2080405000000001</v>
      </c>
      <c r="F4960" s="3">
        <v>103.97994</v>
      </c>
    </row>
    <row r="4961" spans="1:6">
      <c r="A4961" s="3" t="s">
        <v>11</v>
      </c>
      <c r="B4961" s="3">
        <v>2008</v>
      </c>
      <c r="C4961" s="3">
        <v>174</v>
      </c>
      <c r="D4961" s="3">
        <v>4.5614999999999997</v>
      </c>
      <c r="E4961" s="3">
        <v>-2.2080405000000001</v>
      </c>
      <c r="F4961" s="3">
        <v>103.97994</v>
      </c>
    </row>
    <row r="4962" spans="1:6">
      <c r="A4962" s="3" t="s">
        <v>11</v>
      </c>
      <c r="B4962" s="3">
        <v>2008</v>
      </c>
      <c r="C4962" s="3">
        <v>174</v>
      </c>
      <c r="D4962" s="3">
        <v>4.7412726999999997</v>
      </c>
      <c r="E4962" s="3">
        <v>-2.2080405000000001</v>
      </c>
      <c r="F4962" s="3">
        <v>103.97994</v>
      </c>
    </row>
    <row r="4963" spans="1:6">
      <c r="A4963" s="3" t="s">
        <v>11</v>
      </c>
      <c r="B4963" s="3">
        <v>2008</v>
      </c>
      <c r="C4963" s="3">
        <v>174</v>
      </c>
      <c r="D4963" s="3">
        <v>5.1866667</v>
      </c>
      <c r="E4963" s="3">
        <v>-2.2080405000000001</v>
      </c>
      <c r="F4963" s="3">
        <v>103.97994</v>
      </c>
    </row>
    <row r="4964" spans="1:6">
      <c r="A4964" s="3" t="s">
        <v>11</v>
      </c>
      <c r="B4964" s="3">
        <v>2008</v>
      </c>
      <c r="C4964" s="3">
        <v>174</v>
      </c>
      <c r="D4964" s="3">
        <v>5.1429565000000004</v>
      </c>
      <c r="E4964" s="3">
        <v>-2.2080405000000001</v>
      </c>
      <c r="F4964" s="3">
        <v>103.97994</v>
      </c>
    </row>
    <row r="4965" spans="1:6">
      <c r="A4965" s="3" t="s">
        <v>11</v>
      </c>
      <c r="B4965" s="3">
        <v>2008</v>
      </c>
      <c r="C4965" s="3">
        <v>174</v>
      </c>
      <c r="D4965" s="3">
        <v>4.8803809999999999</v>
      </c>
      <c r="E4965" s="3">
        <v>-2.2080405000000001</v>
      </c>
      <c r="F4965" s="3">
        <v>103.97994</v>
      </c>
    </row>
    <row r="4966" spans="1:6">
      <c r="A4966" s="3" t="s">
        <v>11</v>
      </c>
      <c r="B4966" s="3">
        <v>2008</v>
      </c>
      <c r="C4966" s="3">
        <v>174</v>
      </c>
      <c r="D4966" s="3">
        <v>4.8789091000000004</v>
      </c>
      <c r="E4966" s="3">
        <v>-2.2080405000000001</v>
      </c>
      <c r="F4966" s="3">
        <v>103.97994</v>
      </c>
    </row>
    <row r="4967" spans="1:6">
      <c r="A4967" s="3" t="s">
        <v>11</v>
      </c>
      <c r="B4967" s="3">
        <v>2008</v>
      </c>
      <c r="C4967" s="3">
        <v>174</v>
      </c>
      <c r="D4967" s="3">
        <v>4.9380435</v>
      </c>
      <c r="E4967" s="3">
        <v>-2.2080405000000001</v>
      </c>
      <c r="F4967" s="3">
        <v>103.97994</v>
      </c>
    </row>
    <row r="4968" spans="1:6">
      <c r="A4968" s="3" t="s">
        <v>11</v>
      </c>
      <c r="B4968" s="3">
        <v>2008</v>
      </c>
      <c r="C4968" s="3">
        <v>174</v>
      </c>
      <c r="D4968" s="3">
        <v>5.0587999999999997</v>
      </c>
      <c r="E4968" s="3">
        <v>-2.2080405000000001</v>
      </c>
      <c r="F4968" s="3">
        <v>103.97994</v>
      </c>
    </row>
    <row r="4969" spans="1:6">
      <c r="A4969" s="3" t="s">
        <v>11</v>
      </c>
      <c r="B4969" s="3">
        <v>2008</v>
      </c>
      <c r="C4969" s="3">
        <v>174</v>
      </c>
      <c r="D4969" s="3">
        <v>5.0883912999999996</v>
      </c>
      <c r="E4969" s="3">
        <v>-2.2080405000000001</v>
      </c>
      <c r="F4969" s="3">
        <v>103.97994</v>
      </c>
    </row>
    <row r="4970" spans="1:6">
      <c r="A4970" s="3" t="s">
        <v>11</v>
      </c>
      <c r="B4970" s="3">
        <v>2009</v>
      </c>
      <c r="C4970" s="3">
        <v>174</v>
      </c>
      <c r="D4970" s="3">
        <v>5.5703636000000003</v>
      </c>
      <c r="E4970" s="3">
        <v>-5.3527006999999998</v>
      </c>
      <c r="F4970" s="3">
        <v>110.34681999999999</v>
      </c>
    </row>
    <row r="4971" spans="1:6">
      <c r="A4971" s="3" t="s">
        <v>11</v>
      </c>
      <c r="B4971" s="3">
        <v>2009</v>
      </c>
      <c r="C4971" s="3">
        <v>174</v>
      </c>
      <c r="D4971" s="3">
        <v>5.6937499999999996</v>
      </c>
      <c r="E4971" s="3">
        <v>-5.3527006999999998</v>
      </c>
      <c r="F4971" s="3">
        <v>110.34681999999999</v>
      </c>
    </row>
    <row r="4972" spans="1:6">
      <c r="A4972" s="3" t="s">
        <v>11</v>
      </c>
      <c r="B4972" s="3">
        <v>2009</v>
      </c>
      <c r="C4972" s="3">
        <v>174</v>
      </c>
      <c r="D4972" s="3">
        <v>5.7431364</v>
      </c>
      <c r="E4972" s="3">
        <v>-5.3527006999999998</v>
      </c>
      <c r="F4972" s="3">
        <v>110.34681999999999</v>
      </c>
    </row>
    <row r="4973" spans="1:6">
      <c r="A4973" s="3" t="s">
        <v>11</v>
      </c>
      <c r="B4973" s="3">
        <v>2009</v>
      </c>
      <c r="C4973" s="3">
        <v>174</v>
      </c>
      <c r="D4973" s="3">
        <v>5.4904545000000002</v>
      </c>
      <c r="E4973" s="3">
        <v>-5.3527006999999998</v>
      </c>
      <c r="F4973" s="3">
        <v>110.34681999999999</v>
      </c>
    </row>
    <row r="4974" spans="1:6">
      <c r="A4974" s="3" t="s">
        <v>11</v>
      </c>
      <c r="B4974" s="3">
        <v>2009</v>
      </c>
      <c r="C4974" s="3">
        <v>174</v>
      </c>
      <c r="D4974" s="3">
        <v>5.2297143000000004</v>
      </c>
      <c r="E4974" s="3">
        <v>-5.3527006999999998</v>
      </c>
      <c r="F4974" s="3">
        <v>110.34681999999999</v>
      </c>
    </row>
    <row r="4975" spans="1:6">
      <c r="A4975" s="3" t="s">
        <v>11</v>
      </c>
      <c r="B4975" s="3">
        <v>2009</v>
      </c>
      <c r="C4975" s="3">
        <v>174</v>
      </c>
      <c r="D4975" s="3">
        <v>5.3434545</v>
      </c>
      <c r="E4975" s="3">
        <v>-5.3527006999999998</v>
      </c>
      <c r="F4975" s="3">
        <v>110.34681999999999</v>
      </c>
    </row>
    <row r="4976" spans="1:6">
      <c r="A4976" s="3" t="s">
        <v>11</v>
      </c>
      <c r="B4976" s="3">
        <v>2009</v>
      </c>
      <c r="C4976" s="3">
        <v>174</v>
      </c>
      <c r="D4976" s="3">
        <v>4.8705217000000003</v>
      </c>
      <c r="E4976" s="3">
        <v>-5.3527006999999998</v>
      </c>
      <c r="F4976" s="3">
        <v>110.34681999999999</v>
      </c>
    </row>
    <row r="4977" spans="1:8">
      <c r="A4977" s="3" t="s">
        <v>11</v>
      </c>
      <c r="B4977" s="3">
        <v>2009</v>
      </c>
      <c r="C4977" s="3">
        <v>174</v>
      </c>
      <c r="D4977" s="3">
        <v>4.5234762000000002</v>
      </c>
      <c r="E4977" s="3">
        <v>-5.3527006999999998</v>
      </c>
      <c r="F4977" s="3">
        <v>110.34681999999999</v>
      </c>
    </row>
    <row r="4978" spans="1:8">
      <c r="A4978" s="3" t="s">
        <v>11</v>
      </c>
      <c r="B4978" s="3">
        <v>2009</v>
      </c>
      <c r="C4978" s="3">
        <v>174</v>
      </c>
      <c r="D4978" s="3">
        <v>4.5636818000000003</v>
      </c>
      <c r="E4978" s="3">
        <v>-5.3527006999999998</v>
      </c>
      <c r="F4978" s="3">
        <v>110.34681999999999</v>
      </c>
    </row>
    <row r="4979" spans="1:8">
      <c r="A4979" s="3" t="s">
        <v>11</v>
      </c>
      <c r="B4979" s="3">
        <v>2009</v>
      </c>
      <c r="C4979" s="3">
        <v>174</v>
      </c>
      <c r="D4979" s="3">
        <v>4.5656363999999998</v>
      </c>
      <c r="E4979" s="3">
        <v>-5.3527006999999998</v>
      </c>
      <c r="F4979" s="3">
        <v>110.34681999999999</v>
      </c>
    </row>
    <row r="4980" spans="1:8">
      <c r="A4980" s="3" t="s">
        <v>11</v>
      </c>
      <c r="B4980" s="3">
        <v>2009</v>
      </c>
      <c r="C4980" s="3">
        <v>174</v>
      </c>
      <c r="D4980" s="3">
        <v>4.8395713999999996</v>
      </c>
      <c r="E4980" s="3">
        <v>-5.3527006999999998</v>
      </c>
      <c r="F4980" s="3">
        <v>110.34681999999999</v>
      </c>
    </row>
    <row r="4981" spans="1:8">
      <c r="A4981" s="3" t="s">
        <v>11</v>
      </c>
      <c r="B4981" s="3">
        <v>2009</v>
      </c>
      <c r="C4981" s="3">
        <v>174</v>
      </c>
      <c r="D4981" s="3">
        <v>5.5039129999999998</v>
      </c>
      <c r="E4981" s="3">
        <v>-5.3527006999999998</v>
      </c>
      <c r="F4981" s="3">
        <v>110.34681999999999</v>
      </c>
    </row>
    <row r="4982" spans="1:8">
      <c r="A4982" s="3" t="s">
        <v>11</v>
      </c>
      <c r="B4982" s="3">
        <v>2010</v>
      </c>
      <c r="C4982" s="3">
        <v>174</v>
      </c>
      <c r="D4982" s="3">
        <v>6.0347143000000001</v>
      </c>
      <c r="E4982" s="3">
        <v>-10.111395</v>
      </c>
      <c r="F4982" s="3">
        <v>127.8232</v>
      </c>
    </row>
    <row r="4983" spans="1:8">
      <c r="A4983" s="3" t="s">
        <v>11</v>
      </c>
      <c r="B4983" s="3">
        <v>2010</v>
      </c>
      <c r="C4983" s="3">
        <v>174</v>
      </c>
      <c r="D4983" s="3">
        <v>6.46035</v>
      </c>
      <c r="E4983" s="3">
        <v>-10.111395</v>
      </c>
      <c r="F4983" s="3">
        <v>127.8232</v>
      </c>
    </row>
    <row r="4984" spans="1:8">
      <c r="A4984" s="3" t="s">
        <v>11</v>
      </c>
      <c r="B4984" s="3">
        <v>2010</v>
      </c>
      <c r="C4984" s="3">
        <v>174</v>
      </c>
      <c r="D4984" s="3">
        <v>6.2520435000000001</v>
      </c>
      <c r="E4984" s="3">
        <v>-10.111395</v>
      </c>
      <c r="F4984" s="3">
        <v>127.8232</v>
      </c>
    </row>
    <row r="4985" spans="1:8">
      <c r="A4985" s="3" t="s">
        <v>11</v>
      </c>
      <c r="B4985" s="3">
        <v>2010</v>
      </c>
      <c r="C4985" s="3">
        <v>174</v>
      </c>
      <c r="D4985" s="3">
        <v>7.8038182000000003</v>
      </c>
      <c r="E4985" s="3">
        <v>-10.111395</v>
      </c>
      <c r="F4985" s="3">
        <v>127.8232</v>
      </c>
    </row>
    <row r="4986" spans="1:8">
      <c r="A4986" s="3" t="s">
        <v>11</v>
      </c>
      <c r="B4986" s="3">
        <v>2010</v>
      </c>
      <c r="C4986" s="3">
        <v>174</v>
      </c>
      <c r="D4986" s="3">
        <v>8.3183810000000005</v>
      </c>
      <c r="E4986" s="3">
        <v>-10.111395</v>
      </c>
      <c r="F4986" s="3">
        <v>127.8232</v>
      </c>
      <c r="G4986" s="3">
        <v>-1.1499999999999999</v>
      </c>
    </row>
    <row r="4987" spans="1:8">
      <c r="A4987" s="3" t="s">
        <v>11</v>
      </c>
      <c r="B4987" s="3">
        <v>2010</v>
      </c>
      <c r="C4987" s="3">
        <v>174</v>
      </c>
      <c r="D4987" s="3">
        <v>9.1036363999999992</v>
      </c>
      <c r="E4987" s="3">
        <v>-10.111395</v>
      </c>
      <c r="F4987" s="3">
        <v>127.8232</v>
      </c>
      <c r="G4987" s="3">
        <v>-1.6</v>
      </c>
      <c r="H4987" s="3">
        <v>-0.78609960000000001</v>
      </c>
    </row>
    <row r="4988" spans="1:8">
      <c r="A4988" s="3" t="s">
        <v>11</v>
      </c>
      <c r="B4988" s="3">
        <v>2010</v>
      </c>
      <c r="C4988" s="3">
        <v>174</v>
      </c>
      <c r="E4988" s="3">
        <v>-10.111395</v>
      </c>
      <c r="F4988" s="3">
        <v>127.8232</v>
      </c>
      <c r="G4988" s="3">
        <v>-2.2999999999999998</v>
      </c>
      <c r="H4988" s="3">
        <v>-0.33369989999999999</v>
      </c>
    </row>
    <row r="4989" spans="1:8">
      <c r="A4989" s="3" t="s">
        <v>11</v>
      </c>
      <c r="B4989" s="3">
        <v>2010</v>
      </c>
      <c r="C4989" s="3">
        <v>174</v>
      </c>
      <c r="E4989" s="3">
        <v>-10.111395</v>
      </c>
      <c r="F4989" s="3">
        <v>127.8232</v>
      </c>
      <c r="G4989" s="3">
        <v>-2.4</v>
      </c>
      <c r="H4989" s="3">
        <v>-0.30749989999999999</v>
      </c>
    </row>
    <row r="4990" spans="1:8">
      <c r="A4990" s="3" t="s">
        <v>11</v>
      </c>
      <c r="B4990" s="3">
        <v>2010</v>
      </c>
      <c r="C4990" s="3">
        <v>174</v>
      </c>
      <c r="E4990" s="3">
        <v>-10.111395</v>
      </c>
      <c r="F4990" s="3">
        <v>127.8232</v>
      </c>
      <c r="G4990" s="3">
        <v>-2.4</v>
      </c>
      <c r="H4990" s="3">
        <v>-0.41666700000000001</v>
      </c>
    </row>
    <row r="4991" spans="1:8">
      <c r="A4991" s="3" t="s">
        <v>11</v>
      </c>
      <c r="B4991" s="3">
        <v>2010</v>
      </c>
      <c r="C4991" s="3">
        <v>174</v>
      </c>
      <c r="D4991" s="3">
        <v>9.5471904999999992</v>
      </c>
      <c r="E4991" s="3">
        <v>-10.111395</v>
      </c>
      <c r="F4991" s="3">
        <v>127.8232</v>
      </c>
      <c r="G4991" s="3">
        <v>-2.5499999999999998</v>
      </c>
      <c r="H4991" s="3">
        <v>-0.46666619999999998</v>
      </c>
    </row>
    <row r="4992" spans="1:8">
      <c r="A4992" s="3" t="s">
        <v>11</v>
      </c>
      <c r="B4992" s="3">
        <v>2010</v>
      </c>
      <c r="C4992" s="3">
        <v>174</v>
      </c>
      <c r="E4992" s="3">
        <v>-10.111395</v>
      </c>
      <c r="F4992" s="3">
        <v>127.8232</v>
      </c>
      <c r="G4992" s="3">
        <v>-2.7</v>
      </c>
      <c r="H4992" s="3">
        <v>-0.35233310000000001</v>
      </c>
    </row>
    <row r="4993" spans="1:8">
      <c r="A4993" s="3" t="s">
        <v>11</v>
      </c>
      <c r="B4993" s="3">
        <v>2010</v>
      </c>
      <c r="C4993" s="3">
        <v>174</v>
      </c>
      <c r="E4993" s="3">
        <v>-10.111395</v>
      </c>
      <c r="F4993" s="3">
        <v>127.8232</v>
      </c>
      <c r="G4993" s="3">
        <v>-2.7</v>
      </c>
      <c r="H4993" s="3">
        <v>-0.5809337</v>
      </c>
    </row>
    <row r="4994" spans="1:8">
      <c r="A4994" s="3" t="s">
        <v>11</v>
      </c>
      <c r="B4994" s="3">
        <v>2011</v>
      </c>
      <c r="C4994" s="3">
        <v>174</v>
      </c>
      <c r="E4994" s="3">
        <v>-5.3505935999999998</v>
      </c>
      <c r="F4994" s="3">
        <v>147.49424999999999</v>
      </c>
      <c r="G4994" s="3">
        <v>-0.1</v>
      </c>
      <c r="H4994" s="3">
        <v>-0.27146690000000001</v>
      </c>
    </row>
    <row r="4995" spans="1:8">
      <c r="A4995" s="3" t="s">
        <v>11</v>
      </c>
      <c r="B4995" s="3">
        <v>2011</v>
      </c>
      <c r="C4995" s="3">
        <v>174</v>
      </c>
      <c r="E4995" s="3">
        <v>-5.3505935999999998</v>
      </c>
      <c r="F4995" s="3">
        <v>147.49424999999999</v>
      </c>
      <c r="G4995" s="3">
        <v>-0.1</v>
      </c>
      <c r="H4995" s="3">
        <v>-1.123866</v>
      </c>
    </row>
    <row r="4996" spans="1:8">
      <c r="A4996" s="3" t="s">
        <v>11</v>
      </c>
      <c r="B4996" s="3">
        <v>2011</v>
      </c>
      <c r="C4996" s="3">
        <v>174</v>
      </c>
      <c r="E4996" s="3">
        <v>-5.3505935999999998</v>
      </c>
      <c r="F4996" s="3">
        <v>147.49424999999999</v>
      </c>
      <c r="G4996" s="3">
        <v>0.9</v>
      </c>
      <c r="H4996" s="3">
        <v>-0.990533</v>
      </c>
    </row>
    <row r="4997" spans="1:8">
      <c r="A4997" s="3" t="s">
        <v>11</v>
      </c>
      <c r="B4997" s="3">
        <v>2011</v>
      </c>
      <c r="C4997" s="3">
        <v>174</v>
      </c>
      <c r="E4997" s="3">
        <v>-5.3505935999999998</v>
      </c>
      <c r="F4997" s="3">
        <v>147.49424999999999</v>
      </c>
      <c r="G4997" s="3">
        <v>0.9</v>
      </c>
      <c r="H4997" s="3">
        <v>-0.88573290000000005</v>
      </c>
    </row>
    <row r="4998" spans="1:8">
      <c r="A4998" s="3" t="s">
        <v>11</v>
      </c>
      <c r="B4998" s="3">
        <v>2011</v>
      </c>
      <c r="C4998" s="3">
        <v>174</v>
      </c>
      <c r="E4998" s="3">
        <v>-5.3505935999999998</v>
      </c>
      <c r="F4998" s="3">
        <v>147.49424999999999</v>
      </c>
      <c r="G4998" s="3">
        <v>0.9</v>
      </c>
      <c r="H4998" s="3">
        <v>-0.9190663</v>
      </c>
    </row>
    <row r="4999" spans="1:8">
      <c r="A4999" s="3" t="s">
        <v>11</v>
      </c>
      <c r="B4999" s="3">
        <v>2011</v>
      </c>
      <c r="C4999" s="3">
        <v>174</v>
      </c>
      <c r="E4999" s="3">
        <v>-5.3505935999999998</v>
      </c>
      <c r="F4999" s="3">
        <v>147.49424999999999</v>
      </c>
      <c r="G4999" s="3">
        <v>0.1</v>
      </c>
      <c r="H4999" s="3">
        <v>-0.9190663</v>
      </c>
    </row>
    <row r="5000" spans="1:8">
      <c r="A5000" s="3" t="s">
        <v>11</v>
      </c>
      <c r="B5000" s="3">
        <v>2011</v>
      </c>
      <c r="C5000" s="3">
        <v>174</v>
      </c>
      <c r="E5000" s="3">
        <v>-5.3505935999999998</v>
      </c>
      <c r="F5000" s="3">
        <v>147.49424999999999</v>
      </c>
      <c r="G5000" s="3">
        <v>0.1</v>
      </c>
      <c r="H5000" s="3">
        <v>-0.85226659999999999</v>
      </c>
    </row>
    <row r="5001" spans="1:8">
      <c r="A5001" s="3" t="s">
        <v>11</v>
      </c>
      <c r="B5001" s="3">
        <v>2011</v>
      </c>
      <c r="C5001" s="3">
        <v>174</v>
      </c>
      <c r="E5001" s="3">
        <v>-5.3505935999999998</v>
      </c>
      <c r="F5001" s="3">
        <v>147.49424999999999</v>
      </c>
      <c r="G5001" s="3">
        <v>0.1</v>
      </c>
      <c r="H5001" s="3">
        <v>-1.2381329999999999</v>
      </c>
    </row>
    <row r="5002" spans="1:8">
      <c r="A5002" s="3" t="s">
        <v>11</v>
      </c>
      <c r="B5002" s="3">
        <v>2011</v>
      </c>
      <c r="C5002" s="3">
        <v>174</v>
      </c>
      <c r="E5002" s="3">
        <v>-5.3505935999999998</v>
      </c>
      <c r="F5002" s="3">
        <v>147.49424999999999</v>
      </c>
      <c r="G5002" s="3">
        <v>-2.2000000000000002</v>
      </c>
      <c r="H5002" s="3">
        <v>-1.2381329999999999</v>
      </c>
    </row>
    <row r="5003" spans="1:8">
      <c r="A5003" s="3" t="s">
        <v>11</v>
      </c>
      <c r="B5003" s="3">
        <v>2011</v>
      </c>
      <c r="C5003" s="3">
        <v>174</v>
      </c>
      <c r="E5003" s="3">
        <v>-5.3505935999999998</v>
      </c>
      <c r="F5003" s="3">
        <v>147.49424999999999</v>
      </c>
      <c r="G5003" s="3">
        <v>-2.2000000000000002</v>
      </c>
      <c r="H5003" s="3">
        <v>-0.34733310000000001</v>
      </c>
    </row>
    <row r="5004" spans="1:8">
      <c r="A5004" s="3" t="s">
        <v>11</v>
      </c>
      <c r="B5004" s="3">
        <v>2011</v>
      </c>
      <c r="C5004" s="3">
        <v>174</v>
      </c>
      <c r="E5004" s="3">
        <v>-5.3505935999999998</v>
      </c>
      <c r="F5004" s="3">
        <v>147.49424999999999</v>
      </c>
      <c r="G5004" s="3">
        <v>-2.2000000000000002</v>
      </c>
      <c r="H5004" s="3">
        <v>-0.34733310000000001</v>
      </c>
    </row>
    <row r="5005" spans="1:8">
      <c r="A5005" s="3" t="s">
        <v>11</v>
      </c>
      <c r="B5005" s="3">
        <v>2011</v>
      </c>
      <c r="C5005" s="3">
        <v>174</v>
      </c>
      <c r="E5005" s="3">
        <v>-5.3505935999999998</v>
      </c>
      <c r="F5005" s="3">
        <v>147.49424999999999</v>
      </c>
      <c r="G5005" s="3">
        <v>-4.5</v>
      </c>
      <c r="H5005" s="3">
        <v>-0.34733310000000001</v>
      </c>
    </row>
    <row r="5006" spans="1:8">
      <c r="A5006" s="3" t="s">
        <v>11</v>
      </c>
      <c r="B5006" s="3">
        <v>2012</v>
      </c>
      <c r="C5006" s="3">
        <v>174</v>
      </c>
      <c r="E5006" s="3">
        <v>-2.9648020000000002</v>
      </c>
      <c r="F5006" s="3">
        <v>183.86873</v>
      </c>
      <c r="G5006" s="3">
        <v>-1.5</v>
      </c>
      <c r="H5006" s="3">
        <v>-1.6543330000000001</v>
      </c>
    </row>
    <row r="5007" spans="1:8">
      <c r="A5007" s="3" t="s">
        <v>11</v>
      </c>
      <c r="B5007" s="3">
        <v>2012</v>
      </c>
      <c r="C5007" s="3">
        <v>174</v>
      </c>
      <c r="E5007" s="3">
        <v>-2.9648020000000002</v>
      </c>
      <c r="F5007" s="3">
        <v>183.86873</v>
      </c>
      <c r="G5007" s="3">
        <v>-1.5</v>
      </c>
      <c r="H5007" s="3">
        <v>-1.760934</v>
      </c>
    </row>
    <row r="5008" spans="1:8">
      <c r="A5008" s="3" t="s">
        <v>11</v>
      </c>
      <c r="B5008" s="3">
        <v>2012</v>
      </c>
      <c r="C5008" s="3">
        <v>174</v>
      </c>
      <c r="E5008" s="3">
        <v>-2.9648020000000002</v>
      </c>
      <c r="F5008" s="3">
        <v>183.86873</v>
      </c>
      <c r="G5008" s="3">
        <v>-1.5</v>
      </c>
      <c r="H5008" s="3">
        <v>-1.760934</v>
      </c>
    </row>
    <row r="5009" spans="1:8">
      <c r="A5009" s="3" t="s">
        <v>11</v>
      </c>
      <c r="B5009" s="3">
        <v>2012</v>
      </c>
      <c r="C5009" s="3">
        <v>174</v>
      </c>
      <c r="E5009" s="3">
        <v>-2.9648020000000002</v>
      </c>
      <c r="F5009" s="3">
        <v>183.86873</v>
      </c>
      <c r="G5009" s="3">
        <v>-0.9</v>
      </c>
      <c r="H5009" s="3">
        <v>-4.4047999999999998</v>
      </c>
    </row>
    <row r="5010" spans="1:8">
      <c r="A5010" s="3" t="s">
        <v>11</v>
      </c>
      <c r="B5010" s="3">
        <v>2012</v>
      </c>
      <c r="C5010" s="3">
        <v>174</v>
      </c>
      <c r="E5010" s="3">
        <v>-2.9648020000000002</v>
      </c>
      <c r="F5010" s="3">
        <v>183.86873</v>
      </c>
      <c r="G5010" s="3">
        <v>-0.9</v>
      </c>
      <c r="H5010" s="3">
        <v>-1.7380009999999999</v>
      </c>
    </row>
    <row r="5011" spans="1:8">
      <c r="A5011" s="3" t="s">
        <v>11</v>
      </c>
      <c r="B5011" s="3">
        <v>2012</v>
      </c>
      <c r="C5011" s="3">
        <v>174</v>
      </c>
      <c r="E5011" s="3">
        <v>-2.9648020000000002</v>
      </c>
      <c r="F5011" s="3">
        <v>183.86873</v>
      </c>
      <c r="G5011" s="3">
        <v>-0.9</v>
      </c>
      <c r="H5011" s="3">
        <v>-1.7380009999999999</v>
      </c>
    </row>
    <row r="5012" spans="1:8">
      <c r="A5012" s="3" t="s">
        <v>11</v>
      </c>
      <c r="B5012" s="3">
        <v>2012</v>
      </c>
      <c r="C5012" s="3">
        <v>174</v>
      </c>
      <c r="E5012" s="3">
        <v>-2.9648020000000002</v>
      </c>
      <c r="F5012" s="3">
        <v>183.86873</v>
      </c>
      <c r="G5012" s="3">
        <v>-0.9</v>
      </c>
      <c r="H5012" s="3">
        <v>-1.7380009999999999</v>
      </c>
    </row>
    <row r="5013" spans="1:8">
      <c r="A5013" s="3" t="s">
        <v>11</v>
      </c>
      <c r="B5013" s="3">
        <v>2012</v>
      </c>
      <c r="C5013" s="3">
        <v>174</v>
      </c>
      <c r="E5013" s="3">
        <v>-2.9648020000000002</v>
      </c>
      <c r="F5013" s="3">
        <v>183.86873</v>
      </c>
      <c r="G5013" s="3">
        <v>-2.1</v>
      </c>
      <c r="H5013" s="3">
        <v>-1.7380009999999999</v>
      </c>
    </row>
    <row r="5014" spans="1:8">
      <c r="A5014" s="3" t="s">
        <v>11</v>
      </c>
      <c r="B5014" s="3">
        <v>2012</v>
      </c>
      <c r="C5014" s="3">
        <v>174</v>
      </c>
      <c r="E5014" s="3">
        <v>-2.9648020000000002</v>
      </c>
      <c r="F5014" s="3">
        <v>183.86873</v>
      </c>
      <c r="G5014" s="3">
        <v>-2.35</v>
      </c>
      <c r="H5014" s="3">
        <v>-1.7567999999999999</v>
      </c>
    </row>
    <row r="5015" spans="1:8">
      <c r="A5015" s="3" t="s">
        <v>11</v>
      </c>
      <c r="B5015" s="3">
        <v>2012</v>
      </c>
      <c r="C5015" s="3">
        <v>174</v>
      </c>
      <c r="E5015" s="3">
        <v>-2.9648020000000002</v>
      </c>
      <c r="F5015" s="3">
        <v>183.86873</v>
      </c>
      <c r="G5015" s="3">
        <v>-3.1</v>
      </c>
      <c r="H5015" s="3">
        <v>-1.8091999999999999</v>
      </c>
    </row>
    <row r="5016" spans="1:8">
      <c r="A5016" s="3" t="s">
        <v>11</v>
      </c>
      <c r="B5016" s="3">
        <v>2012</v>
      </c>
      <c r="C5016" s="3">
        <v>174</v>
      </c>
      <c r="E5016" s="3">
        <v>-2.9648020000000002</v>
      </c>
      <c r="F5016" s="3">
        <v>183.86873</v>
      </c>
      <c r="G5016" s="3">
        <v>-3.4</v>
      </c>
      <c r="H5016" s="3">
        <v>-1.7305999999999999</v>
      </c>
    </row>
    <row r="5017" spans="1:8">
      <c r="A5017" s="3" t="s">
        <v>11</v>
      </c>
      <c r="B5017" s="3">
        <v>2012</v>
      </c>
      <c r="C5017" s="3">
        <v>174</v>
      </c>
      <c r="E5017" s="3">
        <v>-2.9648020000000002</v>
      </c>
      <c r="F5017" s="3">
        <v>183.86873</v>
      </c>
      <c r="G5017" s="3">
        <v>-3.4</v>
      </c>
      <c r="H5017" s="3">
        <v>-1.7567999999999999</v>
      </c>
    </row>
    <row r="5018" spans="1:8">
      <c r="A5018" s="3" t="s">
        <v>11</v>
      </c>
      <c r="B5018" s="3">
        <v>2013</v>
      </c>
      <c r="C5018" s="3">
        <v>174</v>
      </c>
      <c r="E5018" s="3">
        <v>-1.4105353</v>
      </c>
      <c r="F5018" s="3">
        <v>161.97069999999999</v>
      </c>
      <c r="G5018" s="3">
        <v>-0.5</v>
      </c>
      <c r="H5018" s="3">
        <v>-2.4713340000000001</v>
      </c>
    </row>
    <row r="5019" spans="1:8">
      <c r="A5019" s="3" t="s">
        <v>11</v>
      </c>
      <c r="B5019" s="3">
        <v>2013</v>
      </c>
      <c r="C5019" s="3">
        <v>174</v>
      </c>
      <c r="E5019" s="3">
        <v>-1.4105353</v>
      </c>
      <c r="F5019" s="3">
        <v>161.97069999999999</v>
      </c>
      <c r="G5019" s="3">
        <v>-0.5</v>
      </c>
      <c r="H5019" s="3">
        <v>-1.930933</v>
      </c>
    </row>
    <row r="5020" spans="1:8">
      <c r="A5020" s="3" t="s">
        <v>11</v>
      </c>
      <c r="B5020" s="3">
        <v>2013</v>
      </c>
      <c r="C5020" s="3">
        <v>174</v>
      </c>
      <c r="E5020" s="3">
        <v>-1.4105353</v>
      </c>
      <c r="F5020" s="3">
        <v>161.97069999999999</v>
      </c>
      <c r="G5020" s="3">
        <v>-0.45</v>
      </c>
      <c r="H5020" s="3">
        <v>-1.930933</v>
      </c>
    </row>
    <row r="5021" spans="1:8">
      <c r="A5021" s="3" t="s">
        <v>11</v>
      </c>
      <c r="B5021" s="3">
        <v>2013</v>
      </c>
      <c r="C5021" s="3">
        <v>174</v>
      </c>
      <c r="E5021" s="3">
        <v>-1.4105353</v>
      </c>
      <c r="F5021" s="3">
        <v>161.97069999999999</v>
      </c>
      <c r="G5021" s="3">
        <v>-0.1</v>
      </c>
      <c r="H5021" s="3">
        <v>-1.930933</v>
      </c>
    </row>
    <row r="5022" spans="1:8">
      <c r="A5022" s="3" t="s">
        <v>11</v>
      </c>
      <c r="B5022" s="3">
        <v>2013</v>
      </c>
      <c r="C5022" s="3">
        <v>174</v>
      </c>
      <c r="D5022" s="3">
        <v>9.0630869999999994</v>
      </c>
      <c r="E5022" s="3">
        <v>-1.4105353</v>
      </c>
      <c r="F5022" s="3">
        <v>161.97069999999999</v>
      </c>
      <c r="G5022" s="3">
        <v>-0.3</v>
      </c>
      <c r="H5022" s="3">
        <v>-0.6677997</v>
      </c>
    </row>
    <row r="5023" spans="1:8">
      <c r="A5023" s="3" t="s">
        <v>11</v>
      </c>
      <c r="B5023" s="3">
        <v>2013</v>
      </c>
      <c r="C5023" s="3">
        <v>174</v>
      </c>
      <c r="E5023" s="3">
        <v>-1.4105353</v>
      </c>
      <c r="F5023" s="3">
        <v>161.97069999999999</v>
      </c>
      <c r="G5023" s="3">
        <v>-0.1</v>
      </c>
      <c r="H5023" s="3">
        <v>-0.94279979999999997</v>
      </c>
    </row>
    <row r="5024" spans="1:8">
      <c r="A5024" s="3" t="s">
        <v>11</v>
      </c>
      <c r="B5024" s="3">
        <v>2013</v>
      </c>
      <c r="C5024" s="3">
        <v>174</v>
      </c>
      <c r="E5024" s="3">
        <v>-1.4105353</v>
      </c>
      <c r="F5024" s="3">
        <v>161.97069999999999</v>
      </c>
      <c r="G5024" s="3">
        <v>-0.35</v>
      </c>
      <c r="H5024" s="3">
        <v>-0.94279979999999997</v>
      </c>
    </row>
    <row r="5025" spans="1:8">
      <c r="A5025" s="3" t="s">
        <v>11</v>
      </c>
      <c r="B5025" s="3">
        <v>2013</v>
      </c>
      <c r="C5025" s="3">
        <v>174</v>
      </c>
      <c r="D5025" s="3">
        <v>9.8092272999999999</v>
      </c>
      <c r="E5025" s="3">
        <v>-1.4105353</v>
      </c>
      <c r="F5025" s="3">
        <v>161.97069999999999</v>
      </c>
      <c r="G5025" s="3">
        <v>-0.35</v>
      </c>
      <c r="H5025" s="3">
        <v>-1.0928</v>
      </c>
    </row>
    <row r="5026" spans="1:8">
      <c r="A5026" s="3" t="s">
        <v>11</v>
      </c>
      <c r="B5026" s="3">
        <v>2013</v>
      </c>
      <c r="C5026" s="3">
        <v>174</v>
      </c>
      <c r="D5026" s="3">
        <v>9.9818570999999991</v>
      </c>
      <c r="E5026" s="3">
        <v>-1.4105353</v>
      </c>
      <c r="F5026" s="3">
        <v>161.97069999999999</v>
      </c>
      <c r="G5026" s="3">
        <v>-0.1</v>
      </c>
      <c r="H5026" s="3">
        <v>-1.0928</v>
      </c>
    </row>
    <row r="5027" spans="1:8">
      <c r="A5027" s="3" t="s">
        <v>11</v>
      </c>
      <c r="B5027" s="3">
        <v>2013</v>
      </c>
      <c r="C5027" s="3">
        <v>174</v>
      </c>
      <c r="D5027" s="3">
        <v>8.6233042999999991</v>
      </c>
      <c r="E5027" s="3">
        <v>-1.4105353</v>
      </c>
      <c r="F5027" s="3">
        <v>161.97069999999999</v>
      </c>
      <c r="G5027" s="3">
        <v>-0.35</v>
      </c>
      <c r="H5027" s="3">
        <v>-1.0975999999999999</v>
      </c>
    </row>
    <row r="5028" spans="1:8">
      <c r="A5028" s="3" t="s">
        <v>11</v>
      </c>
      <c r="B5028" s="3">
        <v>2013</v>
      </c>
      <c r="C5028" s="3">
        <v>174</v>
      </c>
      <c r="D5028" s="3">
        <v>8.3424285999999999</v>
      </c>
      <c r="E5028" s="3">
        <v>-1.4105353</v>
      </c>
      <c r="F5028" s="3">
        <v>161.97069999999999</v>
      </c>
      <c r="G5028" s="3">
        <v>-0.35</v>
      </c>
      <c r="H5028" s="3">
        <v>-0.85479989999999995</v>
      </c>
    </row>
    <row r="5029" spans="1:8">
      <c r="A5029" s="3" t="s">
        <v>11</v>
      </c>
      <c r="B5029" s="3">
        <v>2013</v>
      </c>
      <c r="C5029" s="3">
        <v>174</v>
      </c>
      <c r="D5029" s="3">
        <v>8.5325454999999994</v>
      </c>
      <c r="E5029" s="3">
        <v>-1.4105353</v>
      </c>
      <c r="F5029" s="3">
        <v>161.97069999999999</v>
      </c>
      <c r="G5029" s="3">
        <v>0</v>
      </c>
      <c r="H5029" s="3">
        <v>-0.85479989999999995</v>
      </c>
    </row>
    <row r="5030" spans="1:8">
      <c r="A5030" s="3" t="s">
        <v>11</v>
      </c>
      <c r="B5030" s="3">
        <v>2014</v>
      </c>
      <c r="C5030" s="3">
        <v>174</v>
      </c>
      <c r="D5030" s="3">
        <v>8.0252608999999993</v>
      </c>
      <c r="E5030" s="3">
        <v>0.50224793000000001</v>
      </c>
      <c r="F5030" s="3">
        <v>178.97403</v>
      </c>
      <c r="G5030" s="3">
        <v>1.45</v>
      </c>
      <c r="H5030" s="3">
        <v>-0.90719989999999995</v>
      </c>
    </row>
    <row r="5031" spans="1:8">
      <c r="A5031" s="3" t="s">
        <v>11</v>
      </c>
      <c r="B5031" s="3">
        <v>2014</v>
      </c>
      <c r="C5031" s="3">
        <v>174</v>
      </c>
      <c r="D5031" s="3">
        <v>7.5111499999999998</v>
      </c>
      <c r="E5031" s="3">
        <v>0.50224793000000001</v>
      </c>
      <c r="F5031" s="3">
        <v>178.97403</v>
      </c>
      <c r="G5031" s="3">
        <v>1.4</v>
      </c>
      <c r="H5031" s="3">
        <v>0.41439989999999999</v>
      </c>
    </row>
    <row r="5032" spans="1:8">
      <c r="A5032" s="3" t="s">
        <v>11</v>
      </c>
      <c r="B5032" s="3">
        <v>2014</v>
      </c>
      <c r="C5032" s="3">
        <v>174</v>
      </c>
      <c r="D5032" s="3">
        <v>6.8270476000000002</v>
      </c>
      <c r="E5032" s="3">
        <v>0.50224793000000001</v>
      </c>
      <c r="F5032" s="3">
        <v>178.97403</v>
      </c>
      <c r="G5032" s="3">
        <v>1.5</v>
      </c>
      <c r="H5032" s="3">
        <v>6.4399799999999993E-2</v>
      </c>
    </row>
    <row r="5033" spans="1:8">
      <c r="A5033" s="3" t="s">
        <v>11</v>
      </c>
      <c r="B5033" s="3">
        <v>2014</v>
      </c>
      <c r="C5033" s="3">
        <v>174</v>
      </c>
      <c r="D5033" s="3">
        <v>6.1117727000000004</v>
      </c>
      <c r="E5033" s="3">
        <v>0.50224793000000001</v>
      </c>
      <c r="F5033" s="3">
        <v>178.97403</v>
      </c>
      <c r="G5033" s="3">
        <v>1.55</v>
      </c>
      <c r="H5033" s="3">
        <v>-0.31180020000000003</v>
      </c>
    </row>
    <row r="5034" spans="1:8">
      <c r="A5034" s="3" t="s">
        <v>11</v>
      </c>
      <c r="B5034" s="3">
        <v>2014</v>
      </c>
      <c r="C5034" s="3">
        <v>174</v>
      </c>
      <c r="D5034" s="3">
        <v>6.2936817999999999</v>
      </c>
      <c r="E5034" s="3">
        <v>0.50224793000000001</v>
      </c>
      <c r="F5034" s="3">
        <v>178.97403</v>
      </c>
      <c r="G5034" s="3">
        <v>1.6</v>
      </c>
      <c r="H5034" s="3">
        <v>0.15960009999999999</v>
      </c>
    </row>
    <row r="5035" spans="1:8">
      <c r="A5035" s="3" t="s">
        <v>11</v>
      </c>
      <c r="B5035" s="3">
        <v>2014</v>
      </c>
      <c r="C5035" s="3">
        <v>174</v>
      </c>
      <c r="D5035" s="3">
        <v>5.8737142999999996</v>
      </c>
      <c r="E5035" s="3">
        <v>0.50224793000000001</v>
      </c>
      <c r="F5035" s="3">
        <v>178.97403</v>
      </c>
      <c r="G5035" s="3">
        <v>1.6</v>
      </c>
      <c r="H5035" s="3">
        <v>0.15960009999999999</v>
      </c>
    </row>
    <row r="5036" spans="1:8">
      <c r="A5036" s="3" t="s">
        <v>11</v>
      </c>
      <c r="B5036" s="3">
        <v>2014</v>
      </c>
      <c r="C5036" s="3">
        <v>174</v>
      </c>
      <c r="D5036" s="3">
        <v>6.0367826000000004</v>
      </c>
      <c r="E5036" s="3">
        <v>0.50224793000000001</v>
      </c>
      <c r="F5036" s="3">
        <v>178.97403</v>
      </c>
      <c r="G5036" s="3">
        <v>1.7</v>
      </c>
      <c r="H5036" s="3">
        <v>0.30959989999999998</v>
      </c>
    </row>
    <row r="5037" spans="1:8">
      <c r="A5037" s="3" t="s">
        <v>11</v>
      </c>
      <c r="B5037" s="3">
        <v>2014</v>
      </c>
      <c r="C5037" s="3">
        <v>174</v>
      </c>
      <c r="D5037" s="3">
        <v>5.9820475999999996</v>
      </c>
      <c r="E5037" s="3">
        <v>0.50224793000000001</v>
      </c>
      <c r="F5037" s="3">
        <v>178.97403</v>
      </c>
      <c r="G5037" s="3">
        <v>1.7</v>
      </c>
      <c r="H5037" s="3">
        <v>0.50719990000000004</v>
      </c>
    </row>
    <row r="5038" spans="1:8">
      <c r="A5038" s="3" t="s">
        <v>11</v>
      </c>
      <c r="B5038" s="3">
        <v>2014</v>
      </c>
      <c r="C5038" s="3">
        <v>174</v>
      </c>
      <c r="D5038" s="3">
        <v>5.8200455</v>
      </c>
      <c r="E5038" s="3">
        <v>0.50224793000000001</v>
      </c>
      <c r="F5038" s="3">
        <v>178.97403</v>
      </c>
      <c r="G5038" s="3">
        <v>1.6</v>
      </c>
      <c r="H5038" s="3">
        <v>0.4572</v>
      </c>
    </row>
    <row r="5039" spans="1:8">
      <c r="A5039" s="3" t="s">
        <v>11</v>
      </c>
      <c r="B5039" s="3">
        <v>2014</v>
      </c>
      <c r="C5039" s="3">
        <v>174</v>
      </c>
      <c r="D5039" s="3">
        <v>7.1843478000000003</v>
      </c>
      <c r="E5039" s="3">
        <v>0.50224793000000001</v>
      </c>
      <c r="F5039" s="3">
        <v>178.97403</v>
      </c>
      <c r="G5039" s="3">
        <v>1.5</v>
      </c>
      <c r="H5039" s="3">
        <v>0.4572</v>
      </c>
    </row>
    <row r="5040" spans="1:8">
      <c r="A5040" s="3" t="s">
        <v>11</v>
      </c>
      <c r="B5040" s="3">
        <v>2014</v>
      </c>
      <c r="C5040" s="3">
        <v>174</v>
      </c>
      <c r="D5040" s="3">
        <v>8.0147499999999994</v>
      </c>
      <c r="E5040" s="3">
        <v>0.50224793000000001</v>
      </c>
      <c r="F5040" s="3">
        <v>178.97403</v>
      </c>
      <c r="G5040" s="3">
        <v>1.5</v>
      </c>
      <c r="H5040" s="3">
        <v>0.30959989999999998</v>
      </c>
    </row>
    <row r="5041" spans="1:8">
      <c r="A5041" s="3" t="s">
        <v>11</v>
      </c>
      <c r="B5041" s="3">
        <v>2014</v>
      </c>
      <c r="C5041" s="3">
        <v>174</v>
      </c>
      <c r="D5041" s="3">
        <v>8.3547390999999998</v>
      </c>
      <c r="E5041" s="3">
        <v>0.50224793000000001</v>
      </c>
      <c r="F5041" s="3">
        <v>178.97403</v>
      </c>
      <c r="G5041" s="3">
        <v>1.7</v>
      </c>
      <c r="H5041" s="3">
        <v>0.30959989999999998</v>
      </c>
    </row>
    <row r="5042" spans="1:8">
      <c r="A5042" s="3" t="s">
        <v>11</v>
      </c>
      <c r="B5042" s="3">
        <v>2015</v>
      </c>
      <c r="C5042" s="3">
        <v>174</v>
      </c>
      <c r="D5042" s="3">
        <v>9.4532273</v>
      </c>
      <c r="E5042" s="3">
        <v>-1.002484E-2</v>
      </c>
      <c r="F5042" s="3">
        <v>181.53979000000001</v>
      </c>
      <c r="G5042" s="3">
        <v>2.5</v>
      </c>
      <c r="H5042" s="3">
        <v>0.2334</v>
      </c>
    </row>
    <row r="5043" spans="1:8">
      <c r="A5043" s="3" t="s">
        <v>11</v>
      </c>
      <c r="B5043" s="3">
        <v>2015</v>
      </c>
      <c r="C5043" s="3">
        <v>174</v>
      </c>
      <c r="D5043" s="3">
        <v>9.6420499999999993</v>
      </c>
      <c r="E5043" s="3">
        <v>-1.002484E-2</v>
      </c>
      <c r="F5043" s="3">
        <v>181.53979000000001</v>
      </c>
      <c r="G5043" s="3">
        <v>2.5</v>
      </c>
      <c r="H5043" s="3">
        <v>1.0502</v>
      </c>
    </row>
    <row r="5044" spans="1:8">
      <c r="A5044" s="3" t="s">
        <v>11</v>
      </c>
      <c r="B5044" s="3">
        <v>2015</v>
      </c>
      <c r="C5044" s="3">
        <v>174</v>
      </c>
      <c r="E5044" s="3">
        <v>-1.002484E-2</v>
      </c>
      <c r="F5044" s="3">
        <v>181.53979000000001</v>
      </c>
      <c r="G5044" s="3">
        <v>2.4</v>
      </c>
      <c r="H5044" s="3">
        <v>1.1026</v>
      </c>
    </row>
    <row r="5045" spans="1:8">
      <c r="A5045" s="3" t="s">
        <v>11</v>
      </c>
      <c r="B5045" s="3">
        <v>2015</v>
      </c>
      <c r="C5045" s="3">
        <v>174</v>
      </c>
      <c r="E5045" s="3">
        <v>-1.002484E-2</v>
      </c>
      <c r="F5045" s="3">
        <v>181.53979000000001</v>
      </c>
      <c r="G5045" s="3">
        <v>1.8</v>
      </c>
      <c r="H5045" s="3">
        <v>0.70979990000000004</v>
      </c>
    </row>
    <row r="5046" spans="1:8">
      <c r="A5046" s="3" t="s">
        <v>11</v>
      </c>
      <c r="B5046" s="3">
        <v>2015</v>
      </c>
      <c r="C5046" s="3">
        <v>174</v>
      </c>
      <c r="E5046" s="3">
        <v>-1.002484E-2</v>
      </c>
      <c r="F5046" s="3">
        <v>181.53979000000001</v>
      </c>
      <c r="G5046" s="3">
        <v>1.8</v>
      </c>
      <c r="H5046" s="3">
        <v>0.30759999999999998</v>
      </c>
    </row>
    <row r="5047" spans="1:8">
      <c r="A5047" s="3" t="s">
        <v>11</v>
      </c>
      <c r="B5047" s="3">
        <v>2015</v>
      </c>
      <c r="C5047" s="3">
        <v>174</v>
      </c>
      <c r="E5047" s="3">
        <v>-1.002484E-2</v>
      </c>
      <c r="F5047" s="3">
        <v>181.53979000000001</v>
      </c>
      <c r="G5047" s="3">
        <v>1.8</v>
      </c>
      <c r="H5047" s="3">
        <v>0.30759999999999998</v>
      </c>
    </row>
    <row r="5048" spans="1:8">
      <c r="A5048" s="3" t="s">
        <v>11</v>
      </c>
      <c r="B5048" s="3">
        <v>2015</v>
      </c>
      <c r="C5048" s="3">
        <v>174</v>
      </c>
      <c r="E5048" s="3">
        <v>-1.002484E-2</v>
      </c>
      <c r="F5048" s="3">
        <v>181.53979000000001</v>
      </c>
      <c r="G5048" s="3">
        <v>0</v>
      </c>
      <c r="H5048" s="3">
        <v>0.30759999999999998</v>
      </c>
    </row>
    <row r="5049" spans="1:8">
      <c r="A5049" s="3" t="s">
        <v>11</v>
      </c>
      <c r="B5049" s="3">
        <v>2015</v>
      </c>
      <c r="C5049" s="3">
        <v>174</v>
      </c>
      <c r="D5049" s="3">
        <v>9.9909047999999991</v>
      </c>
      <c r="E5049" s="3">
        <v>-1.002484E-2</v>
      </c>
      <c r="F5049" s="3">
        <v>181.53979000000001</v>
      </c>
      <c r="G5049" s="3">
        <v>0</v>
      </c>
      <c r="H5049" s="3">
        <v>0.1984001</v>
      </c>
    </row>
    <row r="5050" spans="1:8">
      <c r="A5050" s="3" t="s">
        <v>11</v>
      </c>
      <c r="B5050" s="3">
        <v>2015</v>
      </c>
      <c r="C5050" s="3">
        <v>174</v>
      </c>
      <c r="D5050" s="3">
        <v>8.4335000000000004</v>
      </c>
      <c r="E5050" s="3">
        <v>-1.002484E-2</v>
      </c>
      <c r="F5050" s="3">
        <v>181.53979000000001</v>
      </c>
      <c r="G5050" s="3">
        <v>-0.1</v>
      </c>
      <c r="H5050" s="3">
        <v>0.13370009999999999</v>
      </c>
    </row>
    <row r="5051" spans="1:8">
      <c r="A5051" s="3" t="s">
        <v>11</v>
      </c>
      <c r="B5051" s="3">
        <v>2015</v>
      </c>
      <c r="C5051" s="3">
        <v>174</v>
      </c>
      <c r="D5051" s="3">
        <v>7.7062273000000001</v>
      </c>
      <c r="E5051" s="3">
        <v>-1.002484E-2</v>
      </c>
      <c r="F5051" s="3">
        <v>181.53979000000001</v>
      </c>
      <c r="G5051" s="3">
        <v>-1.6</v>
      </c>
      <c r="H5051" s="3">
        <v>0.13370009999999999</v>
      </c>
    </row>
    <row r="5052" spans="1:8">
      <c r="A5052" s="3" t="s">
        <v>11</v>
      </c>
      <c r="B5052" s="3">
        <v>2015</v>
      </c>
      <c r="C5052" s="3">
        <v>174</v>
      </c>
      <c r="D5052" s="3">
        <v>7.2988571000000002</v>
      </c>
      <c r="E5052" s="3">
        <v>-1.002484E-2</v>
      </c>
      <c r="F5052" s="3">
        <v>181.53979000000001</v>
      </c>
      <c r="G5052" s="3">
        <v>-1.1499999999999999</v>
      </c>
      <c r="H5052" s="3">
        <v>-0.56630000000000003</v>
      </c>
    </row>
    <row r="5053" spans="1:8">
      <c r="A5053" s="3" t="s">
        <v>11</v>
      </c>
      <c r="B5053" s="3">
        <v>2015</v>
      </c>
      <c r="C5053" s="3">
        <v>174</v>
      </c>
      <c r="D5053" s="3">
        <v>8.1259999999999994</v>
      </c>
      <c r="E5053" s="3">
        <v>-1.002484E-2</v>
      </c>
      <c r="F5053" s="3">
        <v>181.53979000000001</v>
      </c>
      <c r="G5053" s="3">
        <v>-1.1000000000000001</v>
      </c>
      <c r="H5053" s="3">
        <v>-0.86339999999999995</v>
      </c>
    </row>
    <row r="5054" spans="1:8">
      <c r="A5054" s="3" t="s">
        <v>11</v>
      </c>
      <c r="B5054" s="3">
        <v>2016</v>
      </c>
      <c r="C5054" s="3">
        <v>174</v>
      </c>
      <c r="D5054" s="3">
        <v>8.8366190000000007</v>
      </c>
      <c r="E5054" s="3">
        <v>0.72843265999999995</v>
      </c>
      <c r="F5054" s="3">
        <v>178.98416</v>
      </c>
      <c r="G5054" s="3">
        <v>1.8</v>
      </c>
      <c r="H5054" s="3">
        <v>-1.0633999999999999</v>
      </c>
    </row>
    <row r="5055" spans="1:8">
      <c r="A5055" s="3" t="s">
        <v>11</v>
      </c>
      <c r="B5055" s="3">
        <v>2016</v>
      </c>
      <c r="C5055" s="3">
        <v>174</v>
      </c>
      <c r="E5055" s="3">
        <v>0.72843265999999995</v>
      </c>
      <c r="F5055" s="3">
        <v>178.98416</v>
      </c>
      <c r="G5055" s="3">
        <v>1.8</v>
      </c>
      <c r="H5055" s="3">
        <v>-1.1656</v>
      </c>
    </row>
    <row r="5056" spans="1:8">
      <c r="A5056" s="3" t="s">
        <v>11</v>
      </c>
      <c r="B5056" s="3">
        <v>2016</v>
      </c>
      <c r="C5056" s="3">
        <v>174</v>
      </c>
      <c r="D5056" s="3">
        <v>8.9109999999999996</v>
      </c>
      <c r="E5056" s="3">
        <v>0.72843265999999995</v>
      </c>
      <c r="F5056" s="3">
        <v>178.98416</v>
      </c>
      <c r="G5056" s="3">
        <v>1.6</v>
      </c>
      <c r="H5056" s="3">
        <v>-1.0346</v>
      </c>
    </row>
    <row r="5057" spans="1:8">
      <c r="A5057" s="3" t="s">
        <v>11</v>
      </c>
      <c r="B5057" s="3">
        <v>2016</v>
      </c>
      <c r="C5057" s="3">
        <v>174</v>
      </c>
      <c r="D5057" s="3">
        <v>8.8015714000000003</v>
      </c>
      <c r="E5057" s="3">
        <v>0.72843265999999995</v>
      </c>
      <c r="F5057" s="3">
        <v>178.98416</v>
      </c>
      <c r="G5057" s="3">
        <v>1.6</v>
      </c>
      <c r="H5057" s="3">
        <v>-1.2132000000000001</v>
      </c>
    </row>
    <row r="5058" spans="1:8">
      <c r="A5058" s="3" t="s">
        <v>11</v>
      </c>
      <c r="B5058" s="3">
        <v>2016</v>
      </c>
      <c r="C5058" s="3">
        <v>174</v>
      </c>
      <c r="D5058" s="3">
        <v>7.5818636000000001</v>
      </c>
      <c r="E5058" s="3">
        <v>0.72843265999999995</v>
      </c>
      <c r="F5058" s="3">
        <v>178.98416</v>
      </c>
      <c r="G5058" s="3">
        <v>1.6</v>
      </c>
      <c r="H5058" s="3">
        <v>-1.2394000000000001</v>
      </c>
    </row>
    <row r="5059" spans="1:8">
      <c r="A5059" s="3" t="s">
        <v>11</v>
      </c>
      <c r="B5059" s="3">
        <v>2016</v>
      </c>
      <c r="C5059" s="3">
        <v>174</v>
      </c>
      <c r="D5059" s="3">
        <v>7.7906364000000004</v>
      </c>
      <c r="E5059" s="3">
        <v>0.72843265999999995</v>
      </c>
      <c r="F5059" s="3">
        <v>178.98416</v>
      </c>
      <c r="G5059" s="3">
        <v>1.6</v>
      </c>
      <c r="H5059" s="3">
        <v>-1.1394</v>
      </c>
    </row>
    <row r="5060" spans="1:8">
      <c r="A5060" s="3" t="s">
        <v>11</v>
      </c>
      <c r="B5060" s="3">
        <v>2016</v>
      </c>
      <c r="C5060" s="3">
        <v>174</v>
      </c>
      <c r="D5060" s="3">
        <v>7.867</v>
      </c>
      <c r="E5060" s="3">
        <v>0.72843265999999995</v>
      </c>
      <c r="F5060" s="3">
        <v>178.98416</v>
      </c>
      <c r="G5060" s="3">
        <v>1.2</v>
      </c>
      <c r="H5060" s="3">
        <v>-0.81539989999999996</v>
      </c>
    </row>
    <row r="5061" spans="1:8">
      <c r="A5061" s="3" t="s">
        <v>11</v>
      </c>
      <c r="B5061" s="3">
        <v>2016</v>
      </c>
      <c r="C5061" s="3">
        <v>174</v>
      </c>
      <c r="D5061" s="3">
        <v>8.0668696000000004</v>
      </c>
      <c r="E5061" s="3">
        <v>0.72843265999999995</v>
      </c>
      <c r="F5061" s="3">
        <v>178.98416</v>
      </c>
      <c r="G5061" s="3">
        <v>1.2</v>
      </c>
      <c r="H5061" s="3">
        <v>-0.81059999999999999</v>
      </c>
    </row>
    <row r="5062" spans="1:8">
      <c r="A5062" s="3" t="s">
        <v>11</v>
      </c>
      <c r="B5062" s="3">
        <v>2016</v>
      </c>
      <c r="C5062" s="3">
        <v>174</v>
      </c>
      <c r="D5062" s="3">
        <v>8.2726363999999997</v>
      </c>
      <c r="E5062" s="3">
        <v>0.72843265999999995</v>
      </c>
      <c r="F5062" s="3">
        <v>178.98416</v>
      </c>
      <c r="G5062" s="3">
        <v>1</v>
      </c>
      <c r="H5062" s="3">
        <v>-0.81059999999999999</v>
      </c>
    </row>
    <row r="5063" spans="1:8">
      <c r="A5063" s="3" t="s">
        <v>11</v>
      </c>
      <c r="B5063" s="3">
        <v>2016</v>
      </c>
      <c r="C5063" s="3">
        <v>174</v>
      </c>
      <c r="D5063" s="3">
        <v>8.2726667000000003</v>
      </c>
      <c r="E5063" s="3">
        <v>0.72843265999999995</v>
      </c>
      <c r="F5063" s="3">
        <v>178.98416</v>
      </c>
      <c r="G5063" s="3">
        <v>1</v>
      </c>
      <c r="H5063" s="3">
        <v>-0.91539999999999999</v>
      </c>
    </row>
    <row r="5064" spans="1:8">
      <c r="A5064" s="3" t="s">
        <v>11</v>
      </c>
      <c r="B5064" s="3">
        <v>2016</v>
      </c>
      <c r="C5064" s="3">
        <v>174</v>
      </c>
      <c r="D5064" s="3">
        <v>7.1869091000000003</v>
      </c>
      <c r="E5064" s="3">
        <v>0.72843265999999995</v>
      </c>
      <c r="F5064" s="3">
        <v>178.98416</v>
      </c>
      <c r="G5064" s="3">
        <v>1</v>
      </c>
      <c r="H5064" s="3">
        <v>-1.0464</v>
      </c>
    </row>
    <row r="5065" spans="1:8">
      <c r="A5065" s="3" t="s">
        <v>11</v>
      </c>
      <c r="B5065" s="3">
        <v>2016</v>
      </c>
      <c r="C5065" s="3">
        <v>174</v>
      </c>
      <c r="D5065" s="3">
        <v>6.9091364000000004</v>
      </c>
      <c r="E5065" s="3">
        <v>0.72843265999999995</v>
      </c>
      <c r="F5065" s="3">
        <v>178.98416</v>
      </c>
      <c r="G5065" s="3">
        <v>1.3</v>
      </c>
      <c r="H5065" s="3">
        <v>-1.0464</v>
      </c>
    </row>
    <row r="5066" spans="1:8">
      <c r="A5066" s="3" t="s">
        <v>11</v>
      </c>
      <c r="B5066" s="3">
        <v>2017</v>
      </c>
      <c r="C5066" s="3">
        <v>174</v>
      </c>
      <c r="D5066" s="3">
        <v>6.9679545000000003</v>
      </c>
      <c r="E5066" s="3">
        <v>7.2422849999999997E-2</v>
      </c>
      <c r="F5066" s="3">
        <v>183.41292000000001</v>
      </c>
      <c r="G5066" s="3">
        <v>1.8</v>
      </c>
      <c r="H5066" s="3">
        <v>-1.0726</v>
      </c>
    </row>
    <row r="5067" spans="1:8">
      <c r="A5067" s="3" t="s">
        <v>11</v>
      </c>
      <c r="B5067" s="3">
        <v>2017</v>
      </c>
      <c r="C5067" s="3">
        <v>174</v>
      </c>
      <c r="D5067" s="3">
        <v>7.4142999999999999</v>
      </c>
      <c r="E5067" s="3">
        <v>7.2422849999999997E-2</v>
      </c>
      <c r="F5067" s="3">
        <v>183.41292000000001</v>
      </c>
      <c r="G5067" s="3">
        <v>1.85</v>
      </c>
      <c r="H5067" s="3">
        <v>-0.96286649999999996</v>
      </c>
    </row>
    <row r="5068" spans="1:8">
      <c r="A5068" s="3" t="s">
        <v>11</v>
      </c>
      <c r="B5068" s="3">
        <v>2017</v>
      </c>
      <c r="C5068" s="3">
        <v>174</v>
      </c>
      <c r="D5068" s="3">
        <v>7.1146086999999998</v>
      </c>
      <c r="E5068" s="3">
        <v>7.2422849999999997E-2</v>
      </c>
      <c r="F5068" s="3">
        <v>183.41292000000001</v>
      </c>
      <c r="G5068" s="3">
        <v>1.8</v>
      </c>
      <c r="H5068" s="3">
        <v>-0.96286649999999996</v>
      </c>
    </row>
    <row r="5069" spans="1:8">
      <c r="A5069" s="3" t="s">
        <v>11</v>
      </c>
      <c r="B5069" s="3">
        <v>2017</v>
      </c>
      <c r="C5069" s="3">
        <v>174</v>
      </c>
      <c r="D5069" s="3">
        <v>6.6170499999999999</v>
      </c>
      <c r="E5069" s="3">
        <v>7.2422849999999997E-2</v>
      </c>
      <c r="F5069" s="3">
        <v>183.41292000000001</v>
      </c>
      <c r="G5069" s="3">
        <v>2</v>
      </c>
      <c r="H5069" s="3">
        <v>-0.91046660000000001</v>
      </c>
    </row>
    <row r="5070" spans="1:8">
      <c r="A5070" s="3" t="s">
        <v>11</v>
      </c>
      <c r="B5070" s="3">
        <v>2017</v>
      </c>
      <c r="C5070" s="3">
        <v>174</v>
      </c>
      <c r="D5070" s="3">
        <v>5.7848696000000004</v>
      </c>
      <c r="E5070" s="3">
        <v>7.2422849999999997E-2</v>
      </c>
      <c r="F5070" s="3">
        <v>183.41292000000001</v>
      </c>
      <c r="G5070" s="3">
        <v>1.85</v>
      </c>
      <c r="H5070" s="3">
        <v>0.24673329999999999</v>
      </c>
    </row>
    <row r="5071" spans="1:8">
      <c r="A5071" s="3" t="s">
        <v>11</v>
      </c>
      <c r="B5071" s="3">
        <v>2017</v>
      </c>
      <c r="C5071" s="3">
        <v>174</v>
      </c>
      <c r="D5071" s="3">
        <v>5.6855000000000002</v>
      </c>
      <c r="E5071" s="3">
        <v>7.2422849999999997E-2</v>
      </c>
      <c r="F5071" s="3">
        <v>183.41292000000001</v>
      </c>
      <c r="G5071" s="3">
        <v>2</v>
      </c>
      <c r="H5071" s="3">
        <v>0.35153329999999999</v>
      </c>
    </row>
    <row r="5072" spans="1:8">
      <c r="A5072" s="3" t="s">
        <v>11</v>
      </c>
      <c r="B5072" s="3">
        <v>2017</v>
      </c>
      <c r="C5072" s="3">
        <v>174</v>
      </c>
      <c r="D5072" s="3">
        <v>5.2779524000000002</v>
      </c>
      <c r="E5072" s="3">
        <v>7.2422849999999997E-2</v>
      </c>
      <c r="F5072" s="3">
        <v>183.41292000000001</v>
      </c>
      <c r="G5072" s="3">
        <v>2</v>
      </c>
      <c r="H5072" s="3">
        <v>8.9533299999999996E-2</v>
      </c>
    </row>
    <row r="5073" spans="1:8">
      <c r="A5073" s="3" t="s">
        <v>11</v>
      </c>
      <c r="B5073" s="3">
        <v>2017</v>
      </c>
      <c r="C5073" s="3">
        <v>174</v>
      </c>
      <c r="D5073" s="3">
        <v>5.4836521999999999</v>
      </c>
      <c r="E5073" s="3">
        <v>7.2422849999999997E-2</v>
      </c>
      <c r="F5073" s="3">
        <v>183.41292000000001</v>
      </c>
      <c r="G5073" s="3">
        <v>2</v>
      </c>
      <c r="H5073" s="3">
        <v>-6.5266699999999997E-2</v>
      </c>
    </row>
    <row r="5074" spans="1:8">
      <c r="A5074" s="3" t="s">
        <v>11</v>
      </c>
      <c r="B5074" s="3">
        <v>2017</v>
      </c>
      <c r="C5074" s="3">
        <v>174</v>
      </c>
      <c r="D5074" s="3">
        <v>5.4878571000000003</v>
      </c>
      <c r="E5074" s="3">
        <v>7.2422849999999997E-2</v>
      </c>
      <c r="F5074" s="3">
        <v>183.41292000000001</v>
      </c>
      <c r="G5074" s="3">
        <v>2</v>
      </c>
      <c r="H5074" s="3">
        <v>-0.16526669999999999</v>
      </c>
    </row>
    <row r="5075" spans="1:8">
      <c r="A5075" s="3" t="s">
        <v>11</v>
      </c>
      <c r="B5075" s="3">
        <v>2017</v>
      </c>
      <c r="C5075" s="3">
        <v>174</v>
      </c>
      <c r="D5075" s="3">
        <v>5.5050908999999999</v>
      </c>
      <c r="E5075" s="3">
        <v>7.2422849999999997E-2</v>
      </c>
      <c r="F5075" s="3">
        <v>183.41292000000001</v>
      </c>
      <c r="G5075" s="3">
        <v>2</v>
      </c>
      <c r="H5075" s="3">
        <v>-0.21526670000000001</v>
      </c>
    </row>
    <row r="5076" spans="1:8">
      <c r="A5076" s="3" t="s">
        <v>11</v>
      </c>
      <c r="B5076" s="3">
        <v>2017</v>
      </c>
      <c r="C5076" s="3">
        <v>174</v>
      </c>
      <c r="D5076" s="3">
        <v>5.1746363999999998</v>
      </c>
      <c r="E5076" s="3">
        <v>7.2422849999999997E-2</v>
      </c>
      <c r="F5076" s="3">
        <v>183.41292000000001</v>
      </c>
      <c r="G5076" s="3">
        <v>2</v>
      </c>
      <c r="H5076" s="3">
        <v>-0.46766669999999999</v>
      </c>
    </row>
    <row r="5077" spans="1:8">
      <c r="A5077" s="3" t="s">
        <v>11</v>
      </c>
      <c r="B5077" s="3">
        <v>2017</v>
      </c>
      <c r="C5077" s="3">
        <v>174</v>
      </c>
      <c r="D5077" s="3">
        <v>4.3357143000000002</v>
      </c>
      <c r="E5077" s="3">
        <v>7.2422849999999997E-2</v>
      </c>
      <c r="F5077" s="3">
        <v>183.41292000000001</v>
      </c>
      <c r="G5077" s="3">
        <v>2.0499999999999998</v>
      </c>
      <c r="H5077" s="3">
        <v>-0.36766670000000001</v>
      </c>
    </row>
    <row r="5078" spans="1:8">
      <c r="A5078" s="3" t="s">
        <v>11</v>
      </c>
      <c r="B5078" s="3">
        <v>2018</v>
      </c>
      <c r="C5078" s="3">
        <v>174</v>
      </c>
      <c r="D5078" s="3">
        <v>3.7754348000000002</v>
      </c>
      <c r="E5078" s="3">
        <v>0.73529272999999995</v>
      </c>
      <c r="F5078" s="3">
        <v>182.37762000000001</v>
      </c>
      <c r="G5078" s="3">
        <v>2.2000000000000002</v>
      </c>
      <c r="H5078" s="3">
        <v>-1.4903999999999999</v>
      </c>
    </row>
    <row r="5079" spans="1:8">
      <c r="A5079" s="3" t="s">
        <v>11</v>
      </c>
      <c r="B5079" s="3">
        <v>2018</v>
      </c>
      <c r="C5079" s="3">
        <v>174</v>
      </c>
      <c r="D5079" s="3">
        <v>4.1318999999999999</v>
      </c>
      <c r="E5079" s="3">
        <v>0.73529272999999995</v>
      </c>
      <c r="F5079" s="3">
        <v>182.37762000000001</v>
      </c>
      <c r="G5079" s="3">
        <v>2.2000000000000002</v>
      </c>
      <c r="H5079" s="3">
        <v>6.6733299999999995E-2</v>
      </c>
    </row>
    <row r="5080" spans="1:8">
      <c r="A5080" s="3" t="s">
        <v>11</v>
      </c>
      <c r="B5080" s="3">
        <v>2018</v>
      </c>
      <c r="C5080" s="3">
        <v>174</v>
      </c>
      <c r="D5080" s="3">
        <v>4.2496818000000003</v>
      </c>
      <c r="E5080" s="3">
        <v>0.73529272999999995</v>
      </c>
      <c r="F5080" s="3">
        <v>182.37762000000001</v>
      </c>
      <c r="G5080" s="3">
        <v>2.1</v>
      </c>
      <c r="H5080" s="3">
        <v>6.6733299999999995E-2</v>
      </c>
    </row>
    <row r="5081" spans="1:8">
      <c r="A5081" s="3" t="s">
        <v>11</v>
      </c>
      <c r="B5081" s="3">
        <v>2018</v>
      </c>
      <c r="C5081" s="3">
        <v>174</v>
      </c>
      <c r="D5081" s="3">
        <v>4.0164286000000002</v>
      </c>
      <c r="E5081" s="3">
        <v>0.73529272999999995</v>
      </c>
      <c r="F5081" s="3">
        <v>182.37762000000001</v>
      </c>
      <c r="G5081" s="3">
        <v>2.15</v>
      </c>
      <c r="H5081" s="3">
        <v>-7.0666000000000001E-3</v>
      </c>
    </row>
    <row r="5082" spans="1:8">
      <c r="A5082" s="3" t="s">
        <v>11</v>
      </c>
      <c r="B5082" s="3">
        <v>2018</v>
      </c>
      <c r="C5082" s="3">
        <v>174</v>
      </c>
      <c r="D5082" s="3">
        <v>4.2490435</v>
      </c>
      <c r="E5082" s="3">
        <v>0.73529272999999995</v>
      </c>
      <c r="F5082" s="3">
        <v>182.37762000000001</v>
      </c>
      <c r="G5082" s="3">
        <v>2.15</v>
      </c>
      <c r="H5082" s="3">
        <v>4.5333400000000003E-2</v>
      </c>
    </row>
    <row r="5083" spans="1:8">
      <c r="A5083" s="3" t="s">
        <v>11</v>
      </c>
      <c r="B5083" s="3">
        <v>2018</v>
      </c>
      <c r="C5083" s="3">
        <v>174</v>
      </c>
      <c r="D5083" s="3">
        <v>4.3453333000000001</v>
      </c>
      <c r="E5083" s="3">
        <v>0.73529272999999995</v>
      </c>
      <c r="F5083" s="3">
        <v>182.37762000000001</v>
      </c>
      <c r="G5083" s="3">
        <v>2.1</v>
      </c>
      <c r="H5083" s="3">
        <v>5.3666699999999998E-2</v>
      </c>
    </row>
    <row r="5084" spans="1:8">
      <c r="A5084" s="3" t="s">
        <v>11</v>
      </c>
      <c r="B5084" s="3">
        <v>2018</v>
      </c>
      <c r="C5084" s="3">
        <v>174</v>
      </c>
      <c r="D5084" s="3">
        <v>3.8650000000000002</v>
      </c>
      <c r="E5084" s="3">
        <v>0.73529272999999995</v>
      </c>
      <c r="F5084" s="3">
        <v>182.37762000000001</v>
      </c>
      <c r="G5084" s="3">
        <v>2.1</v>
      </c>
      <c r="H5084" s="3">
        <v>5.3666699999999998E-2</v>
      </c>
    </row>
    <row r="5085" spans="1:8">
      <c r="A5085" s="3" t="s">
        <v>11</v>
      </c>
      <c r="B5085" s="3">
        <v>2018</v>
      </c>
      <c r="C5085" s="3">
        <v>174</v>
      </c>
      <c r="D5085" s="3">
        <v>4.1641304000000003</v>
      </c>
      <c r="E5085" s="3">
        <v>0.73529272999999995</v>
      </c>
      <c r="F5085" s="3">
        <v>182.37762000000001</v>
      </c>
      <c r="G5085" s="3">
        <v>2</v>
      </c>
      <c r="H5085" s="3">
        <v>3.09333E-2</v>
      </c>
    </row>
    <row r="5086" spans="1:8">
      <c r="A5086" s="3" t="s">
        <v>11</v>
      </c>
      <c r="B5086" s="3">
        <v>2018</v>
      </c>
      <c r="C5086" s="3">
        <v>174</v>
      </c>
      <c r="D5086" s="3">
        <v>4.15435</v>
      </c>
      <c r="E5086" s="3">
        <v>0.73529272999999995</v>
      </c>
      <c r="F5086" s="3">
        <v>182.37762000000001</v>
      </c>
      <c r="G5086" s="3">
        <v>2</v>
      </c>
      <c r="H5086" s="3">
        <v>-2.1466599999999999E-2</v>
      </c>
    </row>
    <row r="5087" spans="1:8">
      <c r="A5087" s="3" t="s">
        <v>11</v>
      </c>
      <c r="B5087" s="3">
        <v>2018</v>
      </c>
      <c r="C5087" s="3">
        <v>174</v>
      </c>
      <c r="D5087" s="3">
        <v>4.3442609000000001</v>
      </c>
      <c r="E5087" s="3">
        <v>0.73529272999999995</v>
      </c>
      <c r="F5087" s="3">
        <v>182.37762000000001</v>
      </c>
      <c r="G5087" s="3">
        <v>1.9</v>
      </c>
      <c r="H5087" s="3">
        <v>5.4733299999999999E-2</v>
      </c>
    </row>
    <row r="5088" spans="1:8">
      <c r="A5088" s="3" t="s">
        <v>11</v>
      </c>
      <c r="B5088" s="3">
        <v>2018</v>
      </c>
      <c r="C5088" s="3">
        <v>174</v>
      </c>
      <c r="D5088" s="3">
        <v>4.4051364</v>
      </c>
      <c r="E5088" s="3">
        <v>0.73529272999999995</v>
      </c>
      <c r="F5088" s="3">
        <v>182.37762000000001</v>
      </c>
      <c r="G5088" s="3">
        <v>1.9</v>
      </c>
      <c r="H5088" s="3">
        <v>6.9066600000000006E-2</v>
      </c>
    </row>
    <row r="5089" spans="1:8">
      <c r="A5089" s="3" t="s">
        <v>11</v>
      </c>
      <c r="B5089" s="3">
        <v>2018</v>
      </c>
      <c r="C5089" s="3">
        <v>174</v>
      </c>
      <c r="D5089" s="3">
        <v>4.2744286000000002</v>
      </c>
      <c r="E5089" s="3">
        <v>0.73529272999999995</v>
      </c>
      <c r="F5089" s="3">
        <v>182.37762000000001</v>
      </c>
      <c r="G5089" s="3">
        <v>1.9</v>
      </c>
      <c r="H5089" s="3">
        <v>0.2190666</v>
      </c>
    </row>
    <row r="5090" spans="1:8">
      <c r="A5090" s="3" t="s">
        <v>11</v>
      </c>
      <c r="B5090" s="3">
        <v>2019</v>
      </c>
      <c r="C5090" s="3">
        <v>174</v>
      </c>
      <c r="D5090" s="3">
        <v>4.1959999999999997</v>
      </c>
      <c r="E5090" s="3">
        <v>1.563048</v>
      </c>
      <c r="F5090" s="3">
        <v>189.886</v>
      </c>
      <c r="G5090" s="3">
        <v>1.8</v>
      </c>
      <c r="H5090" s="3">
        <v>0.2190666</v>
      </c>
    </row>
    <row r="5091" spans="1:8">
      <c r="A5091" s="3" t="s">
        <v>11</v>
      </c>
      <c r="B5091" s="3">
        <v>2019</v>
      </c>
      <c r="C5091" s="3">
        <v>174</v>
      </c>
      <c r="D5091" s="3">
        <v>3.8331</v>
      </c>
      <c r="E5091" s="3">
        <v>1.563048</v>
      </c>
      <c r="F5091" s="3">
        <v>189.886</v>
      </c>
      <c r="G5091" s="3">
        <v>1.8</v>
      </c>
      <c r="H5091" s="3">
        <v>-2.2667E-3</v>
      </c>
    </row>
    <row r="5092" spans="1:8">
      <c r="A5092" s="3" t="s">
        <v>11</v>
      </c>
      <c r="B5092" s="3">
        <v>2019</v>
      </c>
      <c r="C5092" s="3">
        <v>174</v>
      </c>
      <c r="D5092" s="3">
        <v>3.7520476</v>
      </c>
      <c r="E5092" s="3">
        <v>1.563048</v>
      </c>
      <c r="F5092" s="3">
        <v>189.886</v>
      </c>
      <c r="G5092" s="3">
        <v>1.8</v>
      </c>
      <c r="H5092" s="3">
        <v>-2.2667E-3</v>
      </c>
    </row>
    <row r="5093" spans="1:8">
      <c r="A5093" s="3" t="s">
        <v>11</v>
      </c>
      <c r="B5093" s="3">
        <v>2019</v>
      </c>
      <c r="C5093" s="3">
        <v>174</v>
      </c>
      <c r="D5093" s="3">
        <v>3.3964544999999999</v>
      </c>
      <c r="E5093" s="3">
        <v>1.563048</v>
      </c>
      <c r="F5093" s="3">
        <v>189.886</v>
      </c>
      <c r="G5093" s="3">
        <v>1.8</v>
      </c>
      <c r="H5093" s="3">
        <v>-2.2667E-3</v>
      </c>
    </row>
    <row r="5094" spans="1:8">
      <c r="A5094" s="3" t="s">
        <v>11</v>
      </c>
      <c r="B5094" s="3">
        <v>2019</v>
      </c>
      <c r="C5094" s="3">
        <v>174</v>
      </c>
      <c r="D5094" s="3">
        <v>3.3457826000000002</v>
      </c>
      <c r="E5094" s="3">
        <v>1.563048</v>
      </c>
      <c r="F5094" s="3">
        <v>189.886</v>
      </c>
      <c r="G5094" s="3">
        <v>1.8</v>
      </c>
      <c r="H5094" s="3">
        <v>-0.7820667</v>
      </c>
    </row>
    <row r="5095" spans="1:8">
      <c r="A5095" s="3" t="s">
        <v>11</v>
      </c>
      <c r="B5095" s="3">
        <v>2019</v>
      </c>
      <c r="C5095" s="3">
        <v>174</v>
      </c>
      <c r="D5095" s="3">
        <v>2.6526000000000001</v>
      </c>
      <c r="E5095" s="3">
        <v>1.563048</v>
      </c>
      <c r="F5095" s="3">
        <v>189.886</v>
      </c>
      <c r="G5095" s="3">
        <v>1.75</v>
      </c>
      <c r="H5095" s="3">
        <v>-0.73206669999999996</v>
      </c>
    </row>
    <row r="5096" spans="1:8">
      <c r="A5096" s="3" t="s">
        <v>11</v>
      </c>
      <c r="B5096" s="3">
        <v>2019</v>
      </c>
      <c r="C5096" s="3">
        <v>174</v>
      </c>
      <c r="D5096" s="3">
        <v>2.1300870000000001</v>
      </c>
      <c r="E5096" s="3">
        <v>1.563048</v>
      </c>
      <c r="F5096" s="3">
        <v>189.886</v>
      </c>
      <c r="G5096" s="3">
        <v>1.8</v>
      </c>
      <c r="H5096" s="3">
        <v>-0.60106669999999995</v>
      </c>
    </row>
    <row r="5097" spans="1:8">
      <c r="A5097" s="3" t="s">
        <v>11</v>
      </c>
      <c r="B5097" s="3">
        <v>2019</v>
      </c>
      <c r="C5097" s="3">
        <v>174</v>
      </c>
      <c r="D5097" s="3">
        <v>1.9537727</v>
      </c>
      <c r="E5097" s="3">
        <v>1.563048</v>
      </c>
      <c r="F5097" s="3">
        <v>189.886</v>
      </c>
      <c r="G5097" s="3">
        <v>1.7</v>
      </c>
      <c r="H5097" s="3">
        <v>-0.52246669999999995</v>
      </c>
    </row>
    <row r="5098" spans="1:8">
      <c r="A5098" s="3" t="s">
        <v>11</v>
      </c>
      <c r="B5098" s="3">
        <v>2019</v>
      </c>
      <c r="C5098" s="3">
        <v>174</v>
      </c>
      <c r="D5098" s="3">
        <v>1.4711905000000001</v>
      </c>
      <c r="E5098" s="3">
        <v>1.563048</v>
      </c>
      <c r="F5098" s="3">
        <v>189.886</v>
      </c>
      <c r="G5098" s="3">
        <v>1.8</v>
      </c>
      <c r="H5098" s="3">
        <v>-0.47246670000000002</v>
      </c>
    </row>
    <row r="5099" spans="1:8">
      <c r="A5099" s="3" t="s">
        <v>11</v>
      </c>
      <c r="B5099" s="3">
        <v>2019</v>
      </c>
      <c r="C5099" s="3">
        <v>174</v>
      </c>
      <c r="D5099" s="3">
        <v>1.3222174</v>
      </c>
      <c r="E5099" s="3">
        <v>1.563048</v>
      </c>
      <c r="F5099" s="3">
        <v>189.886</v>
      </c>
      <c r="G5099" s="3">
        <v>1.8</v>
      </c>
      <c r="H5099" s="3">
        <v>-0.57486669999999995</v>
      </c>
    </row>
    <row r="5100" spans="1:8">
      <c r="A5100" s="3" t="s">
        <v>11</v>
      </c>
      <c r="B5100" s="3">
        <v>2019</v>
      </c>
      <c r="C5100" s="3">
        <v>174</v>
      </c>
      <c r="D5100" s="3">
        <v>1.3428095</v>
      </c>
      <c r="E5100" s="3">
        <v>1.563048</v>
      </c>
      <c r="F5100" s="3">
        <v>189.886</v>
      </c>
      <c r="G5100" s="3">
        <v>2</v>
      </c>
      <c r="H5100" s="3">
        <v>-0.64993330000000005</v>
      </c>
    </row>
    <row r="5101" spans="1:8">
      <c r="A5101" s="3" t="s">
        <v>11</v>
      </c>
      <c r="B5101" s="3">
        <v>2019</v>
      </c>
      <c r="C5101" s="3">
        <v>174</v>
      </c>
      <c r="D5101" s="3">
        <v>1.4096363999999999</v>
      </c>
      <c r="E5101" s="3">
        <v>1.563048</v>
      </c>
      <c r="F5101" s="3">
        <v>189.886</v>
      </c>
      <c r="G5101" s="3">
        <v>2</v>
      </c>
      <c r="H5101" s="3">
        <v>-0.3761333</v>
      </c>
    </row>
    <row r="5102" spans="1:8">
      <c r="A5102" s="3" t="s">
        <v>12</v>
      </c>
      <c r="B5102" s="3">
        <v>1995</v>
      </c>
      <c r="C5102" s="3">
        <v>178</v>
      </c>
    </row>
    <row r="5103" spans="1:8">
      <c r="A5103" s="3" t="s">
        <v>12</v>
      </c>
      <c r="B5103" s="3">
        <v>1995</v>
      </c>
      <c r="C5103" s="3">
        <v>178</v>
      </c>
    </row>
    <row r="5104" spans="1:8">
      <c r="A5104" s="3" t="s">
        <v>12</v>
      </c>
      <c r="B5104" s="3">
        <v>1995</v>
      </c>
      <c r="C5104" s="3">
        <v>178</v>
      </c>
    </row>
    <row r="5105" spans="1:6">
      <c r="A5105" s="3" t="s">
        <v>12</v>
      </c>
      <c r="B5105" s="3">
        <v>1995</v>
      </c>
      <c r="C5105" s="3">
        <v>178</v>
      </c>
    </row>
    <row r="5106" spans="1:6">
      <c r="A5106" s="3" t="s">
        <v>12</v>
      </c>
      <c r="B5106" s="3">
        <v>1995</v>
      </c>
      <c r="C5106" s="3">
        <v>178</v>
      </c>
    </row>
    <row r="5107" spans="1:6">
      <c r="A5107" s="3" t="s">
        <v>12</v>
      </c>
      <c r="B5107" s="3">
        <v>1995</v>
      </c>
      <c r="C5107" s="3">
        <v>178</v>
      </c>
    </row>
    <row r="5108" spans="1:6">
      <c r="A5108" s="3" t="s">
        <v>12</v>
      </c>
      <c r="B5108" s="3">
        <v>1995</v>
      </c>
      <c r="C5108" s="3">
        <v>178</v>
      </c>
    </row>
    <row r="5109" spans="1:6">
      <c r="A5109" s="3" t="s">
        <v>12</v>
      </c>
      <c r="B5109" s="3">
        <v>1995</v>
      </c>
      <c r="C5109" s="3">
        <v>178</v>
      </c>
    </row>
    <row r="5110" spans="1:6">
      <c r="A5110" s="3" t="s">
        <v>12</v>
      </c>
      <c r="B5110" s="3">
        <v>1995</v>
      </c>
      <c r="C5110" s="3">
        <v>178</v>
      </c>
    </row>
    <row r="5111" spans="1:6">
      <c r="A5111" s="3" t="s">
        <v>12</v>
      </c>
      <c r="B5111" s="3">
        <v>1995</v>
      </c>
      <c r="C5111" s="3">
        <v>178</v>
      </c>
    </row>
    <row r="5112" spans="1:6">
      <c r="A5112" s="3" t="s">
        <v>12</v>
      </c>
      <c r="B5112" s="3">
        <v>1995</v>
      </c>
      <c r="C5112" s="3">
        <v>178</v>
      </c>
    </row>
    <row r="5113" spans="1:6">
      <c r="A5113" s="3" t="s">
        <v>12</v>
      </c>
      <c r="B5113" s="3">
        <v>1995</v>
      </c>
      <c r="C5113" s="3">
        <v>178</v>
      </c>
    </row>
    <row r="5114" spans="1:6">
      <c r="A5114" s="3" t="s">
        <v>12</v>
      </c>
      <c r="B5114" s="3">
        <v>1996</v>
      </c>
      <c r="C5114" s="3">
        <v>178</v>
      </c>
      <c r="E5114" s="3">
        <v>2.8688449999999999</v>
      </c>
      <c r="F5114" s="3">
        <v>78.687468999999993</v>
      </c>
    </row>
    <row r="5115" spans="1:6">
      <c r="A5115" s="3" t="s">
        <v>12</v>
      </c>
      <c r="B5115" s="3">
        <v>1996</v>
      </c>
      <c r="C5115" s="3">
        <v>178</v>
      </c>
      <c r="E5115" s="3">
        <v>2.8688449999999999</v>
      </c>
      <c r="F5115" s="3">
        <v>78.687468999999993</v>
      </c>
    </row>
    <row r="5116" spans="1:6">
      <c r="A5116" s="3" t="s">
        <v>12</v>
      </c>
      <c r="B5116" s="3">
        <v>1996</v>
      </c>
      <c r="C5116" s="3">
        <v>178</v>
      </c>
      <c r="E5116" s="3">
        <v>2.8688449999999999</v>
      </c>
      <c r="F5116" s="3">
        <v>78.687468999999993</v>
      </c>
    </row>
    <row r="5117" spans="1:6">
      <c r="A5117" s="3" t="s">
        <v>12</v>
      </c>
      <c r="B5117" s="3">
        <v>1996</v>
      </c>
      <c r="C5117" s="3">
        <v>178</v>
      </c>
      <c r="E5117" s="3">
        <v>2.8688449999999999</v>
      </c>
      <c r="F5117" s="3">
        <v>78.687468999999993</v>
      </c>
    </row>
    <row r="5118" spans="1:6">
      <c r="A5118" s="3" t="s">
        <v>12</v>
      </c>
      <c r="B5118" s="3">
        <v>1996</v>
      </c>
      <c r="C5118" s="3">
        <v>178</v>
      </c>
      <c r="E5118" s="3">
        <v>2.8688449999999999</v>
      </c>
      <c r="F5118" s="3">
        <v>78.687468999999993</v>
      </c>
    </row>
    <row r="5119" spans="1:6">
      <c r="A5119" s="3" t="s">
        <v>12</v>
      </c>
      <c r="B5119" s="3">
        <v>1996</v>
      </c>
      <c r="C5119" s="3">
        <v>178</v>
      </c>
      <c r="E5119" s="3">
        <v>2.8688449999999999</v>
      </c>
      <c r="F5119" s="3">
        <v>78.687468999999993</v>
      </c>
    </row>
    <row r="5120" spans="1:6">
      <c r="A5120" s="3" t="s">
        <v>12</v>
      </c>
      <c r="B5120" s="3">
        <v>1996</v>
      </c>
      <c r="C5120" s="3">
        <v>178</v>
      </c>
      <c r="E5120" s="3">
        <v>2.8688449999999999</v>
      </c>
      <c r="F5120" s="3">
        <v>78.687468999999993</v>
      </c>
    </row>
    <row r="5121" spans="1:6">
      <c r="A5121" s="3" t="s">
        <v>12</v>
      </c>
      <c r="B5121" s="3">
        <v>1996</v>
      </c>
      <c r="C5121" s="3">
        <v>178</v>
      </c>
      <c r="E5121" s="3">
        <v>2.8688449999999999</v>
      </c>
      <c r="F5121" s="3">
        <v>78.687468999999993</v>
      </c>
    </row>
    <row r="5122" spans="1:6">
      <c r="A5122" s="3" t="s">
        <v>12</v>
      </c>
      <c r="B5122" s="3">
        <v>1996</v>
      </c>
      <c r="C5122" s="3">
        <v>178</v>
      </c>
      <c r="E5122" s="3">
        <v>2.8688449999999999</v>
      </c>
      <c r="F5122" s="3">
        <v>78.687468999999993</v>
      </c>
    </row>
    <row r="5123" spans="1:6">
      <c r="A5123" s="3" t="s">
        <v>12</v>
      </c>
      <c r="B5123" s="3">
        <v>1996</v>
      </c>
      <c r="C5123" s="3">
        <v>178</v>
      </c>
      <c r="E5123" s="3">
        <v>2.8688449999999999</v>
      </c>
      <c r="F5123" s="3">
        <v>78.687468999999993</v>
      </c>
    </row>
    <row r="5124" spans="1:6">
      <c r="A5124" s="3" t="s">
        <v>12</v>
      </c>
      <c r="B5124" s="3">
        <v>1996</v>
      </c>
      <c r="C5124" s="3">
        <v>178</v>
      </c>
      <c r="E5124" s="3">
        <v>2.8688449999999999</v>
      </c>
      <c r="F5124" s="3">
        <v>78.687468999999993</v>
      </c>
    </row>
    <row r="5125" spans="1:6">
      <c r="A5125" s="3" t="s">
        <v>12</v>
      </c>
      <c r="B5125" s="3">
        <v>1996</v>
      </c>
      <c r="C5125" s="3">
        <v>178</v>
      </c>
      <c r="E5125" s="3">
        <v>2.8688449999999999</v>
      </c>
      <c r="F5125" s="3">
        <v>78.687468999999993</v>
      </c>
    </row>
    <row r="5126" spans="1:6">
      <c r="A5126" s="3" t="s">
        <v>12</v>
      </c>
      <c r="B5126" s="3">
        <v>1997</v>
      </c>
      <c r="C5126" s="3">
        <v>178</v>
      </c>
      <c r="E5126" s="3">
        <v>4.0844765000000001</v>
      </c>
      <c r="F5126" s="3">
        <v>69.980620999999999</v>
      </c>
    </row>
    <row r="5127" spans="1:6">
      <c r="A5127" s="3" t="s">
        <v>12</v>
      </c>
      <c r="B5127" s="3">
        <v>1997</v>
      </c>
      <c r="C5127" s="3">
        <v>178</v>
      </c>
      <c r="E5127" s="3">
        <v>4.0844765000000001</v>
      </c>
      <c r="F5127" s="3">
        <v>69.980620999999999</v>
      </c>
    </row>
    <row r="5128" spans="1:6">
      <c r="A5128" s="3" t="s">
        <v>12</v>
      </c>
      <c r="B5128" s="3">
        <v>1997</v>
      </c>
      <c r="C5128" s="3">
        <v>178</v>
      </c>
      <c r="E5128" s="3">
        <v>4.0844765000000001</v>
      </c>
      <c r="F5128" s="3">
        <v>69.980620999999999</v>
      </c>
    </row>
    <row r="5129" spans="1:6">
      <c r="A5129" s="3" t="s">
        <v>12</v>
      </c>
      <c r="B5129" s="3">
        <v>1997</v>
      </c>
      <c r="C5129" s="3">
        <v>178</v>
      </c>
      <c r="E5129" s="3">
        <v>4.0844765000000001</v>
      </c>
      <c r="F5129" s="3">
        <v>69.980620999999999</v>
      </c>
    </row>
    <row r="5130" spans="1:6">
      <c r="A5130" s="3" t="s">
        <v>12</v>
      </c>
      <c r="B5130" s="3">
        <v>1997</v>
      </c>
      <c r="C5130" s="3">
        <v>178</v>
      </c>
      <c r="E5130" s="3">
        <v>4.0844765000000001</v>
      </c>
      <c r="F5130" s="3">
        <v>69.980620999999999</v>
      </c>
    </row>
    <row r="5131" spans="1:6">
      <c r="A5131" s="3" t="s">
        <v>12</v>
      </c>
      <c r="B5131" s="3">
        <v>1997</v>
      </c>
      <c r="C5131" s="3">
        <v>178</v>
      </c>
      <c r="E5131" s="3">
        <v>4.0844765000000001</v>
      </c>
      <c r="F5131" s="3">
        <v>69.980620999999999</v>
      </c>
    </row>
    <row r="5132" spans="1:6">
      <c r="A5132" s="3" t="s">
        <v>12</v>
      </c>
      <c r="B5132" s="3">
        <v>1997</v>
      </c>
      <c r="C5132" s="3">
        <v>178</v>
      </c>
      <c r="E5132" s="3">
        <v>4.0844765000000001</v>
      </c>
      <c r="F5132" s="3">
        <v>69.980620999999999</v>
      </c>
    </row>
    <row r="5133" spans="1:6">
      <c r="A5133" s="3" t="s">
        <v>12</v>
      </c>
      <c r="B5133" s="3">
        <v>1997</v>
      </c>
      <c r="C5133" s="3">
        <v>178</v>
      </c>
      <c r="E5133" s="3">
        <v>4.0844765000000001</v>
      </c>
      <c r="F5133" s="3">
        <v>69.980620999999999</v>
      </c>
    </row>
    <row r="5134" spans="1:6">
      <c r="A5134" s="3" t="s">
        <v>12</v>
      </c>
      <c r="B5134" s="3">
        <v>1997</v>
      </c>
      <c r="C5134" s="3">
        <v>178</v>
      </c>
      <c r="E5134" s="3">
        <v>4.0844765000000001</v>
      </c>
      <c r="F5134" s="3">
        <v>69.980620999999999</v>
      </c>
    </row>
    <row r="5135" spans="1:6">
      <c r="A5135" s="3" t="s">
        <v>12</v>
      </c>
      <c r="B5135" s="3">
        <v>1997</v>
      </c>
      <c r="C5135" s="3">
        <v>178</v>
      </c>
      <c r="E5135" s="3">
        <v>4.0844765000000001</v>
      </c>
      <c r="F5135" s="3">
        <v>69.980620999999999</v>
      </c>
    </row>
    <row r="5136" spans="1:6">
      <c r="A5136" s="3" t="s">
        <v>12</v>
      </c>
      <c r="B5136" s="3">
        <v>1997</v>
      </c>
      <c r="C5136" s="3">
        <v>178</v>
      </c>
      <c r="E5136" s="3">
        <v>4.0844765000000001</v>
      </c>
      <c r="F5136" s="3">
        <v>69.980620999999999</v>
      </c>
    </row>
    <row r="5137" spans="1:6">
      <c r="A5137" s="3" t="s">
        <v>12</v>
      </c>
      <c r="B5137" s="3">
        <v>1997</v>
      </c>
      <c r="C5137" s="3">
        <v>178</v>
      </c>
      <c r="E5137" s="3">
        <v>4.0844765000000001</v>
      </c>
      <c r="F5137" s="3">
        <v>69.980620999999999</v>
      </c>
    </row>
    <row r="5138" spans="1:6">
      <c r="A5138" s="3" t="s">
        <v>12</v>
      </c>
      <c r="B5138" s="3">
        <v>1998</v>
      </c>
      <c r="C5138" s="3">
        <v>178</v>
      </c>
      <c r="E5138" s="3">
        <v>5.2771492000000002</v>
      </c>
      <c r="F5138" s="3">
        <v>61.708205999999997</v>
      </c>
    </row>
    <row r="5139" spans="1:6">
      <c r="A5139" s="3" t="s">
        <v>12</v>
      </c>
      <c r="B5139" s="3">
        <v>1998</v>
      </c>
      <c r="C5139" s="3">
        <v>178</v>
      </c>
      <c r="E5139" s="3">
        <v>5.2771492000000002</v>
      </c>
      <c r="F5139" s="3">
        <v>61.708205999999997</v>
      </c>
    </row>
    <row r="5140" spans="1:6">
      <c r="A5140" s="3" t="s">
        <v>12</v>
      </c>
      <c r="B5140" s="3">
        <v>1998</v>
      </c>
      <c r="C5140" s="3">
        <v>178</v>
      </c>
      <c r="E5140" s="3">
        <v>5.2771492000000002</v>
      </c>
      <c r="F5140" s="3">
        <v>61.708205999999997</v>
      </c>
    </row>
    <row r="5141" spans="1:6">
      <c r="A5141" s="3" t="s">
        <v>12</v>
      </c>
      <c r="B5141" s="3">
        <v>1998</v>
      </c>
      <c r="C5141" s="3">
        <v>178</v>
      </c>
      <c r="E5141" s="3">
        <v>5.2771492000000002</v>
      </c>
      <c r="F5141" s="3">
        <v>61.708205999999997</v>
      </c>
    </row>
    <row r="5142" spans="1:6">
      <c r="A5142" s="3" t="s">
        <v>12</v>
      </c>
      <c r="B5142" s="3">
        <v>1998</v>
      </c>
      <c r="C5142" s="3">
        <v>178</v>
      </c>
      <c r="E5142" s="3">
        <v>5.2771492000000002</v>
      </c>
      <c r="F5142" s="3">
        <v>61.708205999999997</v>
      </c>
    </row>
    <row r="5143" spans="1:6">
      <c r="A5143" s="3" t="s">
        <v>12</v>
      </c>
      <c r="B5143" s="3">
        <v>1998</v>
      </c>
      <c r="C5143" s="3">
        <v>178</v>
      </c>
      <c r="E5143" s="3">
        <v>5.2771492000000002</v>
      </c>
      <c r="F5143" s="3">
        <v>61.708205999999997</v>
      </c>
    </row>
    <row r="5144" spans="1:6">
      <c r="A5144" s="3" t="s">
        <v>12</v>
      </c>
      <c r="B5144" s="3">
        <v>1998</v>
      </c>
      <c r="C5144" s="3">
        <v>178</v>
      </c>
      <c r="E5144" s="3">
        <v>5.2771492000000002</v>
      </c>
      <c r="F5144" s="3">
        <v>61.708205999999997</v>
      </c>
    </row>
    <row r="5145" spans="1:6">
      <c r="A5145" s="3" t="s">
        <v>12</v>
      </c>
      <c r="B5145" s="3">
        <v>1998</v>
      </c>
      <c r="C5145" s="3">
        <v>178</v>
      </c>
      <c r="E5145" s="3">
        <v>5.2771492000000002</v>
      </c>
      <c r="F5145" s="3">
        <v>61.708205999999997</v>
      </c>
    </row>
    <row r="5146" spans="1:6">
      <c r="A5146" s="3" t="s">
        <v>12</v>
      </c>
      <c r="B5146" s="3">
        <v>1998</v>
      </c>
      <c r="C5146" s="3">
        <v>178</v>
      </c>
      <c r="E5146" s="3">
        <v>5.2771492000000002</v>
      </c>
      <c r="F5146" s="3">
        <v>61.708205999999997</v>
      </c>
    </row>
    <row r="5147" spans="1:6">
      <c r="A5147" s="3" t="s">
        <v>12</v>
      </c>
      <c r="B5147" s="3">
        <v>1998</v>
      </c>
      <c r="C5147" s="3">
        <v>178</v>
      </c>
      <c r="E5147" s="3">
        <v>5.2771492000000002</v>
      </c>
      <c r="F5147" s="3">
        <v>61.708205999999997</v>
      </c>
    </row>
    <row r="5148" spans="1:6">
      <c r="A5148" s="3" t="s">
        <v>12</v>
      </c>
      <c r="B5148" s="3">
        <v>1998</v>
      </c>
      <c r="C5148" s="3">
        <v>178</v>
      </c>
      <c r="E5148" s="3">
        <v>5.2771492000000002</v>
      </c>
      <c r="F5148" s="3">
        <v>61.708205999999997</v>
      </c>
    </row>
    <row r="5149" spans="1:6">
      <c r="A5149" s="3" t="s">
        <v>12</v>
      </c>
      <c r="B5149" s="3">
        <v>1998</v>
      </c>
      <c r="C5149" s="3">
        <v>178</v>
      </c>
      <c r="E5149" s="3">
        <v>5.2771492000000002</v>
      </c>
      <c r="F5149" s="3">
        <v>61.708205999999997</v>
      </c>
    </row>
    <row r="5150" spans="1:6">
      <c r="A5150" s="3" t="s">
        <v>12</v>
      </c>
      <c r="B5150" s="3">
        <v>1999</v>
      </c>
      <c r="C5150" s="3">
        <v>178</v>
      </c>
      <c r="E5150" s="3">
        <v>5.3583565000000002</v>
      </c>
      <c r="F5150" s="3">
        <v>51.348125000000003</v>
      </c>
    </row>
    <row r="5151" spans="1:6">
      <c r="A5151" s="3" t="s">
        <v>12</v>
      </c>
      <c r="B5151" s="3">
        <v>1999</v>
      </c>
      <c r="C5151" s="3">
        <v>178</v>
      </c>
      <c r="E5151" s="3">
        <v>5.3583565000000002</v>
      </c>
      <c r="F5151" s="3">
        <v>51.348125000000003</v>
      </c>
    </row>
    <row r="5152" spans="1:6">
      <c r="A5152" s="3" t="s">
        <v>12</v>
      </c>
      <c r="B5152" s="3">
        <v>1999</v>
      </c>
      <c r="C5152" s="3">
        <v>178</v>
      </c>
      <c r="E5152" s="3">
        <v>5.3583565000000002</v>
      </c>
      <c r="F5152" s="3">
        <v>51.348125000000003</v>
      </c>
    </row>
    <row r="5153" spans="1:6">
      <c r="A5153" s="3" t="s">
        <v>12</v>
      </c>
      <c r="B5153" s="3">
        <v>1999</v>
      </c>
      <c r="C5153" s="3">
        <v>178</v>
      </c>
      <c r="E5153" s="3">
        <v>5.3583565000000002</v>
      </c>
      <c r="F5153" s="3">
        <v>51.348125000000003</v>
      </c>
    </row>
    <row r="5154" spans="1:6">
      <c r="A5154" s="3" t="s">
        <v>12</v>
      </c>
      <c r="B5154" s="3">
        <v>1999</v>
      </c>
      <c r="C5154" s="3">
        <v>178</v>
      </c>
      <c r="E5154" s="3">
        <v>5.3583565000000002</v>
      </c>
      <c r="F5154" s="3">
        <v>51.348125000000003</v>
      </c>
    </row>
    <row r="5155" spans="1:6">
      <c r="A5155" s="3" t="s">
        <v>12</v>
      </c>
      <c r="B5155" s="3">
        <v>1999</v>
      </c>
      <c r="C5155" s="3">
        <v>178</v>
      </c>
      <c r="E5155" s="3">
        <v>5.3583565000000002</v>
      </c>
      <c r="F5155" s="3">
        <v>51.348125000000003</v>
      </c>
    </row>
    <row r="5156" spans="1:6">
      <c r="A5156" s="3" t="s">
        <v>12</v>
      </c>
      <c r="B5156" s="3">
        <v>1999</v>
      </c>
      <c r="C5156" s="3">
        <v>178</v>
      </c>
      <c r="E5156" s="3">
        <v>5.3583565000000002</v>
      </c>
      <c r="F5156" s="3">
        <v>51.348125000000003</v>
      </c>
    </row>
    <row r="5157" spans="1:6">
      <c r="A5157" s="3" t="s">
        <v>12</v>
      </c>
      <c r="B5157" s="3">
        <v>1999</v>
      </c>
      <c r="C5157" s="3">
        <v>178</v>
      </c>
      <c r="E5157" s="3">
        <v>5.3583565000000002</v>
      </c>
      <c r="F5157" s="3">
        <v>51.348125000000003</v>
      </c>
    </row>
    <row r="5158" spans="1:6">
      <c r="A5158" s="3" t="s">
        <v>12</v>
      </c>
      <c r="B5158" s="3">
        <v>1999</v>
      </c>
      <c r="C5158" s="3">
        <v>178</v>
      </c>
      <c r="E5158" s="3">
        <v>5.3583565000000002</v>
      </c>
      <c r="F5158" s="3">
        <v>51.348125000000003</v>
      </c>
    </row>
    <row r="5159" spans="1:6">
      <c r="A5159" s="3" t="s">
        <v>12</v>
      </c>
      <c r="B5159" s="3">
        <v>1999</v>
      </c>
      <c r="C5159" s="3">
        <v>178</v>
      </c>
      <c r="E5159" s="3">
        <v>5.3583565000000002</v>
      </c>
      <c r="F5159" s="3">
        <v>51.348125000000003</v>
      </c>
    </row>
    <row r="5160" spans="1:6">
      <c r="A5160" s="3" t="s">
        <v>12</v>
      </c>
      <c r="B5160" s="3">
        <v>1999</v>
      </c>
      <c r="C5160" s="3">
        <v>178</v>
      </c>
      <c r="E5160" s="3">
        <v>5.3583565000000002</v>
      </c>
      <c r="F5160" s="3">
        <v>51.348125000000003</v>
      </c>
    </row>
    <row r="5161" spans="1:6">
      <c r="A5161" s="3" t="s">
        <v>12</v>
      </c>
      <c r="B5161" s="3">
        <v>1999</v>
      </c>
      <c r="C5161" s="3">
        <v>178</v>
      </c>
      <c r="E5161" s="3">
        <v>5.3583565000000002</v>
      </c>
      <c r="F5161" s="3">
        <v>51.348125000000003</v>
      </c>
    </row>
    <row r="5162" spans="1:6">
      <c r="A5162" s="3" t="s">
        <v>12</v>
      </c>
      <c r="B5162" s="3">
        <v>2000</v>
      </c>
      <c r="C5162" s="3">
        <v>178</v>
      </c>
      <c r="E5162" s="3">
        <v>4.7575393000000004</v>
      </c>
      <c r="F5162" s="3">
        <v>46.562614000000004</v>
      </c>
    </row>
    <row r="5163" spans="1:6">
      <c r="A5163" s="3" t="s">
        <v>12</v>
      </c>
      <c r="B5163" s="3">
        <v>2000</v>
      </c>
      <c r="C5163" s="3">
        <v>178</v>
      </c>
      <c r="E5163" s="3">
        <v>4.7575393000000004</v>
      </c>
      <c r="F5163" s="3">
        <v>46.562614000000004</v>
      </c>
    </row>
    <row r="5164" spans="1:6">
      <c r="A5164" s="3" t="s">
        <v>12</v>
      </c>
      <c r="B5164" s="3">
        <v>2000</v>
      </c>
      <c r="C5164" s="3">
        <v>178</v>
      </c>
      <c r="E5164" s="3">
        <v>4.7575393000000004</v>
      </c>
      <c r="F5164" s="3">
        <v>46.562614000000004</v>
      </c>
    </row>
    <row r="5165" spans="1:6">
      <c r="A5165" s="3" t="s">
        <v>12</v>
      </c>
      <c r="B5165" s="3">
        <v>2000</v>
      </c>
      <c r="C5165" s="3">
        <v>178</v>
      </c>
      <c r="E5165" s="3">
        <v>4.7575393000000004</v>
      </c>
      <c r="F5165" s="3">
        <v>46.562614000000004</v>
      </c>
    </row>
    <row r="5166" spans="1:6">
      <c r="A5166" s="3" t="s">
        <v>12</v>
      </c>
      <c r="B5166" s="3">
        <v>2000</v>
      </c>
      <c r="C5166" s="3">
        <v>178</v>
      </c>
      <c r="E5166" s="3">
        <v>4.7575393000000004</v>
      </c>
      <c r="F5166" s="3">
        <v>46.562614000000004</v>
      </c>
    </row>
    <row r="5167" spans="1:6">
      <c r="A5167" s="3" t="s">
        <v>12</v>
      </c>
      <c r="B5167" s="3">
        <v>2000</v>
      </c>
      <c r="C5167" s="3">
        <v>178</v>
      </c>
      <c r="E5167" s="3">
        <v>4.7575393000000004</v>
      </c>
      <c r="F5167" s="3">
        <v>46.562614000000004</v>
      </c>
    </row>
    <row r="5168" spans="1:6">
      <c r="A5168" s="3" t="s">
        <v>12</v>
      </c>
      <c r="B5168" s="3">
        <v>2000</v>
      </c>
      <c r="C5168" s="3">
        <v>178</v>
      </c>
      <c r="E5168" s="3">
        <v>4.7575393000000004</v>
      </c>
      <c r="F5168" s="3">
        <v>46.562614000000004</v>
      </c>
    </row>
    <row r="5169" spans="1:6">
      <c r="A5169" s="3" t="s">
        <v>12</v>
      </c>
      <c r="B5169" s="3">
        <v>2000</v>
      </c>
      <c r="C5169" s="3">
        <v>178</v>
      </c>
      <c r="E5169" s="3">
        <v>4.7575393000000004</v>
      </c>
      <c r="F5169" s="3">
        <v>46.562614000000004</v>
      </c>
    </row>
    <row r="5170" spans="1:6">
      <c r="A5170" s="3" t="s">
        <v>12</v>
      </c>
      <c r="B5170" s="3">
        <v>2000</v>
      </c>
      <c r="C5170" s="3">
        <v>178</v>
      </c>
      <c r="E5170" s="3">
        <v>4.7575393000000004</v>
      </c>
      <c r="F5170" s="3">
        <v>46.562614000000004</v>
      </c>
    </row>
    <row r="5171" spans="1:6">
      <c r="A5171" s="3" t="s">
        <v>12</v>
      </c>
      <c r="B5171" s="3">
        <v>2000</v>
      </c>
      <c r="C5171" s="3">
        <v>178</v>
      </c>
      <c r="E5171" s="3">
        <v>4.7575393000000004</v>
      </c>
      <c r="F5171" s="3">
        <v>46.562614000000004</v>
      </c>
    </row>
    <row r="5172" spans="1:6">
      <c r="A5172" s="3" t="s">
        <v>12</v>
      </c>
      <c r="B5172" s="3">
        <v>2000</v>
      </c>
      <c r="C5172" s="3">
        <v>178</v>
      </c>
      <c r="E5172" s="3">
        <v>4.7575393000000004</v>
      </c>
      <c r="F5172" s="3">
        <v>46.562614000000004</v>
      </c>
    </row>
    <row r="5173" spans="1:6">
      <c r="A5173" s="3" t="s">
        <v>12</v>
      </c>
      <c r="B5173" s="3">
        <v>2000</v>
      </c>
      <c r="C5173" s="3">
        <v>178</v>
      </c>
      <c r="E5173" s="3">
        <v>4.7575393000000004</v>
      </c>
      <c r="F5173" s="3">
        <v>46.562614000000004</v>
      </c>
    </row>
    <row r="5174" spans="1:6">
      <c r="A5174" s="3" t="s">
        <v>12</v>
      </c>
      <c r="B5174" s="3">
        <v>2001</v>
      </c>
      <c r="C5174" s="3">
        <v>178</v>
      </c>
      <c r="E5174" s="3">
        <v>6.3992047000000003</v>
      </c>
      <c r="F5174" s="3">
        <v>36.466639999999998</v>
      </c>
    </row>
    <row r="5175" spans="1:6">
      <c r="A5175" s="3" t="s">
        <v>12</v>
      </c>
      <c r="B5175" s="3">
        <v>2001</v>
      </c>
      <c r="C5175" s="3">
        <v>178</v>
      </c>
      <c r="E5175" s="3">
        <v>6.3992047000000003</v>
      </c>
      <c r="F5175" s="3">
        <v>36.466639999999998</v>
      </c>
    </row>
    <row r="5176" spans="1:6">
      <c r="A5176" s="3" t="s">
        <v>12</v>
      </c>
      <c r="B5176" s="3">
        <v>2001</v>
      </c>
      <c r="C5176" s="3">
        <v>178</v>
      </c>
      <c r="E5176" s="3">
        <v>6.3992047000000003</v>
      </c>
      <c r="F5176" s="3">
        <v>36.466639999999998</v>
      </c>
    </row>
    <row r="5177" spans="1:6">
      <c r="A5177" s="3" t="s">
        <v>12</v>
      </c>
      <c r="B5177" s="3">
        <v>2001</v>
      </c>
      <c r="C5177" s="3">
        <v>178</v>
      </c>
      <c r="E5177" s="3">
        <v>6.3992047000000003</v>
      </c>
      <c r="F5177" s="3">
        <v>36.466639999999998</v>
      </c>
    </row>
    <row r="5178" spans="1:6">
      <c r="A5178" s="3" t="s">
        <v>12</v>
      </c>
      <c r="B5178" s="3">
        <v>2001</v>
      </c>
      <c r="C5178" s="3">
        <v>178</v>
      </c>
      <c r="E5178" s="3">
        <v>6.3992047000000003</v>
      </c>
      <c r="F5178" s="3">
        <v>36.466639999999998</v>
      </c>
    </row>
    <row r="5179" spans="1:6">
      <c r="A5179" s="3" t="s">
        <v>12</v>
      </c>
      <c r="B5179" s="3">
        <v>2001</v>
      </c>
      <c r="C5179" s="3">
        <v>178</v>
      </c>
      <c r="E5179" s="3">
        <v>6.3992047000000003</v>
      </c>
      <c r="F5179" s="3">
        <v>36.466639999999998</v>
      </c>
    </row>
    <row r="5180" spans="1:6">
      <c r="A5180" s="3" t="s">
        <v>12</v>
      </c>
      <c r="B5180" s="3">
        <v>2001</v>
      </c>
      <c r="C5180" s="3">
        <v>178</v>
      </c>
      <c r="E5180" s="3">
        <v>6.3992047000000003</v>
      </c>
      <c r="F5180" s="3">
        <v>36.466639999999998</v>
      </c>
    </row>
    <row r="5181" spans="1:6">
      <c r="A5181" s="3" t="s">
        <v>12</v>
      </c>
      <c r="B5181" s="3">
        <v>2001</v>
      </c>
      <c r="C5181" s="3">
        <v>178</v>
      </c>
      <c r="E5181" s="3">
        <v>6.3992047000000003</v>
      </c>
      <c r="F5181" s="3">
        <v>36.466639999999998</v>
      </c>
    </row>
    <row r="5182" spans="1:6">
      <c r="A5182" s="3" t="s">
        <v>12</v>
      </c>
      <c r="B5182" s="3">
        <v>2001</v>
      </c>
      <c r="C5182" s="3">
        <v>178</v>
      </c>
      <c r="E5182" s="3">
        <v>6.3992047000000003</v>
      </c>
      <c r="F5182" s="3">
        <v>36.466639999999998</v>
      </c>
    </row>
    <row r="5183" spans="1:6">
      <c r="A5183" s="3" t="s">
        <v>12</v>
      </c>
      <c r="B5183" s="3">
        <v>2001</v>
      </c>
      <c r="C5183" s="3">
        <v>178</v>
      </c>
      <c r="E5183" s="3">
        <v>6.3992047000000003</v>
      </c>
      <c r="F5183" s="3">
        <v>36.466639999999998</v>
      </c>
    </row>
    <row r="5184" spans="1:6">
      <c r="A5184" s="3" t="s">
        <v>12</v>
      </c>
      <c r="B5184" s="3">
        <v>2001</v>
      </c>
      <c r="C5184" s="3">
        <v>178</v>
      </c>
      <c r="E5184" s="3">
        <v>6.3992047000000003</v>
      </c>
      <c r="F5184" s="3">
        <v>36.466639999999998</v>
      </c>
    </row>
    <row r="5185" spans="1:6">
      <c r="A5185" s="3" t="s">
        <v>12</v>
      </c>
      <c r="B5185" s="3">
        <v>2001</v>
      </c>
      <c r="C5185" s="3">
        <v>178</v>
      </c>
      <c r="E5185" s="3">
        <v>6.3992047000000003</v>
      </c>
      <c r="F5185" s="3">
        <v>36.466639999999998</v>
      </c>
    </row>
    <row r="5186" spans="1:6">
      <c r="A5186" s="3" t="s">
        <v>12</v>
      </c>
      <c r="B5186" s="3">
        <v>2002</v>
      </c>
      <c r="C5186" s="3">
        <v>178</v>
      </c>
      <c r="E5186" s="3">
        <v>2.0033951000000001</v>
      </c>
      <c r="F5186" s="3">
        <v>33.575431999999999</v>
      </c>
    </row>
    <row r="5187" spans="1:6">
      <c r="A5187" s="3" t="s">
        <v>12</v>
      </c>
      <c r="B5187" s="3">
        <v>2002</v>
      </c>
      <c r="C5187" s="3">
        <v>178</v>
      </c>
      <c r="E5187" s="3">
        <v>2.0033951000000001</v>
      </c>
      <c r="F5187" s="3">
        <v>33.575431999999999</v>
      </c>
    </row>
    <row r="5188" spans="1:6">
      <c r="A5188" s="3" t="s">
        <v>12</v>
      </c>
      <c r="B5188" s="3">
        <v>2002</v>
      </c>
      <c r="C5188" s="3">
        <v>178</v>
      </c>
      <c r="E5188" s="3">
        <v>2.0033951000000001</v>
      </c>
      <c r="F5188" s="3">
        <v>33.575431999999999</v>
      </c>
    </row>
    <row r="5189" spans="1:6">
      <c r="A5189" s="3" t="s">
        <v>12</v>
      </c>
      <c r="B5189" s="3">
        <v>2002</v>
      </c>
      <c r="C5189" s="3">
        <v>178</v>
      </c>
      <c r="E5189" s="3">
        <v>2.0033951000000001</v>
      </c>
      <c r="F5189" s="3">
        <v>33.575431999999999</v>
      </c>
    </row>
    <row r="5190" spans="1:6">
      <c r="A5190" s="3" t="s">
        <v>12</v>
      </c>
      <c r="B5190" s="3">
        <v>2002</v>
      </c>
      <c r="C5190" s="3">
        <v>178</v>
      </c>
      <c r="E5190" s="3">
        <v>2.0033951000000001</v>
      </c>
      <c r="F5190" s="3">
        <v>33.575431999999999</v>
      </c>
    </row>
    <row r="5191" spans="1:6">
      <c r="A5191" s="3" t="s">
        <v>12</v>
      </c>
      <c r="B5191" s="3">
        <v>2002</v>
      </c>
      <c r="C5191" s="3">
        <v>178</v>
      </c>
      <c r="E5191" s="3">
        <v>2.0033951000000001</v>
      </c>
      <c r="F5191" s="3">
        <v>33.575431999999999</v>
      </c>
    </row>
    <row r="5192" spans="1:6">
      <c r="A5192" s="3" t="s">
        <v>12</v>
      </c>
      <c r="B5192" s="3">
        <v>2002</v>
      </c>
      <c r="C5192" s="3">
        <v>178</v>
      </c>
      <c r="E5192" s="3">
        <v>2.0033951000000001</v>
      </c>
      <c r="F5192" s="3">
        <v>33.575431999999999</v>
      </c>
    </row>
    <row r="5193" spans="1:6">
      <c r="A5193" s="3" t="s">
        <v>12</v>
      </c>
      <c r="B5193" s="3">
        <v>2002</v>
      </c>
      <c r="C5193" s="3">
        <v>178</v>
      </c>
      <c r="E5193" s="3">
        <v>2.0033951000000001</v>
      </c>
      <c r="F5193" s="3">
        <v>33.575431999999999</v>
      </c>
    </row>
    <row r="5194" spans="1:6">
      <c r="A5194" s="3" t="s">
        <v>12</v>
      </c>
      <c r="B5194" s="3">
        <v>2002</v>
      </c>
      <c r="C5194" s="3">
        <v>178</v>
      </c>
      <c r="E5194" s="3">
        <v>2.0033951000000001</v>
      </c>
      <c r="F5194" s="3">
        <v>33.575431999999999</v>
      </c>
    </row>
    <row r="5195" spans="1:6">
      <c r="A5195" s="3" t="s">
        <v>12</v>
      </c>
      <c r="B5195" s="3">
        <v>2002</v>
      </c>
      <c r="C5195" s="3">
        <v>178</v>
      </c>
      <c r="E5195" s="3">
        <v>2.0033951000000001</v>
      </c>
      <c r="F5195" s="3">
        <v>33.575431999999999</v>
      </c>
    </row>
    <row r="5196" spans="1:6">
      <c r="A5196" s="3" t="s">
        <v>12</v>
      </c>
      <c r="B5196" s="3">
        <v>2002</v>
      </c>
      <c r="C5196" s="3">
        <v>178</v>
      </c>
      <c r="E5196" s="3">
        <v>2.0033951000000001</v>
      </c>
      <c r="F5196" s="3">
        <v>33.575431999999999</v>
      </c>
    </row>
    <row r="5197" spans="1:6">
      <c r="A5197" s="3" t="s">
        <v>12</v>
      </c>
      <c r="B5197" s="3">
        <v>2002</v>
      </c>
      <c r="C5197" s="3">
        <v>178</v>
      </c>
      <c r="E5197" s="3">
        <v>2.0033951000000001</v>
      </c>
      <c r="F5197" s="3">
        <v>33.575431999999999</v>
      </c>
    </row>
    <row r="5198" spans="1:6">
      <c r="A5198" s="3" t="s">
        <v>12</v>
      </c>
      <c r="B5198" s="3">
        <v>2003</v>
      </c>
      <c r="C5198" s="3">
        <v>178</v>
      </c>
      <c r="E5198" s="3">
        <v>0.78926885000000002</v>
      </c>
      <c r="F5198" s="3">
        <v>30.875843</v>
      </c>
    </row>
    <row r="5199" spans="1:6">
      <c r="A5199" s="3" t="s">
        <v>12</v>
      </c>
      <c r="B5199" s="3">
        <v>2003</v>
      </c>
      <c r="C5199" s="3">
        <v>178</v>
      </c>
      <c r="E5199" s="3">
        <v>0.78926885000000002</v>
      </c>
      <c r="F5199" s="3">
        <v>30.875843</v>
      </c>
    </row>
    <row r="5200" spans="1:6">
      <c r="A5200" s="3" t="s">
        <v>12</v>
      </c>
      <c r="B5200" s="3">
        <v>2003</v>
      </c>
      <c r="C5200" s="3">
        <v>178</v>
      </c>
      <c r="E5200" s="3">
        <v>0.78926885000000002</v>
      </c>
      <c r="F5200" s="3">
        <v>30.875843</v>
      </c>
    </row>
    <row r="5201" spans="1:6">
      <c r="A5201" s="3" t="s">
        <v>12</v>
      </c>
      <c r="B5201" s="3">
        <v>2003</v>
      </c>
      <c r="C5201" s="3">
        <v>178</v>
      </c>
      <c r="E5201" s="3">
        <v>0.78926885000000002</v>
      </c>
      <c r="F5201" s="3">
        <v>30.875843</v>
      </c>
    </row>
    <row r="5202" spans="1:6">
      <c r="A5202" s="3" t="s">
        <v>12</v>
      </c>
      <c r="B5202" s="3">
        <v>2003</v>
      </c>
      <c r="C5202" s="3">
        <v>178</v>
      </c>
      <c r="E5202" s="3">
        <v>0.78926885000000002</v>
      </c>
      <c r="F5202" s="3">
        <v>30.875843</v>
      </c>
    </row>
    <row r="5203" spans="1:6">
      <c r="A5203" s="3" t="s">
        <v>12</v>
      </c>
      <c r="B5203" s="3">
        <v>2003</v>
      </c>
      <c r="C5203" s="3">
        <v>178</v>
      </c>
      <c r="E5203" s="3">
        <v>0.78926885000000002</v>
      </c>
      <c r="F5203" s="3">
        <v>30.875843</v>
      </c>
    </row>
    <row r="5204" spans="1:6">
      <c r="A5204" s="3" t="s">
        <v>12</v>
      </c>
      <c r="B5204" s="3">
        <v>2003</v>
      </c>
      <c r="C5204" s="3">
        <v>178</v>
      </c>
      <c r="E5204" s="3">
        <v>0.78926885000000002</v>
      </c>
      <c r="F5204" s="3">
        <v>30.875843</v>
      </c>
    </row>
    <row r="5205" spans="1:6">
      <c r="A5205" s="3" t="s">
        <v>12</v>
      </c>
      <c r="B5205" s="3">
        <v>2003</v>
      </c>
      <c r="C5205" s="3">
        <v>178</v>
      </c>
      <c r="E5205" s="3">
        <v>0.78926885000000002</v>
      </c>
      <c r="F5205" s="3">
        <v>30.875843</v>
      </c>
    </row>
    <row r="5206" spans="1:6">
      <c r="A5206" s="3" t="s">
        <v>12</v>
      </c>
      <c r="B5206" s="3">
        <v>2003</v>
      </c>
      <c r="C5206" s="3">
        <v>178</v>
      </c>
      <c r="E5206" s="3">
        <v>0.78926885000000002</v>
      </c>
      <c r="F5206" s="3">
        <v>30.875843</v>
      </c>
    </row>
    <row r="5207" spans="1:6">
      <c r="A5207" s="3" t="s">
        <v>12</v>
      </c>
      <c r="B5207" s="3">
        <v>2003</v>
      </c>
      <c r="C5207" s="3">
        <v>178</v>
      </c>
      <c r="E5207" s="3">
        <v>0.78926885000000002</v>
      </c>
      <c r="F5207" s="3">
        <v>30.875843</v>
      </c>
    </row>
    <row r="5208" spans="1:6">
      <c r="A5208" s="3" t="s">
        <v>12</v>
      </c>
      <c r="B5208" s="3">
        <v>2003</v>
      </c>
      <c r="C5208" s="3">
        <v>178</v>
      </c>
      <c r="E5208" s="3">
        <v>0.78926885000000002</v>
      </c>
      <c r="F5208" s="3">
        <v>30.875843</v>
      </c>
    </row>
    <row r="5209" spans="1:6">
      <c r="A5209" s="3" t="s">
        <v>12</v>
      </c>
      <c r="B5209" s="3">
        <v>2003</v>
      </c>
      <c r="C5209" s="3">
        <v>178</v>
      </c>
      <c r="E5209" s="3">
        <v>0.78926885000000002</v>
      </c>
      <c r="F5209" s="3">
        <v>30.875843</v>
      </c>
    </row>
    <row r="5210" spans="1:6">
      <c r="A5210" s="3" t="s">
        <v>12</v>
      </c>
      <c r="B5210" s="3">
        <v>2004</v>
      </c>
      <c r="C5210" s="3">
        <v>178</v>
      </c>
      <c r="E5210" s="3">
        <v>1.4461112</v>
      </c>
      <c r="F5210" s="3">
        <v>29.943211000000002</v>
      </c>
    </row>
    <row r="5211" spans="1:6">
      <c r="A5211" s="3" t="s">
        <v>12</v>
      </c>
      <c r="B5211" s="3">
        <v>2004</v>
      </c>
      <c r="C5211" s="3">
        <v>178</v>
      </c>
      <c r="E5211" s="3">
        <v>1.4461112</v>
      </c>
      <c r="F5211" s="3">
        <v>29.943211000000002</v>
      </c>
    </row>
    <row r="5212" spans="1:6">
      <c r="A5212" s="3" t="s">
        <v>12</v>
      </c>
      <c r="B5212" s="3">
        <v>2004</v>
      </c>
      <c r="C5212" s="3">
        <v>178</v>
      </c>
      <c r="E5212" s="3">
        <v>1.4461112</v>
      </c>
      <c r="F5212" s="3">
        <v>29.943211000000002</v>
      </c>
    </row>
    <row r="5213" spans="1:6">
      <c r="A5213" s="3" t="s">
        <v>12</v>
      </c>
      <c r="B5213" s="3">
        <v>2004</v>
      </c>
      <c r="C5213" s="3">
        <v>178</v>
      </c>
      <c r="E5213" s="3">
        <v>1.4461112</v>
      </c>
      <c r="F5213" s="3">
        <v>29.943211000000002</v>
      </c>
    </row>
    <row r="5214" spans="1:6">
      <c r="A5214" s="3" t="s">
        <v>12</v>
      </c>
      <c r="B5214" s="3">
        <v>2004</v>
      </c>
      <c r="C5214" s="3">
        <v>178</v>
      </c>
      <c r="E5214" s="3">
        <v>1.4461112</v>
      </c>
      <c r="F5214" s="3">
        <v>29.943211000000002</v>
      </c>
    </row>
    <row r="5215" spans="1:6">
      <c r="A5215" s="3" t="s">
        <v>12</v>
      </c>
      <c r="B5215" s="3">
        <v>2004</v>
      </c>
      <c r="C5215" s="3">
        <v>178</v>
      </c>
      <c r="E5215" s="3">
        <v>1.4461112</v>
      </c>
      <c r="F5215" s="3">
        <v>29.943211000000002</v>
      </c>
    </row>
    <row r="5216" spans="1:6">
      <c r="A5216" s="3" t="s">
        <v>12</v>
      </c>
      <c r="B5216" s="3">
        <v>2004</v>
      </c>
      <c r="C5216" s="3">
        <v>178</v>
      </c>
      <c r="E5216" s="3">
        <v>1.4461112</v>
      </c>
      <c r="F5216" s="3">
        <v>29.943211000000002</v>
      </c>
    </row>
    <row r="5217" spans="1:6">
      <c r="A5217" s="3" t="s">
        <v>12</v>
      </c>
      <c r="B5217" s="3">
        <v>2004</v>
      </c>
      <c r="C5217" s="3">
        <v>178</v>
      </c>
      <c r="E5217" s="3">
        <v>1.4461112</v>
      </c>
      <c r="F5217" s="3">
        <v>29.943211000000002</v>
      </c>
    </row>
    <row r="5218" spans="1:6">
      <c r="A5218" s="3" t="s">
        <v>12</v>
      </c>
      <c r="B5218" s="3">
        <v>2004</v>
      </c>
      <c r="C5218" s="3">
        <v>178</v>
      </c>
      <c r="E5218" s="3">
        <v>1.4461112</v>
      </c>
      <c r="F5218" s="3">
        <v>29.943211000000002</v>
      </c>
    </row>
    <row r="5219" spans="1:6">
      <c r="A5219" s="3" t="s">
        <v>12</v>
      </c>
      <c r="B5219" s="3">
        <v>2004</v>
      </c>
      <c r="C5219" s="3">
        <v>178</v>
      </c>
      <c r="E5219" s="3">
        <v>1.4461112</v>
      </c>
      <c r="F5219" s="3">
        <v>29.943211000000002</v>
      </c>
    </row>
    <row r="5220" spans="1:6">
      <c r="A5220" s="3" t="s">
        <v>12</v>
      </c>
      <c r="B5220" s="3">
        <v>2004</v>
      </c>
      <c r="C5220" s="3">
        <v>178</v>
      </c>
      <c r="E5220" s="3">
        <v>1.4461112</v>
      </c>
      <c r="F5220" s="3">
        <v>29.943211000000002</v>
      </c>
    </row>
    <row r="5221" spans="1:6">
      <c r="A5221" s="3" t="s">
        <v>12</v>
      </c>
      <c r="B5221" s="3">
        <v>2004</v>
      </c>
      <c r="C5221" s="3">
        <v>178</v>
      </c>
      <c r="E5221" s="3">
        <v>1.4461112</v>
      </c>
      <c r="F5221" s="3">
        <v>29.943211000000002</v>
      </c>
    </row>
    <row r="5222" spans="1:6">
      <c r="A5222" s="3" t="s">
        <v>12</v>
      </c>
      <c r="B5222" s="3">
        <v>2005</v>
      </c>
      <c r="C5222" s="3">
        <v>178</v>
      </c>
      <c r="E5222" s="3">
        <v>2.3366063000000001</v>
      </c>
      <c r="F5222" s="3">
        <v>28.149975000000001</v>
      </c>
    </row>
    <row r="5223" spans="1:6">
      <c r="A5223" s="3" t="s">
        <v>12</v>
      </c>
      <c r="B5223" s="3">
        <v>2005</v>
      </c>
      <c r="C5223" s="3">
        <v>178</v>
      </c>
      <c r="E5223" s="3">
        <v>2.3366063000000001</v>
      </c>
      <c r="F5223" s="3">
        <v>28.149975000000001</v>
      </c>
    </row>
    <row r="5224" spans="1:6">
      <c r="A5224" s="3" t="s">
        <v>12</v>
      </c>
      <c r="B5224" s="3">
        <v>2005</v>
      </c>
      <c r="C5224" s="3">
        <v>178</v>
      </c>
      <c r="E5224" s="3">
        <v>2.3366063000000001</v>
      </c>
      <c r="F5224" s="3">
        <v>28.149975000000001</v>
      </c>
    </row>
    <row r="5225" spans="1:6">
      <c r="A5225" s="3" t="s">
        <v>12</v>
      </c>
      <c r="B5225" s="3">
        <v>2005</v>
      </c>
      <c r="C5225" s="3">
        <v>178</v>
      </c>
      <c r="E5225" s="3">
        <v>2.3366063000000001</v>
      </c>
      <c r="F5225" s="3">
        <v>28.149975000000001</v>
      </c>
    </row>
    <row r="5226" spans="1:6">
      <c r="A5226" s="3" t="s">
        <v>12</v>
      </c>
      <c r="B5226" s="3">
        <v>2005</v>
      </c>
      <c r="C5226" s="3">
        <v>178</v>
      </c>
      <c r="E5226" s="3">
        <v>2.3366063000000001</v>
      </c>
      <c r="F5226" s="3">
        <v>28.149975000000001</v>
      </c>
    </row>
    <row r="5227" spans="1:6">
      <c r="A5227" s="3" t="s">
        <v>12</v>
      </c>
      <c r="B5227" s="3">
        <v>2005</v>
      </c>
      <c r="C5227" s="3">
        <v>178</v>
      </c>
      <c r="E5227" s="3">
        <v>2.3366063000000001</v>
      </c>
      <c r="F5227" s="3">
        <v>28.149975000000001</v>
      </c>
    </row>
    <row r="5228" spans="1:6">
      <c r="A5228" s="3" t="s">
        <v>12</v>
      </c>
      <c r="B5228" s="3">
        <v>2005</v>
      </c>
      <c r="C5228" s="3">
        <v>178</v>
      </c>
      <c r="E5228" s="3">
        <v>2.3366063000000001</v>
      </c>
      <c r="F5228" s="3">
        <v>28.149975000000001</v>
      </c>
    </row>
    <row r="5229" spans="1:6">
      <c r="A5229" s="3" t="s">
        <v>12</v>
      </c>
      <c r="B5229" s="3">
        <v>2005</v>
      </c>
      <c r="C5229" s="3">
        <v>178</v>
      </c>
      <c r="E5229" s="3">
        <v>2.3366063000000001</v>
      </c>
      <c r="F5229" s="3">
        <v>28.149975000000001</v>
      </c>
    </row>
    <row r="5230" spans="1:6">
      <c r="A5230" s="3" t="s">
        <v>12</v>
      </c>
      <c r="B5230" s="3">
        <v>2005</v>
      </c>
      <c r="C5230" s="3">
        <v>178</v>
      </c>
      <c r="E5230" s="3">
        <v>2.3366063000000001</v>
      </c>
      <c r="F5230" s="3">
        <v>28.149975000000001</v>
      </c>
    </row>
    <row r="5231" spans="1:6">
      <c r="A5231" s="3" t="s">
        <v>12</v>
      </c>
      <c r="B5231" s="3">
        <v>2005</v>
      </c>
      <c r="C5231" s="3">
        <v>178</v>
      </c>
      <c r="E5231" s="3">
        <v>2.3366063000000001</v>
      </c>
      <c r="F5231" s="3">
        <v>28.149975000000001</v>
      </c>
    </row>
    <row r="5232" spans="1:6">
      <c r="A5232" s="3" t="s">
        <v>12</v>
      </c>
      <c r="B5232" s="3">
        <v>2005</v>
      </c>
      <c r="C5232" s="3">
        <v>178</v>
      </c>
      <c r="E5232" s="3">
        <v>2.3366063000000001</v>
      </c>
      <c r="F5232" s="3">
        <v>28.149975000000001</v>
      </c>
    </row>
    <row r="5233" spans="1:6">
      <c r="A5233" s="3" t="s">
        <v>12</v>
      </c>
      <c r="B5233" s="3">
        <v>2005</v>
      </c>
      <c r="C5233" s="3">
        <v>178</v>
      </c>
      <c r="E5233" s="3">
        <v>2.3366063000000001</v>
      </c>
      <c r="F5233" s="3">
        <v>28.149975000000001</v>
      </c>
    </row>
    <row r="5234" spans="1:6">
      <c r="A5234" s="3" t="s">
        <v>12</v>
      </c>
      <c r="B5234" s="3">
        <v>2006</v>
      </c>
      <c r="C5234" s="3">
        <v>178</v>
      </c>
      <c r="E5234" s="3">
        <v>2.4579176999999999</v>
      </c>
      <c r="F5234" s="3">
        <v>26.060704999999999</v>
      </c>
    </row>
    <row r="5235" spans="1:6">
      <c r="A5235" s="3" t="s">
        <v>12</v>
      </c>
      <c r="B5235" s="3">
        <v>2006</v>
      </c>
      <c r="C5235" s="3">
        <v>178</v>
      </c>
      <c r="E5235" s="3">
        <v>2.4579176999999999</v>
      </c>
      <c r="F5235" s="3">
        <v>26.060704999999999</v>
      </c>
    </row>
    <row r="5236" spans="1:6">
      <c r="A5236" s="3" t="s">
        <v>12</v>
      </c>
      <c r="B5236" s="3">
        <v>2006</v>
      </c>
      <c r="C5236" s="3">
        <v>178</v>
      </c>
      <c r="E5236" s="3">
        <v>2.4579176999999999</v>
      </c>
      <c r="F5236" s="3">
        <v>26.060704999999999</v>
      </c>
    </row>
    <row r="5237" spans="1:6">
      <c r="A5237" s="3" t="s">
        <v>12</v>
      </c>
      <c r="B5237" s="3">
        <v>2006</v>
      </c>
      <c r="C5237" s="3">
        <v>178</v>
      </c>
      <c r="E5237" s="3">
        <v>2.4579176999999999</v>
      </c>
      <c r="F5237" s="3">
        <v>26.060704999999999</v>
      </c>
    </row>
    <row r="5238" spans="1:6">
      <c r="A5238" s="3" t="s">
        <v>12</v>
      </c>
      <c r="B5238" s="3">
        <v>2006</v>
      </c>
      <c r="C5238" s="3">
        <v>178</v>
      </c>
      <c r="E5238" s="3">
        <v>2.4579176999999999</v>
      </c>
      <c r="F5238" s="3">
        <v>26.060704999999999</v>
      </c>
    </row>
    <row r="5239" spans="1:6">
      <c r="A5239" s="3" t="s">
        <v>12</v>
      </c>
      <c r="B5239" s="3">
        <v>2006</v>
      </c>
      <c r="C5239" s="3">
        <v>178</v>
      </c>
      <c r="E5239" s="3">
        <v>2.4579176999999999</v>
      </c>
      <c r="F5239" s="3">
        <v>26.060704999999999</v>
      </c>
    </row>
    <row r="5240" spans="1:6">
      <c r="A5240" s="3" t="s">
        <v>12</v>
      </c>
      <c r="B5240" s="3">
        <v>2006</v>
      </c>
      <c r="C5240" s="3">
        <v>178</v>
      </c>
      <c r="E5240" s="3">
        <v>2.4579176999999999</v>
      </c>
      <c r="F5240" s="3">
        <v>26.060704999999999</v>
      </c>
    </row>
    <row r="5241" spans="1:6">
      <c r="A5241" s="3" t="s">
        <v>12</v>
      </c>
      <c r="B5241" s="3">
        <v>2006</v>
      </c>
      <c r="C5241" s="3">
        <v>178</v>
      </c>
      <c r="E5241" s="3">
        <v>2.4579176999999999</v>
      </c>
      <c r="F5241" s="3">
        <v>26.060704999999999</v>
      </c>
    </row>
    <row r="5242" spans="1:6">
      <c r="A5242" s="3" t="s">
        <v>12</v>
      </c>
      <c r="B5242" s="3">
        <v>2006</v>
      </c>
      <c r="C5242" s="3">
        <v>178</v>
      </c>
      <c r="E5242" s="3">
        <v>2.4579176999999999</v>
      </c>
      <c r="F5242" s="3">
        <v>26.060704999999999</v>
      </c>
    </row>
    <row r="5243" spans="1:6">
      <c r="A5243" s="3" t="s">
        <v>12</v>
      </c>
      <c r="B5243" s="3">
        <v>2006</v>
      </c>
      <c r="C5243" s="3">
        <v>178</v>
      </c>
      <c r="E5243" s="3">
        <v>2.4579176999999999</v>
      </c>
      <c r="F5243" s="3">
        <v>26.060704999999999</v>
      </c>
    </row>
    <row r="5244" spans="1:6">
      <c r="A5244" s="3" t="s">
        <v>12</v>
      </c>
      <c r="B5244" s="3">
        <v>2006</v>
      </c>
      <c r="C5244" s="3">
        <v>178</v>
      </c>
      <c r="E5244" s="3">
        <v>2.4579176999999999</v>
      </c>
      <c r="F5244" s="3">
        <v>26.060704999999999</v>
      </c>
    </row>
    <row r="5245" spans="1:6">
      <c r="A5245" s="3" t="s">
        <v>12</v>
      </c>
      <c r="B5245" s="3">
        <v>2006</v>
      </c>
      <c r="C5245" s="3">
        <v>178</v>
      </c>
      <c r="E5245" s="3">
        <v>2.4579176999999999</v>
      </c>
      <c r="F5245" s="3">
        <v>26.060704999999999</v>
      </c>
    </row>
    <row r="5246" spans="1:6">
      <c r="A5246" s="3" t="s">
        <v>12</v>
      </c>
      <c r="B5246" s="3">
        <v>2007</v>
      </c>
      <c r="C5246" s="3">
        <v>178</v>
      </c>
      <c r="E5246" s="3">
        <v>3.5411956</v>
      </c>
      <c r="F5246" s="3">
        <v>23.617943</v>
      </c>
    </row>
    <row r="5247" spans="1:6">
      <c r="A5247" s="3" t="s">
        <v>12</v>
      </c>
      <c r="B5247" s="3">
        <v>2007</v>
      </c>
      <c r="C5247" s="3">
        <v>178</v>
      </c>
      <c r="E5247" s="3">
        <v>3.5411956</v>
      </c>
      <c r="F5247" s="3">
        <v>23.617943</v>
      </c>
    </row>
    <row r="5248" spans="1:6">
      <c r="A5248" s="3" t="s">
        <v>12</v>
      </c>
      <c r="B5248" s="3">
        <v>2007</v>
      </c>
      <c r="C5248" s="3">
        <v>178</v>
      </c>
      <c r="E5248" s="3">
        <v>3.5411956</v>
      </c>
      <c r="F5248" s="3">
        <v>23.617943</v>
      </c>
    </row>
    <row r="5249" spans="1:6">
      <c r="A5249" s="3" t="s">
        <v>12</v>
      </c>
      <c r="B5249" s="3">
        <v>2007</v>
      </c>
      <c r="C5249" s="3">
        <v>178</v>
      </c>
      <c r="E5249" s="3">
        <v>3.5411956</v>
      </c>
      <c r="F5249" s="3">
        <v>23.617943</v>
      </c>
    </row>
    <row r="5250" spans="1:6">
      <c r="A5250" s="3" t="s">
        <v>12</v>
      </c>
      <c r="B5250" s="3">
        <v>2007</v>
      </c>
      <c r="C5250" s="3">
        <v>178</v>
      </c>
      <c r="E5250" s="3">
        <v>3.5411956</v>
      </c>
      <c r="F5250" s="3">
        <v>23.617943</v>
      </c>
    </row>
    <row r="5251" spans="1:6">
      <c r="A5251" s="3" t="s">
        <v>12</v>
      </c>
      <c r="B5251" s="3">
        <v>2007</v>
      </c>
      <c r="C5251" s="3">
        <v>178</v>
      </c>
      <c r="E5251" s="3">
        <v>3.5411956</v>
      </c>
      <c r="F5251" s="3">
        <v>23.617943</v>
      </c>
    </row>
    <row r="5252" spans="1:6">
      <c r="A5252" s="3" t="s">
        <v>12</v>
      </c>
      <c r="B5252" s="3">
        <v>2007</v>
      </c>
      <c r="C5252" s="3">
        <v>178</v>
      </c>
      <c r="E5252" s="3">
        <v>3.5411956</v>
      </c>
      <c r="F5252" s="3">
        <v>23.617943</v>
      </c>
    </row>
    <row r="5253" spans="1:6">
      <c r="A5253" s="3" t="s">
        <v>12</v>
      </c>
      <c r="B5253" s="3">
        <v>2007</v>
      </c>
      <c r="C5253" s="3">
        <v>178</v>
      </c>
      <c r="E5253" s="3">
        <v>3.5411956</v>
      </c>
      <c r="F5253" s="3">
        <v>23.617943</v>
      </c>
    </row>
    <row r="5254" spans="1:6">
      <c r="A5254" s="3" t="s">
        <v>12</v>
      </c>
      <c r="B5254" s="3">
        <v>2007</v>
      </c>
      <c r="C5254" s="3">
        <v>178</v>
      </c>
      <c r="E5254" s="3">
        <v>3.5411956</v>
      </c>
      <c r="F5254" s="3">
        <v>23.617943</v>
      </c>
    </row>
    <row r="5255" spans="1:6">
      <c r="A5255" s="3" t="s">
        <v>12</v>
      </c>
      <c r="B5255" s="3">
        <v>2007</v>
      </c>
      <c r="C5255" s="3">
        <v>178</v>
      </c>
      <c r="E5255" s="3">
        <v>3.5411956</v>
      </c>
      <c r="F5255" s="3">
        <v>23.617943</v>
      </c>
    </row>
    <row r="5256" spans="1:6">
      <c r="A5256" s="3" t="s">
        <v>12</v>
      </c>
      <c r="B5256" s="3">
        <v>2007</v>
      </c>
      <c r="C5256" s="3">
        <v>178</v>
      </c>
      <c r="E5256" s="3">
        <v>3.5411956</v>
      </c>
      <c r="F5256" s="3">
        <v>23.617943</v>
      </c>
    </row>
    <row r="5257" spans="1:6">
      <c r="A5257" s="3" t="s">
        <v>12</v>
      </c>
      <c r="B5257" s="3">
        <v>2007</v>
      </c>
      <c r="C5257" s="3">
        <v>178</v>
      </c>
      <c r="E5257" s="3">
        <v>3.5411956</v>
      </c>
      <c r="F5257" s="3">
        <v>23.617943</v>
      </c>
    </row>
    <row r="5258" spans="1:6">
      <c r="A5258" s="3" t="s">
        <v>12</v>
      </c>
      <c r="B5258" s="3">
        <v>2008</v>
      </c>
      <c r="C5258" s="3">
        <v>178</v>
      </c>
      <c r="E5258" s="3">
        <v>0.88771575999999996</v>
      </c>
      <c r="F5258" s="3">
        <v>23.908287000000001</v>
      </c>
    </row>
    <row r="5259" spans="1:6">
      <c r="A5259" s="3" t="s">
        <v>12</v>
      </c>
      <c r="B5259" s="3">
        <v>2008</v>
      </c>
      <c r="C5259" s="3">
        <v>178</v>
      </c>
      <c r="E5259" s="3">
        <v>0.88771575999999996</v>
      </c>
      <c r="F5259" s="3">
        <v>23.908287000000001</v>
      </c>
    </row>
    <row r="5260" spans="1:6">
      <c r="A5260" s="3" t="s">
        <v>12</v>
      </c>
      <c r="B5260" s="3">
        <v>2008</v>
      </c>
      <c r="C5260" s="3">
        <v>178</v>
      </c>
      <c r="E5260" s="3">
        <v>0.88771575999999996</v>
      </c>
      <c r="F5260" s="3">
        <v>23.908287000000001</v>
      </c>
    </row>
    <row r="5261" spans="1:6">
      <c r="A5261" s="3" t="s">
        <v>12</v>
      </c>
      <c r="B5261" s="3">
        <v>2008</v>
      </c>
      <c r="C5261" s="3">
        <v>178</v>
      </c>
      <c r="E5261" s="3">
        <v>0.88771575999999996</v>
      </c>
      <c r="F5261" s="3">
        <v>23.908287000000001</v>
      </c>
    </row>
    <row r="5262" spans="1:6">
      <c r="A5262" s="3" t="s">
        <v>12</v>
      </c>
      <c r="B5262" s="3">
        <v>2008</v>
      </c>
      <c r="C5262" s="3">
        <v>178</v>
      </c>
      <c r="E5262" s="3">
        <v>0.88771575999999996</v>
      </c>
      <c r="F5262" s="3">
        <v>23.908287000000001</v>
      </c>
    </row>
    <row r="5263" spans="1:6">
      <c r="A5263" s="3" t="s">
        <v>12</v>
      </c>
      <c r="B5263" s="3">
        <v>2008</v>
      </c>
      <c r="C5263" s="3">
        <v>178</v>
      </c>
      <c r="E5263" s="3">
        <v>0.88771575999999996</v>
      </c>
      <c r="F5263" s="3">
        <v>23.908287000000001</v>
      </c>
    </row>
    <row r="5264" spans="1:6">
      <c r="A5264" s="3" t="s">
        <v>12</v>
      </c>
      <c r="B5264" s="3">
        <v>2008</v>
      </c>
      <c r="C5264" s="3">
        <v>178</v>
      </c>
      <c r="E5264" s="3">
        <v>0.88771575999999996</v>
      </c>
      <c r="F5264" s="3">
        <v>23.908287000000001</v>
      </c>
    </row>
    <row r="5265" spans="1:6">
      <c r="A5265" s="3" t="s">
        <v>12</v>
      </c>
      <c r="B5265" s="3">
        <v>2008</v>
      </c>
      <c r="C5265" s="3">
        <v>178</v>
      </c>
      <c r="E5265" s="3">
        <v>0.88771575999999996</v>
      </c>
      <c r="F5265" s="3">
        <v>23.908287000000001</v>
      </c>
    </row>
    <row r="5266" spans="1:6">
      <c r="A5266" s="3" t="s">
        <v>12</v>
      </c>
      <c r="B5266" s="3">
        <v>2008</v>
      </c>
      <c r="C5266" s="3">
        <v>178</v>
      </c>
      <c r="E5266" s="3">
        <v>0.88771575999999996</v>
      </c>
      <c r="F5266" s="3">
        <v>23.908287000000001</v>
      </c>
    </row>
    <row r="5267" spans="1:6">
      <c r="A5267" s="3" t="s">
        <v>12</v>
      </c>
      <c r="B5267" s="3">
        <v>2008</v>
      </c>
      <c r="C5267" s="3">
        <v>178</v>
      </c>
      <c r="E5267" s="3">
        <v>0.88771575999999996</v>
      </c>
      <c r="F5267" s="3">
        <v>23.908287000000001</v>
      </c>
    </row>
    <row r="5268" spans="1:6">
      <c r="A5268" s="3" t="s">
        <v>12</v>
      </c>
      <c r="B5268" s="3">
        <v>2008</v>
      </c>
      <c r="C5268" s="3">
        <v>178</v>
      </c>
      <c r="E5268" s="3">
        <v>0.88771575999999996</v>
      </c>
      <c r="F5268" s="3">
        <v>23.908287000000001</v>
      </c>
    </row>
    <row r="5269" spans="1:6">
      <c r="A5269" s="3" t="s">
        <v>12</v>
      </c>
      <c r="B5269" s="3">
        <v>2008</v>
      </c>
      <c r="C5269" s="3">
        <v>178</v>
      </c>
      <c r="E5269" s="3">
        <v>0.88771575999999996</v>
      </c>
      <c r="F5269" s="3">
        <v>23.908287000000001</v>
      </c>
    </row>
    <row r="5270" spans="1:6">
      <c r="A5270" s="3" t="s">
        <v>12</v>
      </c>
      <c r="B5270" s="3">
        <v>2009</v>
      </c>
      <c r="C5270" s="3">
        <v>178</v>
      </c>
      <c r="E5270" s="3">
        <v>-6.2925062</v>
      </c>
      <c r="F5270" s="3">
        <v>42.440261999999997</v>
      </c>
    </row>
    <row r="5271" spans="1:6">
      <c r="A5271" s="3" t="s">
        <v>12</v>
      </c>
      <c r="B5271" s="3">
        <v>2009</v>
      </c>
      <c r="C5271" s="3">
        <v>178</v>
      </c>
      <c r="E5271" s="3">
        <v>-6.2925062</v>
      </c>
      <c r="F5271" s="3">
        <v>42.440261999999997</v>
      </c>
    </row>
    <row r="5272" spans="1:6">
      <c r="A5272" s="3" t="s">
        <v>12</v>
      </c>
      <c r="B5272" s="3">
        <v>2009</v>
      </c>
      <c r="C5272" s="3">
        <v>178</v>
      </c>
      <c r="E5272" s="3">
        <v>-6.2925062</v>
      </c>
      <c r="F5272" s="3">
        <v>42.440261999999997</v>
      </c>
    </row>
    <row r="5273" spans="1:6">
      <c r="A5273" s="3" t="s">
        <v>12</v>
      </c>
      <c r="B5273" s="3">
        <v>2009</v>
      </c>
      <c r="C5273" s="3">
        <v>178</v>
      </c>
      <c r="E5273" s="3">
        <v>-6.2925062</v>
      </c>
      <c r="F5273" s="3">
        <v>42.440261999999997</v>
      </c>
    </row>
    <row r="5274" spans="1:6">
      <c r="A5274" s="3" t="s">
        <v>12</v>
      </c>
      <c r="B5274" s="3">
        <v>2009</v>
      </c>
      <c r="C5274" s="3">
        <v>178</v>
      </c>
      <c r="E5274" s="3">
        <v>-6.2925062</v>
      </c>
      <c r="F5274" s="3">
        <v>42.440261999999997</v>
      </c>
    </row>
    <row r="5275" spans="1:6">
      <c r="A5275" s="3" t="s">
        <v>12</v>
      </c>
      <c r="B5275" s="3">
        <v>2009</v>
      </c>
      <c r="C5275" s="3">
        <v>178</v>
      </c>
      <c r="E5275" s="3">
        <v>-6.2925062</v>
      </c>
      <c r="F5275" s="3">
        <v>42.440261999999997</v>
      </c>
    </row>
    <row r="5276" spans="1:6">
      <c r="A5276" s="3" t="s">
        <v>12</v>
      </c>
      <c r="B5276" s="3">
        <v>2009</v>
      </c>
      <c r="C5276" s="3">
        <v>178</v>
      </c>
      <c r="E5276" s="3">
        <v>-6.2925062</v>
      </c>
      <c r="F5276" s="3">
        <v>42.440261999999997</v>
      </c>
    </row>
    <row r="5277" spans="1:6">
      <c r="A5277" s="3" t="s">
        <v>12</v>
      </c>
      <c r="B5277" s="3">
        <v>2009</v>
      </c>
      <c r="C5277" s="3">
        <v>178</v>
      </c>
      <c r="E5277" s="3">
        <v>-6.2925062</v>
      </c>
      <c r="F5277" s="3">
        <v>42.440261999999997</v>
      </c>
    </row>
    <row r="5278" spans="1:6">
      <c r="A5278" s="3" t="s">
        <v>12</v>
      </c>
      <c r="B5278" s="3">
        <v>2009</v>
      </c>
      <c r="C5278" s="3">
        <v>178</v>
      </c>
      <c r="E5278" s="3">
        <v>-6.2925062</v>
      </c>
      <c r="F5278" s="3">
        <v>42.440261999999997</v>
      </c>
    </row>
    <row r="5279" spans="1:6">
      <c r="A5279" s="3" t="s">
        <v>12</v>
      </c>
      <c r="B5279" s="3">
        <v>2009</v>
      </c>
      <c r="C5279" s="3">
        <v>178</v>
      </c>
      <c r="E5279" s="3">
        <v>-6.2925062</v>
      </c>
      <c r="F5279" s="3">
        <v>42.440261999999997</v>
      </c>
    </row>
    <row r="5280" spans="1:6">
      <c r="A5280" s="3" t="s">
        <v>12</v>
      </c>
      <c r="B5280" s="3">
        <v>2009</v>
      </c>
      <c r="C5280" s="3">
        <v>178</v>
      </c>
      <c r="E5280" s="3">
        <v>-6.2925062</v>
      </c>
      <c r="F5280" s="3">
        <v>42.440261999999997</v>
      </c>
    </row>
    <row r="5281" spans="1:8">
      <c r="A5281" s="3" t="s">
        <v>12</v>
      </c>
      <c r="B5281" s="3">
        <v>2009</v>
      </c>
      <c r="C5281" s="3">
        <v>178</v>
      </c>
      <c r="E5281" s="3">
        <v>-6.2925062</v>
      </c>
      <c r="F5281" s="3">
        <v>42.440261999999997</v>
      </c>
    </row>
    <row r="5282" spans="1:8">
      <c r="A5282" s="3" t="s">
        <v>12</v>
      </c>
      <c r="B5282" s="3">
        <v>2010</v>
      </c>
      <c r="C5282" s="3">
        <v>178</v>
      </c>
      <c r="E5282" s="3">
        <v>-12.380826000000001</v>
      </c>
      <c r="F5282" s="3">
        <v>61.575721999999999</v>
      </c>
    </row>
    <row r="5283" spans="1:8">
      <c r="A5283" s="3" t="s">
        <v>12</v>
      </c>
      <c r="B5283" s="3">
        <v>2010</v>
      </c>
      <c r="C5283" s="3">
        <v>178</v>
      </c>
      <c r="E5283" s="3">
        <v>-12.380826000000001</v>
      </c>
      <c r="F5283" s="3">
        <v>61.575721999999999</v>
      </c>
    </row>
    <row r="5284" spans="1:8">
      <c r="A5284" s="3" t="s">
        <v>12</v>
      </c>
      <c r="B5284" s="3">
        <v>2010</v>
      </c>
      <c r="C5284" s="3">
        <v>178</v>
      </c>
      <c r="E5284" s="3">
        <v>-12.380826000000001</v>
      </c>
      <c r="F5284" s="3">
        <v>61.575721999999999</v>
      </c>
    </row>
    <row r="5285" spans="1:8">
      <c r="A5285" s="3" t="s">
        <v>12</v>
      </c>
      <c r="B5285" s="3">
        <v>2010</v>
      </c>
      <c r="C5285" s="3">
        <v>178</v>
      </c>
      <c r="E5285" s="3">
        <v>-12.380826000000001</v>
      </c>
      <c r="F5285" s="3">
        <v>61.575721999999999</v>
      </c>
    </row>
    <row r="5286" spans="1:8">
      <c r="A5286" s="3" t="s">
        <v>12</v>
      </c>
      <c r="B5286" s="3">
        <v>2010</v>
      </c>
      <c r="C5286" s="3">
        <v>178</v>
      </c>
      <c r="E5286" s="3">
        <v>-12.380826000000001</v>
      </c>
      <c r="F5286" s="3">
        <v>61.575721999999999</v>
      </c>
      <c r="G5286" s="3">
        <v>2.95</v>
      </c>
    </row>
    <row r="5287" spans="1:8">
      <c r="A5287" s="3" t="s">
        <v>12</v>
      </c>
      <c r="B5287" s="3">
        <v>2010</v>
      </c>
      <c r="C5287" s="3">
        <v>178</v>
      </c>
      <c r="E5287" s="3">
        <v>-12.380826000000001</v>
      </c>
      <c r="F5287" s="3">
        <v>61.575721999999999</v>
      </c>
      <c r="G5287" s="3">
        <v>2.95</v>
      </c>
      <c r="H5287" s="3">
        <v>-1.6031329999999999</v>
      </c>
    </row>
    <row r="5288" spans="1:8">
      <c r="A5288" s="3" t="s">
        <v>12</v>
      </c>
      <c r="B5288" s="3">
        <v>2010</v>
      </c>
      <c r="C5288" s="3">
        <v>178</v>
      </c>
      <c r="E5288" s="3">
        <v>-12.380826000000001</v>
      </c>
      <c r="F5288" s="3">
        <v>61.575721999999999</v>
      </c>
      <c r="G5288" s="3">
        <v>2.75</v>
      </c>
      <c r="H5288" s="3">
        <v>-1.6031329999999999</v>
      </c>
    </row>
    <row r="5289" spans="1:8">
      <c r="A5289" s="3" t="s">
        <v>12</v>
      </c>
      <c r="B5289" s="3">
        <v>2010</v>
      </c>
      <c r="C5289" s="3">
        <v>178</v>
      </c>
      <c r="E5289" s="3">
        <v>-12.380826000000001</v>
      </c>
      <c r="F5289" s="3">
        <v>61.575721999999999</v>
      </c>
      <c r="G5289" s="3">
        <v>2.6</v>
      </c>
      <c r="H5289" s="3">
        <v>-2.199033</v>
      </c>
    </row>
    <row r="5290" spans="1:8">
      <c r="A5290" s="3" t="s">
        <v>12</v>
      </c>
      <c r="B5290" s="3">
        <v>2010</v>
      </c>
      <c r="C5290" s="3">
        <v>178</v>
      </c>
      <c r="E5290" s="3">
        <v>-12.380826000000001</v>
      </c>
      <c r="F5290" s="3">
        <v>61.575721999999999</v>
      </c>
      <c r="G5290" s="3">
        <v>2.5</v>
      </c>
      <c r="H5290" s="3">
        <v>-1.9034329999999999</v>
      </c>
    </row>
    <row r="5291" spans="1:8">
      <c r="A5291" s="3" t="s">
        <v>12</v>
      </c>
      <c r="B5291" s="3">
        <v>2010</v>
      </c>
      <c r="C5291" s="3">
        <v>178</v>
      </c>
      <c r="E5291" s="3">
        <v>-12.380826000000001</v>
      </c>
      <c r="F5291" s="3">
        <v>61.575721999999999</v>
      </c>
      <c r="G5291" s="3">
        <v>2.25</v>
      </c>
      <c r="H5291" s="3">
        <v>-2.4034330000000002</v>
      </c>
    </row>
    <row r="5292" spans="1:8">
      <c r="A5292" s="3" t="s">
        <v>12</v>
      </c>
      <c r="B5292" s="3">
        <v>2010</v>
      </c>
      <c r="C5292" s="3">
        <v>178</v>
      </c>
      <c r="E5292" s="3">
        <v>-12.380826000000001</v>
      </c>
      <c r="F5292" s="3">
        <v>61.575721999999999</v>
      </c>
      <c r="G5292" s="3">
        <v>1.6</v>
      </c>
      <c r="H5292" s="3">
        <v>-2.5628660000000001</v>
      </c>
    </row>
    <row r="5293" spans="1:8">
      <c r="A5293" s="3" t="s">
        <v>12</v>
      </c>
      <c r="B5293" s="3">
        <v>2010</v>
      </c>
      <c r="C5293" s="3">
        <v>178</v>
      </c>
      <c r="E5293" s="3">
        <v>-12.380826000000001</v>
      </c>
      <c r="F5293" s="3">
        <v>61.575721999999999</v>
      </c>
      <c r="G5293" s="3">
        <v>1.5</v>
      </c>
      <c r="H5293" s="3">
        <v>-21.536470000000001</v>
      </c>
    </row>
    <row r="5294" spans="1:8">
      <c r="A5294" s="3" t="s">
        <v>12</v>
      </c>
      <c r="B5294" s="3">
        <v>2011</v>
      </c>
      <c r="C5294" s="3">
        <v>178</v>
      </c>
      <c r="E5294" s="3">
        <v>-29.683537000000001</v>
      </c>
      <c r="F5294" s="3">
        <v>85.919998000000007</v>
      </c>
      <c r="G5294" s="3">
        <v>2.1</v>
      </c>
      <c r="H5294" s="3">
        <v>-21.510370000000002</v>
      </c>
    </row>
    <row r="5295" spans="1:8">
      <c r="A5295" s="3" t="s">
        <v>12</v>
      </c>
      <c r="B5295" s="3">
        <v>2011</v>
      </c>
      <c r="C5295" s="3">
        <v>178</v>
      </c>
      <c r="E5295" s="3">
        <v>-29.683537000000001</v>
      </c>
      <c r="F5295" s="3">
        <v>85.919998000000007</v>
      </c>
      <c r="G5295" s="3">
        <v>2.25</v>
      </c>
      <c r="H5295" s="3">
        <v>-0.97706700000000002</v>
      </c>
    </row>
    <row r="5296" spans="1:8">
      <c r="A5296" s="3" t="s">
        <v>12</v>
      </c>
      <c r="B5296" s="3">
        <v>2011</v>
      </c>
      <c r="C5296" s="3">
        <v>178</v>
      </c>
      <c r="E5296" s="3">
        <v>-29.683537000000001</v>
      </c>
      <c r="F5296" s="3">
        <v>85.919998000000007</v>
      </c>
      <c r="G5296" s="3">
        <v>2.25</v>
      </c>
      <c r="H5296" s="3">
        <v>-0.3748668</v>
      </c>
    </row>
    <row r="5297" spans="1:8">
      <c r="A5297" s="3" t="s">
        <v>12</v>
      </c>
      <c r="B5297" s="3">
        <v>2011</v>
      </c>
      <c r="C5297" s="3">
        <v>178</v>
      </c>
      <c r="E5297" s="3">
        <v>-29.683537000000001</v>
      </c>
      <c r="F5297" s="3">
        <v>85.919998000000007</v>
      </c>
      <c r="G5297" s="3">
        <v>1.95</v>
      </c>
      <c r="H5297" s="3">
        <v>-0.3748668</v>
      </c>
    </row>
    <row r="5298" spans="1:8">
      <c r="A5298" s="3" t="s">
        <v>12</v>
      </c>
      <c r="B5298" s="3">
        <v>2011</v>
      </c>
      <c r="C5298" s="3">
        <v>178</v>
      </c>
      <c r="E5298" s="3">
        <v>-29.683537000000001</v>
      </c>
      <c r="F5298" s="3">
        <v>85.919998000000007</v>
      </c>
      <c r="G5298" s="3">
        <v>1.9</v>
      </c>
      <c r="H5298" s="3">
        <v>-0.87013339999999995</v>
      </c>
    </row>
    <row r="5299" spans="1:8">
      <c r="A5299" s="3" t="s">
        <v>12</v>
      </c>
      <c r="B5299" s="3">
        <v>2011</v>
      </c>
      <c r="C5299" s="3">
        <v>178</v>
      </c>
      <c r="E5299" s="3">
        <v>-29.683537000000001</v>
      </c>
      <c r="F5299" s="3">
        <v>85.919998000000007</v>
      </c>
      <c r="G5299" s="3">
        <v>1.9</v>
      </c>
      <c r="H5299" s="3">
        <v>-0.81793340000000003</v>
      </c>
    </row>
    <row r="5300" spans="1:8">
      <c r="A5300" s="3" t="s">
        <v>12</v>
      </c>
      <c r="B5300" s="3">
        <v>2011</v>
      </c>
      <c r="C5300" s="3">
        <v>178</v>
      </c>
      <c r="E5300" s="3">
        <v>-29.683537000000001</v>
      </c>
      <c r="F5300" s="3">
        <v>85.919998000000007</v>
      </c>
      <c r="G5300" s="3">
        <v>1.9</v>
      </c>
      <c r="H5300" s="3">
        <v>-0.76793319999999998</v>
      </c>
    </row>
    <row r="5301" spans="1:8">
      <c r="A5301" s="3" t="s">
        <v>12</v>
      </c>
      <c r="B5301" s="3">
        <v>2011</v>
      </c>
      <c r="C5301" s="3">
        <v>178</v>
      </c>
      <c r="E5301" s="3">
        <v>-29.683537000000001</v>
      </c>
      <c r="F5301" s="3">
        <v>85.919998000000007</v>
      </c>
      <c r="G5301" s="3">
        <v>1.9</v>
      </c>
      <c r="H5301" s="3">
        <v>-0.92673300000000003</v>
      </c>
    </row>
    <row r="5302" spans="1:8">
      <c r="A5302" s="3" t="s">
        <v>12</v>
      </c>
      <c r="B5302" s="3">
        <v>2011</v>
      </c>
      <c r="C5302" s="3">
        <v>178</v>
      </c>
      <c r="E5302" s="3">
        <v>-29.683537000000001</v>
      </c>
      <c r="F5302" s="3">
        <v>85.919998000000007</v>
      </c>
      <c r="G5302" s="3">
        <v>1.5</v>
      </c>
      <c r="H5302" s="3">
        <v>-0.92673300000000003</v>
      </c>
    </row>
    <row r="5303" spans="1:8">
      <c r="A5303" s="3" t="s">
        <v>12</v>
      </c>
      <c r="B5303" s="3">
        <v>2011</v>
      </c>
      <c r="C5303" s="3">
        <v>178</v>
      </c>
      <c r="E5303" s="3">
        <v>-29.683537000000001</v>
      </c>
      <c r="F5303" s="3">
        <v>85.919998000000007</v>
      </c>
      <c r="G5303" s="3">
        <v>1.5</v>
      </c>
      <c r="H5303" s="3">
        <v>-0.90283380000000002</v>
      </c>
    </row>
    <row r="5304" spans="1:8">
      <c r="A5304" s="3" t="s">
        <v>12</v>
      </c>
      <c r="B5304" s="3">
        <v>2011</v>
      </c>
      <c r="C5304" s="3">
        <v>178</v>
      </c>
      <c r="E5304" s="3">
        <v>-29.683537000000001</v>
      </c>
      <c r="F5304" s="3">
        <v>85.919998000000007</v>
      </c>
      <c r="G5304" s="3">
        <v>1.5</v>
      </c>
      <c r="H5304" s="3">
        <v>-0.90283380000000002</v>
      </c>
    </row>
    <row r="5305" spans="1:8">
      <c r="A5305" s="3" t="s">
        <v>12</v>
      </c>
      <c r="B5305" s="3">
        <v>2011</v>
      </c>
      <c r="C5305" s="3">
        <v>178</v>
      </c>
      <c r="E5305" s="3">
        <v>-29.683537000000001</v>
      </c>
      <c r="F5305" s="3">
        <v>85.919998000000007</v>
      </c>
      <c r="G5305" s="3">
        <v>-0.8</v>
      </c>
      <c r="H5305" s="3">
        <v>-0.90283380000000002</v>
      </c>
    </row>
    <row r="5306" spans="1:8">
      <c r="A5306" s="3" t="s">
        <v>12</v>
      </c>
      <c r="B5306" s="3">
        <v>2012</v>
      </c>
      <c r="C5306" s="3">
        <v>178</v>
      </c>
      <c r="E5306" s="3">
        <v>-9.7483912000000004</v>
      </c>
      <c r="F5306" s="3">
        <v>110.98763</v>
      </c>
      <c r="G5306" s="3">
        <v>1.5</v>
      </c>
      <c r="H5306" s="3">
        <v>-1.607534</v>
      </c>
    </row>
    <row r="5307" spans="1:8">
      <c r="A5307" s="3" t="s">
        <v>12</v>
      </c>
      <c r="B5307" s="3">
        <v>2012</v>
      </c>
      <c r="C5307" s="3">
        <v>178</v>
      </c>
      <c r="E5307" s="3">
        <v>-9.7483912000000004</v>
      </c>
      <c r="F5307" s="3">
        <v>110.98763</v>
      </c>
      <c r="G5307" s="3">
        <v>1.5</v>
      </c>
      <c r="H5307" s="3">
        <v>0.58926639999999997</v>
      </c>
    </row>
    <row r="5308" spans="1:8">
      <c r="A5308" s="3" t="s">
        <v>12</v>
      </c>
      <c r="B5308" s="3">
        <v>2012</v>
      </c>
      <c r="C5308" s="3">
        <v>178</v>
      </c>
      <c r="E5308" s="3">
        <v>-9.7483912000000004</v>
      </c>
      <c r="F5308" s="3">
        <v>110.98763</v>
      </c>
      <c r="G5308" s="3">
        <v>1.75</v>
      </c>
      <c r="H5308" s="3">
        <v>0.58926639999999997</v>
      </c>
    </row>
    <row r="5309" spans="1:8">
      <c r="A5309" s="3" t="s">
        <v>12</v>
      </c>
      <c r="B5309" s="3">
        <v>2012</v>
      </c>
      <c r="C5309" s="3">
        <v>178</v>
      </c>
      <c r="E5309" s="3">
        <v>-9.7483912000000004</v>
      </c>
      <c r="F5309" s="3">
        <v>110.98763</v>
      </c>
      <c r="G5309" s="3">
        <v>1.75</v>
      </c>
      <c r="H5309" s="3">
        <v>-3.7133699999999999E-2</v>
      </c>
    </row>
    <row r="5310" spans="1:8">
      <c r="A5310" s="3" t="s">
        <v>12</v>
      </c>
      <c r="B5310" s="3">
        <v>2012</v>
      </c>
      <c r="C5310" s="3">
        <v>178</v>
      </c>
      <c r="E5310" s="3">
        <v>-9.7483912000000004</v>
      </c>
      <c r="F5310" s="3">
        <v>110.98763</v>
      </c>
      <c r="G5310" s="3">
        <v>1.75</v>
      </c>
      <c r="H5310" s="3">
        <v>-0.87673330000000005</v>
      </c>
    </row>
    <row r="5311" spans="1:8">
      <c r="A5311" s="3" t="s">
        <v>12</v>
      </c>
      <c r="B5311" s="3">
        <v>2012</v>
      </c>
      <c r="C5311" s="3">
        <v>178</v>
      </c>
      <c r="E5311" s="3">
        <v>-9.7483912000000004</v>
      </c>
      <c r="F5311" s="3">
        <v>110.98763</v>
      </c>
      <c r="G5311" s="3">
        <v>1.7</v>
      </c>
      <c r="H5311" s="3">
        <v>-0.87673330000000005</v>
      </c>
    </row>
    <row r="5312" spans="1:8">
      <c r="A5312" s="3" t="s">
        <v>12</v>
      </c>
      <c r="B5312" s="3">
        <v>2012</v>
      </c>
      <c r="C5312" s="3">
        <v>178</v>
      </c>
      <c r="E5312" s="3">
        <v>-9.7483912000000004</v>
      </c>
      <c r="F5312" s="3">
        <v>110.98763</v>
      </c>
      <c r="G5312" s="3">
        <v>1.7</v>
      </c>
      <c r="H5312" s="3">
        <v>-0.69403329999999996</v>
      </c>
    </row>
    <row r="5313" spans="1:8">
      <c r="A5313" s="3" t="s">
        <v>12</v>
      </c>
      <c r="B5313" s="3">
        <v>2012</v>
      </c>
      <c r="C5313" s="3">
        <v>178</v>
      </c>
      <c r="E5313" s="3">
        <v>-9.7483912000000004</v>
      </c>
      <c r="F5313" s="3">
        <v>110.98763</v>
      </c>
      <c r="G5313" s="3">
        <v>1.7</v>
      </c>
      <c r="H5313" s="3">
        <v>-0.69403329999999996</v>
      </c>
    </row>
    <row r="5314" spans="1:8">
      <c r="A5314" s="3" t="s">
        <v>12</v>
      </c>
      <c r="B5314" s="3">
        <v>2012</v>
      </c>
      <c r="C5314" s="3">
        <v>178</v>
      </c>
      <c r="E5314" s="3">
        <v>-9.7483912000000004</v>
      </c>
      <c r="F5314" s="3">
        <v>110.98763</v>
      </c>
      <c r="G5314" s="3">
        <v>1.05</v>
      </c>
      <c r="H5314" s="3">
        <v>-0.69403329999999996</v>
      </c>
    </row>
    <row r="5315" spans="1:8">
      <c r="A5315" s="3" t="s">
        <v>12</v>
      </c>
      <c r="B5315" s="3">
        <v>2012</v>
      </c>
      <c r="C5315" s="3">
        <v>178</v>
      </c>
      <c r="E5315" s="3">
        <v>-9.7483912000000004</v>
      </c>
      <c r="F5315" s="3">
        <v>110.98763</v>
      </c>
      <c r="G5315" s="3">
        <v>1.05</v>
      </c>
      <c r="H5315" s="3">
        <v>-0.1418333</v>
      </c>
    </row>
    <row r="5316" spans="1:8">
      <c r="A5316" s="3" t="s">
        <v>12</v>
      </c>
      <c r="B5316" s="3">
        <v>2012</v>
      </c>
      <c r="C5316" s="3">
        <v>178</v>
      </c>
      <c r="E5316" s="3">
        <v>-9.7483912000000004</v>
      </c>
      <c r="F5316" s="3">
        <v>110.98763</v>
      </c>
      <c r="G5316" s="3">
        <v>1.05</v>
      </c>
      <c r="H5316" s="3">
        <v>-0.19403329999999999</v>
      </c>
    </row>
    <row r="5317" spans="1:8">
      <c r="A5317" s="3" t="s">
        <v>12</v>
      </c>
      <c r="B5317" s="3">
        <v>2012</v>
      </c>
      <c r="C5317" s="3">
        <v>178</v>
      </c>
      <c r="E5317" s="3">
        <v>-9.7483912000000004</v>
      </c>
      <c r="F5317" s="3">
        <v>110.98763</v>
      </c>
      <c r="G5317" s="3">
        <v>1</v>
      </c>
      <c r="H5317" s="3">
        <v>-0.2201333</v>
      </c>
    </row>
    <row r="5318" spans="1:8">
      <c r="A5318" s="3" t="s">
        <v>12</v>
      </c>
      <c r="B5318" s="3">
        <v>2013</v>
      </c>
      <c r="C5318" s="3">
        <v>178</v>
      </c>
      <c r="E5318" s="3">
        <v>-4.3765945000000004</v>
      </c>
      <c r="F5318" s="3">
        <v>119.9118</v>
      </c>
      <c r="G5318" s="3">
        <v>2</v>
      </c>
      <c r="H5318" s="3">
        <v>-0.42013309999999998</v>
      </c>
    </row>
    <row r="5319" spans="1:8">
      <c r="A5319" s="3" t="s">
        <v>12</v>
      </c>
      <c r="B5319" s="3">
        <v>2013</v>
      </c>
      <c r="C5319" s="3">
        <v>178</v>
      </c>
      <c r="E5319" s="3">
        <v>-4.3765945000000004</v>
      </c>
      <c r="F5319" s="3">
        <v>119.9118</v>
      </c>
      <c r="G5319" s="3">
        <v>2</v>
      </c>
      <c r="H5319" s="3">
        <v>-1.1736</v>
      </c>
    </row>
    <row r="5320" spans="1:8">
      <c r="A5320" s="3" t="s">
        <v>12</v>
      </c>
      <c r="B5320" s="3">
        <v>2013</v>
      </c>
      <c r="C5320" s="3">
        <v>178</v>
      </c>
      <c r="E5320" s="3">
        <v>-4.3765945000000004</v>
      </c>
      <c r="F5320" s="3">
        <v>119.9118</v>
      </c>
      <c r="G5320" s="3">
        <v>2</v>
      </c>
      <c r="H5320" s="3">
        <v>-1.1736</v>
      </c>
    </row>
    <row r="5321" spans="1:8">
      <c r="A5321" s="3" t="s">
        <v>12</v>
      </c>
      <c r="B5321" s="3">
        <v>2013</v>
      </c>
      <c r="C5321" s="3">
        <v>178</v>
      </c>
      <c r="E5321" s="3">
        <v>-4.3765945000000004</v>
      </c>
      <c r="F5321" s="3">
        <v>119.9118</v>
      </c>
      <c r="G5321" s="3">
        <v>2</v>
      </c>
      <c r="H5321" s="3">
        <v>-0.97359989999999996</v>
      </c>
    </row>
    <row r="5322" spans="1:8">
      <c r="A5322" s="3" t="s">
        <v>12</v>
      </c>
      <c r="B5322" s="3">
        <v>2013</v>
      </c>
      <c r="C5322" s="3">
        <v>178</v>
      </c>
      <c r="E5322" s="3">
        <v>-4.3765945000000004</v>
      </c>
      <c r="F5322" s="3">
        <v>119.9118</v>
      </c>
      <c r="G5322" s="3">
        <v>2.0499999999999998</v>
      </c>
      <c r="H5322" s="3">
        <v>-2.1183999999999998</v>
      </c>
    </row>
    <row r="5323" spans="1:8">
      <c r="A5323" s="3" t="s">
        <v>12</v>
      </c>
      <c r="B5323" s="3">
        <v>2013</v>
      </c>
      <c r="C5323" s="3">
        <v>178</v>
      </c>
      <c r="E5323" s="3">
        <v>-4.3765945000000004</v>
      </c>
      <c r="F5323" s="3">
        <v>119.9118</v>
      </c>
      <c r="G5323" s="3">
        <v>2</v>
      </c>
      <c r="H5323" s="3">
        <v>-2.1183999999999998</v>
      </c>
    </row>
    <row r="5324" spans="1:8">
      <c r="A5324" s="3" t="s">
        <v>12</v>
      </c>
      <c r="B5324" s="3">
        <v>2013</v>
      </c>
      <c r="C5324" s="3">
        <v>178</v>
      </c>
      <c r="E5324" s="3">
        <v>-4.3765945000000004</v>
      </c>
      <c r="F5324" s="3">
        <v>119.9118</v>
      </c>
      <c r="G5324" s="3">
        <v>2.04</v>
      </c>
      <c r="H5324" s="3">
        <v>-2.0162</v>
      </c>
    </row>
    <row r="5325" spans="1:8">
      <c r="A5325" s="3" t="s">
        <v>12</v>
      </c>
      <c r="B5325" s="3">
        <v>2013</v>
      </c>
      <c r="C5325" s="3">
        <v>178</v>
      </c>
      <c r="E5325" s="3">
        <v>-4.3765945000000004</v>
      </c>
      <c r="F5325" s="3">
        <v>119.9118</v>
      </c>
      <c r="G5325" s="3">
        <v>2.0499999999999998</v>
      </c>
      <c r="H5325" s="3">
        <v>-1.964</v>
      </c>
    </row>
    <row r="5326" spans="1:8">
      <c r="A5326" s="3" t="s">
        <v>12</v>
      </c>
      <c r="B5326" s="3">
        <v>2013</v>
      </c>
      <c r="C5326" s="3">
        <v>178</v>
      </c>
      <c r="E5326" s="3">
        <v>-4.3765945000000004</v>
      </c>
      <c r="F5326" s="3">
        <v>119.9118</v>
      </c>
      <c r="G5326" s="3">
        <v>1.9</v>
      </c>
      <c r="H5326" s="3">
        <v>-1.964</v>
      </c>
    </row>
    <row r="5327" spans="1:8">
      <c r="A5327" s="3" t="s">
        <v>12</v>
      </c>
      <c r="B5327" s="3">
        <v>2013</v>
      </c>
      <c r="C5327" s="3">
        <v>178</v>
      </c>
      <c r="E5327" s="3">
        <v>-4.3765945000000004</v>
      </c>
      <c r="F5327" s="3">
        <v>119.9118</v>
      </c>
      <c r="G5327" s="3">
        <v>1.9</v>
      </c>
      <c r="H5327" s="3">
        <v>-1.8552</v>
      </c>
    </row>
    <row r="5328" spans="1:8">
      <c r="A5328" s="3" t="s">
        <v>12</v>
      </c>
      <c r="B5328" s="3">
        <v>2013</v>
      </c>
      <c r="C5328" s="3">
        <v>178</v>
      </c>
      <c r="E5328" s="3">
        <v>-4.3765945000000004</v>
      </c>
      <c r="F5328" s="3">
        <v>119.9118</v>
      </c>
      <c r="G5328" s="3">
        <v>1.9</v>
      </c>
      <c r="H5328" s="3">
        <v>-1.8552</v>
      </c>
    </row>
    <row r="5329" spans="1:8">
      <c r="A5329" s="3" t="s">
        <v>12</v>
      </c>
      <c r="B5329" s="3">
        <v>2013</v>
      </c>
      <c r="C5329" s="3">
        <v>178</v>
      </c>
      <c r="E5329" s="3">
        <v>-4.3765945000000004</v>
      </c>
      <c r="F5329" s="3">
        <v>119.9118</v>
      </c>
      <c r="G5329" s="3">
        <v>1.9</v>
      </c>
      <c r="H5329" s="3">
        <v>-1.8552</v>
      </c>
    </row>
    <row r="5330" spans="1:8">
      <c r="A5330" s="3" t="s">
        <v>12</v>
      </c>
      <c r="B5330" s="3">
        <v>2014</v>
      </c>
      <c r="C5330" s="3">
        <v>178</v>
      </c>
      <c r="E5330" s="3">
        <v>-1.9606805</v>
      </c>
      <c r="F5330" s="3">
        <v>120.04214</v>
      </c>
      <c r="G5330" s="3">
        <v>2.25</v>
      </c>
      <c r="H5330" s="3">
        <v>-1.5464</v>
      </c>
    </row>
    <row r="5331" spans="1:8">
      <c r="A5331" s="3" t="s">
        <v>12</v>
      </c>
      <c r="B5331" s="3">
        <v>2014</v>
      </c>
      <c r="C5331" s="3">
        <v>178</v>
      </c>
      <c r="E5331" s="3">
        <v>-1.9606805</v>
      </c>
      <c r="F5331" s="3">
        <v>120.04214</v>
      </c>
      <c r="G5331" s="3">
        <v>2.2999999999999998</v>
      </c>
      <c r="H5331" s="3">
        <v>-1.889</v>
      </c>
    </row>
    <row r="5332" spans="1:8">
      <c r="A5332" s="3" t="s">
        <v>12</v>
      </c>
      <c r="B5332" s="3">
        <v>2014</v>
      </c>
      <c r="C5332" s="3">
        <v>178</v>
      </c>
      <c r="E5332" s="3">
        <v>-1.9606805</v>
      </c>
      <c r="F5332" s="3">
        <v>120.04214</v>
      </c>
      <c r="G5332" s="3">
        <v>2.4500000000000002</v>
      </c>
      <c r="H5332" s="3">
        <v>-1.9151</v>
      </c>
    </row>
    <row r="5333" spans="1:8">
      <c r="A5333" s="3" t="s">
        <v>12</v>
      </c>
      <c r="B5333" s="3">
        <v>2014</v>
      </c>
      <c r="C5333" s="3">
        <v>178</v>
      </c>
      <c r="E5333" s="3">
        <v>-1.9606805</v>
      </c>
      <c r="F5333" s="3">
        <v>120.04214</v>
      </c>
      <c r="G5333" s="3">
        <v>2.5</v>
      </c>
      <c r="H5333" s="3">
        <v>-1.8912</v>
      </c>
    </row>
    <row r="5334" spans="1:8">
      <c r="A5334" s="3" t="s">
        <v>12</v>
      </c>
      <c r="B5334" s="3">
        <v>2014</v>
      </c>
      <c r="C5334" s="3">
        <v>178</v>
      </c>
      <c r="E5334" s="3">
        <v>-1.9606805</v>
      </c>
      <c r="F5334" s="3">
        <v>120.04214</v>
      </c>
      <c r="G5334" s="3">
        <v>2.4500000000000002</v>
      </c>
      <c r="H5334" s="3">
        <v>-1.3478000000000001</v>
      </c>
    </row>
    <row r="5335" spans="1:8">
      <c r="A5335" s="3" t="s">
        <v>12</v>
      </c>
      <c r="B5335" s="3">
        <v>2014</v>
      </c>
      <c r="C5335" s="3">
        <v>178</v>
      </c>
      <c r="E5335" s="3">
        <v>-1.9606805</v>
      </c>
      <c r="F5335" s="3">
        <v>120.04214</v>
      </c>
      <c r="G5335" s="3">
        <v>2.4</v>
      </c>
      <c r="H5335" s="3">
        <v>-1.3478000000000001</v>
      </c>
    </row>
    <row r="5336" spans="1:8">
      <c r="A5336" s="3" t="s">
        <v>12</v>
      </c>
      <c r="B5336" s="3">
        <v>2014</v>
      </c>
      <c r="C5336" s="3">
        <v>178</v>
      </c>
      <c r="E5336" s="3">
        <v>-1.9606805</v>
      </c>
      <c r="F5336" s="3">
        <v>120.04214</v>
      </c>
      <c r="G5336" s="3">
        <v>2.4</v>
      </c>
      <c r="H5336" s="3">
        <v>-1.1695</v>
      </c>
    </row>
    <row r="5337" spans="1:8">
      <c r="A5337" s="3" t="s">
        <v>12</v>
      </c>
      <c r="B5337" s="3">
        <v>2014</v>
      </c>
      <c r="C5337" s="3">
        <v>178</v>
      </c>
      <c r="E5337" s="3">
        <v>-1.9606805</v>
      </c>
      <c r="F5337" s="3">
        <v>120.04214</v>
      </c>
      <c r="G5337" s="3">
        <v>2.4</v>
      </c>
      <c r="H5337" s="3">
        <v>-1.1956</v>
      </c>
    </row>
    <row r="5338" spans="1:8">
      <c r="A5338" s="3" t="s">
        <v>12</v>
      </c>
      <c r="B5338" s="3">
        <v>2014</v>
      </c>
      <c r="C5338" s="3">
        <v>178</v>
      </c>
      <c r="E5338" s="3">
        <v>-1.9606805</v>
      </c>
      <c r="F5338" s="3">
        <v>120.04214</v>
      </c>
      <c r="G5338" s="3">
        <v>2.5</v>
      </c>
      <c r="H5338" s="3">
        <v>-1.2217</v>
      </c>
    </row>
    <row r="5339" spans="1:8">
      <c r="A5339" s="3" t="s">
        <v>12</v>
      </c>
      <c r="B5339" s="3">
        <v>2014</v>
      </c>
      <c r="C5339" s="3">
        <v>178</v>
      </c>
      <c r="E5339" s="3">
        <v>-1.9606805</v>
      </c>
      <c r="F5339" s="3">
        <v>120.04214</v>
      </c>
      <c r="G5339" s="3">
        <v>2.5499999999999998</v>
      </c>
      <c r="H5339" s="3">
        <v>-1.0154000000000001</v>
      </c>
    </row>
    <row r="5340" spans="1:8">
      <c r="A5340" s="3" t="s">
        <v>12</v>
      </c>
      <c r="B5340" s="3">
        <v>2014</v>
      </c>
      <c r="C5340" s="3">
        <v>178</v>
      </c>
      <c r="E5340" s="3">
        <v>-1.9606805</v>
      </c>
      <c r="F5340" s="3">
        <v>120.04214</v>
      </c>
      <c r="G5340" s="3">
        <v>2.75</v>
      </c>
      <c r="H5340" s="3">
        <v>-0.42359999999999998</v>
      </c>
    </row>
    <row r="5341" spans="1:8">
      <c r="A5341" s="3" t="s">
        <v>12</v>
      </c>
      <c r="B5341" s="3">
        <v>2014</v>
      </c>
      <c r="C5341" s="3">
        <v>178</v>
      </c>
      <c r="E5341" s="3">
        <v>-1.9606805</v>
      </c>
      <c r="F5341" s="3">
        <v>120.04214</v>
      </c>
      <c r="G5341" s="3">
        <v>3.2</v>
      </c>
      <c r="H5341" s="3">
        <v>-0.3236001</v>
      </c>
    </row>
    <row r="5342" spans="1:8">
      <c r="A5342" s="3" t="s">
        <v>12</v>
      </c>
      <c r="B5342" s="3">
        <v>2015</v>
      </c>
      <c r="C5342" s="3">
        <v>178</v>
      </c>
      <c r="E5342" s="3">
        <v>-0.32607176999999998</v>
      </c>
      <c r="F5342" s="3">
        <v>104.39117</v>
      </c>
      <c r="G5342" s="3">
        <v>3.3</v>
      </c>
      <c r="H5342" s="3">
        <v>-0.95440009999999997</v>
      </c>
    </row>
    <row r="5343" spans="1:8">
      <c r="A5343" s="3" t="s">
        <v>12</v>
      </c>
      <c r="B5343" s="3">
        <v>2015</v>
      </c>
      <c r="C5343" s="3">
        <v>178</v>
      </c>
      <c r="E5343" s="3">
        <v>-0.32607176999999998</v>
      </c>
      <c r="F5343" s="3">
        <v>104.39117</v>
      </c>
      <c r="G5343" s="3">
        <v>3.3</v>
      </c>
      <c r="H5343" s="3">
        <v>9.04002E-2</v>
      </c>
    </row>
    <row r="5344" spans="1:8">
      <c r="A5344" s="3" t="s">
        <v>12</v>
      </c>
      <c r="B5344" s="3">
        <v>2015</v>
      </c>
      <c r="C5344" s="3">
        <v>178</v>
      </c>
      <c r="E5344" s="3">
        <v>-0.32607176999999998</v>
      </c>
      <c r="F5344" s="3">
        <v>104.39117</v>
      </c>
      <c r="G5344" s="3">
        <v>3.45</v>
      </c>
      <c r="H5344" s="3">
        <v>9.04002E-2</v>
      </c>
    </row>
    <row r="5345" spans="1:8">
      <c r="A5345" s="3" t="s">
        <v>12</v>
      </c>
      <c r="B5345" s="3">
        <v>2015</v>
      </c>
      <c r="C5345" s="3">
        <v>178</v>
      </c>
      <c r="E5345" s="3">
        <v>-0.32607176999999998</v>
      </c>
      <c r="F5345" s="3">
        <v>104.39117</v>
      </c>
      <c r="G5345" s="3">
        <v>3.45</v>
      </c>
      <c r="H5345" s="3">
        <v>-0.16619990000000001</v>
      </c>
    </row>
    <row r="5346" spans="1:8">
      <c r="A5346" s="3" t="s">
        <v>12</v>
      </c>
      <c r="B5346" s="3">
        <v>2015</v>
      </c>
      <c r="C5346" s="3">
        <v>178</v>
      </c>
      <c r="E5346" s="3">
        <v>-0.32607176999999998</v>
      </c>
      <c r="F5346" s="3">
        <v>104.39117</v>
      </c>
      <c r="G5346" s="3">
        <v>3.5</v>
      </c>
      <c r="H5346" s="3">
        <v>-0.6889999</v>
      </c>
    </row>
    <row r="5347" spans="1:8">
      <c r="A5347" s="3" t="s">
        <v>12</v>
      </c>
      <c r="B5347" s="3">
        <v>2015</v>
      </c>
      <c r="C5347" s="3">
        <v>178</v>
      </c>
      <c r="E5347" s="3">
        <v>-0.32607176999999998</v>
      </c>
      <c r="F5347" s="3">
        <v>104.39117</v>
      </c>
      <c r="G5347" s="3">
        <v>3.5</v>
      </c>
      <c r="H5347" s="3">
        <v>-0.6889999</v>
      </c>
    </row>
    <row r="5348" spans="1:8">
      <c r="A5348" s="3" t="s">
        <v>12</v>
      </c>
      <c r="B5348" s="3">
        <v>2015</v>
      </c>
      <c r="C5348" s="3">
        <v>178</v>
      </c>
      <c r="E5348" s="3">
        <v>-0.32607176999999998</v>
      </c>
      <c r="F5348" s="3">
        <v>104.39117</v>
      </c>
      <c r="G5348" s="3">
        <v>3.5</v>
      </c>
      <c r="H5348" s="3">
        <v>-0.79339990000000005</v>
      </c>
    </row>
    <row r="5349" spans="1:8">
      <c r="A5349" s="3" t="s">
        <v>12</v>
      </c>
      <c r="B5349" s="3">
        <v>2015</v>
      </c>
      <c r="C5349" s="3">
        <v>178</v>
      </c>
      <c r="E5349" s="3">
        <v>-0.32607176999999998</v>
      </c>
      <c r="F5349" s="3">
        <v>104.39117</v>
      </c>
      <c r="G5349" s="3">
        <v>3.5</v>
      </c>
      <c r="H5349" s="3">
        <v>-0.49340000000000001</v>
      </c>
    </row>
    <row r="5350" spans="1:8">
      <c r="A5350" s="3" t="s">
        <v>12</v>
      </c>
      <c r="B5350" s="3">
        <v>2015</v>
      </c>
      <c r="C5350" s="3">
        <v>178</v>
      </c>
      <c r="E5350" s="3">
        <v>-0.32607176999999998</v>
      </c>
      <c r="F5350" s="3">
        <v>104.39117</v>
      </c>
      <c r="G5350" s="3">
        <v>3.5</v>
      </c>
      <c r="H5350" s="3">
        <v>-0.49340000000000001</v>
      </c>
    </row>
    <row r="5351" spans="1:8">
      <c r="A5351" s="3" t="s">
        <v>12</v>
      </c>
      <c r="B5351" s="3">
        <v>2015</v>
      </c>
      <c r="C5351" s="3">
        <v>178</v>
      </c>
      <c r="E5351" s="3">
        <v>-0.32607176999999998</v>
      </c>
      <c r="F5351" s="3">
        <v>104.39117</v>
      </c>
      <c r="G5351" s="3">
        <v>3.5</v>
      </c>
      <c r="H5351" s="3">
        <v>-0.85</v>
      </c>
    </row>
    <row r="5352" spans="1:8">
      <c r="A5352" s="3" t="s">
        <v>12</v>
      </c>
      <c r="B5352" s="3">
        <v>2015</v>
      </c>
      <c r="C5352" s="3">
        <v>178</v>
      </c>
      <c r="E5352" s="3">
        <v>-0.32607176999999998</v>
      </c>
      <c r="F5352" s="3">
        <v>104.39117</v>
      </c>
      <c r="G5352" s="3">
        <v>3.5</v>
      </c>
      <c r="H5352" s="3">
        <v>-0.59640020000000005</v>
      </c>
    </row>
    <row r="5353" spans="1:8">
      <c r="A5353" s="3" t="s">
        <v>12</v>
      </c>
      <c r="B5353" s="3">
        <v>2015</v>
      </c>
      <c r="C5353" s="3">
        <v>178</v>
      </c>
      <c r="E5353" s="3">
        <v>-0.32607176999999998</v>
      </c>
      <c r="F5353" s="3">
        <v>104.39117</v>
      </c>
      <c r="G5353" s="3">
        <v>4.05</v>
      </c>
      <c r="H5353" s="3">
        <v>-0.52359999999999995</v>
      </c>
    </row>
    <row r="5354" spans="1:8">
      <c r="A5354" s="3" t="s">
        <v>12</v>
      </c>
      <c r="B5354" s="3">
        <v>2016</v>
      </c>
      <c r="C5354" s="3">
        <v>178</v>
      </c>
      <c r="E5354" s="3">
        <v>0.34656285999999997</v>
      </c>
      <c r="F5354" s="3">
        <v>76.608620000000002</v>
      </c>
      <c r="G5354" s="3">
        <v>3.55</v>
      </c>
      <c r="H5354" s="3">
        <v>-1.1238999999999999</v>
      </c>
    </row>
    <row r="5355" spans="1:8">
      <c r="A5355" s="3" t="s">
        <v>12</v>
      </c>
      <c r="B5355" s="3">
        <v>2016</v>
      </c>
      <c r="C5355" s="3">
        <v>178</v>
      </c>
      <c r="E5355" s="3">
        <v>0.34656285999999997</v>
      </c>
      <c r="F5355" s="3">
        <v>76.608620000000002</v>
      </c>
      <c r="G5355" s="3">
        <v>3.55</v>
      </c>
      <c r="H5355" s="3">
        <v>-0.89339979999999997</v>
      </c>
    </row>
    <row r="5356" spans="1:8">
      <c r="A5356" s="3" t="s">
        <v>12</v>
      </c>
      <c r="B5356" s="3">
        <v>2016</v>
      </c>
      <c r="C5356" s="3">
        <v>178</v>
      </c>
      <c r="E5356" s="3">
        <v>0.34656285999999997</v>
      </c>
      <c r="F5356" s="3">
        <v>76.608620000000002</v>
      </c>
      <c r="G5356" s="3">
        <v>3.8</v>
      </c>
      <c r="H5356" s="3">
        <v>-0.89339979999999997</v>
      </c>
    </row>
    <row r="5357" spans="1:8">
      <c r="A5357" s="3" t="s">
        <v>12</v>
      </c>
      <c r="B5357" s="3">
        <v>2016</v>
      </c>
      <c r="C5357" s="3">
        <v>178</v>
      </c>
      <c r="E5357" s="3">
        <v>0.34656285999999997</v>
      </c>
      <c r="F5357" s="3">
        <v>76.608620000000002</v>
      </c>
      <c r="G5357" s="3">
        <v>3.7</v>
      </c>
      <c r="H5357" s="3">
        <v>-0.45879989999999998</v>
      </c>
    </row>
    <row r="5358" spans="1:8">
      <c r="A5358" s="3" t="s">
        <v>12</v>
      </c>
      <c r="B5358" s="3">
        <v>2016</v>
      </c>
      <c r="C5358" s="3">
        <v>178</v>
      </c>
      <c r="E5358" s="3">
        <v>0.34656285999999997</v>
      </c>
      <c r="F5358" s="3">
        <v>76.608620000000002</v>
      </c>
      <c r="G5358" s="3">
        <v>3.7</v>
      </c>
      <c r="H5358" s="3">
        <v>-0.53113339999999998</v>
      </c>
    </row>
    <row r="5359" spans="1:8">
      <c r="A5359" s="3" t="s">
        <v>12</v>
      </c>
      <c r="B5359" s="3">
        <v>2016</v>
      </c>
      <c r="C5359" s="3">
        <v>178</v>
      </c>
      <c r="E5359" s="3">
        <v>0.34656285999999997</v>
      </c>
      <c r="F5359" s="3">
        <v>76.608620000000002</v>
      </c>
      <c r="G5359" s="3">
        <v>3.7</v>
      </c>
      <c r="H5359" s="3">
        <v>-0.53113339999999998</v>
      </c>
    </row>
    <row r="5360" spans="1:8">
      <c r="A5360" s="3" t="s">
        <v>12</v>
      </c>
      <c r="B5360" s="3">
        <v>2016</v>
      </c>
      <c r="C5360" s="3">
        <v>178</v>
      </c>
      <c r="E5360" s="3">
        <v>0.34656285999999997</v>
      </c>
      <c r="F5360" s="3">
        <v>76.608620000000002</v>
      </c>
      <c r="G5360" s="3">
        <v>3</v>
      </c>
      <c r="H5360" s="3">
        <v>-0.68333339999999998</v>
      </c>
    </row>
    <row r="5361" spans="1:8">
      <c r="A5361" s="3" t="s">
        <v>12</v>
      </c>
      <c r="B5361" s="3">
        <v>2016</v>
      </c>
      <c r="C5361" s="3">
        <v>178</v>
      </c>
      <c r="E5361" s="3">
        <v>0.34656285999999997</v>
      </c>
      <c r="F5361" s="3">
        <v>76.608620000000002</v>
      </c>
      <c r="G5361" s="3">
        <v>2.95</v>
      </c>
      <c r="H5361" s="3">
        <v>-0.4789332</v>
      </c>
    </row>
    <row r="5362" spans="1:8">
      <c r="A5362" s="3" t="s">
        <v>12</v>
      </c>
      <c r="B5362" s="3">
        <v>2016</v>
      </c>
      <c r="C5362" s="3">
        <v>178</v>
      </c>
      <c r="E5362" s="3">
        <v>0.34656285999999997</v>
      </c>
      <c r="F5362" s="3">
        <v>76.608620000000002</v>
      </c>
      <c r="G5362" s="3">
        <v>2.95</v>
      </c>
      <c r="H5362" s="3">
        <v>-0.32453330000000002</v>
      </c>
    </row>
    <row r="5363" spans="1:8">
      <c r="A5363" s="3" t="s">
        <v>12</v>
      </c>
      <c r="B5363" s="3">
        <v>2016</v>
      </c>
      <c r="C5363" s="3">
        <v>178</v>
      </c>
      <c r="E5363" s="3">
        <v>0.34656285999999997</v>
      </c>
      <c r="F5363" s="3">
        <v>76.608620000000002</v>
      </c>
      <c r="G5363" s="3">
        <v>3.1</v>
      </c>
      <c r="H5363" s="3">
        <v>-6.1333400000000003E-2</v>
      </c>
    </row>
    <row r="5364" spans="1:8">
      <c r="A5364" s="3" t="s">
        <v>12</v>
      </c>
      <c r="B5364" s="3">
        <v>2016</v>
      </c>
      <c r="C5364" s="3">
        <v>178</v>
      </c>
      <c r="E5364" s="3">
        <v>0.34656285999999997</v>
      </c>
      <c r="F5364" s="3">
        <v>76.608620000000002</v>
      </c>
      <c r="G5364" s="3">
        <v>3.1</v>
      </c>
      <c r="H5364" s="3">
        <v>-0.4600668</v>
      </c>
    </row>
    <row r="5365" spans="1:8">
      <c r="A5365" s="3" t="s">
        <v>12</v>
      </c>
      <c r="B5365" s="3">
        <v>2016</v>
      </c>
      <c r="C5365" s="3">
        <v>178</v>
      </c>
      <c r="E5365" s="3">
        <v>0.34656285999999997</v>
      </c>
      <c r="F5365" s="3">
        <v>76.608620000000002</v>
      </c>
      <c r="G5365" s="3">
        <v>3.25</v>
      </c>
      <c r="H5365" s="3">
        <v>-0.43396669999999998</v>
      </c>
    </row>
    <row r="5366" spans="1:8">
      <c r="A5366" s="3" t="s">
        <v>12</v>
      </c>
      <c r="B5366" s="3">
        <v>2017</v>
      </c>
      <c r="C5366" s="3">
        <v>178</v>
      </c>
      <c r="E5366" s="3">
        <v>1.2888383000000001</v>
      </c>
      <c r="F5366" s="3">
        <v>74.213493</v>
      </c>
      <c r="G5366" s="3">
        <v>3</v>
      </c>
      <c r="H5366" s="3">
        <v>-0.27736670000000002</v>
      </c>
    </row>
    <row r="5367" spans="1:8">
      <c r="A5367" s="3" t="s">
        <v>12</v>
      </c>
      <c r="B5367" s="3">
        <v>2017</v>
      </c>
      <c r="C5367" s="3">
        <v>178</v>
      </c>
      <c r="E5367" s="3">
        <v>1.2888383000000001</v>
      </c>
      <c r="F5367" s="3">
        <v>74.213493</v>
      </c>
      <c r="G5367" s="3">
        <v>3</v>
      </c>
      <c r="H5367" s="3">
        <v>-0.88616660000000003</v>
      </c>
    </row>
    <row r="5368" spans="1:8">
      <c r="A5368" s="3" t="s">
        <v>12</v>
      </c>
      <c r="B5368" s="3">
        <v>2017</v>
      </c>
      <c r="C5368" s="3">
        <v>178</v>
      </c>
      <c r="E5368" s="3">
        <v>1.2888383000000001</v>
      </c>
      <c r="F5368" s="3">
        <v>74.213493</v>
      </c>
      <c r="G5368" s="3">
        <v>3</v>
      </c>
      <c r="H5368" s="3">
        <v>-0.88616660000000003</v>
      </c>
    </row>
    <row r="5369" spans="1:8">
      <c r="A5369" s="3" t="s">
        <v>12</v>
      </c>
      <c r="B5369" s="3">
        <v>2017</v>
      </c>
      <c r="C5369" s="3">
        <v>178</v>
      </c>
      <c r="E5369" s="3">
        <v>1.2888383000000001</v>
      </c>
      <c r="F5369" s="3">
        <v>74.213493</v>
      </c>
      <c r="G5369" s="3">
        <v>3</v>
      </c>
      <c r="H5369" s="3">
        <v>-0.81446669999999999</v>
      </c>
    </row>
    <row r="5370" spans="1:8">
      <c r="A5370" s="3" t="s">
        <v>12</v>
      </c>
      <c r="B5370" s="3">
        <v>2017</v>
      </c>
      <c r="C5370" s="3">
        <v>178</v>
      </c>
      <c r="E5370" s="3">
        <v>1.2888383000000001</v>
      </c>
      <c r="F5370" s="3">
        <v>74.213493</v>
      </c>
      <c r="G5370" s="3">
        <v>3</v>
      </c>
      <c r="H5370" s="3">
        <v>-3.2399900000000002E-2</v>
      </c>
    </row>
    <row r="5371" spans="1:8">
      <c r="A5371" s="3" t="s">
        <v>12</v>
      </c>
      <c r="B5371" s="3">
        <v>2017</v>
      </c>
      <c r="C5371" s="3">
        <v>178</v>
      </c>
      <c r="E5371" s="3">
        <v>1.2888383000000001</v>
      </c>
      <c r="F5371" s="3">
        <v>74.213493</v>
      </c>
      <c r="G5371" s="3">
        <v>3.05</v>
      </c>
      <c r="H5371" s="3">
        <v>-3.2399900000000002E-2</v>
      </c>
    </row>
    <row r="5372" spans="1:8">
      <c r="A5372" s="3" t="s">
        <v>12</v>
      </c>
      <c r="B5372" s="3">
        <v>2017</v>
      </c>
      <c r="C5372" s="3">
        <v>178</v>
      </c>
      <c r="E5372" s="3">
        <v>1.2888383000000001</v>
      </c>
      <c r="F5372" s="3">
        <v>74.213493</v>
      </c>
      <c r="G5372" s="3">
        <v>3.15</v>
      </c>
      <c r="H5372" s="3">
        <v>-9.3399899999999994E-2</v>
      </c>
    </row>
    <row r="5373" spans="1:8">
      <c r="A5373" s="3" t="s">
        <v>12</v>
      </c>
      <c r="B5373" s="3">
        <v>2017</v>
      </c>
      <c r="C5373" s="3">
        <v>178</v>
      </c>
      <c r="E5373" s="3">
        <v>1.2888383000000001</v>
      </c>
      <c r="F5373" s="3">
        <v>74.213493</v>
      </c>
      <c r="G5373" s="3">
        <v>3.15</v>
      </c>
      <c r="H5373" s="3">
        <v>-4.1199899999999998E-2</v>
      </c>
    </row>
    <row r="5374" spans="1:8">
      <c r="A5374" s="3" t="s">
        <v>12</v>
      </c>
      <c r="B5374" s="3">
        <v>2017</v>
      </c>
      <c r="C5374" s="3">
        <v>178</v>
      </c>
      <c r="E5374" s="3">
        <v>1.2888383000000001</v>
      </c>
      <c r="F5374" s="3">
        <v>74.213493</v>
      </c>
      <c r="G5374" s="3">
        <v>3.2</v>
      </c>
      <c r="H5374" s="3">
        <v>-9.3399899999999994E-2</v>
      </c>
    </row>
    <row r="5375" spans="1:8">
      <c r="A5375" s="3" t="s">
        <v>12</v>
      </c>
      <c r="B5375" s="3">
        <v>2017</v>
      </c>
      <c r="C5375" s="3">
        <v>178</v>
      </c>
      <c r="E5375" s="3">
        <v>1.2888383000000001</v>
      </c>
      <c r="F5375" s="3">
        <v>74.213493</v>
      </c>
      <c r="G5375" s="3">
        <v>3.3</v>
      </c>
      <c r="H5375" s="3">
        <v>-9.3399899999999994E-2</v>
      </c>
    </row>
    <row r="5376" spans="1:8">
      <c r="A5376" s="3" t="s">
        <v>12</v>
      </c>
      <c r="B5376" s="3">
        <v>2017</v>
      </c>
      <c r="C5376" s="3">
        <v>178</v>
      </c>
      <c r="E5376" s="3">
        <v>1.2888383000000001</v>
      </c>
      <c r="F5376" s="3">
        <v>74.213493</v>
      </c>
      <c r="G5376" s="3">
        <v>3.3</v>
      </c>
      <c r="H5376" s="3">
        <v>-3.11331E-2</v>
      </c>
    </row>
    <row r="5377" spans="1:8">
      <c r="A5377" s="3" t="s">
        <v>12</v>
      </c>
      <c r="B5377" s="3">
        <v>2017</v>
      </c>
      <c r="C5377" s="3">
        <v>178</v>
      </c>
      <c r="E5377" s="3">
        <v>1.2888383000000001</v>
      </c>
      <c r="F5377" s="3">
        <v>74.213493</v>
      </c>
      <c r="G5377" s="3">
        <v>3.5</v>
      </c>
      <c r="H5377" s="3">
        <v>-3.11331E-2</v>
      </c>
    </row>
    <row r="5378" spans="1:8">
      <c r="A5378" s="3" t="s">
        <v>12</v>
      </c>
      <c r="B5378" s="3">
        <v>2018</v>
      </c>
      <c r="C5378" s="3">
        <v>178</v>
      </c>
      <c r="E5378" s="3">
        <v>1.4301869</v>
      </c>
      <c r="F5378" s="3">
        <v>67.329559000000003</v>
      </c>
      <c r="G5378" s="3">
        <v>2.95</v>
      </c>
      <c r="H5378" s="3">
        <v>-2.6733199999999999E-2</v>
      </c>
    </row>
    <row r="5379" spans="1:8">
      <c r="A5379" s="3" t="s">
        <v>12</v>
      </c>
      <c r="B5379" s="3">
        <v>2018</v>
      </c>
      <c r="C5379" s="3">
        <v>178</v>
      </c>
      <c r="E5379" s="3">
        <v>1.4301869</v>
      </c>
      <c r="F5379" s="3">
        <v>67.329559000000003</v>
      </c>
      <c r="G5379" s="3">
        <v>2.95</v>
      </c>
      <c r="H5379" s="3">
        <v>-0.25</v>
      </c>
    </row>
    <row r="5380" spans="1:8">
      <c r="A5380" s="3" t="s">
        <v>12</v>
      </c>
      <c r="B5380" s="3">
        <v>2018</v>
      </c>
      <c r="C5380" s="3">
        <v>178</v>
      </c>
      <c r="E5380" s="3">
        <v>1.4301869</v>
      </c>
      <c r="F5380" s="3">
        <v>67.329559000000003</v>
      </c>
      <c r="G5380" s="3">
        <v>3.1</v>
      </c>
      <c r="H5380" s="3">
        <v>-0.25</v>
      </c>
    </row>
    <row r="5381" spans="1:8">
      <c r="A5381" s="3" t="s">
        <v>12</v>
      </c>
      <c r="B5381" s="3">
        <v>2018</v>
      </c>
      <c r="C5381" s="3">
        <v>178</v>
      </c>
      <c r="E5381" s="3">
        <v>1.4301869</v>
      </c>
      <c r="F5381" s="3">
        <v>67.329559000000003</v>
      </c>
      <c r="G5381" s="3">
        <v>3.1</v>
      </c>
      <c r="H5381" s="3">
        <v>-0.58930000000000005</v>
      </c>
    </row>
    <row r="5382" spans="1:8">
      <c r="A5382" s="3" t="s">
        <v>12</v>
      </c>
      <c r="B5382" s="3">
        <v>2018</v>
      </c>
      <c r="C5382" s="3">
        <v>178</v>
      </c>
      <c r="E5382" s="3">
        <v>1.4301869</v>
      </c>
      <c r="F5382" s="3">
        <v>67.329559000000003</v>
      </c>
      <c r="G5382" s="3">
        <v>3.1</v>
      </c>
      <c r="H5382" s="3">
        <v>0.59526650000000003</v>
      </c>
    </row>
    <row r="5383" spans="1:8">
      <c r="A5383" s="3" t="s">
        <v>12</v>
      </c>
      <c r="B5383" s="3">
        <v>2018</v>
      </c>
      <c r="C5383" s="3">
        <v>178</v>
      </c>
      <c r="E5383" s="3">
        <v>1.4301869</v>
      </c>
      <c r="F5383" s="3">
        <v>67.329559000000003</v>
      </c>
      <c r="G5383" s="3">
        <v>3</v>
      </c>
      <c r="H5383" s="3">
        <v>0.58693320000000004</v>
      </c>
    </row>
    <row r="5384" spans="1:8">
      <c r="A5384" s="3" t="s">
        <v>12</v>
      </c>
      <c r="B5384" s="3">
        <v>2018</v>
      </c>
      <c r="C5384" s="3">
        <v>178</v>
      </c>
      <c r="E5384" s="3">
        <v>1.4301869</v>
      </c>
      <c r="F5384" s="3">
        <v>67.329559000000003</v>
      </c>
      <c r="G5384" s="3">
        <v>3</v>
      </c>
      <c r="H5384" s="3">
        <v>6.4933199999999996E-2</v>
      </c>
    </row>
    <row r="5385" spans="1:8">
      <c r="A5385" s="3" t="s">
        <v>12</v>
      </c>
      <c r="B5385" s="3">
        <v>2018</v>
      </c>
      <c r="C5385" s="3">
        <v>178</v>
      </c>
      <c r="E5385" s="3">
        <v>1.4301869</v>
      </c>
      <c r="F5385" s="3">
        <v>67.329559000000003</v>
      </c>
      <c r="G5385" s="3">
        <v>3.1</v>
      </c>
      <c r="H5385" s="3">
        <v>0.1171334</v>
      </c>
    </row>
    <row r="5386" spans="1:8">
      <c r="A5386" s="3" t="s">
        <v>12</v>
      </c>
      <c r="B5386" s="3">
        <v>2018</v>
      </c>
      <c r="C5386" s="3">
        <v>178</v>
      </c>
      <c r="E5386" s="3">
        <v>1.4301869</v>
      </c>
      <c r="F5386" s="3">
        <v>67.329559000000003</v>
      </c>
      <c r="G5386" s="3">
        <v>3.2</v>
      </c>
      <c r="H5386" s="3">
        <v>0.1171334</v>
      </c>
    </row>
    <row r="5387" spans="1:8">
      <c r="A5387" s="3" t="s">
        <v>12</v>
      </c>
      <c r="B5387" s="3">
        <v>2018</v>
      </c>
      <c r="C5387" s="3">
        <v>178</v>
      </c>
      <c r="E5387" s="3">
        <v>1.4301869</v>
      </c>
      <c r="F5387" s="3">
        <v>67.329559000000003</v>
      </c>
      <c r="G5387" s="3">
        <v>3.1</v>
      </c>
      <c r="H5387" s="3">
        <v>-3.94667E-2</v>
      </c>
    </row>
    <row r="5388" spans="1:8">
      <c r="A5388" s="3" t="s">
        <v>12</v>
      </c>
      <c r="B5388" s="3">
        <v>2018</v>
      </c>
      <c r="C5388" s="3">
        <v>178</v>
      </c>
      <c r="E5388" s="3">
        <v>1.4301869</v>
      </c>
      <c r="F5388" s="3">
        <v>67.329559000000003</v>
      </c>
      <c r="G5388" s="3">
        <v>3.2</v>
      </c>
      <c r="H5388" s="3">
        <v>0.80013339999999999</v>
      </c>
    </row>
    <row r="5389" spans="1:8">
      <c r="A5389" s="3" t="s">
        <v>12</v>
      </c>
      <c r="B5389" s="3">
        <v>2018</v>
      </c>
      <c r="C5389" s="3">
        <v>178</v>
      </c>
      <c r="E5389" s="3">
        <v>1.4301869</v>
      </c>
      <c r="F5389" s="3">
        <v>67.329559000000003</v>
      </c>
      <c r="G5389" s="3">
        <v>3.3</v>
      </c>
      <c r="H5389" s="3">
        <v>0.61743349999999997</v>
      </c>
    </row>
    <row r="5390" spans="1:8">
      <c r="A5390" s="3" t="s">
        <v>12</v>
      </c>
      <c r="B5390" s="3">
        <v>2019</v>
      </c>
      <c r="C5390" s="3">
        <v>178</v>
      </c>
      <c r="E5390" s="3">
        <v>1.5174595</v>
      </c>
      <c r="F5390" s="3">
        <v>62.905079000000001</v>
      </c>
      <c r="G5390" s="3">
        <v>3.05</v>
      </c>
      <c r="H5390" s="3">
        <v>0.69133339999999999</v>
      </c>
    </row>
    <row r="5391" spans="1:8">
      <c r="A5391" s="3" t="s">
        <v>12</v>
      </c>
      <c r="B5391" s="3">
        <v>2019</v>
      </c>
      <c r="C5391" s="3">
        <v>178</v>
      </c>
      <c r="E5391" s="3">
        <v>1.5174595</v>
      </c>
      <c r="F5391" s="3">
        <v>62.905079000000001</v>
      </c>
      <c r="G5391" s="3">
        <v>3.1</v>
      </c>
      <c r="H5391" s="3">
        <v>0.24699989999999999</v>
      </c>
    </row>
    <row r="5392" spans="1:8">
      <c r="A5392" s="3" t="s">
        <v>12</v>
      </c>
      <c r="B5392" s="3">
        <v>2019</v>
      </c>
      <c r="C5392" s="3">
        <v>178</v>
      </c>
      <c r="E5392" s="3">
        <v>1.5174595</v>
      </c>
      <c r="F5392" s="3">
        <v>62.905079000000001</v>
      </c>
      <c r="G5392" s="3">
        <v>2.95</v>
      </c>
      <c r="H5392" s="3">
        <v>0.1947999</v>
      </c>
    </row>
    <row r="5393" spans="1:8">
      <c r="A5393" s="3" t="s">
        <v>12</v>
      </c>
      <c r="B5393" s="3">
        <v>2019</v>
      </c>
      <c r="C5393" s="3">
        <v>178</v>
      </c>
      <c r="E5393" s="3">
        <v>1.5174595</v>
      </c>
      <c r="F5393" s="3">
        <v>62.905079000000001</v>
      </c>
      <c r="G5393" s="3">
        <v>2.95</v>
      </c>
      <c r="H5393" s="3">
        <v>0.16869990000000001</v>
      </c>
    </row>
    <row r="5394" spans="1:8">
      <c r="A5394" s="3" t="s">
        <v>12</v>
      </c>
      <c r="B5394" s="3">
        <v>2019</v>
      </c>
      <c r="C5394" s="3">
        <v>178</v>
      </c>
      <c r="E5394" s="3">
        <v>1.5174595</v>
      </c>
      <c r="F5394" s="3">
        <v>62.905079000000001</v>
      </c>
      <c r="G5394" s="3">
        <v>2.95</v>
      </c>
      <c r="H5394" s="3">
        <v>-4.4033299999999997E-2</v>
      </c>
    </row>
    <row r="5395" spans="1:8">
      <c r="A5395" s="3" t="s">
        <v>12</v>
      </c>
      <c r="B5395" s="3">
        <v>2019</v>
      </c>
      <c r="C5395" s="3">
        <v>178</v>
      </c>
      <c r="E5395" s="3">
        <v>1.5174595</v>
      </c>
      <c r="F5395" s="3">
        <v>62.905079000000001</v>
      </c>
      <c r="G5395" s="3">
        <v>2.8</v>
      </c>
      <c r="H5395" s="3">
        <v>-0.12233330000000001</v>
      </c>
    </row>
    <row r="5396" spans="1:8">
      <c r="A5396" s="3" t="s">
        <v>12</v>
      </c>
      <c r="B5396" s="3">
        <v>2019</v>
      </c>
      <c r="C5396" s="3">
        <v>178</v>
      </c>
      <c r="E5396" s="3">
        <v>1.5174595</v>
      </c>
      <c r="F5396" s="3">
        <v>62.905079000000001</v>
      </c>
      <c r="G5396" s="3">
        <v>2.8</v>
      </c>
      <c r="H5396" s="3">
        <v>-0.12233330000000001</v>
      </c>
    </row>
    <row r="5397" spans="1:8">
      <c r="A5397" s="3" t="s">
        <v>12</v>
      </c>
      <c r="B5397" s="3">
        <v>2019</v>
      </c>
      <c r="C5397" s="3">
        <v>178</v>
      </c>
      <c r="E5397" s="3">
        <v>1.5174595</v>
      </c>
      <c r="F5397" s="3">
        <v>62.905079000000001</v>
      </c>
      <c r="G5397" s="3">
        <v>2.8</v>
      </c>
      <c r="H5397" s="3">
        <v>-1.7933299999999999E-2</v>
      </c>
    </row>
    <row r="5398" spans="1:8">
      <c r="A5398" s="3" t="s">
        <v>12</v>
      </c>
      <c r="B5398" s="3">
        <v>2019</v>
      </c>
      <c r="C5398" s="3">
        <v>178</v>
      </c>
      <c r="E5398" s="3">
        <v>1.5174595</v>
      </c>
      <c r="F5398" s="3">
        <v>62.905079000000001</v>
      </c>
      <c r="G5398" s="3">
        <v>2.8</v>
      </c>
      <c r="H5398" s="3">
        <v>-1.7933299999999999E-2</v>
      </c>
    </row>
    <row r="5399" spans="1:8">
      <c r="A5399" s="3" t="s">
        <v>12</v>
      </c>
      <c r="B5399" s="3">
        <v>2019</v>
      </c>
      <c r="C5399" s="3">
        <v>178</v>
      </c>
      <c r="E5399" s="3">
        <v>1.5174595</v>
      </c>
      <c r="F5399" s="3">
        <v>62.905079000000001</v>
      </c>
      <c r="G5399" s="3">
        <v>2.5</v>
      </c>
      <c r="H5399" s="3">
        <v>-0.43553330000000001</v>
      </c>
    </row>
    <row r="5400" spans="1:8">
      <c r="A5400" s="3" t="s">
        <v>12</v>
      </c>
      <c r="B5400" s="3">
        <v>2019</v>
      </c>
      <c r="C5400" s="3">
        <v>178</v>
      </c>
      <c r="E5400" s="3">
        <v>1.5174595</v>
      </c>
      <c r="F5400" s="3">
        <v>62.905079000000001</v>
      </c>
      <c r="G5400" s="3">
        <v>2.5</v>
      </c>
      <c r="H5400" s="3">
        <v>1.0031330000000001</v>
      </c>
    </row>
    <row r="5401" spans="1:8">
      <c r="A5401" s="3" t="s">
        <v>12</v>
      </c>
      <c r="B5401" s="3">
        <v>2019</v>
      </c>
      <c r="C5401" s="3">
        <v>178</v>
      </c>
      <c r="E5401" s="3">
        <v>1.5174595</v>
      </c>
      <c r="F5401" s="3">
        <v>62.905079000000001</v>
      </c>
      <c r="G5401" s="3">
        <v>2.8</v>
      </c>
      <c r="H5401" s="3">
        <v>0.84653330000000004</v>
      </c>
    </row>
    <row r="5402" spans="1:8">
      <c r="A5402" s="3" t="s">
        <v>21</v>
      </c>
      <c r="B5402" s="3">
        <v>1995</v>
      </c>
      <c r="C5402" s="3">
        <v>182</v>
      </c>
    </row>
    <row r="5403" spans="1:8">
      <c r="A5403" s="3" t="s">
        <v>21</v>
      </c>
      <c r="B5403" s="3">
        <v>1995</v>
      </c>
      <c r="C5403" s="3">
        <v>182</v>
      </c>
    </row>
    <row r="5404" spans="1:8">
      <c r="A5404" s="3" t="s">
        <v>21</v>
      </c>
      <c r="B5404" s="3">
        <v>1995</v>
      </c>
      <c r="C5404" s="3">
        <v>182</v>
      </c>
    </row>
    <row r="5405" spans="1:8">
      <c r="A5405" s="3" t="s">
        <v>21</v>
      </c>
      <c r="B5405" s="3">
        <v>1995</v>
      </c>
      <c r="C5405" s="3">
        <v>182</v>
      </c>
    </row>
    <row r="5406" spans="1:8">
      <c r="A5406" s="3" t="s">
        <v>21</v>
      </c>
      <c r="B5406" s="3">
        <v>1995</v>
      </c>
      <c r="C5406" s="3">
        <v>182</v>
      </c>
    </row>
    <row r="5407" spans="1:8">
      <c r="A5407" s="3" t="s">
        <v>21</v>
      </c>
      <c r="B5407" s="3">
        <v>1995</v>
      </c>
      <c r="C5407" s="3">
        <v>182</v>
      </c>
    </row>
    <row r="5408" spans="1:8">
      <c r="A5408" s="3" t="s">
        <v>21</v>
      </c>
      <c r="B5408" s="3">
        <v>1995</v>
      </c>
      <c r="C5408" s="3">
        <v>182</v>
      </c>
    </row>
    <row r="5409" spans="1:6">
      <c r="A5409" s="3" t="s">
        <v>21</v>
      </c>
      <c r="B5409" s="3">
        <v>1995</v>
      </c>
      <c r="C5409" s="3">
        <v>182</v>
      </c>
    </row>
    <row r="5410" spans="1:6">
      <c r="A5410" s="3" t="s">
        <v>21</v>
      </c>
      <c r="B5410" s="3">
        <v>1995</v>
      </c>
      <c r="C5410" s="3">
        <v>182</v>
      </c>
    </row>
    <row r="5411" spans="1:6">
      <c r="A5411" s="3" t="s">
        <v>21</v>
      </c>
      <c r="B5411" s="3">
        <v>1995</v>
      </c>
      <c r="C5411" s="3">
        <v>182</v>
      </c>
    </row>
    <row r="5412" spans="1:6">
      <c r="A5412" s="3" t="s">
        <v>21</v>
      </c>
      <c r="B5412" s="3">
        <v>1995</v>
      </c>
      <c r="C5412" s="3">
        <v>182</v>
      </c>
    </row>
    <row r="5413" spans="1:6">
      <c r="A5413" s="3" t="s">
        <v>21</v>
      </c>
      <c r="B5413" s="3">
        <v>1995</v>
      </c>
      <c r="C5413" s="3">
        <v>182</v>
      </c>
    </row>
    <row r="5414" spans="1:6">
      <c r="A5414" s="3" t="s">
        <v>21</v>
      </c>
      <c r="B5414" s="3">
        <v>1996</v>
      </c>
      <c r="C5414" s="3">
        <v>182</v>
      </c>
      <c r="E5414" s="3">
        <v>-0.61624175000000003</v>
      </c>
      <c r="F5414" s="3">
        <v>58.310473999999999</v>
      </c>
    </row>
    <row r="5415" spans="1:6">
      <c r="A5415" s="3" t="s">
        <v>21</v>
      </c>
      <c r="B5415" s="3">
        <v>1996</v>
      </c>
      <c r="C5415" s="3">
        <v>182</v>
      </c>
      <c r="E5415" s="3">
        <v>-0.61624175000000003</v>
      </c>
      <c r="F5415" s="3">
        <v>58.310473999999999</v>
      </c>
    </row>
    <row r="5416" spans="1:6">
      <c r="A5416" s="3" t="s">
        <v>21</v>
      </c>
      <c r="B5416" s="3">
        <v>1996</v>
      </c>
      <c r="C5416" s="3">
        <v>182</v>
      </c>
      <c r="E5416" s="3">
        <v>-0.61624175000000003</v>
      </c>
      <c r="F5416" s="3">
        <v>58.310473999999999</v>
      </c>
    </row>
    <row r="5417" spans="1:6">
      <c r="A5417" s="3" t="s">
        <v>21</v>
      </c>
      <c r="B5417" s="3">
        <v>1996</v>
      </c>
      <c r="C5417" s="3">
        <v>182</v>
      </c>
      <c r="E5417" s="3">
        <v>-0.61624175000000003</v>
      </c>
      <c r="F5417" s="3">
        <v>58.310473999999999</v>
      </c>
    </row>
    <row r="5418" spans="1:6">
      <c r="A5418" s="3" t="s">
        <v>21</v>
      </c>
      <c r="B5418" s="3">
        <v>1996</v>
      </c>
      <c r="C5418" s="3">
        <v>182</v>
      </c>
      <c r="E5418" s="3">
        <v>-0.61624175000000003</v>
      </c>
      <c r="F5418" s="3">
        <v>58.310473999999999</v>
      </c>
    </row>
    <row r="5419" spans="1:6">
      <c r="A5419" s="3" t="s">
        <v>21</v>
      </c>
      <c r="B5419" s="3">
        <v>1996</v>
      </c>
      <c r="C5419" s="3">
        <v>182</v>
      </c>
      <c r="E5419" s="3">
        <v>-0.61624175000000003</v>
      </c>
      <c r="F5419" s="3">
        <v>58.310473999999999</v>
      </c>
    </row>
    <row r="5420" spans="1:6">
      <c r="A5420" s="3" t="s">
        <v>21</v>
      </c>
      <c r="B5420" s="3">
        <v>1996</v>
      </c>
      <c r="C5420" s="3">
        <v>182</v>
      </c>
      <c r="E5420" s="3">
        <v>-0.61624175000000003</v>
      </c>
      <c r="F5420" s="3">
        <v>58.310473999999999</v>
      </c>
    </row>
    <row r="5421" spans="1:6">
      <c r="A5421" s="3" t="s">
        <v>21</v>
      </c>
      <c r="B5421" s="3">
        <v>1996</v>
      </c>
      <c r="C5421" s="3">
        <v>182</v>
      </c>
      <c r="E5421" s="3">
        <v>-0.61624175000000003</v>
      </c>
      <c r="F5421" s="3">
        <v>58.310473999999999</v>
      </c>
    </row>
    <row r="5422" spans="1:6">
      <c r="A5422" s="3" t="s">
        <v>21</v>
      </c>
      <c r="B5422" s="3">
        <v>1996</v>
      </c>
      <c r="C5422" s="3">
        <v>182</v>
      </c>
      <c r="E5422" s="3">
        <v>-0.61624175000000003</v>
      </c>
      <c r="F5422" s="3">
        <v>58.310473999999999</v>
      </c>
    </row>
    <row r="5423" spans="1:6">
      <c r="A5423" s="3" t="s">
        <v>21</v>
      </c>
      <c r="B5423" s="3">
        <v>1996</v>
      </c>
      <c r="C5423" s="3">
        <v>182</v>
      </c>
      <c r="E5423" s="3">
        <v>-0.61624175000000003</v>
      </c>
      <c r="F5423" s="3">
        <v>58.310473999999999</v>
      </c>
    </row>
    <row r="5424" spans="1:6">
      <c r="A5424" s="3" t="s">
        <v>21</v>
      </c>
      <c r="B5424" s="3">
        <v>1996</v>
      </c>
      <c r="C5424" s="3">
        <v>182</v>
      </c>
      <c r="E5424" s="3">
        <v>-0.61624175000000003</v>
      </c>
      <c r="F5424" s="3">
        <v>58.310473999999999</v>
      </c>
    </row>
    <row r="5425" spans="1:6">
      <c r="A5425" s="3" t="s">
        <v>21</v>
      </c>
      <c r="B5425" s="3">
        <v>1996</v>
      </c>
      <c r="C5425" s="3">
        <v>182</v>
      </c>
      <c r="E5425" s="3">
        <v>-0.61624175000000003</v>
      </c>
      <c r="F5425" s="3">
        <v>58.310473999999999</v>
      </c>
    </row>
    <row r="5426" spans="1:6">
      <c r="A5426" s="3" t="s">
        <v>21</v>
      </c>
      <c r="B5426" s="3">
        <v>1997</v>
      </c>
      <c r="C5426" s="3">
        <v>182</v>
      </c>
      <c r="E5426" s="3">
        <v>-0.56823319000000005</v>
      </c>
      <c r="F5426" s="3">
        <v>59.510384000000002</v>
      </c>
    </row>
    <row r="5427" spans="1:6">
      <c r="A5427" s="3" t="s">
        <v>21</v>
      </c>
      <c r="B5427" s="3">
        <v>1997</v>
      </c>
      <c r="C5427" s="3">
        <v>182</v>
      </c>
      <c r="E5427" s="3">
        <v>-0.56823319000000005</v>
      </c>
      <c r="F5427" s="3">
        <v>59.510384000000002</v>
      </c>
    </row>
    <row r="5428" spans="1:6">
      <c r="A5428" s="3" t="s">
        <v>21</v>
      </c>
      <c r="B5428" s="3">
        <v>1997</v>
      </c>
      <c r="C5428" s="3">
        <v>182</v>
      </c>
      <c r="E5428" s="3">
        <v>-0.56823319000000005</v>
      </c>
      <c r="F5428" s="3">
        <v>59.510384000000002</v>
      </c>
    </row>
    <row r="5429" spans="1:6">
      <c r="A5429" s="3" t="s">
        <v>21</v>
      </c>
      <c r="B5429" s="3">
        <v>1997</v>
      </c>
      <c r="C5429" s="3">
        <v>182</v>
      </c>
      <c r="E5429" s="3">
        <v>-0.56823319000000005</v>
      </c>
      <c r="F5429" s="3">
        <v>59.510384000000002</v>
      </c>
    </row>
    <row r="5430" spans="1:6">
      <c r="A5430" s="3" t="s">
        <v>21</v>
      </c>
      <c r="B5430" s="3">
        <v>1997</v>
      </c>
      <c r="C5430" s="3">
        <v>182</v>
      </c>
      <c r="E5430" s="3">
        <v>-0.56823319000000005</v>
      </c>
      <c r="F5430" s="3">
        <v>59.510384000000002</v>
      </c>
    </row>
    <row r="5431" spans="1:6">
      <c r="A5431" s="3" t="s">
        <v>21</v>
      </c>
      <c r="B5431" s="3">
        <v>1997</v>
      </c>
      <c r="C5431" s="3">
        <v>182</v>
      </c>
      <c r="E5431" s="3">
        <v>-0.56823319000000005</v>
      </c>
      <c r="F5431" s="3">
        <v>59.510384000000002</v>
      </c>
    </row>
    <row r="5432" spans="1:6">
      <c r="A5432" s="3" t="s">
        <v>21</v>
      </c>
      <c r="B5432" s="3">
        <v>1997</v>
      </c>
      <c r="C5432" s="3">
        <v>182</v>
      </c>
      <c r="E5432" s="3">
        <v>-0.56823319000000005</v>
      </c>
      <c r="F5432" s="3">
        <v>59.510384000000002</v>
      </c>
    </row>
    <row r="5433" spans="1:6">
      <c r="A5433" s="3" t="s">
        <v>21</v>
      </c>
      <c r="B5433" s="3">
        <v>1997</v>
      </c>
      <c r="C5433" s="3">
        <v>182</v>
      </c>
      <c r="E5433" s="3">
        <v>-0.56823319000000005</v>
      </c>
      <c r="F5433" s="3">
        <v>59.510384000000002</v>
      </c>
    </row>
    <row r="5434" spans="1:6">
      <c r="A5434" s="3" t="s">
        <v>21</v>
      </c>
      <c r="B5434" s="3">
        <v>1997</v>
      </c>
      <c r="C5434" s="3">
        <v>182</v>
      </c>
      <c r="E5434" s="3">
        <v>-0.56823319000000005</v>
      </c>
      <c r="F5434" s="3">
        <v>59.510384000000002</v>
      </c>
    </row>
    <row r="5435" spans="1:6">
      <c r="A5435" s="3" t="s">
        <v>21</v>
      </c>
      <c r="B5435" s="3">
        <v>1997</v>
      </c>
      <c r="C5435" s="3">
        <v>182</v>
      </c>
      <c r="E5435" s="3">
        <v>-0.56823319000000005</v>
      </c>
      <c r="F5435" s="3">
        <v>59.510384000000002</v>
      </c>
    </row>
    <row r="5436" spans="1:6">
      <c r="A5436" s="3" t="s">
        <v>21</v>
      </c>
      <c r="B5436" s="3">
        <v>1997</v>
      </c>
      <c r="C5436" s="3">
        <v>182</v>
      </c>
      <c r="E5436" s="3">
        <v>-0.56823319000000005</v>
      </c>
      <c r="F5436" s="3">
        <v>59.510384000000002</v>
      </c>
    </row>
    <row r="5437" spans="1:6">
      <c r="A5437" s="3" t="s">
        <v>21</v>
      </c>
      <c r="B5437" s="3">
        <v>1997</v>
      </c>
      <c r="C5437" s="3">
        <v>182</v>
      </c>
      <c r="E5437" s="3">
        <v>-0.56823319000000005</v>
      </c>
      <c r="F5437" s="3">
        <v>59.510384000000002</v>
      </c>
    </row>
    <row r="5438" spans="1:6">
      <c r="A5438" s="3" t="s">
        <v>21</v>
      </c>
      <c r="B5438" s="3">
        <v>1998</v>
      </c>
      <c r="C5438" s="3">
        <v>182</v>
      </c>
      <c r="E5438" s="3">
        <v>-0.35715717000000002</v>
      </c>
      <c r="F5438" s="3">
        <v>55.19838</v>
      </c>
    </row>
    <row r="5439" spans="1:6">
      <c r="A5439" s="3" t="s">
        <v>21</v>
      </c>
      <c r="B5439" s="3">
        <v>1998</v>
      </c>
      <c r="C5439" s="3">
        <v>182</v>
      </c>
      <c r="E5439" s="3">
        <v>-0.35715717000000002</v>
      </c>
      <c r="F5439" s="3">
        <v>55.19838</v>
      </c>
    </row>
    <row r="5440" spans="1:6">
      <c r="A5440" s="3" t="s">
        <v>21</v>
      </c>
      <c r="B5440" s="3">
        <v>1998</v>
      </c>
      <c r="C5440" s="3">
        <v>182</v>
      </c>
      <c r="E5440" s="3">
        <v>-0.35715717000000002</v>
      </c>
      <c r="F5440" s="3">
        <v>55.19838</v>
      </c>
    </row>
    <row r="5441" spans="1:6">
      <c r="A5441" s="3" t="s">
        <v>21</v>
      </c>
      <c r="B5441" s="3">
        <v>1998</v>
      </c>
      <c r="C5441" s="3">
        <v>182</v>
      </c>
      <c r="E5441" s="3">
        <v>-0.35715717000000002</v>
      </c>
      <c r="F5441" s="3">
        <v>55.19838</v>
      </c>
    </row>
    <row r="5442" spans="1:6">
      <c r="A5442" s="3" t="s">
        <v>21</v>
      </c>
      <c r="B5442" s="3">
        <v>1998</v>
      </c>
      <c r="C5442" s="3">
        <v>182</v>
      </c>
      <c r="E5442" s="3">
        <v>-0.35715717000000002</v>
      </c>
      <c r="F5442" s="3">
        <v>55.19838</v>
      </c>
    </row>
    <row r="5443" spans="1:6">
      <c r="A5443" s="3" t="s">
        <v>21</v>
      </c>
      <c r="B5443" s="3">
        <v>1998</v>
      </c>
      <c r="C5443" s="3">
        <v>182</v>
      </c>
      <c r="E5443" s="3">
        <v>-0.35715717000000002</v>
      </c>
      <c r="F5443" s="3">
        <v>55.19838</v>
      </c>
    </row>
    <row r="5444" spans="1:6">
      <c r="A5444" s="3" t="s">
        <v>21</v>
      </c>
      <c r="B5444" s="3">
        <v>1998</v>
      </c>
      <c r="C5444" s="3">
        <v>182</v>
      </c>
      <c r="E5444" s="3">
        <v>-0.35715717000000002</v>
      </c>
      <c r="F5444" s="3">
        <v>55.19838</v>
      </c>
    </row>
    <row r="5445" spans="1:6">
      <c r="A5445" s="3" t="s">
        <v>21</v>
      </c>
      <c r="B5445" s="3">
        <v>1998</v>
      </c>
      <c r="C5445" s="3">
        <v>182</v>
      </c>
      <c r="E5445" s="3">
        <v>-0.35715717000000002</v>
      </c>
      <c r="F5445" s="3">
        <v>55.19838</v>
      </c>
    </row>
    <row r="5446" spans="1:6">
      <c r="A5446" s="3" t="s">
        <v>21</v>
      </c>
      <c r="B5446" s="3">
        <v>1998</v>
      </c>
      <c r="C5446" s="3">
        <v>182</v>
      </c>
      <c r="E5446" s="3">
        <v>-0.35715717000000002</v>
      </c>
      <c r="F5446" s="3">
        <v>55.19838</v>
      </c>
    </row>
    <row r="5447" spans="1:6">
      <c r="A5447" s="3" t="s">
        <v>21</v>
      </c>
      <c r="B5447" s="3">
        <v>1998</v>
      </c>
      <c r="C5447" s="3">
        <v>182</v>
      </c>
      <c r="E5447" s="3">
        <v>-0.35715717000000002</v>
      </c>
      <c r="F5447" s="3">
        <v>55.19838</v>
      </c>
    </row>
    <row r="5448" spans="1:6">
      <c r="A5448" s="3" t="s">
        <v>21</v>
      </c>
      <c r="B5448" s="3">
        <v>1998</v>
      </c>
      <c r="C5448" s="3">
        <v>182</v>
      </c>
      <c r="E5448" s="3">
        <v>-0.35715717000000002</v>
      </c>
      <c r="F5448" s="3">
        <v>55.19838</v>
      </c>
    </row>
    <row r="5449" spans="1:6">
      <c r="A5449" s="3" t="s">
        <v>21</v>
      </c>
      <c r="B5449" s="3">
        <v>1998</v>
      </c>
      <c r="C5449" s="3">
        <v>182</v>
      </c>
      <c r="E5449" s="3">
        <v>-0.35715717000000002</v>
      </c>
      <c r="F5449" s="3">
        <v>55.19838</v>
      </c>
    </row>
    <row r="5450" spans="1:6">
      <c r="A5450" s="3" t="s">
        <v>21</v>
      </c>
      <c r="B5450" s="3">
        <v>1999</v>
      </c>
      <c r="C5450" s="3">
        <v>182</v>
      </c>
      <c r="E5450" s="3">
        <v>-1.6716107</v>
      </c>
      <c r="F5450" s="3">
        <v>51.842151999999999</v>
      </c>
    </row>
    <row r="5451" spans="1:6">
      <c r="A5451" s="3" t="s">
        <v>21</v>
      </c>
      <c r="B5451" s="3">
        <v>1999</v>
      </c>
      <c r="C5451" s="3">
        <v>182</v>
      </c>
      <c r="E5451" s="3">
        <v>-1.6716107</v>
      </c>
      <c r="F5451" s="3">
        <v>51.842151999999999</v>
      </c>
    </row>
    <row r="5452" spans="1:6">
      <c r="A5452" s="3" t="s">
        <v>21</v>
      </c>
      <c r="B5452" s="3">
        <v>1999</v>
      </c>
      <c r="C5452" s="3">
        <v>182</v>
      </c>
      <c r="E5452" s="3">
        <v>-1.6716107</v>
      </c>
      <c r="F5452" s="3">
        <v>51.842151999999999</v>
      </c>
    </row>
    <row r="5453" spans="1:6">
      <c r="A5453" s="3" t="s">
        <v>21</v>
      </c>
      <c r="B5453" s="3">
        <v>1999</v>
      </c>
      <c r="C5453" s="3">
        <v>182</v>
      </c>
      <c r="E5453" s="3">
        <v>-1.6716107</v>
      </c>
      <c r="F5453" s="3">
        <v>51.842151999999999</v>
      </c>
    </row>
    <row r="5454" spans="1:6">
      <c r="A5454" s="3" t="s">
        <v>21</v>
      </c>
      <c r="B5454" s="3">
        <v>1999</v>
      </c>
      <c r="C5454" s="3">
        <v>182</v>
      </c>
      <c r="E5454" s="3">
        <v>-1.6716107</v>
      </c>
      <c r="F5454" s="3">
        <v>51.842151999999999</v>
      </c>
    </row>
    <row r="5455" spans="1:6">
      <c r="A5455" s="3" t="s">
        <v>21</v>
      </c>
      <c r="B5455" s="3">
        <v>1999</v>
      </c>
      <c r="C5455" s="3">
        <v>182</v>
      </c>
      <c r="E5455" s="3">
        <v>-1.6716107</v>
      </c>
      <c r="F5455" s="3">
        <v>51.842151999999999</v>
      </c>
    </row>
    <row r="5456" spans="1:6">
      <c r="A5456" s="3" t="s">
        <v>21</v>
      </c>
      <c r="B5456" s="3">
        <v>1999</v>
      </c>
      <c r="C5456" s="3">
        <v>182</v>
      </c>
      <c r="E5456" s="3">
        <v>-1.6716107</v>
      </c>
      <c r="F5456" s="3">
        <v>51.842151999999999</v>
      </c>
    </row>
    <row r="5457" spans="1:6">
      <c r="A5457" s="3" t="s">
        <v>21</v>
      </c>
      <c r="B5457" s="3">
        <v>1999</v>
      </c>
      <c r="C5457" s="3">
        <v>182</v>
      </c>
      <c r="E5457" s="3">
        <v>-1.6716107</v>
      </c>
      <c r="F5457" s="3">
        <v>51.842151999999999</v>
      </c>
    </row>
    <row r="5458" spans="1:6">
      <c r="A5458" s="3" t="s">
        <v>21</v>
      </c>
      <c r="B5458" s="3">
        <v>1999</v>
      </c>
      <c r="C5458" s="3">
        <v>182</v>
      </c>
      <c r="E5458" s="3">
        <v>-1.6716107</v>
      </c>
      <c r="F5458" s="3">
        <v>51.842151999999999</v>
      </c>
    </row>
    <row r="5459" spans="1:6">
      <c r="A5459" s="3" t="s">
        <v>21</v>
      </c>
      <c r="B5459" s="3">
        <v>1999</v>
      </c>
      <c r="C5459" s="3">
        <v>182</v>
      </c>
      <c r="E5459" s="3">
        <v>-1.6716107</v>
      </c>
      <c r="F5459" s="3">
        <v>51.842151999999999</v>
      </c>
    </row>
    <row r="5460" spans="1:6">
      <c r="A5460" s="3" t="s">
        <v>21</v>
      </c>
      <c r="B5460" s="3">
        <v>1999</v>
      </c>
      <c r="C5460" s="3">
        <v>182</v>
      </c>
      <c r="E5460" s="3">
        <v>-1.6716107</v>
      </c>
      <c r="F5460" s="3">
        <v>51.842151999999999</v>
      </c>
    </row>
    <row r="5461" spans="1:6">
      <c r="A5461" s="3" t="s">
        <v>21</v>
      </c>
      <c r="B5461" s="3">
        <v>1999</v>
      </c>
      <c r="C5461" s="3">
        <v>182</v>
      </c>
      <c r="E5461" s="3">
        <v>-1.6716107</v>
      </c>
      <c r="F5461" s="3">
        <v>51.842151999999999</v>
      </c>
    </row>
    <row r="5462" spans="1:6">
      <c r="A5462" s="3" t="s">
        <v>21</v>
      </c>
      <c r="B5462" s="3">
        <v>2000</v>
      </c>
      <c r="C5462" s="3">
        <v>182</v>
      </c>
      <c r="E5462" s="3">
        <v>-0.45432517</v>
      </c>
      <c r="F5462" s="3">
        <v>51.064644000000001</v>
      </c>
    </row>
    <row r="5463" spans="1:6">
      <c r="A5463" s="3" t="s">
        <v>21</v>
      </c>
      <c r="B5463" s="3">
        <v>2000</v>
      </c>
      <c r="C5463" s="3">
        <v>182</v>
      </c>
      <c r="E5463" s="3">
        <v>-0.45432517</v>
      </c>
      <c r="F5463" s="3">
        <v>51.064644000000001</v>
      </c>
    </row>
    <row r="5464" spans="1:6">
      <c r="A5464" s="3" t="s">
        <v>21</v>
      </c>
      <c r="B5464" s="3">
        <v>2000</v>
      </c>
      <c r="C5464" s="3">
        <v>182</v>
      </c>
      <c r="E5464" s="3">
        <v>-0.45432517</v>
      </c>
      <c r="F5464" s="3">
        <v>51.064644000000001</v>
      </c>
    </row>
    <row r="5465" spans="1:6">
      <c r="A5465" s="3" t="s">
        <v>21</v>
      </c>
      <c r="B5465" s="3">
        <v>2000</v>
      </c>
      <c r="C5465" s="3">
        <v>182</v>
      </c>
      <c r="E5465" s="3">
        <v>-0.45432517</v>
      </c>
      <c r="F5465" s="3">
        <v>51.064644000000001</v>
      </c>
    </row>
    <row r="5466" spans="1:6">
      <c r="A5466" s="3" t="s">
        <v>21</v>
      </c>
      <c r="B5466" s="3">
        <v>2000</v>
      </c>
      <c r="C5466" s="3">
        <v>182</v>
      </c>
      <c r="E5466" s="3">
        <v>-0.45432517</v>
      </c>
      <c r="F5466" s="3">
        <v>51.064644000000001</v>
      </c>
    </row>
    <row r="5467" spans="1:6">
      <c r="A5467" s="3" t="s">
        <v>21</v>
      </c>
      <c r="B5467" s="3">
        <v>2000</v>
      </c>
      <c r="C5467" s="3">
        <v>182</v>
      </c>
      <c r="E5467" s="3">
        <v>-0.45432517</v>
      </c>
      <c r="F5467" s="3">
        <v>51.064644000000001</v>
      </c>
    </row>
    <row r="5468" spans="1:6">
      <c r="A5468" s="3" t="s">
        <v>21</v>
      </c>
      <c r="B5468" s="3">
        <v>2000</v>
      </c>
      <c r="C5468" s="3">
        <v>182</v>
      </c>
      <c r="E5468" s="3">
        <v>-0.45432517</v>
      </c>
      <c r="F5468" s="3">
        <v>51.064644000000001</v>
      </c>
    </row>
    <row r="5469" spans="1:6">
      <c r="A5469" s="3" t="s">
        <v>21</v>
      </c>
      <c r="B5469" s="3">
        <v>2000</v>
      </c>
      <c r="C5469" s="3">
        <v>182</v>
      </c>
      <c r="E5469" s="3">
        <v>-0.45432517</v>
      </c>
      <c r="F5469" s="3">
        <v>51.064644000000001</v>
      </c>
    </row>
    <row r="5470" spans="1:6">
      <c r="A5470" s="3" t="s">
        <v>21</v>
      </c>
      <c r="B5470" s="3">
        <v>2000</v>
      </c>
      <c r="C5470" s="3">
        <v>182</v>
      </c>
      <c r="E5470" s="3">
        <v>-0.45432517</v>
      </c>
      <c r="F5470" s="3">
        <v>51.064644000000001</v>
      </c>
    </row>
    <row r="5471" spans="1:6">
      <c r="A5471" s="3" t="s">
        <v>21</v>
      </c>
      <c r="B5471" s="3">
        <v>2000</v>
      </c>
      <c r="C5471" s="3">
        <v>182</v>
      </c>
      <c r="E5471" s="3">
        <v>-0.45432517</v>
      </c>
      <c r="F5471" s="3">
        <v>51.064644000000001</v>
      </c>
    </row>
    <row r="5472" spans="1:6">
      <c r="A5472" s="3" t="s">
        <v>21</v>
      </c>
      <c r="B5472" s="3">
        <v>2000</v>
      </c>
      <c r="C5472" s="3">
        <v>182</v>
      </c>
      <c r="E5472" s="3">
        <v>-0.45432517</v>
      </c>
      <c r="F5472" s="3">
        <v>51.064644000000001</v>
      </c>
    </row>
    <row r="5473" spans="1:6">
      <c r="A5473" s="3" t="s">
        <v>21</v>
      </c>
      <c r="B5473" s="3">
        <v>2000</v>
      </c>
      <c r="C5473" s="3">
        <v>182</v>
      </c>
      <c r="E5473" s="3">
        <v>-0.45432517</v>
      </c>
      <c r="F5473" s="3">
        <v>51.064644000000001</v>
      </c>
    </row>
    <row r="5474" spans="1:6">
      <c r="A5474" s="3" t="s">
        <v>21</v>
      </c>
      <c r="B5474" s="3">
        <v>2001</v>
      </c>
      <c r="C5474" s="3">
        <v>182</v>
      </c>
      <c r="D5474" s="3">
        <v>5.1782272999999996</v>
      </c>
      <c r="E5474" s="3">
        <v>-0.6910364</v>
      </c>
      <c r="F5474" s="3">
        <v>50.336993999999997</v>
      </c>
    </row>
    <row r="5475" spans="1:6">
      <c r="A5475" s="3" t="s">
        <v>21</v>
      </c>
      <c r="B5475" s="3">
        <v>2001</v>
      </c>
      <c r="C5475" s="3">
        <v>182</v>
      </c>
      <c r="D5475" s="3">
        <v>5.1665000000000001</v>
      </c>
      <c r="E5475" s="3">
        <v>-0.6910364</v>
      </c>
      <c r="F5475" s="3">
        <v>50.336993999999997</v>
      </c>
    </row>
    <row r="5476" spans="1:6">
      <c r="A5476" s="3" t="s">
        <v>21</v>
      </c>
      <c r="B5476" s="3">
        <v>2001</v>
      </c>
      <c r="C5476" s="3">
        <v>182</v>
      </c>
      <c r="D5476" s="3">
        <v>5.1196364000000001</v>
      </c>
      <c r="E5476" s="3">
        <v>-0.6910364</v>
      </c>
      <c r="F5476" s="3">
        <v>50.336993999999997</v>
      </c>
    </row>
    <row r="5477" spans="1:6">
      <c r="A5477" s="3" t="s">
        <v>21</v>
      </c>
      <c r="B5477" s="3">
        <v>2001</v>
      </c>
      <c r="C5477" s="3">
        <v>182</v>
      </c>
      <c r="D5477" s="3">
        <v>5.2773810000000001</v>
      </c>
      <c r="E5477" s="3">
        <v>-0.6910364</v>
      </c>
      <c r="F5477" s="3">
        <v>50.336993999999997</v>
      </c>
    </row>
    <row r="5478" spans="1:6">
      <c r="A5478" s="3" t="s">
        <v>21</v>
      </c>
      <c r="B5478" s="3">
        <v>2001</v>
      </c>
      <c r="C5478" s="3">
        <v>182</v>
      </c>
      <c r="D5478" s="3">
        <v>5.4486521999999997</v>
      </c>
      <c r="E5478" s="3">
        <v>-0.6910364</v>
      </c>
      <c r="F5478" s="3">
        <v>50.336993999999997</v>
      </c>
    </row>
    <row r="5479" spans="1:6">
      <c r="A5479" s="3" t="s">
        <v>21</v>
      </c>
      <c r="B5479" s="3">
        <v>2001</v>
      </c>
      <c r="C5479" s="3">
        <v>182</v>
      </c>
      <c r="D5479" s="3">
        <v>5.3979524000000003</v>
      </c>
      <c r="E5479" s="3">
        <v>-0.6910364</v>
      </c>
      <c r="F5479" s="3">
        <v>50.336993999999997</v>
      </c>
    </row>
    <row r="5480" spans="1:6">
      <c r="A5480" s="3" t="s">
        <v>21</v>
      </c>
      <c r="B5480" s="3">
        <v>2001</v>
      </c>
      <c r="C5480" s="3">
        <v>182</v>
      </c>
      <c r="D5480" s="3">
        <v>5.4082727000000004</v>
      </c>
      <c r="E5480" s="3">
        <v>-0.6910364</v>
      </c>
      <c r="F5480" s="3">
        <v>50.336993999999997</v>
      </c>
    </row>
    <row r="5481" spans="1:6">
      <c r="A5481" s="3" t="s">
        <v>21</v>
      </c>
      <c r="B5481" s="3">
        <v>2001</v>
      </c>
      <c r="C5481" s="3">
        <v>182</v>
      </c>
      <c r="D5481" s="3">
        <v>5.2053042999999999</v>
      </c>
      <c r="E5481" s="3">
        <v>-0.6910364</v>
      </c>
      <c r="F5481" s="3">
        <v>50.336993999999997</v>
      </c>
    </row>
    <row r="5482" spans="1:6">
      <c r="A5482" s="3" t="s">
        <v>21</v>
      </c>
      <c r="B5482" s="3">
        <v>2001</v>
      </c>
      <c r="C5482" s="3">
        <v>182</v>
      </c>
      <c r="D5482" s="3">
        <v>5.1867000000000001</v>
      </c>
      <c r="E5482" s="3">
        <v>-0.6910364</v>
      </c>
      <c r="F5482" s="3">
        <v>50.336993999999997</v>
      </c>
    </row>
    <row r="5483" spans="1:6">
      <c r="A5483" s="3" t="s">
        <v>21</v>
      </c>
      <c r="B5483" s="3">
        <v>2001</v>
      </c>
      <c r="C5483" s="3">
        <v>182</v>
      </c>
      <c r="D5483" s="3">
        <v>4.9314347999999999</v>
      </c>
      <c r="E5483" s="3">
        <v>-0.6910364</v>
      </c>
      <c r="F5483" s="3">
        <v>50.336993999999997</v>
      </c>
    </row>
    <row r="5484" spans="1:6">
      <c r="A5484" s="3" t="s">
        <v>21</v>
      </c>
      <c r="B5484" s="3">
        <v>2001</v>
      </c>
      <c r="C5484" s="3">
        <v>182</v>
      </c>
      <c r="D5484" s="3">
        <v>4.7750455000000001</v>
      </c>
      <c r="E5484" s="3">
        <v>-0.6910364</v>
      </c>
      <c r="F5484" s="3">
        <v>50.336993999999997</v>
      </c>
    </row>
    <row r="5485" spans="1:6">
      <c r="A5485" s="3" t="s">
        <v>21</v>
      </c>
      <c r="B5485" s="3">
        <v>2001</v>
      </c>
      <c r="C5485" s="3">
        <v>182</v>
      </c>
      <c r="D5485" s="3">
        <v>5.0277143000000004</v>
      </c>
      <c r="E5485" s="3">
        <v>-0.6910364</v>
      </c>
      <c r="F5485" s="3">
        <v>50.336993999999997</v>
      </c>
    </row>
    <row r="5486" spans="1:6">
      <c r="A5486" s="3" t="s">
        <v>21</v>
      </c>
      <c r="B5486" s="3">
        <v>2002</v>
      </c>
      <c r="C5486" s="3">
        <v>182</v>
      </c>
      <c r="D5486" s="3">
        <v>5.0846087000000004</v>
      </c>
      <c r="E5486" s="3">
        <v>-2.2863761999999999</v>
      </c>
      <c r="F5486" s="3">
        <v>53.436897000000002</v>
      </c>
    </row>
    <row r="5487" spans="1:6">
      <c r="A5487" s="3" t="s">
        <v>21</v>
      </c>
      <c r="B5487" s="3">
        <v>2002</v>
      </c>
      <c r="C5487" s="3">
        <v>182</v>
      </c>
      <c r="D5487" s="3">
        <v>5.1524999999999999</v>
      </c>
      <c r="E5487" s="3">
        <v>-2.2863761999999999</v>
      </c>
      <c r="F5487" s="3">
        <v>53.436897000000002</v>
      </c>
    </row>
    <row r="5488" spans="1:6">
      <c r="A5488" s="3" t="s">
        <v>21</v>
      </c>
      <c r="B5488" s="3">
        <v>2002</v>
      </c>
      <c r="C5488" s="3">
        <v>182</v>
      </c>
      <c r="D5488" s="3">
        <v>5.3984285999999999</v>
      </c>
      <c r="E5488" s="3">
        <v>-2.2863761999999999</v>
      </c>
      <c r="F5488" s="3">
        <v>53.436897000000002</v>
      </c>
    </row>
    <row r="5489" spans="1:6">
      <c r="A5489" s="3" t="s">
        <v>21</v>
      </c>
      <c r="B5489" s="3">
        <v>2002</v>
      </c>
      <c r="C5489" s="3">
        <v>182</v>
      </c>
      <c r="D5489" s="3">
        <v>5.3994545</v>
      </c>
      <c r="E5489" s="3">
        <v>-2.2863761999999999</v>
      </c>
      <c r="F5489" s="3">
        <v>53.436897000000002</v>
      </c>
    </row>
    <row r="5490" spans="1:6">
      <c r="A5490" s="3" t="s">
        <v>21</v>
      </c>
      <c r="B5490" s="3">
        <v>2002</v>
      </c>
      <c r="C5490" s="3">
        <v>182</v>
      </c>
      <c r="D5490" s="3">
        <v>5.4079565000000001</v>
      </c>
      <c r="E5490" s="3">
        <v>-2.2863761999999999</v>
      </c>
      <c r="F5490" s="3">
        <v>53.436897000000002</v>
      </c>
    </row>
    <row r="5491" spans="1:6">
      <c r="A5491" s="3" t="s">
        <v>21</v>
      </c>
      <c r="B5491" s="3">
        <v>2002</v>
      </c>
      <c r="C5491" s="3">
        <v>182</v>
      </c>
      <c r="D5491" s="3">
        <v>5.2704000000000004</v>
      </c>
      <c r="E5491" s="3">
        <v>-2.2863761999999999</v>
      </c>
      <c r="F5491" s="3">
        <v>53.436897000000002</v>
      </c>
    </row>
    <row r="5492" spans="1:6">
      <c r="A5492" s="3" t="s">
        <v>21</v>
      </c>
      <c r="B5492" s="3">
        <v>2002</v>
      </c>
      <c r="C5492" s="3">
        <v>182</v>
      </c>
      <c r="D5492" s="3">
        <v>5.1271738999999998</v>
      </c>
      <c r="E5492" s="3">
        <v>-2.2863761999999999</v>
      </c>
      <c r="F5492" s="3">
        <v>53.436897000000002</v>
      </c>
    </row>
    <row r="5493" spans="1:6">
      <c r="A5493" s="3" t="s">
        <v>21</v>
      </c>
      <c r="B5493" s="3">
        <v>2002</v>
      </c>
      <c r="C5493" s="3">
        <v>182</v>
      </c>
      <c r="D5493" s="3">
        <v>4.8608636000000001</v>
      </c>
      <c r="E5493" s="3">
        <v>-2.2863761999999999</v>
      </c>
      <c r="F5493" s="3">
        <v>53.436897000000002</v>
      </c>
    </row>
    <row r="5494" spans="1:6">
      <c r="A5494" s="3" t="s">
        <v>21</v>
      </c>
      <c r="B5494" s="3">
        <v>2002</v>
      </c>
      <c r="C5494" s="3">
        <v>182</v>
      </c>
      <c r="D5494" s="3">
        <v>4.6409048000000004</v>
      </c>
      <c r="E5494" s="3">
        <v>-2.2863761999999999</v>
      </c>
      <c r="F5494" s="3">
        <v>53.436897000000002</v>
      </c>
    </row>
    <row r="5495" spans="1:6">
      <c r="A5495" s="3" t="s">
        <v>21</v>
      </c>
      <c r="B5495" s="3">
        <v>2002</v>
      </c>
      <c r="C5495" s="3">
        <v>182</v>
      </c>
      <c r="D5495" s="3">
        <v>4.7141304000000002</v>
      </c>
      <c r="E5495" s="3">
        <v>-2.2863761999999999</v>
      </c>
      <c r="F5495" s="3">
        <v>53.436897000000002</v>
      </c>
    </row>
    <row r="5496" spans="1:6">
      <c r="A5496" s="3" t="s">
        <v>21</v>
      </c>
      <c r="B5496" s="3">
        <v>2002</v>
      </c>
      <c r="C5496" s="3">
        <v>182</v>
      </c>
      <c r="D5496" s="3">
        <v>4.6655714000000001</v>
      </c>
      <c r="E5496" s="3">
        <v>-2.2863761999999999</v>
      </c>
      <c r="F5496" s="3">
        <v>53.436897000000002</v>
      </c>
    </row>
    <row r="5497" spans="1:6">
      <c r="A5497" s="3" t="s">
        <v>21</v>
      </c>
      <c r="B5497" s="3">
        <v>2002</v>
      </c>
      <c r="C5497" s="3">
        <v>182</v>
      </c>
      <c r="D5497" s="3">
        <v>4.4618636</v>
      </c>
      <c r="E5497" s="3">
        <v>-2.2863761999999999</v>
      </c>
      <c r="F5497" s="3">
        <v>53.436897000000002</v>
      </c>
    </row>
    <row r="5498" spans="1:6">
      <c r="A5498" s="3" t="s">
        <v>21</v>
      </c>
      <c r="B5498" s="3">
        <v>2003</v>
      </c>
      <c r="C5498" s="3">
        <v>182</v>
      </c>
      <c r="D5498" s="3">
        <v>4.2788260999999999</v>
      </c>
      <c r="E5498" s="3">
        <v>-0.81259048</v>
      </c>
      <c r="F5498" s="3">
        <v>56.213005000000003</v>
      </c>
    </row>
    <row r="5499" spans="1:6">
      <c r="A5499" s="3" t="s">
        <v>21</v>
      </c>
      <c r="B5499" s="3">
        <v>2003</v>
      </c>
      <c r="C5499" s="3">
        <v>182</v>
      </c>
      <c r="D5499" s="3">
        <v>4.0575999999999999</v>
      </c>
      <c r="E5499" s="3">
        <v>-0.81259048</v>
      </c>
      <c r="F5499" s="3">
        <v>56.213005000000003</v>
      </c>
    </row>
    <row r="5500" spans="1:6">
      <c r="A5500" s="3" t="s">
        <v>21</v>
      </c>
      <c r="B5500" s="3">
        <v>2003</v>
      </c>
      <c r="C5500" s="3">
        <v>182</v>
      </c>
      <c r="D5500" s="3">
        <v>4.1846667000000002</v>
      </c>
      <c r="E5500" s="3">
        <v>-0.81259048</v>
      </c>
      <c r="F5500" s="3">
        <v>56.213005000000003</v>
      </c>
    </row>
    <row r="5501" spans="1:6">
      <c r="A5501" s="3" t="s">
        <v>21</v>
      </c>
      <c r="B5501" s="3">
        <v>2003</v>
      </c>
      <c r="C5501" s="3">
        <v>182</v>
      </c>
      <c r="D5501" s="3">
        <v>4.3092272999999999</v>
      </c>
      <c r="E5501" s="3">
        <v>-0.81259048</v>
      </c>
      <c r="F5501" s="3">
        <v>56.213005000000003</v>
      </c>
    </row>
    <row r="5502" spans="1:6">
      <c r="A5502" s="3" t="s">
        <v>21</v>
      </c>
      <c r="B5502" s="3">
        <v>2003</v>
      </c>
      <c r="C5502" s="3">
        <v>182</v>
      </c>
      <c r="D5502" s="3">
        <v>3.9948636</v>
      </c>
      <c r="E5502" s="3">
        <v>-0.81259048</v>
      </c>
      <c r="F5502" s="3">
        <v>56.213005000000003</v>
      </c>
    </row>
    <row r="5503" spans="1:6">
      <c r="A5503" s="3" t="s">
        <v>21</v>
      </c>
      <c r="B5503" s="3">
        <v>2003</v>
      </c>
      <c r="C5503" s="3">
        <v>182</v>
      </c>
      <c r="D5503" s="3">
        <v>3.7959524</v>
      </c>
      <c r="E5503" s="3">
        <v>-0.81259048</v>
      </c>
      <c r="F5503" s="3">
        <v>56.213005000000003</v>
      </c>
    </row>
    <row r="5504" spans="1:6">
      <c r="A5504" s="3" t="s">
        <v>21</v>
      </c>
      <c r="B5504" s="3">
        <v>2003</v>
      </c>
      <c r="C5504" s="3">
        <v>182</v>
      </c>
      <c r="D5504" s="3">
        <v>4.1025651999999999</v>
      </c>
      <c r="E5504" s="3">
        <v>-0.81259048</v>
      </c>
      <c r="F5504" s="3">
        <v>56.213005000000003</v>
      </c>
    </row>
    <row r="5505" spans="1:6">
      <c r="A5505" s="3" t="s">
        <v>21</v>
      </c>
      <c r="B5505" s="3">
        <v>2003</v>
      </c>
      <c r="C5505" s="3">
        <v>182</v>
      </c>
      <c r="D5505" s="3">
        <v>4.2689047999999996</v>
      </c>
      <c r="E5505" s="3">
        <v>-0.81259048</v>
      </c>
      <c r="F5505" s="3">
        <v>56.213005000000003</v>
      </c>
    </row>
    <row r="5506" spans="1:6">
      <c r="A5506" s="3" t="s">
        <v>21</v>
      </c>
      <c r="B5506" s="3">
        <v>2003</v>
      </c>
      <c r="C5506" s="3">
        <v>182</v>
      </c>
      <c r="D5506" s="3">
        <v>4.2958635999999997</v>
      </c>
      <c r="E5506" s="3">
        <v>-0.81259048</v>
      </c>
      <c r="F5506" s="3">
        <v>56.213005000000003</v>
      </c>
    </row>
    <row r="5507" spans="1:6">
      <c r="A5507" s="3" t="s">
        <v>21</v>
      </c>
      <c r="B5507" s="3">
        <v>2003</v>
      </c>
      <c r="C5507" s="3">
        <v>182</v>
      </c>
      <c r="D5507" s="3">
        <v>4.3756956999999996</v>
      </c>
      <c r="E5507" s="3">
        <v>-0.81259048</v>
      </c>
      <c r="F5507" s="3">
        <v>56.213005000000003</v>
      </c>
    </row>
    <row r="5508" spans="1:6">
      <c r="A5508" s="3" t="s">
        <v>21</v>
      </c>
      <c r="B5508" s="3">
        <v>2003</v>
      </c>
      <c r="C5508" s="3">
        <v>182</v>
      </c>
      <c r="D5508" s="3">
        <v>4.5461</v>
      </c>
      <c r="E5508" s="3">
        <v>-0.81259048</v>
      </c>
      <c r="F5508" s="3">
        <v>56.213005000000003</v>
      </c>
    </row>
    <row r="5509" spans="1:6">
      <c r="A5509" s="3" t="s">
        <v>21</v>
      </c>
      <c r="B5509" s="3">
        <v>2003</v>
      </c>
      <c r="C5509" s="3">
        <v>182</v>
      </c>
      <c r="D5509" s="3">
        <v>4.4753043000000003</v>
      </c>
      <c r="E5509" s="3">
        <v>-0.81259048</v>
      </c>
      <c r="F5509" s="3">
        <v>56.213005000000003</v>
      </c>
    </row>
    <row r="5510" spans="1:6">
      <c r="A5510" s="3" t="s">
        <v>21</v>
      </c>
      <c r="B5510" s="3">
        <v>2004</v>
      </c>
      <c r="C5510" s="3">
        <v>182</v>
      </c>
      <c r="D5510" s="3">
        <v>4.3490000000000002</v>
      </c>
      <c r="E5510" s="3">
        <v>-2.0612590000000002</v>
      </c>
      <c r="F5510" s="3">
        <v>58.689182000000002</v>
      </c>
    </row>
    <row r="5511" spans="1:6">
      <c r="A5511" s="3" t="s">
        <v>21</v>
      </c>
      <c r="B5511" s="3">
        <v>2004</v>
      </c>
      <c r="C5511" s="3">
        <v>182</v>
      </c>
      <c r="D5511" s="3">
        <v>4.2888500000000001</v>
      </c>
      <c r="E5511" s="3">
        <v>-2.0612590000000002</v>
      </c>
      <c r="F5511" s="3">
        <v>58.689182000000002</v>
      </c>
    </row>
    <row r="5512" spans="1:6">
      <c r="A5512" s="3" t="s">
        <v>21</v>
      </c>
      <c r="B5512" s="3">
        <v>2004</v>
      </c>
      <c r="C5512" s="3">
        <v>182</v>
      </c>
      <c r="D5512" s="3">
        <v>4.1063042999999997</v>
      </c>
      <c r="E5512" s="3">
        <v>-2.0612590000000002</v>
      </c>
      <c r="F5512" s="3">
        <v>58.689182000000002</v>
      </c>
    </row>
    <row r="5513" spans="1:6">
      <c r="A5513" s="3" t="s">
        <v>21</v>
      </c>
      <c r="B5513" s="3">
        <v>2004</v>
      </c>
      <c r="C5513" s="3">
        <v>182</v>
      </c>
      <c r="D5513" s="3">
        <v>4.2859544999999999</v>
      </c>
      <c r="E5513" s="3">
        <v>-2.0612590000000002</v>
      </c>
      <c r="F5513" s="3">
        <v>58.689182000000002</v>
      </c>
    </row>
    <row r="5514" spans="1:6">
      <c r="A5514" s="3" t="s">
        <v>21</v>
      </c>
      <c r="B5514" s="3">
        <v>2004</v>
      </c>
      <c r="C5514" s="3">
        <v>182</v>
      </c>
      <c r="D5514" s="3">
        <v>4.4235714000000002</v>
      </c>
      <c r="E5514" s="3">
        <v>-2.0612590000000002</v>
      </c>
      <c r="F5514" s="3">
        <v>58.689182000000002</v>
      </c>
    </row>
    <row r="5515" spans="1:6">
      <c r="A5515" s="3" t="s">
        <v>21</v>
      </c>
      <c r="B5515" s="3">
        <v>2004</v>
      </c>
      <c r="C5515" s="3">
        <v>182</v>
      </c>
      <c r="D5515" s="3">
        <v>4.4734999999999996</v>
      </c>
      <c r="E5515" s="3">
        <v>-2.0612590000000002</v>
      </c>
      <c r="F5515" s="3">
        <v>58.689182000000002</v>
      </c>
    </row>
    <row r="5516" spans="1:6">
      <c r="A5516" s="3" t="s">
        <v>21</v>
      </c>
      <c r="B5516" s="3">
        <v>2004</v>
      </c>
      <c r="C5516" s="3">
        <v>182</v>
      </c>
      <c r="D5516" s="3">
        <v>4.3528181999999997</v>
      </c>
      <c r="E5516" s="3">
        <v>-2.0612590000000002</v>
      </c>
      <c r="F5516" s="3">
        <v>58.689182000000002</v>
      </c>
    </row>
    <row r="5517" spans="1:6">
      <c r="A5517" s="3" t="s">
        <v>21</v>
      </c>
      <c r="B5517" s="3">
        <v>2004</v>
      </c>
      <c r="C5517" s="3">
        <v>182</v>
      </c>
      <c r="D5517" s="3">
        <v>4.1831817999999998</v>
      </c>
      <c r="E5517" s="3">
        <v>-2.0612590000000002</v>
      </c>
      <c r="F5517" s="3">
        <v>58.689182000000002</v>
      </c>
    </row>
    <row r="5518" spans="1:6">
      <c r="A5518" s="3" t="s">
        <v>21</v>
      </c>
      <c r="B5518" s="3">
        <v>2004</v>
      </c>
      <c r="C5518" s="3">
        <v>182</v>
      </c>
      <c r="D5518" s="3">
        <v>4.1183182</v>
      </c>
      <c r="E5518" s="3">
        <v>-2.0612590000000002</v>
      </c>
      <c r="F5518" s="3">
        <v>58.689182000000002</v>
      </c>
    </row>
    <row r="5519" spans="1:6">
      <c r="A5519" s="3" t="s">
        <v>21</v>
      </c>
      <c r="B5519" s="3">
        <v>2004</v>
      </c>
      <c r="C5519" s="3">
        <v>182</v>
      </c>
      <c r="D5519" s="3">
        <v>3.9931429000000001</v>
      </c>
      <c r="E5519" s="3">
        <v>-2.0612590000000002</v>
      </c>
      <c r="F5519" s="3">
        <v>58.689182000000002</v>
      </c>
    </row>
    <row r="5520" spans="1:6">
      <c r="A5520" s="3" t="s">
        <v>21</v>
      </c>
      <c r="B5520" s="3">
        <v>2004</v>
      </c>
      <c r="C5520" s="3">
        <v>182</v>
      </c>
      <c r="D5520" s="3">
        <v>3.8612726999999998</v>
      </c>
      <c r="E5520" s="3">
        <v>-2.0612590000000002</v>
      </c>
      <c r="F5520" s="3">
        <v>58.689182000000002</v>
      </c>
    </row>
    <row r="5521" spans="1:6">
      <c r="A5521" s="3" t="s">
        <v>21</v>
      </c>
      <c r="B5521" s="3">
        <v>2004</v>
      </c>
      <c r="C5521" s="3">
        <v>182</v>
      </c>
      <c r="D5521" s="3">
        <v>3.6446957000000002</v>
      </c>
      <c r="E5521" s="3">
        <v>-2.0612590000000002</v>
      </c>
      <c r="F5521" s="3">
        <v>58.689182000000002</v>
      </c>
    </row>
    <row r="5522" spans="1:6">
      <c r="A5522" s="3" t="s">
        <v>21</v>
      </c>
      <c r="B5522" s="3">
        <v>2005</v>
      </c>
      <c r="C5522" s="3">
        <v>182</v>
      </c>
      <c r="D5522" s="3">
        <v>3.5603332999999999</v>
      </c>
      <c r="E5522" s="3">
        <v>-3.9264953</v>
      </c>
      <c r="F5522" s="3">
        <v>62.039406</v>
      </c>
    </row>
    <row r="5523" spans="1:6">
      <c r="A5523" s="3" t="s">
        <v>21</v>
      </c>
      <c r="B5523" s="3">
        <v>2005</v>
      </c>
      <c r="C5523" s="3">
        <v>182</v>
      </c>
      <c r="D5523" s="3">
        <v>3.55375</v>
      </c>
      <c r="E5523" s="3">
        <v>-3.9264953</v>
      </c>
      <c r="F5523" s="3">
        <v>62.039406</v>
      </c>
    </row>
    <row r="5524" spans="1:6">
      <c r="A5524" s="3" t="s">
        <v>21</v>
      </c>
      <c r="B5524" s="3">
        <v>2005</v>
      </c>
      <c r="C5524" s="3">
        <v>182</v>
      </c>
      <c r="D5524" s="3">
        <v>3.7010434999999999</v>
      </c>
      <c r="E5524" s="3">
        <v>-3.9264953</v>
      </c>
      <c r="F5524" s="3">
        <v>62.039406</v>
      </c>
    </row>
    <row r="5525" spans="1:6">
      <c r="A5525" s="3" t="s">
        <v>21</v>
      </c>
      <c r="B5525" s="3">
        <v>2005</v>
      </c>
      <c r="C5525" s="3">
        <v>182</v>
      </c>
      <c r="D5525" s="3">
        <v>3.6970000000000001</v>
      </c>
      <c r="E5525" s="3">
        <v>-3.9264953</v>
      </c>
      <c r="F5525" s="3">
        <v>62.039406</v>
      </c>
    </row>
    <row r="5526" spans="1:6">
      <c r="A5526" s="3" t="s">
        <v>21</v>
      </c>
      <c r="B5526" s="3">
        <v>2005</v>
      </c>
      <c r="C5526" s="3">
        <v>182</v>
      </c>
      <c r="D5526" s="3">
        <v>3.6970000000000001</v>
      </c>
      <c r="E5526" s="3">
        <v>-3.9264953</v>
      </c>
      <c r="F5526" s="3">
        <v>62.039406</v>
      </c>
    </row>
    <row r="5527" spans="1:6">
      <c r="A5527" s="3" t="s">
        <v>21</v>
      </c>
      <c r="B5527" s="3">
        <v>2005</v>
      </c>
      <c r="C5527" s="3">
        <v>182</v>
      </c>
      <c r="D5527" s="3">
        <v>3.6970000000000001</v>
      </c>
      <c r="E5527" s="3">
        <v>-3.9264953</v>
      </c>
      <c r="F5527" s="3">
        <v>62.039406</v>
      </c>
    </row>
    <row r="5528" spans="1:6">
      <c r="A5528" s="3" t="s">
        <v>21</v>
      </c>
      <c r="B5528" s="3">
        <v>2005</v>
      </c>
      <c r="C5528" s="3">
        <v>182</v>
      </c>
      <c r="D5528" s="3">
        <v>3.5288571000000002</v>
      </c>
      <c r="E5528" s="3">
        <v>-3.9264953</v>
      </c>
      <c r="F5528" s="3">
        <v>62.039406</v>
      </c>
    </row>
    <row r="5529" spans="1:6">
      <c r="A5529" s="3" t="s">
        <v>21</v>
      </c>
      <c r="B5529" s="3">
        <v>2005</v>
      </c>
      <c r="C5529" s="3">
        <v>182</v>
      </c>
      <c r="D5529" s="3">
        <v>3.3888261000000002</v>
      </c>
      <c r="E5529" s="3">
        <v>-3.9264953</v>
      </c>
      <c r="F5529" s="3">
        <v>62.039406</v>
      </c>
    </row>
    <row r="5530" spans="1:6">
      <c r="A5530" s="3" t="s">
        <v>21</v>
      </c>
      <c r="B5530" s="3">
        <v>2005</v>
      </c>
      <c r="C5530" s="3">
        <v>182</v>
      </c>
      <c r="D5530" s="3">
        <v>3.2322727000000002</v>
      </c>
      <c r="E5530" s="3">
        <v>-3.9264953</v>
      </c>
      <c r="F5530" s="3">
        <v>62.039406</v>
      </c>
    </row>
    <row r="5531" spans="1:6">
      <c r="A5531" s="3" t="s">
        <v>21</v>
      </c>
      <c r="B5531" s="3">
        <v>2005</v>
      </c>
      <c r="C5531" s="3">
        <v>182</v>
      </c>
      <c r="D5531" s="3">
        <v>3.3860475999999999</v>
      </c>
      <c r="E5531" s="3">
        <v>-3.9264953</v>
      </c>
      <c r="F5531" s="3">
        <v>62.039406</v>
      </c>
    </row>
    <row r="5532" spans="1:6">
      <c r="A5532" s="3" t="s">
        <v>21</v>
      </c>
      <c r="B5532" s="3">
        <v>2005</v>
      </c>
      <c r="C5532" s="3">
        <v>182</v>
      </c>
      <c r="D5532" s="3">
        <v>3.581</v>
      </c>
      <c r="E5532" s="3">
        <v>-3.9264953</v>
      </c>
      <c r="F5532" s="3">
        <v>62.039406</v>
      </c>
    </row>
    <row r="5533" spans="1:6">
      <c r="A5533" s="3" t="s">
        <v>21</v>
      </c>
      <c r="B5533" s="3">
        <v>2005</v>
      </c>
      <c r="C5533" s="3">
        <v>182</v>
      </c>
      <c r="D5533" s="3">
        <v>3.4608181999999998</v>
      </c>
      <c r="E5533" s="3">
        <v>-3.9264953</v>
      </c>
      <c r="F5533" s="3">
        <v>62.039406</v>
      </c>
    </row>
    <row r="5534" spans="1:6">
      <c r="A5534" s="3" t="s">
        <v>21</v>
      </c>
      <c r="B5534" s="3">
        <v>2006</v>
      </c>
      <c r="C5534" s="3">
        <v>182</v>
      </c>
      <c r="D5534" s="3">
        <v>3.4501818000000002</v>
      </c>
      <c r="E5534" s="3">
        <v>-3.9169735999999999</v>
      </c>
      <c r="F5534" s="3">
        <v>67.434364000000002</v>
      </c>
    </row>
    <row r="5535" spans="1:6">
      <c r="A5535" s="3" t="s">
        <v>21</v>
      </c>
      <c r="B5535" s="3">
        <v>2006</v>
      </c>
      <c r="C5535" s="3">
        <v>182</v>
      </c>
      <c r="D5535" s="3">
        <v>3.58155</v>
      </c>
      <c r="E5535" s="3">
        <v>-3.9169735999999999</v>
      </c>
      <c r="F5535" s="3">
        <v>67.434364000000002</v>
      </c>
    </row>
    <row r="5536" spans="1:6">
      <c r="A5536" s="3" t="s">
        <v>21</v>
      </c>
      <c r="B5536" s="3">
        <v>2006</v>
      </c>
      <c r="C5536" s="3">
        <v>182</v>
      </c>
      <c r="D5536" s="3">
        <v>3.5289999999999999</v>
      </c>
      <c r="E5536" s="3">
        <v>-3.9169735999999999</v>
      </c>
      <c r="F5536" s="3">
        <v>67.434364000000002</v>
      </c>
    </row>
    <row r="5537" spans="1:6">
      <c r="A5537" s="3" t="s">
        <v>21</v>
      </c>
      <c r="B5537" s="3">
        <v>2006</v>
      </c>
      <c r="C5537" s="3">
        <v>182</v>
      </c>
      <c r="D5537" s="3">
        <v>3.5289999999999999</v>
      </c>
      <c r="E5537" s="3">
        <v>-3.9169735999999999</v>
      </c>
      <c r="F5537" s="3">
        <v>67.434364000000002</v>
      </c>
    </row>
    <row r="5538" spans="1:6">
      <c r="A5538" s="3" t="s">
        <v>21</v>
      </c>
      <c r="B5538" s="3">
        <v>2006</v>
      </c>
      <c r="C5538" s="3">
        <v>182</v>
      </c>
      <c r="D5538" s="3">
        <v>3.5289999999999999</v>
      </c>
      <c r="E5538" s="3">
        <v>-3.9169735999999999</v>
      </c>
      <c r="F5538" s="3">
        <v>67.434364000000002</v>
      </c>
    </row>
    <row r="5539" spans="1:6">
      <c r="A5539" s="3" t="s">
        <v>21</v>
      </c>
      <c r="B5539" s="3">
        <v>2006</v>
      </c>
      <c r="C5539" s="3">
        <v>182</v>
      </c>
      <c r="D5539" s="3">
        <v>3.5289999999999999</v>
      </c>
      <c r="E5539" s="3">
        <v>-3.9169735999999999</v>
      </c>
      <c r="F5539" s="3">
        <v>67.434364000000002</v>
      </c>
    </row>
    <row r="5540" spans="1:6">
      <c r="A5540" s="3" t="s">
        <v>21</v>
      </c>
      <c r="B5540" s="3">
        <v>2006</v>
      </c>
      <c r="C5540" s="3">
        <v>182</v>
      </c>
      <c r="D5540" s="3">
        <v>3.9092856999999999</v>
      </c>
      <c r="E5540" s="3">
        <v>-3.9169735999999999</v>
      </c>
      <c r="F5540" s="3">
        <v>67.434364000000002</v>
      </c>
    </row>
    <row r="5541" spans="1:6">
      <c r="A5541" s="3" t="s">
        <v>21</v>
      </c>
      <c r="B5541" s="3">
        <v>2006</v>
      </c>
      <c r="C5541" s="3">
        <v>182</v>
      </c>
      <c r="D5541" s="3">
        <v>4.0560435000000004</v>
      </c>
      <c r="E5541" s="3">
        <v>-3.9169735999999999</v>
      </c>
      <c r="F5541" s="3">
        <v>67.434364000000002</v>
      </c>
    </row>
    <row r="5542" spans="1:6">
      <c r="A5542" s="3" t="s">
        <v>21</v>
      </c>
      <c r="B5542" s="3">
        <v>2006</v>
      </c>
      <c r="C5542" s="3">
        <v>182</v>
      </c>
      <c r="D5542" s="3">
        <v>3.9290951999999999</v>
      </c>
      <c r="E5542" s="3">
        <v>-3.9169735999999999</v>
      </c>
      <c r="F5542" s="3">
        <v>67.434364000000002</v>
      </c>
    </row>
    <row r="5543" spans="1:6">
      <c r="A5543" s="3" t="s">
        <v>21</v>
      </c>
      <c r="B5543" s="3">
        <v>2006</v>
      </c>
      <c r="C5543" s="3">
        <v>182</v>
      </c>
      <c r="D5543" s="3">
        <v>3.9735455000000002</v>
      </c>
      <c r="E5543" s="3">
        <v>-3.9169735999999999</v>
      </c>
      <c r="F5543" s="3">
        <v>67.434364000000002</v>
      </c>
    </row>
    <row r="5544" spans="1:6">
      <c r="A5544" s="3" t="s">
        <v>21</v>
      </c>
      <c r="B5544" s="3">
        <v>2006</v>
      </c>
      <c r="C5544" s="3">
        <v>182</v>
      </c>
      <c r="D5544" s="3">
        <v>3.8884544999999999</v>
      </c>
      <c r="E5544" s="3">
        <v>-3.9169735999999999</v>
      </c>
      <c r="F5544" s="3">
        <v>67.434364000000002</v>
      </c>
    </row>
    <row r="5545" spans="1:6">
      <c r="A5545" s="3" t="s">
        <v>21</v>
      </c>
      <c r="B5545" s="3">
        <v>2006</v>
      </c>
      <c r="C5545" s="3">
        <v>182</v>
      </c>
      <c r="D5545" s="3">
        <v>3.9703333000000001</v>
      </c>
      <c r="E5545" s="3">
        <v>-3.9169735999999999</v>
      </c>
      <c r="F5545" s="3">
        <v>67.434364000000002</v>
      </c>
    </row>
    <row r="5546" spans="1:6">
      <c r="A5546" s="3" t="s">
        <v>21</v>
      </c>
      <c r="B5546" s="3">
        <v>2007</v>
      </c>
      <c r="C5546" s="3">
        <v>182</v>
      </c>
      <c r="D5546" s="3">
        <v>4.1750435000000001</v>
      </c>
      <c r="E5546" s="3">
        <v>-1.8407418</v>
      </c>
      <c r="F5546" s="3">
        <v>69.169807000000006</v>
      </c>
    </row>
    <row r="5547" spans="1:6">
      <c r="A5547" s="3" t="s">
        <v>21</v>
      </c>
      <c r="B5547" s="3">
        <v>2007</v>
      </c>
      <c r="C5547" s="3">
        <v>182</v>
      </c>
      <c r="D5547" s="3">
        <v>4.1878500000000001</v>
      </c>
      <c r="E5547" s="3">
        <v>-1.8407418</v>
      </c>
      <c r="F5547" s="3">
        <v>69.169807000000006</v>
      </c>
    </row>
    <row r="5548" spans="1:6">
      <c r="A5548" s="3" t="s">
        <v>21</v>
      </c>
      <c r="B5548" s="3">
        <v>2007</v>
      </c>
      <c r="C5548" s="3">
        <v>182</v>
      </c>
      <c r="D5548" s="3">
        <v>4.1013181999999997</v>
      </c>
      <c r="E5548" s="3">
        <v>-1.8407418</v>
      </c>
      <c r="F5548" s="3">
        <v>69.169807000000006</v>
      </c>
    </row>
    <row r="5549" spans="1:6">
      <c r="A5549" s="3" t="s">
        <v>21</v>
      </c>
      <c r="B5549" s="3">
        <v>2007</v>
      </c>
      <c r="C5549" s="3">
        <v>182</v>
      </c>
      <c r="D5549" s="3">
        <v>4.2937618999999998</v>
      </c>
      <c r="E5549" s="3">
        <v>-1.8407418</v>
      </c>
      <c r="F5549" s="3">
        <v>69.169807000000006</v>
      </c>
    </row>
    <row r="5550" spans="1:6">
      <c r="A5550" s="3" t="s">
        <v>21</v>
      </c>
      <c r="B5550" s="3">
        <v>2007</v>
      </c>
      <c r="C5550" s="3">
        <v>182</v>
      </c>
      <c r="D5550" s="3">
        <v>4.4172608999999996</v>
      </c>
      <c r="E5550" s="3">
        <v>-1.8407418</v>
      </c>
      <c r="F5550" s="3">
        <v>69.169807000000006</v>
      </c>
    </row>
    <row r="5551" spans="1:6">
      <c r="A5551" s="3" t="s">
        <v>21</v>
      </c>
      <c r="B5551" s="3">
        <v>2007</v>
      </c>
      <c r="C5551" s="3">
        <v>182</v>
      </c>
      <c r="D5551" s="3">
        <v>4.7453810000000001</v>
      </c>
      <c r="E5551" s="3">
        <v>-1.8407418</v>
      </c>
      <c r="F5551" s="3">
        <v>69.169807000000006</v>
      </c>
    </row>
    <row r="5552" spans="1:6">
      <c r="A5552" s="3" t="s">
        <v>21</v>
      </c>
      <c r="B5552" s="3">
        <v>2007</v>
      </c>
      <c r="C5552" s="3">
        <v>182</v>
      </c>
      <c r="D5552" s="3">
        <v>4.7226818000000002</v>
      </c>
      <c r="E5552" s="3">
        <v>-1.8407418</v>
      </c>
      <c r="F5552" s="3">
        <v>69.169807000000006</v>
      </c>
    </row>
    <row r="5553" spans="1:6">
      <c r="A5553" s="3" t="s">
        <v>21</v>
      </c>
      <c r="B5553" s="3">
        <v>2007</v>
      </c>
      <c r="C5553" s="3">
        <v>182</v>
      </c>
      <c r="D5553" s="3">
        <v>4.5525216999999998</v>
      </c>
      <c r="E5553" s="3">
        <v>-1.8407418</v>
      </c>
      <c r="F5553" s="3">
        <v>69.169807000000006</v>
      </c>
    </row>
    <row r="5554" spans="1:6">
      <c r="A5554" s="3" t="s">
        <v>21</v>
      </c>
      <c r="B5554" s="3">
        <v>2007</v>
      </c>
      <c r="C5554" s="3">
        <v>182</v>
      </c>
      <c r="D5554" s="3">
        <v>4.4996499999999999</v>
      </c>
      <c r="E5554" s="3">
        <v>-1.8407418</v>
      </c>
      <c r="F5554" s="3">
        <v>69.169807000000006</v>
      </c>
    </row>
    <row r="5555" spans="1:6">
      <c r="A5555" s="3" t="s">
        <v>21</v>
      </c>
      <c r="B5555" s="3">
        <v>2007</v>
      </c>
      <c r="C5555" s="3">
        <v>182</v>
      </c>
      <c r="D5555" s="3">
        <v>4.5120870000000002</v>
      </c>
      <c r="E5555" s="3">
        <v>-1.8407418</v>
      </c>
      <c r="F5555" s="3">
        <v>69.169807000000006</v>
      </c>
    </row>
    <row r="5556" spans="1:6">
      <c r="A5556" s="3" t="s">
        <v>21</v>
      </c>
      <c r="B5556" s="3">
        <v>2007</v>
      </c>
      <c r="C5556" s="3">
        <v>182</v>
      </c>
      <c r="D5556" s="3">
        <v>4.3579545</v>
      </c>
      <c r="E5556" s="3">
        <v>-1.8407418</v>
      </c>
      <c r="F5556" s="3">
        <v>69.169807000000006</v>
      </c>
    </row>
    <row r="5557" spans="1:6">
      <c r="A5557" s="3" t="s">
        <v>21</v>
      </c>
      <c r="B5557" s="3">
        <v>2007</v>
      </c>
      <c r="C5557" s="3">
        <v>182</v>
      </c>
      <c r="D5557" s="3">
        <v>4.4747618999999998</v>
      </c>
      <c r="E5557" s="3">
        <v>-1.8407418</v>
      </c>
      <c r="F5557" s="3">
        <v>69.169807000000006</v>
      </c>
    </row>
    <row r="5558" spans="1:6">
      <c r="A5558" s="3" t="s">
        <v>21</v>
      </c>
      <c r="B5558" s="3">
        <v>2008</v>
      </c>
      <c r="C5558" s="3">
        <v>182</v>
      </c>
      <c r="D5558" s="3">
        <v>4.3119565</v>
      </c>
      <c r="E5558" s="3">
        <v>-0.42918873000000002</v>
      </c>
      <c r="F5558" s="3">
        <v>72.727958999999998</v>
      </c>
    </row>
    <row r="5559" spans="1:6">
      <c r="A5559" s="3" t="s">
        <v>21</v>
      </c>
      <c r="B5559" s="3">
        <v>2008</v>
      </c>
      <c r="C5559" s="3">
        <v>182</v>
      </c>
      <c r="D5559" s="3">
        <v>4.2551905000000003</v>
      </c>
      <c r="E5559" s="3">
        <v>-0.42918873000000002</v>
      </c>
      <c r="F5559" s="3">
        <v>72.727958999999998</v>
      </c>
    </row>
    <row r="5560" spans="1:6">
      <c r="A5560" s="3" t="s">
        <v>21</v>
      </c>
      <c r="B5560" s="3">
        <v>2008</v>
      </c>
      <c r="C5560" s="3">
        <v>182</v>
      </c>
      <c r="D5560" s="3">
        <v>4.3150000000000004</v>
      </c>
      <c r="E5560" s="3">
        <v>-0.42918873000000002</v>
      </c>
      <c r="F5560" s="3">
        <v>72.727958999999998</v>
      </c>
    </row>
    <row r="5561" spans="1:6">
      <c r="A5561" s="3" t="s">
        <v>21</v>
      </c>
      <c r="B5561" s="3">
        <v>2008</v>
      </c>
      <c r="C5561" s="3">
        <v>182</v>
      </c>
      <c r="D5561" s="3">
        <v>4.5221363999999999</v>
      </c>
      <c r="E5561" s="3">
        <v>-0.42918873000000002</v>
      </c>
      <c r="F5561" s="3">
        <v>72.727958999999998</v>
      </c>
    </row>
    <row r="5562" spans="1:6">
      <c r="A5562" s="3" t="s">
        <v>21</v>
      </c>
      <c r="B5562" s="3">
        <v>2008</v>
      </c>
      <c r="C5562" s="3">
        <v>182</v>
      </c>
      <c r="D5562" s="3">
        <v>4.6050455000000001</v>
      </c>
      <c r="E5562" s="3">
        <v>-0.42918873000000002</v>
      </c>
      <c r="F5562" s="3">
        <v>72.727958999999998</v>
      </c>
    </row>
    <row r="5563" spans="1:6">
      <c r="A5563" s="3" t="s">
        <v>21</v>
      </c>
      <c r="B5563" s="3">
        <v>2008</v>
      </c>
      <c r="C5563" s="3">
        <v>182</v>
      </c>
      <c r="D5563" s="3">
        <v>4.9626666999999998</v>
      </c>
      <c r="E5563" s="3">
        <v>-0.42918873000000002</v>
      </c>
      <c r="F5563" s="3">
        <v>72.727958999999998</v>
      </c>
    </row>
    <row r="5564" spans="1:6">
      <c r="A5564" s="3" t="s">
        <v>21</v>
      </c>
      <c r="B5564" s="3">
        <v>2008</v>
      </c>
      <c r="C5564" s="3">
        <v>182</v>
      </c>
      <c r="D5564" s="3">
        <v>4.9512174</v>
      </c>
      <c r="E5564" s="3">
        <v>-0.42918873000000002</v>
      </c>
      <c r="F5564" s="3">
        <v>72.727958999999998</v>
      </c>
    </row>
    <row r="5565" spans="1:6">
      <c r="A5565" s="3" t="s">
        <v>21</v>
      </c>
      <c r="B5565" s="3">
        <v>2008</v>
      </c>
      <c r="C5565" s="3">
        <v>182</v>
      </c>
      <c r="D5565" s="3">
        <v>4.6885713999999998</v>
      </c>
      <c r="E5565" s="3">
        <v>-0.42918873000000002</v>
      </c>
      <c r="F5565" s="3">
        <v>72.727958999999998</v>
      </c>
    </row>
    <row r="5566" spans="1:6">
      <c r="A5566" s="3" t="s">
        <v>21</v>
      </c>
      <c r="B5566" s="3">
        <v>2008</v>
      </c>
      <c r="C5566" s="3">
        <v>182</v>
      </c>
      <c r="D5566" s="3">
        <v>4.6611817999999996</v>
      </c>
      <c r="E5566" s="3">
        <v>-0.42918873000000002</v>
      </c>
      <c r="F5566" s="3">
        <v>72.727958999999998</v>
      </c>
    </row>
    <row r="5567" spans="1:6">
      <c r="A5567" s="3" t="s">
        <v>21</v>
      </c>
      <c r="B5567" s="3">
        <v>2008</v>
      </c>
      <c r="C5567" s="3">
        <v>182</v>
      </c>
      <c r="D5567" s="3">
        <v>4.5604348000000003</v>
      </c>
      <c r="E5567" s="3">
        <v>-0.42918873000000002</v>
      </c>
      <c r="F5567" s="3">
        <v>72.727958999999998</v>
      </c>
    </row>
    <row r="5568" spans="1:6">
      <c r="A5568" s="3" t="s">
        <v>21</v>
      </c>
      <c r="B5568" s="3">
        <v>2008</v>
      </c>
      <c r="C5568" s="3">
        <v>182</v>
      </c>
      <c r="D5568" s="3">
        <v>4.3457499999999998</v>
      </c>
      <c r="E5568" s="3">
        <v>-0.42918873000000002</v>
      </c>
      <c r="F5568" s="3">
        <v>72.727958999999998</v>
      </c>
    </row>
    <row r="5569" spans="1:6">
      <c r="A5569" s="3" t="s">
        <v>21</v>
      </c>
      <c r="B5569" s="3">
        <v>2008</v>
      </c>
      <c r="C5569" s="3">
        <v>182</v>
      </c>
      <c r="D5569" s="3">
        <v>4.0018696</v>
      </c>
      <c r="E5569" s="3">
        <v>-0.42918873000000002</v>
      </c>
      <c r="F5569" s="3">
        <v>72.727958999999998</v>
      </c>
    </row>
    <row r="5570" spans="1:6">
      <c r="A5570" s="3" t="s">
        <v>21</v>
      </c>
      <c r="B5570" s="3">
        <v>2009</v>
      </c>
      <c r="C5570" s="3">
        <v>182</v>
      </c>
      <c r="D5570" s="3">
        <v>4.3050908999999997</v>
      </c>
      <c r="E5570" s="3">
        <v>-1.0547614000000001</v>
      </c>
      <c r="F5570" s="3">
        <v>75.642593000000005</v>
      </c>
    </row>
    <row r="5571" spans="1:6">
      <c r="A5571" s="3" t="s">
        <v>21</v>
      </c>
      <c r="B5571" s="3">
        <v>2009</v>
      </c>
      <c r="C5571" s="3">
        <v>182</v>
      </c>
      <c r="D5571" s="3">
        <v>4.5019499999999999</v>
      </c>
      <c r="E5571" s="3">
        <v>-1.0547614000000001</v>
      </c>
      <c r="F5571" s="3">
        <v>75.642593000000005</v>
      </c>
    </row>
    <row r="5572" spans="1:6">
      <c r="A5572" s="3" t="s">
        <v>21</v>
      </c>
      <c r="B5572" s="3">
        <v>2009</v>
      </c>
      <c r="C5572" s="3">
        <v>182</v>
      </c>
      <c r="D5572" s="3">
        <v>4.5458635999999997</v>
      </c>
      <c r="E5572" s="3">
        <v>-1.0547614000000001</v>
      </c>
      <c r="F5572" s="3">
        <v>75.642593000000005</v>
      </c>
    </row>
    <row r="5573" spans="1:6">
      <c r="A5573" s="3" t="s">
        <v>21</v>
      </c>
      <c r="B5573" s="3">
        <v>2009</v>
      </c>
      <c r="C5573" s="3">
        <v>182</v>
      </c>
      <c r="D5573" s="3">
        <v>4.5207272999999999</v>
      </c>
      <c r="E5573" s="3">
        <v>-1.0547614000000001</v>
      </c>
      <c r="F5573" s="3">
        <v>75.642593000000005</v>
      </c>
    </row>
    <row r="5574" spans="1:6">
      <c r="A5574" s="3" t="s">
        <v>21</v>
      </c>
      <c r="B5574" s="3">
        <v>2009</v>
      </c>
      <c r="C5574" s="3">
        <v>182</v>
      </c>
      <c r="D5574" s="3">
        <v>4.2737143</v>
      </c>
      <c r="E5574" s="3">
        <v>-1.0547614000000001</v>
      </c>
      <c r="F5574" s="3">
        <v>75.642593000000005</v>
      </c>
    </row>
    <row r="5575" spans="1:6">
      <c r="A5575" s="3" t="s">
        <v>21</v>
      </c>
      <c r="B5575" s="3">
        <v>2009</v>
      </c>
      <c r="C5575" s="3">
        <v>182</v>
      </c>
      <c r="D5575" s="3">
        <v>4.4945455000000001</v>
      </c>
      <c r="E5575" s="3">
        <v>-1.0547614000000001</v>
      </c>
      <c r="F5575" s="3">
        <v>75.642593000000005</v>
      </c>
    </row>
    <row r="5576" spans="1:6">
      <c r="A5576" s="3" t="s">
        <v>21</v>
      </c>
      <c r="B5576" s="3">
        <v>2009</v>
      </c>
      <c r="C5576" s="3">
        <v>182</v>
      </c>
      <c r="D5576" s="3">
        <v>4.2408260999999996</v>
      </c>
      <c r="E5576" s="3">
        <v>-1.0547614000000001</v>
      </c>
      <c r="F5576" s="3">
        <v>75.642593000000005</v>
      </c>
    </row>
    <row r="5577" spans="1:6">
      <c r="A5577" s="3" t="s">
        <v>21</v>
      </c>
      <c r="B5577" s="3">
        <v>2009</v>
      </c>
      <c r="C5577" s="3">
        <v>182</v>
      </c>
      <c r="D5577" s="3">
        <v>3.9398570999999998</v>
      </c>
      <c r="E5577" s="3">
        <v>-1.0547614000000001</v>
      </c>
      <c r="F5577" s="3">
        <v>75.642593000000005</v>
      </c>
    </row>
    <row r="5578" spans="1:6">
      <c r="A5578" s="3" t="s">
        <v>21</v>
      </c>
      <c r="B5578" s="3">
        <v>2009</v>
      </c>
      <c r="C5578" s="3">
        <v>182</v>
      </c>
      <c r="D5578" s="3">
        <v>3.9217273000000001</v>
      </c>
      <c r="E5578" s="3">
        <v>-1.0547614000000001</v>
      </c>
      <c r="F5578" s="3">
        <v>75.642593000000005</v>
      </c>
    </row>
    <row r="5579" spans="1:6">
      <c r="A5579" s="3" t="s">
        <v>21</v>
      </c>
      <c r="B5579" s="3">
        <v>2009</v>
      </c>
      <c r="C5579" s="3">
        <v>182</v>
      </c>
      <c r="D5579" s="3">
        <v>3.8369545</v>
      </c>
      <c r="E5579" s="3">
        <v>-1.0547614000000001</v>
      </c>
      <c r="F5579" s="3">
        <v>75.642593000000005</v>
      </c>
    </row>
    <row r="5580" spans="1:6">
      <c r="A5580" s="3" t="s">
        <v>21</v>
      </c>
      <c r="B5580" s="3">
        <v>2009</v>
      </c>
      <c r="C5580" s="3">
        <v>182</v>
      </c>
      <c r="D5580" s="3">
        <v>3.7957619</v>
      </c>
      <c r="E5580" s="3">
        <v>-1.0547614000000001</v>
      </c>
      <c r="F5580" s="3">
        <v>75.642593000000005</v>
      </c>
    </row>
    <row r="5581" spans="1:6">
      <c r="A5581" s="3" t="s">
        <v>21</v>
      </c>
      <c r="B5581" s="3">
        <v>2009</v>
      </c>
      <c r="C5581" s="3">
        <v>182</v>
      </c>
      <c r="D5581" s="3">
        <v>3.9098261000000001</v>
      </c>
      <c r="E5581" s="3">
        <v>-1.0547614000000001</v>
      </c>
      <c r="F5581" s="3">
        <v>75.642593000000005</v>
      </c>
    </row>
    <row r="5582" spans="1:6">
      <c r="A5582" s="3" t="s">
        <v>21</v>
      </c>
      <c r="B5582" s="3">
        <v>2010</v>
      </c>
      <c r="C5582" s="3">
        <v>182</v>
      </c>
      <c r="D5582" s="3">
        <v>4.1614762000000001</v>
      </c>
      <c r="E5582" s="3">
        <v>-7.1026897</v>
      </c>
      <c r="F5582" s="3">
        <v>87.799087999999998</v>
      </c>
    </row>
    <row r="5583" spans="1:6">
      <c r="A5583" s="3" t="s">
        <v>21</v>
      </c>
      <c r="B5583" s="3">
        <v>2010</v>
      </c>
      <c r="C5583" s="3">
        <v>182</v>
      </c>
      <c r="D5583" s="3">
        <v>4.4696999999999996</v>
      </c>
      <c r="E5583" s="3">
        <v>-7.1026897</v>
      </c>
      <c r="F5583" s="3">
        <v>87.799087999999998</v>
      </c>
    </row>
    <row r="5584" spans="1:6">
      <c r="A5584" s="3" t="s">
        <v>21</v>
      </c>
      <c r="B5584" s="3">
        <v>2010</v>
      </c>
      <c r="C5584" s="3">
        <v>182</v>
      </c>
      <c r="D5584" s="3">
        <v>4.2062173999999999</v>
      </c>
      <c r="E5584" s="3">
        <v>-7.1026897</v>
      </c>
      <c r="F5584" s="3">
        <v>87.799087999999998</v>
      </c>
    </row>
    <row r="5585" spans="1:8">
      <c r="A5585" s="3" t="s">
        <v>21</v>
      </c>
      <c r="B5585" s="3">
        <v>2010</v>
      </c>
      <c r="C5585" s="3">
        <v>182</v>
      </c>
      <c r="D5585" s="3">
        <v>4.6854544999999996</v>
      </c>
      <c r="E5585" s="3">
        <v>-7.1026897</v>
      </c>
      <c r="F5585" s="3">
        <v>87.799087999999998</v>
      </c>
    </row>
    <row r="5586" spans="1:8">
      <c r="A5586" s="3" t="s">
        <v>21</v>
      </c>
      <c r="B5586" s="3">
        <v>2010</v>
      </c>
      <c r="C5586" s="3">
        <v>182</v>
      </c>
      <c r="D5586" s="3">
        <v>4.9062856999999997</v>
      </c>
      <c r="E5586" s="3">
        <v>-7.1026897</v>
      </c>
      <c r="F5586" s="3">
        <v>87.799087999999998</v>
      </c>
      <c r="G5586" s="3">
        <v>1</v>
      </c>
    </row>
    <row r="5587" spans="1:8">
      <c r="A5587" s="3" t="s">
        <v>21</v>
      </c>
      <c r="B5587" s="3">
        <v>2010</v>
      </c>
      <c r="C5587" s="3">
        <v>182</v>
      </c>
      <c r="D5587" s="3">
        <v>5.4001364000000001</v>
      </c>
      <c r="E5587" s="3">
        <v>-7.1026897</v>
      </c>
      <c r="F5587" s="3">
        <v>87.799087999999998</v>
      </c>
      <c r="G5587" s="3">
        <v>0.8</v>
      </c>
      <c r="H5587" s="3">
        <v>-0.38786660000000001</v>
      </c>
    </row>
    <row r="5588" spans="1:8">
      <c r="A5588" s="3" t="s">
        <v>21</v>
      </c>
      <c r="B5588" s="3">
        <v>2010</v>
      </c>
      <c r="C5588" s="3">
        <v>182</v>
      </c>
      <c r="D5588" s="3">
        <v>5.4040908999999999</v>
      </c>
      <c r="E5588" s="3">
        <v>-7.1026897</v>
      </c>
      <c r="F5588" s="3">
        <v>87.799087999999998</v>
      </c>
      <c r="G5588" s="3">
        <v>0.8</v>
      </c>
      <c r="H5588" s="3">
        <v>8.3332000000000007E-3</v>
      </c>
    </row>
    <row r="5589" spans="1:8">
      <c r="A5589" s="3" t="s">
        <v>21</v>
      </c>
      <c r="B5589" s="3">
        <v>2010</v>
      </c>
      <c r="C5589" s="3">
        <v>182</v>
      </c>
      <c r="D5589" s="3">
        <v>5.2124091000000004</v>
      </c>
      <c r="E5589" s="3">
        <v>-7.1026897</v>
      </c>
      <c r="F5589" s="3">
        <v>87.799087999999998</v>
      </c>
      <c r="G5589" s="3">
        <v>0.7</v>
      </c>
      <c r="H5589" s="3">
        <v>-7.2366799999999995E-2</v>
      </c>
    </row>
    <row r="5590" spans="1:8">
      <c r="A5590" s="3" t="s">
        <v>21</v>
      </c>
      <c r="B5590" s="3">
        <v>2010</v>
      </c>
      <c r="C5590" s="3">
        <v>182</v>
      </c>
      <c r="D5590" s="3">
        <v>5.9960000000000004</v>
      </c>
      <c r="E5590" s="3">
        <v>-7.1026897</v>
      </c>
      <c r="F5590" s="3">
        <v>87.799087999999998</v>
      </c>
      <c r="G5590" s="3">
        <v>0.4</v>
      </c>
      <c r="H5590" s="3">
        <v>-5.30664E-2</v>
      </c>
    </row>
    <row r="5591" spans="1:8">
      <c r="A5591" s="3" t="s">
        <v>21</v>
      </c>
      <c r="B5591" s="3">
        <v>2010</v>
      </c>
      <c r="C5591" s="3">
        <v>182</v>
      </c>
      <c r="D5591" s="3">
        <v>5.9611904999999998</v>
      </c>
      <c r="E5591" s="3">
        <v>-7.1026897</v>
      </c>
      <c r="F5591" s="3">
        <v>87.799087999999998</v>
      </c>
      <c r="G5591" s="3">
        <v>0.4</v>
      </c>
      <c r="H5591" s="3">
        <v>-0.36066670000000001</v>
      </c>
    </row>
    <row r="5592" spans="1:8">
      <c r="A5592" s="3" t="s">
        <v>21</v>
      </c>
      <c r="B5592" s="3">
        <v>2010</v>
      </c>
      <c r="C5592" s="3">
        <v>182</v>
      </c>
      <c r="D5592" s="3">
        <v>6.7496364</v>
      </c>
      <c r="E5592" s="3">
        <v>-7.1026897</v>
      </c>
      <c r="F5592" s="3">
        <v>87.799087999999998</v>
      </c>
      <c r="G5592" s="3">
        <v>0.3</v>
      </c>
      <c r="H5592" s="3">
        <v>-0.55613360000000001</v>
      </c>
    </row>
    <row r="5593" spans="1:8">
      <c r="A5593" s="3" t="s">
        <v>21</v>
      </c>
      <c r="B5593" s="3">
        <v>2010</v>
      </c>
      <c r="C5593" s="3">
        <v>182</v>
      </c>
      <c r="D5593" s="3">
        <v>6.3910869999999997</v>
      </c>
      <c r="E5593" s="3">
        <v>-7.1026897</v>
      </c>
      <c r="F5593" s="3">
        <v>87.799087999999998</v>
      </c>
      <c r="G5593" s="3">
        <v>-0.9</v>
      </c>
      <c r="H5593" s="3">
        <v>-0.45613369999999998</v>
      </c>
    </row>
    <row r="5594" spans="1:8">
      <c r="A5594" s="3" t="s">
        <v>21</v>
      </c>
      <c r="B5594" s="3">
        <v>2011</v>
      </c>
      <c r="C5594" s="3">
        <v>182</v>
      </c>
      <c r="D5594" s="3">
        <v>6.8377619000000003</v>
      </c>
      <c r="E5594" s="3">
        <v>-8.4653921000000008</v>
      </c>
      <c r="F5594" s="3">
        <v>100.21446</v>
      </c>
      <c r="G5594" s="3">
        <v>1</v>
      </c>
      <c r="H5594" s="3">
        <v>-0.61753369999999996</v>
      </c>
    </row>
    <row r="5595" spans="1:8">
      <c r="A5595" s="3" t="s">
        <v>21</v>
      </c>
      <c r="B5595" s="3">
        <v>2011</v>
      </c>
      <c r="C5595" s="3">
        <v>182</v>
      </c>
      <c r="D5595" s="3">
        <v>7.1957500000000003</v>
      </c>
      <c r="E5595" s="3">
        <v>-8.4653921000000008</v>
      </c>
      <c r="F5595" s="3">
        <v>100.21446</v>
      </c>
      <c r="G5595" s="3">
        <v>0.6</v>
      </c>
      <c r="H5595" s="3">
        <v>1.111966</v>
      </c>
    </row>
    <row r="5596" spans="1:8">
      <c r="A5596" s="3" t="s">
        <v>21</v>
      </c>
      <c r="B5596" s="3">
        <v>2011</v>
      </c>
      <c r="C5596" s="3">
        <v>182</v>
      </c>
      <c r="D5596" s="3">
        <v>7.5243478000000001</v>
      </c>
      <c r="E5596" s="3">
        <v>-8.4653921000000008</v>
      </c>
      <c r="F5596" s="3">
        <v>100.21446</v>
      </c>
      <c r="G5596" s="3">
        <v>0.8</v>
      </c>
      <c r="H5596" s="3">
        <v>0.96196619999999999</v>
      </c>
    </row>
    <row r="5597" spans="1:8">
      <c r="A5597" s="3" t="s">
        <v>21</v>
      </c>
      <c r="B5597" s="3">
        <v>2011</v>
      </c>
      <c r="C5597" s="3">
        <v>182</v>
      </c>
      <c r="D5597" s="3">
        <v>8.9204761999999995</v>
      </c>
      <c r="E5597" s="3">
        <v>-8.4653921000000008</v>
      </c>
      <c r="F5597" s="3">
        <v>100.21446</v>
      </c>
      <c r="G5597" s="3">
        <v>0.8</v>
      </c>
      <c r="H5597" s="3">
        <v>0.26139990000000002</v>
      </c>
    </row>
    <row r="5598" spans="1:8">
      <c r="A5598" s="3" t="s">
        <v>21</v>
      </c>
      <c r="B5598" s="3">
        <v>2011</v>
      </c>
      <c r="C5598" s="3">
        <v>182</v>
      </c>
      <c r="D5598" s="3">
        <v>9.2628181999999999</v>
      </c>
      <c r="E5598" s="3">
        <v>-8.4653921000000008</v>
      </c>
      <c r="F5598" s="3">
        <v>100.21446</v>
      </c>
      <c r="G5598" s="3">
        <v>0.8</v>
      </c>
      <c r="H5598" s="3">
        <v>6.1400099999999999E-2</v>
      </c>
    </row>
    <row r="5599" spans="1:8">
      <c r="A5599" s="3" t="s">
        <v>21</v>
      </c>
      <c r="B5599" s="3">
        <v>2011</v>
      </c>
      <c r="C5599" s="3">
        <v>182</v>
      </c>
      <c r="E5599" s="3">
        <v>-8.4653921000000008</v>
      </c>
      <c r="F5599" s="3">
        <v>100.21446</v>
      </c>
      <c r="G5599" s="3">
        <v>0.8</v>
      </c>
      <c r="H5599" s="3">
        <v>-0.4310003</v>
      </c>
    </row>
    <row r="5600" spans="1:8">
      <c r="A5600" s="3" t="s">
        <v>21</v>
      </c>
      <c r="B5600" s="3">
        <v>2011</v>
      </c>
      <c r="C5600" s="3">
        <v>182</v>
      </c>
      <c r="E5600" s="3">
        <v>-8.4653921000000008</v>
      </c>
      <c r="F5600" s="3">
        <v>100.21446</v>
      </c>
      <c r="G5600" s="3">
        <v>-1.7</v>
      </c>
      <c r="H5600" s="3">
        <v>-1.2637339999999999</v>
      </c>
    </row>
    <row r="5601" spans="1:8">
      <c r="A5601" s="3" t="s">
        <v>21</v>
      </c>
      <c r="B5601" s="3">
        <v>2011</v>
      </c>
      <c r="C5601" s="3">
        <v>182</v>
      </c>
      <c r="E5601" s="3">
        <v>-8.4653921000000008</v>
      </c>
      <c r="F5601" s="3">
        <v>100.21446</v>
      </c>
      <c r="G5601" s="3">
        <v>-1.8</v>
      </c>
      <c r="H5601" s="3">
        <v>-0.99473350000000005</v>
      </c>
    </row>
    <row r="5602" spans="1:8">
      <c r="A5602" s="3" t="s">
        <v>21</v>
      </c>
      <c r="B5602" s="3">
        <v>2011</v>
      </c>
      <c r="C5602" s="3">
        <v>182</v>
      </c>
      <c r="E5602" s="3">
        <v>-8.4653921000000008</v>
      </c>
      <c r="F5602" s="3">
        <v>100.21446</v>
      </c>
      <c r="G5602" s="3">
        <v>-1.75</v>
      </c>
      <c r="H5602" s="3">
        <v>-0.99473350000000005</v>
      </c>
    </row>
    <row r="5603" spans="1:8">
      <c r="A5603" s="3" t="s">
        <v>21</v>
      </c>
      <c r="B5603" s="3">
        <v>2011</v>
      </c>
      <c r="C5603" s="3">
        <v>182</v>
      </c>
      <c r="E5603" s="3">
        <v>-8.4653921000000008</v>
      </c>
      <c r="F5603" s="3">
        <v>100.21446</v>
      </c>
      <c r="G5603" s="3">
        <v>-2.2999999999999998</v>
      </c>
      <c r="H5603" s="3">
        <v>-0.99473350000000005</v>
      </c>
    </row>
    <row r="5604" spans="1:8">
      <c r="A5604" s="3" t="s">
        <v>21</v>
      </c>
      <c r="B5604" s="3">
        <v>2011</v>
      </c>
      <c r="C5604" s="3">
        <v>182</v>
      </c>
      <c r="E5604" s="3">
        <v>-8.4653921000000008</v>
      </c>
      <c r="F5604" s="3">
        <v>100.21446</v>
      </c>
      <c r="G5604" s="3">
        <v>-3</v>
      </c>
      <c r="H5604" s="3">
        <v>-0.99473350000000005</v>
      </c>
    </row>
    <row r="5605" spans="1:8">
      <c r="A5605" s="3" t="s">
        <v>21</v>
      </c>
      <c r="B5605" s="3">
        <v>2011</v>
      </c>
      <c r="C5605" s="3">
        <v>182</v>
      </c>
      <c r="E5605" s="3">
        <v>-8.4653921000000008</v>
      </c>
      <c r="F5605" s="3">
        <v>100.21446</v>
      </c>
      <c r="G5605" s="3">
        <v>-3.5</v>
      </c>
      <c r="H5605" s="3">
        <v>-0.96783350000000001</v>
      </c>
    </row>
    <row r="5606" spans="1:8">
      <c r="A5606" s="3" t="s">
        <v>21</v>
      </c>
      <c r="B5606" s="3">
        <v>2012</v>
      </c>
      <c r="C5606" s="3">
        <v>182</v>
      </c>
      <c r="E5606" s="3">
        <v>-3.5610200999999999</v>
      </c>
      <c r="F5606" s="3">
        <v>114.40304</v>
      </c>
      <c r="G5606" s="3">
        <v>-1</v>
      </c>
      <c r="H5606" s="3">
        <v>2.7064339999999998</v>
      </c>
    </row>
    <row r="5607" spans="1:8">
      <c r="A5607" s="3" t="s">
        <v>21</v>
      </c>
      <c r="B5607" s="3">
        <v>2012</v>
      </c>
      <c r="C5607" s="3">
        <v>182</v>
      </c>
      <c r="E5607" s="3">
        <v>-3.5610200999999999</v>
      </c>
      <c r="F5607" s="3">
        <v>114.40304</v>
      </c>
      <c r="G5607" s="3">
        <v>-1</v>
      </c>
      <c r="H5607" s="3">
        <v>3.302333</v>
      </c>
    </row>
    <row r="5608" spans="1:8">
      <c r="A5608" s="3" t="s">
        <v>21</v>
      </c>
      <c r="B5608" s="3">
        <v>2012</v>
      </c>
      <c r="C5608" s="3">
        <v>182</v>
      </c>
      <c r="E5608" s="3">
        <v>-3.5610200999999999</v>
      </c>
      <c r="F5608" s="3">
        <v>114.40304</v>
      </c>
      <c r="G5608" s="3">
        <v>-1</v>
      </c>
      <c r="H5608" s="3">
        <v>3.1947329999999998</v>
      </c>
    </row>
    <row r="5609" spans="1:8">
      <c r="A5609" s="3" t="s">
        <v>21</v>
      </c>
      <c r="B5609" s="3">
        <v>2012</v>
      </c>
      <c r="C5609" s="3">
        <v>182</v>
      </c>
      <c r="E5609" s="3">
        <v>-3.5610200999999999</v>
      </c>
      <c r="F5609" s="3">
        <v>114.40304</v>
      </c>
      <c r="G5609" s="3">
        <v>-1.55</v>
      </c>
      <c r="H5609" s="3">
        <v>-1</v>
      </c>
    </row>
    <row r="5610" spans="1:8">
      <c r="A5610" s="3" t="s">
        <v>21</v>
      </c>
      <c r="B5610" s="3">
        <v>2012</v>
      </c>
      <c r="C5610" s="3">
        <v>182</v>
      </c>
      <c r="E5610" s="3">
        <v>-3.5610200999999999</v>
      </c>
      <c r="F5610" s="3">
        <v>114.40304</v>
      </c>
      <c r="G5610" s="3">
        <v>-1</v>
      </c>
      <c r="H5610" s="3">
        <v>-0.67720009999999997</v>
      </c>
    </row>
    <row r="5611" spans="1:8">
      <c r="A5611" s="3" t="s">
        <v>21</v>
      </c>
      <c r="B5611" s="3">
        <v>2012</v>
      </c>
      <c r="C5611" s="3">
        <v>182</v>
      </c>
      <c r="E5611" s="3">
        <v>-3.5610200999999999</v>
      </c>
      <c r="F5611" s="3">
        <v>114.40304</v>
      </c>
      <c r="G5611" s="3">
        <v>-1</v>
      </c>
      <c r="H5611" s="3">
        <v>-0.73099999999999998</v>
      </c>
    </row>
    <row r="5612" spans="1:8">
      <c r="A5612" s="3" t="s">
        <v>21</v>
      </c>
      <c r="B5612" s="3">
        <v>2012</v>
      </c>
      <c r="C5612" s="3">
        <v>182</v>
      </c>
      <c r="E5612" s="3">
        <v>-3.5610200999999999</v>
      </c>
      <c r="F5612" s="3">
        <v>114.40304</v>
      </c>
      <c r="G5612" s="3">
        <v>-0.8</v>
      </c>
      <c r="H5612" s="3">
        <v>-1.0848</v>
      </c>
    </row>
    <row r="5613" spans="1:8">
      <c r="A5613" s="3" t="s">
        <v>21</v>
      </c>
      <c r="B5613" s="3">
        <v>2012</v>
      </c>
      <c r="C5613" s="3">
        <v>182</v>
      </c>
      <c r="D5613" s="3">
        <v>9.6806522000000008</v>
      </c>
      <c r="E5613" s="3">
        <v>-3.5610200999999999</v>
      </c>
      <c r="F5613" s="3">
        <v>114.40304</v>
      </c>
      <c r="G5613" s="3">
        <v>-1</v>
      </c>
      <c r="H5613" s="3">
        <v>-1.2117</v>
      </c>
    </row>
    <row r="5614" spans="1:8">
      <c r="A5614" s="3" t="s">
        <v>21</v>
      </c>
      <c r="B5614" s="3">
        <v>2012</v>
      </c>
      <c r="C5614" s="3">
        <v>182</v>
      </c>
      <c r="D5614" s="3">
        <v>8.4537999999999993</v>
      </c>
      <c r="E5614" s="3">
        <v>-3.5610200999999999</v>
      </c>
      <c r="F5614" s="3">
        <v>114.40304</v>
      </c>
      <c r="G5614" s="3">
        <v>-1.75</v>
      </c>
      <c r="H5614" s="3">
        <v>-1.2385999999999999</v>
      </c>
    </row>
    <row r="5615" spans="1:8">
      <c r="A5615" s="3" t="s">
        <v>21</v>
      </c>
      <c r="B5615" s="3">
        <v>2012</v>
      </c>
      <c r="C5615" s="3">
        <v>182</v>
      </c>
      <c r="D5615" s="3">
        <v>8.0233477999999998</v>
      </c>
      <c r="E5615" s="3">
        <v>-3.5610200999999999</v>
      </c>
      <c r="F5615" s="3">
        <v>114.40304</v>
      </c>
      <c r="G5615" s="3">
        <v>-1.75</v>
      </c>
      <c r="H5615" s="3">
        <v>-1.2423999999999999</v>
      </c>
    </row>
    <row r="5616" spans="1:8">
      <c r="A5616" s="3" t="s">
        <v>21</v>
      </c>
      <c r="B5616" s="3">
        <v>2012</v>
      </c>
      <c r="C5616" s="3">
        <v>182</v>
      </c>
      <c r="D5616" s="3">
        <v>8.1940000000000008</v>
      </c>
      <c r="E5616" s="3">
        <v>-3.5610200999999999</v>
      </c>
      <c r="F5616" s="3">
        <v>114.40304</v>
      </c>
      <c r="G5616" s="3">
        <v>-1.8</v>
      </c>
      <c r="H5616" s="3">
        <v>-0.2257335</v>
      </c>
    </row>
    <row r="5617" spans="1:8">
      <c r="A5617" s="3" t="s">
        <v>21</v>
      </c>
      <c r="B5617" s="3">
        <v>2012</v>
      </c>
      <c r="C5617" s="3">
        <v>182</v>
      </c>
      <c r="D5617" s="3">
        <v>7.1096667</v>
      </c>
      <c r="E5617" s="3">
        <v>-3.5610200999999999</v>
      </c>
      <c r="F5617" s="3">
        <v>114.40304</v>
      </c>
      <c r="G5617" s="3">
        <v>-2.0499999999999998</v>
      </c>
      <c r="H5617" s="3">
        <v>-0.25263350000000001</v>
      </c>
    </row>
    <row r="5618" spans="1:8">
      <c r="A5618" s="3" t="s">
        <v>21</v>
      </c>
      <c r="B5618" s="3">
        <v>2013</v>
      </c>
      <c r="C5618" s="3">
        <v>182</v>
      </c>
      <c r="D5618" s="3">
        <v>6.1820000000000004</v>
      </c>
      <c r="E5618" s="3">
        <v>-1.3778292999999999</v>
      </c>
      <c r="F5618" s="3">
        <v>129.03505000000001</v>
      </c>
      <c r="G5618" s="3">
        <v>0.3</v>
      </c>
      <c r="H5618" s="3">
        <v>-0.3333335</v>
      </c>
    </row>
    <row r="5619" spans="1:8">
      <c r="A5619" s="3" t="s">
        <v>21</v>
      </c>
      <c r="B5619" s="3">
        <v>2013</v>
      </c>
      <c r="C5619" s="3">
        <v>182</v>
      </c>
      <c r="D5619" s="3">
        <v>6.2975000000000003</v>
      </c>
      <c r="E5619" s="3">
        <v>-1.3778292999999999</v>
      </c>
      <c r="F5619" s="3">
        <v>129.03505000000001</v>
      </c>
      <c r="G5619" s="3">
        <v>0.3</v>
      </c>
      <c r="H5619" s="3">
        <v>-1.1684330000000001</v>
      </c>
    </row>
    <row r="5620" spans="1:8">
      <c r="A5620" s="3" t="s">
        <v>21</v>
      </c>
      <c r="B5620" s="3">
        <v>2013</v>
      </c>
      <c r="C5620" s="3">
        <v>182</v>
      </c>
      <c r="D5620" s="3">
        <v>6.0460000000000003</v>
      </c>
      <c r="E5620" s="3">
        <v>-1.3778292999999999</v>
      </c>
      <c r="F5620" s="3">
        <v>129.03505000000001</v>
      </c>
      <c r="G5620" s="3">
        <v>0.4</v>
      </c>
      <c r="H5620" s="3">
        <v>-1.1684330000000001</v>
      </c>
    </row>
    <row r="5621" spans="1:8">
      <c r="A5621" s="3" t="s">
        <v>21</v>
      </c>
      <c r="B5621" s="3">
        <v>2013</v>
      </c>
      <c r="C5621" s="3">
        <v>182</v>
      </c>
      <c r="D5621" s="3">
        <v>6.0871364000000003</v>
      </c>
      <c r="E5621" s="3">
        <v>-1.3778292999999999</v>
      </c>
      <c r="F5621" s="3">
        <v>129.03505000000001</v>
      </c>
      <c r="G5621" s="3">
        <v>0.4</v>
      </c>
      <c r="H5621" s="3">
        <v>-1.1070329999999999</v>
      </c>
    </row>
    <row r="5622" spans="1:8">
      <c r="A5622" s="3" t="s">
        <v>21</v>
      </c>
      <c r="B5622" s="3">
        <v>2013</v>
      </c>
      <c r="C5622" s="3">
        <v>182</v>
      </c>
      <c r="D5622" s="3">
        <v>5.4083912999999999</v>
      </c>
      <c r="E5622" s="3">
        <v>-1.3778292999999999</v>
      </c>
      <c r="F5622" s="3">
        <v>129.03505000000001</v>
      </c>
      <c r="G5622" s="3">
        <v>0.4</v>
      </c>
      <c r="H5622" s="3">
        <v>-0.59809999999999997</v>
      </c>
    </row>
    <row r="5623" spans="1:8">
      <c r="A5623" s="3" t="s">
        <v>21</v>
      </c>
      <c r="B5623" s="3">
        <v>2013</v>
      </c>
      <c r="C5623" s="3">
        <v>182</v>
      </c>
      <c r="D5623" s="3">
        <v>6.2480500000000001</v>
      </c>
      <c r="E5623" s="3">
        <v>-1.3778292999999999</v>
      </c>
      <c r="F5623" s="3">
        <v>129.03505000000001</v>
      </c>
      <c r="G5623" s="3">
        <v>0.3</v>
      </c>
      <c r="H5623" s="3">
        <v>-0.57120000000000004</v>
      </c>
    </row>
    <row r="5624" spans="1:8">
      <c r="A5624" s="3" t="s">
        <v>21</v>
      </c>
      <c r="B5624" s="3">
        <v>2013</v>
      </c>
      <c r="C5624" s="3">
        <v>182</v>
      </c>
      <c r="D5624" s="3">
        <v>6.7169565000000002</v>
      </c>
      <c r="E5624" s="3">
        <v>-1.3778292999999999</v>
      </c>
      <c r="F5624" s="3">
        <v>129.03505000000001</v>
      </c>
      <c r="G5624" s="3">
        <v>0.25</v>
      </c>
      <c r="H5624" s="3">
        <v>-1.0136000000000001</v>
      </c>
    </row>
    <row r="5625" spans="1:8">
      <c r="A5625" s="3" t="s">
        <v>21</v>
      </c>
      <c r="B5625" s="3">
        <v>2013</v>
      </c>
      <c r="C5625" s="3">
        <v>182</v>
      </c>
      <c r="D5625" s="3">
        <v>6.4590908999999996</v>
      </c>
      <c r="E5625" s="3">
        <v>-1.3778292999999999</v>
      </c>
      <c r="F5625" s="3">
        <v>129.03505000000001</v>
      </c>
      <c r="G5625" s="3">
        <v>0.3</v>
      </c>
      <c r="H5625" s="3">
        <v>-0.95980010000000004</v>
      </c>
    </row>
    <row r="5626" spans="1:8">
      <c r="A5626" s="3" t="s">
        <v>21</v>
      </c>
      <c r="B5626" s="3">
        <v>2013</v>
      </c>
      <c r="C5626" s="3">
        <v>182</v>
      </c>
      <c r="D5626" s="3">
        <v>6.9753809999999996</v>
      </c>
      <c r="E5626" s="3">
        <v>-1.3778292999999999</v>
      </c>
      <c r="F5626" s="3">
        <v>129.03505000000001</v>
      </c>
      <c r="G5626" s="3">
        <v>0.2</v>
      </c>
      <c r="H5626" s="3">
        <v>-1.0673999999999999</v>
      </c>
    </row>
    <row r="5627" spans="1:8">
      <c r="A5627" s="3" t="s">
        <v>21</v>
      </c>
      <c r="B5627" s="3">
        <v>2013</v>
      </c>
      <c r="C5627" s="3">
        <v>182</v>
      </c>
      <c r="D5627" s="3">
        <v>6.2443477999999999</v>
      </c>
      <c r="E5627" s="3">
        <v>-1.3778292999999999</v>
      </c>
      <c r="F5627" s="3">
        <v>129.03505000000001</v>
      </c>
      <c r="G5627" s="3">
        <v>0.15</v>
      </c>
      <c r="H5627" s="3">
        <v>-1.6863999999999999</v>
      </c>
    </row>
    <row r="5628" spans="1:8">
      <c r="A5628" s="3" t="s">
        <v>21</v>
      </c>
      <c r="B5628" s="3">
        <v>2013</v>
      </c>
      <c r="C5628" s="3">
        <v>182</v>
      </c>
      <c r="D5628" s="3">
        <v>5.9085713999999996</v>
      </c>
      <c r="E5628" s="3">
        <v>-1.3778292999999999</v>
      </c>
      <c r="F5628" s="3">
        <v>129.03505000000001</v>
      </c>
      <c r="G5628" s="3">
        <v>0.2</v>
      </c>
      <c r="H5628" s="3">
        <v>-1.6863999999999999</v>
      </c>
    </row>
    <row r="5629" spans="1:8">
      <c r="A5629" s="3" t="s">
        <v>21</v>
      </c>
      <c r="B5629" s="3">
        <v>2013</v>
      </c>
      <c r="C5629" s="3">
        <v>182</v>
      </c>
      <c r="D5629" s="3">
        <v>5.9780908999999998</v>
      </c>
      <c r="E5629" s="3">
        <v>-1.3778292999999999</v>
      </c>
      <c r="F5629" s="3">
        <v>129.03505000000001</v>
      </c>
      <c r="G5629" s="3">
        <v>0.5</v>
      </c>
      <c r="H5629" s="3">
        <v>-1.4174</v>
      </c>
    </row>
    <row r="5630" spans="1:8">
      <c r="A5630" s="3" t="s">
        <v>21</v>
      </c>
      <c r="B5630" s="3">
        <v>2014</v>
      </c>
      <c r="C5630" s="3">
        <v>182</v>
      </c>
      <c r="D5630" s="3">
        <v>5.2826086999999999</v>
      </c>
      <c r="E5630" s="3">
        <v>-0.64898979999999995</v>
      </c>
      <c r="F5630" s="3">
        <v>131.42975000000001</v>
      </c>
      <c r="G5630" s="3">
        <v>1</v>
      </c>
      <c r="H5630" s="3">
        <v>-1.5788</v>
      </c>
    </row>
    <row r="5631" spans="1:8">
      <c r="A5631" s="3" t="s">
        <v>21</v>
      </c>
      <c r="B5631" s="3">
        <v>2014</v>
      </c>
      <c r="C5631" s="3">
        <v>182</v>
      </c>
      <c r="D5631" s="3">
        <v>4.9093999999999998</v>
      </c>
      <c r="E5631" s="3">
        <v>-0.64898979999999995</v>
      </c>
      <c r="F5631" s="3">
        <v>131.42975000000001</v>
      </c>
      <c r="G5631" s="3">
        <v>1.1000000000000001</v>
      </c>
      <c r="H5631" s="3">
        <v>-1.4136</v>
      </c>
    </row>
    <row r="5632" spans="1:8">
      <c r="A5632" s="3" t="s">
        <v>21</v>
      </c>
      <c r="B5632" s="3">
        <v>2014</v>
      </c>
      <c r="C5632" s="3">
        <v>182</v>
      </c>
      <c r="D5632" s="3">
        <v>4.4093333000000001</v>
      </c>
      <c r="E5632" s="3">
        <v>-0.64898979999999995</v>
      </c>
      <c r="F5632" s="3">
        <v>131.42975000000001</v>
      </c>
      <c r="G5632" s="3">
        <v>1.3</v>
      </c>
      <c r="H5632" s="3">
        <v>-1.4404999999999999</v>
      </c>
    </row>
    <row r="5633" spans="1:8">
      <c r="A5633" s="3" t="s">
        <v>21</v>
      </c>
      <c r="B5633" s="3">
        <v>2014</v>
      </c>
      <c r="C5633" s="3">
        <v>182</v>
      </c>
      <c r="D5633" s="3">
        <v>3.8027726999999998</v>
      </c>
      <c r="E5633" s="3">
        <v>-0.64898979999999995</v>
      </c>
      <c r="F5633" s="3">
        <v>131.42975000000001</v>
      </c>
      <c r="G5633" s="3">
        <v>1.3</v>
      </c>
      <c r="H5633" s="3">
        <v>-1.0711999999999999</v>
      </c>
    </row>
    <row r="5634" spans="1:8">
      <c r="A5634" s="3" t="s">
        <v>21</v>
      </c>
      <c r="B5634" s="3">
        <v>2014</v>
      </c>
      <c r="C5634" s="3">
        <v>182</v>
      </c>
      <c r="D5634" s="3">
        <v>3.6422726999999999</v>
      </c>
      <c r="E5634" s="3">
        <v>-0.64898979999999995</v>
      </c>
      <c r="F5634" s="3">
        <v>131.42975000000001</v>
      </c>
      <c r="G5634" s="3">
        <v>1.3</v>
      </c>
      <c r="H5634" s="3">
        <v>-1.0711999999999999</v>
      </c>
    </row>
    <row r="5635" spans="1:8">
      <c r="A5635" s="3" t="s">
        <v>21</v>
      </c>
      <c r="B5635" s="3">
        <v>2014</v>
      </c>
      <c r="C5635" s="3">
        <v>182</v>
      </c>
      <c r="D5635" s="3">
        <v>3.4863810000000002</v>
      </c>
      <c r="E5635" s="3">
        <v>-0.64898979999999995</v>
      </c>
      <c r="F5635" s="3">
        <v>131.42975000000001</v>
      </c>
      <c r="G5635" s="3">
        <v>1.4</v>
      </c>
      <c r="H5635" s="3">
        <v>-0.90980000000000005</v>
      </c>
    </row>
    <row r="5636" spans="1:8">
      <c r="A5636" s="3" t="s">
        <v>21</v>
      </c>
      <c r="B5636" s="3">
        <v>2014</v>
      </c>
      <c r="C5636" s="3">
        <v>182</v>
      </c>
      <c r="D5636" s="3">
        <v>3.6713043000000001</v>
      </c>
      <c r="E5636" s="3">
        <v>-0.64898979999999995</v>
      </c>
      <c r="F5636" s="3">
        <v>131.42975000000001</v>
      </c>
      <c r="G5636" s="3">
        <v>1.5</v>
      </c>
      <c r="H5636" s="3">
        <v>-0.96360000000000001</v>
      </c>
    </row>
    <row r="5637" spans="1:8">
      <c r="A5637" s="3" t="s">
        <v>21</v>
      </c>
      <c r="B5637" s="3">
        <v>2014</v>
      </c>
      <c r="C5637" s="3">
        <v>182</v>
      </c>
      <c r="D5637" s="3">
        <v>3.4618571</v>
      </c>
      <c r="E5637" s="3">
        <v>-0.64898979999999995</v>
      </c>
      <c r="F5637" s="3">
        <v>131.42975000000001</v>
      </c>
      <c r="G5637" s="3">
        <v>1.5</v>
      </c>
      <c r="H5637" s="3">
        <v>-0.96360000000000001</v>
      </c>
    </row>
    <row r="5638" spans="1:8">
      <c r="A5638" s="3" t="s">
        <v>21</v>
      </c>
      <c r="B5638" s="3">
        <v>2014</v>
      </c>
      <c r="C5638" s="3">
        <v>182</v>
      </c>
      <c r="D5638" s="3">
        <v>3.1652727000000001</v>
      </c>
      <c r="E5638" s="3">
        <v>-0.64898979999999995</v>
      </c>
      <c r="F5638" s="3">
        <v>131.42975000000001</v>
      </c>
      <c r="G5638" s="3">
        <v>1.5</v>
      </c>
      <c r="H5638" s="3">
        <v>-0.96360000000000001</v>
      </c>
    </row>
    <row r="5639" spans="1:8">
      <c r="A5639" s="3" t="s">
        <v>21</v>
      </c>
      <c r="B5639" s="3">
        <v>2014</v>
      </c>
      <c r="C5639" s="3">
        <v>182</v>
      </c>
      <c r="D5639" s="3">
        <v>3.1941739</v>
      </c>
      <c r="E5639" s="3">
        <v>-0.64898979999999995</v>
      </c>
      <c r="F5639" s="3">
        <v>131.42975000000001</v>
      </c>
      <c r="G5639" s="3">
        <v>1.5</v>
      </c>
      <c r="H5639" s="3">
        <v>-0.96360000000000001</v>
      </c>
    </row>
    <row r="5640" spans="1:8">
      <c r="A5640" s="3" t="s">
        <v>21</v>
      </c>
      <c r="B5640" s="3">
        <v>2014</v>
      </c>
      <c r="C5640" s="3">
        <v>182</v>
      </c>
      <c r="D5640" s="3">
        <v>3.1169500000000001</v>
      </c>
      <c r="E5640" s="3">
        <v>-0.64898979999999995</v>
      </c>
      <c r="F5640" s="3">
        <v>131.42975000000001</v>
      </c>
      <c r="G5640" s="3">
        <v>1.4</v>
      </c>
      <c r="H5640" s="3">
        <v>-0.7211999</v>
      </c>
    </row>
    <row r="5641" spans="1:8">
      <c r="A5641" s="3" t="s">
        <v>21</v>
      </c>
      <c r="B5641" s="3">
        <v>2014</v>
      </c>
      <c r="C5641" s="3">
        <v>182</v>
      </c>
      <c r="D5641" s="3">
        <v>2.7797391</v>
      </c>
      <c r="E5641" s="3">
        <v>-0.64898979999999995</v>
      </c>
      <c r="F5641" s="3">
        <v>131.42975000000001</v>
      </c>
      <c r="G5641" s="3">
        <v>1.3</v>
      </c>
      <c r="H5641" s="3">
        <v>-0.7211999</v>
      </c>
    </row>
    <row r="5642" spans="1:8">
      <c r="A5642" s="3" t="s">
        <v>21</v>
      </c>
      <c r="B5642" s="3">
        <v>2015</v>
      </c>
      <c r="C5642" s="3">
        <v>182</v>
      </c>
      <c r="D5642" s="3">
        <v>2.5745909</v>
      </c>
      <c r="E5642" s="3">
        <v>-2.8349731</v>
      </c>
      <c r="F5642" s="3">
        <v>132.94069999999999</v>
      </c>
      <c r="G5642" s="3">
        <v>1.5</v>
      </c>
      <c r="H5642" s="3">
        <v>-1.4943</v>
      </c>
    </row>
    <row r="5643" spans="1:8">
      <c r="A5643" s="3" t="s">
        <v>21</v>
      </c>
      <c r="B5643" s="3">
        <v>2015</v>
      </c>
      <c r="C5643" s="3">
        <v>182</v>
      </c>
      <c r="D5643" s="3">
        <v>2.3182999999999998</v>
      </c>
      <c r="E5643" s="3">
        <v>-2.8349731</v>
      </c>
      <c r="F5643" s="3">
        <v>132.94069999999999</v>
      </c>
      <c r="G5643" s="3">
        <v>1.55</v>
      </c>
      <c r="H5643" s="3">
        <v>-1.2924</v>
      </c>
    </row>
    <row r="5644" spans="1:8">
      <c r="A5644" s="3" t="s">
        <v>21</v>
      </c>
      <c r="B5644" s="3">
        <v>2015</v>
      </c>
      <c r="C5644" s="3">
        <v>182</v>
      </c>
      <c r="D5644" s="3">
        <v>1.7194545000000001</v>
      </c>
      <c r="E5644" s="3">
        <v>-2.8349731</v>
      </c>
      <c r="F5644" s="3">
        <v>132.94069999999999</v>
      </c>
      <c r="G5644" s="3">
        <v>1.8</v>
      </c>
      <c r="H5644" s="3">
        <v>-1.2924</v>
      </c>
    </row>
    <row r="5645" spans="1:8">
      <c r="A5645" s="3" t="s">
        <v>21</v>
      </c>
      <c r="B5645" s="3">
        <v>2015</v>
      </c>
      <c r="C5645" s="3">
        <v>182</v>
      </c>
      <c r="D5645" s="3">
        <v>1.8317273000000001</v>
      </c>
      <c r="E5645" s="3">
        <v>-2.8349731</v>
      </c>
      <c r="F5645" s="3">
        <v>132.94069999999999</v>
      </c>
      <c r="G5645" s="3">
        <v>1.8</v>
      </c>
      <c r="H5645" s="3">
        <v>-1.2</v>
      </c>
    </row>
    <row r="5646" spans="1:8">
      <c r="A5646" s="3" t="s">
        <v>21</v>
      </c>
      <c r="B5646" s="3">
        <v>2015</v>
      </c>
      <c r="C5646" s="3">
        <v>182</v>
      </c>
      <c r="D5646" s="3">
        <v>2.3782380999999999</v>
      </c>
      <c r="E5646" s="3">
        <v>-2.8349731</v>
      </c>
      <c r="F5646" s="3">
        <v>132.94069999999999</v>
      </c>
      <c r="G5646" s="3">
        <v>1.8</v>
      </c>
      <c r="H5646" s="3">
        <v>-0.92119989999999996</v>
      </c>
    </row>
    <row r="5647" spans="1:8">
      <c r="A5647" s="3" t="s">
        <v>21</v>
      </c>
      <c r="B5647" s="3">
        <v>2015</v>
      </c>
      <c r="C5647" s="3">
        <v>182</v>
      </c>
      <c r="D5647" s="3">
        <v>2.9240908999999999</v>
      </c>
      <c r="E5647" s="3">
        <v>-2.8349731</v>
      </c>
      <c r="F5647" s="3">
        <v>132.94069999999999</v>
      </c>
      <c r="G5647" s="3">
        <v>1.8</v>
      </c>
      <c r="H5647" s="3">
        <v>-0.9480999</v>
      </c>
    </row>
    <row r="5648" spans="1:8">
      <c r="A5648" s="3" t="s">
        <v>21</v>
      </c>
      <c r="B5648" s="3">
        <v>2015</v>
      </c>
      <c r="C5648" s="3">
        <v>182</v>
      </c>
      <c r="D5648" s="3">
        <v>2.7194783</v>
      </c>
      <c r="E5648" s="3">
        <v>-2.8349731</v>
      </c>
      <c r="F5648" s="3">
        <v>132.94069999999999</v>
      </c>
      <c r="G5648" s="3">
        <v>1.8</v>
      </c>
      <c r="H5648" s="3">
        <v>-1.0249999999999999</v>
      </c>
    </row>
    <row r="5649" spans="1:8">
      <c r="A5649" s="3" t="s">
        <v>21</v>
      </c>
      <c r="B5649" s="3">
        <v>2015</v>
      </c>
      <c r="C5649" s="3">
        <v>182</v>
      </c>
      <c r="D5649" s="3">
        <v>2.5</v>
      </c>
      <c r="E5649" s="3">
        <v>-2.8349731</v>
      </c>
      <c r="F5649" s="3">
        <v>132.94069999999999</v>
      </c>
      <c r="G5649" s="3">
        <v>1.8</v>
      </c>
      <c r="H5649" s="3">
        <v>-1.0788</v>
      </c>
    </row>
    <row r="5650" spans="1:8">
      <c r="A5650" s="3" t="s">
        <v>21</v>
      </c>
      <c r="B5650" s="3">
        <v>2015</v>
      </c>
      <c r="C5650" s="3">
        <v>182</v>
      </c>
      <c r="D5650" s="3">
        <v>2.5715455</v>
      </c>
      <c r="E5650" s="3">
        <v>-2.8349731</v>
      </c>
      <c r="F5650" s="3">
        <v>132.94069999999999</v>
      </c>
      <c r="G5650" s="3">
        <v>1.7</v>
      </c>
      <c r="H5650" s="3">
        <v>-1.0249999999999999</v>
      </c>
    </row>
    <row r="5651" spans="1:8">
      <c r="A5651" s="3" t="s">
        <v>21</v>
      </c>
      <c r="B5651" s="3">
        <v>2015</v>
      </c>
      <c r="C5651" s="3">
        <v>182</v>
      </c>
      <c r="D5651" s="3">
        <v>2.3998636000000002</v>
      </c>
      <c r="E5651" s="3">
        <v>-2.8349731</v>
      </c>
      <c r="F5651" s="3">
        <v>132.94069999999999</v>
      </c>
      <c r="G5651" s="3">
        <v>1.7</v>
      </c>
      <c r="H5651" s="3">
        <v>-1.075</v>
      </c>
    </row>
    <row r="5652" spans="1:8">
      <c r="A5652" s="3" t="s">
        <v>21</v>
      </c>
      <c r="B5652" s="3">
        <v>2015</v>
      </c>
      <c r="C5652" s="3">
        <v>182</v>
      </c>
      <c r="D5652" s="3">
        <v>2.5634285999999999</v>
      </c>
      <c r="E5652" s="3">
        <v>-2.8349731</v>
      </c>
      <c r="F5652" s="3">
        <v>132.94069999999999</v>
      </c>
      <c r="G5652" s="3">
        <v>1.7</v>
      </c>
      <c r="H5652" s="3">
        <v>-0.15379989999999999</v>
      </c>
    </row>
    <row r="5653" spans="1:8">
      <c r="A5653" s="3" t="s">
        <v>21</v>
      </c>
      <c r="B5653" s="3">
        <v>2015</v>
      </c>
      <c r="C5653" s="3">
        <v>182</v>
      </c>
      <c r="D5653" s="3">
        <v>2.4714782999999998</v>
      </c>
      <c r="E5653" s="3">
        <v>-2.8349731</v>
      </c>
      <c r="F5653" s="3">
        <v>132.94069999999999</v>
      </c>
      <c r="G5653" s="3">
        <v>1.5</v>
      </c>
      <c r="H5653" s="3">
        <v>-0.28713339999999998</v>
      </c>
    </row>
    <row r="5654" spans="1:8">
      <c r="A5654" s="3" t="s">
        <v>21</v>
      </c>
      <c r="B5654" s="3">
        <v>2016</v>
      </c>
      <c r="C5654" s="3">
        <v>182</v>
      </c>
      <c r="D5654" s="3">
        <v>2.7596666999999999</v>
      </c>
      <c r="E5654" s="3">
        <v>-0.20040677000000001</v>
      </c>
      <c r="F5654" s="3">
        <v>131.17912000000001</v>
      </c>
      <c r="G5654" s="3">
        <v>1.6</v>
      </c>
      <c r="H5654" s="3">
        <v>-0.18333340000000001</v>
      </c>
    </row>
    <row r="5655" spans="1:8">
      <c r="A5655" s="3" t="s">
        <v>21</v>
      </c>
      <c r="B5655" s="3">
        <v>2016</v>
      </c>
      <c r="C5655" s="3">
        <v>182</v>
      </c>
      <c r="D5655" s="3">
        <v>3.3520951999999999</v>
      </c>
      <c r="E5655" s="3">
        <v>-0.20040677000000001</v>
      </c>
      <c r="F5655" s="3">
        <v>131.17912000000001</v>
      </c>
      <c r="G5655" s="3">
        <v>1.6</v>
      </c>
      <c r="H5655" s="3">
        <v>-1.3271999999999999</v>
      </c>
    </row>
    <row r="5656" spans="1:8">
      <c r="A5656" s="3" t="s">
        <v>21</v>
      </c>
      <c r="B5656" s="3">
        <v>2016</v>
      </c>
      <c r="C5656" s="3">
        <v>182</v>
      </c>
      <c r="D5656" s="3">
        <v>2.9766522000000002</v>
      </c>
      <c r="E5656" s="3">
        <v>-0.20040677000000001</v>
      </c>
      <c r="F5656" s="3">
        <v>131.17912000000001</v>
      </c>
      <c r="G5656" s="3">
        <v>1.5</v>
      </c>
      <c r="H5656" s="3">
        <v>-1.3271999999999999</v>
      </c>
    </row>
    <row r="5657" spans="1:8">
      <c r="A5657" s="3" t="s">
        <v>21</v>
      </c>
      <c r="B5657" s="3">
        <v>2016</v>
      </c>
      <c r="C5657" s="3">
        <v>182</v>
      </c>
      <c r="D5657" s="3">
        <v>3.1969523999999998</v>
      </c>
      <c r="E5657" s="3">
        <v>-0.20040677000000001</v>
      </c>
      <c r="F5657" s="3">
        <v>131.17912000000001</v>
      </c>
      <c r="G5657" s="3">
        <v>1.5</v>
      </c>
      <c r="H5657" s="3">
        <v>-1.1272</v>
      </c>
    </row>
    <row r="5658" spans="1:8">
      <c r="A5658" s="3" t="s">
        <v>21</v>
      </c>
      <c r="B5658" s="3">
        <v>2016</v>
      </c>
      <c r="C5658" s="3">
        <v>182</v>
      </c>
      <c r="D5658" s="3">
        <v>3.1203636000000001</v>
      </c>
      <c r="E5658" s="3">
        <v>-0.20040677000000001</v>
      </c>
      <c r="F5658" s="3">
        <v>131.17912000000001</v>
      </c>
      <c r="G5658" s="3">
        <v>1.5</v>
      </c>
      <c r="H5658" s="3">
        <v>-0.99766670000000002</v>
      </c>
    </row>
    <row r="5659" spans="1:8">
      <c r="A5659" s="3" t="s">
        <v>21</v>
      </c>
      <c r="B5659" s="3">
        <v>2016</v>
      </c>
      <c r="C5659" s="3">
        <v>182</v>
      </c>
      <c r="D5659" s="3">
        <v>3.1727726999999999</v>
      </c>
      <c r="E5659" s="3">
        <v>-0.20040677000000001</v>
      </c>
      <c r="F5659" s="3">
        <v>131.17912000000001</v>
      </c>
      <c r="G5659" s="3">
        <v>1.4</v>
      </c>
      <c r="H5659" s="3">
        <v>-0.99766670000000002</v>
      </c>
    </row>
    <row r="5660" spans="1:8">
      <c r="A5660" s="3" t="s">
        <v>21</v>
      </c>
      <c r="B5660" s="3">
        <v>2016</v>
      </c>
      <c r="C5660" s="3">
        <v>182</v>
      </c>
      <c r="D5660" s="3">
        <v>3.0401905</v>
      </c>
      <c r="E5660" s="3">
        <v>-0.20040677000000001</v>
      </c>
      <c r="F5660" s="3">
        <v>131.17912000000001</v>
      </c>
      <c r="G5660" s="3">
        <v>1.25</v>
      </c>
      <c r="H5660" s="3">
        <v>-1.0900669999999999</v>
      </c>
    </row>
    <row r="5661" spans="1:8">
      <c r="A5661" s="3" t="s">
        <v>21</v>
      </c>
      <c r="B5661" s="3">
        <v>2016</v>
      </c>
      <c r="C5661" s="3">
        <v>182</v>
      </c>
      <c r="D5661" s="3">
        <v>2.889087</v>
      </c>
      <c r="E5661" s="3">
        <v>-0.20040677000000001</v>
      </c>
      <c r="F5661" s="3">
        <v>131.17912000000001</v>
      </c>
      <c r="G5661" s="3">
        <v>1.3</v>
      </c>
      <c r="H5661" s="3">
        <v>-1.063167</v>
      </c>
    </row>
    <row r="5662" spans="1:8">
      <c r="A5662" s="3" t="s">
        <v>21</v>
      </c>
      <c r="B5662" s="3">
        <v>2016</v>
      </c>
      <c r="C5662" s="3">
        <v>182</v>
      </c>
      <c r="D5662" s="3">
        <v>3.2374999999999998</v>
      </c>
      <c r="E5662" s="3">
        <v>-0.20040677000000001</v>
      </c>
      <c r="F5662" s="3">
        <v>131.17912000000001</v>
      </c>
      <c r="G5662" s="3">
        <v>1.2</v>
      </c>
      <c r="H5662" s="3">
        <v>-1.0900669999999999</v>
      </c>
    </row>
    <row r="5663" spans="1:8">
      <c r="A5663" s="3" t="s">
        <v>21</v>
      </c>
      <c r="B5663" s="3">
        <v>2016</v>
      </c>
      <c r="C5663" s="3">
        <v>182</v>
      </c>
      <c r="D5663" s="3">
        <v>3.3083809999999998</v>
      </c>
      <c r="E5663" s="3">
        <v>-0.20040677000000001</v>
      </c>
      <c r="F5663" s="3">
        <v>131.17912000000001</v>
      </c>
      <c r="G5663" s="3">
        <v>1.2</v>
      </c>
      <c r="H5663" s="3">
        <v>-0.85936670000000004</v>
      </c>
    </row>
    <row r="5664" spans="1:8">
      <c r="A5664" s="3" t="s">
        <v>21</v>
      </c>
      <c r="B5664" s="3">
        <v>2016</v>
      </c>
      <c r="C5664" s="3">
        <v>182</v>
      </c>
      <c r="D5664" s="3">
        <v>3.4971364</v>
      </c>
      <c r="E5664" s="3">
        <v>-0.20040677000000001</v>
      </c>
      <c r="F5664" s="3">
        <v>131.17912000000001</v>
      </c>
      <c r="G5664" s="3">
        <v>1.2</v>
      </c>
      <c r="H5664" s="3">
        <v>-0.98216650000000005</v>
      </c>
    </row>
    <row r="5665" spans="1:8">
      <c r="A5665" s="3" t="s">
        <v>21</v>
      </c>
      <c r="B5665" s="3">
        <v>2016</v>
      </c>
      <c r="C5665" s="3">
        <v>182</v>
      </c>
      <c r="D5665" s="3">
        <v>3.7301818</v>
      </c>
      <c r="E5665" s="3">
        <v>-0.20040677000000001</v>
      </c>
      <c r="F5665" s="3">
        <v>131.17912000000001</v>
      </c>
      <c r="G5665" s="3">
        <v>1.2</v>
      </c>
      <c r="H5665" s="3">
        <v>-1.0090669999999999</v>
      </c>
    </row>
    <row r="5666" spans="1:8">
      <c r="A5666" s="3" t="s">
        <v>21</v>
      </c>
      <c r="B5666" s="3">
        <v>2017</v>
      </c>
      <c r="C5666" s="3">
        <v>182</v>
      </c>
      <c r="D5666" s="3">
        <v>3.9315909000000002</v>
      </c>
      <c r="E5666" s="3">
        <v>1.2770747</v>
      </c>
      <c r="F5666" s="3">
        <v>131.50574</v>
      </c>
      <c r="G5666" s="3">
        <v>1.2</v>
      </c>
      <c r="H5666" s="3">
        <v>-1.066667</v>
      </c>
    </row>
    <row r="5667" spans="1:8">
      <c r="A5667" s="3" t="s">
        <v>21</v>
      </c>
      <c r="B5667" s="3">
        <v>2017</v>
      </c>
      <c r="C5667" s="3">
        <v>182</v>
      </c>
      <c r="D5667" s="3">
        <v>4.0265500000000003</v>
      </c>
      <c r="E5667" s="3">
        <v>1.2770747</v>
      </c>
      <c r="F5667" s="3">
        <v>131.50574</v>
      </c>
      <c r="G5667" s="3">
        <v>1.2</v>
      </c>
      <c r="H5667" s="3">
        <v>-1.3757330000000001</v>
      </c>
    </row>
    <row r="5668" spans="1:8">
      <c r="A5668" s="3" t="s">
        <v>21</v>
      </c>
      <c r="B5668" s="3">
        <v>2017</v>
      </c>
      <c r="C5668" s="3">
        <v>182</v>
      </c>
      <c r="D5668" s="3">
        <v>4.0359999999999996</v>
      </c>
      <c r="E5668" s="3">
        <v>1.2770747</v>
      </c>
      <c r="F5668" s="3">
        <v>131.50574</v>
      </c>
      <c r="G5668" s="3">
        <v>1.4</v>
      </c>
      <c r="H5668" s="3">
        <v>-1.3757330000000001</v>
      </c>
    </row>
    <row r="5669" spans="1:8">
      <c r="A5669" s="3" t="s">
        <v>21</v>
      </c>
      <c r="B5669" s="3">
        <v>2017</v>
      </c>
      <c r="C5669" s="3">
        <v>182</v>
      </c>
      <c r="D5669" s="3">
        <v>3.7607499999999998</v>
      </c>
      <c r="E5669" s="3">
        <v>1.2770747</v>
      </c>
      <c r="F5669" s="3">
        <v>131.50574</v>
      </c>
      <c r="G5669" s="3">
        <v>1.4</v>
      </c>
      <c r="H5669" s="3">
        <v>-1.483333</v>
      </c>
    </row>
    <row r="5670" spans="1:8">
      <c r="A5670" s="3" t="s">
        <v>21</v>
      </c>
      <c r="B5670" s="3">
        <v>2017</v>
      </c>
      <c r="C5670" s="3">
        <v>182</v>
      </c>
      <c r="D5670" s="3">
        <v>3.2783478000000001</v>
      </c>
      <c r="E5670" s="3">
        <v>1.2770747</v>
      </c>
      <c r="F5670" s="3">
        <v>131.50574</v>
      </c>
      <c r="G5670" s="3">
        <v>1.4</v>
      </c>
      <c r="H5670" s="3">
        <v>-1.2552669999999999</v>
      </c>
    </row>
    <row r="5671" spans="1:8">
      <c r="A5671" s="3" t="s">
        <v>21</v>
      </c>
      <c r="B5671" s="3">
        <v>2017</v>
      </c>
      <c r="C5671" s="3">
        <v>182</v>
      </c>
      <c r="D5671" s="3">
        <v>2.9512273000000002</v>
      </c>
      <c r="E5671" s="3">
        <v>1.2770747</v>
      </c>
      <c r="F5671" s="3">
        <v>131.50574</v>
      </c>
      <c r="G5671" s="3">
        <v>1.5</v>
      </c>
      <c r="H5671" s="3">
        <v>-1.2552669999999999</v>
      </c>
    </row>
    <row r="5672" spans="1:8">
      <c r="A5672" s="3" t="s">
        <v>21</v>
      </c>
      <c r="B5672" s="3">
        <v>2017</v>
      </c>
      <c r="C5672" s="3">
        <v>182</v>
      </c>
      <c r="D5672" s="3">
        <v>3.0064761999999998</v>
      </c>
      <c r="E5672" s="3">
        <v>1.2770747</v>
      </c>
      <c r="F5672" s="3">
        <v>131.50574</v>
      </c>
      <c r="G5672" s="3">
        <v>1.7</v>
      </c>
      <c r="H5672" s="3">
        <v>-1.143267</v>
      </c>
    </row>
    <row r="5673" spans="1:8">
      <c r="A5673" s="3" t="s">
        <v>21</v>
      </c>
      <c r="B5673" s="3">
        <v>2017</v>
      </c>
      <c r="C5673" s="3">
        <v>182</v>
      </c>
      <c r="D5673" s="3">
        <v>2.8039130000000001</v>
      </c>
      <c r="E5673" s="3">
        <v>1.2770747</v>
      </c>
      <c r="F5673" s="3">
        <v>131.50574</v>
      </c>
      <c r="G5673" s="3">
        <v>1.65</v>
      </c>
      <c r="H5673" s="3">
        <v>-1.0432669999999999</v>
      </c>
    </row>
    <row r="5674" spans="1:8">
      <c r="A5674" s="3" t="s">
        <v>21</v>
      </c>
      <c r="B5674" s="3">
        <v>2017</v>
      </c>
      <c r="C5674" s="3">
        <v>182</v>
      </c>
      <c r="D5674" s="3">
        <v>2.6075713999999999</v>
      </c>
      <c r="E5674" s="3">
        <v>1.2770747</v>
      </c>
      <c r="F5674" s="3">
        <v>131.50574</v>
      </c>
      <c r="G5674" s="3">
        <v>1.85</v>
      </c>
      <c r="H5674" s="3">
        <v>-1.093267</v>
      </c>
    </row>
    <row r="5675" spans="1:8">
      <c r="A5675" s="3" t="s">
        <v>21</v>
      </c>
      <c r="B5675" s="3">
        <v>2017</v>
      </c>
      <c r="C5675" s="3">
        <v>182</v>
      </c>
      <c r="D5675" s="3">
        <v>2.3005</v>
      </c>
      <c r="E5675" s="3">
        <v>1.2770747</v>
      </c>
      <c r="F5675" s="3">
        <v>131.50574</v>
      </c>
      <c r="G5675" s="3">
        <v>1.85</v>
      </c>
      <c r="H5675" s="3">
        <v>-0.94706659999999998</v>
      </c>
    </row>
    <row r="5676" spans="1:8">
      <c r="A5676" s="3" t="s">
        <v>21</v>
      </c>
      <c r="B5676" s="3">
        <v>2017</v>
      </c>
      <c r="C5676" s="3">
        <v>182</v>
      </c>
      <c r="D5676" s="3">
        <v>1.9645455000000001</v>
      </c>
      <c r="E5676" s="3">
        <v>1.2770747</v>
      </c>
      <c r="F5676" s="3">
        <v>131.50574</v>
      </c>
      <c r="G5676" s="3">
        <v>1.9</v>
      </c>
      <c r="H5676" s="3">
        <v>-0.53333339999999996</v>
      </c>
    </row>
    <row r="5677" spans="1:8">
      <c r="A5677" s="3" t="s">
        <v>21</v>
      </c>
      <c r="B5677" s="3">
        <v>2017</v>
      </c>
      <c r="C5677" s="3">
        <v>182</v>
      </c>
      <c r="D5677" s="3">
        <v>1.8204762000000001</v>
      </c>
      <c r="E5677" s="3">
        <v>1.2770747</v>
      </c>
      <c r="F5677" s="3">
        <v>131.50574</v>
      </c>
      <c r="G5677" s="3">
        <v>2</v>
      </c>
      <c r="H5677" s="3">
        <v>-0.53333339999999996</v>
      </c>
    </row>
    <row r="5678" spans="1:8">
      <c r="A5678" s="3" t="s">
        <v>21</v>
      </c>
      <c r="B5678" s="3">
        <v>2018</v>
      </c>
      <c r="C5678" s="3">
        <v>182</v>
      </c>
      <c r="D5678" s="3">
        <v>1.9003478</v>
      </c>
      <c r="E5678" s="3">
        <v>1.1667049</v>
      </c>
      <c r="F5678" s="3">
        <v>126.14303</v>
      </c>
      <c r="G5678" s="3">
        <v>1.9</v>
      </c>
      <c r="H5678" s="3">
        <v>-0.3333334</v>
      </c>
    </row>
    <row r="5679" spans="1:8">
      <c r="A5679" s="3" t="s">
        <v>21</v>
      </c>
      <c r="B5679" s="3">
        <v>2018</v>
      </c>
      <c r="C5679" s="3">
        <v>182</v>
      </c>
      <c r="D5679" s="3">
        <v>2.0205000000000002</v>
      </c>
      <c r="E5679" s="3">
        <v>1.1667049</v>
      </c>
      <c r="F5679" s="3">
        <v>126.14303</v>
      </c>
      <c r="G5679" s="3">
        <v>1.95</v>
      </c>
      <c r="H5679" s="3">
        <v>-0.87573330000000005</v>
      </c>
    </row>
    <row r="5680" spans="1:8">
      <c r="A5680" s="3" t="s">
        <v>21</v>
      </c>
      <c r="B5680" s="3">
        <v>2018</v>
      </c>
      <c r="C5680" s="3">
        <v>182</v>
      </c>
      <c r="D5680" s="3">
        <v>1.7718182</v>
      </c>
      <c r="E5680" s="3">
        <v>1.1667049</v>
      </c>
      <c r="F5680" s="3">
        <v>126.14303</v>
      </c>
      <c r="G5680" s="3">
        <v>1.9</v>
      </c>
      <c r="H5680" s="3">
        <v>-0.87573330000000005</v>
      </c>
    </row>
    <row r="5681" spans="1:8">
      <c r="A5681" s="3" t="s">
        <v>21</v>
      </c>
      <c r="B5681" s="3">
        <v>2018</v>
      </c>
      <c r="C5681" s="3">
        <v>182</v>
      </c>
      <c r="D5681" s="3">
        <v>1.653</v>
      </c>
      <c r="E5681" s="3">
        <v>1.1667049</v>
      </c>
      <c r="F5681" s="3">
        <v>126.14303</v>
      </c>
      <c r="G5681" s="3">
        <v>1.9</v>
      </c>
      <c r="H5681" s="3">
        <v>-0.88713319999999996</v>
      </c>
    </row>
    <row r="5682" spans="1:8">
      <c r="A5682" s="3" t="s">
        <v>21</v>
      </c>
      <c r="B5682" s="3">
        <v>2018</v>
      </c>
      <c r="C5682" s="3">
        <v>182</v>
      </c>
      <c r="D5682" s="3">
        <v>1.8209565000000001</v>
      </c>
      <c r="E5682" s="3">
        <v>1.1667049</v>
      </c>
      <c r="F5682" s="3">
        <v>126.14303</v>
      </c>
      <c r="G5682" s="3">
        <v>1.9</v>
      </c>
      <c r="H5682" s="3">
        <v>-0.96666669999999999</v>
      </c>
    </row>
    <row r="5683" spans="1:8">
      <c r="A5683" s="3" t="s">
        <v>21</v>
      </c>
      <c r="B5683" s="3">
        <v>2018</v>
      </c>
      <c r="C5683" s="3">
        <v>182</v>
      </c>
      <c r="D5683" s="3">
        <v>1.8545714</v>
      </c>
      <c r="E5683" s="3">
        <v>1.1667049</v>
      </c>
      <c r="F5683" s="3">
        <v>126.14303</v>
      </c>
      <c r="G5683" s="3">
        <v>1.9</v>
      </c>
      <c r="H5683" s="3">
        <v>-1.0045329999999999</v>
      </c>
    </row>
    <row r="5684" spans="1:8">
      <c r="A5684" s="3" t="s">
        <v>21</v>
      </c>
      <c r="B5684" s="3">
        <v>2018</v>
      </c>
      <c r="C5684" s="3">
        <v>182</v>
      </c>
      <c r="D5684" s="3">
        <v>1.7514544999999999</v>
      </c>
      <c r="E5684" s="3">
        <v>1.1667049</v>
      </c>
      <c r="F5684" s="3">
        <v>126.14303</v>
      </c>
      <c r="G5684" s="3">
        <v>1.9</v>
      </c>
      <c r="H5684" s="3">
        <v>-0.70453339999999998</v>
      </c>
    </row>
    <row r="5685" spans="1:8">
      <c r="A5685" s="3" t="s">
        <v>21</v>
      </c>
      <c r="B5685" s="3">
        <v>2018</v>
      </c>
      <c r="C5685" s="3">
        <v>182</v>
      </c>
      <c r="D5685" s="3">
        <v>1.8112174000000001</v>
      </c>
      <c r="E5685" s="3">
        <v>1.1667049</v>
      </c>
      <c r="F5685" s="3">
        <v>126.14303</v>
      </c>
      <c r="G5685" s="3">
        <v>1.88</v>
      </c>
      <c r="H5685" s="3">
        <v>-0.70453339999999998</v>
      </c>
    </row>
    <row r="5686" spans="1:8">
      <c r="A5686" s="3" t="s">
        <v>21</v>
      </c>
      <c r="B5686" s="3">
        <v>2018</v>
      </c>
      <c r="C5686" s="3">
        <v>182</v>
      </c>
      <c r="D5686" s="3">
        <v>1.8704499999999999</v>
      </c>
      <c r="E5686" s="3">
        <v>1.1667049</v>
      </c>
      <c r="F5686" s="3">
        <v>126.14303</v>
      </c>
      <c r="G5686" s="3">
        <v>1.8</v>
      </c>
      <c r="H5686" s="3">
        <v>-0.70453339999999998</v>
      </c>
    </row>
    <row r="5687" spans="1:8">
      <c r="A5687" s="3" t="s">
        <v>21</v>
      </c>
      <c r="B5687" s="3">
        <v>2018</v>
      </c>
      <c r="C5687" s="3">
        <v>182</v>
      </c>
      <c r="D5687" s="3">
        <v>1.9484348</v>
      </c>
      <c r="E5687" s="3">
        <v>1.1667049</v>
      </c>
      <c r="F5687" s="3">
        <v>126.14303</v>
      </c>
      <c r="G5687" s="3">
        <v>1.86</v>
      </c>
      <c r="H5687" s="3">
        <v>-0.65073329999999996</v>
      </c>
    </row>
    <row r="5688" spans="1:8">
      <c r="A5688" s="3" t="s">
        <v>21</v>
      </c>
      <c r="B5688" s="3">
        <v>2018</v>
      </c>
      <c r="C5688" s="3">
        <v>182</v>
      </c>
      <c r="D5688" s="3">
        <v>1.9178181999999999</v>
      </c>
      <c r="E5688" s="3">
        <v>1.1667049</v>
      </c>
      <c r="F5688" s="3">
        <v>126.14303</v>
      </c>
      <c r="G5688" s="3">
        <v>1.8</v>
      </c>
      <c r="H5688" s="3">
        <v>-0.65073329999999996</v>
      </c>
    </row>
    <row r="5689" spans="1:8">
      <c r="A5689" s="3" t="s">
        <v>21</v>
      </c>
      <c r="B5689" s="3">
        <v>2018</v>
      </c>
      <c r="C5689" s="3">
        <v>182</v>
      </c>
      <c r="D5689" s="3">
        <v>1.7126189999999999</v>
      </c>
      <c r="E5689" s="3">
        <v>1.1667049</v>
      </c>
      <c r="F5689" s="3">
        <v>126.14303</v>
      </c>
      <c r="G5689" s="3">
        <v>1.8</v>
      </c>
      <c r="H5689" s="3">
        <v>-0.65073329999999996</v>
      </c>
    </row>
    <row r="5690" spans="1:8">
      <c r="A5690" s="3" t="s">
        <v>21</v>
      </c>
      <c r="B5690" s="3">
        <v>2019</v>
      </c>
      <c r="C5690" s="3">
        <v>182</v>
      </c>
      <c r="D5690" s="3">
        <v>1.7158696</v>
      </c>
      <c r="E5690" s="3">
        <v>1.1625890000000001</v>
      </c>
      <c r="F5690" s="3">
        <v>121.48144000000001</v>
      </c>
      <c r="G5690" s="3">
        <v>1.5</v>
      </c>
      <c r="H5690" s="3">
        <v>-0.65073329999999996</v>
      </c>
    </row>
    <row r="5691" spans="1:8">
      <c r="A5691" s="3" t="s">
        <v>21</v>
      </c>
      <c r="B5691" s="3">
        <v>2019</v>
      </c>
      <c r="C5691" s="3">
        <v>182</v>
      </c>
      <c r="D5691" s="3">
        <v>1.5620499999999999</v>
      </c>
      <c r="E5691" s="3">
        <v>1.1625890000000001</v>
      </c>
      <c r="F5691" s="3">
        <v>121.48144000000001</v>
      </c>
      <c r="G5691" s="3">
        <v>1.5</v>
      </c>
      <c r="H5691" s="3">
        <v>-1.006</v>
      </c>
    </row>
    <row r="5692" spans="1:8">
      <c r="A5692" s="3" t="s">
        <v>21</v>
      </c>
      <c r="B5692" s="3">
        <v>2019</v>
      </c>
      <c r="C5692" s="3">
        <v>182</v>
      </c>
      <c r="D5692" s="3">
        <v>1.3270476</v>
      </c>
      <c r="E5692" s="3">
        <v>1.1625890000000001</v>
      </c>
      <c r="F5692" s="3">
        <v>121.48144000000001</v>
      </c>
      <c r="G5692" s="3">
        <v>1.5</v>
      </c>
      <c r="H5692" s="3">
        <v>-0.9022</v>
      </c>
    </row>
    <row r="5693" spans="1:8">
      <c r="A5693" s="3" t="s">
        <v>21</v>
      </c>
      <c r="B5693" s="3">
        <v>2019</v>
      </c>
      <c r="C5693" s="3">
        <v>182</v>
      </c>
      <c r="D5693" s="3">
        <v>1.1890000000000001</v>
      </c>
      <c r="E5693" s="3">
        <v>1.1625890000000001</v>
      </c>
      <c r="F5693" s="3">
        <v>121.48144000000001</v>
      </c>
      <c r="G5693" s="3">
        <v>1.5</v>
      </c>
      <c r="H5693" s="3">
        <v>-0.80220000000000002</v>
      </c>
    </row>
    <row r="5694" spans="1:8">
      <c r="A5694" s="3" t="s">
        <v>21</v>
      </c>
      <c r="B5694" s="3">
        <v>2019</v>
      </c>
      <c r="C5694" s="3">
        <v>182</v>
      </c>
      <c r="D5694" s="3">
        <v>1.0365217</v>
      </c>
      <c r="E5694" s="3">
        <v>1.1625890000000001</v>
      </c>
      <c r="F5694" s="3">
        <v>121.48144000000001</v>
      </c>
      <c r="G5694" s="3">
        <v>1.5</v>
      </c>
      <c r="H5694" s="3">
        <v>-0.59693339999999995</v>
      </c>
    </row>
    <row r="5695" spans="1:8">
      <c r="A5695" s="3" t="s">
        <v>21</v>
      </c>
      <c r="B5695" s="3">
        <v>2019</v>
      </c>
      <c r="C5695" s="3">
        <v>182</v>
      </c>
      <c r="D5695" s="3">
        <v>0.59445000000000003</v>
      </c>
      <c r="E5695" s="3">
        <v>1.1625890000000001</v>
      </c>
      <c r="F5695" s="3">
        <v>121.48144000000001</v>
      </c>
      <c r="G5695" s="3">
        <v>1.5</v>
      </c>
      <c r="H5695" s="3">
        <v>-0.59693339999999995</v>
      </c>
    </row>
    <row r="5696" spans="1:8">
      <c r="A5696" s="3" t="s">
        <v>21</v>
      </c>
      <c r="B5696" s="3">
        <v>2019</v>
      </c>
      <c r="C5696" s="3">
        <v>182</v>
      </c>
      <c r="D5696" s="3">
        <v>0.45104348</v>
      </c>
      <c r="E5696" s="3">
        <v>1.1625890000000001</v>
      </c>
      <c r="F5696" s="3">
        <v>121.48144000000001</v>
      </c>
      <c r="G5696" s="3">
        <v>1.4</v>
      </c>
      <c r="H5696" s="3">
        <v>-0.54693340000000001</v>
      </c>
    </row>
    <row r="5697" spans="1:8">
      <c r="A5697" s="3" t="s">
        <v>21</v>
      </c>
      <c r="B5697" s="3">
        <v>2019</v>
      </c>
      <c r="C5697" s="3">
        <v>182</v>
      </c>
      <c r="D5697" s="3">
        <v>0.18145454999999999</v>
      </c>
      <c r="E5697" s="3">
        <v>1.1625890000000001</v>
      </c>
      <c r="F5697" s="3">
        <v>121.48144000000001</v>
      </c>
      <c r="G5697" s="3">
        <v>1.4</v>
      </c>
      <c r="H5697" s="3">
        <v>-0.55073340000000004</v>
      </c>
    </row>
    <row r="5698" spans="1:8">
      <c r="A5698" s="3" t="s">
        <v>21</v>
      </c>
      <c r="B5698" s="3">
        <v>2019</v>
      </c>
      <c r="C5698" s="3">
        <v>182</v>
      </c>
      <c r="D5698" s="3">
        <v>0.2107619</v>
      </c>
      <c r="E5698" s="3">
        <v>1.1625890000000001</v>
      </c>
      <c r="F5698" s="3">
        <v>121.48144000000001</v>
      </c>
      <c r="G5698" s="3">
        <v>1.45</v>
      </c>
      <c r="H5698" s="3">
        <v>-0.55073340000000004</v>
      </c>
    </row>
    <row r="5699" spans="1:8">
      <c r="A5699" s="3" t="s">
        <v>21</v>
      </c>
      <c r="B5699" s="3">
        <v>2019</v>
      </c>
      <c r="C5699" s="3">
        <v>182</v>
      </c>
      <c r="D5699" s="3">
        <v>0.18278261000000001</v>
      </c>
      <c r="E5699" s="3">
        <v>1.1625890000000001</v>
      </c>
      <c r="F5699" s="3">
        <v>121.48144000000001</v>
      </c>
      <c r="G5699" s="3">
        <v>1.4</v>
      </c>
      <c r="H5699" s="3">
        <v>-0.55073340000000004</v>
      </c>
    </row>
    <row r="5700" spans="1:8">
      <c r="A5700" s="3" t="s">
        <v>21</v>
      </c>
      <c r="B5700" s="3">
        <v>2019</v>
      </c>
      <c r="C5700" s="3">
        <v>182</v>
      </c>
      <c r="D5700" s="3">
        <v>0.34047619000000001</v>
      </c>
      <c r="E5700" s="3">
        <v>1.1625890000000001</v>
      </c>
      <c r="F5700" s="3">
        <v>121.48144000000001</v>
      </c>
      <c r="G5700" s="3">
        <v>1.5</v>
      </c>
      <c r="H5700" s="3">
        <v>-0.33786670000000002</v>
      </c>
    </row>
    <row r="5701" spans="1:8">
      <c r="A5701" s="3" t="s">
        <v>21</v>
      </c>
      <c r="B5701" s="3">
        <v>2019</v>
      </c>
      <c r="C5701" s="3">
        <v>182</v>
      </c>
      <c r="D5701" s="3">
        <v>0.39500000000000002</v>
      </c>
      <c r="E5701" s="3">
        <v>1.1625890000000001</v>
      </c>
      <c r="F5701" s="3">
        <v>121.48144000000001</v>
      </c>
      <c r="G5701" s="3">
        <v>1.5</v>
      </c>
      <c r="H5701" s="3">
        <v>-0.33786670000000002</v>
      </c>
    </row>
    <row r="5702" spans="1:8">
      <c r="A5702" s="3" t="s">
        <v>24</v>
      </c>
      <c r="B5702" s="3">
        <v>1995</v>
      </c>
      <c r="C5702" s="3">
        <v>184</v>
      </c>
      <c r="G5702" s="3">
        <v>3.5</v>
      </c>
    </row>
    <row r="5703" spans="1:8">
      <c r="A5703" s="3" t="s">
        <v>24</v>
      </c>
      <c r="B5703" s="3">
        <v>1995</v>
      </c>
      <c r="C5703" s="3">
        <v>184</v>
      </c>
      <c r="G5703" s="3">
        <v>3.4692310000000002</v>
      </c>
    </row>
    <row r="5704" spans="1:8">
      <c r="A5704" s="3" t="s">
        <v>24</v>
      </c>
      <c r="B5704" s="3">
        <v>1995</v>
      </c>
      <c r="C5704" s="3">
        <v>184</v>
      </c>
      <c r="G5704" s="3">
        <v>3.3454540000000001</v>
      </c>
    </row>
    <row r="5705" spans="1:8">
      <c r="A5705" s="3" t="s">
        <v>24</v>
      </c>
      <c r="B5705" s="3">
        <v>1995</v>
      </c>
      <c r="C5705" s="3">
        <v>184</v>
      </c>
      <c r="G5705" s="3">
        <v>3.342857</v>
      </c>
    </row>
    <row r="5706" spans="1:8">
      <c r="A5706" s="3" t="s">
        <v>24</v>
      </c>
      <c r="B5706" s="3">
        <v>1995</v>
      </c>
      <c r="C5706" s="3">
        <v>184</v>
      </c>
      <c r="G5706" s="3">
        <v>3.25</v>
      </c>
    </row>
    <row r="5707" spans="1:8">
      <c r="A5707" s="3" t="s">
        <v>24</v>
      </c>
      <c r="B5707" s="3">
        <v>1995</v>
      </c>
      <c r="C5707" s="3">
        <v>184</v>
      </c>
      <c r="G5707" s="3">
        <v>3.2749999999999999</v>
      </c>
    </row>
    <row r="5708" spans="1:8">
      <c r="A5708" s="3" t="s">
        <v>24</v>
      </c>
      <c r="B5708" s="3">
        <v>1995</v>
      </c>
      <c r="C5708" s="3">
        <v>184</v>
      </c>
      <c r="G5708" s="3">
        <v>3.2785709999999999</v>
      </c>
    </row>
    <row r="5709" spans="1:8">
      <c r="A5709" s="3" t="s">
        <v>24</v>
      </c>
      <c r="B5709" s="3">
        <v>1995</v>
      </c>
      <c r="C5709" s="3">
        <v>184</v>
      </c>
      <c r="G5709" s="3">
        <v>3.29</v>
      </c>
    </row>
    <row r="5710" spans="1:8">
      <c r="A5710" s="3" t="s">
        <v>24</v>
      </c>
      <c r="B5710" s="3">
        <v>1995</v>
      </c>
      <c r="C5710" s="3">
        <v>184</v>
      </c>
      <c r="G5710" s="3">
        <v>3.2071429999999999</v>
      </c>
    </row>
    <row r="5711" spans="1:8">
      <c r="A5711" s="3" t="s">
        <v>24</v>
      </c>
      <c r="B5711" s="3">
        <v>1995</v>
      </c>
      <c r="C5711" s="3">
        <v>184</v>
      </c>
      <c r="G5711" s="3">
        <v>3.1066669999999998</v>
      </c>
    </row>
    <row r="5712" spans="1:8">
      <c r="A5712" s="3" t="s">
        <v>24</v>
      </c>
      <c r="B5712" s="3">
        <v>1995</v>
      </c>
      <c r="C5712" s="3">
        <v>184</v>
      </c>
      <c r="G5712" s="3">
        <v>3.035714</v>
      </c>
    </row>
    <row r="5713" spans="1:7">
      <c r="A5713" s="3" t="s">
        <v>24</v>
      </c>
      <c r="B5713" s="3">
        <v>1995</v>
      </c>
      <c r="C5713" s="3">
        <v>184</v>
      </c>
      <c r="G5713" s="3">
        <v>2.8538459999999999</v>
      </c>
    </row>
    <row r="5714" spans="1:7">
      <c r="A5714" s="3" t="s">
        <v>24</v>
      </c>
      <c r="B5714" s="3">
        <v>1996</v>
      </c>
      <c r="C5714" s="3">
        <v>184</v>
      </c>
      <c r="E5714" s="3">
        <v>-2.7430371999999998</v>
      </c>
      <c r="F5714" s="3">
        <v>63.384197</v>
      </c>
      <c r="G5714" s="3">
        <v>3.1454550000000001</v>
      </c>
    </row>
    <row r="5715" spans="1:7">
      <c r="A5715" s="3" t="s">
        <v>24</v>
      </c>
      <c r="B5715" s="3">
        <v>1996</v>
      </c>
      <c r="C5715" s="3">
        <v>184</v>
      </c>
      <c r="E5715" s="3">
        <v>-2.7430371999999998</v>
      </c>
      <c r="F5715" s="3">
        <v>63.384197</v>
      </c>
      <c r="G5715" s="3">
        <v>3.1583329999999998</v>
      </c>
    </row>
    <row r="5716" spans="1:7">
      <c r="A5716" s="3" t="s">
        <v>24</v>
      </c>
      <c r="B5716" s="3">
        <v>1996</v>
      </c>
      <c r="C5716" s="3">
        <v>184</v>
      </c>
      <c r="E5716" s="3">
        <v>-2.7430371999999998</v>
      </c>
      <c r="F5716" s="3">
        <v>63.384197</v>
      </c>
      <c r="G5716" s="3">
        <v>3.1076920000000001</v>
      </c>
    </row>
    <row r="5717" spans="1:7">
      <c r="A5717" s="3" t="s">
        <v>24</v>
      </c>
      <c r="B5717" s="3">
        <v>1996</v>
      </c>
      <c r="C5717" s="3">
        <v>184</v>
      </c>
      <c r="E5717" s="3">
        <v>-2.7430371999999998</v>
      </c>
      <c r="F5717" s="3">
        <v>63.384197</v>
      </c>
      <c r="G5717" s="3">
        <v>3.0107140000000001</v>
      </c>
    </row>
    <row r="5718" spans="1:7">
      <c r="A5718" s="3" t="s">
        <v>24</v>
      </c>
      <c r="B5718" s="3">
        <v>1996</v>
      </c>
      <c r="C5718" s="3">
        <v>184</v>
      </c>
      <c r="E5718" s="3">
        <v>-2.7430371999999998</v>
      </c>
      <c r="F5718" s="3">
        <v>63.384197</v>
      </c>
      <c r="G5718" s="3">
        <v>2.9785710000000001</v>
      </c>
    </row>
    <row r="5719" spans="1:7">
      <c r="A5719" s="3" t="s">
        <v>24</v>
      </c>
      <c r="B5719" s="3">
        <v>1996</v>
      </c>
      <c r="C5719" s="3">
        <v>184</v>
      </c>
      <c r="E5719" s="3">
        <v>-2.7430371999999998</v>
      </c>
      <c r="F5719" s="3">
        <v>63.384197</v>
      </c>
      <c r="G5719" s="3">
        <v>2.858333</v>
      </c>
    </row>
    <row r="5720" spans="1:7">
      <c r="A5720" s="3" t="s">
        <v>24</v>
      </c>
      <c r="B5720" s="3">
        <v>1996</v>
      </c>
      <c r="C5720" s="3">
        <v>184</v>
      </c>
      <c r="E5720" s="3">
        <v>-2.7430371999999998</v>
      </c>
      <c r="F5720" s="3">
        <v>63.384197</v>
      </c>
      <c r="G5720" s="3">
        <v>2.8727269999999998</v>
      </c>
    </row>
    <row r="5721" spans="1:7">
      <c r="A5721" s="3" t="s">
        <v>24</v>
      </c>
      <c r="B5721" s="3">
        <v>1996</v>
      </c>
      <c r="C5721" s="3">
        <v>184</v>
      </c>
      <c r="E5721" s="3">
        <v>-2.7430371999999998</v>
      </c>
      <c r="F5721" s="3">
        <v>63.384197</v>
      </c>
      <c r="G5721" s="3">
        <v>2.8250000000000002</v>
      </c>
    </row>
    <row r="5722" spans="1:7">
      <c r="A5722" s="3" t="s">
        <v>24</v>
      </c>
      <c r="B5722" s="3">
        <v>1996</v>
      </c>
      <c r="C5722" s="3">
        <v>184</v>
      </c>
      <c r="E5722" s="3">
        <v>-2.7430371999999998</v>
      </c>
      <c r="F5722" s="3">
        <v>63.384197</v>
      </c>
      <c r="G5722" s="3">
        <v>2.8250000000000002</v>
      </c>
    </row>
    <row r="5723" spans="1:7">
      <c r="A5723" s="3" t="s">
        <v>24</v>
      </c>
      <c r="B5723" s="3">
        <v>1996</v>
      </c>
      <c r="C5723" s="3">
        <v>184</v>
      </c>
      <c r="E5723" s="3">
        <v>-2.7430371999999998</v>
      </c>
      <c r="F5723" s="3">
        <v>63.384197</v>
      </c>
      <c r="G5723" s="3">
        <v>2.7583329999999999</v>
      </c>
    </row>
    <row r="5724" spans="1:7">
      <c r="A5724" s="3" t="s">
        <v>24</v>
      </c>
      <c r="B5724" s="3">
        <v>1996</v>
      </c>
      <c r="C5724" s="3">
        <v>184</v>
      </c>
      <c r="E5724" s="3">
        <v>-2.7430371999999998</v>
      </c>
      <c r="F5724" s="3">
        <v>63.384197</v>
      </c>
      <c r="G5724" s="3">
        <v>2.7250000000000001</v>
      </c>
    </row>
    <row r="5725" spans="1:7">
      <c r="A5725" s="3" t="s">
        <v>24</v>
      </c>
      <c r="B5725" s="3">
        <v>1996</v>
      </c>
      <c r="C5725" s="3">
        <v>184</v>
      </c>
      <c r="E5725" s="3">
        <v>-2.7430371999999998</v>
      </c>
      <c r="F5725" s="3">
        <v>63.384197</v>
      </c>
      <c r="G5725" s="3">
        <v>2.7272729999999998</v>
      </c>
    </row>
    <row r="5726" spans="1:7">
      <c r="A5726" s="3" t="s">
        <v>24</v>
      </c>
      <c r="B5726" s="3">
        <v>1997</v>
      </c>
      <c r="C5726" s="3">
        <v>184</v>
      </c>
      <c r="E5726" s="3">
        <v>-0.96759558000000001</v>
      </c>
      <c r="F5726" s="3">
        <v>67.5261</v>
      </c>
      <c r="G5726" s="3">
        <v>3.02</v>
      </c>
    </row>
    <row r="5727" spans="1:7">
      <c r="A5727" s="3" t="s">
        <v>24</v>
      </c>
      <c r="B5727" s="3">
        <v>1997</v>
      </c>
      <c r="C5727" s="3">
        <v>184</v>
      </c>
      <c r="E5727" s="3">
        <v>-0.96759558000000001</v>
      </c>
      <c r="F5727" s="3">
        <v>67.5261</v>
      </c>
      <c r="G5727" s="3">
        <v>2.983333</v>
      </c>
    </row>
    <row r="5728" spans="1:7">
      <c r="A5728" s="3" t="s">
        <v>24</v>
      </c>
      <c r="B5728" s="3">
        <v>1997</v>
      </c>
      <c r="C5728" s="3">
        <v>184</v>
      </c>
      <c r="E5728" s="3">
        <v>-0.96759558000000001</v>
      </c>
      <c r="F5728" s="3">
        <v>67.5261</v>
      </c>
      <c r="G5728" s="3">
        <v>2.9</v>
      </c>
    </row>
    <row r="5729" spans="1:7">
      <c r="A5729" s="3" t="s">
        <v>24</v>
      </c>
      <c r="B5729" s="3">
        <v>1997</v>
      </c>
      <c r="C5729" s="3">
        <v>184</v>
      </c>
      <c r="E5729" s="3">
        <v>-0.96759558000000001</v>
      </c>
      <c r="F5729" s="3">
        <v>67.5261</v>
      </c>
      <c r="G5729" s="3">
        <v>2.9454549999999999</v>
      </c>
    </row>
    <row r="5730" spans="1:7">
      <c r="A5730" s="3" t="s">
        <v>24</v>
      </c>
      <c r="B5730" s="3">
        <v>1997</v>
      </c>
      <c r="C5730" s="3">
        <v>184</v>
      </c>
      <c r="E5730" s="3">
        <v>-0.96759558000000001</v>
      </c>
      <c r="F5730" s="3">
        <v>67.5261</v>
      </c>
      <c r="G5730" s="3">
        <v>2.954545</v>
      </c>
    </row>
    <row r="5731" spans="1:7">
      <c r="A5731" s="3" t="s">
        <v>24</v>
      </c>
      <c r="B5731" s="3">
        <v>1997</v>
      </c>
      <c r="C5731" s="3">
        <v>184</v>
      </c>
      <c r="E5731" s="3">
        <v>-0.96759558000000001</v>
      </c>
      <c r="F5731" s="3">
        <v>67.5261</v>
      </c>
      <c r="G5731" s="3">
        <v>3.05</v>
      </c>
    </row>
    <row r="5732" spans="1:7">
      <c r="A5732" s="3" t="s">
        <v>24</v>
      </c>
      <c r="B5732" s="3">
        <v>1997</v>
      </c>
      <c r="C5732" s="3">
        <v>184</v>
      </c>
      <c r="E5732" s="3">
        <v>-0.96759558000000001</v>
      </c>
      <c r="F5732" s="3">
        <v>67.5261</v>
      </c>
      <c r="G5732" s="3">
        <v>3.05</v>
      </c>
    </row>
    <row r="5733" spans="1:7">
      <c r="A5733" s="3" t="s">
        <v>24</v>
      </c>
      <c r="B5733" s="3">
        <v>1997</v>
      </c>
      <c r="C5733" s="3">
        <v>184</v>
      </c>
      <c r="E5733" s="3">
        <v>-0.96759558000000001</v>
      </c>
      <c r="F5733" s="3">
        <v>67.5261</v>
      </c>
      <c r="G5733" s="3">
        <v>3.3</v>
      </c>
    </row>
    <row r="5734" spans="1:7">
      <c r="A5734" s="3" t="s">
        <v>24</v>
      </c>
      <c r="B5734" s="3">
        <v>1997</v>
      </c>
      <c r="C5734" s="3">
        <v>184</v>
      </c>
      <c r="E5734" s="3">
        <v>-0.96759558000000001</v>
      </c>
      <c r="F5734" s="3">
        <v>67.5261</v>
      </c>
      <c r="G5734" s="3">
        <v>3.3636360000000001</v>
      </c>
    </row>
    <row r="5735" spans="1:7">
      <c r="A5735" s="3" t="s">
        <v>24</v>
      </c>
      <c r="B5735" s="3">
        <v>1997</v>
      </c>
      <c r="C5735" s="3">
        <v>184</v>
      </c>
      <c r="E5735" s="3">
        <v>-0.96759558000000001</v>
      </c>
      <c r="F5735" s="3">
        <v>67.5261</v>
      </c>
      <c r="G5735" s="3">
        <v>3.5666669999999998</v>
      </c>
    </row>
    <row r="5736" spans="1:7">
      <c r="A5736" s="3" t="s">
        <v>24</v>
      </c>
      <c r="B5736" s="3">
        <v>1997</v>
      </c>
      <c r="C5736" s="3">
        <v>184</v>
      </c>
      <c r="E5736" s="3">
        <v>-0.96759558000000001</v>
      </c>
      <c r="F5736" s="3">
        <v>67.5261</v>
      </c>
      <c r="G5736" s="3">
        <v>3.5769229999999999</v>
      </c>
    </row>
    <row r="5737" spans="1:7">
      <c r="A5737" s="3" t="s">
        <v>24</v>
      </c>
      <c r="B5737" s="3">
        <v>1997</v>
      </c>
      <c r="C5737" s="3">
        <v>184</v>
      </c>
      <c r="E5737" s="3">
        <v>-0.96759558000000001</v>
      </c>
      <c r="F5737" s="3">
        <v>67.5261</v>
      </c>
      <c r="G5737" s="3">
        <v>3.6076920000000001</v>
      </c>
    </row>
    <row r="5738" spans="1:7">
      <c r="A5738" s="3" t="s">
        <v>24</v>
      </c>
      <c r="B5738" s="3">
        <v>1998</v>
      </c>
      <c r="C5738" s="3">
        <v>184</v>
      </c>
      <c r="E5738" s="3">
        <v>0.10219855999999999</v>
      </c>
      <c r="F5738" s="3">
        <v>66.206260999999998</v>
      </c>
      <c r="G5738" s="3">
        <v>3.4</v>
      </c>
    </row>
    <row r="5739" spans="1:7">
      <c r="A5739" s="3" t="s">
        <v>24</v>
      </c>
      <c r="B5739" s="3">
        <v>1998</v>
      </c>
      <c r="C5739" s="3">
        <v>184</v>
      </c>
      <c r="E5739" s="3">
        <v>0.10219855999999999</v>
      </c>
      <c r="F5739" s="3">
        <v>66.206260999999998</v>
      </c>
      <c r="G5739" s="3">
        <v>3.4076919999999999</v>
      </c>
    </row>
    <row r="5740" spans="1:7">
      <c r="A5740" s="3" t="s">
        <v>24</v>
      </c>
      <c r="B5740" s="3">
        <v>1998</v>
      </c>
      <c r="C5740" s="3">
        <v>184</v>
      </c>
      <c r="E5740" s="3">
        <v>0.10219855999999999</v>
      </c>
      <c r="F5740" s="3">
        <v>66.206260999999998</v>
      </c>
      <c r="G5740" s="3">
        <v>3.4615390000000001</v>
      </c>
    </row>
    <row r="5741" spans="1:7">
      <c r="A5741" s="3" t="s">
        <v>24</v>
      </c>
      <c r="B5741" s="3">
        <v>1998</v>
      </c>
      <c r="C5741" s="3">
        <v>184</v>
      </c>
      <c r="E5741" s="3">
        <v>0.10219855999999999</v>
      </c>
      <c r="F5741" s="3">
        <v>66.206260999999998</v>
      </c>
      <c r="G5741" s="3">
        <v>3.5</v>
      </c>
    </row>
    <row r="5742" spans="1:7">
      <c r="A5742" s="3" t="s">
        <v>24</v>
      </c>
      <c r="B5742" s="3">
        <v>1998</v>
      </c>
      <c r="C5742" s="3">
        <v>184</v>
      </c>
      <c r="E5742" s="3">
        <v>0.10219855999999999</v>
      </c>
      <c r="F5742" s="3">
        <v>66.206260999999998</v>
      </c>
      <c r="G5742" s="3">
        <v>3.6666669999999999</v>
      </c>
    </row>
    <row r="5743" spans="1:7">
      <c r="A5743" s="3" t="s">
        <v>24</v>
      </c>
      <c r="B5743" s="3">
        <v>1998</v>
      </c>
      <c r="C5743" s="3">
        <v>184</v>
      </c>
      <c r="E5743" s="3">
        <v>0.10219855999999999</v>
      </c>
      <c r="F5743" s="3">
        <v>66.206260999999998</v>
      </c>
      <c r="G5743" s="3">
        <v>3.6928570000000001</v>
      </c>
    </row>
    <row r="5744" spans="1:7">
      <c r="A5744" s="3" t="s">
        <v>24</v>
      </c>
      <c r="B5744" s="3">
        <v>1998</v>
      </c>
      <c r="C5744" s="3">
        <v>184</v>
      </c>
      <c r="E5744" s="3">
        <v>0.10219855999999999</v>
      </c>
      <c r="F5744" s="3">
        <v>66.206260999999998</v>
      </c>
      <c r="G5744" s="3">
        <v>3.7785709999999999</v>
      </c>
    </row>
    <row r="5745" spans="1:7">
      <c r="A5745" s="3" t="s">
        <v>24</v>
      </c>
      <c r="B5745" s="3">
        <v>1998</v>
      </c>
      <c r="C5745" s="3">
        <v>184</v>
      </c>
      <c r="E5745" s="3">
        <v>0.10219855999999999</v>
      </c>
      <c r="F5745" s="3">
        <v>66.206260999999998</v>
      </c>
      <c r="G5745" s="3">
        <v>3.8</v>
      </c>
    </row>
    <row r="5746" spans="1:7">
      <c r="A5746" s="3" t="s">
        <v>24</v>
      </c>
      <c r="B5746" s="3">
        <v>1998</v>
      </c>
      <c r="C5746" s="3">
        <v>184</v>
      </c>
      <c r="E5746" s="3">
        <v>0.10219855999999999</v>
      </c>
      <c r="F5746" s="3">
        <v>66.206260999999998</v>
      </c>
      <c r="G5746" s="3">
        <v>3.65</v>
      </c>
    </row>
    <row r="5747" spans="1:7">
      <c r="A5747" s="3" t="s">
        <v>24</v>
      </c>
      <c r="B5747" s="3">
        <v>1998</v>
      </c>
      <c r="C5747" s="3">
        <v>184</v>
      </c>
      <c r="E5747" s="3">
        <v>0.10219855999999999</v>
      </c>
      <c r="F5747" s="3">
        <v>66.206260999999998</v>
      </c>
      <c r="G5747" s="3">
        <v>3.4466670000000001</v>
      </c>
    </row>
    <row r="5748" spans="1:7">
      <c r="A5748" s="3" t="s">
        <v>24</v>
      </c>
      <c r="B5748" s="3">
        <v>1998</v>
      </c>
      <c r="C5748" s="3">
        <v>184</v>
      </c>
      <c r="E5748" s="3">
        <v>0.10219855999999999</v>
      </c>
      <c r="F5748" s="3">
        <v>66.206260999999998</v>
      </c>
      <c r="G5748" s="3">
        <v>3.42</v>
      </c>
    </row>
    <row r="5749" spans="1:7">
      <c r="A5749" s="3" t="s">
        <v>24</v>
      </c>
      <c r="B5749" s="3">
        <v>1998</v>
      </c>
      <c r="C5749" s="3">
        <v>184</v>
      </c>
      <c r="E5749" s="3">
        <v>0.10219855999999999</v>
      </c>
      <c r="F5749" s="3">
        <v>66.206260999999998</v>
      </c>
      <c r="G5749" s="3">
        <v>3.4166669999999999</v>
      </c>
    </row>
    <row r="5750" spans="1:7">
      <c r="A5750" s="3" t="s">
        <v>24</v>
      </c>
      <c r="B5750" s="3">
        <v>1999</v>
      </c>
      <c r="C5750" s="3">
        <v>184</v>
      </c>
      <c r="E5750" s="3">
        <v>0.72067665999999997</v>
      </c>
      <c r="F5750" s="3">
        <v>64.211578000000003</v>
      </c>
      <c r="G5750" s="3">
        <v>2.9363640000000002</v>
      </c>
    </row>
    <row r="5751" spans="1:7">
      <c r="A5751" s="3" t="s">
        <v>24</v>
      </c>
      <c r="B5751" s="3">
        <v>1999</v>
      </c>
      <c r="C5751" s="3">
        <v>184</v>
      </c>
      <c r="E5751" s="3">
        <v>0.72067665999999997</v>
      </c>
      <c r="F5751" s="3">
        <v>64.211578000000003</v>
      </c>
      <c r="G5751" s="3">
        <v>3</v>
      </c>
    </row>
    <row r="5752" spans="1:7">
      <c r="A5752" s="3" t="s">
        <v>24</v>
      </c>
      <c r="B5752" s="3">
        <v>1999</v>
      </c>
      <c r="C5752" s="3">
        <v>184</v>
      </c>
      <c r="E5752" s="3">
        <v>0.72067665999999997</v>
      </c>
      <c r="F5752" s="3">
        <v>64.211578000000003</v>
      </c>
      <c r="G5752" s="3">
        <v>2.9461539999999999</v>
      </c>
    </row>
    <row r="5753" spans="1:7">
      <c r="A5753" s="3" t="s">
        <v>24</v>
      </c>
      <c r="B5753" s="3">
        <v>1999</v>
      </c>
      <c r="C5753" s="3">
        <v>184</v>
      </c>
      <c r="E5753" s="3">
        <v>0.72067665999999997</v>
      </c>
      <c r="F5753" s="3">
        <v>64.211578000000003</v>
      </c>
      <c r="G5753" s="3">
        <v>3.0533329999999999</v>
      </c>
    </row>
    <row r="5754" spans="1:7">
      <c r="A5754" s="3" t="s">
        <v>24</v>
      </c>
      <c r="B5754" s="3">
        <v>1999</v>
      </c>
      <c r="C5754" s="3">
        <v>184</v>
      </c>
      <c r="E5754" s="3">
        <v>0.72067665999999997</v>
      </c>
      <c r="F5754" s="3">
        <v>64.211578000000003</v>
      </c>
      <c r="G5754" s="3">
        <v>3.12</v>
      </c>
    </row>
    <row r="5755" spans="1:7">
      <c r="A5755" s="3" t="s">
        <v>24</v>
      </c>
      <c r="B5755" s="3">
        <v>1999</v>
      </c>
      <c r="C5755" s="3">
        <v>184</v>
      </c>
      <c r="E5755" s="3">
        <v>0.72067665999999997</v>
      </c>
      <c r="F5755" s="3">
        <v>64.211578000000003</v>
      </c>
      <c r="G5755" s="3">
        <v>3.2214290000000001</v>
      </c>
    </row>
    <row r="5756" spans="1:7">
      <c r="A5756" s="3" t="s">
        <v>24</v>
      </c>
      <c r="B5756" s="3">
        <v>1999</v>
      </c>
      <c r="C5756" s="3">
        <v>184</v>
      </c>
      <c r="E5756" s="3">
        <v>0.72067665999999997</v>
      </c>
      <c r="F5756" s="3">
        <v>64.211578000000003</v>
      </c>
      <c r="G5756" s="3">
        <v>3.35</v>
      </c>
    </row>
    <row r="5757" spans="1:7">
      <c r="A5757" s="3" t="s">
        <v>24</v>
      </c>
      <c r="B5757" s="3">
        <v>1999</v>
      </c>
      <c r="C5757" s="3">
        <v>184</v>
      </c>
      <c r="E5757" s="3">
        <v>0.72067665999999997</v>
      </c>
      <c r="F5757" s="3">
        <v>64.211578000000003</v>
      </c>
      <c r="G5757" s="3">
        <v>3.214286</v>
      </c>
    </row>
    <row r="5758" spans="1:7">
      <c r="A5758" s="3" t="s">
        <v>24</v>
      </c>
      <c r="B5758" s="3">
        <v>1999</v>
      </c>
      <c r="C5758" s="3">
        <v>184</v>
      </c>
      <c r="E5758" s="3">
        <v>0.72067665999999997</v>
      </c>
      <c r="F5758" s="3">
        <v>64.211578000000003</v>
      </c>
      <c r="G5758" s="3">
        <v>3.3615379999999999</v>
      </c>
    </row>
    <row r="5759" spans="1:7">
      <c r="A5759" s="3" t="s">
        <v>24</v>
      </c>
      <c r="B5759" s="3">
        <v>1999</v>
      </c>
      <c r="C5759" s="3">
        <v>184</v>
      </c>
      <c r="E5759" s="3">
        <v>0.72067665999999997</v>
      </c>
      <c r="F5759" s="3">
        <v>64.211578000000003</v>
      </c>
      <c r="G5759" s="3">
        <v>3.5230769999999998</v>
      </c>
    </row>
    <row r="5760" spans="1:7">
      <c r="A5760" s="3" t="s">
        <v>24</v>
      </c>
      <c r="B5760" s="3">
        <v>1999</v>
      </c>
      <c r="C5760" s="3">
        <v>184</v>
      </c>
      <c r="E5760" s="3">
        <v>0.72067665999999997</v>
      </c>
      <c r="F5760" s="3">
        <v>64.211578000000003</v>
      </c>
      <c r="G5760" s="3">
        <v>3.5714290000000002</v>
      </c>
    </row>
    <row r="5761" spans="1:7">
      <c r="A5761" s="3" t="s">
        <v>24</v>
      </c>
      <c r="B5761" s="3">
        <v>1999</v>
      </c>
      <c r="C5761" s="3">
        <v>184</v>
      </c>
      <c r="E5761" s="3">
        <v>0.72067665999999997</v>
      </c>
      <c r="F5761" s="3">
        <v>64.211578000000003</v>
      </c>
      <c r="G5761" s="3">
        <v>3.65</v>
      </c>
    </row>
    <row r="5762" spans="1:7">
      <c r="A5762" s="3" t="s">
        <v>24</v>
      </c>
      <c r="B5762" s="3">
        <v>2000</v>
      </c>
      <c r="C5762" s="3">
        <v>184</v>
      </c>
      <c r="E5762" s="3">
        <v>1.8262171</v>
      </c>
      <c r="F5762" s="3">
        <v>62.458568999999997</v>
      </c>
      <c r="G5762" s="3">
        <v>3.266667</v>
      </c>
    </row>
    <row r="5763" spans="1:7">
      <c r="A5763" s="3" t="s">
        <v>24</v>
      </c>
      <c r="B5763" s="3">
        <v>2000</v>
      </c>
      <c r="C5763" s="3">
        <v>184</v>
      </c>
      <c r="E5763" s="3">
        <v>1.8262171</v>
      </c>
      <c r="F5763" s="3">
        <v>62.458568999999997</v>
      </c>
      <c r="G5763" s="3">
        <v>3.2909090000000001</v>
      </c>
    </row>
    <row r="5764" spans="1:7">
      <c r="A5764" s="3" t="s">
        <v>24</v>
      </c>
      <c r="B5764" s="3">
        <v>2000</v>
      </c>
      <c r="C5764" s="3">
        <v>184</v>
      </c>
      <c r="E5764" s="3">
        <v>1.8262171</v>
      </c>
      <c r="F5764" s="3">
        <v>62.458568999999997</v>
      </c>
      <c r="G5764" s="3">
        <v>3.3666670000000001</v>
      </c>
    </row>
    <row r="5765" spans="1:7">
      <c r="A5765" s="3" t="s">
        <v>24</v>
      </c>
      <c r="B5765" s="3">
        <v>2000</v>
      </c>
      <c r="C5765" s="3">
        <v>184</v>
      </c>
      <c r="E5765" s="3">
        <v>1.8262171</v>
      </c>
      <c r="F5765" s="3">
        <v>62.458568999999997</v>
      </c>
      <c r="G5765" s="3">
        <v>3.3666670000000001</v>
      </c>
    </row>
    <row r="5766" spans="1:7">
      <c r="A5766" s="3" t="s">
        <v>24</v>
      </c>
      <c r="B5766" s="3">
        <v>2000</v>
      </c>
      <c r="C5766" s="3">
        <v>184</v>
      </c>
      <c r="E5766" s="3">
        <v>1.8262171</v>
      </c>
      <c r="F5766" s="3">
        <v>62.458568999999997</v>
      </c>
      <c r="G5766" s="3">
        <v>3.3384619999999998</v>
      </c>
    </row>
    <row r="5767" spans="1:7">
      <c r="A5767" s="3" t="s">
        <v>24</v>
      </c>
      <c r="B5767" s="3">
        <v>2000</v>
      </c>
      <c r="C5767" s="3">
        <v>184</v>
      </c>
      <c r="E5767" s="3">
        <v>1.8262171</v>
      </c>
      <c r="F5767" s="3">
        <v>62.458568999999997</v>
      </c>
      <c r="G5767" s="3">
        <v>3.5416669999999999</v>
      </c>
    </row>
    <row r="5768" spans="1:7">
      <c r="A5768" s="3" t="s">
        <v>24</v>
      </c>
      <c r="B5768" s="3">
        <v>2000</v>
      </c>
      <c r="C5768" s="3">
        <v>184</v>
      </c>
      <c r="E5768" s="3">
        <v>1.8262171</v>
      </c>
      <c r="F5768" s="3">
        <v>62.458568999999997</v>
      </c>
      <c r="G5768" s="3">
        <v>3.5666669999999998</v>
      </c>
    </row>
    <row r="5769" spans="1:7">
      <c r="A5769" s="3" t="s">
        <v>24</v>
      </c>
      <c r="B5769" s="3">
        <v>2000</v>
      </c>
      <c r="C5769" s="3">
        <v>184</v>
      </c>
      <c r="E5769" s="3">
        <v>1.8262171</v>
      </c>
      <c r="F5769" s="3">
        <v>62.458568999999997</v>
      </c>
      <c r="G5769" s="3">
        <v>3.59</v>
      </c>
    </row>
    <row r="5770" spans="1:7">
      <c r="A5770" s="3" t="s">
        <v>24</v>
      </c>
      <c r="B5770" s="3">
        <v>2000</v>
      </c>
      <c r="C5770" s="3">
        <v>184</v>
      </c>
      <c r="E5770" s="3">
        <v>1.8262171</v>
      </c>
      <c r="F5770" s="3">
        <v>62.458568999999997</v>
      </c>
      <c r="G5770" s="3">
        <v>3.5</v>
      </c>
    </row>
    <row r="5771" spans="1:7">
      <c r="A5771" s="3" t="s">
        <v>24</v>
      </c>
      <c r="B5771" s="3">
        <v>2000</v>
      </c>
      <c r="C5771" s="3">
        <v>184</v>
      </c>
      <c r="E5771" s="3">
        <v>1.8262171</v>
      </c>
      <c r="F5771" s="3">
        <v>62.458568999999997</v>
      </c>
      <c r="G5771" s="3">
        <v>3.5</v>
      </c>
    </row>
    <row r="5772" spans="1:7">
      <c r="A5772" s="3" t="s">
        <v>24</v>
      </c>
      <c r="B5772" s="3">
        <v>2000</v>
      </c>
      <c r="C5772" s="3">
        <v>184</v>
      </c>
      <c r="E5772" s="3">
        <v>1.8262171</v>
      </c>
      <c r="F5772" s="3">
        <v>62.458568999999997</v>
      </c>
      <c r="G5772" s="3">
        <v>3.4307690000000002</v>
      </c>
    </row>
    <row r="5773" spans="1:7">
      <c r="A5773" s="3" t="s">
        <v>24</v>
      </c>
      <c r="B5773" s="3">
        <v>2000</v>
      </c>
      <c r="C5773" s="3">
        <v>184</v>
      </c>
      <c r="E5773" s="3">
        <v>1.8262171</v>
      </c>
      <c r="F5773" s="3">
        <v>62.458568999999997</v>
      </c>
      <c r="G5773" s="3">
        <v>3.2846160000000002</v>
      </c>
    </row>
    <row r="5774" spans="1:7">
      <c r="A5774" s="3" t="s">
        <v>24</v>
      </c>
      <c r="B5774" s="3">
        <v>2001</v>
      </c>
      <c r="C5774" s="3">
        <v>184</v>
      </c>
      <c r="D5774" s="3">
        <v>5.1339544999999998</v>
      </c>
      <c r="E5774" s="3">
        <v>1.8344294000000001</v>
      </c>
      <c r="F5774" s="3">
        <v>57.815337999999997</v>
      </c>
      <c r="G5774" s="3">
        <v>3.2625000000000002</v>
      </c>
    </row>
    <row r="5775" spans="1:7">
      <c r="A5775" s="3" t="s">
        <v>24</v>
      </c>
      <c r="B5775" s="3">
        <v>2001</v>
      </c>
      <c r="C5775" s="3">
        <v>184</v>
      </c>
      <c r="D5775" s="3">
        <v>5.1243499999999997</v>
      </c>
      <c r="E5775" s="3">
        <v>1.8344294000000001</v>
      </c>
      <c r="F5775" s="3">
        <v>57.815337999999997</v>
      </c>
      <c r="G5775" s="3">
        <v>3.2454550000000002</v>
      </c>
    </row>
    <row r="5776" spans="1:7">
      <c r="A5776" s="3" t="s">
        <v>24</v>
      </c>
      <c r="B5776" s="3">
        <v>2001</v>
      </c>
      <c r="C5776" s="3">
        <v>184</v>
      </c>
      <c r="D5776" s="3">
        <v>5.0493182000000001</v>
      </c>
      <c r="E5776" s="3">
        <v>1.8344294000000001</v>
      </c>
      <c r="F5776" s="3">
        <v>57.815337999999997</v>
      </c>
      <c r="G5776" s="3">
        <v>3.2</v>
      </c>
    </row>
    <row r="5777" spans="1:7">
      <c r="A5777" s="3" t="s">
        <v>24</v>
      </c>
      <c r="B5777" s="3">
        <v>2001</v>
      </c>
      <c r="C5777" s="3">
        <v>184</v>
      </c>
      <c r="D5777" s="3">
        <v>5.1972857000000001</v>
      </c>
      <c r="E5777" s="3">
        <v>1.8344294000000001</v>
      </c>
      <c r="F5777" s="3">
        <v>57.815337999999997</v>
      </c>
      <c r="G5777" s="3">
        <v>3.1454550000000001</v>
      </c>
    </row>
    <row r="5778" spans="1:7">
      <c r="A5778" s="3" t="s">
        <v>24</v>
      </c>
      <c r="B5778" s="3">
        <v>2001</v>
      </c>
      <c r="C5778" s="3">
        <v>184</v>
      </c>
      <c r="D5778" s="3">
        <v>5.3769130000000001</v>
      </c>
      <c r="E5778" s="3">
        <v>1.8344294000000001</v>
      </c>
      <c r="F5778" s="3">
        <v>57.815337999999997</v>
      </c>
      <c r="G5778" s="3">
        <v>3.09</v>
      </c>
    </row>
    <row r="5779" spans="1:7">
      <c r="A5779" s="3" t="s">
        <v>24</v>
      </c>
      <c r="B5779" s="3">
        <v>2001</v>
      </c>
      <c r="C5779" s="3">
        <v>184</v>
      </c>
      <c r="D5779" s="3">
        <v>5.3290952000000003</v>
      </c>
      <c r="E5779" s="3">
        <v>1.8344294000000001</v>
      </c>
      <c r="F5779" s="3">
        <v>57.815337999999997</v>
      </c>
      <c r="G5779" s="3">
        <v>3.09</v>
      </c>
    </row>
    <row r="5780" spans="1:7">
      <c r="A5780" s="3" t="s">
        <v>24</v>
      </c>
      <c r="B5780" s="3">
        <v>2001</v>
      </c>
      <c r="C5780" s="3">
        <v>184</v>
      </c>
      <c r="D5780" s="3">
        <v>5.3359091000000003</v>
      </c>
      <c r="E5780" s="3">
        <v>1.8344294000000001</v>
      </c>
      <c r="F5780" s="3">
        <v>57.815337999999997</v>
      </c>
      <c r="G5780" s="3">
        <v>2.9666670000000002</v>
      </c>
    </row>
    <row r="5781" spans="1:7">
      <c r="A5781" s="3" t="s">
        <v>24</v>
      </c>
      <c r="B5781" s="3">
        <v>2001</v>
      </c>
      <c r="C5781" s="3">
        <v>184</v>
      </c>
      <c r="D5781" s="3">
        <v>5.1431738999999999</v>
      </c>
      <c r="E5781" s="3">
        <v>1.8344294000000001</v>
      </c>
      <c r="F5781" s="3">
        <v>57.815337999999997</v>
      </c>
      <c r="G5781" s="3">
        <v>2.9333330000000002</v>
      </c>
    </row>
    <row r="5782" spans="1:7">
      <c r="A5782" s="3" t="s">
        <v>24</v>
      </c>
      <c r="B5782" s="3">
        <v>2001</v>
      </c>
      <c r="C5782" s="3">
        <v>184</v>
      </c>
      <c r="D5782" s="3">
        <v>5.1268000000000002</v>
      </c>
      <c r="E5782" s="3">
        <v>1.8344294000000001</v>
      </c>
      <c r="F5782" s="3">
        <v>57.815337999999997</v>
      </c>
      <c r="G5782" s="3">
        <v>2.8181820000000002</v>
      </c>
    </row>
    <row r="5783" spans="1:7">
      <c r="A5783" s="3" t="s">
        <v>24</v>
      </c>
      <c r="B5783" s="3">
        <v>2001</v>
      </c>
      <c r="C5783" s="3">
        <v>184</v>
      </c>
      <c r="D5783" s="3">
        <v>4.8892609</v>
      </c>
      <c r="E5783" s="3">
        <v>1.8344294000000001</v>
      </c>
      <c r="F5783" s="3">
        <v>57.815337999999997</v>
      </c>
      <c r="G5783" s="3">
        <v>2.3166669999999998</v>
      </c>
    </row>
    <row r="5784" spans="1:7">
      <c r="A5784" s="3" t="s">
        <v>24</v>
      </c>
      <c r="B5784" s="3">
        <v>2001</v>
      </c>
      <c r="C5784" s="3">
        <v>184</v>
      </c>
      <c r="D5784" s="3">
        <v>4.7544091000000002</v>
      </c>
      <c r="E5784" s="3">
        <v>1.8344294000000001</v>
      </c>
      <c r="F5784" s="3">
        <v>57.815337999999997</v>
      </c>
      <c r="G5784" s="3">
        <v>2.108333</v>
      </c>
    </row>
    <row r="5785" spans="1:7">
      <c r="A5785" s="3" t="s">
        <v>24</v>
      </c>
      <c r="B5785" s="3">
        <v>2001</v>
      </c>
      <c r="C5785" s="3">
        <v>184</v>
      </c>
      <c r="D5785" s="3">
        <v>5.0158094999999996</v>
      </c>
      <c r="E5785" s="3">
        <v>1.8344294000000001</v>
      </c>
      <c r="F5785" s="3">
        <v>57.815337999999997</v>
      </c>
      <c r="G5785" s="3">
        <v>1.9230769999999999</v>
      </c>
    </row>
    <row r="5786" spans="1:7">
      <c r="A5786" s="3" t="s">
        <v>24</v>
      </c>
      <c r="B5786" s="3">
        <v>2002</v>
      </c>
      <c r="C5786" s="3">
        <v>184</v>
      </c>
      <c r="D5786" s="3">
        <v>5.0556086999999996</v>
      </c>
      <c r="E5786" s="3">
        <v>1.9976327</v>
      </c>
      <c r="F5786" s="3">
        <v>54.049529999999997</v>
      </c>
      <c r="G5786" s="3">
        <v>2.9555549999999999</v>
      </c>
    </row>
    <row r="5787" spans="1:7">
      <c r="A5787" s="3" t="s">
        <v>24</v>
      </c>
      <c r="B5787" s="3">
        <v>2002</v>
      </c>
      <c r="C5787" s="3">
        <v>184</v>
      </c>
      <c r="D5787" s="3">
        <v>5.1096500000000002</v>
      </c>
      <c r="E5787" s="3">
        <v>1.9976327</v>
      </c>
      <c r="F5787" s="3">
        <v>54.049529999999997</v>
      </c>
      <c r="G5787" s="3">
        <v>2.9454549999999999</v>
      </c>
    </row>
    <row r="5788" spans="1:7">
      <c r="A5788" s="3" t="s">
        <v>24</v>
      </c>
      <c r="B5788" s="3">
        <v>2002</v>
      </c>
      <c r="C5788" s="3">
        <v>184</v>
      </c>
      <c r="D5788" s="3">
        <v>5.3558095000000003</v>
      </c>
      <c r="E5788" s="3">
        <v>1.9976327</v>
      </c>
      <c r="F5788" s="3">
        <v>54.049529999999997</v>
      </c>
      <c r="G5788" s="3">
        <v>3.0680939999999999</v>
      </c>
    </row>
    <row r="5789" spans="1:7">
      <c r="A5789" s="3" t="s">
        <v>24</v>
      </c>
      <c r="B5789" s="3">
        <v>2002</v>
      </c>
      <c r="C5789" s="3">
        <v>184</v>
      </c>
      <c r="D5789" s="3">
        <v>5.3405455000000002</v>
      </c>
      <c r="E5789" s="3">
        <v>1.9976327</v>
      </c>
      <c r="F5789" s="3">
        <v>54.049529999999997</v>
      </c>
      <c r="G5789" s="3">
        <v>3.0849030000000002</v>
      </c>
    </row>
    <row r="5790" spans="1:7">
      <c r="A5790" s="3" t="s">
        <v>24</v>
      </c>
      <c r="B5790" s="3">
        <v>2002</v>
      </c>
      <c r="C5790" s="3">
        <v>184</v>
      </c>
      <c r="D5790" s="3">
        <v>5.3592608999999998</v>
      </c>
      <c r="E5790" s="3">
        <v>1.9976327</v>
      </c>
      <c r="F5790" s="3">
        <v>54.049529999999997</v>
      </c>
      <c r="G5790" s="3">
        <v>3.1649029999999998</v>
      </c>
    </row>
    <row r="5791" spans="1:7">
      <c r="A5791" s="3" t="s">
        <v>24</v>
      </c>
      <c r="B5791" s="3">
        <v>2002</v>
      </c>
      <c r="C5791" s="3">
        <v>184</v>
      </c>
      <c r="D5791" s="3">
        <v>5.2249999999999996</v>
      </c>
      <c r="E5791" s="3">
        <v>1.9976327</v>
      </c>
      <c r="F5791" s="3">
        <v>54.049529999999997</v>
      </c>
      <c r="G5791" s="3">
        <v>3</v>
      </c>
    </row>
    <row r="5792" spans="1:7">
      <c r="A5792" s="3" t="s">
        <v>24</v>
      </c>
      <c r="B5792" s="3">
        <v>2002</v>
      </c>
      <c r="C5792" s="3">
        <v>184</v>
      </c>
      <c r="D5792" s="3">
        <v>5.0643042999999999</v>
      </c>
      <c r="E5792" s="3">
        <v>1.9976327</v>
      </c>
      <c r="F5792" s="3">
        <v>54.049529999999997</v>
      </c>
      <c r="G5792" s="3">
        <v>3.0083329999999999</v>
      </c>
    </row>
    <row r="5793" spans="1:7">
      <c r="A5793" s="3" t="s">
        <v>24</v>
      </c>
      <c r="B5793" s="3">
        <v>2002</v>
      </c>
      <c r="C5793" s="3">
        <v>184</v>
      </c>
      <c r="D5793" s="3">
        <v>4.7747273000000003</v>
      </c>
      <c r="E5793" s="3">
        <v>1.9976327</v>
      </c>
      <c r="F5793" s="3">
        <v>54.049529999999997</v>
      </c>
      <c r="G5793" s="3">
        <v>2.91</v>
      </c>
    </row>
    <row r="5794" spans="1:7">
      <c r="A5794" s="3" t="s">
        <v>24</v>
      </c>
      <c r="B5794" s="3">
        <v>2002</v>
      </c>
      <c r="C5794" s="3">
        <v>184</v>
      </c>
      <c r="D5794" s="3">
        <v>4.5644761999999997</v>
      </c>
      <c r="E5794" s="3">
        <v>1.9976327</v>
      </c>
      <c r="F5794" s="3">
        <v>54.049529999999997</v>
      </c>
      <c r="G5794" s="3">
        <v>2.66</v>
      </c>
    </row>
    <row r="5795" spans="1:7">
      <c r="A5795" s="3" t="s">
        <v>24</v>
      </c>
      <c r="B5795" s="3">
        <v>2002</v>
      </c>
      <c r="C5795" s="3">
        <v>184</v>
      </c>
      <c r="D5795" s="3">
        <v>4.6297391000000001</v>
      </c>
      <c r="E5795" s="3">
        <v>1.9976327</v>
      </c>
      <c r="F5795" s="3">
        <v>54.049529999999997</v>
      </c>
      <c r="G5795" s="3">
        <v>2.4916670000000001</v>
      </c>
    </row>
    <row r="5796" spans="1:7">
      <c r="A5796" s="3" t="s">
        <v>24</v>
      </c>
      <c r="B5796" s="3">
        <v>2002</v>
      </c>
      <c r="C5796" s="3">
        <v>184</v>
      </c>
      <c r="D5796" s="3">
        <v>4.5975238000000003</v>
      </c>
      <c r="E5796" s="3">
        <v>1.9976327</v>
      </c>
      <c r="F5796" s="3">
        <v>54.049529999999997</v>
      </c>
      <c r="G5796" s="3">
        <v>2.4271189999999998</v>
      </c>
    </row>
    <row r="5797" spans="1:7">
      <c r="A5797" s="3" t="s">
        <v>24</v>
      </c>
      <c r="B5797" s="3">
        <v>2002</v>
      </c>
      <c r="C5797" s="3">
        <v>184</v>
      </c>
      <c r="D5797" s="3">
        <v>4.4035909000000002</v>
      </c>
      <c r="E5797" s="3">
        <v>1.9976327</v>
      </c>
      <c r="F5797" s="3">
        <v>54.049529999999997</v>
      </c>
      <c r="G5797" s="3">
        <v>2.4922439999999999</v>
      </c>
    </row>
    <row r="5798" spans="1:7">
      <c r="A5798" s="3" t="s">
        <v>24</v>
      </c>
      <c r="B5798" s="3">
        <v>2003</v>
      </c>
      <c r="C5798" s="3">
        <v>184</v>
      </c>
      <c r="D5798" s="3">
        <v>4.2293042999999999</v>
      </c>
      <c r="E5798" s="3">
        <v>1.8793842000000001</v>
      </c>
      <c r="F5798" s="3">
        <v>51.249991999999999</v>
      </c>
      <c r="G5798" s="3">
        <v>3.0913840000000001</v>
      </c>
    </row>
    <row r="5799" spans="1:7">
      <c r="A5799" s="3" t="s">
        <v>24</v>
      </c>
      <c r="B5799" s="3">
        <v>2003</v>
      </c>
      <c r="C5799" s="3">
        <v>184</v>
      </c>
      <c r="D5799" s="3">
        <v>4.0018500000000001</v>
      </c>
      <c r="E5799" s="3">
        <v>1.8793842000000001</v>
      </c>
      <c r="F5799" s="3">
        <v>51.249991999999999</v>
      </c>
      <c r="G5799" s="3">
        <v>2.9916670000000001</v>
      </c>
    </row>
    <row r="5800" spans="1:7">
      <c r="A5800" s="3" t="s">
        <v>24</v>
      </c>
      <c r="B5800" s="3">
        <v>2003</v>
      </c>
      <c r="C5800" s="3">
        <v>184</v>
      </c>
      <c r="D5800" s="3">
        <v>4.0487618999999997</v>
      </c>
      <c r="E5800" s="3">
        <v>1.8793842000000001</v>
      </c>
      <c r="F5800" s="3">
        <v>51.249991999999999</v>
      </c>
      <c r="G5800" s="3">
        <v>2.927273</v>
      </c>
    </row>
    <row r="5801" spans="1:7">
      <c r="A5801" s="3" t="s">
        <v>24</v>
      </c>
      <c r="B5801" s="3">
        <v>2003</v>
      </c>
      <c r="C5801" s="3">
        <v>184</v>
      </c>
      <c r="D5801" s="3">
        <v>4.2046818000000004</v>
      </c>
      <c r="E5801" s="3">
        <v>1.8793842000000001</v>
      </c>
      <c r="F5801" s="3">
        <v>51.249991999999999</v>
      </c>
      <c r="G5801" s="3">
        <v>2.881818</v>
      </c>
    </row>
    <row r="5802" spans="1:7">
      <c r="A5802" s="3" t="s">
        <v>24</v>
      </c>
      <c r="B5802" s="3">
        <v>2003</v>
      </c>
      <c r="C5802" s="3">
        <v>184</v>
      </c>
      <c r="D5802" s="3">
        <v>3.9288636000000001</v>
      </c>
      <c r="E5802" s="3">
        <v>1.8793842000000001</v>
      </c>
      <c r="F5802" s="3">
        <v>51.249991999999999</v>
      </c>
      <c r="G5802" s="3">
        <v>2.9085809999999999</v>
      </c>
    </row>
    <row r="5803" spans="1:7">
      <c r="A5803" s="3" t="s">
        <v>24</v>
      </c>
      <c r="B5803" s="3">
        <v>2003</v>
      </c>
      <c r="C5803" s="3">
        <v>184</v>
      </c>
      <c r="D5803" s="3">
        <v>3.7242856999999998</v>
      </c>
      <c r="E5803" s="3">
        <v>1.8793842000000001</v>
      </c>
      <c r="F5803" s="3">
        <v>51.249991999999999</v>
      </c>
      <c r="G5803" s="3">
        <v>2.8972540000000002</v>
      </c>
    </row>
    <row r="5804" spans="1:7">
      <c r="A5804" s="3" t="s">
        <v>24</v>
      </c>
      <c r="B5804" s="3">
        <v>2003</v>
      </c>
      <c r="C5804" s="3">
        <v>184</v>
      </c>
      <c r="D5804" s="3">
        <v>4.0431739000000002</v>
      </c>
      <c r="E5804" s="3">
        <v>1.8793842000000001</v>
      </c>
      <c r="F5804" s="3">
        <v>51.249991999999999</v>
      </c>
      <c r="G5804" s="3">
        <v>2.9208440000000002</v>
      </c>
    </row>
    <row r="5805" spans="1:7">
      <c r="A5805" s="3" t="s">
        <v>24</v>
      </c>
      <c r="B5805" s="3">
        <v>2003</v>
      </c>
      <c r="C5805" s="3">
        <v>184</v>
      </c>
      <c r="D5805" s="3">
        <v>4.1903332999999998</v>
      </c>
      <c r="E5805" s="3">
        <v>1.8793842000000001</v>
      </c>
      <c r="F5805" s="3">
        <v>51.249991999999999</v>
      </c>
      <c r="G5805" s="3">
        <v>2.8629280000000001</v>
      </c>
    </row>
    <row r="5806" spans="1:7">
      <c r="A5806" s="3" t="s">
        <v>24</v>
      </c>
      <c r="B5806" s="3">
        <v>2003</v>
      </c>
      <c r="C5806" s="3">
        <v>184</v>
      </c>
      <c r="D5806" s="3">
        <v>4.2046364000000001</v>
      </c>
      <c r="E5806" s="3">
        <v>1.8793842000000001</v>
      </c>
      <c r="F5806" s="3">
        <v>51.249991999999999</v>
      </c>
      <c r="G5806" s="3">
        <v>2.9312550000000002</v>
      </c>
    </row>
    <row r="5807" spans="1:7">
      <c r="A5807" s="3" t="s">
        <v>24</v>
      </c>
      <c r="B5807" s="3">
        <v>2003</v>
      </c>
      <c r="C5807" s="3">
        <v>184</v>
      </c>
      <c r="D5807" s="3">
        <v>4.2683913000000002</v>
      </c>
      <c r="E5807" s="3">
        <v>1.8793842000000001</v>
      </c>
      <c r="F5807" s="3">
        <v>51.249991999999999</v>
      </c>
      <c r="G5807" s="3">
        <v>2.8887</v>
      </c>
    </row>
    <row r="5808" spans="1:7">
      <c r="A5808" s="3" t="s">
        <v>24</v>
      </c>
      <c r="B5808" s="3">
        <v>2003</v>
      </c>
      <c r="C5808" s="3">
        <v>184</v>
      </c>
      <c r="D5808" s="3">
        <v>4.4029999999999996</v>
      </c>
      <c r="E5808" s="3">
        <v>1.8793842000000001</v>
      </c>
      <c r="F5808" s="3">
        <v>51.249991999999999</v>
      </c>
      <c r="G5808" s="3">
        <v>2.8400789999999998</v>
      </c>
    </row>
    <row r="5809" spans="1:7">
      <c r="A5809" s="3" t="s">
        <v>24</v>
      </c>
      <c r="B5809" s="3">
        <v>2003</v>
      </c>
      <c r="C5809" s="3">
        <v>184</v>
      </c>
      <c r="D5809" s="3">
        <v>4.3219130000000003</v>
      </c>
      <c r="E5809" s="3">
        <v>1.8793842000000001</v>
      </c>
      <c r="F5809" s="3">
        <v>51.249991999999999</v>
      </c>
      <c r="G5809" s="3">
        <v>2.8947850000000002</v>
      </c>
    </row>
    <row r="5810" spans="1:7">
      <c r="A5810" s="3" t="s">
        <v>24</v>
      </c>
      <c r="B5810" s="3">
        <v>2004</v>
      </c>
      <c r="C5810" s="3">
        <v>184</v>
      </c>
      <c r="D5810" s="3">
        <v>4.2140455000000001</v>
      </c>
      <c r="E5810" s="3">
        <v>1.6738603999999999</v>
      </c>
      <c r="F5810" s="3">
        <v>47.711734999999997</v>
      </c>
      <c r="G5810" s="3">
        <v>3.067917</v>
      </c>
    </row>
    <row r="5811" spans="1:7">
      <c r="A5811" s="3" t="s">
        <v>24</v>
      </c>
      <c r="B5811" s="3">
        <v>2004</v>
      </c>
      <c r="C5811" s="3">
        <v>184</v>
      </c>
      <c r="D5811" s="3">
        <v>4.1888500000000004</v>
      </c>
      <c r="E5811" s="3">
        <v>1.6738603999999999</v>
      </c>
      <c r="F5811" s="3">
        <v>47.711734999999997</v>
      </c>
      <c r="G5811" s="3">
        <v>3.067917</v>
      </c>
    </row>
    <row r="5812" spans="1:7">
      <c r="A5812" s="3" t="s">
        <v>24</v>
      </c>
      <c r="B5812" s="3">
        <v>2004</v>
      </c>
      <c r="C5812" s="3">
        <v>184</v>
      </c>
      <c r="D5812" s="3">
        <v>4.0148695999999999</v>
      </c>
      <c r="E5812" s="3">
        <v>1.6738603999999999</v>
      </c>
      <c r="F5812" s="3">
        <v>47.711734999999997</v>
      </c>
      <c r="G5812" s="3">
        <v>3.067917</v>
      </c>
    </row>
    <row r="5813" spans="1:7">
      <c r="A5813" s="3" t="s">
        <v>24</v>
      </c>
      <c r="B5813" s="3">
        <v>2004</v>
      </c>
      <c r="C5813" s="3">
        <v>184</v>
      </c>
      <c r="D5813" s="3">
        <v>4.2002272999999999</v>
      </c>
      <c r="E5813" s="3">
        <v>1.6738603999999999</v>
      </c>
      <c r="F5813" s="3">
        <v>47.711734999999997</v>
      </c>
      <c r="G5813" s="3">
        <v>3.067917</v>
      </c>
    </row>
    <row r="5814" spans="1:7">
      <c r="A5814" s="3" t="s">
        <v>24</v>
      </c>
      <c r="B5814" s="3">
        <v>2004</v>
      </c>
      <c r="C5814" s="3">
        <v>184</v>
      </c>
      <c r="D5814" s="3">
        <v>4.3410951999999998</v>
      </c>
      <c r="E5814" s="3">
        <v>1.6738603999999999</v>
      </c>
      <c r="F5814" s="3">
        <v>47.711734999999997</v>
      </c>
      <c r="G5814" s="3">
        <v>3.067917</v>
      </c>
    </row>
    <row r="5815" spans="1:7">
      <c r="A5815" s="3" t="s">
        <v>24</v>
      </c>
      <c r="B5815" s="3">
        <v>2004</v>
      </c>
      <c r="C5815" s="3">
        <v>184</v>
      </c>
      <c r="D5815" s="3">
        <v>4.3885908999999996</v>
      </c>
      <c r="E5815" s="3">
        <v>1.6738603999999999</v>
      </c>
      <c r="F5815" s="3">
        <v>47.711734999999997</v>
      </c>
      <c r="G5815" s="3">
        <v>3.067917</v>
      </c>
    </row>
    <row r="5816" spans="1:7">
      <c r="A5816" s="3" t="s">
        <v>24</v>
      </c>
      <c r="B5816" s="3">
        <v>2004</v>
      </c>
      <c r="C5816" s="3">
        <v>184</v>
      </c>
      <c r="D5816" s="3">
        <v>4.2719544999999997</v>
      </c>
      <c r="E5816" s="3">
        <v>1.6738603999999999</v>
      </c>
      <c r="F5816" s="3">
        <v>47.711734999999997</v>
      </c>
      <c r="G5816" s="3">
        <v>3.067917</v>
      </c>
    </row>
    <row r="5817" spans="1:7">
      <c r="A5817" s="3" t="s">
        <v>24</v>
      </c>
      <c r="B5817" s="3">
        <v>2004</v>
      </c>
      <c r="C5817" s="3">
        <v>184</v>
      </c>
      <c r="D5817" s="3">
        <v>4.1118636000000004</v>
      </c>
      <c r="E5817" s="3">
        <v>1.6738603999999999</v>
      </c>
      <c r="F5817" s="3">
        <v>47.711734999999997</v>
      </c>
      <c r="G5817" s="3">
        <v>3.067917</v>
      </c>
    </row>
    <row r="5818" spans="1:7">
      <c r="A5818" s="3" t="s">
        <v>24</v>
      </c>
      <c r="B5818" s="3">
        <v>2004</v>
      </c>
      <c r="C5818" s="3">
        <v>184</v>
      </c>
      <c r="D5818" s="3">
        <v>4.0536817999999997</v>
      </c>
      <c r="E5818" s="3">
        <v>1.6738603999999999</v>
      </c>
      <c r="F5818" s="3">
        <v>47.711734999999997</v>
      </c>
      <c r="G5818" s="3">
        <v>3.067917</v>
      </c>
    </row>
    <row r="5819" spans="1:7">
      <c r="A5819" s="3" t="s">
        <v>24</v>
      </c>
      <c r="B5819" s="3">
        <v>2004</v>
      </c>
      <c r="C5819" s="3">
        <v>184</v>
      </c>
      <c r="D5819" s="3">
        <v>3.9253333000000001</v>
      </c>
      <c r="E5819" s="3">
        <v>1.6738603999999999</v>
      </c>
      <c r="F5819" s="3">
        <v>47.711734999999997</v>
      </c>
      <c r="G5819" s="3">
        <v>3.067917</v>
      </c>
    </row>
    <row r="5820" spans="1:7">
      <c r="A5820" s="3" t="s">
        <v>24</v>
      </c>
      <c r="B5820" s="3">
        <v>2004</v>
      </c>
      <c r="C5820" s="3">
        <v>184</v>
      </c>
      <c r="D5820" s="3">
        <v>3.8055908999999999</v>
      </c>
      <c r="E5820" s="3">
        <v>1.6738603999999999</v>
      </c>
      <c r="F5820" s="3">
        <v>47.711734999999997</v>
      </c>
      <c r="G5820" s="3">
        <v>3.067917</v>
      </c>
    </row>
    <row r="5821" spans="1:7">
      <c r="A5821" s="3" t="s">
        <v>24</v>
      </c>
      <c r="B5821" s="3">
        <v>2004</v>
      </c>
      <c r="C5821" s="3">
        <v>184</v>
      </c>
      <c r="D5821" s="3">
        <v>3.6500435000000002</v>
      </c>
      <c r="E5821" s="3">
        <v>1.6738603999999999</v>
      </c>
      <c r="F5821" s="3">
        <v>47.711734999999997</v>
      </c>
      <c r="G5821" s="3">
        <v>3.067917</v>
      </c>
    </row>
    <row r="5822" spans="1:7">
      <c r="A5822" s="3" t="s">
        <v>24</v>
      </c>
      <c r="B5822" s="3">
        <v>2005</v>
      </c>
      <c r="C5822" s="3">
        <v>184</v>
      </c>
      <c r="D5822" s="3">
        <v>3.6004762000000001</v>
      </c>
      <c r="E5822" s="3">
        <v>1.7411947000000001</v>
      </c>
      <c r="F5822" s="3">
        <v>45.365504999999999</v>
      </c>
      <c r="G5822" s="3">
        <v>2.7242449999999998</v>
      </c>
    </row>
    <row r="5823" spans="1:7">
      <c r="A5823" s="3" t="s">
        <v>24</v>
      </c>
      <c r="B5823" s="3">
        <v>2005</v>
      </c>
      <c r="C5823" s="3">
        <v>184</v>
      </c>
      <c r="D5823" s="3">
        <v>3.5861000000000001</v>
      </c>
      <c r="E5823" s="3">
        <v>1.7411947000000001</v>
      </c>
      <c r="F5823" s="3">
        <v>45.365504999999999</v>
      </c>
      <c r="G5823" s="3">
        <v>2.809078</v>
      </c>
    </row>
    <row r="5824" spans="1:7">
      <c r="A5824" s="3" t="s">
        <v>24</v>
      </c>
      <c r="B5824" s="3">
        <v>2005</v>
      </c>
      <c r="C5824" s="3">
        <v>184</v>
      </c>
      <c r="D5824" s="3">
        <v>3.7303042999999998</v>
      </c>
      <c r="E5824" s="3">
        <v>1.7411947000000001</v>
      </c>
      <c r="F5824" s="3">
        <v>45.365504999999999</v>
      </c>
      <c r="G5824" s="3">
        <v>2.8001019999999999</v>
      </c>
    </row>
    <row r="5825" spans="1:7">
      <c r="A5825" s="3" t="s">
        <v>24</v>
      </c>
      <c r="B5825" s="3">
        <v>2005</v>
      </c>
      <c r="C5825" s="3">
        <v>184</v>
      </c>
      <c r="D5825" s="3">
        <v>3.5241905</v>
      </c>
      <c r="E5825" s="3">
        <v>1.7411947000000001</v>
      </c>
      <c r="F5825" s="3">
        <v>45.365504999999999</v>
      </c>
      <c r="G5825" s="3">
        <v>2.755039</v>
      </c>
    </row>
    <row r="5826" spans="1:7">
      <c r="A5826" s="3" t="s">
        <v>24</v>
      </c>
      <c r="B5826" s="3">
        <v>2005</v>
      </c>
      <c r="C5826" s="3">
        <v>184</v>
      </c>
      <c r="D5826" s="3">
        <v>3.3592273000000001</v>
      </c>
      <c r="E5826" s="3">
        <v>1.7411947000000001</v>
      </c>
      <c r="F5826" s="3">
        <v>45.365504999999999</v>
      </c>
      <c r="G5826" s="3">
        <v>2.7548189999999999</v>
      </c>
    </row>
    <row r="5827" spans="1:7">
      <c r="A5827" s="3" t="s">
        <v>24</v>
      </c>
      <c r="B5827" s="3">
        <v>2005</v>
      </c>
      <c r="C5827" s="3">
        <v>184</v>
      </c>
      <c r="D5827" s="3">
        <v>3.1821364000000001</v>
      </c>
      <c r="E5827" s="3">
        <v>1.7411947000000001</v>
      </c>
      <c r="F5827" s="3">
        <v>45.365504999999999</v>
      </c>
      <c r="G5827" s="3">
        <v>2.9497719999999998</v>
      </c>
    </row>
    <row r="5828" spans="1:7">
      <c r="A5828" s="3" t="s">
        <v>24</v>
      </c>
      <c r="B5828" s="3">
        <v>2005</v>
      </c>
      <c r="C5828" s="3">
        <v>184</v>
      </c>
      <c r="D5828" s="3">
        <v>3.2219047999999999</v>
      </c>
      <c r="E5828" s="3">
        <v>1.7411947000000001</v>
      </c>
      <c r="F5828" s="3">
        <v>45.365504999999999</v>
      </c>
      <c r="G5828" s="3">
        <v>2.9891719999999999</v>
      </c>
    </row>
    <row r="5829" spans="1:7">
      <c r="A5829" s="3" t="s">
        <v>24</v>
      </c>
      <c r="B5829" s="3">
        <v>2005</v>
      </c>
      <c r="C5829" s="3">
        <v>184</v>
      </c>
      <c r="D5829" s="3">
        <v>3.231087</v>
      </c>
      <c r="E5829" s="3">
        <v>1.7411947000000001</v>
      </c>
      <c r="F5829" s="3">
        <v>45.365504999999999</v>
      </c>
      <c r="G5829" s="3">
        <v>2.9625180000000002</v>
      </c>
    </row>
    <row r="5830" spans="1:7">
      <c r="A5830" s="3" t="s">
        <v>24</v>
      </c>
      <c r="B5830" s="3">
        <v>2005</v>
      </c>
      <c r="C5830" s="3">
        <v>184</v>
      </c>
      <c r="D5830" s="3">
        <v>3.0689090999999999</v>
      </c>
      <c r="E5830" s="3">
        <v>1.7411947000000001</v>
      </c>
      <c r="F5830" s="3">
        <v>45.365504999999999</v>
      </c>
      <c r="G5830" s="3">
        <v>3.0546769999999999</v>
      </c>
    </row>
    <row r="5831" spans="1:7">
      <c r="A5831" s="3" t="s">
        <v>24</v>
      </c>
      <c r="B5831" s="3">
        <v>2005</v>
      </c>
      <c r="C5831" s="3">
        <v>184</v>
      </c>
      <c r="D5831" s="3">
        <v>3.2429999999999999</v>
      </c>
      <c r="E5831" s="3">
        <v>1.7411947000000001</v>
      </c>
      <c r="F5831" s="3">
        <v>45.365504999999999</v>
      </c>
      <c r="G5831" s="3">
        <v>3.0687760000000002</v>
      </c>
    </row>
    <row r="5832" spans="1:7">
      <c r="A5832" s="3" t="s">
        <v>24</v>
      </c>
      <c r="B5832" s="3">
        <v>2005</v>
      </c>
      <c r="C5832" s="3">
        <v>184</v>
      </c>
      <c r="D5832" s="3">
        <v>3.5088181999999999</v>
      </c>
      <c r="E5832" s="3">
        <v>1.7411947000000001</v>
      </c>
      <c r="F5832" s="3">
        <v>45.365504999999999</v>
      </c>
      <c r="G5832" s="3">
        <v>3.0570349999999999</v>
      </c>
    </row>
    <row r="5833" spans="1:7">
      <c r="A5833" s="3" t="s">
        <v>24</v>
      </c>
      <c r="B5833" s="3">
        <v>2005</v>
      </c>
      <c r="C5833" s="3">
        <v>184</v>
      </c>
      <c r="D5833" s="3">
        <v>3.3886364000000002</v>
      </c>
      <c r="E5833" s="3">
        <v>1.7411947000000001</v>
      </c>
      <c r="F5833" s="3">
        <v>45.365504999999999</v>
      </c>
      <c r="G5833" s="3">
        <v>3.1247509999999998</v>
      </c>
    </row>
    <row r="5834" spans="1:7">
      <c r="A5834" s="3" t="s">
        <v>24</v>
      </c>
      <c r="B5834" s="3">
        <v>2006</v>
      </c>
      <c r="C5834" s="3">
        <v>184</v>
      </c>
      <c r="D5834" s="3">
        <v>3.3517272999999999</v>
      </c>
      <c r="E5834" s="3">
        <v>2.7250082</v>
      </c>
      <c r="F5834" s="3">
        <v>42.430163999999998</v>
      </c>
      <c r="G5834" s="3">
        <v>2.8451170000000001</v>
      </c>
    </row>
    <row r="5835" spans="1:7">
      <c r="A5835" s="3" t="s">
        <v>24</v>
      </c>
      <c r="B5835" s="3">
        <v>2006</v>
      </c>
      <c r="C5835" s="3">
        <v>184</v>
      </c>
      <c r="D5835" s="3">
        <v>3.4964499999999998</v>
      </c>
      <c r="E5835" s="3">
        <v>2.7250082</v>
      </c>
      <c r="F5835" s="3">
        <v>42.430163999999998</v>
      </c>
      <c r="G5835" s="3">
        <v>2.8636059999999999</v>
      </c>
    </row>
    <row r="5836" spans="1:7">
      <c r="A5836" s="3" t="s">
        <v>24</v>
      </c>
      <c r="B5836" s="3">
        <v>2006</v>
      </c>
      <c r="C5836" s="3">
        <v>184</v>
      </c>
      <c r="D5836" s="3">
        <v>3.6781739</v>
      </c>
      <c r="E5836" s="3">
        <v>2.7250082</v>
      </c>
      <c r="F5836" s="3">
        <v>42.430163999999998</v>
      </c>
      <c r="G5836" s="3">
        <v>2.8431609999999998</v>
      </c>
    </row>
    <row r="5837" spans="1:7">
      <c r="A5837" s="3" t="s">
        <v>24</v>
      </c>
      <c r="B5837" s="3">
        <v>2006</v>
      </c>
      <c r="C5837" s="3">
        <v>184</v>
      </c>
      <c r="D5837" s="3">
        <v>3.9452500000000001</v>
      </c>
      <c r="E5837" s="3">
        <v>2.7250082</v>
      </c>
      <c r="F5837" s="3">
        <v>42.430163999999998</v>
      </c>
      <c r="G5837" s="3">
        <v>2.8186599999999999</v>
      </c>
    </row>
    <row r="5838" spans="1:7">
      <c r="A5838" s="3" t="s">
        <v>24</v>
      </c>
      <c r="B5838" s="3">
        <v>2006</v>
      </c>
      <c r="C5838" s="3">
        <v>184</v>
      </c>
      <c r="D5838" s="3">
        <v>3.9881304000000002</v>
      </c>
      <c r="E5838" s="3">
        <v>2.7250082</v>
      </c>
      <c r="F5838" s="3">
        <v>42.430163999999998</v>
      </c>
      <c r="G5838" s="3">
        <v>2.8805070000000002</v>
      </c>
    </row>
    <row r="5839" spans="1:7">
      <c r="A5839" s="3" t="s">
        <v>24</v>
      </c>
      <c r="B5839" s="3">
        <v>2006</v>
      </c>
      <c r="C5839" s="3">
        <v>184</v>
      </c>
      <c r="D5839" s="3">
        <v>3.9897727000000001</v>
      </c>
      <c r="E5839" s="3">
        <v>2.7250082</v>
      </c>
      <c r="F5839" s="3">
        <v>42.430163999999998</v>
      </c>
      <c r="G5839" s="3">
        <v>2.8805070000000002</v>
      </c>
    </row>
    <row r="5840" spans="1:7">
      <c r="A5840" s="3" t="s">
        <v>24</v>
      </c>
      <c r="B5840" s="3">
        <v>2006</v>
      </c>
      <c r="C5840" s="3">
        <v>184</v>
      </c>
      <c r="D5840" s="3">
        <v>4.0162380999999998</v>
      </c>
      <c r="E5840" s="3">
        <v>2.7250082</v>
      </c>
      <c r="F5840" s="3">
        <v>42.430163999999998</v>
      </c>
      <c r="G5840" s="3">
        <v>2.9082669999999999</v>
      </c>
    </row>
    <row r="5841" spans="1:7">
      <c r="A5841" s="3" t="s">
        <v>24</v>
      </c>
      <c r="B5841" s="3">
        <v>2006</v>
      </c>
      <c r="C5841" s="3">
        <v>184</v>
      </c>
      <c r="D5841" s="3">
        <v>3.8838260999999998</v>
      </c>
      <c r="E5841" s="3">
        <v>2.7250082</v>
      </c>
      <c r="F5841" s="3">
        <v>42.430163999999998</v>
      </c>
      <c r="G5841" s="3">
        <v>2.910031</v>
      </c>
    </row>
    <row r="5842" spans="1:7">
      <c r="A5842" s="3" t="s">
        <v>24</v>
      </c>
      <c r="B5842" s="3">
        <v>2006</v>
      </c>
      <c r="C5842" s="3">
        <v>184</v>
      </c>
      <c r="D5842" s="3">
        <v>3.7593809999999999</v>
      </c>
      <c r="E5842" s="3">
        <v>2.7250082</v>
      </c>
      <c r="F5842" s="3">
        <v>42.430163999999998</v>
      </c>
      <c r="G5842" s="3">
        <v>3.0324970000000002</v>
      </c>
    </row>
    <row r="5843" spans="1:7">
      <c r="A5843" s="3" t="s">
        <v>24</v>
      </c>
      <c r="B5843" s="3">
        <v>2006</v>
      </c>
      <c r="C5843" s="3">
        <v>184</v>
      </c>
      <c r="D5843" s="3">
        <v>3.8029544999999998</v>
      </c>
      <c r="E5843" s="3">
        <v>2.7250082</v>
      </c>
      <c r="F5843" s="3">
        <v>42.430163999999998</v>
      </c>
      <c r="G5843" s="3">
        <v>3.0609190000000002</v>
      </c>
    </row>
    <row r="5844" spans="1:7">
      <c r="A5844" s="3" t="s">
        <v>24</v>
      </c>
      <c r="B5844" s="3">
        <v>2006</v>
      </c>
      <c r="C5844" s="3">
        <v>184</v>
      </c>
      <c r="D5844" s="3">
        <v>3.7494090999999998</v>
      </c>
      <c r="E5844" s="3">
        <v>2.7250082</v>
      </c>
      <c r="F5844" s="3">
        <v>42.430163999999998</v>
      </c>
      <c r="G5844" s="3">
        <v>3.124387</v>
      </c>
    </row>
    <row r="5845" spans="1:7">
      <c r="A5845" s="3" t="s">
        <v>24</v>
      </c>
      <c r="B5845" s="3">
        <v>2006</v>
      </c>
      <c r="C5845" s="3">
        <v>184</v>
      </c>
      <c r="D5845" s="3">
        <v>3.8531905000000002</v>
      </c>
      <c r="E5845" s="3">
        <v>2.7250082</v>
      </c>
      <c r="F5845" s="3">
        <v>42.430163999999998</v>
      </c>
      <c r="G5845" s="3">
        <v>3.226359</v>
      </c>
    </row>
    <row r="5846" spans="1:7">
      <c r="A5846" s="3" t="s">
        <v>24</v>
      </c>
      <c r="B5846" s="3">
        <v>2007</v>
      </c>
      <c r="C5846" s="3">
        <v>184</v>
      </c>
      <c r="D5846" s="3">
        <v>4.0766521999999998</v>
      </c>
      <c r="E5846" s="3">
        <v>3.4762802000000002</v>
      </c>
      <c r="F5846" s="3">
        <v>39.063876999999998</v>
      </c>
      <c r="G5846" s="3">
        <v>2.9351989999999999</v>
      </c>
    </row>
    <row r="5847" spans="1:7">
      <c r="A5847" s="3" t="s">
        <v>24</v>
      </c>
      <c r="B5847" s="3">
        <v>2007</v>
      </c>
      <c r="C5847" s="3">
        <v>184</v>
      </c>
      <c r="D5847" s="3">
        <v>4.0983499999999999</v>
      </c>
      <c r="E5847" s="3">
        <v>3.4762802000000002</v>
      </c>
      <c r="F5847" s="3">
        <v>39.063876999999998</v>
      </c>
      <c r="G5847" s="3">
        <v>2.9176000000000002</v>
      </c>
    </row>
    <row r="5848" spans="1:7">
      <c r="A5848" s="3" t="s">
        <v>24</v>
      </c>
      <c r="B5848" s="3">
        <v>2007</v>
      </c>
      <c r="C5848" s="3">
        <v>184</v>
      </c>
      <c r="D5848" s="3">
        <v>4.0054544999999999</v>
      </c>
      <c r="E5848" s="3">
        <v>3.4762802000000002</v>
      </c>
      <c r="F5848" s="3">
        <v>39.063876999999998</v>
      </c>
      <c r="G5848" s="3">
        <v>3.0094630000000002</v>
      </c>
    </row>
    <row r="5849" spans="1:7">
      <c r="A5849" s="3" t="s">
        <v>24</v>
      </c>
      <c r="B5849" s="3">
        <v>2007</v>
      </c>
      <c r="C5849" s="3">
        <v>184</v>
      </c>
      <c r="D5849" s="3">
        <v>4.2087142999999996</v>
      </c>
      <c r="E5849" s="3">
        <v>3.4762802000000002</v>
      </c>
      <c r="F5849" s="3">
        <v>39.063876999999998</v>
      </c>
      <c r="G5849" s="3">
        <v>2.9976240000000001</v>
      </c>
    </row>
    <row r="5850" spans="1:7">
      <c r="A5850" s="3" t="s">
        <v>24</v>
      </c>
      <c r="B5850" s="3">
        <v>2007</v>
      </c>
      <c r="C5850" s="3">
        <v>184</v>
      </c>
      <c r="D5850" s="3">
        <v>4.3406522000000001</v>
      </c>
      <c r="E5850" s="3">
        <v>3.4762802000000002</v>
      </c>
      <c r="F5850" s="3">
        <v>39.063876999999998</v>
      </c>
      <c r="G5850" s="3">
        <v>3.0064380000000002</v>
      </c>
    </row>
    <row r="5851" spans="1:7">
      <c r="A5851" s="3" t="s">
        <v>24</v>
      </c>
      <c r="B5851" s="3">
        <v>2007</v>
      </c>
      <c r="C5851" s="3">
        <v>184</v>
      </c>
      <c r="D5851" s="3">
        <v>4.6259524000000001</v>
      </c>
      <c r="E5851" s="3">
        <v>3.4762802000000002</v>
      </c>
      <c r="F5851" s="3">
        <v>39.063876999999998</v>
      </c>
      <c r="G5851" s="3">
        <v>3.0395569999999998</v>
      </c>
    </row>
    <row r="5852" spans="1:7">
      <c r="A5852" s="3" t="s">
        <v>24</v>
      </c>
      <c r="B5852" s="3">
        <v>2007</v>
      </c>
      <c r="C5852" s="3">
        <v>184</v>
      </c>
      <c r="D5852" s="3">
        <v>4.6060454999999996</v>
      </c>
      <c r="E5852" s="3">
        <v>3.4762802000000002</v>
      </c>
      <c r="F5852" s="3">
        <v>39.063876999999998</v>
      </c>
      <c r="G5852" s="3">
        <v>3.010068</v>
      </c>
    </row>
    <row r="5853" spans="1:7">
      <c r="A5853" s="3" t="s">
        <v>24</v>
      </c>
      <c r="B5853" s="3">
        <v>2007</v>
      </c>
      <c r="C5853" s="3">
        <v>184</v>
      </c>
      <c r="D5853" s="3">
        <v>4.4117391000000001</v>
      </c>
      <c r="E5853" s="3">
        <v>3.4762802000000002</v>
      </c>
      <c r="F5853" s="3">
        <v>39.063876999999998</v>
      </c>
      <c r="G5853" s="3">
        <v>2.9467699999999999</v>
      </c>
    </row>
    <row r="5854" spans="1:7">
      <c r="A5854" s="3" t="s">
        <v>24</v>
      </c>
      <c r="B5854" s="3">
        <v>2007</v>
      </c>
      <c r="C5854" s="3">
        <v>184</v>
      </c>
      <c r="D5854" s="3">
        <v>4.3769499999999999</v>
      </c>
      <c r="E5854" s="3">
        <v>3.4762802000000002</v>
      </c>
      <c r="F5854" s="3">
        <v>39.063876999999998</v>
      </c>
      <c r="G5854" s="3">
        <v>2.8619620000000001</v>
      </c>
    </row>
    <row r="5855" spans="1:7">
      <c r="A5855" s="3" t="s">
        <v>24</v>
      </c>
      <c r="B5855" s="3">
        <v>2007</v>
      </c>
      <c r="C5855" s="3">
        <v>184</v>
      </c>
      <c r="D5855" s="3">
        <v>4.3863042999999999</v>
      </c>
      <c r="E5855" s="3">
        <v>3.4762802000000002</v>
      </c>
      <c r="F5855" s="3">
        <v>39.063876999999998</v>
      </c>
      <c r="G5855" s="3">
        <v>2.8174519999999998</v>
      </c>
    </row>
    <row r="5856" spans="1:7">
      <c r="A5856" s="3" t="s">
        <v>24</v>
      </c>
      <c r="B5856" s="3">
        <v>2007</v>
      </c>
      <c r="C5856" s="3">
        <v>184</v>
      </c>
      <c r="D5856" s="3">
        <v>4.2678636000000001</v>
      </c>
      <c r="E5856" s="3">
        <v>3.4762802000000002</v>
      </c>
      <c r="F5856" s="3">
        <v>39.063876999999998</v>
      </c>
      <c r="G5856" s="3">
        <v>2.7351070000000002</v>
      </c>
    </row>
    <row r="5857" spans="1:8">
      <c r="A5857" s="3" t="s">
        <v>24</v>
      </c>
      <c r="B5857" s="3">
        <v>2007</v>
      </c>
      <c r="C5857" s="3">
        <v>184</v>
      </c>
      <c r="D5857" s="3">
        <v>4.3895238000000001</v>
      </c>
      <c r="E5857" s="3">
        <v>3.4762802000000002</v>
      </c>
      <c r="F5857" s="3">
        <v>39.063876999999998</v>
      </c>
      <c r="G5857" s="3">
        <v>2.647986</v>
      </c>
    </row>
    <row r="5858" spans="1:8">
      <c r="A5858" s="3" t="s">
        <v>24</v>
      </c>
      <c r="B5858" s="3">
        <v>2008</v>
      </c>
      <c r="C5858" s="3">
        <v>184</v>
      </c>
      <c r="D5858" s="3">
        <v>4.2151303999999996</v>
      </c>
      <c r="E5858" s="3">
        <v>3.0932442999999998</v>
      </c>
      <c r="F5858" s="3">
        <v>35.764575999999998</v>
      </c>
      <c r="G5858" s="3">
        <v>2.3743259999999999</v>
      </c>
    </row>
    <row r="5859" spans="1:8">
      <c r="A5859" s="3" t="s">
        <v>24</v>
      </c>
      <c r="B5859" s="3">
        <v>2008</v>
      </c>
      <c r="C5859" s="3">
        <v>184</v>
      </c>
      <c r="D5859" s="3">
        <v>4.1402856999999997</v>
      </c>
      <c r="E5859" s="3">
        <v>3.0932442999999998</v>
      </c>
      <c r="F5859" s="3">
        <v>35.764575999999998</v>
      </c>
      <c r="G5859" s="3">
        <v>2.1939760000000001</v>
      </c>
    </row>
    <row r="5860" spans="1:8">
      <c r="A5860" s="3" t="s">
        <v>24</v>
      </c>
      <c r="B5860" s="3">
        <v>2008</v>
      </c>
      <c r="C5860" s="3">
        <v>184</v>
      </c>
      <c r="D5860" s="3">
        <v>4.1339047999999998</v>
      </c>
      <c r="E5860" s="3">
        <v>3.0932442999999998</v>
      </c>
      <c r="F5860" s="3">
        <v>35.764575999999998</v>
      </c>
      <c r="G5860" s="3">
        <v>2.1587040000000002</v>
      </c>
    </row>
    <row r="5861" spans="1:8">
      <c r="A5861" s="3" t="s">
        <v>24</v>
      </c>
      <c r="B5861" s="3">
        <v>2008</v>
      </c>
      <c r="C5861" s="3">
        <v>184</v>
      </c>
      <c r="D5861" s="3">
        <v>4.3570454999999999</v>
      </c>
      <c r="E5861" s="3">
        <v>3.0932442999999998</v>
      </c>
      <c r="F5861" s="3">
        <v>35.764575999999998</v>
      </c>
      <c r="G5861" s="3">
        <v>1.9320269999999999</v>
      </c>
      <c r="H5861" s="3">
        <v>0.12161710000000001</v>
      </c>
    </row>
    <row r="5862" spans="1:8">
      <c r="A5862" s="3" t="s">
        <v>24</v>
      </c>
      <c r="B5862" s="3">
        <v>2008</v>
      </c>
      <c r="C5862" s="3">
        <v>184</v>
      </c>
      <c r="D5862" s="3">
        <v>4.4572726999999999</v>
      </c>
      <c r="E5862" s="3">
        <v>3.0932442999999998</v>
      </c>
      <c r="F5862" s="3">
        <v>35.764575999999998</v>
      </c>
      <c r="G5862" s="3">
        <v>1.7491209999999999</v>
      </c>
      <c r="H5862" s="3">
        <v>0.1796016</v>
      </c>
    </row>
    <row r="5863" spans="1:8">
      <c r="A5863" s="3" t="s">
        <v>24</v>
      </c>
      <c r="B5863" s="3">
        <v>2008</v>
      </c>
      <c r="C5863" s="3">
        <v>184</v>
      </c>
      <c r="D5863" s="3">
        <v>4.8157142999999998</v>
      </c>
      <c r="E5863" s="3">
        <v>3.0932442999999998</v>
      </c>
      <c r="F5863" s="3">
        <v>35.764575999999998</v>
      </c>
      <c r="G5863" s="3">
        <v>1.4724139999999999</v>
      </c>
      <c r="H5863" s="3">
        <v>0.17015040000000001</v>
      </c>
    </row>
    <row r="5864" spans="1:8">
      <c r="A5864" s="3" t="s">
        <v>24</v>
      </c>
      <c r="B5864" s="3">
        <v>2008</v>
      </c>
      <c r="C5864" s="3">
        <v>184</v>
      </c>
      <c r="D5864" s="3">
        <v>4.7960434999999997</v>
      </c>
      <c r="E5864" s="3">
        <v>3.0932442999999998</v>
      </c>
      <c r="F5864" s="3">
        <v>35.764575999999998</v>
      </c>
      <c r="G5864" s="3">
        <v>1.104117</v>
      </c>
      <c r="H5864" s="3">
        <v>-0.25990089999999999</v>
      </c>
    </row>
    <row r="5865" spans="1:8">
      <c r="A5865" s="3" t="s">
        <v>24</v>
      </c>
      <c r="B5865" s="3">
        <v>2008</v>
      </c>
      <c r="C5865" s="3">
        <v>184</v>
      </c>
      <c r="D5865" s="3">
        <v>4.5610476000000002</v>
      </c>
      <c r="E5865" s="3">
        <v>3.0932442999999998</v>
      </c>
      <c r="F5865" s="3">
        <v>35.764575999999998</v>
      </c>
      <c r="G5865" s="3">
        <v>0.87608900000000001</v>
      </c>
      <c r="H5865" s="3">
        <v>-0.117578</v>
      </c>
    </row>
    <row r="5866" spans="1:8">
      <c r="A5866" s="3" t="s">
        <v>24</v>
      </c>
      <c r="B5866" s="3">
        <v>2008</v>
      </c>
      <c r="C5866" s="3">
        <v>184</v>
      </c>
      <c r="D5866" s="3">
        <v>4.5663182000000004</v>
      </c>
      <c r="E5866" s="3">
        <v>3.0932442999999998</v>
      </c>
      <c r="F5866" s="3">
        <v>35.764575999999998</v>
      </c>
      <c r="G5866" s="3">
        <v>0.503471</v>
      </c>
      <c r="H5866" s="3">
        <v>-0.49492510000000001</v>
      </c>
    </row>
    <row r="5867" spans="1:8">
      <c r="A5867" s="3" t="s">
        <v>24</v>
      </c>
      <c r="B5867" s="3">
        <v>2008</v>
      </c>
      <c r="C5867" s="3">
        <v>184</v>
      </c>
      <c r="D5867" s="3">
        <v>4.4721304000000002</v>
      </c>
      <c r="E5867" s="3">
        <v>3.0932442999999998</v>
      </c>
      <c r="F5867" s="3">
        <v>35.764575999999998</v>
      </c>
      <c r="G5867" s="3">
        <v>0.10136920000000001</v>
      </c>
      <c r="H5867" s="3">
        <v>-0.47573179999999998</v>
      </c>
    </row>
    <row r="5868" spans="1:8">
      <c r="A5868" s="3" t="s">
        <v>24</v>
      </c>
      <c r="B5868" s="3">
        <v>2008</v>
      </c>
      <c r="C5868" s="3">
        <v>184</v>
      </c>
      <c r="D5868" s="3">
        <v>4.1347500000000004</v>
      </c>
      <c r="E5868" s="3">
        <v>3.0932442999999998</v>
      </c>
      <c r="F5868" s="3">
        <v>35.764575999999998</v>
      </c>
      <c r="G5868" s="3">
        <v>-0.2</v>
      </c>
      <c r="H5868" s="3">
        <v>-0.4389903</v>
      </c>
    </row>
    <row r="5869" spans="1:8">
      <c r="A5869" s="3" t="s">
        <v>24</v>
      </c>
      <c r="B5869" s="3">
        <v>2008</v>
      </c>
      <c r="C5869" s="3">
        <v>184</v>
      </c>
      <c r="D5869" s="3">
        <v>3.8648696</v>
      </c>
      <c r="E5869" s="3">
        <v>3.0932442999999998</v>
      </c>
      <c r="F5869" s="3">
        <v>35.764575999999998</v>
      </c>
      <c r="G5869" s="3">
        <v>-1.194037</v>
      </c>
      <c r="H5869" s="3">
        <v>-1.3754</v>
      </c>
    </row>
    <row r="5870" spans="1:8">
      <c r="A5870" s="3" t="s">
        <v>24</v>
      </c>
      <c r="B5870" s="3">
        <v>2009</v>
      </c>
      <c r="C5870" s="3">
        <v>184</v>
      </c>
      <c r="D5870" s="3">
        <v>4.1124545000000001</v>
      </c>
      <c r="E5870" s="3">
        <v>-3.3835123</v>
      </c>
      <c r="F5870" s="3">
        <v>39.712006000000002</v>
      </c>
      <c r="G5870" s="3">
        <v>0.40682699999999999</v>
      </c>
      <c r="H5870" s="3">
        <v>-1.5927830000000001</v>
      </c>
    </row>
    <row r="5871" spans="1:8">
      <c r="A5871" s="3" t="s">
        <v>24</v>
      </c>
      <c r="B5871" s="3">
        <v>2009</v>
      </c>
      <c r="C5871" s="3">
        <v>184</v>
      </c>
      <c r="D5871" s="3">
        <v>4.2594000000000003</v>
      </c>
      <c r="E5871" s="3">
        <v>-3.3835123</v>
      </c>
      <c r="F5871" s="3">
        <v>39.712006000000002</v>
      </c>
      <c r="G5871" s="3">
        <v>0.17613960000000001</v>
      </c>
      <c r="H5871" s="3">
        <v>2.130776</v>
      </c>
    </row>
    <row r="5872" spans="1:8">
      <c r="A5872" s="3" t="s">
        <v>24</v>
      </c>
      <c r="B5872" s="3">
        <v>2009</v>
      </c>
      <c r="C5872" s="3">
        <v>184</v>
      </c>
      <c r="D5872" s="3">
        <v>4.0977727000000002</v>
      </c>
      <c r="E5872" s="3">
        <v>-3.3835123</v>
      </c>
      <c r="F5872" s="3">
        <v>39.712006000000002</v>
      </c>
      <c r="G5872" s="3">
        <v>-0.13384889999999999</v>
      </c>
      <c r="H5872" s="3">
        <v>-0.72765230000000003</v>
      </c>
    </row>
    <row r="5873" spans="1:8">
      <c r="A5873" s="3" t="s">
        <v>24</v>
      </c>
      <c r="B5873" s="3">
        <v>2009</v>
      </c>
      <c r="C5873" s="3">
        <v>184</v>
      </c>
      <c r="D5873" s="3">
        <v>4.0642272999999998</v>
      </c>
      <c r="E5873" s="3">
        <v>-3.3835123</v>
      </c>
      <c r="F5873" s="3">
        <v>39.712006000000002</v>
      </c>
      <c r="G5873" s="3">
        <v>-0.42887409999999998</v>
      </c>
      <c r="H5873" s="3">
        <v>-0.85384990000000005</v>
      </c>
    </row>
    <row r="5874" spans="1:8">
      <c r="A5874" s="3" t="s">
        <v>24</v>
      </c>
      <c r="B5874" s="3">
        <v>2009</v>
      </c>
      <c r="C5874" s="3">
        <v>184</v>
      </c>
      <c r="D5874" s="3">
        <v>4.0869048000000001</v>
      </c>
      <c r="E5874" s="3">
        <v>-3.3835123</v>
      </c>
      <c r="F5874" s="3">
        <v>39.712006000000002</v>
      </c>
      <c r="G5874" s="3">
        <v>-0.45048270000000001</v>
      </c>
      <c r="H5874" s="3">
        <v>-1.009984</v>
      </c>
    </row>
    <row r="5875" spans="1:8">
      <c r="A5875" s="3" t="s">
        <v>24</v>
      </c>
      <c r="B5875" s="3">
        <v>2009</v>
      </c>
      <c r="C5875" s="3">
        <v>184</v>
      </c>
      <c r="D5875" s="3">
        <v>4.3099090999999996</v>
      </c>
      <c r="E5875" s="3">
        <v>-3.3835123</v>
      </c>
      <c r="F5875" s="3">
        <v>39.712006000000002</v>
      </c>
      <c r="G5875" s="3">
        <v>-0.63363460000000005</v>
      </c>
      <c r="H5875" s="3">
        <v>-1.678032</v>
      </c>
    </row>
    <row r="5876" spans="1:8">
      <c r="A5876" s="3" t="s">
        <v>24</v>
      </c>
      <c r="B5876" s="3">
        <v>2009</v>
      </c>
      <c r="C5876" s="3">
        <v>184</v>
      </c>
      <c r="D5876" s="3">
        <v>4.0487826</v>
      </c>
      <c r="E5876" s="3">
        <v>-3.3835123</v>
      </c>
      <c r="F5876" s="3">
        <v>39.712006000000002</v>
      </c>
      <c r="G5876" s="3">
        <v>-0.66379370000000004</v>
      </c>
      <c r="H5876" s="3">
        <v>-1.704996</v>
      </c>
    </row>
    <row r="5877" spans="1:8">
      <c r="A5877" s="3" t="s">
        <v>24</v>
      </c>
      <c r="B5877" s="3">
        <v>2009</v>
      </c>
      <c r="C5877" s="3">
        <v>184</v>
      </c>
      <c r="D5877" s="3">
        <v>3.8425237999999999</v>
      </c>
      <c r="E5877" s="3">
        <v>-3.3835123</v>
      </c>
      <c r="F5877" s="3">
        <v>39.712006000000002</v>
      </c>
      <c r="G5877" s="3">
        <v>-0.59196029999999999</v>
      </c>
      <c r="H5877" s="3">
        <v>-2.6971099999999999</v>
      </c>
    </row>
    <row r="5878" spans="1:8">
      <c r="A5878" s="3" t="s">
        <v>24</v>
      </c>
      <c r="B5878" s="3">
        <v>2009</v>
      </c>
      <c r="C5878" s="3">
        <v>184</v>
      </c>
      <c r="D5878" s="3">
        <v>3.8545908999999998</v>
      </c>
      <c r="E5878" s="3">
        <v>-3.3835123</v>
      </c>
      <c r="F5878" s="3">
        <v>39.712006000000002</v>
      </c>
      <c r="G5878" s="3">
        <v>-0.56140730000000005</v>
      </c>
      <c r="H5878" s="3">
        <v>-2.8493059999999999</v>
      </c>
    </row>
    <row r="5879" spans="1:8">
      <c r="A5879" s="3" t="s">
        <v>24</v>
      </c>
      <c r="B5879" s="3">
        <v>2009</v>
      </c>
      <c r="C5879" s="3">
        <v>184</v>
      </c>
      <c r="D5879" s="3">
        <v>3.8134090999999999</v>
      </c>
      <c r="E5879" s="3">
        <v>-3.3835123</v>
      </c>
      <c r="F5879" s="3">
        <v>39.712006000000002</v>
      </c>
      <c r="G5879" s="3">
        <v>-0.52205590000000002</v>
      </c>
      <c r="H5879" s="3">
        <v>-3.1309420000000001</v>
      </c>
    </row>
    <row r="5880" spans="1:8">
      <c r="A5880" s="3" t="s">
        <v>24</v>
      </c>
      <c r="B5880" s="3">
        <v>2009</v>
      </c>
      <c r="C5880" s="3">
        <v>184</v>
      </c>
      <c r="D5880" s="3">
        <v>3.8217618999999998</v>
      </c>
      <c r="E5880" s="3">
        <v>-3.3835123</v>
      </c>
      <c r="F5880" s="3">
        <v>39.712006000000002</v>
      </c>
      <c r="G5880" s="3">
        <v>-0.48048180000000001</v>
      </c>
      <c r="H5880" s="3">
        <v>-3.5323310000000001</v>
      </c>
    </row>
    <row r="5881" spans="1:8">
      <c r="A5881" s="3" t="s">
        <v>24</v>
      </c>
      <c r="B5881" s="3">
        <v>2009</v>
      </c>
      <c r="C5881" s="3">
        <v>184</v>
      </c>
      <c r="D5881" s="3">
        <v>3.8542174</v>
      </c>
      <c r="E5881" s="3">
        <v>-3.3835123</v>
      </c>
      <c r="F5881" s="3">
        <v>39.712006000000002</v>
      </c>
      <c r="G5881" s="3">
        <v>-0.42805700000000002</v>
      </c>
      <c r="H5881" s="3">
        <v>-3.6260240000000001</v>
      </c>
    </row>
    <row r="5882" spans="1:8">
      <c r="A5882" s="3" t="s">
        <v>24</v>
      </c>
      <c r="B5882" s="3">
        <v>2010</v>
      </c>
      <c r="C5882" s="3">
        <v>184</v>
      </c>
      <c r="D5882" s="3">
        <v>4.0060951999999999</v>
      </c>
      <c r="E5882" s="3">
        <v>-9.6237001000000006</v>
      </c>
      <c r="F5882" s="3">
        <v>53.261302999999998</v>
      </c>
      <c r="G5882" s="3">
        <v>1.2390939999999999</v>
      </c>
      <c r="H5882" s="3">
        <v>-3.8501829999999999</v>
      </c>
    </row>
    <row r="5883" spans="1:8">
      <c r="A5883" s="3" t="s">
        <v>24</v>
      </c>
      <c r="B5883" s="3">
        <v>2010</v>
      </c>
      <c r="C5883" s="3">
        <v>184</v>
      </c>
      <c r="D5883" s="3">
        <v>4.0145</v>
      </c>
      <c r="E5883" s="3">
        <v>-9.6237001000000006</v>
      </c>
      <c r="F5883" s="3">
        <v>53.261302999999998</v>
      </c>
      <c r="G5883" s="3">
        <v>1.2467490000000001</v>
      </c>
      <c r="H5883" s="3">
        <v>-5.2520020000000001</v>
      </c>
    </row>
    <row r="5884" spans="1:8">
      <c r="A5884" s="3" t="s">
        <v>24</v>
      </c>
      <c r="B5884" s="3">
        <v>2010</v>
      </c>
      <c r="C5884" s="3">
        <v>184</v>
      </c>
      <c r="D5884" s="3">
        <v>3.8512173999999999</v>
      </c>
      <c r="E5884" s="3">
        <v>-9.6237001000000006</v>
      </c>
      <c r="F5884" s="3">
        <v>53.261302999999998</v>
      </c>
      <c r="G5884" s="3">
        <v>1.088595</v>
      </c>
      <c r="H5884" s="3">
        <v>-1.68435</v>
      </c>
    </row>
    <row r="5885" spans="1:8">
      <c r="A5885" s="3" t="s">
        <v>24</v>
      </c>
      <c r="B5885" s="3">
        <v>2010</v>
      </c>
      <c r="C5885" s="3">
        <v>184</v>
      </c>
      <c r="D5885" s="3">
        <v>3.907</v>
      </c>
      <c r="E5885" s="3">
        <v>-9.6237001000000006</v>
      </c>
      <c r="F5885" s="3">
        <v>53.261302999999998</v>
      </c>
      <c r="G5885" s="3">
        <v>0.99601550000000005</v>
      </c>
      <c r="H5885" s="3">
        <v>-6.9200850000000003</v>
      </c>
    </row>
    <row r="5886" spans="1:8">
      <c r="A5886" s="3" t="s">
        <v>24</v>
      </c>
      <c r="B5886" s="3">
        <v>2010</v>
      </c>
      <c r="C5886" s="3">
        <v>184</v>
      </c>
      <c r="D5886" s="3">
        <v>4.0974285999999998</v>
      </c>
      <c r="E5886" s="3">
        <v>-9.6237001000000006</v>
      </c>
      <c r="F5886" s="3">
        <v>53.261302999999998</v>
      </c>
      <c r="G5886" s="3">
        <v>1.0397259999999999</v>
      </c>
      <c r="H5886" s="3">
        <v>-6.8750280000000004</v>
      </c>
    </row>
    <row r="5887" spans="1:8">
      <c r="A5887" s="3" t="s">
        <v>24</v>
      </c>
      <c r="B5887" s="3">
        <v>2010</v>
      </c>
      <c r="C5887" s="3">
        <v>184</v>
      </c>
      <c r="D5887" s="3">
        <v>4.5594090999999999</v>
      </c>
      <c r="E5887" s="3">
        <v>-9.6237001000000006</v>
      </c>
      <c r="F5887" s="3">
        <v>53.261302999999998</v>
      </c>
      <c r="G5887" s="3">
        <v>0.69963969999999998</v>
      </c>
      <c r="H5887" s="3">
        <v>-6.1806049999999999</v>
      </c>
    </row>
    <row r="5888" spans="1:8">
      <c r="A5888" s="3" t="s">
        <v>24</v>
      </c>
      <c r="B5888" s="3">
        <v>2010</v>
      </c>
      <c r="C5888" s="3">
        <v>184</v>
      </c>
      <c r="D5888" s="3">
        <v>4.4693636000000003</v>
      </c>
      <c r="E5888" s="3">
        <v>-9.6237001000000006</v>
      </c>
      <c r="F5888" s="3">
        <v>53.261302999999998</v>
      </c>
      <c r="G5888" s="3">
        <v>0.63129729999999995</v>
      </c>
      <c r="H5888" s="3">
        <v>-4.8537809999999997</v>
      </c>
    </row>
    <row r="5889" spans="1:8">
      <c r="A5889" s="3" t="s">
        <v>24</v>
      </c>
      <c r="B5889" s="3">
        <v>2010</v>
      </c>
      <c r="C5889" s="3">
        <v>184</v>
      </c>
      <c r="D5889" s="3">
        <v>4.0922273000000002</v>
      </c>
      <c r="E5889" s="3">
        <v>-9.6237001000000006</v>
      </c>
      <c r="F5889" s="3">
        <v>53.261302999999998</v>
      </c>
      <c r="G5889" s="3">
        <v>0.60296519999999998</v>
      </c>
      <c r="H5889" s="3">
        <v>-4.5088200000000001</v>
      </c>
    </row>
    <row r="5890" spans="1:8">
      <c r="A5890" s="3" t="s">
        <v>24</v>
      </c>
      <c r="B5890" s="3">
        <v>2010</v>
      </c>
      <c r="C5890" s="3">
        <v>184</v>
      </c>
      <c r="D5890" s="3">
        <v>4.1255455000000003</v>
      </c>
      <c r="E5890" s="3">
        <v>-9.6237001000000006</v>
      </c>
      <c r="F5890" s="3">
        <v>53.261302999999998</v>
      </c>
      <c r="G5890" s="3">
        <v>0.56762950000000001</v>
      </c>
      <c r="H5890" s="3">
        <v>-4.3600019999999997</v>
      </c>
    </row>
    <row r="5891" spans="1:8">
      <c r="A5891" s="3" t="s">
        <v>24</v>
      </c>
      <c r="B5891" s="3">
        <v>2010</v>
      </c>
      <c r="C5891" s="3">
        <v>184</v>
      </c>
      <c r="D5891" s="3">
        <v>4.0629048000000001</v>
      </c>
      <c r="E5891" s="3">
        <v>-9.6237001000000006</v>
      </c>
      <c r="F5891" s="3">
        <v>53.261302999999998</v>
      </c>
      <c r="G5891" s="3">
        <v>0.55453569999999996</v>
      </c>
      <c r="H5891" s="3">
        <v>-3.4857580000000001</v>
      </c>
    </row>
    <row r="5892" spans="1:8">
      <c r="A5892" s="3" t="s">
        <v>24</v>
      </c>
      <c r="B5892" s="3">
        <v>2010</v>
      </c>
      <c r="C5892" s="3">
        <v>184</v>
      </c>
      <c r="D5892" s="3">
        <v>4.6891363999999998</v>
      </c>
      <c r="E5892" s="3">
        <v>-9.6237001000000006</v>
      </c>
      <c r="F5892" s="3">
        <v>53.261302999999998</v>
      </c>
      <c r="G5892" s="3">
        <v>0.55243779999999998</v>
      </c>
      <c r="H5892" s="3">
        <v>-3.3663639999999999</v>
      </c>
    </row>
    <row r="5893" spans="1:8">
      <c r="A5893" s="3" t="s">
        <v>24</v>
      </c>
      <c r="B5893" s="3">
        <v>2010</v>
      </c>
      <c r="C5893" s="3">
        <v>184</v>
      </c>
      <c r="D5893" s="3">
        <v>5.3854782999999999</v>
      </c>
      <c r="E5893" s="3">
        <v>-9.6237001000000006</v>
      </c>
      <c r="F5893" s="3">
        <v>53.261302999999998</v>
      </c>
      <c r="G5893" s="3">
        <v>0.5791733</v>
      </c>
      <c r="H5893" s="3">
        <v>-3.0124559999999998</v>
      </c>
    </row>
    <row r="5894" spans="1:8">
      <c r="A5894" s="3" t="s">
        <v>24</v>
      </c>
      <c r="B5894" s="3">
        <v>2011</v>
      </c>
      <c r="C5894" s="3">
        <v>184</v>
      </c>
      <c r="D5894" s="3">
        <v>5.3866667000000001</v>
      </c>
      <c r="E5894" s="3">
        <v>-7.8380036000000004</v>
      </c>
      <c r="F5894" s="3">
        <v>60.515250999999999</v>
      </c>
      <c r="G5894" s="3">
        <v>1.175727</v>
      </c>
      <c r="H5894" s="3">
        <v>-2.6438480000000002</v>
      </c>
    </row>
    <row r="5895" spans="1:8">
      <c r="A5895" s="3" t="s">
        <v>24</v>
      </c>
      <c r="B5895" s="3">
        <v>2011</v>
      </c>
      <c r="C5895" s="3">
        <v>184</v>
      </c>
      <c r="D5895" s="3">
        <v>5.3013000000000003</v>
      </c>
      <c r="E5895" s="3">
        <v>-7.8380036000000004</v>
      </c>
      <c r="F5895" s="3">
        <v>60.515250999999999</v>
      </c>
      <c r="G5895" s="3">
        <v>1.1923280000000001</v>
      </c>
      <c r="H5895" s="3">
        <v>-3.9013040000000001</v>
      </c>
    </row>
    <row r="5896" spans="1:8">
      <c r="A5896" s="3" t="s">
        <v>24</v>
      </c>
      <c r="B5896" s="3">
        <v>2011</v>
      </c>
      <c r="C5896" s="3">
        <v>184</v>
      </c>
      <c r="D5896" s="3">
        <v>5.2725651999999998</v>
      </c>
      <c r="E5896" s="3">
        <v>-7.8380036000000004</v>
      </c>
      <c r="F5896" s="3">
        <v>60.515250999999999</v>
      </c>
      <c r="G5896" s="3">
        <v>1.3309899999999999</v>
      </c>
      <c r="H5896" s="3">
        <v>-3.467902</v>
      </c>
    </row>
    <row r="5897" spans="1:8">
      <c r="A5897" s="3" t="s">
        <v>24</v>
      </c>
      <c r="B5897" s="3">
        <v>2011</v>
      </c>
      <c r="C5897" s="3">
        <v>184</v>
      </c>
      <c r="D5897" s="3">
        <v>5.3520951999999999</v>
      </c>
      <c r="E5897" s="3">
        <v>-7.8380036000000004</v>
      </c>
      <c r="F5897" s="3">
        <v>60.515250999999999</v>
      </c>
      <c r="G5897" s="3">
        <v>1.3155779999999999</v>
      </c>
      <c r="H5897" s="3">
        <v>-2.9874329999999998</v>
      </c>
    </row>
    <row r="5898" spans="1:8">
      <c r="A5898" s="3" t="s">
        <v>24</v>
      </c>
      <c r="B5898" s="3">
        <v>2011</v>
      </c>
      <c r="C5898" s="3">
        <v>184</v>
      </c>
      <c r="D5898" s="3">
        <v>5.3128181999999997</v>
      </c>
      <c r="E5898" s="3">
        <v>-7.8380036000000004</v>
      </c>
      <c r="F5898" s="3">
        <v>60.515250999999999</v>
      </c>
      <c r="G5898" s="3">
        <v>1.283792</v>
      </c>
      <c r="H5898" s="3">
        <v>-4.2936269999999999</v>
      </c>
    </row>
    <row r="5899" spans="1:8">
      <c r="A5899" s="3" t="s">
        <v>24</v>
      </c>
      <c r="B5899" s="3">
        <v>2011</v>
      </c>
      <c r="C5899" s="3">
        <v>184</v>
      </c>
      <c r="D5899" s="3">
        <v>5.4786364000000001</v>
      </c>
      <c r="E5899" s="3">
        <v>-7.8380036000000004</v>
      </c>
      <c r="F5899" s="3">
        <v>60.515250999999999</v>
      </c>
      <c r="G5899" s="3">
        <v>1.313728</v>
      </c>
      <c r="H5899" s="3">
        <v>-4.0758789999999996</v>
      </c>
    </row>
    <row r="5900" spans="1:8">
      <c r="A5900" s="3" t="s">
        <v>24</v>
      </c>
      <c r="B5900" s="3">
        <v>2011</v>
      </c>
      <c r="C5900" s="3">
        <v>184</v>
      </c>
      <c r="D5900" s="3">
        <v>5.8269523999999997</v>
      </c>
      <c r="E5900" s="3">
        <v>-7.8380036000000004</v>
      </c>
      <c r="F5900" s="3">
        <v>60.515250999999999</v>
      </c>
      <c r="G5900" s="3">
        <v>1.275163</v>
      </c>
      <c r="H5900" s="3">
        <v>-4.0784269999999996</v>
      </c>
    </row>
    <row r="5901" spans="1:8">
      <c r="A5901" s="3" t="s">
        <v>24</v>
      </c>
      <c r="B5901" s="3">
        <v>2011</v>
      </c>
      <c r="C5901" s="3">
        <v>184</v>
      </c>
      <c r="D5901" s="3">
        <v>5.2527825999999997</v>
      </c>
      <c r="E5901" s="3">
        <v>-7.8380036000000004</v>
      </c>
      <c r="F5901" s="3">
        <v>60.515250999999999</v>
      </c>
      <c r="G5901" s="3">
        <v>1.1399680000000001</v>
      </c>
      <c r="H5901" s="3">
        <v>-3.6731280000000002</v>
      </c>
    </row>
    <row r="5902" spans="1:8">
      <c r="A5902" s="3" t="s">
        <v>24</v>
      </c>
      <c r="B5902" s="3">
        <v>2011</v>
      </c>
      <c r="C5902" s="3">
        <v>184</v>
      </c>
      <c r="D5902" s="3">
        <v>5.1963635999999997</v>
      </c>
      <c r="E5902" s="3">
        <v>-7.8380036000000004</v>
      </c>
      <c r="F5902" s="3">
        <v>60.515250999999999</v>
      </c>
      <c r="G5902" s="3">
        <v>0.80358039999999997</v>
      </c>
      <c r="H5902" s="3">
        <v>-3.8177919999999999</v>
      </c>
    </row>
    <row r="5903" spans="1:8">
      <c r="A5903" s="3" t="s">
        <v>24</v>
      </c>
      <c r="B5903" s="3">
        <v>2011</v>
      </c>
      <c r="C5903" s="3">
        <v>184</v>
      </c>
      <c r="D5903" s="3">
        <v>5.2623332999999999</v>
      </c>
      <c r="E5903" s="3">
        <v>-7.8380036000000004</v>
      </c>
      <c r="F5903" s="3">
        <v>60.515250999999999</v>
      </c>
      <c r="G5903" s="3">
        <v>0.5500197</v>
      </c>
      <c r="H5903" s="3">
        <v>-3.3083309999999999</v>
      </c>
    </row>
    <row r="5904" spans="1:8">
      <c r="A5904" s="3" t="s">
        <v>24</v>
      </c>
      <c r="B5904" s="3">
        <v>2011</v>
      </c>
      <c r="C5904" s="3">
        <v>184</v>
      </c>
      <c r="D5904" s="3">
        <v>6.1027727000000001</v>
      </c>
      <c r="E5904" s="3">
        <v>-7.8380036000000004</v>
      </c>
      <c r="F5904" s="3">
        <v>60.515250999999999</v>
      </c>
      <c r="G5904" s="3">
        <v>0.51004910000000003</v>
      </c>
      <c r="H5904" s="3">
        <v>-3.1219749999999999</v>
      </c>
    </row>
    <row r="5905" spans="1:8">
      <c r="A5905" s="3" t="s">
        <v>24</v>
      </c>
      <c r="B5905" s="3">
        <v>2011</v>
      </c>
      <c r="C5905" s="3">
        <v>184</v>
      </c>
      <c r="D5905" s="3">
        <v>5.3707726999999998</v>
      </c>
      <c r="E5905" s="3">
        <v>-7.8380036000000004</v>
      </c>
      <c r="F5905" s="3">
        <v>60.515250999999999</v>
      </c>
      <c r="G5905" s="3">
        <v>-0.24186640000000001</v>
      </c>
      <c r="H5905" s="3">
        <v>-3.255414</v>
      </c>
    </row>
    <row r="5906" spans="1:8">
      <c r="A5906" s="3" t="s">
        <v>24</v>
      </c>
      <c r="B5906" s="3">
        <v>2012</v>
      </c>
      <c r="C5906" s="3">
        <v>184</v>
      </c>
      <c r="D5906" s="3">
        <v>5.2642272999999999</v>
      </c>
      <c r="E5906" s="3">
        <v>-7.6449933000000003</v>
      </c>
      <c r="F5906" s="3">
        <v>69.850441000000004</v>
      </c>
      <c r="G5906" s="3">
        <v>0.74260159999999997</v>
      </c>
      <c r="H5906" s="3">
        <v>-2.9808430000000001</v>
      </c>
    </row>
    <row r="5907" spans="1:8">
      <c r="A5907" s="3" t="s">
        <v>24</v>
      </c>
      <c r="B5907" s="3">
        <v>2012</v>
      </c>
      <c r="C5907" s="3">
        <v>184</v>
      </c>
      <c r="D5907" s="3">
        <v>5.0997618999999998</v>
      </c>
      <c r="E5907" s="3">
        <v>-7.6449933000000003</v>
      </c>
      <c r="F5907" s="3">
        <v>69.850441000000004</v>
      </c>
      <c r="G5907" s="3">
        <v>0.27645829999999999</v>
      </c>
      <c r="H5907" s="3">
        <v>-3.3527680000000002</v>
      </c>
    </row>
    <row r="5908" spans="1:8">
      <c r="A5908" s="3" t="s">
        <v>24</v>
      </c>
      <c r="B5908" s="3">
        <v>2012</v>
      </c>
      <c r="C5908" s="3">
        <v>184</v>
      </c>
      <c r="D5908" s="3">
        <v>5.1750908999999998</v>
      </c>
      <c r="E5908" s="3">
        <v>-7.6449933000000003</v>
      </c>
      <c r="F5908" s="3">
        <v>69.850441000000004</v>
      </c>
      <c r="G5908" s="3">
        <v>9.2766199999999993E-2</v>
      </c>
      <c r="H5908" s="3">
        <v>-2.776386</v>
      </c>
    </row>
    <row r="5909" spans="1:8">
      <c r="A5909" s="3" t="s">
        <v>24</v>
      </c>
      <c r="B5909" s="3">
        <v>2012</v>
      </c>
      <c r="C5909" s="3">
        <v>184</v>
      </c>
      <c r="D5909" s="3">
        <v>5.798</v>
      </c>
      <c r="E5909" s="3">
        <v>-7.6449933000000003</v>
      </c>
      <c r="F5909" s="3">
        <v>69.850441000000004</v>
      </c>
      <c r="G5909" s="3">
        <v>-8.0488799999999999E-2</v>
      </c>
      <c r="H5909" s="3">
        <v>-2.623243</v>
      </c>
    </row>
    <row r="5910" spans="1:8">
      <c r="A5910" s="3" t="s">
        <v>24</v>
      </c>
      <c r="B5910" s="3">
        <v>2012</v>
      </c>
      <c r="C5910" s="3">
        <v>184</v>
      </c>
      <c r="D5910" s="3">
        <v>6.125</v>
      </c>
      <c r="E5910" s="3">
        <v>-7.6449933000000003</v>
      </c>
      <c r="F5910" s="3">
        <v>69.850441000000004</v>
      </c>
      <c r="G5910" s="3">
        <v>-0.58034750000000002</v>
      </c>
      <c r="H5910" s="3">
        <v>-4.4590189999999996</v>
      </c>
    </row>
    <row r="5911" spans="1:8">
      <c r="A5911" s="3" t="s">
        <v>24</v>
      </c>
      <c r="B5911" s="3">
        <v>2012</v>
      </c>
      <c r="C5911" s="3">
        <v>184</v>
      </c>
      <c r="D5911" s="3">
        <v>6.5927142999999999</v>
      </c>
      <c r="E5911" s="3">
        <v>-7.6449933000000003</v>
      </c>
      <c r="F5911" s="3">
        <v>69.850441000000004</v>
      </c>
      <c r="G5911" s="3">
        <v>-0.73050130000000002</v>
      </c>
      <c r="H5911" s="3">
        <v>-4.4275909999999996</v>
      </c>
    </row>
    <row r="5912" spans="1:8">
      <c r="A5912" s="3" t="s">
        <v>24</v>
      </c>
      <c r="B5912" s="3">
        <v>2012</v>
      </c>
      <c r="C5912" s="3">
        <v>184</v>
      </c>
      <c r="D5912" s="3">
        <v>6.8169091000000002</v>
      </c>
      <c r="E5912" s="3">
        <v>-7.6449933000000003</v>
      </c>
      <c r="F5912" s="3">
        <v>69.850441000000004</v>
      </c>
      <c r="G5912" s="3">
        <v>-0.85323280000000001</v>
      </c>
      <c r="H5912" s="3">
        <v>-4.3348430000000002</v>
      </c>
    </row>
    <row r="5913" spans="1:8">
      <c r="A5913" s="3" t="s">
        <v>24</v>
      </c>
      <c r="B5913" s="3">
        <v>2012</v>
      </c>
      <c r="C5913" s="3">
        <v>184</v>
      </c>
      <c r="D5913" s="3">
        <v>6.5949999999999998</v>
      </c>
      <c r="E5913" s="3">
        <v>-7.6449933000000003</v>
      </c>
      <c r="F5913" s="3">
        <v>69.850441000000004</v>
      </c>
      <c r="G5913" s="3">
        <v>-1.4412830000000001</v>
      </c>
      <c r="H5913" s="3">
        <v>-4.1661010000000003</v>
      </c>
    </row>
    <row r="5914" spans="1:8">
      <c r="A5914" s="3" t="s">
        <v>24</v>
      </c>
      <c r="B5914" s="3">
        <v>2012</v>
      </c>
      <c r="C5914" s="3">
        <v>184</v>
      </c>
      <c r="D5914" s="3">
        <v>5.8895</v>
      </c>
      <c r="E5914" s="3">
        <v>-7.6449933000000003</v>
      </c>
      <c r="F5914" s="3">
        <v>69.850441000000004</v>
      </c>
      <c r="G5914" s="3">
        <v>-1.409548</v>
      </c>
      <c r="H5914" s="3">
        <v>-5.1297920000000001</v>
      </c>
    </row>
    <row r="5915" spans="1:8">
      <c r="A5915" s="3" t="s">
        <v>24</v>
      </c>
      <c r="B5915" s="3">
        <v>2012</v>
      </c>
      <c r="C5915" s="3">
        <v>184</v>
      </c>
      <c r="D5915" s="3">
        <v>5.6477826000000002</v>
      </c>
      <c r="E5915" s="3">
        <v>-7.6449933000000003</v>
      </c>
      <c r="F5915" s="3">
        <v>69.850441000000004</v>
      </c>
      <c r="G5915" s="3">
        <v>-1.6370180000000001</v>
      </c>
      <c r="H5915" s="3">
        <v>-4.0606689999999999</v>
      </c>
    </row>
    <row r="5916" spans="1:8">
      <c r="A5916" s="3" t="s">
        <v>24</v>
      </c>
      <c r="B5916" s="3">
        <v>2012</v>
      </c>
      <c r="C5916" s="3">
        <v>184</v>
      </c>
      <c r="D5916" s="3">
        <v>5.6782272999999996</v>
      </c>
      <c r="E5916" s="3">
        <v>-7.6449933000000003</v>
      </c>
      <c r="F5916" s="3">
        <v>69.850441000000004</v>
      </c>
      <c r="G5916" s="3">
        <v>-1.5633999999999999</v>
      </c>
      <c r="H5916" s="3">
        <v>-1.4530860000000001</v>
      </c>
    </row>
    <row r="5917" spans="1:8">
      <c r="A5917" s="3" t="s">
        <v>24</v>
      </c>
      <c r="B5917" s="3">
        <v>2012</v>
      </c>
      <c r="C5917" s="3">
        <v>184</v>
      </c>
      <c r="D5917" s="3">
        <v>5.3124761999999999</v>
      </c>
      <c r="E5917" s="3">
        <v>-7.6449933000000003</v>
      </c>
      <c r="F5917" s="3">
        <v>69.850441000000004</v>
      </c>
      <c r="G5917" s="3">
        <v>-1.584587</v>
      </c>
      <c r="H5917" s="3">
        <v>-2.1564559999999999</v>
      </c>
    </row>
    <row r="5918" spans="1:8">
      <c r="A5918" s="3" t="s">
        <v>24</v>
      </c>
      <c r="B5918" s="3">
        <v>2013</v>
      </c>
      <c r="C5918" s="3">
        <v>184</v>
      </c>
      <c r="D5918" s="3">
        <v>5.0753478000000003</v>
      </c>
      <c r="E5918" s="3">
        <v>-7.9492979000000004</v>
      </c>
      <c r="F5918" s="3">
        <v>86.306884999999994</v>
      </c>
      <c r="G5918" s="3">
        <v>0.26251239999999998</v>
      </c>
      <c r="H5918" s="3">
        <v>-2.1369729999999998</v>
      </c>
    </row>
    <row r="5919" spans="1:8">
      <c r="A5919" s="3" t="s">
        <v>24</v>
      </c>
      <c r="B5919" s="3">
        <v>2013</v>
      </c>
      <c r="C5919" s="3">
        <v>184</v>
      </c>
      <c r="D5919" s="3">
        <v>5.2579000000000002</v>
      </c>
      <c r="E5919" s="3">
        <v>-7.9492979000000004</v>
      </c>
      <c r="F5919" s="3">
        <v>86.306884999999994</v>
      </c>
      <c r="G5919" s="3">
        <v>0.2583551</v>
      </c>
      <c r="H5919" s="3">
        <v>-2.356446</v>
      </c>
    </row>
    <row r="5920" spans="1:8">
      <c r="A5920" s="3" t="s">
        <v>24</v>
      </c>
      <c r="B5920" s="3">
        <v>2013</v>
      </c>
      <c r="C5920" s="3">
        <v>184</v>
      </c>
      <c r="D5920" s="3">
        <v>4.9280951999999996</v>
      </c>
      <c r="E5920" s="3">
        <v>-7.9492979000000004</v>
      </c>
      <c r="F5920" s="3">
        <v>86.306884999999994</v>
      </c>
      <c r="G5920" s="3">
        <v>0.32132490000000002</v>
      </c>
      <c r="H5920" s="3">
        <v>-2.2527509999999999</v>
      </c>
    </row>
    <row r="5921" spans="1:8">
      <c r="A5921" s="3" t="s">
        <v>24</v>
      </c>
      <c r="B5921" s="3">
        <v>2013</v>
      </c>
      <c r="C5921" s="3">
        <v>184</v>
      </c>
      <c r="D5921" s="3">
        <v>4.5977272999999999</v>
      </c>
      <c r="E5921" s="3">
        <v>-7.9492979000000004</v>
      </c>
      <c r="F5921" s="3">
        <v>86.306884999999994</v>
      </c>
      <c r="G5921" s="3">
        <v>0.24601690000000001</v>
      </c>
      <c r="H5921" s="3">
        <v>-2.2323309999999998</v>
      </c>
    </row>
    <row r="5922" spans="1:8">
      <c r="A5922" s="3" t="s">
        <v>24</v>
      </c>
      <c r="B5922" s="3">
        <v>2013</v>
      </c>
      <c r="C5922" s="3">
        <v>184</v>
      </c>
      <c r="D5922" s="3">
        <v>4.2294347999999999</v>
      </c>
      <c r="E5922" s="3">
        <v>-7.9492979000000004</v>
      </c>
      <c r="F5922" s="3">
        <v>86.306884999999994</v>
      </c>
      <c r="G5922" s="3">
        <v>0.23500309999999999</v>
      </c>
      <c r="H5922" s="3">
        <v>0.32081090000000001</v>
      </c>
    </row>
    <row r="5923" spans="1:8">
      <c r="A5923" s="3" t="s">
        <v>24</v>
      </c>
      <c r="B5923" s="3">
        <v>2013</v>
      </c>
      <c r="C5923" s="3">
        <v>184</v>
      </c>
      <c r="D5923" s="3">
        <v>4.6735499999999996</v>
      </c>
      <c r="E5923" s="3">
        <v>-7.9492979000000004</v>
      </c>
      <c r="F5923" s="3">
        <v>86.306884999999994</v>
      </c>
      <c r="G5923" s="3">
        <v>0.27594590000000002</v>
      </c>
      <c r="H5923" s="3">
        <v>0.12700130000000001</v>
      </c>
    </row>
    <row r="5924" spans="1:8">
      <c r="A5924" s="3" t="s">
        <v>24</v>
      </c>
      <c r="B5924" s="3">
        <v>2013</v>
      </c>
      <c r="C5924" s="3">
        <v>184</v>
      </c>
      <c r="D5924" s="3">
        <v>4.6798260999999997</v>
      </c>
      <c r="E5924" s="3">
        <v>-7.9492979000000004</v>
      </c>
      <c r="F5924" s="3">
        <v>86.306884999999994</v>
      </c>
      <c r="G5924" s="3">
        <v>0.32599729999999999</v>
      </c>
      <c r="H5924" s="3">
        <v>-8.8599200000000003E-2</v>
      </c>
    </row>
    <row r="5925" spans="1:8">
      <c r="A5925" s="3" t="s">
        <v>24</v>
      </c>
      <c r="B5925" s="3">
        <v>2013</v>
      </c>
      <c r="C5925" s="3">
        <v>184</v>
      </c>
      <c r="D5925" s="3">
        <v>4.4929544999999997</v>
      </c>
      <c r="E5925" s="3">
        <v>-7.9492979000000004</v>
      </c>
      <c r="F5925" s="3">
        <v>86.306884999999994</v>
      </c>
      <c r="G5925" s="3">
        <v>0.21642629999999999</v>
      </c>
      <c r="H5925" s="3">
        <v>-0.18583620000000001</v>
      </c>
    </row>
    <row r="5926" spans="1:8">
      <c r="A5926" s="3" t="s">
        <v>24</v>
      </c>
      <c r="B5926" s="3">
        <v>2013</v>
      </c>
      <c r="C5926" s="3">
        <v>184</v>
      </c>
      <c r="D5926" s="3">
        <v>4.4105238</v>
      </c>
      <c r="E5926" s="3">
        <v>-7.9492979000000004</v>
      </c>
      <c r="F5926" s="3">
        <v>86.306884999999994</v>
      </c>
      <c r="G5926" s="3">
        <v>0.46265479999999998</v>
      </c>
      <c r="H5926" s="3">
        <v>-0.27605010000000002</v>
      </c>
    </row>
    <row r="5927" spans="1:8">
      <c r="A5927" s="3" t="s">
        <v>24</v>
      </c>
      <c r="B5927" s="3">
        <v>2013</v>
      </c>
      <c r="C5927" s="3">
        <v>184</v>
      </c>
      <c r="D5927" s="3">
        <v>4.2084348</v>
      </c>
      <c r="E5927" s="3">
        <v>-7.9492979000000004</v>
      </c>
      <c r="F5927" s="3">
        <v>86.306884999999994</v>
      </c>
      <c r="G5927" s="3">
        <v>0.6</v>
      </c>
      <c r="H5927" s="3">
        <v>-0.40084249999999999</v>
      </c>
    </row>
    <row r="5928" spans="1:8">
      <c r="A5928" s="3" t="s">
        <v>24</v>
      </c>
      <c r="B5928" s="3">
        <v>2013</v>
      </c>
      <c r="C5928" s="3">
        <v>184</v>
      </c>
      <c r="D5928" s="3">
        <v>4.0927142999999999</v>
      </c>
      <c r="E5928" s="3">
        <v>-7.9492979000000004</v>
      </c>
      <c r="F5928" s="3">
        <v>86.306884999999994</v>
      </c>
      <c r="G5928" s="3">
        <v>0.6</v>
      </c>
      <c r="H5928" s="3">
        <v>-0.59029960000000004</v>
      </c>
    </row>
    <row r="5929" spans="1:8">
      <c r="A5929" s="3" t="s">
        <v>24</v>
      </c>
      <c r="B5929" s="3">
        <v>2013</v>
      </c>
      <c r="C5929" s="3">
        <v>184</v>
      </c>
      <c r="D5929" s="3">
        <v>4.1400455000000003</v>
      </c>
      <c r="E5929" s="3">
        <v>-7.9492979000000004</v>
      </c>
      <c r="F5929" s="3">
        <v>86.306884999999994</v>
      </c>
      <c r="G5929" s="3">
        <v>0.6</v>
      </c>
      <c r="H5929" s="3">
        <v>-0.64999960000000001</v>
      </c>
    </row>
    <row r="5930" spans="1:8">
      <c r="A5930" s="3" t="s">
        <v>24</v>
      </c>
      <c r="B5930" s="3">
        <v>2014</v>
      </c>
      <c r="C5930" s="3">
        <v>184</v>
      </c>
      <c r="D5930" s="3">
        <v>3.7853477999999998</v>
      </c>
      <c r="E5930" s="3">
        <v>-3.9964236999999998</v>
      </c>
      <c r="F5930" s="3">
        <v>95.782218999999998</v>
      </c>
      <c r="G5930" s="3">
        <v>1.249881</v>
      </c>
      <c r="H5930" s="3">
        <v>-0.75</v>
      </c>
    </row>
    <row r="5931" spans="1:8">
      <c r="A5931" s="3" t="s">
        <v>24</v>
      </c>
      <c r="B5931" s="3">
        <v>2014</v>
      </c>
      <c r="C5931" s="3">
        <v>184</v>
      </c>
      <c r="D5931" s="3">
        <v>3.5912500000000001</v>
      </c>
      <c r="E5931" s="3">
        <v>-3.9964236999999998</v>
      </c>
      <c r="F5931" s="3">
        <v>95.782218999999998</v>
      </c>
      <c r="G5931" s="3">
        <v>1.3471880000000001</v>
      </c>
      <c r="H5931" s="3">
        <v>-1.4572339999999999</v>
      </c>
    </row>
    <row r="5932" spans="1:8">
      <c r="A5932" s="3" t="s">
        <v>24</v>
      </c>
      <c r="B5932" s="3">
        <v>2014</v>
      </c>
      <c r="C5932" s="3">
        <v>184</v>
      </c>
      <c r="D5932" s="3">
        <v>3.3352857</v>
      </c>
      <c r="E5932" s="3">
        <v>-3.9964236999999998</v>
      </c>
      <c r="F5932" s="3">
        <v>95.782218999999998</v>
      </c>
      <c r="G5932" s="3">
        <v>1.477886</v>
      </c>
      <c r="H5932" s="3">
        <v>-1.346592</v>
      </c>
    </row>
    <row r="5933" spans="1:8">
      <c r="A5933" s="3" t="s">
        <v>24</v>
      </c>
      <c r="B5933" s="3">
        <v>2014</v>
      </c>
      <c r="C5933" s="3">
        <v>184</v>
      </c>
      <c r="D5933" s="3">
        <v>3.1242727000000001</v>
      </c>
      <c r="E5933" s="3">
        <v>-3.9964236999999998</v>
      </c>
      <c r="F5933" s="3">
        <v>95.782218999999998</v>
      </c>
      <c r="G5933" s="3">
        <v>1.4791780000000001</v>
      </c>
      <c r="H5933" s="3">
        <v>-1.3152900000000001</v>
      </c>
    </row>
    <row r="5934" spans="1:8">
      <c r="A5934" s="3" t="s">
        <v>24</v>
      </c>
      <c r="B5934" s="3">
        <v>2014</v>
      </c>
      <c r="C5934" s="3">
        <v>184</v>
      </c>
      <c r="D5934" s="3">
        <v>2.9420909000000002</v>
      </c>
      <c r="E5934" s="3">
        <v>-3.9964236999999998</v>
      </c>
      <c r="F5934" s="3">
        <v>95.782218999999998</v>
      </c>
      <c r="G5934" s="3">
        <v>1.573485</v>
      </c>
      <c r="H5934" s="3">
        <v>-1.096614</v>
      </c>
    </row>
    <row r="5935" spans="1:8">
      <c r="A5935" s="3" t="s">
        <v>24</v>
      </c>
      <c r="B5935" s="3">
        <v>2014</v>
      </c>
      <c r="C5935" s="3">
        <v>184</v>
      </c>
      <c r="D5935" s="3">
        <v>2.6997618999999999</v>
      </c>
      <c r="E5935" s="3">
        <v>-3.9964236999999998</v>
      </c>
      <c r="F5935" s="3">
        <v>95.782218999999998</v>
      </c>
      <c r="G5935" s="3">
        <v>1.623327</v>
      </c>
      <c r="H5935" s="3">
        <v>-0.97531590000000001</v>
      </c>
    </row>
    <row r="5936" spans="1:8">
      <c r="A5936" s="3" t="s">
        <v>24</v>
      </c>
      <c r="B5936" s="3">
        <v>2014</v>
      </c>
      <c r="C5936" s="3">
        <v>184</v>
      </c>
      <c r="D5936" s="3">
        <v>2.6332608999999998</v>
      </c>
      <c r="E5936" s="3">
        <v>-3.9964236999999998</v>
      </c>
      <c r="F5936" s="3">
        <v>95.782218999999998</v>
      </c>
      <c r="G5936" s="3">
        <v>1.722264</v>
      </c>
      <c r="H5936" s="3">
        <v>-0.88886869999999996</v>
      </c>
    </row>
    <row r="5937" spans="1:8">
      <c r="A5937" s="3" t="s">
        <v>24</v>
      </c>
      <c r="B5937" s="3">
        <v>2014</v>
      </c>
      <c r="C5937" s="3">
        <v>184</v>
      </c>
      <c r="D5937" s="3">
        <v>2.4293809999999998</v>
      </c>
      <c r="E5937" s="3">
        <v>-3.9964236999999998</v>
      </c>
      <c r="F5937" s="3">
        <v>95.782218999999998</v>
      </c>
      <c r="G5937" s="3">
        <v>1.7742599999999999</v>
      </c>
      <c r="H5937" s="3">
        <v>-0.76810659999999997</v>
      </c>
    </row>
    <row r="5938" spans="1:8">
      <c r="A5938" s="3" t="s">
        <v>24</v>
      </c>
      <c r="B5938" s="3">
        <v>2014</v>
      </c>
      <c r="C5938" s="3">
        <v>184</v>
      </c>
      <c r="D5938" s="3">
        <v>2.2208182000000001</v>
      </c>
      <c r="E5938" s="3">
        <v>-3.9964236999999998</v>
      </c>
      <c r="F5938" s="3">
        <v>95.782218999999998</v>
      </c>
      <c r="G5938" s="3">
        <v>1.8448150000000001</v>
      </c>
      <c r="H5938" s="3">
        <v>-0.60542459999999998</v>
      </c>
    </row>
    <row r="5939" spans="1:8">
      <c r="A5939" s="3" t="s">
        <v>24</v>
      </c>
      <c r="B5939" s="3">
        <v>2014</v>
      </c>
      <c r="C5939" s="3">
        <v>184</v>
      </c>
      <c r="D5939" s="3">
        <v>2.1327826000000001</v>
      </c>
      <c r="E5939" s="3">
        <v>-3.9964236999999998</v>
      </c>
      <c r="F5939" s="3">
        <v>95.782218999999998</v>
      </c>
      <c r="G5939" s="3">
        <v>1.87601</v>
      </c>
      <c r="H5939" s="3">
        <v>-0.55459190000000003</v>
      </c>
    </row>
    <row r="5940" spans="1:8">
      <c r="A5940" s="3" t="s">
        <v>24</v>
      </c>
      <c r="B5940" s="3">
        <v>2014</v>
      </c>
      <c r="C5940" s="3">
        <v>184</v>
      </c>
      <c r="D5940" s="3">
        <v>2.0740500000000002</v>
      </c>
      <c r="E5940" s="3">
        <v>-3.9964236999999998</v>
      </c>
      <c r="F5940" s="3">
        <v>95.782218999999998</v>
      </c>
      <c r="G5940" s="3">
        <v>1.827475</v>
      </c>
      <c r="H5940" s="3">
        <v>-0.42915120000000001</v>
      </c>
    </row>
    <row r="5941" spans="1:8">
      <c r="A5941" s="3" t="s">
        <v>24</v>
      </c>
      <c r="B5941" s="3">
        <v>2014</v>
      </c>
      <c r="C5941" s="3">
        <v>184</v>
      </c>
      <c r="D5941" s="3">
        <v>1.7568695999999999</v>
      </c>
      <c r="E5941" s="3">
        <v>-3.9964236999999998</v>
      </c>
      <c r="F5941" s="3">
        <v>95.782218999999998</v>
      </c>
      <c r="G5941" s="3">
        <v>1.9155740000000001</v>
      </c>
      <c r="H5941" s="3">
        <v>-0.37866509999999998</v>
      </c>
    </row>
    <row r="5942" spans="1:8">
      <c r="A5942" s="3" t="s">
        <v>24</v>
      </c>
      <c r="B5942" s="3">
        <v>2015</v>
      </c>
      <c r="C5942" s="3">
        <v>184</v>
      </c>
      <c r="D5942" s="3">
        <v>1.5310455000000001</v>
      </c>
      <c r="E5942" s="3">
        <v>-2.9104074999999998</v>
      </c>
      <c r="F5942" s="3">
        <v>100.70050000000001</v>
      </c>
      <c r="G5942" s="3">
        <v>2.0505840000000002</v>
      </c>
      <c r="H5942" s="3">
        <v>-0.28307320000000002</v>
      </c>
    </row>
    <row r="5943" spans="1:8">
      <c r="A5943" s="3" t="s">
        <v>24</v>
      </c>
      <c r="B5943" s="3">
        <v>2015</v>
      </c>
      <c r="C5943" s="3">
        <v>184</v>
      </c>
      <c r="D5943" s="3">
        <v>1.4901</v>
      </c>
      <c r="E5943" s="3">
        <v>-2.9104074999999998</v>
      </c>
      <c r="F5943" s="3">
        <v>100.70050000000001</v>
      </c>
      <c r="G5943" s="3">
        <v>2.1869190000000001</v>
      </c>
      <c r="H5943" s="3">
        <v>-1.5267379999999999</v>
      </c>
    </row>
    <row r="5944" spans="1:8">
      <c r="A5944" s="3" t="s">
        <v>24</v>
      </c>
      <c r="B5944" s="3">
        <v>2015</v>
      </c>
      <c r="C5944" s="3">
        <v>184</v>
      </c>
      <c r="D5944" s="3">
        <v>1.2544545</v>
      </c>
      <c r="E5944" s="3">
        <v>-2.9104074999999998</v>
      </c>
      <c r="F5944" s="3">
        <v>100.70050000000001</v>
      </c>
      <c r="G5944" s="3">
        <v>2.316678</v>
      </c>
      <c r="H5944" s="3">
        <v>-1.5256970000000001</v>
      </c>
    </row>
    <row r="5945" spans="1:8">
      <c r="A5945" s="3" t="s">
        <v>24</v>
      </c>
      <c r="B5945" s="3">
        <v>2015</v>
      </c>
      <c r="C5945" s="3">
        <v>184</v>
      </c>
      <c r="D5945" s="3">
        <v>1.3111364000000001</v>
      </c>
      <c r="E5945" s="3">
        <v>-2.9104074999999998</v>
      </c>
      <c r="F5945" s="3">
        <v>100.70050000000001</v>
      </c>
      <c r="G5945" s="3">
        <v>2.4103159999999999</v>
      </c>
      <c r="H5945" s="3">
        <v>-1.546422</v>
      </c>
    </row>
    <row r="5946" spans="1:8">
      <c r="A5946" s="3" t="s">
        <v>24</v>
      </c>
      <c r="B5946" s="3">
        <v>2015</v>
      </c>
      <c r="C5946" s="3">
        <v>184</v>
      </c>
      <c r="D5946" s="3">
        <v>1.765619</v>
      </c>
      <c r="E5946" s="3">
        <v>-2.9104074999999998</v>
      </c>
      <c r="F5946" s="3">
        <v>100.70050000000001</v>
      </c>
      <c r="G5946" s="3">
        <v>2.511218</v>
      </c>
      <c r="H5946" s="3">
        <v>-0.95571879999999998</v>
      </c>
    </row>
    <row r="5947" spans="1:8">
      <c r="A5947" s="3" t="s">
        <v>24</v>
      </c>
      <c r="B5947" s="3">
        <v>2015</v>
      </c>
      <c r="C5947" s="3">
        <v>184</v>
      </c>
      <c r="D5947" s="3">
        <v>2.1979090999999999</v>
      </c>
      <c r="E5947" s="3">
        <v>-2.9104074999999998</v>
      </c>
      <c r="F5947" s="3">
        <v>100.70050000000001</v>
      </c>
      <c r="G5947" s="3">
        <v>2.5659169999999998</v>
      </c>
      <c r="H5947" s="3">
        <v>-1.0502119999999999</v>
      </c>
    </row>
    <row r="5948" spans="1:8">
      <c r="A5948" s="3" t="s">
        <v>24</v>
      </c>
      <c r="B5948" s="3">
        <v>2015</v>
      </c>
      <c r="C5948" s="3">
        <v>184</v>
      </c>
      <c r="D5948" s="3">
        <v>2.0567826</v>
      </c>
      <c r="E5948" s="3">
        <v>-2.9104074999999998</v>
      </c>
      <c r="F5948" s="3">
        <v>100.70050000000001</v>
      </c>
      <c r="G5948" s="3">
        <v>2.6275210000000002</v>
      </c>
      <c r="H5948" s="3">
        <v>-0.97508859999999997</v>
      </c>
    </row>
    <row r="5949" spans="1:8">
      <c r="A5949" s="3" t="s">
        <v>24</v>
      </c>
      <c r="B5949" s="3">
        <v>2015</v>
      </c>
      <c r="C5949" s="3">
        <v>184</v>
      </c>
      <c r="D5949" s="3">
        <v>2.0063810000000002</v>
      </c>
      <c r="E5949" s="3">
        <v>-2.9104074999999998</v>
      </c>
      <c r="F5949" s="3">
        <v>100.70050000000001</v>
      </c>
      <c r="G5949" s="3">
        <v>2.6357010000000001</v>
      </c>
      <c r="H5949" s="3">
        <v>-1.0351790000000001</v>
      </c>
    </row>
    <row r="5950" spans="1:8">
      <c r="A5950" s="3" t="s">
        <v>24</v>
      </c>
      <c r="B5950" s="3">
        <v>2015</v>
      </c>
      <c r="C5950" s="3">
        <v>184</v>
      </c>
      <c r="D5950" s="3">
        <v>2.0413182000000001</v>
      </c>
      <c r="E5950" s="3">
        <v>-2.9104074999999998</v>
      </c>
      <c r="F5950" s="3">
        <v>100.70050000000001</v>
      </c>
      <c r="G5950" s="3">
        <v>2.7270449999999999</v>
      </c>
      <c r="H5950" s="3">
        <v>-0.94450120000000004</v>
      </c>
    </row>
    <row r="5951" spans="1:8">
      <c r="A5951" s="3" t="s">
        <v>24</v>
      </c>
      <c r="B5951" s="3">
        <v>2015</v>
      </c>
      <c r="C5951" s="3">
        <v>184</v>
      </c>
      <c r="D5951" s="3">
        <v>1.7403636</v>
      </c>
      <c r="E5951" s="3">
        <v>-2.9104074999999998</v>
      </c>
      <c r="F5951" s="3">
        <v>100.70050000000001</v>
      </c>
      <c r="G5951" s="3">
        <v>2.6827160000000001</v>
      </c>
      <c r="H5951" s="3">
        <v>-0.89519669999999996</v>
      </c>
    </row>
    <row r="5952" spans="1:8">
      <c r="A5952" s="3" t="s">
        <v>24</v>
      </c>
      <c r="B5952" s="3">
        <v>2015</v>
      </c>
      <c r="C5952" s="3">
        <v>184</v>
      </c>
      <c r="D5952" s="3">
        <v>1.7263333000000001</v>
      </c>
      <c r="E5952" s="3">
        <v>-2.9104074999999998</v>
      </c>
      <c r="F5952" s="3">
        <v>100.70050000000001</v>
      </c>
      <c r="G5952" s="3">
        <v>2.6783670000000002</v>
      </c>
      <c r="H5952" s="3">
        <v>-0.59353959999999995</v>
      </c>
    </row>
    <row r="5953" spans="1:8">
      <c r="A5953" s="3" t="s">
        <v>24</v>
      </c>
      <c r="B5953" s="3">
        <v>2015</v>
      </c>
      <c r="C5953" s="3">
        <v>184</v>
      </c>
      <c r="D5953" s="3">
        <v>1.7103043</v>
      </c>
      <c r="E5953" s="3">
        <v>-2.9104074999999998</v>
      </c>
      <c r="F5953" s="3">
        <v>100.70050000000001</v>
      </c>
      <c r="G5953" s="3">
        <v>2.693317</v>
      </c>
      <c r="H5953" s="3">
        <v>-0.51189850000000003</v>
      </c>
    </row>
    <row r="5954" spans="1:8">
      <c r="A5954" s="3" t="s">
        <v>24</v>
      </c>
      <c r="B5954" s="3">
        <v>2016</v>
      </c>
      <c r="C5954" s="3">
        <v>184</v>
      </c>
      <c r="D5954" s="3">
        <v>1.7124762</v>
      </c>
      <c r="E5954" s="3">
        <v>-2.3803401000000002</v>
      </c>
      <c r="F5954" s="3">
        <v>99.302986000000004</v>
      </c>
      <c r="G5954" s="3">
        <v>2.2999999999999998</v>
      </c>
      <c r="H5954" s="3">
        <v>-0.35862769999999999</v>
      </c>
    </row>
    <row r="5955" spans="1:8">
      <c r="A5955" s="3" t="s">
        <v>24</v>
      </c>
      <c r="B5955" s="3">
        <v>2016</v>
      </c>
      <c r="C5955" s="3">
        <v>184</v>
      </c>
      <c r="D5955" s="3">
        <v>1.6608095</v>
      </c>
      <c r="E5955" s="3">
        <v>-2.3803401000000002</v>
      </c>
      <c r="F5955" s="3">
        <v>99.302986000000004</v>
      </c>
      <c r="G5955" s="3">
        <v>2.3296830000000002</v>
      </c>
      <c r="H5955" s="3">
        <v>-1.587567</v>
      </c>
    </row>
    <row r="5956" spans="1:8">
      <c r="A5956" s="3" t="s">
        <v>24</v>
      </c>
      <c r="B5956" s="3">
        <v>2016</v>
      </c>
      <c r="C5956" s="3">
        <v>184</v>
      </c>
      <c r="D5956" s="3">
        <v>1.5001739000000001</v>
      </c>
      <c r="E5956" s="3">
        <v>-2.3803401000000002</v>
      </c>
      <c r="F5956" s="3">
        <v>99.302986000000004</v>
      </c>
      <c r="G5956" s="3">
        <v>2.2647919999999999</v>
      </c>
      <c r="H5956" s="3">
        <v>-1.876015</v>
      </c>
    </row>
    <row r="5957" spans="1:8">
      <c r="A5957" s="3" t="s">
        <v>24</v>
      </c>
      <c r="B5957" s="3">
        <v>2016</v>
      </c>
      <c r="C5957" s="3">
        <v>184</v>
      </c>
      <c r="D5957" s="3">
        <v>1.5398095000000001</v>
      </c>
      <c r="E5957" s="3">
        <v>-2.3803401000000002</v>
      </c>
      <c r="F5957" s="3">
        <v>99.302986000000004</v>
      </c>
      <c r="G5957" s="3">
        <v>2.2773539999999999</v>
      </c>
      <c r="H5957" s="3">
        <v>-1.8296680000000001</v>
      </c>
    </row>
    <row r="5958" spans="1:8">
      <c r="A5958" s="3" t="s">
        <v>24</v>
      </c>
      <c r="B5958" s="3">
        <v>2016</v>
      </c>
      <c r="C5958" s="3">
        <v>184</v>
      </c>
      <c r="D5958" s="3">
        <v>1.5614545</v>
      </c>
      <c r="E5958" s="3">
        <v>-2.3803401000000002</v>
      </c>
      <c r="F5958" s="3">
        <v>99.302986000000004</v>
      </c>
      <c r="G5958" s="3">
        <v>2.2598389999999999</v>
      </c>
      <c r="H5958" s="3">
        <v>-0.74667019999999995</v>
      </c>
    </row>
    <row r="5959" spans="1:8">
      <c r="A5959" s="3" t="s">
        <v>24</v>
      </c>
      <c r="B5959" s="3">
        <v>2016</v>
      </c>
      <c r="C5959" s="3">
        <v>184</v>
      </c>
      <c r="D5959" s="3">
        <v>1.4625908999999999</v>
      </c>
      <c r="E5959" s="3">
        <v>-2.3803401000000002</v>
      </c>
      <c r="F5959" s="3">
        <v>99.302986000000004</v>
      </c>
      <c r="G5959" s="3">
        <v>2.3128139999999999</v>
      </c>
      <c r="H5959" s="3">
        <v>-0.73866299999999996</v>
      </c>
    </row>
    <row r="5960" spans="1:8">
      <c r="A5960" s="3" t="s">
        <v>24</v>
      </c>
      <c r="B5960" s="3">
        <v>2016</v>
      </c>
      <c r="C5960" s="3">
        <v>184</v>
      </c>
      <c r="D5960" s="3">
        <v>1.1459999999999999</v>
      </c>
      <c r="E5960" s="3">
        <v>-2.3803401000000002</v>
      </c>
      <c r="F5960" s="3">
        <v>99.302986000000004</v>
      </c>
      <c r="G5960" s="3">
        <v>2.0611250000000001</v>
      </c>
      <c r="H5960" s="3">
        <v>-0.71636710000000003</v>
      </c>
    </row>
    <row r="5961" spans="1:8">
      <c r="A5961" s="3" t="s">
        <v>24</v>
      </c>
      <c r="B5961" s="3">
        <v>2016</v>
      </c>
      <c r="C5961" s="3">
        <v>184</v>
      </c>
      <c r="D5961" s="3">
        <v>0.96869565000000002</v>
      </c>
      <c r="E5961" s="3">
        <v>-2.3803401000000002</v>
      </c>
      <c r="F5961" s="3">
        <v>99.302986000000004</v>
      </c>
      <c r="G5961" s="3">
        <v>2.0341369999999999</v>
      </c>
      <c r="H5961" s="3">
        <v>-0.78921200000000002</v>
      </c>
    </row>
    <row r="5962" spans="1:8">
      <c r="A5962" s="3" t="s">
        <v>24</v>
      </c>
      <c r="B5962" s="3">
        <v>2016</v>
      </c>
      <c r="C5962" s="3">
        <v>184</v>
      </c>
      <c r="D5962" s="3">
        <v>0.99022726999999999</v>
      </c>
      <c r="E5962" s="3">
        <v>-2.3803401000000002</v>
      </c>
      <c r="F5962" s="3">
        <v>99.302986000000004</v>
      </c>
      <c r="G5962" s="3">
        <v>2.1127189999999998</v>
      </c>
      <c r="H5962" s="3">
        <v>-0.86650530000000003</v>
      </c>
    </row>
    <row r="5963" spans="1:8">
      <c r="A5963" s="3" t="s">
        <v>24</v>
      </c>
      <c r="B5963" s="3">
        <v>2016</v>
      </c>
      <c r="C5963" s="3">
        <v>184</v>
      </c>
      <c r="D5963" s="3">
        <v>1.0833809999999999</v>
      </c>
      <c r="E5963" s="3">
        <v>-2.3803401000000002</v>
      </c>
      <c r="F5963" s="3">
        <v>99.302986000000004</v>
      </c>
      <c r="G5963" s="3">
        <v>2.1395369999999998</v>
      </c>
      <c r="H5963" s="3">
        <v>-1.088103</v>
      </c>
    </row>
    <row r="5964" spans="1:8">
      <c r="A5964" s="3" t="s">
        <v>24</v>
      </c>
      <c r="B5964" s="3">
        <v>2016</v>
      </c>
      <c r="C5964" s="3">
        <v>184</v>
      </c>
      <c r="D5964" s="3">
        <v>1.4456363999999999</v>
      </c>
      <c r="E5964" s="3">
        <v>-2.3803401000000002</v>
      </c>
      <c r="F5964" s="3">
        <v>99.302986000000004</v>
      </c>
      <c r="G5964" s="3">
        <v>2.1682890000000001</v>
      </c>
      <c r="H5964" s="3">
        <v>-0.9839985</v>
      </c>
    </row>
    <row r="5965" spans="1:8">
      <c r="A5965" s="3" t="s">
        <v>24</v>
      </c>
      <c r="B5965" s="3">
        <v>2016</v>
      </c>
      <c r="C5965" s="3">
        <v>184</v>
      </c>
      <c r="D5965" s="3">
        <v>1.4275909</v>
      </c>
      <c r="E5965" s="3">
        <v>-2.3803401000000002</v>
      </c>
      <c r="F5965" s="3">
        <v>99.302986000000004</v>
      </c>
      <c r="G5965" s="3">
        <v>2.2967029999999999</v>
      </c>
      <c r="H5965" s="3">
        <v>-0.87148829999999999</v>
      </c>
    </row>
    <row r="5966" spans="1:8">
      <c r="A5966" s="3" t="s">
        <v>24</v>
      </c>
      <c r="B5966" s="3">
        <v>2017</v>
      </c>
      <c r="C5966" s="3">
        <v>184</v>
      </c>
      <c r="D5966" s="3">
        <v>1.4711364</v>
      </c>
      <c r="E5966" s="3">
        <v>-1.9861618000000001</v>
      </c>
      <c r="F5966" s="3">
        <v>99.166306000000006</v>
      </c>
      <c r="G5966" s="3">
        <v>2.0151720000000002</v>
      </c>
      <c r="H5966" s="3">
        <v>-0.71631509999999998</v>
      </c>
    </row>
    <row r="5967" spans="1:8">
      <c r="A5967" s="3" t="s">
        <v>24</v>
      </c>
      <c r="B5967" s="3">
        <v>2017</v>
      </c>
      <c r="C5967" s="3">
        <v>184</v>
      </c>
      <c r="D5967" s="3">
        <v>1.6639999999999999</v>
      </c>
      <c r="E5967" s="3">
        <v>-1.9861618000000001</v>
      </c>
      <c r="F5967" s="3">
        <v>99.166306000000006</v>
      </c>
      <c r="G5967" s="3">
        <v>2.062586</v>
      </c>
      <c r="H5967" s="3">
        <v>-1.0551200000000001</v>
      </c>
    </row>
    <row r="5968" spans="1:8">
      <c r="A5968" s="3" t="s">
        <v>24</v>
      </c>
      <c r="B5968" s="3">
        <v>2017</v>
      </c>
      <c r="C5968" s="3">
        <v>184</v>
      </c>
      <c r="D5968" s="3">
        <v>1.7523477999999999</v>
      </c>
      <c r="E5968" s="3">
        <v>-1.9861618000000001</v>
      </c>
      <c r="F5968" s="3">
        <v>99.166306000000006</v>
      </c>
      <c r="G5968" s="3">
        <v>2.1572909999999998</v>
      </c>
      <c r="H5968" s="3">
        <v>-0.99195670000000002</v>
      </c>
    </row>
    <row r="5969" spans="1:8">
      <c r="A5969" s="3" t="s">
        <v>24</v>
      </c>
      <c r="B5969" s="3">
        <v>2017</v>
      </c>
      <c r="C5969" s="3">
        <v>184</v>
      </c>
      <c r="D5969" s="3">
        <v>1.6433500000000001</v>
      </c>
      <c r="E5969" s="3">
        <v>-1.9861618000000001</v>
      </c>
      <c r="F5969" s="3">
        <v>99.166306000000006</v>
      </c>
      <c r="G5969" s="3">
        <v>2.2359939999999998</v>
      </c>
      <c r="H5969" s="3">
        <v>-1.00691</v>
      </c>
    </row>
    <row r="5970" spans="1:8">
      <c r="A5970" s="3" t="s">
        <v>24</v>
      </c>
      <c r="B5970" s="3">
        <v>2017</v>
      </c>
      <c r="C5970" s="3">
        <v>184</v>
      </c>
      <c r="D5970" s="3">
        <v>1.5845651999999999</v>
      </c>
      <c r="E5970" s="3">
        <v>-1.9861618000000001</v>
      </c>
      <c r="F5970" s="3">
        <v>99.166306000000006</v>
      </c>
      <c r="G5970" s="3">
        <v>2.2816670000000001</v>
      </c>
      <c r="H5970" s="3">
        <v>-0.70075350000000003</v>
      </c>
    </row>
    <row r="5971" spans="1:8">
      <c r="A5971" s="3" t="s">
        <v>24</v>
      </c>
      <c r="B5971" s="3">
        <v>2017</v>
      </c>
      <c r="C5971" s="3">
        <v>184</v>
      </c>
      <c r="D5971" s="3">
        <v>1.4530000000000001</v>
      </c>
      <c r="E5971" s="3">
        <v>-1.9861618000000001</v>
      </c>
      <c r="F5971" s="3">
        <v>99.166306000000006</v>
      </c>
      <c r="G5971" s="3">
        <v>2.4168690000000002</v>
      </c>
      <c r="H5971" s="3">
        <v>-0.68027570000000004</v>
      </c>
    </row>
    <row r="5972" spans="1:8">
      <c r="A5972" s="3" t="s">
        <v>24</v>
      </c>
      <c r="B5972" s="3">
        <v>2017</v>
      </c>
      <c r="C5972" s="3">
        <v>184</v>
      </c>
      <c r="D5972" s="3">
        <v>1.5673809999999999</v>
      </c>
      <c r="E5972" s="3">
        <v>-1.9861618000000001</v>
      </c>
      <c r="F5972" s="3">
        <v>99.166306000000006</v>
      </c>
      <c r="G5972" s="3">
        <v>2.5031810000000001</v>
      </c>
      <c r="H5972" s="3">
        <v>-0.68213460000000004</v>
      </c>
    </row>
    <row r="5973" spans="1:8">
      <c r="A5973" s="3" t="s">
        <v>24</v>
      </c>
      <c r="B5973" s="3">
        <v>2017</v>
      </c>
      <c r="C5973" s="3">
        <v>184</v>
      </c>
      <c r="D5973" s="3">
        <v>1.4937391</v>
      </c>
      <c r="E5973" s="3">
        <v>-1.9861618000000001</v>
      </c>
      <c r="F5973" s="3">
        <v>99.166306000000006</v>
      </c>
      <c r="G5973" s="3">
        <v>2.612098</v>
      </c>
      <c r="H5973" s="3">
        <v>-0.64826969999999995</v>
      </c>
    </row>
    <row r="5974" spans="1:8">
      <c r="A5974" s="3" t="s">
        <v>24</v>
      </c>
      <c r="B5974" s="3">
        <v>2017</v>
      </c>
      <c r="C5974" s="3">
        <v>184</v>
      </c>
      <c r="D5974" s="3">
        <v>1.5785714</v>
      </c>
      <c r="E5974" s="3">
        <v>-1.9861618000000001</v>
      </c>
      <c r="F5974" s="3">
        <v>99.166306000000006</v>
      </c>
      <c r="G5974" s="3">
        <v>2.6008599999999999</v>
      </c>
      <c r="H5974" s="3">
        <v>-0.69194540000000004</v>
      </c>
    </row>
    <row r="5975" spans="1:8">
      <c r="A5975" s="3" t="s">
        <v>24</v>
      </c>
      <c r="B5975" s="3">
        <v>2017</v>
      </c>
      <c r="C5975" s="3">
        <v>184</v>
      </c>
      <c r="D5975" s="3">
        <v>1.6243635999999999</v>
      </c>
      <c r="E5975" s="3">
        <v>-1.9861618000000001</v>
      </c>
      <c r="F5975" s="3">
        <v>99.166306000000006</v>
      </c>
      <c r="G5975" s="3">
        <v>2.6414740000000001</v>
      </c>
      <c r="H5975" s="3">
        <v>-0.64137960000000005</v>
      </c>
    </row>
    <row r="5976" spans="1:8">
      <c r="A5976" s="3" t="s">
        <v>24</v>
      </c>
      <c r="B5976" s="3">
        <v>2017</v>
      </c>
      <c r="C5976" s="3">
        <v>184</v>
      </c>
      <c r="D5976" s="3">
        <v>1.4878182</v>
      </c>
      <c r="E5976" s="3">
        <v>-1.9861618000000001</v>
      </c>
      <c r="F5976" s="3">
        <v>99.166306000000006</v>
      </c>
      <c r="G5976" s="3">
        <v>2.5082140000000002</v>
      </c>
      <c r="H5976" s="3">
        <v>-0.28113339999999998</v>
      </c>
    </row>
    <row r="5977" spans="1:8">
      <c r="A5977" s="3" t="s">
        <v>24</v>
      </c>
      <c r="B5977" s="3">
        <v>2017</v>
      </c>
      <c r="C5977" s="3">
        <v>184</v>
      </c>
      <c r="D5977" s="3">
        <v>1.449619</v>
      </c>
      <c r="E5977" s="3">
        <v>-1.9861618000000001</v>
      </c>
      <c r="F5977" s="3">
        <v>99.166306000000006</v>
      </c>
      <c r="G5977" s="3">
        <v>2.5055740000000002</v>
      </c>
      <c r="H5977" s="3">
        <v>-0.29635099999999998</v>
      </c>
    </row>
    <row r="5978" spans="1:8">
      <c r="A5978" s="3" t="s">
        <v>24</v>
      </c>
      <c r="B5978" s="3">
        <v>2018</v>
      </c>
      <c r="C5978" s="3">
        <v>184</v>
      </c>
      <c r="D5978" s="3">
        <v>1.4736087</v>
      </c>
      <c r="E5978" s="3">
        <v>-0.78520345999999996</v>
      </c>
      <c r="F5978" s="3">
        <v>98.556663999999998</v>
      </c>
      <c r="G5978" s="3">
        <v>2.2333599999999998</v>
      </c>
      <c r="H5978" s="3">
        <v>-0.10884530000000001</v>
      </c>
    </row>
    <row r="5979" spans="1:8">
      <c r="A5979" s="3" t="s">
        <v>24</v>
      </c>
      <c r="B5979" s="3">
        <v>2018</v>
      </c>
      <c r="C5979" s="3">
        <v>184</v>
      </c>
      <c r="D5979" s="3">
        <v>1.48915</v>
      </c>
      <c r="E5979" s="3">
        <v>-0.78520345999999996</v>
      </c>
      <c r="F5979" s="3">
        <v>98.556663999999998</v>
      </c>
      <c r="G5979" s="3">
        <v>2.300163</v>
      </c>
      <c r="H5979" s="3">
        <v>-1.2075880000000001</v>
      </c>
    </row>
    <row r="5980" spans="1:8">
      <c r="A5980" s="3" t="s">
        <v>24</v>
      </c>
      <c r="B5980" s="3">
        <v>2018</v>
      </c>
      <c r="C5980" s="3">
        <v>184</v>
      </c>
      <c r="D5980" s="3">
        <v>1.3485</v>
      </c>
      <c r="E5980" s="3">
        <v>-0.78520345999999996</v>
      </c>
      <c r="F5980" s="3">
        <v>98.556663999999998</v>
      </c>
      <c r="G5980" s="3">
        <v>2.326962</v>
      </c>
      <c r="H5980" s="3">
        <v>-1.155578</v>
      </c>
    </row>
    <row r="5981" spans="1:8">
      <c r="A5981" s="3" t="s">
        <v>24</v>
      </c>
      <c r="B5981" s="3">
        <v>2018</v>
      </c>
      <c r="C5981" s="3">
        <v>184</v>
      </c>
      <c r="D5981" s="3">
        <v>1.2404762</v>
      </c>
      <c r="E5981" s="3">
        <v>-0.78520345999999996</v>
      </c>
      <c r="F5981" s="3">
        <v>98.556663999999998</v>
      </c>
      <c r="G5981" s="3">
        <v>2.30931</v>
      </c>
      <c r="H5981" s="3">
        <v>-1.133472</v>
      </c>
    </row>
    <row r="5982" spans="1:8">
      <c r="A5982" s="3" t="s">
        <v>24</v>
      </c>
      <c r="B5982" s="3">
        <v>2018</v>
      </c>
      <c r="C5982" s="3">
        <v>184</v>
      </c>
      <c r="D5982" s="3">
        <v>1.3831739000000001</v>
      </c>
      <c r="E5982" s="3">
        <v>-0.78520345999999996</v>
      </c>
      <c r="F5982" s="3">
        <v>98.556663999999998</v>
      </c>
      <c r="G5982" s="3">
        <v>2.3395630000000001</v>
      </c>
      <c r="H5982" s="3">
        <v>-0.91267129999999996</v>
      </c>
    </row>
    <row r="5983" spans="1:8">
      <c r="A5983" s="3" t="s">
        <v>24</v>
      </c>
      <c r="B5983" s="3">
        <v>2018</v>
      </c>
      <c r="C5983" s="3">
        <v>184</v>
      </c>
      <c r="D5983" s="3">
        <v>1.3623810000000001</v>
      </c>
      <c r="E5983" s="3">
        <v>-0.78520345999999996</v>
      </c>
      <c r="F5983" s="3">
        <v>98.556663999999998</v>
      </c>
      <c r="G5983" s="3">
        <v>2.3431760000000001</v>
      </c>
      <c r="H5983" s="3">
        <v>-0.93357920000000005</v>
      </c>
    </row>
    <row r="5984" spans="1:8">
      <c r="A5984" s="3" t="s">
        <v>24</v>
      </c>
      <c r="B5984" s="3">
        <v>2018</v>
      </c>
      <c r="C5984" s="3">
        <v>184</v>
      </c>
      <c r="D5984" s="3">
        <v>1.3155908999999999</v>
      </c>
      <c r="E5984" s="3">
        <v>-0.78520345999999996</v>
      </c>
      <c r="F5984" s="3">
        <v>98.556663999999998</v>
      </c>
      <c r="G5984" s="3">
        <v>2.3129019999999998</v>
      </c>
      <c r="H5984" s="3">
        <v>-0.8904185</v>
      </c>
    </row>
    <row r="5985" spans="1:8">
      <c r="A5985" s="3" t="s">
        <v>24</v>
      </c>
      <c r="B5985" s="3">
        <v>2018</v>
      </c>
      <c r="C5985" s="3">
        <v>184</v>
      </c>
      <c r="D5985" s="3">
        <v>1.4192174</v>
      </c>
      <c r="E5985" s="3">
        <v>-0.78520345999999996</v>
      </c>
      <c r="F5985" s="3">
        <v>98.556663999999998</v>
      </c>
      <c r="G5985" s="3">
        <v>2.2761079999999998</v>
      </c>
      <c r="H5985" s="3">
        <v>-0.82460389999999995</v>
      </c>
    </row>
    <row r="5986" spans="1:8">
      <c r="A5986" s="3" t="s">
        <v>24</v>
      </c>
      <c r="B5986" s="3">
        <v>2018</v>
      </c>
      <c r="C5986" s="3">
        <v>184</v>
      </c>
      <c r="D5986" s="3">
        <v>1.4812000000000001</v>
      </c>
      <c r="E5986" s="3">
        <v>-0.78520345999999996</v>
      </c>
      <c r="F5986" s="3">
        <v>98.556663999999998</v>
      </c>
      <c r="G5986" s="3">
        <v>2.2621250000000002</v>
      </c>
      <c r="H5986" s="3">
        <v>-0.89722610000000003</v>
      </c>
    </row>
    <row r="5987" spans="1:8">
      <c r="A5987" s="3" t="s">
        <v>24</v>
      </c>
      <c r="B5987" s="3">
        <v>2018</v>
      </c>
      <c r="C5987" s="3">
        <v>184</v>
      </c>
      <c r="D5987" s="3">
        <v>1.6104347999999999</v>
      </c>
      <c r="E5987" s="3">
        <v>-0.78520345999999996</v>
      </c>
      <c r="F5987" s="3">
        <v>98.556663999999998</v>
      </c>
      <c r="G5987" s="3">
        <v>2.240866</v>
      </c>
      <c r="H5987" s="3">
        <v>-0.78513120000000003</v>
      </c>
    </row>
    <row r="5988" spans="1:8">
      <c r="A5988" s="3" t="s">
        <v>24</v>
      </c>
      <c r="B5988" s="3">
        <v>2018</v>
      </c>
      <c r="C5988" s="3">
        <v>184</v>
      </c>
      <c r="D5988" s="3">
        <v>1.5912272999999999</v>
      </c>
      <c r="E5988" s="3">
        <v>-0.78520345999999996</v>
      </c>
      <c r="F5988" s="3">
        <v>98.556663999999998</v>
      </c>
      <c r="G5988" s="3">
        <v>2.2042199999999998</v>
      </c>
      <c r="H5988" s="3">
        <v>-2.1861030000000001</v>
      </c>
    </row>
    <row r="5989" spans="1:8">
      <c r="A5989" s="3" t="s">
        <v>24</v>
      </c>
      <c r="B5989" s="3">
        <v>2018</v>
      </c>
      <c r="C5989" s="3">
        <v>184</v>
      </c>
      <c r="D5989" s="3">
        <v>1.4180952</v>
      </c>
      <c r="E5989" s="3">
        <v>-0.78520345999999996</v>
      </c>
      <c r="F5989" s="3">
        <v>98.556663999999998</v>
      </c>
      <c r="G5989" s="3">
        <v>2.2227920000000001</v>
      </c>
      <c r="H5989" s="3">
        <v>-2.0945019999999999</v>
      </c>
    </row>
    <row r="5990" spans="1:8">
      <c r="A5990" s="3" t="s">
        <v>24</v>
      </c>
      <c r="B5990" s="3">
        <v>2019</v>
      </c>
      <c r="C5990" s="3">
        <v>184</v>
      </c>
      <c r="D5990" s="3">
        <v>1.363</v>
      </c>
      <c r="E5990" s="3">
        <v>-0.44868525999999997</v>
      </c>
      <c r="F5990" s="3">
        <v>97.434830000000005</v>
      </c>
      <c r="G5990" s="3">
        <v>1.8934709999999999</v>
      </c>
      <c r="H5990" s="3">
        <v>-2.0817480000000002</v>
      </c>
    </row>
    <row r="5991" spans="1:8">
      <c r="A5991" s="3" t="s">
        <v>24</v>
      </c>
      <c r="B5991" s="3">
        <v>2019</v>
      </c>
      <c r="C5991" s="3">
        <v>184</v>
      </c>
      <c r="D5991" s="3">
        <v>1.2121500000000001</v>
      </c>
      <c r="E5991" s="3">
        <v>-0.44868525999999997</v>
      </c>
      <c r="F5991" s="3">
        <v>97.434830000000005</v>
      </c>
      <c r="G5991" s="3">
        <v>1.900023</v>
      </c>
      <c r="H5991" s="3">
        <v>-1.60466</v>
      </c>
    </row>
    <row r="5992" spans="1:8">
      <c r="A5992" s="3" t="s">
        <v>24</v>
      </c>
      <c r="B5992" s="3">
        <v>2019</v>
      </c>
      <c r="C5992" s="3">
        <v>184</v>
      </c>
      <c r="D5992" s="3">
        <v>1.126619</v>
      </c>
      <c r="E5992" s="3">
        <v>-0.44868525999999997</v>
      </c>
      <c r="F5992" s="3">
        <v>97.434830000000005</v>
      </c>
      <c r="G5992" s="3">
        <v>1.869337</v>
      </c>
      <c r="H5992" s="3">
        <v>-1.621254</v>
      </c>
    </row>
    <row r="5993" spans="1:8">
      <c r="A5993" s="3" t="s">
        <v>24</v>
      </c>
      <c r="B5993" s="3">
        <v>2019</v>
      </c>
      <c r="C5993" s="3">
        <v>184</v>
      </c>
      <c r="D5993" s="3">
        <v>1.0726363999999999</v>
      </c>
      <c r="E5993" s="3">
        <v>-0.44868525999999997</v>
      </c>
      <c r="F5993" s="3">
        <v>97.434830000000005</v>
      </c>
      <c r="G5993" s="3">
        <v>1.8578760000000001</v>
      </c>
      <c r="H5993" s="3">
        <v>-1.6956549999999999</v>
      </c>
    </row>
    <row r="5994" spans="1:8">
      <c r="A5994" s="3" t="s">
        <v>24</v>
      </c>
      <c r="B5994" s="3">
        <v>2019</v>
      </c>
      <c r="C5994" s="3">
        <v>184</v>
      </c>
      <c r="D5994" s="3">
        <v>0.89552173999999996</v>
      </c>
      <c r="E5994" s="3">
        <v>-0.44868525999999997</v>
      </c>
      <c r="F5994" s="3">
        <v>97.434830000000005</v>
      </c>
      <c r="G5994" s="3">
        <v>1.8454710000000001</v>
      </c>
      <c r="H5994" s="3">
        <v>-1.0529900000000001</v>
      </c>
    </row>
    <row r="5995" spans="1:8">
      <c r="A5995" s="3" t="s">
        <v>24</v>
      </c>
      <c r="B5995" s="3">
        <v>2019</v>
      </c>
      <c r="C5995" s="3">
        <v>184</v>
      </c>
      <c r="D5995" s="3">
        <v>0.50065000000000004</v>
      </c>
      <c r="E5995" s="3">
        <v>-0.44868525999999997</v>
      </c>
      <c r="F5995" s="3">
        <v>97.434830000000005</v>
      </c>
      <c r="G5995" s="3">
        <v>1.8422810000000001</v>
      </c>
      <c r="H5995" s="3">
        <v>-1.0120819999999999</v>
      </c>
    </row>
    <row r="5996" spans="1:8">
      <c r="A5996" s="3" t="s">
        <v>24</v>
      </c>
      <c r="B5996" s="3">
        <v>2019</v>
      </c>
      <c r="C5996" s="3">
        <v>184</v>
      </c>
      <c r="D5996" s="3">
        <v>0.38073912999999998</v>
      </c>
      <c r="E5996" s="3">
        <v>-0.44868525999999997</v>
      </c>
      <c r="F5996" s="3">
        <v>97.434830000000005</v>
      </c>
      <c r="G5996" s="3">
        <v>1.824136</v>
      </c>
      <c r="H5996" s="3">
        <v>-0.91493170000000001</v>
      </c>
    </row>
    <row r="5997" spans="1:8">
      <c r="A5997" s="3" t="s">
        <v>24</v>
      </c>
      <c r="B5997" s="3">
        <v>2019</v>
      </c>
      <c r="C5997" s="3">
        <v>184</v>
      </c>
      <c r="D5997" s="3">
        <v>0.15340909</v>
      </c>
      <c r="E5997" s="3">
        <v>-0.44868525999999997</v>
      </c>
      <c r="F5997" s="3">
        <v>97.434830000000005</v>
      </c>
      <c r="G5997" s="3">
        <v>1.8308199999999999</v>
      </c>
      <c r="H5997" s="3">
        <v>-0.90849080000000004</v>
      </c>
    </row>
    <row r="5998" spans="1:8">
      <c r="A5998" s="3" t="s">
        <v>24</v>
      </c>
      <c r="B5998" s="3">
        <v>2019</v>
      </c>
      <c r="C5998" s="3">
        <v>184</v>
      </c>
      <c r="D5998" s="3">
        <v>0.19409524</v>
      </c>
      <c r="E5998" s="3">
        <v>-0.44868525999999997</v>
      </c>
      <c r="F5998" s="3">
        <v>97.434830000000005</v>
      </c>
      <c r="G5998" s="3">
        <v>1.7591749999999999</v>
      </c>
      <c r="H5998" s="3">
        <v>-0.91648799999999997</v>
      </c>
    </row>
    <row r="5999" spans="1:8">
      <c r="A5999" s="3" t="s">
        <v>24</v>
      </c>
      <c r="B5999" s="3">
        <v>2019</v>
      </c>
      <c r="C5999" s="3">
        <v>184</v>
      </c>
      <c r="D5999" s="3">
        <v>0.21604348000000001</v>
      </c>
      <c r="E5999" s="3">
        <v>-0.44868525999999997</v>
      </c>
      <c r="F5999" s="3">
        <v>97.434830000000005</v>
      </c>
      <c r="G5999" s="3">
        <v>1.6963900000000001</v>
      </c>
      <c r="H5999" s="3">
        <v>-0.8532729</v>
      </c>
    </row>
    <row r="6000" spans="1:8">
      <c r="A6000" s="3" t="s">
        <v>24</v>
      </c>
      <c r="B6000" s="3">
        <v>2019</v>
      </c>
      <c r="C6000" s="3">
        <v>184</v>
      </c>
      <c r="D6000" s="3">
        <v>0.39419048000000001</v>
      </c>
      <c r="E6000" s="3">
        <v>-0.44868525999999997</v>
      </c>
      <c r="F6000" s="3">
        <v>97.434830000000005</v>
      </c>
      <c r="G6000" s="3">
        <v>1.63696</v>
      </c>
      <c r="H6000" s="3">
        <v>-0.32047710000000001</v>
      </c>
    </row>
    <row r="6001" spans="1:8">
      <c r="A6001" s="3" t="s">
        <v>24</v>
      </c>
      <c r="B6001" s="3">
        <v>2019</v>
      </c>
      <c r="C6001" s="3">
        <v>184</v>
      </c>
      <c r="D6001" s="3">
        <v>0.43822727</v>
      </c>
      <c r="E6001" s="3">
        <v>-0.44868525999999997</v>
      </c>
      <c r="F6001" s="3">
        <v>97.434830000000005</v>
      </c>
      <c r="G6001" s="3">
        <v>1.622252</v>
      </c>
      <c r="H6001" s="3">
        <v>-0.3675119</v>
      </c>
    </row>
    <row r="6002" spans="1:8">
      <c r="A6002" s="3" t="s">
        <v>1</v>
      </c>
      <c r="B6002" s="3">
        <v>1995</v>
      </c>
      <c r="C6002" s="3">
        <v>193</v>
      </c>
      <c r="G6002" s="3">
        <v>3.15</v>
      </c>
    </row>
    <row r="6003" spans="1:8">
      <c r="A6003" s="3" t="s">
        <v>1</v>
      </c>
      <c r="B6003" s="3">
        <v>1995</v>
      </c>
      <c r="C6003" s="3">
        <v>193</v>
      </c>
      <c r="G6003" s="3">
        <v>3.0882350000000001</v>
      </c>
    </row>
    <row r="6004" spans="1:8">
      <c r="A6004" s="3" t="s">
        <v>1</v>
      </c>
      <c r="B6004" s="3">
        <v>1995</v>
      </c>
      <c r="C6004" s="3">
        <v>193</v>
      </c>
      <c r="G6004" s="3">
        <v>3.1210529999999999</v>
      </c>
    </row>
    <row r="6005" spans="1:8">
      <c r="A6005" s="3" t="s">
        <v>1</v>
      </c>
      <c r="B6005" s="3">
        <v>1995</v>
      </c>
      <c r="C6005" s="3">
        <v>193</v>
      </c>
      <c r="G6005" s="3">
        <v>2.9533330000000002</v>
      </c>
    </row>
    <row r="6006" spans="1:8">
      <c r="A6006" s="3" t="s">
        <v>1</v>
      </c>
      <c r="B6006" s="3">
        <v>1995</v>
      </c>
      <c r="C6006" s="3">
        <v>193</v>
      </c>
      <c r="G6006" s="3">
        <v>2.8777780000000002</v>
      </c>
    </row>
    <row r="6007" spans="1:8">
      <c r="A6007" s="3" t="s">
        <v>1</v>
      </c>
      <c r="B6007" s="3">
        <v>1995</v>
      </c>
      <c r="C6007" s="3">
        <v>193</v>
      </c>
      <c r="G6007" s="3">
        <v>2.7928570000000001</v>
      </c>
      <c r="H6007" s="3">
        <v>-1.532783</v>
      </c>
    </row>
    <row r="6008" spans="1:8">
      <c r="A6008" s="3" t="s">
        <v>1</v>
      </c>
      <c r="B6008" s="3">
        <v>1995</v>
      </c>
      <c r="C6008" s="3">
        <v>193</v>
      </c>
      <c r="G6008" s="3">
        <v>2.805882</v>
      </c>
      <c r="H6008" s="3">
        <v>-1.5071909999999999</v>
      </c>
    </row>
    <row r="6009" spans="1:8">
      <c r="A6009" s="3" t="s">
        <v>1</v>
      </c>
      <c r="B6009" s="3">
        <v>1995</v>
      </c>
      <c r="C6009" s="3">
        <v>193</v>
      </c>
      <c r="G6009" s="3">
        <v>2.805882</v>
      </c>
      <c r="H6009" s="3">
        <v>-1.6149039999999999</v>
      </c>
    </row>
    <row r="6010" spans="1:8">
      <c r="A6010" s="3" t="s">
        <v>1</v>
      </c>
      <c r="B6010" s="3">
        <v>1995</v>
      </c>
      <c r="C6010" s="3">
        <v>193</v>
      </c>
      <c r="G6010" s="3">
        <v>3.0333329999999998</v>
      </c>
      <c r="H6010" s="3">
        <v>-1.398237</v>
      </c>
    </row>
    <row r="6011" spans="1:8">
      <c r="A6011" s="3" t="s">
        <v>1</v>
      </c>
      <c r="B6011" s="3">
        <v>1995</v>
      </c>
      <c r="C6011" s="3">
        <v>193</v>
      </c>
      <c r="G6011" s="3">
        <v>3.058824</v>
      </c>
      <c r="H6011" s="3">
        <v>-1.1457269999999999</v>
      </c>
    </row>
    <row r="6012" spans="1:8">
      <c r="A6012" s="3" t="s">
        <v>1</v>
      </c>
      <c r="B6012" s="3">
        <v>1995</v>
      </c>
      <c r="C6012" s="3">
        <v>193</v>
      </c>
      <c r="G6012" s="3">
        <v>3.058824</v>
      </c>
      <c r="H6012" s="3">
        <v>-0.93635939999999995</v>
      </c>
    </row>
    <row r="6013" spans="1:8">
      <c r="A6013" s="3" t="s">
        <v>1</v>
      </c>
      <c r="B6013" s="3">
        <v>1995</v>
      </c>
      <c r="C6013" s="3">
        <v>193</v>
      </c>
      <c r="G6013" s="3">
        <v>3.058824</v>
      </c>
      <c r="H6013" s="3">
        <v>-0.71969280000000002</v>
      </c>
    </row>
    <row r="6014" spans="1:8">
      <c r="A6014" s="3" t="s">
        <v>1</v>
      </c>
      <c r="B6014" s="3">
        <v>1996</v>
      </c>
      <c r="C6014" s="3">
        <v>193</v>
      </c>
      <c r="E6014" s="3">
        <v>-0.49804874999999998</v>
      </c>
      <c r="F6014" s="3">
        <v>31.232855000000001</v>
      </c>
      <c r="G6014" s="3">
        <v>3.0428570000000001</v>
      </c>
      <c r="H6014" s="3">
        <v>-0.71969280000000002</v>
      </c>
    </row>
    <row r="6015" spans="1:8">
      <c r="A6015" s="3" t="s">
        <v>1</v>
      </c>
      <c r="B6015" s="3">
        <v>1996</v>
      </c>
      <c r="C6015" s="3">
        <v>193</v>
      </c>
      <c r="E6015" s="3">
        <v>-0.49804874999999998</v>
      </c>
      <c r="F6015" s="3">
        <v>31.232855000000001</v>
      </c>
      <c r="G6015" s="3">
        <v>3.0428570000000001</v>
      </c>
    </row>
    <row r="6016" spans="1:8">
      <c r="A6016" s="3" t="s">
        <v>1</v>
      </c>
      <c r="B6016" s="3">
        <v>1996</v>
      </c>
      <c r="C6016" s="3">
        <v>193</v>
      </c>
      <c r="E6016" s="3">
        <v>-0.49804874999999998</v>
      </c>
      <c r="F6016" s="3">
        <v>31.232855000000001</v>
      </c>
      <c r="G6016" s="3">
        <v>3.3312499999999998</v>
      </c>
    </row>
    <row r="6017" spans="1:8">
      <c r="A6017" s="3" t="s">
        <v>1</v>
      </c>
      <c r="B6017" s="3">
        <v>1996</v>
      </c>
      <c r="C6017" s="3">
        <v>193</v>
      </c>
      <c r="E6017" s="3">
        <v>-0.49804874999999998</v>
      </c>
      <c r="F6017" s="3">
        <v>31.232855000000001</v>
      </c>
      <c r="G6017" s="3">
        <v>3.4153850000000001</v>
      </c>
    </row>
    <row r="6018" spans="1:8">
      <c r="A6018" s="3" t="s">
        <v>1</v>
      </c>
      <c r="B6018" s="3">
        <v>1996</v>
      </c>
      <c r="C6018" s="3">
        <v>193</v>
      </c>
      <c r="E6018" s="3">
        <v>-0.49804874999999998</v>
      </c>
      <c r="F6018" s="3">
        <v>31.232855000000001</v>
      </c>
      <c r="G6018" s="3">
        <v>3.4785710000000001</v>
      </c>
    </row>
    <row r="6019" spans="1:8">
      <c r="A6019" s="3" t="s">
        <v>1</v>
      </c>
      <c r="B6019" s="3">
        <v>1996</v>
      </c>
      <c r="C6019" s="3">
        <v>193</v>
      </c>
      <c r="E6019" s="3">
        <v>-0.49804874999999998</v>
      </c>
      <c r="F6019" s="3">
        <v>31.232855000000001</v>
      </c>
      <c r="G6019" s="3">
        <v>3.3615379999999999</v>
      </c>
    </row>
    <row r="6020" spans="1:8">
      <c r="A6020" s="3" t="s">
        <v>1</v>
      </c>
      <c r="B6020" s="3">
        <v>1996</v>
      </c>
      <c r="C6020" s="3">
        <v>193</v>
      </c>
      <c r="E6020" s="3">
        <v>-0.49804874999999998</v>
      </c>
      <c r="F6020" s="3">
        <v>31.232855000000001</v>
      </c>
      <c r="G6020" s="3">
        <v>3.4076919999999999</v>
      </c>
    </row>
    <row r="6021" spans="1:8">
      <c r="A6021" s="3" t="s">
        <v>1</v>
      </c>
      <c r="B6021" s="3">
        <v>1996</v>
      </c>
      <c r="C6021" s="3">
        <v>193</v>
      </c>
      <c r="E6021" s="3">
        <v>-0.49804874999999998</v>
      </c>
      <c r="F6021" s="3">
        <v>31.232855000000001</v>
      </c>
      <c r="G6021" s="3">
        <v>3.3866670000000001</v>
      </c>
    </row>
    <row r="6022" spans="1:8">
      <c r="A6022" s="3" t="s">
        <v>1</v>
      </c>
      <c r="B6022" s="3">
        <v>1996</v>
      </c>
      <c r="C6022" s="3">
        <v>193</v>
      </c>
      <c r="E6022" s="3">
        <v>-0.49804874999999998</v>
      </c>
      <c r="F6022" s="3">
        <v>31.232855000000001</v>
      </c>
      <c r="G6022" s="3">
        <v>3.3562500000000002</v>
      </c>
      <c r="H6022" s="3">
        <v>0.96021250000000002</v>
      </c>
    </row>
    <row r="6023" spans="1:8">
      <c r="A6023" s="3" t="s">
        <v>1</v>
      </c>
      <c r="B6023" s="3">
        <v>1996</v>
      </c>
      <c r="C6023" s="3">
        <v>193</v>
      </c>
      <c r="E6023" s="3">
        <v>-0.49804874999999998</v>
      </c>
      <c r="F6023" s="3">
        <v>31.232855000000001</v>
      </c>
      <c r="G6023" s="3">
        <v>3.305882</v>
      </c>
      <c r="H6023" s="3">
        <v>0.88158899999999996</v>
      </c>
    </row>
    <row r="6024" spans="1:8">
      <c r="A6024" s="3" t="s">
        <v>1</v>
      </c>
      <c r="B6024" s="3">
        <v>1996</v>
      </c>
      <c r="C6024" s="3">
        <v>193</v>
      </c>
      <c r="E6024" s="3">
        <v>-0.49804874999999998</v>
      </c>
      <c r="F6024" s="3">
        <v>31.232855000000001</v>
      </c>
      <c r="G6024" s="3">
        <v>3.2833329999999998</v>
      </c>
      <c r="H6024" s="3">
        <v>0.98404389999999997</v>
      </c>
    </row>
    <row r="6025" spans="1:8">
      <c r="A6025" s="3" t="s">
        <v>1</v>
      </c>
      <c r="B6025" s="3">
        <v>1996</v>
      </c>
      <c r="C6025" s="3">
        <v>193</v>
      </c>
      <c r="E6025" s="3">
        <v>-0.49804874999999998</v>
      </c>
      <c r="F6025" s="3">
        <v>31.232855000000001</v>
      </c>
      <c r="G6025" s="3">
        <v>3.1157889999999999</v>
      </c>
      <c r="H6025" s="3">
        <v>1.079358</v>
      </c>
    </row>
    <row r="6026" spans="1:8">
      <c r="A6026" s="3" t="s">
        <v>1</v>
      </c>
      <c r="B6026" s="3">
        <v>1997</v>
      </c>
      <c r="C6026" s="3">
        <v>193</v>
      </c>
      <c r="E6026" s="3">
        <v>0.56752974</v>
      </c>
      <c r="F6026" s="3">
        <v>29.422758000000002</v>
      </c>
      <c r="G6026" s="3">
        <v>3.9705879999999998</v>
      </c>
      <c r="H6026" s="3">
        <v>1.084943</v>
      </c>
    </row>
    <row r="6027" spans="1:8">
      <c r="A6027" s="3" t="s">
        <v>1</v>
      </c>
      <c r="B6027" s="3">
        <v>1997</v>
      </c>
      <c r="C6027" s="3">
        <v>193</v>
      </c>
      <c r="E6027" s="3">
        <v>0.56752974</v>
      </c>
      <c r="F6027" s="3">
        <v>29.422758000000002</v>
      </c>
      <c r="G6027" s="3">
        <v>3.9647060000000001</v>
      </c>
      <c r="H6027" s="3">
        <v>1.6727069999999999</v>
      </c>
    </row>
    <row r="6028" spans="1:8">
      <c r="A6028" s="3" t="s">
        <v>1</v>
      </c>
      <c r="B6028" s="3">
        <v>1997</v>
      </c>
      <c r="C6028" s="3">
        <v>193</v>
      </c>
      <c r="E6028" s="3">
        <v>0.56752974</v>
      </c>
      <c r="F6028" s="3">
        <v>29.422758000000002</v>
      </c>
      <c r="G6028" s="3">
        <v>4.1538459999999997</v>
      </c>
      <c r="H6028" s="3">
        <v>1.0524119999999999</v>
      </c>
    </row>
    <row r="6029" spans="1:8">
      <c r="A6029" s="3" t="s">
        <v>1</v>
      </c>
      <c r="B6029" s="3">
        <v>1997</v>
      </c>
      <c r="C6029" s="3">
        <v>193</v>
      </c>
      <c r="E6029" s="3">
        <v>0.56752974</v>
      </c>
      <c r="F6029" s="3">
        <v>29.422758000000002</v>
      </c>
      <c r="G6029" s="3">
        <v>4.2066660000000002</v>
      </c>
      <c r="H6029" s="3">
        <v>0.88515200000000005</v>
      </c>
    </row>
    <row r="6030" spans="1:8">
      <c r="A6030" s="3" t="s">
        <v>1</v>
      </c>
      <c r="B6030" s="3">
        <v>1997</v>
      </c>
      <c r="C6030" s="3">
        <v>193</v>
      </c>
      <c r="E6030" s="3">
        <v>0.56752974</v>
      </c>
      <c r="F6030" s="3">
        <v>29.422758000000002</v>
      </c>
      <c r="G6030" s="3">
        <v>4.2</v>
      </c>
      <c r="H6030" s="3">
        <v>0.63293270000000001</v>
      </c>
    </row>
    <row r="6031" spans="1:8">
      <c r="A6031" s="3" t="s">
        <v>1</v>
      </c>
      <c r="B6031" s="3">
        <v>1997</v>
      </c>
      <c r="C6031" s="3">
        <v>193</v>
      </c>
      <c r="E6031" s="3">
        <v>0.56752974</v>
      </c>
      <c r="F6031" s="3">
        <v>29.422758000000002</v>
      </c>
      <c r="G6031" s="3">
        <v>4.1733330000000004</v>
      </c>
      <c r="H6031" s="3">
        <v>1.1952119999999999</v>
      </c>
    </row>
    <row r="6032" spans="1:8">
      <c r="A6032" s="3" t="s">
        <v>1</v>
      </c>
      <c r="B6032" s="3">
        <v>1997</v>
      </c>
      <c r="C6032" s="3">
        <v>193</v>
      </c>
      <c r="E6032" s="3">
        <v>0.56752974</v>
      </c>
      <c r="F6032" s="3">
        <v>29.422758000000002</v>
      </c>
      <c r="G6032" s="3">
        <v>4.0562500000000004</v>
      </c>
      <c r="H6032" s="3">
        <v>1.276143</v>
      </c>
    </row>
    <row r="6033" spans="1:8">
      <c r="A6033" s="3" t="s">
        <v>1</v>
      </c>
      <c r="B6033" s="3">
        <v>1997</v>
      </c>
      <c r="C6033" s="3">
        <v>193</v>
      </c>
      <c r="E6033" s="3">
        <v>0.56752974</v>
      </c>
      <c r="F6033" s="3">
        <v>29.422758000000002</v>
      </c>
      <c r="G6033" s="3">
        <v>4.0562500000000004</v>
      </c>
      <c r="H6033" s="3">
        <v>1.158609</v>
      </c>
    </row>
    <row r="6034" spans="1:8">
      <c r="A6034" s="3" t="s">
        <v>1</v>
      </c>
      <c r="B6034" s="3">
        <v>1997</v>
      </c>
      <c r="C6034" s="3">
        <v>193</v>
      </c>
      <c r="E6034" s="3">
        <v>0.56752974</v>
      </c>
      <c r="F6034" s="3">
        <v>29.422758000000002</v>
      </c>
      <c r="G6034" s="3">
        <v>4.0235300000000001</v>
      </c>
      <c r="H6034" s="3">
        <v>1.2586090000000001</v>
      </c>
    </row>
    <row r="6035" spans="1:8">
      <c r="A6035" s="3" t="s">
        <v>1</v>
      </c>
      <c r="B6035" s="3">
        <v>1997</v>
      </c>
      <c r="C6035" s="3">
        <v>193</v>
      </c>
      <c r="E6035" s="3">
        <v>0.56752974</v>
      </c>
      <c r="F6035" s="3">
        <v>29.422758000000002</v>
      </c>
      <c r="G6035" s="3">
        <v>3.9947370000000002</v>
      </c>
      <c r="H6035" s="3">
        <v>1.8041780000000001</v>
      </c>
    </row>
    <row r="6036" spans="1:8">
      <c r="A6036" s="3" t="s">
        <v>1</v>
      </c>
      <c r="B6036" s="3">
        <v>1997</v>
      </c>
      <c r="C6036" s="3">
        <v>193</v>
      </c>
      <c r="E6036" s="3">
        <v>0.56752974</v>
      </c>
      <c r="F6036" s="3">
        <v>29.422758000000002</v>
      </c>
      <c r="G6036" s="3">
        <v>3.7105260000000002</v>
      </c>
      <c r="H6036" s="3">
        <v>2.00806</v>
      </c>
    </row>
    <row r="6037" spans="1:8">
      <c r="A6037" s="3" t="s">
        <v>1</v>
      </c>
      <c r="B6037" s="3">
        <v>1997</v>
      </c>
      <c r="C6037" s="3">
        <v>193</v>
      </c>
      <c r="E6037" s="3">
        <v>0.56752974</v>
      </c>
      <c r="F6037" s="3">
        <v>29.422758000000002</v>
      </c>
      <c r="G6037" s="3">
        <v>3.694118</v>
      </c>
      <c r="H6037" s="3">
        <v>2.1696979999999999</v>
      </c>
    </row>
    <row r="6038" spans="1:8">
      <c r="A6038" s="3" t="s">
        <v>1</v>
      </c>
      <c r="B6038" s="3">
        <v>1998</v>
      </c>
      <c r="C6038" s="3">
        <v>193</v>
      </c>
      <c r="E6038" s="3">
        <v>1.2212023999999999</v>
      </c>
      <c r="F6038" s="3">
        <v>25.959896000000001</v>
      </c>
      <c r="G6038" s="3">
        <v>3.7222219999999999</v>
      </c>
      <c r="H6038" s="3">
        <v>2.2080549999999999</v>
      </c>
    </row>
    <row r="6039" spans="1:8">
      <c r="A6039" s="3" t="s">
        <v>1</v>
      </c>
      <c r="B6039" s="3">
        <v>1998</v>
      </c>
      <c r="C6039" s="3">
        <v>193</v>
      </c>
      <c r="E6039" s="3">
        <v>1.2212023999999999</v>
      </c>
      <c r="F6039" s="3">
        <v>25.959896000000001</v>
      </c>
      <c r="G6039" s="3">
        <v>3.5049999999999999</v>
      </c>
      <c r="H6039" s="3">
        <v>2.7230880000000002</v>
      </c>
    </row>
    <row r="6040" spans="1:8">
      <c r="A6040" s="3" t="s">
        <v>1</v>
      </c>
      <c r="B6040" s="3">
        <v>1998</v>
      </c>
      <c r="C6040" s="3">
        <v>193</v>
      </c>
      <c r="E6040" s="3">
        <v>1.2212023999999999</v>
      </c>
      <c r="F6040" s="3">
        <v>25.959896000000001</v>
      </c>
      <c r="G6040" s="3">
        <v>3.3142860000000001</v>
      </c>
      <c r="H6040" s="3">
        <v>2.7309060000000001</v>
      </c>
    </row>
    <row r="6041" spans="1:8">
      <c r="A6041" s="3" t="s">
        <v>1</v>
      </c>
      <c r="B6041" s="3">
        <v>1998</v>
      </c>
      <c r="C6041" s="3">
        <v>193</v>
      </c>
      <c r="E6041" s="3">
        <v>1.2212023999999999</v>
      </c>
      <c r="F6041" s="3">
        <v>25.959896000000001</v>
      </c>
      <c r="G6041" s="3">
        <v>3.5333329999999998</v>
      </c>
      <c r="H6041" s="3">
        <v>2.8034520000000001</v>
      </c>
    </row>
    <row r="6042" spans="1:8">
      <c r="A6042" s="3" t="s">
        <v>1</v>
      </c>
      <c r="B6042" s="3">
        <v>1998</v>
      </c>
      <c r="C6042" s="3">
        <v>193</v>
      </c>
      <c r="E6042" s="3">
        <v>1.2212023999999999</v>
      </c>
      <c r="F6042" s="3">
        <v>25.959896000000001</v>
      </c>
      <c r="G6042" s="3">
        <v>3.37</v>
      </c>
      <c r="H6042" s="3">
        <v>3.0329139999999999</v>
      </c>
    </row>
    <row r="6043" spans="1:8">
      <c r="A6043" s="3" t="s">
        <v>1</v>
      </c>
      <c r="B6043" s="3">
        <v>1998</v>
      </c>
      <c r="C6043" s="3">
        <v>193</v>
      </c>
      <c r="E6043" s="3">
        <v>1.2212023999999999</v>
      </c>
      <c r="F6043" s="3">
        <v>25.959896000000001</v>
      </c>
      <c r="G6043" s="3">
        <v>3.1</v>
      </c>
      <c r="H6043" s="3">
        <v>2.4329939999999999</v>
      </c>
    </row>
    <row r="6044" spans="1:8">
      <c r="A6044" s="3" t="s">
        <v>1</v>
      </c>
      <c r="B6044" s="3">
        <v>1998</v>
      </c>
      <c r="C6044" s="3">
        <v>193</v>
      </c>
      <c r="E6044" s="3">
        <v>1.2212023999999999</v>
      </c>
      <c r="F6044" s="3">
        <v>25.959896000000001</v>
      </c>
      <c r="G6044" s="3">
        <v>2.952941</v>
      </c>
      <c r="H6044" s="3">
        <v>2.8287499999999999</v>
      </c>
    </row>
    <row r="6045" spans="1:8">
      <c r="A6045" s="3" t="s">
        <v>1</v>
      </c>
      <c r="B6045" s="3">
        <v>1998</v>
      </c>
      <c r="C6045" s="3">
        <v>193</v>
      </c>
      <c r="E6045" s="3">
        <v>1.2212023999999999</v>
      </c>
      <c r="F6045" s="3">
        <v>25.959896000000001</v>
      </c>
      <c r="G6045" s="3">
        <v>2.95</v>
      </c>
      <c r="H6045" s="3">
        <v>2.6425969999999999</v>
      </c>
    </row>
    <row r="6046" spans="1:8">
      <c r="A6046" s="3" t="s">
        <v>1</v>
      </c>
      <c r="B6046" s="3">
        <v>1998</v>
      </c>
      <c r="C6046" s="3">
        <v>193</v>
      </c>
      <c r="E6046" s="3">
        <v>1.2212023999999999</v>
      </c>
      <c r="F6046" s="3">
        <v>25.959896000000001</v>
      </c>
      <c r="G6046" s="3">
        <v>2.5</v>
      </c>
      <c r="H6046" s="3">
        <v>2.8446280000000002</v>
      </c>
    </row>
    <row r="6047" spans="1:8">
      <c r="A6047" s="3" t="s">
        <v>1</v>
      </c>
      <c r="B6047" s="3">
        <v>1998</v>
      </c>
      <c r="C6047" s="3">
        <v>193</v>
      </c>
      <c r="E6047" s="3">
        <v>1.2212023999999999</v>
      </c>
      <c r="F6047" s="3">
        <v>25.959896000000001</v>
      </c>
      <c r="G6047" s="3">
        <v>2.4714290000000001</v>
      </c>
      <c r="H6047" s="3">
        <v>2.643573</v>
      </c>
    </row>
    <row r="6048" spans="1:8">
      <c r="A6048" s="3" t="s">
        <v>1</v>
      </c>
      <c r="B6048" s="3">
        <v>1998</v>
      </c>
      <c r="C6048" s="3">
        <v>193</v>
      </c>
      <c r="E6048" s="3">
        <v>1.2212023999999999</v>
      </c>
      <c r="F6048" s="3">
        <v>25.959896000000001</v>
      </c>
      <c r="G6048" s="3">
        <v>2.3466670000000001</v>
      </c>
      <c r="H6048" s="3">
        <v>2.770527</v>
      </c>
    </row>
    <row r="6049" spans="1:8">
      <c r="A6049" s="3" t="s">
        <v>1</v>
      </c>
      <c r="B6049" s="3">
        <v>1998</v>
      </c>
      <c r="C6049" s="3">
        <v>193</v>
      </c>
      <c r="E6049" s="3">
        <v>1.2212023999999999</v>
      </c>
      <c r="F6049" s="3">
        <v>25.959896000000001</v>
      </c>
      <c r="G6049" s="3">
        <v>2.5866669999999998</v>
      </c>
      <c r="H6049" s="3">
        <v>2.5917919999999999</v>
      </c>
    </row>
    <row r="6050" spans="1:8">
      <c r="A6050" s="3" t="s">
        <v>1</v>
      </c>
      <c r="B6050" s="3">
        <v>1999</v>
      </c>
      <c r="C6050" s="3">
        <v>193</v>
      </c>
      <c r="E6050" s="3">
        <v>1.1451954</v>
      </c>
      <c r="F6050" s="3">
        <v>23.753281000000001</v>
      </c>
      <c r="G6050" s="3">
        <v>3.1937500000000001</v>
      </c>
      <c r="H6050" s="3">
        <v>2.3290479999999998</v>
      </c>
    </row>
    <row r="6051" spans="1:8">
      <c r="A6051" s="3" t="s">
        <v>1</v>
      </c>
      <c r="B6051" s="3">
        <v>1999</v>
      </c>
      <c r="C6051" s="3">
        <v>193</v>
      </c>
      <c r="E6051" s="3">
        <v>1.1451954</v>
      </c>
      <c r="F6051" s="3">
        <v>23.753281000000001</v>
      </c>
      <c r="G6051" s="3">
        <v>3.1384620000000001</v>
      </c>
      <c r="H6051" s="3">
        <v>2.1503649999999999</v>
      </c>
    </row>
    <row r="6052" spans="1:8">
      <c r="A6052" s="3" t="s">
        <v>1</v>
      </c>
      <c r="B6052" s="3">
        <v>1999</v>
      </c>
      <c r="C6052" s="3">
        <v>193</v>
      </c>
      <c r="E6052" s="3">
        <v>1.1451954</v>
      </c>
      <c r="F6052" s="3">
        <v>23.753281000000001</v>
      </c>
      <c r="G6052" s="3">
        <v>3.2066669999999999</v>
      </c>
      <c r="H6052" s="3">
        <v>2.020905</v>
      </c>
    </row>
    <row r="6053" spans="1:8">
      <c r="A6053" s="3" t="s">
        <v>1</v>
      </c>
      <c r="B6053" s="3">
        <v>1999</v>
      </c>
      <c r="C6053" s="3">
        <v>193</v>
      </c>
      <c r="E6053" s="3">
        <v>1.1451954</v>
      </c>
      <c r="F6053" s="3">
        <v>23.753281000000001</v>
      </c>
      <c r="G6053" s="3">
        <v>3.1684209999999999</v>
      </c>
      <c r="H6053" s="3">
        <v>1.730591</v>
      </c>
    </row>
    <row r="6054" spans="1:8">
      <c r="A6054" s="3" t="s">
        <v>1</v>
      </c>
      <c r="B6054" s="3">
        <v>1999</v>
      </c>
      <c r="C6054" s="3">
        <v>193</v>
      </c>
      <c r="E6054" s="3">
        <v>1.1451954</v>
      </c>
      <c r="F6054" s="3">
        <v>23.753281000000001</v>
      </c>
      <c r="G6054" s="3">
        <v>3.1588229999999999</v>
      </c>
      <c r="H6054" s="3">
        <v>1.404461</v>
      </c>
    </row>
    <row r="6055" spans="1:8">
      <c r="A6055" s="3" t="s">
        <v>1</v>
      </c>
      <c r="B6055" s="3">
        <v>1999</v>
      </c>
      <c r="C6055" s="3">
        <v>193</v>
      </c>
      <c r="E6055" s="3">
        <v>1.1451954</v>
      </c>
      <c r="F6055" s="3">
        <v>23.753281000000001</v>
      </c>
      <c r="G6055" s="3">
        <v>3.1312500000000001</v>
      </c>
      <c r="H6055" s="3">
        <v>-1.2158800000000001</v>
      </c>
    </row>
    <row r="6056" spans="1:8">
      <c r="A6056" s="3" t="s">
        <v>1</v>
      </c>
      <c r="B6056" s="3">
        <v>1999</v>
      </c>
      <c r="C6056" s="3">
        <v>193</v>
      </c>
      <c r="E6056" s="3">
        <v>1.1451954</v>
      </c>
      <c r="F6056" s="3">
        <v>23.753281000000001</v>
      </c>
      <c r="G6056" s="3">
        <v>3.2111109999999998</v>
      </c>
      <c r="H6056" s="3">
        <v>-1.6830229999999999</v>
      </c>
    </row>
    <row r="6057" spans="1:8">
      <c r="A6057" s="3" t="s">
        <v>1</v>
      </c>
      <c r="B6057" s="3">
        <v>1999</v>
      </c>
      <c r="C6057" s="3">
        <v>193</v>
      </c>
      <c r="E6057" s="3">
        <v>1.1451954</v>
      </c>
      <c r="F6057" s="3">
        <v>23.753281000000001</v>
      </c>
      <c r="G6057" s="3">
        <v>3.2473679999999998</v>
      </c>
      <c r="H6057" s="3">
        <v>-1.8580369999999999</v>
      </c>
    </row>
    <row r="6058" spans="1:8">
      <c r="A6058" s="3" t="s">
        <v>1</v>
      </c>
      <c r="B6058" s="3">
        <v>1999</v>
      </c>
      <c r="C6058" s="3">
        <v>193</v>
      </c>
      <c r="E6058" s="3">
        <v>1.1451954</v>
      </c>
      <c r="F6058" s="3">
        <v>23.753281000000001</v>
      </c>
      <c r="G6058" s="3">
        <v>3.3352940000000002</v>
      </c>
      <c r="H6058" s="3">
        <v>-1.748515</v>
      </c>
    </row>
    <row r="6059" spans="1:8">
      <c r="A6059" s="3" t="s">
        <v>1</v>
      </c>
      <c r="B6059" s="3">
        <v>1999</v>
      </c>
      <c r="C6059" s="3">
        <v>193</v>
      </c>
      <c r="E6059" s="3">
        <v>1.1451954</v>
      </c>
      <c r="F6059" s="3">
        <v>23.753281000000001</v>
      </c>
      <c r="G6059" s="3">
        <v>3.5</v>
      </c>
      <c r="H6059" s="3">
        <v>-1.7212719999999999</v>
      </c>
    </row>
    <row r="6060" spans="1:8">
      <c r="A6060" s="3" t="s">
        <v>1</v>
      </c>
      <c r="B6060" s="3">
        <v>1999</v>
      </c>
      <c r="C6060" s="3">
        <v>193</v>
      </c>
      <c r="E6060" s="3">
        <v>1.1451954</v>
      </c>
      <c r="F6060" s="3">
        <v>23.753281000000001</v>
      </c>
      <c r="G6060" s="3">
        <v>3.6062500000000002</v>
      </c>
      <c r="H6060" s="3">
        <v>-1.618957</v>
      </c>
    </row>
    <row r="6061" spans="1:8">
      <c r="A6061" s="3" t="s">
        <v>1</v>
      </c>
      <c r="B6061" s="3">
        <v>1999</v>
      </c>
      <c r="C6061" s="3">
        <v>193</v>
      </c>
      <c r="E6061" s="3">
        <v>1.1451954</v>
      </c>
      <c r="F6061" s="3">
        <v>23.753281000000001</v>
      </c>
      <c r="G6061" s="3">
        <v>3.623529</v>
      </c>
      <c r="H6061" s="3">
        <v>-1.151759</v>
      </c>
    </row>
    <row r="6062" spans="1:8">
      <c r="A6062" s="3" t="s">
        <v>1</v>
      </c>
      <c r="B6062" s="3">
        <v>2000</v>
      </c>
      <c r="C6062" s="3">
        <v>193</v>
      </c>
      <c r="E6062" s="3">
        <v>1.6485696999999999</v>
      </c>
      <c r="F6062" s="3">
        <v>22.593786000000001</v>
      </c>
      <c r="G6062" s="3">
        <v>3.4588230000000002</v>
      </c>
      <c r="H6062" s="3">
        <v>-1.6389279999999999</v>
      </c>
    </row>
    <row r="6063" spans="1:8">
      <c r="A6063" s="3" t="s">
        <v>1</v>
      </c>
      <c r="B6063" s="3">
        <v>2000</v>
      </c>
      <c r="C6063" s="3">
        <v>193</v>
      </c>
      <c r="E6063" s="3">
        <v>1.6485696999999999</v>
      </c>
      <c r="F6063" s="3">
        <v>22.593786000000001</v>
      </c>
      <c r="G6063" s="3">
        <v>3.4125000000000001</v>
      </c>
      <c r="H6063" s="3">
        <v>-4.6137360000000003</v>
      </c>
    </row>
    <row r="6064" spans="1:8">
      <c r="A6064" s="3" t="s">
        <v>1</v>
      </c>
      <c r="B6064" s="3">
        <v>2000</v>
      </c>
      <c r="C6064" s="3">
        <v>193</v>
      </c>
      <c r="E6064" s="3">
        <v>1.6485696999999999</v>
      </c>
      <c r="F6064" s="3">
        <v>22.593786000000001</v>
      </c>
      <c r="G6064" s="3">
        <v>3.4210530000000001</v>
      </c>
      <c r="H6064" s="3">
        <v>-4.5781229999999997</v>
      </c>
    </row>
    <row r="6065" spans="1:8">
      <c r="A6065" s="3" t="s">
        <v>1</v>
      </c>
      <c r="B6065" s="3">
        <v>2000</v>
      </c>
      <c r="C6065" s="3">
        <v>193</v>
      </c>
      <c r="E6065" s="3">
        <v>1.6485696999999999</v>
      </c>
      <c r="F6065" s="3">
        <v>22.593786000000001</v>
      </c>
      <c r="G6065" s="3">
        <v>3.6062500000000002</v>
      </c>
      <c r="H6065" s="3">
        <v>-4.4517819999999997</v>
      </c>
    </row>
    <row r="6066" spans="1:8">
      <c r="A6066" s="3" t="s">
        <v>1</v>
      </c>
      <c r="B6066" s="3">
        <v>2000</v>
      </c>
      <c r="C6066" s="3">
        <v>193</v>
      </c>
      <c r="E6066" s="3">
        <v>1.6485696999999999</v>
      </c>
      <c r="F6066" s="3">
        <v>22.593786000000001</v>
      </c>
      <c r="G6066" s="3">
        <v>3.376471</v>
      </c>
      <c r="H6066" s="3">
        <v>-4.4749340000000002</v>
      </c>
    </row>
    <row r="6067" spans="1:8">
      <c r="A6067" s="3" t="s">
        <v>1</v>
      </c>
      <c r="B6067" s="3">
        <v>2000</v>
      </c>
      <c r="C6067" s="3">
        <v>193</v>
      </c>
      <c r="E6067" s="3">
        <v>1.6485696999999999</v>
      </c>
      <c r="F6067" s="3">
        <v>22.593786000000001</v>
      </c>
      <c r="G6067" s="3">
        <v>3.4583330000000001</v>
      </c>
      <c r="H6067" s="3">
        <v>0.89753570000000005</v>
      </c>
    </row>
    <row r="6068" spans="1:8">
      <c r="A6068" s="3" t="s">
        <v>1</v>
      </c>
      <c r="B6068" s="3">
        <v>2000</v>
      </c>
      <c r="C6068" s="3">
        <v>193</v>
      </c>
      <c r="E6068" s="3">
        <v>1.6485696999999999</v>
      </c>
      <c r="F6068" s="3">
        <v>22.593786000000001</v>
      </c>
      <c r="G6068" s="3">
        <v>3.3624999999999998</v>
      </c>
      <c r="H6068" s="3">
        <v>1.1394979999999999</v>
      </c>
    </row>
    <row r="6069" spans="1:8">
      <c r="A6069" s="3" t="s">
        <v>1</v>
      </c>
      <c r="B6069" s="3">
        <v>2000</v>
      </c>
      <c r="C6069" s="3">
        <v>193</v>
      </c>
      <c r="E6069" s="3">
        <v>1.6485696999999999</v>
      </c>
      <c r="F6069" s="3">
        <v>22.593786000000001</v>
      </c>
      <c r="G6069" s="3">
        <v>3.3777780000000002</v>
      </c>
      <c r="H6069" s="3">
        <v>-0.14427429999999999</v>
      </c>
    </row>
    <row r="6070" spans="1:8">
      <c r="A6070" s="3" t="s">
        <v>1</v>
      </c>
      <c r="B6070" s="3">
        <v>2000</v>
      </c>
      <c r="C6070" s="3">
        <v>193</v>
      </c>
      <c r="E6070" s="3">
        <v>1.6485696999999999</v>
      </c>
      <c r="F6070" s="3">
        <v>22.593786000000001</v>
      </c>
      <c r="G6070" s="3">
        <v>3.322222</v>
      </c>
      <c r="H6070" s="3">
        <v>-8.3569299999999999E-2</v>
      </c>
    </row>
    <row r="6071" spans="1:8">
      <c r="A6071" s="3" t="s">
        <v>1</v>
      </c>
      <c r="B6071" s="3">
        <v>2000</v>
      </c>
      <c r="C6071" s="3">
        <v>193</v>
      </c>
      <c r="E6071" s="3">
        <v>1.6485696999999999</v>
      </c>
      <c r="F6071" s="3">
        <v>22.593786000000001</v>
      </c>
      <c r="G6071" s="3">
        <v>3.322222</v>
      </c>
      <c r="H6071" s="3">
        <v>-0.13503709999999999</v>
      </c>
    </row>
    <row r="6072" spans="1:8">
      <c r="A6072" s="3" t="s">
        <v>1</v>
      </c>
      <c r="B6072" s="3">
        <v>2000</v>
      </c>
      <c r="C6072" s="3">
        <v>193</v>
      </c>
      <c r="E6072" s="3">
        <v>1.6485696999999999</v>
      </c>
      <c r="F6072" s="3">
        <v>22.593786000000001</v>
      </c>
      <c r="G6072" s="3">
        <v>3.3352940000000002</v>
      </c>
      <c r="H6072" s="3">
        <v>-1.8370399999999999E-2</v>
      </c>
    </row>
    <row r="6073" spans="1:8">
      <c r="A6073" s="3" t="s">
        <v>1</v>
      </c>
      <c r="B6073" s="3">
        <v>2000</v>
      </c>
      <c r="C6073" s="3">
        <v>193</v>
      </c>
      <c r="E6073" s="3">
        <v>1.6485696999999999</v>
      </c>
      <c r="F6073" s="3">
        <v>22.593786000000001</v>
      </c>
      <c r="G6073" s="3">
        <v>3.2</v>
      </c>
      <c r="H6073" s="3">
        <v>0.1114816</v>
      </c>
    </row>
    <row r="6074" spans="1:8">
      <c r="A6074" s="3" t="s">
        <v>1</v>
      </c>
      <c r="B6074" s="3">
        <v>2001</v>
      </c>
      <c r="C6074" s="3">
        <v>193</v>
      </c>
      <c r="E6074" s="3">
        <v>1.9336386999999999</v>
      </c>
      <c r="F6074" s="3">
        <v>19.552864</v>
      </c>
      <c r="G6074" s="3">
        <v>3.6294119999999999</v>
      </c>
      <c r="H6074" s="3">
        <v>0.13355700000000001</v>
      </c>
    </row>
    <row r="6075" spans="1:8">
      <c r="A6075" s="3" t="s">
        <v>1</v>
      </c>
      <c r="B6075" s="3">
        <v>2001</v>
      </c>
      <c r="C6075" s="3">
        <v>193</v>
      </c>
      <c r="E6075" s="3">
        <v>1.9336386999999999</v>
      </c>
      <c r="F6075" s="3">
        <v>19.552864</v>
      </c>
      <c r="G6075" s="3">
        <v>3.8374999999999999</v>
      </c>
      <c r="H6075" s="3">
        <v>1.193641</v>
      </c>
    </row>
    <row r="6076" spans="1:8">
      <c r="A6076" s="3" t="s">
        <v>1</v>
      </c>
      <c r="B6076" s="3">
        <v>2001</v>
      </c>
      <c r="C6076" s="3">
        <v>193</v>
      </c>
      <c r="E6076" s="3">
        <v>1.9336386999999999</v>
      </c>
      <c r="F6076" s="3">
        <v>19.552864</v>
      </c>
      <c r="G6076" s="3">
        <v>4.05</v>
      </c>
      <c r="H6076" s="3">
        <v>1.095906</v>
      </c>
    </row>
    <row r="6077" spans="1:8">
      <c r="A6077" s="3" t="s">
        <v>1</v>
      </c>
      <c r="B6077" s="3">
        <v>2001</v>
      </c>
      <c r="C6077" s="3">
        <v>193</v>
      </c>
      <c r="E6077" s="3">
        <v>1.9336386999999999</v>
      </c>
      <c r="F6077" s="3">
        <v>19.552864</v>
      </c>
      <c r="G6077" s="3">
        <v>3.983333</v>
      </c>
      <c r="H6077" s="3">
        <v>1.4069400000000001</v>
      </c>
    </row>
    <row r="6078" spans="1:8">
      <c r="A6078" s="3" t="s">
        <v>1</v>
      </c>
      <c r="B6078" s="3">
        <v>2001</v>
      </c>
      <c r="C6078" s="3">
        <v>193</v>
      </c>
      <c r="E6078" s="3">
        <v>1.9336386999999999</v>
      </c>
      <c r="F6078" s="3">
        <v>19.552864</v>
      </c>
      <c r="G6078" s="3">
        <v>3.8937499999999998</v>
      </c>
      <c r="H6078" s="3">
        <v>1.221471</v>
      </c>
    </row>
    <row r="6079" spans="1:8">
      <c r="A6079" s="3" t="s">
        <v>1</v>
      </c>
      <c r="B6079" s="3">
        <v>2001</v>
      </c>
      <c r="C6079" s="3">
        <v>193</v>
      </c>
      <c r="E6079" s="3">
        <v>1.9336386999999999</v>
      </c>
      <c r="F6079" s="3">
        <v>19.552864</v>
      </c>
      <c r="G6079" s="3">
        <v>4.0235300000000001</v>
      </c>
      <c r="H6079" s="3">
        <v>0.45862649999999999</v>
      </c>
    </row>
    <row r="6080" spans="1:8">
      <c r="A6080" s="3" t="s">
        <v>1</v>
      </c>
      <c r="B6080" s="3">
        <v>2001</v>
      </c>
      <c r="C6080" s="3">
        <v>193</v>
      </c>
      <c r="E6080" s="3">
        <v>1.9336386999999999</v>
      </c>
      <c r="F6080" s="3">
        <v>19.552864</v>
      </c>
      <c r="G6080" s="3">
        <v>4.0999999999999996</v>
      </c>
      <c r="H6080" s="3">
        <v>0.3775405</v>
      </c>
    </row>
    <row r="6081" spans="1:8">
      <c r="A6081" s="3" t="s">
        <v>1</v>
      </c>
      <c r="B6081" s="3">
        <v>2001</v>
      </c>
      <c r="C6081" s="3">
        <v>193</v>
      </c>
      <c r="E6081" s="3">
        <v>1.9336386999999999</v>
      </c>
      <c r="F6081" s="3">
        <v>19.552864</v>
      </c>
      <c r="G6081" s="3">
        <v>3.9937499999999999</v>
      </c>
      <c r="H6081" s="3">
        <v>-0.1122639</v>
      </c>
    </row>
    <row r="6082" spans="1:8">
      <c r="A6082" s="3" t="s">
        <v>1</v>
      </c>
      <c r="B6082" s="3">
        <v>2001</v>
      </c>
      <c r="C6082" s="3">
        <v>193</v>
      </c>
      <c r="E6082" s="3">
        <v>1.9336386999999999</v>
      </c>
      <c r="F6082" s="3">
        <v>19.552864</v>
      </c>
      <c r="G6082" s="3">
        <v>3.98</v>
      </c>
      <c r="H6082" s="3">
        <v>-0.18662680000000001</v>
      </c>
    </row>
    <row r="6083" spans="1:8">
      <c r="A6083" s="3" t="s">
        <v>1</v>
      </c>
      <c r="B6083" s="3">
        <v>2001</v>
      </c>
      <c r="C6083" s="3">
        <v>193</v>
      </c>
      <c r="E6083" s="3">
        <v>1.9336386999999999</v>
      </c>
      <c r="F6083" s="3">
        <v>19.552864</v>
      </c>
      <c r="G6083" s="3">
        <v>3.4133330000000002</v>
      </c>
      <c r="H6083" s="3">
        <v>-0.28133740000000002</v>
      </c>
    </row>
    <row r="6084" spans="1:8">
      <c r="A6084" s="3" t="s">
        <v>1</v>
      </c>
      <c r="B6084" s="3">
        <v>2001</v>
      </c>
      <c r="C6084" s="3">
        <v>193</v>
      </c>
      <c r="E6084" s="3">
        <v>1.9336386999999999</v>
      </c>
      <c r="F6084" s="3">
        <v>19.552864</v>
      </c>
      <c r="G6084" s="3">
        <v>3.2214290000000001</v>
      </c>
      <c r="H6084" s="3">
        <v>-0.23714730000000001</v>
      </c>
    </row>
    <row r="6085" spans="1:8">
      <c r="A6085" s="3" t="s">
        <v>1</v>
      </c>
      <c r="B6085" s="3">
        <v>2001</v>
      </c>
      <c r="C6085" s="3">
        <v>193</v>
      </c>
      <c r="E6085" s="3">
        <v>1.9336386999999999</v>
      </c>
      <c r="F6085" s="3">
        <v>19.552864</v>
      </c>
      <c r="G6085" s="3">
        <v>3.266667</v>
      </c>
      <c r="H6085" s="3">
        <v>-0.27781610000000001</v>
      </c>
    </row>
    <row r="6086" spans="1:8">
      <c r="A6086" s="3" t="s">
        <v>1</v>
      </c>
      <c r="B6086" s="3">
        <v>2002</v>
      </c>
      <c r="C6086" s="3">
        <v>193</v>
      </c>
      <c r="E6086" s="3">
        <v>0.69018239000000003</v>
      </c>
      <c r="F6086" s="3">
        <v>17.169194999999998</v>
      </c>
      <c r="G6086" s="3">
        <v>3.6529410000000002</v>
      </c>
      <c r="H6086" s="3">
        <v>-0.41547980000000001</v>
      </c>
    </row>
    <row r="6087" spans="1:8">
      <c r="A6087" s="3" t="s">
        <v>1</v>
      </c>
      <c r="B6087" s="3">
        <v>2002</v>
      </c>
      <c r="C6087" s="3">
        <v>193</v>
      </c>
      <c r="E6087" s="3">
        <v>0.69018239000000003</v>
      </c>
      <c r="F6087" s="3">
        <v>17.169194999999998</v>
      </c>
      <c r="G6087" s="3">
        <v>3.6466669999999999</v>
      </c>
      <c r="H6087" s="3">
        <v>0.27652569999999999</v>
      </c>
    </row>
    <row r="6088" spans="1:8">
      <c r="A6088" s="3" t="s">
        <v>1</v>
      </c>
      <c r="B6088" s="3">
        <v>2002</v>
      </c>
      <c r="C6088" s="3">
        <v>193</v>
      </c>
      <c r="E6088" s="3">
        <v>0.69018239000000003</v>
      </c>
      <c r="F6088" s="3">
        <v>17.169194999999998</v>
      </c>
      <c r="G6088" s="3">
        <v>3.7705880000000001</v>
      </c>
      <c r="H6088" s="3">
        <v>0.32884180000000002</v>
      </c>
    </row>
    <row r="6089" spans="1:8">
      <c r="A6089" s="3" t="s">
        <v>1</v>
      </c>
      <c r="B6089" s="3">
        <v>2002</v>
      </c>
      <c r="C6089" s="3">
        <v>193</v>
      </c>
      <c r="E6089" s="3">
        <v>0.69018239000000003</v>
      </c>
      <c r="F6089" s="3">
        <v>17.169194999999998</v>
      </c>
      <c r="G6089" s="3">
        <v>3.8588239999999998</v>
      </c>
      <c r="H6089" s="3">
        <v>0.1635596</v>
      </c>
    </row>
    <row r="6090" spans="1:8">
      <c r="A6090" s="3" t="s">
        <v>1</v>
      </c>
      <c r="B6090" s="3">
        <v>2002</v>
      </c>
      <c r="C6090" s="3">
        <v>193</v>
      </c>
      <c r="E6090" s="3">
        <v>0.69018239000000003</v>
      </c>
      <c r="F6090" s="3">
        <v>17.169194999999998</v>
      </c>
      <c r="G6090" s="3">
        <v>3.9</v>
      </c>
      <c r="H6090" s="3">
        <v>0.19442300000000001</v>
      </c>
    </row>
    <row r="6091" spans="1:8">
      <c r="A6091" s="3" t="s">
        <v>1</v>
      </c>
      <c r="B6091" s="3">
        <v>2002</v>
      </c>
      <c r="C6091" s="3">
        <v>193</v>
      </c>
      <c r="E6091" s="3">
        <v>0.69018239000000003</v>
      </c>
      <c r="F6091" s="3">
        <v>17.169194999999998</v>
      </c>
      <c r="G6091" s="3">
        <v>3.8875000000000002</v>
      </c>
      <c r="H6091" s="3">
        <v>0.61118220000000001</v>
      </c>
    </row>
    <row r="6092" spans="1:8">
      <c r="A6092" s="3" t="s">
        <v>1</v>
      </c>
      <c r="B6092" s="3">
        <v>2002</v>
      </c>
      <c r="C6092" s="3">
        <v>193</v>
      </c>
      <c r="E6092" s="3">
        <v>0.69018239000000003</v>
      </c>
      <c r="F6092" s="3">
        <v>17.169194999999998</v>
      </c>
      <c r="G6092" s="3">
        <v>3.7749999999999999</v>
      </c>
      <c r="H6092" s="3">
        <v>0.3440048</v>
      </c>
    </row>
    <row r="6093" spans="1:8">
      <c r="A6093" s="3" t="s">
        <v>1</v>
      </c>
      <c r="B6093" s="3">
        <v>2002</v>
      </c>
      <c r="C6093" s="3">
        <v>193</v>
      </c>
      <c r="E6093" s="3">
        <v>0.69018239000000003</v>
      </c>
      <c r="F6093" s="3">
        <v>17.169194999999998</v>
      </c>
      <c r="G6093" s="3">
        <v>3.7285710000000001</v>
      </c>
      <c r="H6093" s="3">
        <v>0.2360196</v>
      </c>
    </row>
    <row r="6094" spans="1:8">
      <c r="A6094" s="3" t="s">
        <v>1</v>
      </c>
      <c r="B6094" s="3">
        <v>2002</v>
      </c>
      <c r="C6094" s="3">
        <v>193</v>
      </c>
      <c r="E6094" s="3">
        <v>0.69018239000000003</v>
      </c>
      <c r="F6094" s="3">
        <v>17.169194999999998</v>
      </c>
      <c r="G6094" s="3">
        <v>3.4333330000000002</v>
      </c>
      <c r="H6094" s="3">
        <v>0.20853389999999999</v>
      </c>
    </row>
    <row r="6095" spans="1:8">
      <c r="A6095" s="3" t="s">
        <v>1</v>
      </c>
      <c r="B6095" s="3">
        <v>2002</v>
      </c>
      <c r="C6095" s="3">
        <v>193</v>
      </c>
      <c r="E6095" s="3">
        <v>0.69018239000000003</v>
      </c>
      <c r="F6095" s="3">
        <v>17.169194999999998</v>
      </c>
      <c r="G6095" s="3">
        <v>3.45</v>
      </c>
      <c r="H6095" s="3">
        <v>1.2202550000000001</v>
      </c>
    </row>
    <row r="6096" spans="1:8">
      <c r="A6096" s="3" t="s">
        <v>1</v>
      </c>
      <c r="B6096" s="3">
        <v>2002</v>
      </c>
      <c r="C6096" s="3">
        <v>193</v>
      </c>
      <c r="E6096" s="3">
        <v>0.69018239000000003</v>
      </c>
      <c r="F6096" s="3">
        <v>17.169194999999998</v>
      </c>
      <c r="G6096" s="3">
        <v>3.25</v>
      </c>
      <c r="H6096" s="3">
        <v>1.2331920000000001</v>
      </c>
    </row>
    <row r="6097" spans="1:8">
      <c r="A6097" s="3" t="s">
        <v>1</v>
      </c>
      <c r="B6097" s="3">
        <v>2002</v>
      </c>
      <c r="C6097" s="3">
        <v>193</v>
      </c>
      <c r="E6097" s="3">
        <v>0.69018239000000003</v>
      </c>
      <c r="F6097" s="3">
        <v>17.169194999999998</v>
      </c>
      <c r="G6097" s="3">
        <v>3.1785709999999998</v>
      </c>
      <c r="H6097" s="3">
        <v>0.97790489999999997</v>
      </c>
    </row>
    <row r="6098" spans="1:8">
      <c r="A6098" s="3" t="s">
        <v>1</v>
      </c>
      <c r="B6098" s="3">
        <v>2003</v>
      </c>
      <c r="C6098" s="3">
        <v>193</v>
      </c>
      <c r="E6098" s="3">
        <v>0.85412860000000002</v>
      </c>
      <c r="F6098" s="3">
        <v>15.048965000000001</v>
      </c>
      <c r="G6098" s="3">
        <v>3.8</v>
      </c>
      <c r="H6098" s="3">
        <v>0.65051230000000004</v>
      </c>
    </row>
    <row r="6099" spans="1:8">
      <c r="A6099" s="3" t="s">
        <v>1</v>
      </c>
      <c r="B6099" s="3">
        <v>2003</v>
      </c>
      <c r="C6099" s="3">
        <v>193</v>
      </c>
      <c r="E6099" s="3">
        <v>0.85412860000000002</v>
      </c>
      <c r="F6099" s="3">
        <v>15.048965000000001</v>
      </c>
      <c r="G6099" s="3">
        <v>3.733333</v>
      </c>
      <c r="H6099" s="3">
        <v>0.56595430000000002</v>
      </c>
    </row>
    <row r="6100" spans="1:8">
      <c r="A6100" s="3" t="s">
        <v>1</v>
      </c>
      <c r="B6100" s="3">
        <v>2003</v>
      </c>
      <c r="C6100" s="3">
        <v>193</v>
      </c>
      <c r="E6100" s="3">
        <v>0.85412860000000002</v>
      </c>
      <c r="F6100" s="3">
        <v>15.048965000000001</v>
      </c>
      <c r="G6100" s="3">
        <v>3.75</v>
      </c>
      <c r="H6100" s="3">
        <v>0.58113519999999996</v>
      </c>
    </row>
    <row r="6101" spans="1:8">
      <c r="A6101" s="3" t="s">
        <v>1</v>
      </c>
      <c r="B6101" s="3">
        <v>2003</v>
      </c>
      <c r="C6101" s="3">
        <v>193</v>
      </c>
      <c r="E6101" s="3">
        <v>0.85412860000000002</v>
      </c>
      <c r="F6101" s="3">
        <v>15.048965000000001</v>
      </c>
      <c r="G6101" s="3">
        <v>3.76</v>
      </c>
      <c r="H6101" s="3">
        <v>0.54480890000000004</v>
      </c>
    </row>
    <row r="6102" spans="1:8">
      <c r="A6102" s="3" t="s">
        <v>1</v>
      </c>
      <c r="B6102" s="3">
        <v>2003</v>
      </c>
      <c r="C6102" s="3">
        <v>193</v>
      </c>
      <c r="E6102" s="3">
        <v>0.85412860000000002</v>
      </c>
      <c r="F6102" s="3">
        <v>15.048965000000001</v>
      </c>
      <c r="G6102" s="3">
        <v>3.6230769999999999</v>
      </c>
      <c r="H6102" s="3">
        <v>0.52352609999999999</v>
      </c>
    </row>
    <row r="6103" spans="1:8">
      <c r="A6103" s="3" t="s">
        <v>1</v>
      </c>
      <c r="B6103" s="3">
        <v>2003</v>
      </c>
      <c r="C6103" s="3">
        <v>193</v>
      </c>
      <c r="E6103" s="3">
        <v>0.85412860000000002</v>
      </c>
      <c r="F6103" s="3">
        <v>15.048965000000001</v>
      </c>
      <c r="G6103" s="3">
        <v>3.5687500000000001</v>
      </c>
      <c r="H6103" s="3">
        <v>0.10748389999999999</v>
      </c>
    </row>
    <row r="6104" spans="1:8">
      <c r="A6104" s="3" t="s">
        <v>1</v>
      </c>
      <c r="B6104" s="3">
        <v>2003</v>
      </c>
      <c r="C6104" s="3">
        <v>193</v>
      </c>
      <c r="E6104" s="3">
        <v>0.85412860000000002</v>
      </c>
      <c r="F6104" s="3">
        <v>15.048965000000001</v>
      </c>
      <c r="G6104" s="3">
        <v>3.5750000000000002</v>
      </c>
      <c r="H6104" s="3">
        <v>0.26643030000000001</v>
      </c>
    </row>
    <row r="6105" spans="1:8">
      <c r="A6105" s="3" t="s">
        <v>1</v>
      </c>
      <c r="B6105" s="3">
        <v>2003</v>
      </c>
      <c r="C6105" s="3">
        <v>193</v>
      </c>
      <c r="E6105" s="3">
        <v>0.85412860000000002</v>
      </c>
      <c r="F6105" s="3">
        <v>15.048965000000001</v>
      </c>
      <c r="G6105" s="3">
        <v>3.6058819999999998</v>
      </c>
      <c r="H6105" s="3">
        <v>0.15524160000000001</v>
      </c>
    </row>
    <row r="6106" spans="1:8">
      <c r="A6106" s="3" t="s">
        <v>1</v>
      </c>
      <c r="B6106" s="3">
        <v>2003</v>
      </c>
      <c r="C6106" s="3">
        <v>193</v>
      </c>
      <c r="E6106" s="3">
        <v>0.85412860000000002</v>
      </c>
      <c r="F6106" s="3">
        <v>15.048965000000001</v>
      </c>
      <c r="G6106" s="3">
        <v>3.8235290000000002</v>
      </c>
      <c r="H6106" s="3">
        <v>0.1820001</v>
      </c>
    </row>
    <row r="6107" spans="1:8">
      <c r="A6107" s="3" t="s">
        <v>1</v>
      </c>
      <c r="B6107" s="3">
        <v>2003</v>
      </c>
      <c r="C6107" s="3">
        <v>193</v>
      </c>
      <c r="E6107" s="3">
        <v>0.85412860000000002</v>
      </c>
      <c r="F6107" s="3">
        <v>15.048965000000001</v>
      </c>
      <c r="G6107" s="3">
        <v>3.8368419999999999</v>
      </c>
      <c r="H6107" s="3">
        <v>0.24888189999999999</v>
      </c>
    </row>
    <row r="6108" spans="1:8">
      <c r="A6108" s="3" t="s">
        <v>1</v>
      </c>
      <c r="B6108" s="3">
        <v>2003</v>
      </c>
      <c r="C6108" s="3">
        <v>193</v>
      </c>
      <c r="E6108" s="3">
        <v>0.85412860000000002</v>
      </c>
      <c r="F6108" s="3">
        <v>15.048965000000001</v>
      </c>
      <c r="G6108" s="3">
        <v>3.842857</v>
      </c>
      <c r="H6108" s="3">
        <v>0.36278329999999998</v>
      </c>
    </row>
    <row r="6109" spans="1:8">
      <c r="A6109" s="3" t="s">
        <v>1</v>
      </c>
      <c r="B6109" s="3">
        <v>2003</v>
      </c>
      <c r="C6109" s="3">
        <v>193</v>
      </c>
      <c r="E6109" s="3">
        <v>0.85412860000000002</v>
      </c>
      <c r="F6109" s="3">
        <v>15.048965000000001</v>
      </c>
      <c r="G6109" s="3">
        <v>3.838095</v>
      </c>
      <c r="H6109" s="3">
        <v>0.33856710000000001</v>
      </c>
    </row>
    <row r="6110" spans="1:8">
      <c r="A6110" s="3" t="s">
        <v>1</v>
      </c>
      <c r="B6110" s="3">
        <v>2004</v>
      </c>
      <c r="C6110" s="3">
        <v>193</v>
      </c>
      <c r="E6110" s="3">
        <v>1.3462533000000001</v>
      </c>
      <c r="F6110" s="3">
        <v>13.225256</v>
      </c>
      <c r="G6110" s="3">
        <v>3.3882349999999999</v>
      </c>
      <c r="H6110" s="3">
        <v>0.33753559999999999</v>
      </c>
    </row>
    <row r="6111" spans="1:8">
      <c r="A6111" s="3" t="s">
        <v>1</v>
      </c>
      <c r="B6111" s="3">
        <v>2004</v>
      </c>
      <c r="C6111" s="3">
        <v>193</v>
      </c>
      <c r="E6111" s="3">
        <v>1.3462533000000001</v>
      </c>
      <c r="F6111" s="3">
        <v>13.225256</v>
      </c>
      <c r="G6111" s="3">
        <v>3.3650000000000002</v>
      </c>
      <c r="H6111" s="3">
        <v>6.10775E-2</v>
      </c>
    </row>
    <row r="6112" spans="1:8">
      <c r="A6112" s="3" t="s">
        <v>1</v>
      </c>
      <c r="B6112" s="3">
        <v>2004</v>
      </c>
      <c r="C6112" s="3">
        <v>193</v>
      </c>
      <c r="E6112" s="3">
        <v>1.3462533000000001</v>
      </c>
      <c r="F6112" s="3">
        <v>13.225256</v>
      </c>
      <c r="G6112" s="3">
        <v>3.3101720000000001</v>
      </c>
      <c r="H6112" s="3">
        <v>0.1101866</v>
      </c>
    </row>
    <row r="6113" spans="1:8">
      <c r="A6113" s="3" t="s">
        <v>1</v>
      </c>
      <c r="B6113" s="3">
        <v>2004</v>
      </c>
      <c r="C6113" s="3">
        <v>193</v>
      </c>
      <c r="E6113" s="3">
        <v>1.3462533000000001</v>
      </c>
      <c r="F6113" s="3">
        <v>13.225256</v>
      </c>
      <c r="G6113" s="3">
        <v>3.2930429999999999</v>
      </c>
      <c r="H6113" s="3">
        <v>0.10062160000000001</v>
      </c>
    </row>
    <row r="6114" spans="1:8">
      <c r="A6114" s="3" t="s">
        <v>1</v>
      </c>
      <c r="B6114" s="3">
        <v>2004</v>
      </c>
      <c r="C6114" s="3">
        <v>193</v>
      </c>
      <c r="E6114" s="3">
        <v>1.3462533000000001</v>
      </c>
      <c r="F6114" s="3">
        <v>13.225256</v>
      </c>
      <c r="G6114" s="3">
        <v>3.2683879999999998</v>
      </c>
      <c r="H6114" s="3">
        <v>0.1063591</v>
      </c>
    </row>
    <row r="6115" spans="1:8">
      <c r="A6115" s="3" t="s">
        <v>1</v>
      </c>
      <c r="B6115" s="3">
        <v>2004</v>
      </c>
      <c r="C6115" s="3">
        <v>193</v>
      </c>
      <c r="E6115" s="3">
        <v>1.3462533000000001</v>
      </c>
      <c r="F6115" s="3">
        <v>13.225256</v>
      </c>
      <c r="G6115" s="3">
        <v>3.448636</v>
      </c>
      <c r="H6115" s="3">
        <v>0.1048684</v>
      </c>
    </row>
    <row r="6116" spans="1:8">
      <c r="A6116" s="3" t="s">
        <v>1</v>
      </c>
      <c r="B6116" s="3">
        <v>2004</v>
      </c>
      <c r="C6116" s="3">
        <v>193</v>
      </c>
      <c r="E6116" s="3">
        <v>1.3462533000000001</v>
      </c>
      <c r="F6116" s="3">
        <v>13.225256</v>
      </c>
      <c r="G6116" s="3">
        <v>3.4124620000000001</v>
      </c>
      <c r="H6116" s="3">
        <v>0.26080950000000003</v>
      </c>
    </row>
    <row r="6117" spans="1:8">
      <c r="A6117" s="3" t="s">
        <v>1</v>
      </c>
      <c r="B6117" s="3">
        <v>2004</v>
      </c>
      <c r="C6117" s="3">
        <v>193</v>
      </c>
      <c r="E6117" s="3">
        <v>1.3462533000000001</v>
      </c>
      <c r="F6117" s="3">
        <v>13.225256</v>
      </c>
      <c r="G6117" s="3">
        <v>3.5095010000000002</v>
      </c>
      <c r="H6117" s="3">
        <v>-0.1237742</v>
      </c>
    </row>
    <row r="6118" spans="1:8">
      <c r="A6118" s="3" t="s">
        <v>1</v>
      </c>
      <c r="B6118" s="3">
        <v>2004</v>
      </c>
      <c r="C6118" s="3">
        <v>193</v>
      </c>
      <c r="E6118" s="3">
        <v>1.3462533000000001</v>
      </c>
      <c r="F6118" s="3">
        <v>13.225256</v>
      </c>
      <c r="G6118" s="3">
        <v>3.4236360000000001</v>
      </c>
      <c r="H6118" s="3">
        <v>-0.1140827</v>
      </c>
    </row>
    <row r="6119" spans="1:8">
      <c r="A6119" s="3" t="s">
        <v>1</v>
      </c>
      <c r="B6119" s="3">
        <v>2004</v>
      </c>
      <c r="C6119" s="3">
        <v>193</v>
      </c>
      <c r="E6119" s="3">
        <v>1.3462533000000001</v>
      </c>
      <c r="F6119" s="3">
        <v>13.225256</v>
      </c>
      <c r="G6119" s="3">
        <v>3.4058989999999998</v>
      </c>
      <c r="H6119" s="3">
        <v>9.7990999999999998E-3</v>
      </c>
    </row>
    <row r="6120" spans="1:8">
      <c r="A6120" s="3" t="s">
        <v>1</v>
      </c>
      <c r="B6120" s="3">
        <v>2004</v>
      </c>
      <c r="C6120" s="3">
        <v>193</v>
      </c>
      <c r="E6120" s="3">
        <v>1.3462533000000001</v>
      </c>
      <c r="F6120" s="3">
        <v>13.225256</v>
      </c>
      <c r="G6120" s="3">
        <v>3.4067859999999999</v>
      </c>
      <c r="H6120" s="3">
        <v>-1.30948E-2</v>
      </c>
    </row>
    <row r="6121" spans="1:8">
      <c r="A6121" s="3" t="s">
        <v>1</v>
      </c>
      <c r="B6121" s="3">
        <v>2004</v>
      </c>
      <c r="C6121" s="3">
        <v>193</v>
      </c>
      <c r="E6121" s="3">
        <v>1.3462533000000001</v>
      </c>
      <c r="F6121" s="3">
        <v>13.225256</v>
      </c>
      <c r="G6121" s="3">
        <v>3.2055189999999998</v>
      </c>
      <c r="H6121" s="3">
        <v>2.3880499999999999E-2</v>
      </c>
    </row>
    <row r="6122" spans="1:8">
      <c r="A6122" s="3" t="s">
        <v>1</v>
      </c>
      <c r="B6122" s="3">
        <v>2005</v>
      </c>
      <c r="C6122" s="3">
        <v>193</v>
      </c>
      <c r="E6122" s="3">
        <v>1.316309</v>
      </c>
      <c r="F6122" s="3">
        <v>11.943669999999999</v>
      </c>
      <c r="G6122" s="3">
        <v>3.4239700000000002</v>
      </c>
      <c r="H6122" s="3">
        <v>6.7059499999999994E-2</v>
      </c>
    </row>
    <row r="6123" spans="1:8">
      <c r="A6123" s="3" t="s">
        <v>1</v>
      </c>
      <c r="B6123" s="3">
        <v>2005</v>
      </c>
      <c r="C6123" s="3">
        <v>193</v>
      </c>
      <c r="E6123" s="3">
        <v>1.316309</v>
      </c>
      <c r="F6123" s="3">
        <v>11.943669999999999</v>
      </c>
      <c r="G6123" s="3">
        <v>3.42665</v>
      </c>
      <c r="H6123" s="3">
        <v>0.46573579999999998</v>
      </c>
    </row>
    <row r="6124" spans="1:8">
      <c r="A6124" s="3" t="s">
        <v>1</v>
      </c>
      <c r="B6124" s="3">
        <v>2005</v>
      </c>
      <c r="C6124" s="3">
        <v>193</v>
      </c>
      <c r="E6124" s="3">
        <v>1.316309</v>
      </c>
      <c r="F6124" s="3">
        <v>11.943669999999999</v>
      </c>
      <c r="G6124" s="3">
        <v>3.3741059999999998</v>
      </c>
      <c r="H6124" s="3">
        <v>0.50789669999999998</v>
      </c>
    </row>
    <row r="6125" spans="1:8">
      <c r="A6125" s="3" t="s">
        <v>1</v>
      </c>
      <c r="B6125" s="3">
        <v>2005</v>
      </c>
      <c r="C6125" s="3">
        <v>193</v>
      </c>
      <c r="E6125" s="3">
        <v>1.316309</v>
      </c>
      <c r="F6125" s="3">
        <v>11.943669999999999</v>
      </c>
      <c r="G6125" s="3">
        <v>3.236542</v>
      </c>
      <c r="H6125" s="3">
        <v>0.71783770000000002</v>
      </c>
    </row>
    <row r="6126" spans="1:8">
      <c r="A6126" s="3" t="s">
        <v>1</v>
      </c>
      <c r="B6126" s="3">
        <v>2005</v>
      </c>
      <c r="C6126" s="3">
        <v>193</v>
      </c>
      <c r="E6126" s="3">
        <v>1.316309</v>
      </c>
      <c r="F6126" s="3">
        <v>11.943669999999999</v>
      </c>
      <c r="G6126" s="3">
        <v>3.1447989999999999</v>
      </c>
      <c r="H6126" s="3">
        <v>0.78984710000000002</v>
      </c>
    </row>
    <row r="6127" spans="1:8">
      <c r="A6127" s="3" t="s">
        <v>1</v>
      </c>
      <c r="B6127" s="3">
        <v>2005</v>
      </c>
      <c r="C6127" s="3">
        <v>193</v>
      </c>
      <c r="E6127" s="3">
        <v>1.316309</v>
      </c>
      <c r="F6127" s="3">
        <v>11.943669999999999</v>
      </c>
      <c r="G6127" s="3">
        <v>3.1857139999999999</v>
      </c>
      <c r="H6127" s="3">
        <v>-0.2568397</v>
      </c>
    </row>
    <row r="6128" spans="1:8">
      <c r="A6128" s="3" t="s">
        <v>1</v>
      </c>
      <c r="B6128" s="3">
        <v>2005</v>
      </c>
      <c r="C6128" s="3">
        <v>193</v>
      </c>
      <c r="E6128" s="3">
        <v>1.316309</v>
      </c>
      <c r="F6128" s="3">
        <v>11.943669999999999</v>
      </c>
      <c r="G6128" s="3">
        <v>3.1127639999999999</v>
      </c>
      <c r="H6128" s="3">
        <v>3.8006699999999997E-2</v>
      </c>
    </row>
    <row r="6129" spans="1:8">
      <c r="A6129" s="3" t="s">
        <v>1</v>
      </c>
      <c r="B6129" s="3">
        <v>2005</v>
      </c>
      <c r="C6129" s="3">
        <v>193</v>
      </c>
      <c r="E6129" s="3">
        <v>1.316309</v>
      </c>
      <c r="F6129" s="3">
        <v>11.943669999999999</v>
      </c>
      <c r="G6129" s="3">
        <v>3.1369229999999999</v>
      </c>
      <c r="H6129" s="3">
        <v>0.1036309</v>
      </c>
    </row>
    <row r="6130" spans="1:8">
      <c r="A6130" s="3" t="s">
        <v>1</v>
      </c>
      <c r="B6130" s="3">
        <v>2005</v>
      </c>
      <c r="C6130" s="3">
        <v>193</v>
      </c>
      <c r="E6130" s="3">
        <v>1.316309</v>
      </c>
      <c r="F6130" s="3">
        <v>11.943669999999999</v>
      </c>
      <c r="G6130" s="3">
        <v>3.2555559999999999</v>
      </c>
      <c r="H6130" s="3">
        <v>-4.8428199999999998E-2</v>
      </c>
    </row>
    <row r="6131" spans="1:8">
      <c r="A6131" s="3" t="s">
        <v>1</v>
      </c>
      <c r="B6131" s="3">
        <v>2005</v>
      </c>
      <c r="C6131" s="3">
        <v>193</v>
      </c>
      <c r="E6131" s="3">
        <v>1.316309</v>
      </c>
      <c r="F6131" s="3">
        <v>11.943669999999999</v>
      </c>
      <c r="G6131" s="3">
        <v>3.374126</v>
      </c>
      <c r="H6131" s="3">
        <v>-5.5864200000000003E-2</v>
      </c>
    </row>
    <row r="6132" spans="1:8">
      <c r="A6132" s="3" t="s">
        <v>1</v>
      </c>
      <c r="B6132" s="3">
        <v>2005</v>
      </c>
      <c r="C6132" s="3">
        <v>193</v>
      </c>
      <c r="E6132" s="3">
        <v>1.316309</v>
      </c>
      <c r="F6132" s="3">
        <v>11.943669999999999</v>
      </c>
      <c r="G6132" s="3">
        <v>3.3821099999999999</v>
      </c>
      <c r="H6132" s="3">
        <v>1.4179000000000001E-2</v>
      </c>
    </row>
    <row r="6133" spans="1:8">
      <c r="A6133" s="3" t="s">
        <v>1</v>
      </c>
      <c r="B6133" s="3">
        <v>2005</v>
      </c>
      <c r="C6133" s="3">
        <v>193</v>
      </c>
      <c r="E6133" s="3">
        <v>1.316309</v>
      </c>
      <c r="F6133" s="3">
        <v>11.943669999999999</v>
      </c>
      <c r="G6133" s="3">
        <v>3.2678029999999998</v>
      </c>
      <c r="H6133" s="3">
        <v>0.1456895</v>
      </c>
    </row>
    <row r="6134" spans="1:8">
      <c r="A6134" s="3" t="s">
        <v>1</v>
      </c>
      <c r="B6134" s="3">
        <v>2006</v>
      </c>
      <c r="C6134" s="3">
        <v>193</v>
      </c>
      <c r="E6134" s="3">
        <v>1.5686144</v>
      </c>
      <c r="F6134" s="3">
        <v>10.894323999999999</v>
      </c>
      <c r="G6134" s="3">
        <v>3.3754300000000002</v>
      </c>
      <c r="H6134" s="3">
        <v>0.22408059999999999</v>
      </c>
    </row>
    <row r="6135" spans="1:8">
      <c r="A6135" s="3" t="s">
        <v>1</v>
      </c>
      <c r="B6135" s="3">
        <v>2006</v>
      </c>
      <c r="C6135" s="3">
        <v>193</v>
      </c>
      <c r="E6135" s="3">
        <v>1.5686144</v>
      </c>
      <c r="F6135" s="3">
        <v>10.894323999999999</v>
      </c>
      <c r="G6135" s="3">
        <v>3.4013230000000001</v>
      </c>
      <c r="H6135" s="3">
        <v>1.002672</v>
      </c>
    </row>
    <row r="6136" spans="1:8">
      <c r="A6136" s="3" t="s">
        <v>1</v>
      </c>
      <c r="B6136" s="3">
        <v>2006</v>
      </c>
      <c r="C6136" s="3">
        <v>193</v>
      </c>
      <c r="E6136" s="3">
        <v>1.5686144</v>
      </c>
      <c r="F6136" s="3">
        <v>10.894323999999999</v>
      </c>
      <c r="G6136" s="3">
        <v>3.3735469999999999</v>
      </c>
      <c r="H6136" s="3">
        <v>1.0081549999999999</v>
      </c>
    </row>
    <row r="6137" spans="1:8">
      <c r="A6137" s="3" t="s">
        <v>1</v>
      </c>
      <c r="B6137" s="3">
        <v>2006</v>
      </c>
      <c r="C6137" s="3">
        <v>193</v>
      </c>
      <c r="E6137" s="3">
        <v>1.5686144</v>
      </c>
      <c r="F6137" s="3">
        <v>10.894323999999999</v>
      </c>
      <c r="G6137" s="3">
        <v>3.4200629999999999</v>
      </c>
      <c r="H6137" s="3">
        <v>0.89294180000000001</v>
      </c>
    </row>
    <row r="6138" spans="1:8">
      <c r="A6138" s="3" t="s">
        <v>1</v>
      </c>
      <c r="B6138" s="3">
        <v>2006</v>
      </c>
      <c r="C6138" s="3">
        <v>193</v>
      </c>
      <c r="E6138" s="3">
        <v>1.5686144</v>
      </c>
      <c r="F6138" s="3">
        <v>10.894323999999999</v>
      </c>
      <c r="G6138" s="3">
        <v>3.4057599999999999</v>
      </c>
      <c r="H6138" s="3">
        <v>0.68826529999999997</v>
      </c>
    </row>
    <row r="6139" spans="1:8">
      <c r="A6139" s="3" t="s">
        <v>1</v>
      </c>
      <c r="B6139" s="3">
        <v>2006</v>
      </c>
      <c r="C6139" s="3">
        <v>193</v>
      </c>
      <c r="E6139" s="3">
        <v>1.5686144</v>
      </c>
      <c r="F6139" s="3">
        <v>10.894323999999999</v>
      </c>
      <c r="G6139" s="3">
        <v>3.416569</v>
      </c>
      <c r="H6139" s="3">
        <v>-0.46940969999999999</v>
      </c>
    </row>
    <row r="6140" spans="1:8">
      <c r="A6140" s="3" t="s">
        <v>1</v>
      </c>
      <c r="B6140" s="3">
        <v>2006</v>
      </c>
      <c r="C6140" s="3">
        <v>193</v>
      </c>
      <c r="E6140" s="3">
        <v>1.5686144</v>
      </c>
      <c r="F6140" s="3">
        <v>10.894323999999999</v>
      </c>
      <c r="G6140" s="3">
        <v>3.3863780000000001</v>
      </c>
      <c r="H6140" s="3">
        <v>-0.58742539999999999</v>
      </c>
    </row>
    <row r="6141" spans="1:8">
      <c r="A6141" s="3" t="s">
        <v>1</v>
      </c>
      <c r="B6141" s="3">
        <v>2006</v>
      </c>
      <c r="C6141" s="3">
        <v>193</v>
      </c>
      <c r="E6141" s="3">
        <v>1.5686144</v>
      </c>
      <c r="F6141" s="3">
        <v>10.894323999999999</v>
      </c>
      <c r="G6141" s="3">
        <v>3.290937</v>
      </c>
      <c r="H6141" s="3">
        <v>1.170579</v>
      </c>
    </row>
    <row r="6142" spans="1:8">
      <c r="A6142" s="3" t="s">
        <v>1</v>
      </c>
      <c r="B6142" s="3">
        <v>2006</v>
      </c>
      <c r="C6142" s="3">
        <v>193</v>
      </c>
      <c r="E6142" s="3">
        <v>1.5686144</v>
      </c>
      <c r="F6142" s="3">
        <v>10.894323999999999</v>
      </c>
      <c r="G6142" s="3">
        <v>3.3645350000000001</v>
      </c>
      <c r="H6142" s="3">
        <v>0.60502</v>
      </c>
    </row>
    <row r="6143" spans="1:8">
      <c r="A6143" s="3" t="s">
        <v>1</v>
      </c>
      <c r="B6143" s="3">
        <v>2006</v>
      </c>
      <c r="C6143" s="3">
        <v>193</v>
      </c>
      <c r="E6143" s="3">
        <v>1.5686144</v>
      </c>
      <c r="F6143" s="3">
        <v>10.894323999999999</v>
      </c>
      <c r="G6143" s="3">
        <v>3.2715689999999999</v>
      </c>
      <c r="H6143" s="3">
        <v>0.42709249999999999</v>
      </c>
    </row>
    <row r="6144" spans="1:8">
      <c r="A6144" s="3" t="s">
        <v>1</v>
      </c>
      <c r="B6144" s="3">
        <v>2006</v>
      </c>
      <c r="C6144" s="3">
        <v>193</v>
      </c>
      <c r="E6144" s="3">
        <v>1.5686144</v>
      </c>
      <c r="F6144" s="3">
        <v>10.894323999999999</v>
      </c>
      <c r="G6144" s="3">
        <v>3.1503939999999999</v>
      </c>
      <c r="H6144" s="3">
        <v>0.30870540000000002</v>
      </c>
    </row>
    <row r="6145" spans="1:8">
      <c r="A6145" s="3" t="s">
        <v>1</v>
      </c>
      <c r="B6145" s="3">
        <v>2006</v>
      </c>
      <c r="C6145" s="3">
        <v>193</v>
      </c>
      <c r="E6145" s="3">
        <v>1.5686144</v>
      </c>
      <c r="F6145" s="3">
        <v>10.894323999999999</v>
      </c>
      <c r="G6145" s="3">
        <v>2.9541040000000001</v>
      </c>
      <c r="H6145" s="3">
        <v>0.1938687</v>
      </c>
    </row>
    <row r="6146" spans="1:8">
      <c r="A6146" s="3" t="s">
        <v>1</v>
      </c>
      <c r="B6146" s="3">
        <v>2007</v>
      </c>
      <c r="C6146" s="3">
        <v>193</v>
      </c>
      <c r="E6146" s="3">
        <v>1.4711951999999999</v>
      </c>
      <c r="F6146" s="3">
        <v>9.9652100000000008</v>
      </c>
      <c r="G6146" s="3">
        <v>3.2266979999999998</v>
      </c>
      <c r="H6146" s="3">
        <v>0.10593909999999999</v>
      </c>
    </row>
    <row r="6147" spans="1:8">
      <c r="A6147" s="3" t="s">
        <v>1</v>
      </c>
      <c r="B6147" s="3">
        <v>2007</v>
      </c>
      <c r="C6147" s="3">
        <v>193</v>
      </c>
      <c r="E6147" s="3">
        <v>1.4711951999999999</v>
      </c>
      <c r="F6147" s="3">
        <v>9.9652100000000008</v>
      </c>
      <c r="G6147" s="3">
        <v>3.3097650000000001</v>
      </c>
      <c r="H6147" s="3">
        <v>0.71566870000000005</v>
      </c>
    </row>
    <row r="6148" spans="1:8">
      <c r="A6148" s="3" t="s">
        <v>1</v>
      </c>
      <c r="B6148" s="3">
        <v>2007</v>
      </c>
      <c r="C6148" s="3">
        <v>193</v>
      </c>
      <c r="E6148" s="3">
        <v>1.4711951999999999</v>
      </c>
      <c r="F6148" s="3">
        <v>9.9652100000000008</v>
      </c>
      <c r="G6148" s="3">
        <v>3.3048820000000001</v>
      </c>
      <c r="H6148" s="3">
        <v>0.82048920000000003</v>
      </c>
    </row>
    <row r="6149" spans="1:8">
      <c r="A6149" s="3" t="s">
        <v>1</v>
      </c>
      <c r="B6149" s="3">
        <v>2007</v>
      </c>
      <c r="C6149" s="3">
        <v>193</v>
      </c>
      <c r="E6149" s="3">
        <v>1.4711951999999999</v>
      </c>
      <c r="F6149" s="3">
        <v>9.9652100000000008</v>
      </c>
      <c r="G6149" s="3">
        <v>3.3401049999999999</v>
      </c>
      <c r="H6149" s="3">
        <v>0.66281849999999998</v>
      </c>
    </row>
    <row r="6150" spans="1:8">
      <c r="A6150" s="3" t="s">
        <v>1</v>
      </c>
      <c r="B6150" s="3">
        <v>2007</v>
      </c>
      <c r="C6150" s="3">
        <v>193</v>
      </c>
      <c r="E6150" s="3">
        <v>1.4711951999999999</v>
      </c>
      <c r="F6150" s="3">
        <v>9.9652100000000008</v>
      </c>
      <c r="G6150" s="3">
        <v>3.4526810000000001</v>
      </c>
      <c r="H6150" s="3">
        <v>0.70701259999999999</v>
      </c>
    </row>
    <row r="6151" spans="1:8">
      <c r="A6151" s="3" t="s">
        <v>1</v>
      </c>
      <c r="B6151" s="3">
        <v>2007</v>
      </c>
      <c r="C6151" s="3">
        <v>193</v>
      </c>
      <c r="E6151" s="3">
        <v>1.4711951999999999</v>
      </c>
      <c r="F6151" s="3">
        <v>9.9652100000000008</v>
      </c>
      <c r="G6151" s="3">
        <v>3.486313</v>
      </c>
      <c r="H6151" s="3">
        <v>0.1848736</v>
      </c>
    </row>
    <row r="6152" spans="1:8">
      <c r="A6152" s="3" t="s">
        <v>1</v>
      </c>
      <c r="B6152" s="3">
        <v>2007</v>
      </c>
      <c r="C6152" s="3">
        <v>193</v>
      </c>
      <c r="E6152" s="3">
        <v>1.4711951999999999</v>
      </c>
      <c r="F6152" s="3">
        <v>9.9652100000000008</v>
      </c>
      <c r="G6152" s="3">
        <v>3.4924439999999999</v>
      </c>
      <c r="H6152" s="3">
        <v>3.4839799999999997E-2</v>
      </c>
    </row>
    <row r="6153" spans="1:8">
      <c r="A6153" s="3" t="s">
        <v>1</v>
      </c>
      <c r="B6153" s="3">
        <v>2007</v>
      </c>
      <c r="C6153" s="3">
        <v>193</v>
      </c>
      <c r="E6153" s="3">
        <v>1.4711951999999999</v>
      </c>
      <c r="F6153" s="3">
        <v>9.9652100000000008</v>
      </c>
      <c r="G6153" s="3">
        <v>3.5689769999999998</v>
      </c>
      <c r="H6153" s="3">
        <v>-0.34313379999999999</v>
      </c>
    </row>
    <row r="6154" spans="1:8">
      <c r="A6154" s="3" t="s">
        <v>1</v>
      </c>
      <c r="B6154" s="3">
        <v>2007</v>
      </c>
      <c r="C6154" s="3">
        <v>193</v>
      </c>
      <c r="E6154" s="3">
        <v>1.4711951999999999</v>
      </c>
      <c r="F6154" s="3">
        <v>9.9652100000000008</v>
      </c>
      <c r="G6154" s="3">
        <v>3.626522</v>
      </c>
      <c r="H6154" s="3">
        <v>-0.2321319</v>
      </c>
    </row>
    <row r="6155" spans="1:8">
      <c r="A6155" s="3" t="s">
        <v>1</v>
      </c>
      <c r="B6155" s="3">
        <v>2007</v>
      </c>
      <c r="C6155" s="3">
        <v>193</v>
      </c>
      <c r="E6155" s="3">
        <v>1.4711951999999999</v>
      </c>
      <c r="F6155" s="3">
        <v>9.9652100000000008</v>
      </c>
      <c r="G6155" s="3">
        <v>3.6784330000000001</v>
      </c>
      <c r="H6155" s="3">
        <v>-0.42934020000000001</v>
      </c>
    </row>
    <row r="6156" spans="1:8">
      <c r="A6156" s="3" t="s">
        <v>1</v>
      </c>
      <c r="B6156" s="3">
        <v>2007</v>
      </c>
      <c r="C6156" s="3">
        <v>193</v>
      </c>
      <c r="E6156" s="3">
        <v>1.4711951999999999</v>
      </c>
      <c r="F6156" s="3">
        <v>9.9652100000000008</v>
      </c>
      <c r="G6156" s="3">
        <v>3.7400030000000002</v>
      </c>
      <c r="H6156" s="3">
        <v>-0.41965469999999999</v>
      </c>
    </row>
    <row r="6157" spans="1:8">
      <c r="A6157" s="3" t="s">
        <v>1</v>
      </c>
      <c r="B6157" s="3">
        <v>2007</v>
      </c>
      <c r="C6157" s="3">
        <v>193</v>
      </c>
      <c r="E6157" s="3">
        <v>1.4711951999999999</v>
      </c>
      <c r="F6157" s="3">
        <v>9.9652100000000008</v>
      </c>
      <c r="G6157" s="3">
        <v>3.6360070000000002</v>
      </c>
      <c r="H6157" s="3">
        <v>-0.30653560000000002</v>
      </c>
    </row>
    <row r="6158" spans="1:8">
      <c r="A6158" s="3" t="s">
        <v>1</v>
      </c>
      <c r="B6158" s="3">
        <v>2008</v>
      </c>
      <c r="C6158" s="3">
        <v>193</v>
      </c>
      <c r="E6158" s="3">
        <v>1.2850257</v>
      </c>
      <c r="F6158" s="3">
        <v>9.6879100999999999</v>
      </c>
      <c r="G6158" s="3">
        <v>3.461084</v>
      </c>
      <c r="H6158" s="3">
        <v>-0.1665114</v>
      </c>
    </row>
    <row r="6159" spans="1:8">
      <c r="A6159" s="3" t="s">
        <v>1</v>
      </c>
      <c r="B6159" s="3">
        <v>2008</v>
      </c>
      <c r="C6159" s="3">
        <v>193</v>
      </c>
      <c r="E6159" s="3">
        <v>1.2850257</v>
      </c>
      <c r="F6159" s="3">
        <v>9.6879100999999999</v>
      </c>
      <c r="G6159" s="3">
        <v>3.3465389999999999</v>
      </c>
      <c r="H6159" s="3">
        <v>0.62111280000000002</v>
      </c>
    </row>
    <row r="6160" spans="1:8">
      <c r="A6160" s="3" t="s">
        <v>1</v>
      </c>
      <c r="B6160" s="3">
        <v>2008</v>
      </c>
      <c r="C6160" s="3">
        <v>193</v>
      </c>
      <c r="E6160" s="3">
        <v>1.2850257</v>
      </c>
      <c r="F6160" s="3">
        <v>9.6879100999999999</v>
      </c>
      <c r="G6160" s="3">
        <v>3.2082169999999999</v>
      </c>
      <c r="H6160" s="3">
        <v>1.151562</v>
      </c>
    </row>
    <row r="6161" spans="1:8">
      <c r="A6161" s="3" t="s">
        <v>1</v>
      </c>
      <c r="B6161" s="3">
        <v>2008</v>
      </c>
      <c r="C6161" s="3">
        <v>193</v>
      </c>
      <c r="E6161" s="3">
        <v>1.2850257</v>
      </c>
      <c r="F6161" s="3">
        <v>9.6879100999999999</v>
      </c>
      <c r="G6161" s="3">
        <v>3.0171809999999999</v>
      </c>
      <c r="H6161" s="3">
        <v>1.2633080000000001</v>
      </c>
    </row>
    <row r="6162" spans="1:8">
      <c r="A6162" s="3" t="s">
        <v>1</v>
      </c>
      <c r="B6162" s="3">
        <v>2008</v>
      </c>
      <c r="C6162" s="3">
        <v>193</v>
      </c>
      <c r="E6162" s="3">
        <v>1.2850257</v>
      </c>
      <c r="F6162" s="3">
        <v>9.6879100999999999</v>
      </c>
      <c r="G6162" s="3">
        <v>2.9743050000000002</v>
      </c>
      <c r="H6162" s="3">
        <v>1.234534</v>
      </c>
    </row>
    <row r="6163" spans="1:8">
      <c r="A6163" s="3" t="s">
        <v>1</v>
      </c>
      <c r="B6163" s="3">
        <v>2008</v>
      </c>
      <c r="C6163" s="3">
        <v>193</v>
      </c>
      <c r="E6163" s="3">
        <v>1.2850257</v>
      </c>
      <c r="F6163" s="3">
        <v>9.6879100999999999</v>
      </c>
      <c r="G6163" s="3">
        <v>2.8292739999999998</v>
      </c>
      <c r="H6163" s="3">
        <v>0.2916204</v>
      </c>
    </row>
    <row r="6164" spans="1:8">
      <c r="A6164" s="3" t="s">
        <v>1</v>
      </c>
      <c r="B6164" s="3">
        <v>2008</v>
      </c>
      <c r="C6164" s="3">
        <v>193</v>
      </c>
      <c r="E6164" s="3">
        <v>1.2850257</v>
      </c>
      <c r="F6164" s="3">
        <v>9.6879100999999999</v>
      </c>
      <c r="G6164" s="3">
        <v>2.7506189999999999</v>
      </c>
      <c r="H6164" s="3">
        <v>0.5130574</v>
      </c>
    </row>
    <row r="6165" spans="1:8">
      <c r="A6165" s="3" t="s">
        <v>1</v>
      </c>
      <c r="B6165" s="3">
        <v>2008</v>
      </c>
      <c r="C6165" s="3">
        <v>193</v>
      </c>
      <c r="E6165" s="3">
        <v>1.2850257</v>
      </c>
      <c r="F6165" s="3">
        <v>9.6879100999999999</v>
      </c>
      <c r="G6165" s="3">
        <v>2.6463100000000002</v>
      </c>
      <c r="H6165" s="3">
        <v>0.54294299999999995</v>
      </c>
    </row>
    <row r="6166" spans="1:8">
      <c r="A6166" s="3" t="s">
        <v>1</v>
      </c>
      <c r="B6166" s="3">
        <v>2008</v>
      </c>
      <c r="C6166" s="3">
        <v>193</v>
      </c>
      <c r="E6166" s="3">
        <v>1.2850257</v>
      </c>
      <c r="F6166" s="3">
        <v>9.6879100999999999</v>
      </c>
      <c r="G6166" s="3">
        <v>2.644352</v>
      </c>
      <c r="H6166" s="3">
        <v>0.55448090000000005</v>
      </c>
    </row>
    <row r="6167" spans="1:8">
      <c r="A6167" s="3" t="s">
        <v>1</v>
      </c>
      <c r="B6167" s="3">
        <v>2008</v>
      </c>
      <c r="C6167" s="3">
        <v>193</v>
      </c>
      <c r="E6167" s="3">
        <v>1.2850257</v>
      </c>
      <c r="F6167" s="3">
        <v>9.6879100999999999</v>
      </c>
      <c r="G6167" s="3">
        <v>2.1242719999999999</v>
      </c>
      <c r="H6167" s="3">
        <v>0.53617230000000005</v>
      </c>
    </row>
    <row r="6168" spans="1:8">
      <c r="A6168" s="3" t="s">
        <v>1</v>
      </c>
      <c r="B6168" s="3">
        <v>2008</v>
      </c>
      <c r="C6168" s="3">
        <v>193</v>
      </c>
      <c r="E6168" s="3">
        <v>1.2850257</v>
      </c>
      <c r="F6168" s="3">
        <v>9.6879100999999999</v>
      </c>
      <c r="G6168" s="3">
        <v>1.7115370000000001</v>
      </c>
      <c r="H6168" s="3">
        <v>0.2769548</v>
      </c>
    </row>
    <row r="6169" spans="1:8">
      <c r="A6169" s="3" t="s">
        <v>1</v>
      </c>
      <c r="B6169" s="3">
        <v>2008</v>
      </c>
      <c r="C6169" s="3">
        <v>193</v>
      </c>
      <c r="E6169" s="3">
        <v>1.2850257</v>
      </c>
      <c r="F6169" s="3">
        <v>9.6879100999999999</v>
      </c>
      <c r="G6169" s="3">
        <v>1.148477</v>
      </c>
      <c r="H6169" s="3">
        <v>-0.96207399999999998</v>
      </c>
    </row>
    <row r="6170" spans="1:8">
      <c r="A6170" s="3" t="s">
        <v>1</v>
      </c>
      <c r="B6170" s="3">
        <v>2009</v>
      </c>
      <c r="C6170" s="3">
        <v>193</v>
      </c>
      <c r="E6170" s="3">
        <v>-1.1320828000000001</v>
      </c>
      <c r="F6170" s="3">
        <v>11.753431000000001</v>
      </c>
      <c r="G6170" s="3">
        <v>2.3639389999999998</v>
      </c>
      <c r="H6170" s="3">
        <v>-1.5024090000000001</v>
      </c>
    </row>
    <row r="6171" spans="1:8">
      <c r="A6171" s="3" t="s">
        <v>1</v>
      </c>
      <c r="B6171" s="3">
        <v>2009</v>
      </c>
      <c r="C6171" s="3">
        <v>193</v>
      </c>
      <c r="E6171" s="3">
        <v>-1.1320828000000001</v>
      </c>
      <c r="F6171" s="3">
        <v>11.753431000000001</v>
      </c>
      <c r="G6171" s="3">
        <v>1.883275</v>
      </c>
      <c r="H6171" s="3">
        <v>-1.5501119999999999</v>
      </c>
    </row>
    <row r="6172" spans="1:8">
      <c r="A6172" s="3" t="s">
        <v>1</v>
      </c>
      <c r="B6172" s="3">
        <v>2009</v>
      </c>
      <c r="C6172" s="3">
        <v>193</v>
      </c>
      <c r="E6172" s="3">
        <v>-1.1320828000000001</v>
      </c>
      <c r="F6172" s="3">
        <v>11.753431000000001</v>
      </c>
      <c r="G6172" s="3">
        <v>1.6894610000000001</v>
      </c>
      <c r="H6172" s="3">
        <v>-3.573715</v>
      </c>
    </row>
    <row r="6173" spans="1:8">
      <c r="A6173" s="3" t="s">
        <v>1</v>
      </c>
      <c r="B6173" s="3">
        <v>2009</v>
      </c>
      <c r="C6173" s="3">
        <v>193</v>
      </c>
      <c r="E6173" s="3">
        <v>-1.1320828000000001</v>
      </c>
      <c r="F6173" s="3">
        <v>11.753431000000001</v>
      </c>
      <c r="G6173" s="3">
        <v>1.6626650000000001</v>
      </c>
      <c r="H6173" s="3">
        <v>-3.5779939999999999</v>
      </c>
    </row>
    <row r="6174" spans="1:8">
      <c r="A6174" s="3" t="s">
        <v>1</v>
      </c>
      <c r="B6174" s="3">
        <v>2009</v>
      </c>
      <c r="C6174" s="3">
        <v>193</v>
      </c>
      <c r="E6174" s="3">
        <v>-1.1320828000000001</v>
      </c>
      <c r="F6174" s="3">
        <v>11.753431000000001</v>
      </c>
      <c r="G6174" s="3">
        <v>1.4765539999999999</v>
      </c>
      <c r="H6174" s="3">
        <v>-3.7368480000000002</v>
      </c>
    </row>
    <row r="6175" spans="1:8">
      <c r="A6175" s="3" t="s">
        <v>1</v>
      </c>
      <c r="B6175" s="3">
        <v>2009</v>
      </c>
      <c r="C6175" s="3">
        <v>193</v>
      </c>
      <c r="E6175" s="3">
        <v>-1.1320828000000001</v>
      </c>
      <c r="F6175" s="3">
        <v>11.753431000000001</v>
      </c>
      <c r="G6175" s="3">
        <v>1.508486</v>
      </c>
      <c r="H6175" s="3">
        <v>-0.41414519999999999</v>
      </c>
    </row>
    <row r="6176" spans="1:8">
      <c r="A6176" s="3" t="s">
        <v>1</v>
      </c>
      <c r="B6176" s="3">
        <v>2009</v>
      </c>
      <c r="C6176" s="3">
        <v>193</v>
      </c>
      <c r="E6176" s="3">
        <v>-1.1320828000000001</v>
      </c>
      <c r="F6176" s="3">
        <v>11.753431000000001</v>
      </c>
      <c r="G6176" s="3">
        <v>1.5291600000000001</v>
      </c>
      <c r="H6176" s="3">
        <v>-0.59685639999999995</v>
      </c>
    </row>
    <row r="6177" spans="1:8">
      <c r="A6177" s="3" t="s">
        <v>1</v>
      </c>
      <c r="B6177" s="3">
        <v>2009</v>
      </c>
      <c r="C6177" s="3">
        <v>193</v>
      </c>
      <c r="E6177" s="3">
        <v>-1.1320828000000001</v>
      </c>
      <c r="F6177" s="3">
        <v>11.753431000000001</v>
      </c>
      <c r="G6177" s="3">
        <v>1.8041430000000001</v>
      </c>
      <c r="H6177" s="3">
        <v>-2.2671079999999999</v>
      </c>
    </row>
    <row r="6178" spans="1:8">
      <c r="A6178" s="3" t="s">
        <v>1</v>
      </c>
      <c r="B6178" s="3">
        <v>2009</v>
      </c>
      <c r="C6178" s="3">
        <v>193</v>
      </c>
      <c r="E6178" s="3">
        <v>-1.1320828000000001</v>
      </c>
      <c r="F6178" s="3">
        <v>11.753431000000001</v>
      </c>
      <c r="G6178" s="3">
        <v>2.4307249999999998</v>
      </c>
      <c r="H6178" s="3">
        <v>-2.212199</v>
      </c>
    </row>
    <row r="6179" spans="1:8">
      <c r="A6179" s="3" t="s">
        <v>1</v>
      </c>
      <c r="B6179" s="3">
        <v>2009</v>
      </c>
      <c r="C6179" s="3">
        <v>193</v>
      </c>
      <c r="E6179" s="3">
        <v>-1.1320828000000001</v>
      </c>
      <c r="F6179" s="3">
        <v>11.753431000000001</v>
      </c>
      <c r="G6179" s="3">
        <v>2.5080230000000001</v>
      </c>
      <c r="H6179" s="3">
        <v>-2.3102450000000001</v>
      </c>
    </row>
    <row r="6180" spans="1:8">
      <c r="A6180" s="3" t="s">
        <v>1</v>
      </c>
      <c r="B6180" s="3">
        <v>2009</v>
      </c>
      <c r="C6180" s="3">
        <v>193</v>
      </c>
      <c r="E6180" s="3">
        <v>-1.1320828000000001</v>
      </c>
      <c r="F6180" s="3">
        <v>11.753431000000001</v>
      </c>
      <c r="G6180" s="3">
        <v>2.661924</v>
      </c>
      <c r="H6180" s="3">
        <v>-1.2359309999999999</v>
      </c>
    </row>
    <row r="6181" spans="1:8">
      <c r="A6181" s="3" t="s">
        <v>1</v>
      </c>
      <c r="B6181" s="3">
        <v>2009</v>
      </c>
      <c r="C6181" s="3">
        <v>193</v>
      </c>
      <c r="E6181" s="3">
        <v>-1.1320828000000001</v>
      </c>
      <c r="F6181" s="3">
        <v>11.753431000000001</v>
      </c>
      <c r="G6181" s="3">
        <v>2.92916</v>
      </c>
      <c r="H6181" s="3">
        <v>-1.730108</v>
      </c>
    </row>
    <row r="6182" spans="1:8">
      <c r="A6182" s="3" t="s">
        <v>1</v>
      </c>
      <c r="B6182" s="3">
        <v>2010</v>
      </c>
      <c r="C6182" s="3">
        <v>193</v>
      </c>
      <c r="E6182" s="3">
        <v>-4.4608536000000001</v>
      </c>
      <c r="F6182" s="3">
        <v>16.653860000000002</v>
      </c>
      <c r="G6182" s="3">
        <v>3.2457539999999998</v>
      </c>
      <c r="H6182" s="3">
        <v>-1.625969</v>
      </c>
    </row>
    <row r="6183" spans="1:8">
      <c r="A6183" s="3" t="s">
        <v>1</v>
      </c>
      <c r="B6183" s="3">
        <v>2010</v>
      </c>
      <c r="C6183" s="3">
        <v>193</v>
      </c>
      <c r="E6183" s="3">
        <v>-4.4608536000000001</v>
      </c>
      <c r="F6183" s="3">
        <v>16.653860000000002</v>
      </c>
      <c r="G6183" s="3">
        <v>3.2631049999999999</v>
      </c>
      <c r="H6183" s="3">
        <v>-0.39462989999999998</v>
      </c>
    </row>
    <row r="6184" spans="1:8">
      <c r="A6184" s="3" t="s">
        <v>1</v>
      </c>
      <c r="B6184" s="3">
        <v>2010</v>
      </c>
      <c r="C6184" s="3">
        <v>193</v>
      </c>
      <c r="E6184" s="3">
        <v>-4.4608536000000001</v>
      </c>
      <c r="F6184" s="3">
        <v>16.653860000000002</v>
      </c>
      <c r="G6184" s="3">
        <v>3.3867159999999998</v>
      </c>
      <c r="H6184" s="3">
        <v>-0.50286679999999995</v>
      </c>
    </row>
    <row r="6185" spans="1:8">
      <c r="A6185" s="3" t="s">
        <v>1</v>
      </c>
      <c r="B6185" s="3">
        <v>2010</v>
      </c>
      <c r="C6185" s="3">
        <v>193</v>
      </c>
      <c r="E6185" s="3">
        <v>-4.4608536000000001</v>
      </c>
      <c r="F6185" s="3">
        <v>16.653860000000002</v>
      </c>
      <c r="G6185" s="3">
        <v>3.4310659999999999</v>
      </c>
      <c r="H6185" s="3">
        <v>-0.54995910000000003</v>
      </c>
    </row>
    <row r="6186" spans="1:8">
      <c r="A6186" s="3" t="s">
        <v>1</v>
      </c>
      <c r="B6186" s="3">
        <v>2010</v>
      </c>
      <c r="C6186" s="3">
        <v>193</v>
      </c>
      <c r="E6186" s="3">
        <v>-4.4608536000000001</v>
      </c>
      <c r="F6186" s="3">
        <v>16.653860000000002</v>
      </c>
      <c r="G6186" s="3">
        <v>3.4432670000000001</v>
      </c>
      <c r="H6186" s="3">
        <v>-0.5596141</v>
      </c>
    </row>
    <row r="6187" spans="1:8">
      <c r="A6187" s="3" t="s">
        <v>1</v>
      </c>
      <c r="B6187" s="3">
        <v>2010</v>
      </c>
      <c r="C6187" s="3">
        <v>193</v>
      </c>
      <c r="E6187" s="3">
        <v>-4.4608536000000001</v>
      </c>
      <c r="F6187" s="3">
        <v>16.653860000000002</v>
      </c>
      <c r="G6187" s="3">
        <v>3.368007</v>
      </c>
      <c r="H6187" s="3">
        <v>2.173E-4</v>
      </c>
    </row>
    <row r="6188" spans="1:8">
      <c r="A6188" s="3" t="s">
        <v>1</v>
      </c>
      <c r="B6188" s="3">
        <v>2010</v>
      </c>
      <c r="C6188" s="3">
        <v>193</v>
      </c>
      <c r="E6188" s="3">
        <v>-4.4608536000000001</v>
      </c>
      <c r="F6188" s="3">
        <v>16.653860000000002</v>
      </c>
      <c r="G6188" s="3">
        <v>3.34198</v>
      </c>
      <c r="H6188" s="3">
        <v>-0.28993289999999999</v>
      </c>
    </row>
    <row r="6189" spans="1:8">
      <c r="A6189" s="3" t="s">
        <v>1</v>
      </c>
      <c r="B6189" s="3">
        <v>2010</v>
      </c>
      <c r="C6189" s="3">
        <v>193</v>
      </c>
      <c r="E6189" s="3">
        <v>-4.4608536000000001</v>
      </c>
      <c r="F6189" s="3">
        <v>16.653860000000002</v>
      </c>
      <c r="G6189" s="3">
        <v>3.3614950000000001</v>
      </c>
      <c r="H6189" s="3">
        <v>0.55810930000000003</v>
      </c>
    </row>
    <row r="6190" spans="1:8">
      <c r="A6190" s="3" t="s">
        <v>1</v>
      </c>
      <c r="B6190" s="3">
        <v>2010</v>
      </c>
      <c r="C6190" s="3">
        <v>193</v>
      </c>
      <c r="E6190" s="3">
        <v>-4.4608536000000001</v>
      </c>
      <c r="F6190" s="3">
        <v>16.653860000000002</v>
      </c>
      <c r="G6190" s="3">
        <v>3.429897</v>
      </c>
      <c r="H6190" s="3">
        <v>0.73012060000000001</v>
      </c>
    </row>
    <row r="6191" spans="1:8">
      <c r="A6191" s="3" t="s">
        <v>1</v>
      </c>
      <c r="B6191" s="3">
        <v>2010</v>
      </c>
      <c r="C6191" s="3">
        <v>193</v>
      </c>
      <c r="E6191" s="3">
        <v>-4.4608536000000001</v>
      </c>
      <c r="F6191" s="3">
        <v>16.653860000000002</v>
      </c>
      <c r="G6191" s="3">
        <v>3.4630930000000002</v>
      </c>
      <c r="H6191" s="3">
        <v>0.85682860000000005</v>
      </c>
    </row>
    <row r="6192" spans="1:8">
      <c r="A6192" s="3" t="s">
        <v>1</v>
      </c>
      <c r="B6192" s="3">
        <v>2010</v>
      </c>
      <c r="C6192" s="3">
        <v>193</v>
      </c>
      <c r="E6192" s="3">
        <v>-4.4608536000000001</v>
      </c>
      <c r="F6192" s="3">
        <v>16.653860000000002</v>
      </c>
      <c r="G6192" s="3">
        <v>3.454304</v>
      </c>
      <c r="H6192" s="3">
        <v>0.92450619999999994</v>
      </c>
    </row>
    <row r="6193" spans="1:8">
      <c r="A6193" s="3" t="s">
        <v>1</v>
      </c>
      <c r="B6193" s="3">
        <v>2010</v>
      </c>
      <c r="C6193" s="3">
        <v>193</v>
      </c>
      <c r="E6193" s="3">
        <v>-4.4608536000000001</v>
      </c>
      <c r="F6193" s="3">
        <v>16.653860000000002</v>
      </c>
      <c r="G6193" s="3">
        <v>3.1647210000000001</v>
      </c>
      <c r="H6193" s="3">
        <v>1.2365600000000001</v>
      </c>
    </row>
    <row r="6194" spans="1:8">
      <c r="A6194" s="3" t="s">
        <v>1</v>
      </c>
      <c r="B6194" s="3">
        <v>2011</v>
      </c>
      <c r="C6194" s="3">
        <v>193</v>
      </c>
      <c r="E6194" s="3">
        <v>-4.8136492000000004</v>
      </c>
      <c r="F6194" s="3">
        <v>20.394601999999999</v>
      </c>
      <c r="G6194" s="3">
        <v>3.50725</v>
      </c>
      <c r="H6194" s="3">
        <v>1.5554190000000001</v>
      </c>
    </row>
    <row r="6195" spans="1:8">
      <c r="A6195" s="3" t="s">
        <v>1</v>
      </c>
      <c r="B6195" s="3">
        <v>2011</v>
      </c>
      <c r="C6195" s="3">
        <v>193</v>
      </c>
      <c r="E6195" s="3">
        <v>-4.8136492000000004</v>
      </c>
      <c r="F6195" s="3">
        <v>20.394601999999999</v>
      </c>
      <c r="G6195" s="3">
        <v>3.671656</v>
      </c>
      <c r="H6195" s="3">
        <v>0.83824390000000004</v>
      </c>
    </row>
    <row r="6196" spans="1:8">
      <c r="A6196" s="3" t="s">
        <v>1</v>
      </c>
      <c r="B6196" s="3">
        <v>2011</v>
      </c>
      <c r="C6196" s="3">
        <v>193</v>
      </c>
      <c r="E6196" s="3">
        <v>-4.8136492000000004</v>
      </c>
      <c r="F6196" s="3">
        <v>20.394601999999999</v>
      </c>
      <c r="G6196" s="3">
        <v>3.737365</v>
      </c>
      <c r="H6196" s="3">
        <v>0.627633</v>
      </c>
    </row>
    <row r="6197" spans="1:8">
      <c r="A6197" s="3" t="s">
        <v>1</v>
      </c>
      <c r="B6197" s="3">
        <v>2011</v>
      </c>
      <c r="C6197" s="3">
        <v>193</v>
      </c>
      <c r="E6197" s="3">
        <v>-4.8136492000000004</v>
      </c>
      <c r="F6197" s="3">
        <v>20.394601999999999</v>
      </c>
      <c r="G6197" s="3">
        <v>3.809485</v>
      </c>
      <c r="H6197" s="3">
        <v>0.51123370000000001</v>
      </c>
    </row>
    <row r="6198" spans="1:8">
      <c r="A6198" s="3" t="s">
        <v>1</v>
      </c>
      <c r="B6198" s="3">
        <v>2011</v>
      </c>
      <c r="C6198" s="3">
        <v>193</v>
      </c>
      <c r="E6198" s="3">
        <v>-4.8136492000000004</v>
      </c>
      <c r="F6198" s="3">
        <v>20.394601999999999</v>
      </c>
      <c r="G6198" s="3">
        <v>3.7968540000000002</v>
      </c>
      <c r="H6198" s="3">
        <v>0.38130380000000003</v>
      </c>
    </row>
    <row r="6199" spans="1:8">
      <c r="A6199" s="3" t="s">
        <v>1</v>
      </c>
      <c r="B6199" s="3">
        <v>2011</v>
      </c>
      <c r="C6199" s="3">
        <v>193</v>
      </c>
      <c r="E6199" s="3">
        <v>-4.8136492000000004</v>
      </c>
      <c r="F6199" s="3">
        <v>20.394601999999999</v>
      </c>
      <c r="G6199" s="3">
        <v>4.0202559999999998</v>
      </c>
      <c r="H6199" s="3">
        <v>-0.2888927</v>
      </c>
    </row>
    <row r="6200" spans="1:8">
      <c r="A6200" s="3" t="s">
        <v>1</v>
      </c>
      <c r="B6200" s="3">
        <v>2011</v>
      </c>
      <c r="C6200" s="3">
        <v>193</v>
      </c>
      <c r="E6200" s="3">
        <v>-4.8136492000000004</v>
      </c>
      <c r="F6200" s="3">
        <v>20.394601999999999</v>
      </c>
      <c r="G6200" s="3">
        <v>4.0218350000000003</v>
      </c>
      <c r="H6200" s="3">
        <v>-0.42208879999999999</v>
      </c>
    </row>
    <row r="6201" spans="1:8">
      <c r="A6201" s="3" t="s">
        <v>1</v>
      </c>
      <c r="B6201" s="3">
        <v>2011</v>
      </c>
      <c r="C6201" s="3">
        <v>193</v>
      </c>
      <c r="E6201" s="3">
        <v>-4.8136492000000004</v>
      </c>
      <c r="F6201" s="3">
        <v>20.394601999999999</v>
      </c>
      <c r="G6201" s="3">
        <v>3.838463</v>
      </c>
      <c r="H6201" s="3">
        <v>1.517395</v>
      </c>
    </row>
    <row r="6202" spans="1:8">
      <c r="A6202" s="3" t="s">
        <v>1</v>
      </c>
      <c r="B6202" s="3">
        <v>2011</v>
      </c>
      <c r="C6202" s="3">
        <v>193</v>
      </c>
      <c r="E6202" s="3">
        <v>-4.8136492000000004</v>
      </c>
      <c r="F6202" s="3">
        <v>20.394601999999999</v>
      </c>
      <c r="G6202" s="3">
        <v>3.654328</v>
      </c>
      <c r="H6202" s="3">
        <v>1.5559130000000001</v>
      </c>
    </row>
    <row r="6203" spans="1:8">
      <c r="A6203" s="3" t="s">
        <v>1</v>
      </c>
      <c r="B6203" s="3">
        <v>2011</v>
      </c>
      <c r="C6203" s="3">
        <v>193</v>
      </c>
      <c r="E6203" s="3">
        <v>-4.8136492000000004</v>
      </c>
      <c r="F6203" s="3">
        <v>20.394601999999999</v>
      </c>
      <c r="G6203" s="3">
        <v>3.4820739999999999</v>
      </c>
      <c r="H6203" s="3">
        <v>1.7142120000000001</v>
      </c>
    </row>
    <row r="6204" spans="1:8">
      <c r="A6204" s="3" t="s">
        <v>1</v>
      </c>
      <c r="B6204" s="3">
        <v>2011</v>
      </c>
      <c r="C6204" s="3">
        <v>193</v>
      </c>
      <c r="E6204" s="3">
        <v>-4.8136492000000004</v>
      </c>
      <c r="F6204" s="3">
        <v>20.394601999999999</v>
      </c>
      <c r="G6204" s="3">
        <v>3.456318</v>
      </c>
      <c r="H6204" s="3">
        <v>1.8926719999999999</v>
      </c>
    </row>
    <row r="6205" spans="1:8">
      <c r="A6205" s="3" t="s">
        <v>1</v>
      </c>
      <c r="B6205" s="3">
        <v>2011</v>
      </c>
      <c r="C6205" s="3">
        <v>193</v>
      </c>
      <c r="E6205" s="3">
        <v>-4.8136492000000004</v>
      </c>
      <c r="F6205" s="3">
        <v>20.394601999999999</v>
      </c>
      <c r="G6205" s="3">
        <v>3.4970159999999999</v>
      </c>
      <c r="H6205" s="3">
        <v>2.0791909999999998</v>
      </c>
    </row>
    <row r="6206" spans="1:8">
      <c r="A6206" s="3" t="s">
        <v>1</v>
      </c>
      <c r="B6206" s="3">
        <v>2012</v>
      </c>
      <c r="C6206" s="3">
        <v>193</v>
      </c>
      <c r="E6206" s="3">
        <v>-3.9668313999999998</v>
      </c>
      <c r="F6206" s="3">
        <v>24.069416</v>
      </c>
      <c r="G6206" s="3">
        <v>3.3270010000000001</v>
      </c>
      <c r="H6206" s="3">
        <v>1.4873540000000001</v>
      </c>
    </row>
    <row r="6207" spans="1:8">
      <c r="A6207" s="3" t="s">
        <v>1</v>
      </c>
      <c r="B6207" s="3">
        <v>2012</v>
      </c>
      <c r="C6207" s="3">
        <v>193</v>
      </c>
      <c r="E6207" s="3">
        <v>-3.9668313999999998</v>
      </c>
      <c r="F6207" s="3">
        <v>24.069416</v>
      </c>
      <c r="G6207" s="3">
        <v>3.314238</v>
      </c>
      <c r="H6207" s="3">
        <v>4.2196699999999997E-2</v>
      </c>
    </row>
    <row r="6208" spans="1:8">
      <c r="A6208" s="3" t="s">
        <v>1</v>
      </c>
      <c r="B6208" s="3">
        <v>2012</v>
      </c>
      <c r="C6208" s="3">
        <v>193</v>
      </c>
      <c r="E6208" s="3">
        <v>-3.9668313999999998</v>
      </c>
      <c r="F6208" s="3">
        <v>24.069416</v>
      </c>
      <c r="G6208" s="3">
        <v>3.3567459999999998</v>
      </c>
      <c r="H6208" s="3">
        <v>-0.24387349999999999</v>
      </c>
    </row>
    <row r="6209" spans="1:8">
      <c r="A6209" s="3" t="s">
        <v>1</v>
      </c>
      <c r="B6209" s="3">
        <v>2012</v>
      </c>
      <c r="C6209" s="3">
        <v>193</v>
      </c>
      <c r="E6209" s="3">
        <v>-3.9668313999999998</v>
      </c>
      <c r="F6209" s="3">
        <v>24.069416</v>
      </c>
      <c r="G6209" s="3">
        <v>3.4175089999999999</v>
      </c>
      <c r="H6209" s="3">
        <v>-0.3871175</v>
      </c>
    </row>
    <row r="6210" spans="1:8">
      <c r="A6210" s="3" t="s">
        <v>1</v>
      </c>
      <c r="B6210" s="3">
        <v>2012</v>
      </c>
      <c r="C6210" s="3">
        <v>193</v>
      </c>
      <c r="E6210" s="3">
        <v>-3.9668313999999998</v>
      </c>
      <c r="F6210" s="3">
        <v>24.069416</v>
      </c>
      <c r="G6210" s="3">
        <v>3.3985020000000001</v>
      </c>
      <c r="H6210" s="3">
        <v>-0.68705590000000005</v>
      </c>
    </row>
    <row r="6211" spans="1:8">
      <c r="A6211" s="3" t="s">
        <v>1</v>
      </c>
      <c r="B6211" s="3">
        <v>2012</v>
      </c>
      <c r="C6211" s="3">
        <v>193</v>
      </c>
      <c r="E6211" s="3">
        <v>-3.9668313999999998</v>
      </c>
      <c r="F6211" s="3">
        <v>24.069416</v>
      </c>
      <c r="G6211" s="3">
        <v>3.3985020000000001</v>
      </c>
      <c r="H6211" s="3">
        <v>-0.56637029999999999</v>
      </c>
    </row>
    <row r="6212" spans="1:8">
      <c r="A6212" s="3" t="s">
        <v>1</v>
      </c>
      <c r="B6212" s="3">
        <v>2012</v>
      </c>
      <c r="C6212" s="3">
        <v>193</v>
      </c>
      <c r="E6212" s="3">
        <v>-3.9668313999999998</v>
      </c>
      <c r="F6212" s="3">
        <v>24.069416</v>
      </c>
      <c r="G6212" s="3">
        <v>3.127742</v>
      </c>
      <c r="H6212" s="3">
        <v>-2.06637</v>
      </c>
    </row>
    <row r="6213" spans="1:8">
      <c r="A6213" s="3" t="s">
        <v>1</v>
      </c>
      <c r="B6213" s="3">
        <v>2012</v>
      </c>
      <c r="C6213" s="3">
        <v>193</v>
      </c>
      <c r="E6213" s="3">
        <v>-3.9668313999999998</v>
      </c>
      <c r="F6213" s="3">
        <v>24.069416</v>
      </c>
      <c r="G6213" s="3">
        <v>3.1305909999999999</v>
      </c>
      <c r="H6213" s="3">
        <v>1.7939890000000001</v>
      </c>
    </row>
    <row r="6214" spans="1:8">
      <c r="A6214" s="3" t="s">
        <v>1</v>
      </c>
      <c r="B6214" s="3">
        <v>2012</v>
      </c>
      <c r="C6214" s="3">
        <v>193</v>
      </c>
      <c r="E6214" s="3">
        <v>-3.9668313999999998</v>
      </c>
      <c r="F6214" s="3">
        <v>24.069416</v>
      </c>
      <c r="G6214" s="3">
        <v>2.9379360000000001</v>
      </c>
      <c r="H6214" s="3">
        <v>1.812784</v>
      </c>
    </row>
    <row r="6215" spans="1:8">
      <c r="A6215" s="3" t="s">
        <v>1</v>
      </c>
      <c r="B6215" s="3">
        <v>2012</v>
      </c>
      <c r="C6215" s="3">
        <v>193</v>
      </c>
      <c r="E6215" s="3">
        <v>-3.9668313999999998</v>
      </c>
      <c r="F6215" s="3">
        <v>24.069416</v>
      </c>
      <c r="G6215" s="3">
        <v>2.9058929999999998</v>
      </c>
      <c r="H6215" s="3">
        <v>1.7475830000000001</v>
      </c>
    </row>
    <row r="6216" spans="1:8">
      <c r="A6216" s="3" t="s">
        <v>1</v>
      </c>
      <c r="B6216" s="3">
        <v>2012</v>
      </c>
      <c r="C6216" s="3">
        <v>193</v>
      </c>
      <c r="E6216" s="3">
        <v>-3.9668313999999998</v>
      </c>
      <c r="F6216" s="3">
        <v>24.069416</v>
      </c>
      <c r="G6216" s="3">
        <v>2.8093810000000001</v>
      </c>
      <c r="H6216" s="3">
        <v>1.7561389999999999</v>
      </c>
    </row>
    <row r="6217" spans="1:8">
      <c r="A6217" s="3" t="s">
        <v>1</v>
      </c>
      <c r="B6217" s="3">
        <v>2012</v>
      </c>
      <c r="C6217" s="3">
        <v>193</v>
      </c>
      <c r="E6217" s="3">
        <v>-3.9668313999999998</v>
      </c>
      <c r="F6217" s="3">
        <v>24.069416</v>
      </c>
      <c r="G6217" s="3">
        <v>2.7116359999999999</v>
      </c>
      <c r="H6217" s="3">
        <v>1.7413719999999999</v>
      </c>
    </row>
    <row r="6218" spans="1:8">
      <c r="A6218" s="3" t="s">
        <v>1</v>
      </c>
      <c r="B6218" s="3">
        <v>2013</v>
      </c>
      <c r="C6218" s="3">
        <v>193</v>
      </c>
      <c r="E6218" s="3">
        <v>-2.7590615999999999</v>
      </c>
      <c r="F6218" s="3">
        <v>27.535858000000001</v>
      </c>
      <c r="G6218" s="3">
        <v>3.0103399999999998</v>
      </c>
      <c r="H6218" s="3">
        <v>1.661424</v>
      </c>
    </row>
    <row r="6219" spans="1:8">
      <c r="A6219" s="3" t="s">
        <v>1</v>
      </c>
      <c r="B6219" s="3">
        <v>2013</v>
      </c>
      <c r="C6219" s="3">
        <v>193</v>
      </c>
      <c r="E6219" s="3">
        <v>-2.7590615999999999</v>
      </c>
      <c r="F6219" s="3">
        <v>27.535858000000001</v>
      </c>
      <c r="G6219" s="3">
        <v>3.0675279999999998</v>
      </c>
      <c r="H6219" s="3">
        <v>-0.47630539999999999</v>
      </c>
    </row>
    <row r="6220" spans="1:8">
      <c r="A6220" s="3" t="s">
        <v>1</v>
      </c>
      <c r="B6220" s="3">
        <v>2013</v>
      </c>
      <c r="C6220" s="3">
        <v>193</v>
      </c>
      <c r="E6220" s="3">
        <v>-2.7590615999999999</v>
      </c>
      <c r="F6220" s="3">
        <v>27.535858000000001</v>
      </c>
      <c r="G6220" s="3">
        <v>3.002348</v>
      </c>
      <c r="H6220" s="3">
        <v>-0.52861539999999996</v>
      </c>
    </row>
    <row r="6221" spans="1:8">
      <c r="A6221" s="3" t="s">
        <v>1</v>
      </c>
      <c r="B6221" s="3">
        <v>2013</v>
      </c>
      <c r="C6221" s="3">
        <v>193</v>
      </c>
      <c r="E6221" s="3">
        <v>-2.7590615999999999</v>
      </c>
      <c r="F6221" s="3">
        <v>27.535858000000001</v>
      </c>
      <c r="G6221" s="3">
        <v>3.011768</v>
      </c>
      <c r="H6221" s="3">
        <v>-0.55087719999999996</v>
      </c>
    </row>
    <row r="6222" spans="1:8">
      <c r="A6222" s="3" t="s">
        <v>1</v>
      </c>
      <c r="B6222" s="3">
        <v>2013</v>
      </c>
      <c r="C6222" s="3">
        <v>193</v>
      </c>
      <c r="E6222" s="3">
        <v>-2.7590615999999999</v>
      </c>
      <c r="F6222" s="3">
        <v>27.535858000000001</v>
      </c>
      <c r="G6222" s="3">
        <v>2.9697420000000001</v>
      </c>
      <c r="H6222" s="3">
        <v>-0.68614319999999995</v>
      </c>
    </row>
    <row r="6223" spans="1:8">
      <c r="A6223" s="3" t="s">
        <v>1</v>
      </c>
      <c r="B6223" s="3">
        <v>2013</v>
      </c>
      <c r="C6223" s="3">
        <v>193</v>
      </c>
      <c r="E6223" s="3">
        <v>-2.7590615999999999</v>
      </c>
      <c r="F6223" s="3">
        <v>27.535858000000001</v>
      </c>
      <c r="G6223" s="3">
        <v>2.8060619999999998</v>
      </c>
      <c r="H6223" s="3">
        <v>0.388067</v>
      </c>
    </row>
    <row r="6224" spans="1:8">
      <c r="A6224" s="3" t="s">
        <v>1</v>
      </c>
      <c r="B6224" s="3">
        <v>2013</v>
      </c>
      <c r="C6224" s="3">
        <v>193</v>
      </c>
      <c r="E6224" s="3">
        <v>-2.7590615999999999</v>
      </c>
      <c r="F6224" s="3">
        <v>27.535858000000001</v>
      </c>
      <c r="G6224" s="3">
        <v>2.70242</v>
      </c>
      <c r="H6224" s="3">
        <v>-4.23503E-2</v>
      </c>
    </row>
    <row r="6225" spans="1:8">
      <c r="A6225" s="3" t="s">
        <v>1</v>
      </c>
      <c r="B6225" s="3">
        <v>2013</v>
      </c>
      <c r="C6225" s="3">
        <v>193</v>
      </c>
      <c r="E6225" s="3">
        <v>-2.7590615999999999</v>
      </c>
      <c r="F6225" s="3">
        <v>27.535858000000001</v>
      </c>
      <c r="G6225" s="3">
        <v>2.6439460000000001</v>
      </c>
      <c r="H6225" s="3">
        <v>-2.5958999999999999E-2</v>
      </c>
    </row>
    <row r="6226" spans="1:8">
      <c r="A6226" s="3" t="s">
        <v>1</v>
      </c>
      <c r="B6226" s="3">
        <v>2013</v>
      </c>
      <c r="C6226" s="3">
        <v>193</v>
      </c>
      <c r="E6226" s="3">
        <v>-2.7590615999999999</v>
      </c>
      <c r="F6226" s="3">
        <v>27.535858000000001</v>
      </c>
      <c r="G6226" s="3">
        <v>2.5950739999999999</v>
      </c>
      <c r="H6226" s="3">
        <v>-0.47620560000000001</v>
      </c>
    </row>
    <row r="6227" spans="1:8">
      <c r="A6227" s="3" t="s">
        <v>1</v>
      </c>
      <c r="B6227" s="3">
        <v>2013</v>
      </c>
      <c r="C6227" s="3">
        <v>193</v>
      </c>
      <c r="E6227" s="3">
        <v>-2.7590615999999999</v>
      </c>
      <c r="F6227" s="3">
        <v>27.535858000000001</v>
      </c>
      <c r="G6227" s="3">
        <v>2.5950739999999999</v>
      </c>
      <c r="H6227" s="3">
        <v>-0.57478119999999999</v>
      </c>
    </row>
    <row r="6228" spans="1:8">
      <c r="A6228" s="3" t="s">
        <v>1</v>
      </c>
      <c r="B6228" s="3">
        <v>2013</v>
      </c>
      <c r="C6228" s="3">
        <v>193</v>
      </c>
      <c r="E6228" s="3">
        <v>-2.7590615999999999</v>
      </c>
      <c r="F6228" s="3">
        <v>27.535858000000001</v>
      </c>
      <c r="G6228" s="3">
        <v>2.5950739999999999</v>
      </c>
      <c r="H6228" s="3">
        <v>-0.82478119999999999</v>
      </c>
    </row>
    <row r="6229" spans="1:8">
      <c r="A6229" s="3" t="s">
        <v>1</v>
      </c>
      <c r="B6229" s="3">
        <v>2013</v>
      </c>
      <c r="C6229" s="3">
        <v>193</v>
      </c>
      <c r="E6229" s="3">
        <v>-2.7590615999999999</v>
      </c>
      <c r="F6229" s="3">
        <v>27.535858000000001</v>
      </c>
      <c r="G6229" s="3">
        <v>2.5950739999999999</v>
      </c>
      <c r="H6229" s="3">
        <v>-0.82478119999999999</v>
      </c>
    </row>
    <row r="6230" spans="1:8">
      <c r="A6230" s="3" t="s">
        <v>1</v>
      </c>
      <c r="B6230" s="3">
        <v>2014</v>
      </c>
      <c r="C6230" s="3">
        <v>193</v>
      </c>
      <c r="E6230" s="3">
        <v>-2.0059531000000002</v>
      </c>
      <c r="F6230" s="3">
        <v>30.496794000000001</v>
      </c>
      <c r="G6230" s="3">
        <v>2.968747</v>
      </c>
      <c r="H6230" s="3">
        <v>-0.82478119999999999</v>
      </c>
    </row>
    <row r="6231" spans="1:8">
      <c r="A6231" s="3" t="s">
        <v>1</v>
      </c>
      <c r="B6231" s="3">
        <v>2014</v>
      </c>
      <c r="C6231" s="3">
        <v>193</v>
      </c>
      <c r="E6231" s="3">
        <v>-2.0059531000000002</v>
      </c>
      <c r="F6231" s="3">
        <v>30.496794000000001</v>
      </c>
      <c r="G6231" s="3">
        <v>2.9627059999999998</v>
      </c>
      <c r="H6231" s="3">
        <v>-1.436669</v>
      </c>
    </row>
    <row r="6232" spans="1:8">
      <c r="A6232" s="3" t="s">
        <v>1</v>
      </c>
      <c r="B6232" s="3">
        <v>2014</v>
      </c>
      <c r="C6232" s="3">
        <v>193</v>
      </c>
      <c r="E6232" s="3">
        <v>-2.0059531000000002</v>
      </c>
      <c r="F6232" s="3">
        <v>30.496794000000001</v>
      </c>
      <c r="G6232" s="3">
        <v>2.9426749999999999</v>
      </c>
      <c r="H6232" s="3">
        <v>-1.5743389999999999</v>
      </c>
    </row>
    <row r="6233" spans="1:8">
      <c r="A6233" s="3" t="s">
        <v>1</v>
      </c>
      <c r="B6233" s="3">
        <v>2014</v>
      </c>
      <c r="C6233" s="3">
        <v>193</v>
      </c>
      <c r="E6233" s="3">
        <v>-2.0059531000000002</v>
      </c>
      <c r="F6233" s="3">
        <v>30.496794000000001</v>
      </c>
      <c r="G6233" s="3">
        <v>2.9212280000000002</v>
      </c>
      <c r="H6233" s="3">
        <v>-1.655807</v>
      </c>
    </row>
    <row r="6234" spans="1:8">
      <c r="A6234" s="3" t="s">
        <v>1</v>
      </c>
      <c r="B6234" s="3">
        <v>2014</v>
      </c>
      <c r="C6234" s="3">
        <v>193</v>
      </c>
      <c r="E6234" s="3">
        <v>-2.0059531000000002</v>
      </c>
      <c r="F6234" s="3">
        <v>30.496794000000001</v>
      </c>
      <c r="G6234" s="3">
        <v>2.912426</v>
      </c>
      <c r="H6234" s="3">
        <v>-1.7803009999999999</v>
      </c>
    </row>
    <row r="6235" spans="1:8">
      <c r="A6235" s="3" t="s">
        <v>1</v>
      </c>
      <c r="B6235" s="3">
        <v>2014</v>
      </c>
      <c r="C6235" s="3">
        <v>193</v>
      </c>
      <c r="E6235" s="3">
        <v>-2.0059531000000002</v>
      </c>
      <c r="F6235" s="3">
        <v>30.496794000000001</v>
      </c>
      <c r="G6235" s="3">
        <v>2.9542190000000002</v>
      </c>
      <c r="H6235" s="3">
        <v>-0.13500860000000001</v>
      </c>
    </row>
    <row r="6236" spans="1:8">
      <c r="A6236" s="3" t="s">
        <v>1</v>
      </c>
      <c r="B6236" s="3">
        <v>2014</v>
      </c>
      <c r="C6236" s="3">
        <v>193</v>
      </c>
      <c r="E6236" s="3">
        <v>-2.0059531000000002</v>
      </c>
      <c r="F6236" s="3">
        <v>30.496794000000001</v>
      </c>
      <c r="G6236" s="3">
        <v>2.8499479999999999</v>
      </c>
      <c r="H6236" s="3">
        <v>-0.4057711</v>
      </c>
    </row>
    <row r="6237" spans="1:8">
      <c r="A6237" s="3" t="s">
        <v>1</v>
      </c>
      <c r="B6237" s="3">
        <v>2014</v>
      </c>
      <c r="C6237" s="3">
        <v>193</v>
      </c>
      <c r="E6237" s="3">
        <v>-2.0059531000000002</v>
      </c>
      <c r="F6237" s="3">
        <v>30.496794000000001</v>
      </c>
      <c r="G6237" s="3">
        <v>2.8528479999999998</v>
      </c>
      <c r="H6237" s="3">
        <v>0.47200389999999998</v>
      </c>
    </row>
    <row r="6238" spans="1:8">
      <c r="A6238" s="3" t="s">
        <v>1</v>
      </c>
      <c r="B6238" s="3">
        <v>2014</v>
      </c>
      <c r="C6238" s="3">
        <v>193</v>
      </c>
      <c r="E6238" s="3">
        <v>-2.0059531000000002</v>
      </c>
      <c r="F6238" s="3">
        <v>30.496794000000001</v>
      </c>
      <c r="G6238" s="3">
        <v>2.9050099999999999</v>
      </c>
      <c r="H6238" s="3">
        <v>0.54720069999999998</v>
      </c>
    </row>
    <row r="6239" spans="1:8">
      <c r="A6239" s="3" t="s">
        <v>1</v>
      </c>
      <c r="B6239" s="3">
        <v>2014</v>
      </c>
      <c r="C6239" s="3">
        <v>193</v>
      </c>
      <c r="E6239" s="3">
        <v>-2.0059531000000002</v>
      </c>
      <c r="F6239" s="3">
        <v>30.496794000000001</v>
      </c>
      <c r="G6239" s="3">
        <v>2.856055</v>
      </c>
      <c r="H6239" s="3">
        <v>0.56416489999999997</v>
      </c>
    </row>
    <row r="6240" spans="1:8">
      <c r="A6240" s="3" t="s">
        <v>1</v>
      </c>
      <c r="B6240" s="3">
        <v>2014</v>
      </c>
      <c r="C6240" s="3">
        <v>193</v>
      </c>
      <c r="E6240" s="3">
        <v>-2.0059531000000002</v>
      </c>
      <c r="F6240" s="3">
        <v>30.496794000000001</v>
      </c>
      <c r="G6240" s="3">
        <v>2.9066269999999998</v>
      </c>
      <c r="H6240" s="3">
        <v>0.60071649999999999</v>
      </c>
    </row>
    <row r="6241" spans="1:8">
      <c r="A6241" s="3" t="s">
        <v>1</v>
      </c>
      <c r="B6241" s="3">
        <v>2014</v>
      </c>
      <c r="C6241" s="3">
        <v>193</v>
      </c>
      <c r="E6241" s="3">
        <v>-2.0059531000000002</v>
      </c>
      <c r="F6241" s="3">
        <v>30.496794000000001</v>
      </c>
      <c r="G6241" s="3">
        <v>2.756624</v>
      </c>
      <c r="H6241" s="3">
        <v>0.66712780000000005</v>
      </c>
    </row>
    <row r="6242" spans="1:8">
      <c r="A6242" s="3" t="s">
        <v>1</v>
      </c>
      <c r="B6242" s="3">
        <v>2015</v>
      </c>
      <c r="C6242" s="3">
        <v>193</v>
      </c>
      <c r="E6242" s="3">
        <v>-2.0231903</v>
      </c>
      <c r="F6242" s="3">
        <v>34.026980999999999</v>
      </c>
      <c r="G6242" s="3">
        <v>3.121464</v>
      </c>
      <c r="H6242" s="3">
        <v>0.48934109999999997</v>
      </c>
    </row>
    <row r="6243" spans="1:8">
      <c r="A6243" s="3" t="s">
        <v>1</v>
      </c>
      <c r="B6243" s="3">
        <v>2015</v>
      </c>
      <c r="C6243" s="3">
        <v>193</v>
      </c>
      <c r="E6243" s="3">
        <v>-2.0231903</v>
      </c>
      <c r="F6243" s="3">
        <v>34.026980999999999</v>
      </c>
      <c r="G6243" s="3">
        <v>3.1326179999999999</v>
      </c>
      <c r="H6243" s="3">
        <v>-0.85090940000000004</v>
      </c>
    </row>
    <row r="6244" spans="1:8">
      <c r="A6244" s="3" t="s">
        <v>1</v>
      </c>
      <c r="B6244" s="3">
        <v>2015</v>
      </c>
      <c r="C6244" s="3">
        <v>193</v>
      </c>
      <c r="E6244" s="3">
        <v>-2.0231903</v>
      </c>
      <c r="F6244" s="3">
        <v>34.026980999999999</v>
      </c>
      <c r="G6244" s="3">
        <v>3.0834160000000002</v>
      </c>
      <c r="H6244" s="3">
        <v>-0.87914639999999999</v>
      </c>
    </row>
    <row r="6245" spans="1:8">
      <c r="A6245" s="3" t="s">
        <v>1</v>
      </c>
      <c r="B6245" s="3">
        <v>2015</v>
      </c>
      <c r="C6245" s="3">
        <v>193</v>
      </c>
      <c r="E6245" s="3">
        <v>-2.0231903</v>
      </c>
      <c r="F6245" s="3">
        <v>34.026980999999999</v>
      </c>
      <c r="G6245" s="3">
        <v>3.055482</v>
      </c>
      <c r="H6245" s="3">
        <v>-0.95425579999999999</v>
      </c>
    </row>
    <row r="6246" spans="1:8">
      <c r="A6246" s="3" t="s">
        <v>1</v>
      </c>
      <c r="B6246" s="3">
        <v>2015</v>
      </c>
      <c r="C6246" s="3">
        <v>193</v>
      </c>
      <c r="E6246" s="3">
        <v>-2.0231903</v>
      </c>
      <c r="F6246" s="3">
        <v>34.026980999999999</v>
      </c>
      <c r="G6246" s="3">
        <v>2.9827020000000002</v>
      </c>
      <c r="H6246" s="3">
        <v>-1.191962</v>
      </c>
    </row>
    <row r="6247" spans="1:8">
      <c r="A6247" s="3" t="s">
        <v>1</v>
      </c>
      <c r="B6247" s="3">
        <v>2015</v>
      </c>
      <c r="C6247" s="3">
        <v>193</v>
      </c>
      <c r="E6247" s="3">
        <v>-2.0231903</v>
      </c>
      <c r="F6247" s="3">
        <v>34.026980999999999</v>
      </c>
      <c r="G6247" s="3">
        <v>2.904531</v>
      </c>
      <c r="H6247" s="3">
        <v>-9.5679799999999995E-2</v>
      </c>
    </row>
    <row r="6248" spans="1:8">
      <c r="A6248" s="3" t="s">
        <v>1</v>
      </c>
      <c r="B6248" s="3">
        <v>2015</v>
      </c>
      <c r="C6248" s="3">
        <v>193</v>
      </c>
      <c r="E6248" s="3">
        <v>-2.0231903</v>
      </c>
      <c r="F6248" s="3">
        <v>34.026980999999999</v>
      </c>
      <c r="G6248" s="3">
        <v>2.86721</v>
      </c>
      <c r="H6248" s="3">
        <v>-0.189221</v>
      </c>
    </row>
    <row r="6249" spans="1:8">
      <c r="A6249" s="3" t="s">
        <v>1</v>
      </c>
      <c r="B6249" s="3">
        <v>2015</v>
      </c>
      <c r="C6249" s="3">
        <v>193</v>
      </c>
      <c r="E6249" s="3">
        <v>-2.0231903</v>
      </c>
      <c r="F6249" s="3">
        <v>34.026980999999999</v>
      </c>
      <c r="G6249" s="3">
        <v>2.8671959999999999</v>
      </c>
      <c r="H6249" s="3">
        <v>9.8301399999999997E-2</v>
      </c>
    </row>
    <row r="6250" spans="1:8">
      <c r="A6250" s="3" t="s">
        <v>1</v>
      </c>
      <c r="B6250" s="3">
        <v>2015</v>
      </c>
      <c r="C6250" s="3">
        <v>193</v>
      </c>
      <c r="E6250" s="3">
        <v>-2.0231903</v>
      </c>
      <c r="F6250" s="3">
        <v>34.026980999999999</v>
      </c>
      <c r="G6250" s="3">
        <v>2.7387860000000002</v>
      </c>
      <c r="H6250" s="3">
        <v>9.4046699999999997E-2</v>
      </c>
    </row>
    <row r="6251" spans="1:8">
      <c r="A6251" s="3" t="s">
        <v>1</v>
      </c>
      <c r="B6251" s="3">
        <v>2015</v>
      </c>
      <c r="C6251" s="3">
        <v>193</v>
      </c>
      <c r="E6251" s="3">
        <v>-2.0231903</v>
      </c>
      <c r="F6251" s="3">
        <v>34.026980999999999</v>
      </c>
      <c r="G6251" s="3">
        <v>2.648714</v>
      </c>
      <c r="H6251" s="3">
        <v>0.2591968</v>
      </c>
    </row>
    <row r="6252" spans="1:8">
      <c r="A6252" s="3" t="s">
        <v>1</v>
      </c>
      <c r="B6252" s="3">
        <v>2015</v>
      </c>
      <c r="C6252" s="3">
        <v>193</v>
      </c>
      <c r="E6252" s="3">
        <v>-2.0231903</v>
      </c>
      <c r="F6252" s="3">
        <v>34.026980999999999</v>
      </c>
      <c r="G6252" s="3">
        <v>2.636428</v>
      </c>
      <c r="H6252" s="3">
        <v>0.29290389999999999</v>
      </c>
    </row>
    <row r="6253" spans="1:8">
      <c r="A6253" s="3" t="s">
        <v>1</v>
      </c>
      <c r="B6253" s="3">
        <v>2015</v>
      </c>
      <c r="C6253" s="3">
        <v>193</v>
      </c>
      <c r="E6253" s="3">
        <v>-2.0231903</v>
      </c>
      <c r="F6253" s="3">
        <v>34.026980999999999</v>
      </c>
      <c r="G6253" s="3">
        <v>2.6434579999999999</v>
      </c>
      <c r="H6253" s="3">
        <v>0.26349679999999998</v>
      </c>
    </row>
    <row r="6254" spans="1:8">
      <c r="A6254" s="3" t="s">
        <v>1</v>
      </c>
      <c r="B6254" s="3">
        <v>2016</v>
      </c>
      <c r="C6254" s="3">
        <v>193</v>
      </c>
      <c r="E6254" s="3">
        <v>-1.8549646</v>
      </c>
      <c r="F6254" s="3">
        <v>37.699058999999998</v>
      </c>
      <c r="H6254" s="3">
        <v>0.35114099999999998</v>
      </c>
    </row>
    <row r="6255" spans="1:8">
      <c r="A6255" s="3" t="s">
        <v>1</v>
      </c>
      <c r="B6255" s="3">
        <v>2016</v>
      </c>
      <c r="C6255" s="3">
        <v>193</v>
      </c>
      <c r="E6255" s="3">
        <v>-1.8549646</v>
      </c>
      <c r="F6255" s="3">
        <v>37.699058999999998</v>
      </c>
      <c r="G6255" s="3">
        <v>2.8759420000000002</v>
      </c>
    </row>
    <row r="6256" spans="1:8">
      <c r="A6256" s="3" t="s">
        <v>1</v>
      </c>
      <c r="B6256" s="3">
        <v>2016</v>
      </c>
      <c r="C6256" s="3">
        <v>193</v>
      </c>
      <c r="E6256" s="3">
        <v>-1.8549646</v>
      </c>
      <c r="F6256" s="3">
        <v>37.699058999999998</v>
      </c>
      <c r="G6256" s="3">
        <v>2.8679709999999998</v>
      </c>
      <c r="H6256" s="3">
        <v>-0.44248539999999997</v>
      </c>
    </row>
    <row r="6257" spans="1:8">
      <c r="A6257" s="3" t="s">
        <v>1</v>
      </c>
      <c r="B6257" s="3">
        <v>2016</v>
      </c>
      <c r="C6257" s="3">
        <v>193</v>
      </c>
      <c r="E6257" s="3">
        <v>-1.8549646</v>
      </c>
      <c r="F6257" s="3">
        <v>37.699058999999998</v>
      </c>
      <c r="G6257" s="3">
        <v>2.8698809999999999</v>
      </c>
      <c r="H6257" s="3">
        <v>-0.45011459999999998</v>
      </c>
    </row>
    <row r="6258" spans="1:8">
      <c r="A6258" s="3" t="s">
        <v>1</v>
      </c>
      <c r="B6258" s="3">
        <v>2016</v>
      </c>
      <c r="C6258" s="3">
        <v>193</v>
      </c>
      <c r="E6258" s="3">
        <v>-1.8549646</v>
      </c>
      <c r="F6258" s="3">
        <v>37.699058999999998</v>
      </c>
      <c r="G6258" s="3">
        <v>2.8760309999999998</v>
      </c>
      <c r="H6258" s="3">
        <v>-0.4899831</v>
      </c>
    </row>
    <row r="6259" spans="1:8">
      <c r="A6259" s="3" t="s">
        <v>1</v>
      </c>
      <c r="B6259" s="3">
        <v>2016</v>
      </c>
      <c r="C6259" s="3">
        <v>193</v>
      </c>
      <c r="E6259" s="3">
        <v>-1.8549646</v>
      </c>
      <c r="F6259" s="3">
        <v>37.699058999999998</v>
      </c>
      <c r="G6259" s="3">
        <v>2.8907690000000001</v>
      </c>
      <c r="H6259" s="3">
        <v>-0.1966503</v>
      </c>
    </row>
    <row r="6260" spans="1:8">
      <c r="A6260" s="3" t="s">
        <v>1</v>
      </c>
      <c r="B6260" s="3">
        <v>2016</v>
      </c>
      <c r="C6260" s="3">
        <v>193</v>
      </c>
      <c r="E6260" s="3">
        <v>-1.8549646</v>
      </c>
      <c r="F6260" s="3">
        <v>37.699058999999998</v>
      </c>
      <c r="G6260" s="3">
        <v>2.7819739999999999</v>
      </c>
      <c r="H6260" s="3">
        <v>-0.35763699999999998</v>
      </c>
    </row>
    <row r="6261" spans="1:8">
      <c r="A6261" s="3" t="s">
        <v>1</v>
      </c>
      <c r="B6261" s="3">
        <v>2016</v>
      </c>
      <c r="C6261" s="3">
        <v>193</v>
      </c>
      <c r="E6261" s="3">
        <v>-1.8549646</v>
      </c>
      <c r="F6261" s="3">
        <v>37.699058999999998</v>
      </c>
      <c r="G6261" s="3">
        <v>2.7216260000000001</v>
      </c>
      <c r="H6261" s="3">
        <v>-0.26251069999999999</v>
      </c>
    </row>
    <row r="6262" spans="1:8">
      <c r="A6262" s="3" t="s">
        <v>1</v>
      </c>
      <c r="B6262" s="3">
        <v>2016</v>
      </c>
      <c r="C6262" s="3">
        <v>193</v>
      </c>
      <c r="E6262" s="3">
        <v>-1.8549646</v>
      </c>
      <c r="F6262" s="3">
        <v>37.699058999999998</v>
      </c>
      <c r="G6262" s="3">
        <v>2.8424309999999999</v>
      </c>
      <c r="H6262" s="3">
        <v>-0.27821839999999998</v>
      </c>
    </row>
    <row r="6263" spans="1:8">
      <c r="A6263" s="3" t="s">
        <v>1</v>
      </c>
      <c r="B6263" s="3">
        <v>2016</v>
      </c>
      <c r="C6263" s="3">
        <v>193</v>
      </c>
      <c r="E6263" s="3">
        <v>-1.8549646</v>
      </c>
      <c r="F6263" s="3">
        <v>37.699058999999998</v>
      </c>
      <c r="G6263" s="3">
        <v>2.8340879999999999</v>
      </c>
      <c r="H6263" s="3">
        <v>-0.25697320000000001</v>
      </c>
    </row>
    <row r="6264" spans="1:8">
      <c r="A6264" s="3" t="s">
        <v>1</v>
      </c>
      <c r="B6264" s="3">
        <v>2016</v>
      </c>
      <c r="C6264" s="3">
        <v>193</v>
      </c>
      <c r="E6264" s="3">
        <v>-1.8549646</v>
      </c>
      <c r="F6264" s="3">
        <v>37.699058999999998</v>
      </c>
      <c r="G6264" s="3">
        <v>2.8336070000000002</v>
      </c>
      <c r="H6264" s="3">
        <v>-0.15262790000000001</v>
      </c>
    </row>
    <row r="6265" spans="1:8">
      <c r="A6265" s="3" t="s">
        <v>1</v>
      </c>
      <c r="B6265" s="3">
        <v>2016</v>
      </c>
      <c r="C6265" s="3">
        <v>193</v>
      </c>
      <c r="E6265" s="3">
        <v>-1.8549646</v>
      </c>
      <c r="F6265" s="3">
        <v>37.699058999999998</v>
      </c>
      <c r="G6265" s="3">
        <v>2.7093959999999999</v>
      </c>
      <c r="H6265" s="3">
        <v>-6.41655E-2</v>
      </c>
    </row>
    <row r="6266" spans="1:8">
      <c r="A6266" s="3" t="s">
        <v>1</v>
      </c>
      <c r="B6266" s="3">
        <v>2017</v>
      </c>
      <c r="C6266" s="3">
        <v>193</v>
      </c>
      <c r="E6266" s="3">
        <v>-1.8189105000000001</v>
      </c>
      <c r="F6266" s="3">
        <v>40.50544</v>
      </c>
      <c r="G6266" s="3">
        <v>2.821307</v>
      </c>
      <c r="H6266" s="3">
        <v>-1.45573E-2</v>
      </c>
    </row>
    <row r="6267" spans="1:8">
      <c r="A6267" s="3" t="s">
        <v>1</v>
      </c>
      <c r="B6267" s="3">
        <v>2017</v>
      </c>
      <c r="C6267" s="3">
        <v>193</v>
      </c>
      <c r="E6267" s="3">
        <v>-1.8189105000000001</v>
      </c>
      <c r="F6267" s="3">
        <v>40.50544</v>
      </c>
      <c r="G6267" s="3">
        <v>2.7936700000000001</v>
      </c>
      <c r="H6267" s="3">
        <v>-0.3036585</v>
      </c>
    </row>
    <row r="6268" spans="1:8">
      <c r="A6268" s="3" t="s">
        <v>1</v>
      </c>
      <c r="B6268" s="3">
        <v>2017</v>
      </c>
      <c r="C6268" s="3">
        <v>193</v>
      </c>
      <c r="E6268" s="3">
        <v>-1.8189105000000001</v>
      </c>
      <c r="F6268" s="3">
        <v>40.50544</v>
      </c>
      <c r="G6268" s="3">
        <v>2.839931</v>
      </c>
      <c r="H6268" s="3">
        <v>-0.24764910000000001</v>
      </c>
    </row>
    <row r="6269" spans="1:8">
      <c r="A6269" s="3" t="s">
        <v>1</v>
      </c>
      <c r="B6269" s="3">
        <v>2017</v>
      </c>
      <c r="C6269" s="3">
        <v>193</v>
      </c>
      <c r="E6269" s="3">
        <v>-1.8189105000000001</v>
      </c>
      <c r="F6269" s="3">
        <v>40.50544</v>
      </c>
      <c r="G6269" s="3">
        <v>2.8351700000000002</v>
      </c>
      <c r="H6269" s="3">
        <v>-0.3864689</v>
      </c>
    </row>
    <row r="6270" spans="1:8">
      <c r="A6270" s="3" t="s">
        <v>1</v>
      </c>
      <c r="B6270" s="3">
        <v>2017</v>
      </c>
      <c r="C6270" s="3">
        <v>193</v>
      </c>
      <c r="E6270" s="3">
        <v>-1.8189105000000001</v>
      </c>
      <c r="F6270" s="3">
        <v>40.50544</v>
      </c>
      <c r="G6270" s="3">
        <v>2.804872</v>
      </c>
      <c r="H6270" s="3">
        <v>-0.33028689999999999</v>
      </c>
    </row>
    <row r="6271" spans="1:8">
      <c r="A6271" s="3" t="s">
        <v>1</v>
      </c>
      <c r="B6271" s="3">
        <v>2017</v>
      </c>
      <c r="C6271" s="3">
        <v>193</v>
      </c>
      <c r="E6271" s="3">
        <v>-1.8189105000000001</v>
      </c>
      <c r="F6271" s="3">
        <v>40.50544</v>
      </c>
      <c r="G6271" s="3">
        <v>2.7684829999999998</v>
      </c>
      <c r="H6271" s="3">
        <v>-0.71085969999999998</v>
      </c>
    </row>
    <row r="6272" spans="1:8">
      <c r="A6272" s="3" t="s">
        <v>1</v>
      </c>
      <c r="B6272" s="3">
        <v>2017</v>
      </c>
      <c r="C6272" s="3">
        <v>193</v>
      </c>
      <c r="E6272" s="3">
        <v>-1.8189105000000001</v>
      </c>
      <c r="F6272" s="3">
        <v>40.50544</v>
      </c>
      <c r="G6272" s="3">
        <v>2.768046</v>
      </c>
      <c r="H6272" s="3">
        <v>-0.4939134</v>
      </c>
    </row>
    <row r="6273" spans="1:8">
      <c r="A6273" s="3" t="s">
        <v>1</v>
      </c>
      <c r="B6273" s="3">
        <v>2017</v>
      </c>
      <c r="C6273" s="3">
        <v>193</v>
      </c>
      <c r="E6273" s="3">
        <v>-1.8189105000000001</v>
      </c>
      <c r="F6273" s="3">
        <v>40.50544</v>
      </c>
      <c r="G6273" s="3">
        <v>2.7061090000000001</v>
      </c>
      <c r="H6273" s="3">
        <v>-0.42307640000000002</v>
      </c>
    </row>
    <row r="6274" spans="1:8">
      <c r="A6274" s="3" t="s">
        <v>1</v>
      </c>
      <c r="B6274" s="3">
        <v>2017</v>
      </c>
      <c r="C6274" s="3">
        <v>193</v>
      </c>
      <c r="E6274" s="3">
        <v>-1.8189105000000001</v>
      </c>
      <c r="F6274" s="3">
        <v>40.50544</v>
      </c>
      <c r="G6274" s="3">
        <v>2.7696740000000002</v>
      </c>
      <c r="H6274" s="3">
        <v>-0.58412059999999999</v>
      </c>
    </row>
    <row r="6275" spans="1:8">
      <c r="A6275" s="3" t="s">
        <v>1</v>
      </c>
      <c r="B6275" s="3">
        <v>2017</v>
      </c>
      <c r="C6275" s="3">
        <v>193</v>
      </c>
      <c r="E6275" s="3">
        <v>-1.8189105000000001</v>
      </c>
      <c r="F6275" s="3">
        <v>40.50544</v>
      </c>
      <c r="G6275" s="3">
        <v>2.7893029999999999</v>
      </c>
      <c r="H6275" s="3">
        <v>-0.4363668</v>
      </c>
    </row>
    <row r="6276" spans="1:8">
      <c r="A6276" s="3" t="s">
        <v>1</v>
      </c>
      <c r="B6276" s="3">
        <v>2017</v>
      </c>
      <c r="C6276" s="3">
        <v>193</v>
      </c>
      <c r="E6276" s="3">
        <v>-1.8189105000000001</v>
      </c>
      <c r="F6276" s="3">
        <v>40.50544</v>
      </c>
      <c r="G6276" s="3">
        <v>2.7591420000000002</v>
      </c>
      <c r="H6276" s="3">
        <v>-0.3081141</v>
      </c>
    </row>
    <row r="6277" spans="1:8">
      <c r="A6277" s="3" t="s">
        <v>1</v>
      </c>
      <c r="B6277" s="3">
        <v>2017</v>
      </c>
      <c r="C6277" s="3">
        <v>193</v>
      </c>
      <c r="E6277" s="3">
        <v>-1.8189105000000001</v>
      </c>
      <c r="F6277" s="3">
        <v>40.50544</v>
      </c>
      <c r="G6277" s="3">
        <v>2.7719360000000002</v>
      </c>
      <c r="H6277" s="3">
        <v>-0.1812753</v>
      </c>
    </row>
    <row r="6278" spans="1:8">
      <c r="A6278" s="3" t="s">
        <v>1</v>
      </c>
      <c r="B6278" s="3">
        <v>2018</v>
      </c>
      <c r="C6278" s="3">
        <v>193</v>
      </c>
      <c r="E6278" s="3">
        <v>-1.4191189</v>
      </c>
      <c r="F6278" s="3">
        <v>41.115009000000001</v>
      </c>
      <c r="G6278" s="3">
        <v>2.7244359999999999</v>
      </c>
      <c r="H6278" s="3">
        <v>-0.1974765</v>
      </c>
    </row>
    <row r="6279" spans="1:8">
      <c r="A6279" s="3" t="s">
        <v>1</v>
      </c>
      <c r="B6279" s="3">
        <v>2018</v>
      </c>
      <c r="C6279" s="3">
        <v>193</v>
      </c>
      <c r="E6279" s="3">
        <v>-1.4191189</v>
      </c>
      <c r="F6279" s="3">
        <v>41.115009000000001</v>
      </c>
      <c r="G6279" s="3">
        <v>2.7347130000000002</v>
      </c>
      <c r="H6279" s="3">
        <v>-0.77973079999999995</v>
      </c>
    </row>
    <row r="6280" spans="1:8">
      <c r="A6280" s="3" t="s">
        <v>1</v>
      </c>
      <c r="B6280" s="3">
        <v>2018</v>
      </c>
      <c r="C6280" s="3">
        <v>193</v>
      </c>
      <c r="E6280" s="3">
        <v>-1.4191189</v>
      </c>
      <c r="F6280" s="3">
        <v>41.115009000000001</v>
      </c>
      <c r="G6280" s="3">
        <v>2.7360129999999998</v>
      </c>
      <c r="H6280" s="3">
        <v>-0.79874679999999998</v>
      </c>
    </row>
    <row r="6281" spans="1:8">
      <c r="A6281" s="3" t="s">
        <v>1</v>
      </c>
      <c r="B6281" s="3">
        <v>2018</v>
      </c>
      <c r="C6281" s="3">
        <v>193</v>
      </c>
      <c r="E6281" s="3">
        <v>-1.4191189</v>
      </c>
      <c r="F6281" s="3">
        <v>41.115009000000001</v>
      </c>
      <c r="G6281" s="3">
        <v>2.7603049999999998</v>
      </c>
      <c r="H6281" s="3">
        <v>-0.840951</v>
      </c>
    </row>
    <row r="6282" spans="1:8">
      <c r="A6282" s="3" t="s">
        <v>1</v>
      </c>
      <c r="B6282" s="3">
        <v>2018</v>
      </c>
      <c r="C6282" s="3">
        <v>193</v>
      </c>
      <c r="E6282" s="3">
        <v>-1.4191189</v>
      </c>
      <c r="F6282" s="3">
        <v>41.115009000000001</v>
      </c>
      <c r="G6282" s="3">
        <v>2.7975490000000001</v>
      </c>
      <c r="H6282" s="3">
        <v>-0.83063690000000001</v>
      </c>
    </row>
    <row r="6283" spans="1:8">
      <c r="A6283" s="3" t="s">
        <v>1</v>
      </c>
      <c r="B6283" s="3">
        <v>2018</v>
      </c>
      <c r="C6283" s="3">
        <v>193</v>
      </c>
      <c r="E6283" s="3">
        <v>-1.4191189</v>
      </c>
      <c r="F6283" s="3">
        <v>41.115009000000001</v>
      </c>
      <c r="G6283" s="3">
        <v>2.7921879999999999</v>
      </c>
      <c r="H6283" s="3">
        <v>-1.0910150000000001</v>
      </c>
    </row>
    <row r="6284" spans="1:8">
      <c r="A6284" s="3" t="s">
        <v>1</v>
      </c>
      <c r="B6284" s="3">
        <v>2018</v>
      </c>
      <c r="C6284" s="3">
        <v>193</v>
      </c>
      <c r="E6284" s="3">
        <v>-1.4191189</v>
      </c>
      <c r="F6284" s="3">
        <v>41.115009000000001</v>
      </c>
      <c r="G6284" s="3">
        <v>2.8072490000000001</v>
      </c>
      <c r="H6284" s="3">
        <v>-1.195244</v>
      </c>
    </row>
    <row r="6285" spans="1:8">
      <c r="A6285" s="3" t="s">
        <v>1</v>
      </c>
      <c r="B6285" s="3">
        <v>2018</v>
      </c>
      <c r="C6285" s="3">
        <v>193</v>
      </c>
      <c r="E6285" s="3">
        <v>-1.4191189</v>
      </c>
      <c r="F6285" s="3">
        <v>41.115009000000001</v>
      </c>
      <c r="G6285" s="3">
        <v>2.803264</v>
      </c>
      <c r="H6285" s="3">
        <v>-1.1992050000000001</v>
      </c>
    </row>
    <row r="6286" spans="1:8">
      <c r="A6286" s="3" t="s">
        <v>1</v>
      </c>
      <c r="B6286" s="3">
        <v>2018</v>
      </c>
      <c r="C6286" s="3">
        <v>193</v>
      </c>
      <c r="E6286" s="3">
        <v>-1.4191189</v>
      </c>
      <c r="F6286" s="3">
        <v>41.115009000000001</v>
      </c>
      <c r="G6286" s="3">
        <v>2.7887780000000002</v>
      </c>
      <c r="H6286" s="3">
        <v>-0.45619999999999999</v>
      </c>
    </row>
    <row r="6287" spans="1:8">
      <c r="A6287" s="3" t="s">
        <v>1</v>
      </c>
      <c r="B6287" s="3">
        <v>2018</v>
      </c>
      <c r="C6287" s="3">
        <v>193</v>
      </c>
      <c r="E6287" s="3">
        <v>-1.4191189</v>
      </c>
      <c r="F6287" s="3">
        <v>41.115009000000001</v>
      </c>
      <c r="G6287" s="3">
        <v>2.79705</v>
      </c>
      <c r="H6287" s="3">
        <v>-0.4254174</v>
      </c>
    </row>
    <row r="6288" spans="1:8">
      <c r="A6288" s="3" t="s">
        <v>1</v>
      </c>
      <c r="B6288" s="3">
        <v>2018</v>
      </c>
      <c r="C6288" s="3">
        <v>193</v>
      </c>
      <c r="E6288" s="3">
        <v>-1.4191189</v>
      </c>
      <c r="F6288" s="3">
        <v>41.115009000000001</v>
      </c>
      <c r="G6288" s="3">
        <v>2.8038669999999999</v>
      </c>
      <c r="H6288" s="3">
        <v>-0.14417569999999999</v>
      </c>
    </row>
    <row r="6289" spans="1:8">
      <c r="A6289" s="3" t="s">
        <v>1</v>
      </c>
      <c r="B6289" s="3">
        <v>2018</v>
      </c>
      <c r="C6289" s="3">
        <v>193</v>
      </c>
      <c r="E6289" s="3">
        <v>-1.4191189</v>
      </c>
      <c r="F6289" s="3">
        <v>41.115009000000001</v>
      </c>
      <c r="G6289" s="3">
        <v>2.741422</v>
      </c>
      <c r="H6289" s="3">
        <v>-5.3394999999999998E-2</v>
      </c>
    </row>
    <row r="6290" spans="1:8">
      <c r="A6290" s="3" t="s">
        <v>1</v>
      </c>
      <c r="B6290" s="3">
        <v>2019</v>
      </c>
      <c r="C6290" s="3">
        <v>193</v>
      </c>
      <c r="E6290" s="3">
        <v>-0.62020713000000005</v>
      </c>
      <c r="F6290" s="3">
        <v>41.657012999999999</v>
      </c>
      <c r="G6290" s="3">
        <v>2.6530689999999999</v>
      </c>
      <c r="H6290" s="3">
        <v>-2.7318100000000001E-2</v>
      </c>
    </row>
    <row r="6291" spans="1:8">
      <c r="A6291" s="3" t="s">
        <v>1</v>
      </c>
      <c r="B6291" s="3">
        <v>2019</v>
      </c>
      <c r="C6291" s="3">
        <v>193</v>
      </c>
      <c r="E6291" s="3">
        <v>-0.62020713000000005</v>
      </c>
      <c r="F6291" s="3">
        <v>41.657012999999999</v>
      </c>
      <c r="G6291" s="3">
        <v>2.6323270000000001</v>
      </c>
      <c r="H6291" s="3">
        <v>-0.11252180000000001</v>
      </c>
    </row>
    <row r="6292" spans="1:8">
      <c r="A6292" s="3" t="s">
        <v>1</v>
      </c>
      <c r="B6292" s="3">
        <v>2019</v>
      </c>
      <c r="C6292" s="3">
        <v>193</v>
      </c>
      <c r="E6292" s="3">
        <v>-0.62020713000000005</v>
      </c>
      <c r="F6292" s="3">
        <v>41.657012999999999</v>
      </c>
      <c r="G6292" s="3">
        <v>2.5759080000000001</v>
      </c>
      <c r="H6292" s="3">
        <v>-2.5977699999999999E-2</v>
      </c>
    </row>
    <row r="6293" spans="1:8">
      <c r="A6293" s="3" t="s">
        <v>1</v>
      </c>
      <c r="B6293" s="3">
        <v>2019</v>
      </c>
      <c r="C6293" s="3">
        <v>193</v>
      </c>
      <c r="E6293" s="3">
        <v>-0.62020713000000005</v>
      </c>
      <c r="F6293" s="3">
        <v>41.657012999999999</v>
      </c>
      <c r="G6293" s="3">
        <v>2.5747779999999998</v>
      </c>
      <c r="H6293" s="3">
        <v>2.87052E-2</v>
      </c>
    </row>
    <row r="6294" spans="1:8">
      <c r="A6294" s="3" t="s">
        <v>1</v>
      </c>
      <c r="B6294" s="3">
        <v>2019</v>
      </c>
      <c r="C6294" s="3">
        <v>193</v>
      </c>
      <c r="E6294" s="3">
        <v>-0.62020713000000005</v>
      </c>
      <c r="F6294" s="3">
        <v>41.657012999999999</v>
      </c>
      <c r="G6294" s="3">
        <v>2.5830660000000001</v>
      </c>
      <c r="H6294" s="3">
        <v>-0.62556160000000005</v>
      </c>
    </row>
    <row r="6295" spans="1:8">
      <c r="A6295" s="3" t="s">
        <v>1</v>
      </c>
      <c r="B6295" s="3">
        <v>2019</v>
      </c>
      <c r="C6295" s="3">
        <v>193</v>
      </c>
      <c r="E6295" s="3">
        <v>-0.62020713000000005</v>
      </c>
      <c r="F6295" s="3">
        <v>41.657012999999999</v>
      </c>
      <c r="G6295" s="3">
        <v>2.5352969999999999</v>
      </c>
      <c r="H6295" s="3">
        <v>-0.6834131</v>
      </c>
    </row>
    <row r="6296" spans="1:8">
      <c r="A6296" s="3" t="s">
        <v>1</v>
      </c>
      <c r="B6296" s="3">
        <v>2019</v>
      </c>
      <c r="C6296" s="3">
        <v>193</v>
      </c>
      <c r="E6296" s="3">
        <v>-0.62020713000000005</v>
      </c>
      <c r="F6296" s="3">
        <v>41.657012999999999</v>
      </c>
      <c r="G6296" s="3">
        <v>2.5162149999999999</v>
      </c>
      <c r="H6296" s="3">
        <v>-0.67463479999999998</v>
      </c>
    </row>
    <row r="6297" spans="1:8">
      <c r="A6297" s="3" t="s">
        <v>1</v>
      </c>
      <c r="B6297" s="3">
        <v>2019</v>
      </c>
      <c r="C6297" s="3">
        <v>193</v>
      </c>
      <c r="E6297" s="3">
        <v>-0.62020713000000005</v>
      </c>
      <c r="F6297" s="3">
        <v>41.657012999999999</v>
      </c>
      <c r="G6297" s="3">
        <v>2.470186</v>
      </c>
      <c r="H6297" s="3">
        <v>-5.7279499999999997E-2</v>
      </c>
    </row>
    <row r="6298" spans="1:8">
      <c r="A6298" s="3" t="s">
        <v>1</v>
      </c>
      <c r="B6298" s="3">
        <v>2019</v>
      </c>
      <c r="C6298" s="3">
        <v>193</v>
      </c>
      <c r="E6298" s="3">
        <v>-0.62020713000000005</v>
      </c>
      <c r="F6298" s="3">
        <v>41.657012999999999</v>
      </c>
      <c r="G6298" s="3">
        <v>2.4618190000000002</v>
      </c>
      <c r="H6298" s="3">
        <v>7.8439999999999998E-4</v>
      </c>
    </row>
    <row r="6299" spans="1:8">
      <c r="A6299" s="3" t="s">
        <v>1</v>
      </c>
      <c r="B6299" s="3">
        <v>2019</v>
      </c>
      <c r="C6299" s="3">
        <v>193</v>
      </c>
      <c r="E6299" s="3">
        <v>-0.62020713000000005</v>
      </c>
      <c r="F6299" s="3">
        <v>41.657012999999999</v>
      </c>
      <c r="G6299" s="3">
        <v>2.4253290000000001</v>
      </c>
      <c r="H6299" s="3">
        <v>-4.2359300000000003E-2</v>
      </c>
    </row>
    <row r="6300" spans="1:8">
      <c r="A6300" s="3" t="s">
        <v>1</v>
      </c>
      <c r="B6300" s="3">
        <v>2019</v>
      </c>
      <c r="C6300" s="3">
        <v>193</v>
      </c>
      <c r="E6300" s="3">
        <v>-0.62020713000000005</v>
      </c>
      <c r="F6300" s="3">
        <v>41.657012999999999</v>
      </c>
      <c r="G6300" s="3">
        <v>2.37079</v>
      </c>
      <c r="H6300" s="3">
        <v>2.5552499999999999E-2</v>
      </c>
    </row>
    <row r="6301" spans="1:8">
      <c r="A6301" s="3" t="s">
        <v>1</v>
      </c>
      <c r="B6301" s="3">
        <v>2019</v>
      </c>
      <c r="C6301" s="3">
        <v>193</v>
      </c>
      <c r="E6301" s="3">
        <v>-0.62020713000000005</v>
      </c>
      <c r="F6301" s="3">
        <v>41.657012999999999</v>
      </c>
      <c r="G6301" s="3">
        <v>2.313596</v>
      </c>
      <c r="H6301" s="3">
        <v>-2.78201E-2</v>
      </c>
    </row>
    <row r="6302" spans="1:8">
      <c r="A6302" s="3" t="s">
        <v>19</v>
      </c>
      <c r="B6302" s="3">
        <v>1995</v>
      </c>
      <c r="C6302" s="3">
        <v>196</v>
      </c>
      <c r="G6302" s="3">
        <v>3.0833330000000001</v>
      </c>
    </row>
    <row r="6303" spans="1:8">
      <c r="A6303" s="3" t="s">
        <v>19</v>
      </c>
      <c r="B6303" s="3">
        <v>1995</v>
      </c>
      <c r="C6303" s="3">
        <v>196</v>
      </c>
      <c r="G6303" s="3">
        <v>2.9416669999999998</v>
      </c>
    </row>
    <row r="6304" spans="1:8">
      <c r="A6304" s="3" t="s">
        <v>19</v>
      </c>
      <c r="B6304" s="3">
        <v>1995</v>
      </c>
      <c r="C6304" s="3">
        <v>196</v>
      </c>
      <c r="G6304" s="3">
        <v>3.1583329999999998</v>
      </c>
    </row>
    <row r="6305" spans="1:7">
      <c r="A6305" s="3" t="s">
        <v>19</v>
      </c>
      <c r="B6305" s="3">
        <v>1995</v>
      </c>
      <c r="C6305" s="3">
        <v>196</v>
      </c>
      <c r="G6305" s="3">
        <v>3.1666669999999999</v>
      </c>
    </row>
    <row r="6306" spans="1:7">
      <c r="A6306" s="3" t="s">
        <v>19</v>
      </c>
      <c r="B6306" s="3">
        <v>1995</v>
      </c>
      <c r="C6306" s="3">
        <v>196</v>
      </c>
      <c r="G6306" s="3">
        <v>2.8454540000000001</v>
      </c>
    </row>
    <row r="6307" spans="1:7">
      <c r="A6307" s="3" t="s">
        <v>19</v>
      </c>
      <c r="B6307" s="3">
        <v>1995</v>
      </c>
      <c r="C6307" s="3">
        <v>196</v>
      </c>
      <c r="G6307" s="3">
        <v>2.733333</v>
      </c>
    </row>
    <row r="6308" spans="1:7">
      <c r="A6308" s="3" t="s">
        <v>19</v>
      </c>
      <c r="B6308" s="3">
        <v>1995</v>
      </c>
      <c r="C6308" s="3">
        <v>196</v>
      </c>
      <c r="G6308" s="3">
        <v>2.8846150000000002</v>
      </c>
    </row>
    <row r="6309" spans="1:7">
      <c r="A6309" s="3" t="s">
        <v>19</v>
      </c>
      <c r="B6309" s="3">
        <v>1995</v>
      </c>
      <c r="C6309" s="3">
        <v>196</v>
      </c>
      <c r="G6309" s="3">
        <v>2.8846150000000002</v>
      </c>
    </row>
    <row r="6310" spans="1:7">
      <c r="A6310" s="3" t="s">
        <v>19</v>
      </c>
      <c r="B6310" s="3">
        <v>1995</v>
      </c>
      <c r="C6310" s="3">
        <v>196</v>
      </c>
      <c r="G6310" s="3">
        <v>2.5714290000000002</v>
      </c>
    </row>
    <row r="6311" spans="1:7">
      <c r="A6311" s="3" t="s">
        <v>19</v>
      </c>
      <c r="B6311" s="3">
        <v>1995</v>
      </c>
      <c r="C6311" s="3">
        <v>196</v>
      </c>
      <c r="G6311" s="3">
        <v>2.7357140000000002</v>
      </c>
    </row>
    <row r="6312" spans="1:7">
      <c r="A6312" s="3" t="s">
        <v>19</v>
      </c>
      <c r="B6312" s="3">
        <v>1995</v>
      </c>
      <c r="C6312" s="3">
        <v>196</v>
      </c>
      <c r="G6312" s="3">
        <v>2.7357140000000002</v>
      </c>
    </row>
    <row r="6313" spans="1:7">
      <c r="A6313" s="3" t="s">
        <v>19</v>
      </c>
      <c r="B6313" s="3">
        <v>1995</v>
      </c>
      <c r="C6313" s="3">
        <v>196</v>
      </c>
      <c r="G6313" s="3">
        <v>2.7357140000000002</v>
      </c>
    </row>
    <row r="6314" spans="1:7">
      <c r="A6314" s="3" t="s">
        <v>19</v>
      </c>
      <c r="B6314" s="3">
        <v>1996</v>
      </c>
      <c r="C6314" s="3">
        <v>196</v>
      </c>
      <c r="E6314" s="3">
        <v>8.6933326999999991</v>
      </c>
      <c r="F6314" s="3">
        <v>43.500819999999997</v>
      </c>
      <c r="G6314" s="3">
        <v>4.1333330000000004</v>
      </c>
    </row>
    <row r="6315" spans="1:7">
      <c r="A6315" s="3" t="s">
        <v>19</v>
      </c>
      <c r="B6315" s="3">
        <v>1996</v>
      </c>
      <c r="C6315" s="3">
        <v>196</v>
      </c>
      <c r="E6315" s="3">
        <v>8.6933326999999991</v>
      </c>
      <c r="F6315" s="3">
        <v>43.500819999999997</v>
      </c>
      <c r="G6315" s="3">
        <v>4.1333330000000004</v>
      </c>
    </row>
    <row r="6316" spans="1:7">
      <c r="A6316" s="3" t="s">
        <v>19</v>
      </c>
      <c r="B6316" s="3">
        <v>1996</v>
      </c>
      <c r="C6316" s="3">
        <v>196</v>
      </c>
      <c r="E6316" s="3">
        <v>8.6933326999999991</v>
      </c>
      <c r="F6316" s="3">
        <v>43.500819999999997</v>
      </c>
      <c r="G6316" s="3">
        <v>3.842857</v>
      </c>
    </row>
    <row r="6317" spans="1:7">
      <c r="A6317" s="3" t="s">
        <v>19</v>
      </c>
      <c r="B6317" s="3">
        <v>1996</v>
      </c>
      <c r="C6317" s="3">
        <v>196</v>
      </c>
      <c r="E6317" s="3">
        <v>8.6933326999999991</v>
      </c>
      <c r="F6317" s="3">
        <v>43.500819999999997</v>
      </c>
      <c r="G6317" s="3">
        <v>3.7357140000000002</v>
      </c>
    </row>
    <row r="6318" spans="1:7">
      <c r="A6318" s="3" t="s">
        <v>19</v>
      </c>
      <c r="B6318" s="3">
        <v>1996</v>
      </c>
      <c r="C6318" s="3">
        <v>196</v>
      </c>
      <c r="E6318" s="3">
        <v>8.6933326999999991</v>
      </c>
      <c r="F6318" s="3">
        <v>43.500819999999997</v>
      </c>
      <c r="G6318" s="3">
        <v>3.55</v>
      </c>
    </row>
    <row r="6319" spans="1:7">
      <c r="A6319" s="3" t="s">
        <v>19</v>
      </c>
      <c r="B6319" s="3">
        <v>1996</v>
      </c>
      <c r="C6319" s="3">
        <v>196</v>
      </c>
      <c r="E6319" s="3">
        <v>8.6933326999999991</v>
      </c>
      <c r="F6319" s="3">
        <v>43.500819999999997</v>
      </c>
      <c r="G6319" s="3">
        <v>3.2714289999999999</v>
      </c>
    </row>
    <row r="6320" spans="1:7">
      <c r="A6320" s="3" t="s">
        <v>19</v>
      </c>
      <c r="B6320" s="3">
        <v>1996</v>
      </c>
      <c r="C6320" s="3">
        <v>196</v>
      </c>
      <c r="E6320" s="3">
        <v>8.6933326999999991</v>
      </c>
      <c r="F6320" s="3">
        <v>43.500819999999997</v>
      </c>
      <c r="G6320" s="3">
        <v>2.9066670000000001</v>
      </c>
    </row>
    <row r="6321" spans="1:8">
      <c r="A6321" s="3" t="s">
        <v>19</v>
      </c>
      <c r="B6321" s="3">
        <v>1996</v>
      </c>
      <c r="C6321" s="3">
        <v>196</v>
      </c>
      <c r="E6321" s="3">
        <v>8.6933326999999991</v>
      </c>
      <c r="F6321" s="3">
        <v>43.500819999999997</v>
      </c>
      <c r="G6321" s="3">
        <v>2.7285710000000001</v>
      </c>
    </row>
    <row r="6322" spans="1:8">
      <c r="A6322" s="3" t="s">
        <v>19</v>
      </c>
      <c r="B6322" s="3">
        <v>1996</v>
      </c>
      <c r="C6322" s="3">
        <v>196</v>
      </c>
      <c r="E6322" s="3">
        <v>8.6933326999999991</v>
      </c>
      <c r="F6322" s="3">
        <v>43.500819999999997</v>
      </c>
      <c r="G6322" s="3">
        <v>2.6769229999999999</v>
      </c>
    </row>
    <row r="6323" spans="1:8">
      <c r="A6323" s="3" t="s">
        <v>19</v>
      </c>
      <c r="B6323" s="3">
        <v>1996</v>
      </c>
      <c r="C6323" s="3">
        <v>196</v>
      </c>
      <c r="E6323" s="3">
        <v>8.6933326999999991</v>
      </c>
      <c r="F6323" s="3">
        <v>43.500819999999997</v>
      </c>
      <c r="G6323" s="3">
        <v>2.74</v>
      </c>
    </row>
    <row r="6324" spans="1:8">
      <c r="A6324" s="3" t="s">
        <v>19</v>
      </c>
      <c r="B6324" s="3">
        <v>1996</v>
      </c>
      <c r="C6324" s="3">
        <v>196</v>
      </c>
      <c r="E6324" s="3">
        <v>8.6933326999999991</v>
      </c>
      <c r="F6324" s="3">
        <v>43.500819999999997</v>
      </c>
      <c r="G6324" s="3">
        <v>2.766667</v>
      </c>
    </row>
    <row r="6325" spans="1:8">
      <c r="A6325" s="3" t="s">
        <v>19</v>
      </c>
      <c r="B6325" s="3">
        <v>1996</v>
      </c>
      <c r="C6325" s="3">
        <v>196</v>
      </c>
      <c r="E6325" s="3">
        <v>8.6933326999999991</v>
      </c>
      <c r="F6325" s="3">
        <v>43.500819999999997</v>
      </c>
      <c r="G6325" s="3">
        <v>2.464286</v>
      </c>
    </row>
    <row r="6326" spans="1:8">
      <c r="A6326" s="3" t="s">
        <v>19</v>
      </c>
      <c r="B6326" s="3">
        <v>1997</v>
      </c>
      <c r="C6326" s="3">
        <v>196</v>
      </c>
      <c r="E6326" s="3">
        <v>6.9084615999999999</v>
      </c>
      <c r="F6326" s="3">
        <v>37.278323999999998</v>
      </c>
      <c r="G6326" s="3">
        <v>3.2166670000000002</v>
      </c>
    </row>
    <row r="6327" spans="1:8">
      <c r="A6327" s="3" t="s">
        <v>19</v>
      </c>
      <c r="B6327" s="3">
        <v>1997</v>
      </c>
      <c r="C6327" s="3">
        <v>196</v>
      </c>
      <c r="E6327" s="3">
        <v>6.9084615999999999</v>
      </c>
      <c r="F6327" s="3">
        <v>37.278323999999998</v>
      </c>
      <c r="G6327" s="3">
        <v>3.16</v>
      </c>
    </row>
    <row r="6328" spans="1:8">
      <c r="A6328" s="3" t="s">
        <v>19</v>
      </c>
      <c r="B6328" s="3">
        <v>1997</v>
      </c>
      <c r="C6328" s="3">
        <v>196</v>
      </c>
      <c r="E6328" s="3">
        <v>6.9084615999999999</v>
      </c>
      <c r="F6328" s="3">
        <v>37.278323999999998</v>
      </c>
      <c r="G6328" s="3">
        <v>3.1866669999999999</v>
      </c>
    </row>
    <row r="6329" spans="1:8">
      <c r="A6329" s="3" t="s">
        <v>19</v>
      </c>
      <c r="B6329" s="3">
        <v>1997</v>
      </c>
      <c r="C6329" s="3">
        <v>196</v>
      </c>
      <c r="E6329" s="3">
        <v>6.9084615999999999</v>
      </c>
      <c r="F6329" s="3">
        <v>37.278323999999998</v>
      </c>
      <c r="G6329" s="3">
        <v>3.1749999999999998</v>
      </c>
    </row>
    <row r="6330" spans="1:8">
      <c r="A6330" s="3" t="s">
        <v>19</v>
      </c>
      <c r="B6330" s="3">
        <v>1997</v>
      </c>
      <c r="C6330" s="3">
        <v>196</v>
      </c>
      <c r="E6330" s="3">
        <v>6.9084615999999999</v>
      </c>
      <c r="F6330" s="3">
        <v>37.278323999999998</v>
      </c>
      <c r="G6330" s="3">
        <v>3.1928570000000001</v>
      </c>
    </row>
    <row r="6331" spans="1:8">
      <c r="A6331" s="3" t="s">
        <v>19</v>
      </c>
      <c r="B6331" s="3">
        <v>1997</v>
      </c>
      <c r="C6331" s="3">
        <v>196</v>
      </c>
      <c r="E6331" s="3">
        <v>6.9084615999999999</v>
      </c>
      <c r="F6331" s="3">
        <v>37.278323999999998</v>
      </c>
      <c r="G6331" s="3">
        <v>3.0249999999999999</v>
      </c>
    </row>
    <row r="6332" spans="1:8">
      <c r="A6332" s="3" t="s">
        <v>19</v>
      </c>
      <c r="B6332" s="3">
        <v>1997</v>
      </c>
      <c r="C6332" s="3">
        <v>196</v>
      </c>
      <c r="E6332" s="3">
        <v>6.9084615999999999</v>
      </c>
      <c r="F6332" s="3">
        <v>37.278323999999998</v>
      </c>
      <c r="G6332" s="3">
        <v>3</v>
      </c>
      <c r="H6332" s="3">
        <v>1.2523070000000001</v>
      </c>
    </row>
    <row r="6333" spans="1:8">
      <c r="A6333" s="3" t="s">
        <v>19</v>
      </c>
      <c r="B6333" s="3">
        <v>1997</v>
      </c>
      <c r="C6333" s="3">
        <v>196</v>
      </c>
      <c r="E6333" s="3">
        <v>6.9084615999999999</v>
      </c>
      <c r="F6333" s="3">
        <v>37.278323999999998</v>
      </c>
      <c r="G6333" s="3">
        <v>3</v>
      </c>
      <c r="H6333" s="3">
        <v>1.1748700000000001</v>
      </c>
    </row>
    <row r="6334" spans="1:8">
      <c r="A6334" s="3" t="s">
        <v>19</v>
      </c>
      <c r="B6334" s="3">
        <v>1997</v>
      </c>
      <c r="C6334" s="3">
        <v>196</v>
      </c>
      <c r="E6334" s="3">
        <v>6.9084615999999999</v>
      </c>
      <c r="F6334" s="3">
        <v>37.278323999999998</v>
      </c>
      <c r="G6334" s="3">
        <v>2.8</v>
      </c>
      <c r="H6334" s="3">
        <v>1.141537</v>
      </c>
    </row>
    <row r="6335" spans="1:8">
      <c r="A6335" s="3" t="s">
        <v>19</v>
      </c>
      <c r="B6335" s="3">
        <v>1997</v>
      </c>
      <c r="C6335" s="3">
        <v>196</v>
      </c>
      <c r="E6335" s="3">
        <v>6.9084615999999999</v>
      </c>
      <c r="F6335" s="3">
        <v>37.278323999999998</v>
      </c>
      <c r="G6335" s="3">
        <v>3.0333329999999998</v>
      </c>
      <c r="H6335" s="3">
        <v>0.85881689999999999</v>
      </c>
    </row>
    <row r="6336" spans="1:8">
      <c r="A6336" s="3" t="s">
        <v>19</v>
      </c>
      <c r="B6336" s="3">
        <v>1997</v>
      </c>
      <c r="C6336" s="3">
        <v>196</v>
      </c>
      <c r="E6336" s="3">
        <v>6.9084615999999999</v>
      </c>
      <c r="F6336" s="3">
        <v>37.278323999999998</v>
      </c>
      <c r="G6336" s="3">
        <v>2.9714290000000001</v>
      </c>
      <c r="H6336" s="3">
        <v>0.46237739999999999</v>
      </c>
    </row>
    <row r="6337" spans="1:8">
      <c r="A6337" s="3" t="s">
        <v>19</v>
      </c>
      <c r="B6337" s="3">
        <v>1997</v>
      </c>
      <c r="C6337" s="3">
        <v>196</v>
      </c>
      <c r="E6337" s="3">
        <v>6.9084615999999999</v>
      </c>
      <c r="F6337" s="3">
        <v>37.278323999999998</v>
      </c>
      <c r="G6337" s="3">
        <v>2.7928570000000001</v>
      </c>
      <c r="H6337" s="3">
        <v>0.35611019999999999</v>
      </c>
    </row>
    <row r="6338" spans="1:8">
      <c r="A6338" s="3" t="s">
        <v>19</v>
      </c>
      <c r="B6338" s="3">
        <v>1998</v>
      </c>
      <c r="C6338" s="3">
        <v>196</v>
      </c>
      <c r="E6338" s="3">
        <v>4.9562187</v>
      </c>
      <c r="F6338" s="3">
        <v>34.633102000000001</v>
      </c>
      <c r="G6338" s="3">
        <v>3.2166670000000002</v>
      </c>
      <c r="H6338" s="3">
        <v>0.30093720000000002</v>
      </c>
    </row>
    <row r="6339" spans="1:8">
      <c r="A6339" s="3" t="s">
        <v>19</v>
      </c>
      <c r="B6339" s="3">
        <v>1998</v>
      </c>
      <c r="C6339" s="3">
        <v>196</v>
      </c>
      <c r="E6339" s="3">
        <v>4.9562187</v>
      </c>
      <c r="F6339" s="3">
        <v>34.633102000000001</v>
      </c>
      <c r="G6339" s="3">
        <v>3.0083329999999999</v>
      </c>
      <c r="H6339" s="3">
        <v>-0.1401337</v>
      </c>
    </row>
    <row r="6340" spans="1:8">
      <c r="A6340" s="3" t="s">
        <v>19</v>
      </c>
      <c r="B6340" s="3">
        <v>1998</v>
      </c>
      <c r="C6340" s="3">
        <v>196</v>
      </c>
      <c r="E6340" s="3">
        <v>4.9562187</v>
      </c>
      <c r="F6340" s="3">
        <v>34.633102000000001</v>
      </c>
      <c r="G6340" s="3">
        <v>3.0750000000000002</v>
      </c>
      <c r="H6340" s="3">
        <v>-9.69772E-2</v>
      </c>
    </row>
    <row r="6341" spans="1:8">
      <c r="A6341" s="3" t="s">
        <v>19</v>
      </c>
      <c r="B6341" s="3">
        <v>1998</v>
      </c>
      <c r="C6341" s="3">
        <v>196</v>
      </c>
      <c r="E6341" s="3">
        <v>4.9562187</v>
      </c>
      <c r="F6341" s="3">
        <v>34.633102000000001</v>
      </c>
      <c r="G6341" s="3">
        <v>3.2</v>
      </c>
      <c r="H6341" s="3">
        <v>0.21052850000000001</v>
      </c>
    </row>
    <row r="6342" spans="1:8">
      <c r="A6342" s="3" t="s">
        <v>19</v>
      </c>
      <c r="B6342" s="3">
        <v>1998</v>
      </c>
      <c r="C6342" s="3">
        <v>196</v>
      </c>
      <c r="E6342" s="3">
        <v>4.9562187</v>
      </c>
      <c r="F6342" s="3">
        <v>34.633102000000001</v>
      </c>
      <c r="G6342" s="3">
        <v>3.214286</v>
      </c>
      <c r="H6342" s="3">
        <v>0.51177760000000005</v>
      </c>
    </row>
    <row r="6343" spans="1:8">
      <c r="A6343" s="3" t="s">
        <v>19</v>
      </c>
      <c r="B6343" s="3">
        <v>1998</v>
      </c>
      <c r="C6343" s="3">
        <v>196</v>
      </c>
      <c r="E6343" s="3">
        <v>4.9562187</v>
      </c>
      <c r="F6343" s="3">
        <v>34.633102000000001</v>
      </c>
      <c r="G6343" s="3">
        <v>3.2250000000000001</v>
      </c>
      <c r="H6343" s="3">
        <v>1.0339609999999999</v>
      </c>
    </row>
    <row r="6344" spans="1:8">
      <c r="A6344" s="3" t="s">
        <v>19</v>
      </c>
      <c r="B6344" s="3">
        <v>1998</v>
      </c>
      <c r="C6344" s="3">
        <v>196</v>
      </c>
      <c r="E6344" s="3">
        <v>4.9562187</v>
      </c>
      <c r="F6344" s="3">
        <v>34.633102000000001</v>
      </c>
      <c r="G6344" s="3">
        <v>2.761539</v>
      </c>
      <c r="H6344" s="3">
        <v>1.4413480000000001</v>
      </c>
    </row>
    <row r="6345" spans="1:8">
      <c r="A6345" s="3" t="s">
        <v>19</v>
      </c>
      <c r="B6345" s="3">
        <v>1998</v>
      </c>
      <c r="C6345" s="3">
        <v>196</v>
      </c>
      <c r="E6345" s="3">
        <v>4.9562187</v>
      </c>
      <c r="F6345" s="3">
        <v>34.633102000000001</v>
      </c>
      <c r="G6345" s="3">
        <v>2.9230770000000001</v>
      </c>
      <c r="H6345" s="3">
        <v>1.835574</v>
      </c>
    </row>
    <row r="6346" spans="1:8">
      <c r="A6346" s="3" t="s">
        <v>19</v>
      </c>
      <c r="B6346" s="3">
        <v>1998</v>
      </c>
      <c r="C6346" s="3">
        <v>196</v>
      </c>
      <c r="E6346" s="3">
        <v>4.9562187</v>
      </c>
      <c r="F6346" s="3">
        <v>34.633102000000001</v>
      </c>
      <c r="G6346" s="3">
        <v>2.4692310000000002</v>
      </c>
      <c r="H6346" s="3">
        <v>1.498972</v>
      </c>
    </row>
    <row r="6347" spans="1:8">
      <c r="A6347" s="3" t="s">
        <v>19</v>
      </c>
      <c r="B6347" s="3">
        <v>1998</v>
      </c>
      <c r="C6347" s="3">
        <v>196</v>
      </c>
      <c r="E6347" s="3">
        <v>4.9562187</v>
      </c>
      <c r="F6347" s="3">
        <v>34.633102000000001</v>
      </c>
      <c r="G6347" s="3">
        <v>1.8333330000000001</v>
      </c>
      <c r="H6347" s="3">
        <v>0.93781720000000002</v>
      </c>
    </row>
    <row r="6348" spans="1:8">
      <c r="A6348" s="3" t="s">
        <v>19</v>
      </c>
      <c r="B6348" s="3">
        <v>1998</v>
      </c>
      <c r="C6348" s="3">
        <v>196</v>
      </c>
      <c r="E6348" s="3">
        <v>4.9562187</v>
      </c>
      <c r="F6348" s="3">
        <v>34.633102000000001</v>
      </c>
      <c r="G6348" s="3">
        <v>1.8454550000000001</v>
      </c>
      <c r="H6348" s="3">
        <v>0.76634000000000002</v>
      </c>
    </row>
    <row r="6349" spans="1:8">
      <c r="A6349" s="3" t="s">
        <v>19</v>
      </c>
      <c r="B6349" s="3">
        <v>1998</v>
      </c>
      <c r="C6349" s="3">
        <v>196</v>
      </c>
      <c r="E6349" s="3">
        <v>4.9562187</v>
      </c>
      <c r="F6349" s="3">
        <v>34.633102000000001</v>
      </c>
      <c r="G6349" s="3">
        <v>1.8833329999999999</v>
      </c>
      <c r="H6349" s="3">
        <v>-0.45135819999999999</v>
      </c>
    </row>
    <row r="6350" spans="1:8">
      <c r="A6350" s="3" t="s">
        <v>19</v>
      </c>
      <c r="B6350" s="3">
        <v>1999</v>
      </c>
      <c r="C6350" s="3">
        <v>196</v>
      </c>
      <c r="E6350" s="3">
        <v>2.9854422</v>
      </c>
      <c r="F6350" s="3">
        <v>34.498080999999999</v>
      </c>
      <c r="G6350" s="3">
        <v>3.6</v>
      </c>
      <c r="H6350" s="3">
        <v>-0.83402270000000001</v>
      </c>
    </row>
    <row r="6351" spans="1:8">
      <c r="A6351" s="3" t="s">
        <v>19</v>
      </c>
      <c r="B6351" s="3">
        <v>1999</v>
      </c>
      <c r="C6351" s="3">
        <v>196</v>
      </c>
      <c r="E6351" s="3">
        <v>2.9854422</v>
      </c>
      <c r="F6351" s="3">
        <v>34.498080999999999</v>
      </c>
      <c r="G6351" s="3">
        <v>3.5</v>
      </c>
      <c r="H6351" s="3">
        <v>-1.7489509999999999</v>
      </c>
    </row>
    <row r="6352" spans="1:8">
      <c r="A6352" s="3" t="s">
        <v>19</v>
      </c>
      <c r="B6352" s="3">
        <v>1999</v>
      </c>
      <c r="C6352" s="3">
        <v>196</v>
      </c>
      <c r="E6352" s="3">
        <v>2.9854422</v>
      </c>
      <c r="F6352" s="3">
        <v>34.498080999999999</v>
      </c>
      <c r="G6352" s="3">
        <v>3.45</v>
      </c>
      <c r="H6352" s="3">
        <v>-1.629874</v>
      </c>
    </row>
    <row r="6353" spans="1:8">
      <c r="A6353" s="3" t="s">
        <v>19</v>
      </c>
      <c r="B6353" s="3">
        <v>1999</v>
      </c>
      <c r="C6353" s="3">
        <v>196</v>
      </c>
      <c r="E6353" s="3">
        <v>2.9854422</v>
      </c>
      <c r="F6353" s="3">
        <v>34.498080999999999</v>
      </c>
      <c r="G6353" s="3">
        <v>3.507692</v>
      </c>
      <c r="H6353" s="3">
        <v>-1.2404580000000001</v>
      </c>
    </row>
    <row r="6354" spans="1:8">
      <c r="A6354" s="3" t="s">
        <v>19</v>
      </c>
      <c r="B6354" s="3">
        <v>1999</v>
      </c>
      <c r="C6354" s="3">
        <v>196</v>
      </c>
      <c r="E6354" s="3">
        <v>2.9854422</v>
      </c>
      <c r="F6354" s="3">
        <v>34.498080999999999</v>
      </c>
      <c r="G6354" s="3">
        <v>3.6</v>
      </c>
      <c r="H6354" s="3">
        <v>-0.1688519</v>
      </c>
    </row>
    <row r="6355" spans="1:8">
      <c r="A6355" s="3" t="s">
        <v>19</v>
      </c>
      <c r="B6355" s="3">
        <v>1999</v>
      </c>
      <c r="C6355" s="3">
        <v>196</v>
      </c>
      <c r="E6355" s="3">
        <v>2.9854422</v>
      </c>
      <c r="F6355" s="3">
        <v>34.498080999999999</v>
      </c>
      <c r="G6355" s="3">
        <v>3.5916670000000002</v>
      </c>
      <c r="H6355" s="3">
        <v>1.266656</v>
      </c>
    </row>
    <row r="6356" spans="1:8">
      <c r="A6356" s="3" t="s">
        <v>19</v>
      </c>
      <c r="B6356" s="3">
        <v>1999</v>
      </c>
      <c r="C6356" s="3">
        <v>196</v>
      </c>
      <c r="E6356" s="3">
        <v>2.9854422</v>
      </c>
      <c r="F6356" s="3">
        <v>34.498080999999999</v>
      </c>
      <c r="G6356" s="3">
        <v>3.5333329999999998</v>
      </c>
      <c r="H6356" s="3">
        <v>2.04189</v>
      </c>
    </row>
    <row r="6357" spans="1:8">
      <c r="A6357" s="3" t="s">
        <v>19</v>
      </c>
      <c r="B6357" s="3">
        <v>1999</v>
      </c>
      <c r="C6357" s="3">
        <v>196</v>
      </c>
      <c r="E6357" s="3">
        <v>2.9854422</v>
      </c>
      <c r="F6357" s="3">
        <v>34.498080999999999</v>
      </c>
      <c r="G6357" s="3">
        <v>3.5666669999999998</v>
      </c>
      <c r="H6357" s="3">
        <v>1.9538690000000001</v>
      </c>
    </row>
    <row r="6358" spans="1:8">
      <c r="A6358" s="3" t="s">
        <v>19</v>
      </c>
      <c r="B6358" s="3">
        <v>1999</v>
      </c>
      <c r="C6358" s="3">
        <v>196</v>
      </c>
      <c r="E6358" s="3">
        <v>2.9854422</v>
      </c>
      <c r="F6358" s="3">
        <v>34.498080999999999</v>
      </c>
      <c r="G6358" s="3">
        <v>3.6</v>
      </c>
      <c r="H6358" s="3">
        <v>2.053817</v>
      </c>
    </row>
    <row r="6359" spans="1:8">
      <c r="A6359" s="3" t="s">
        <v>19</v>
      </c>
      <c r="B6359" s="3">
        <v>1999</v>
      </c>
      <c r="C6359" s="3">
        <v>196</v>
      </c>
      <c r="E6359" s="3">
        <v>2.9854422</v>
      </c>
      <c r="F6359" s="3">
        <v>34.498080999999999</v>
      </c>
      <c r="G6359" s="3">
        <v>3.5090910000000002</v>
      </c>
      <c r="H6359" s="3">
        <v>-0.26727679999999998</v>
      </c>
    </row>
    <row r="6360" spans="1:8">
      <c r="A6360" s="3" t="s">
        <v>19</v>
      </c>
      <c r="B6360" s="3">
        <v>1999</v>
      </c>
      <c r="C6360" s="3">
        <v>196</v>
      </c>
      <c r="E6360" s="3">
        <v>2.9854422</v>
      </c>
      <c r="F6360" s="3">
        <v>34.498080999999999</v>
      </c>
      <c r="G6360" s="3">
        <v>3.5750000000000002</v>
      </c>
      <c r="H6360" s="3">
        <v>-0.56242950000000003</v>
      </c>
    </row>
    <row r="6361" spans="1:8">
      <c r="A6361" s="3" t="s">
        <v>19</v>
      </c>
      <c r="B6361" s="3">
        <v>1999</v>
      </c>
      <c r="C6361" s="3">
        <v>196</v>
      </c>
      <c r="E6361" s="3">
        <v>2.9854422</v>
      </c>
      <c r="F6361" s="3">
        <v>34.498080999999999</v>
      </c>
      <c r="G6361" s="3">
        <v>3.5916670000000002</v>
      </c>
      <c r="H6361" s="3">
        <v>-1.2244969999999999</v>
      </c>
    </row>
    <row r="6362" spans="1:8">
      <c r="A6362" s="3" t="s">
        <v>19</v>
      </c>
      <c r="B6362" s="3">
        <v>2000</v>
      </c>
      <c r="C6362" s="3">
        <v>196</v>
      </c>
      <c r="E6362" s="3">
        <v>1.9815084999999999</v>
      </c>
      <c r="F6362" s="3">
        <v>32.022606000000003</v>
      </c>
      <c r="G6362" s="3">
        <v>3.4666670000000002</v>
      </c>
      <c r="H6362" s="3">
        <v>-1.272297</v>
      </c>
    </row>
    <row r="6363" spans="1:8">
      <c r="A6363" s="3" t="s">
        <v>19</v>
      </c>
      <c r="B6363" s="3">
        <v>2000</v>
      </c>
      <c r="C6363" s="3">
        <v>196</v>
      </c>
      <c r="E6363" s="3">
        <v>1.9815084999999999</v>
      </c>
      <c r="F6363" s="3">
        <v>32.022606000000003</v>
      </c>
      <c r="G6363" s="3">
        <v>3.31</v>
      </c>
      <c r="H6363" s="3">
        <v>0.1276149</v>
      </c>
    </row>
    <row r="6364" spans="1:8">
      <c r="A6364" s="3" t="s">
        <v>19</v>
      </c>
      <c r="B6364" s="3">
        <v>2000</v>
      </c>
      <c r="C6364" s="3">
        <v>196</v>
      </c>
      <c r="E6364" s="3">
        <v>1.9815084999999999</v>
      </c>
      <c r="F6364" s="3">
        <v>32.022606000000003</v>
      </c>
      <c r="G6364" s="3">
        <v>3.3636360000000001</v>
      </c>
      <c r="H6364" s="3">
        <v>0.11604730000000001</v>
      </c>
    </row>
    <row r="6365" spans="1:8">
      <c r="A6365" s="3" t="s">
        <v>19</v>
      </c>
      <c r="B6365" s="3">
        <v>2000</v>
      </c>
      <c r="C6365" s="3">
        <v>196</v>
      </c>
      <c r="E6365" s="3">
        <v>1.9815084999999999</v>
      </c>
      <c r="F6365" s="3">
        <v>32.022606000000003</v>
      </c>
      <c r="G6365" s="3">
        <v>3.21</v>
      </c>
      <c r="H6365" s="3">
        <v>0.17384289999999999</v>
      </c>
    </row>
    <row r="6366" spans="1:8">
      <c r="A6366" s="3" t="s">
        <v>19</v>
      </c>
      <c r="B6366" s="3">
        <v>2000</v>
      </c>
      <c r="C6366" s="3">
        <v>196</v>
      </c>
      <c r="E6366" s="3">
        <v>1.9815084999999999</v>
      </c>
      <c r="F6366" s="3">
        <v>32.022606000000003</v>
      </c>
      <c r="G6366" s="3">
        <v>3.2181820000000001</v>
      </c>
      <c r="H6366" s="3">
        <v>8.2172200000000001E-2</v>
      </c>
    </row>
    <row r="6367" spans="1:8">
      <c r="A6367" s="3" t="s">
        <v>19</v>
      </c>
      <c r="B6367" s="3">
        <v>2000</v>
      </c>
      <c r="C6367" s="3">
        <v>196</v>
      </c>
      <c r="E6367" s="3">
        <v>1.9815084999999999</v>
      </c>
      <c r="F6367" s="3">
        <v>32.022606000000003</v>
      </c>
      <c r="G6367" s="3">
        <v>3.09</v>
      </c>
      <c r="H6367" s="3">
        <v>6.0714900000000002E-2</v>
      </c>
    </row>
    <row r="6368" spans="1:8">
      <c r="A6368" s="3" t="s">
        <v>19</v>
      </c>
      <c r="B6368" s="3">
        <v>2000</v>
      </c>
      <c r="C6368" s="3">
        <v>196</v>
      </c>
      <c r="E6368" s="3">
        <v>1.9815084999999999</v>
      </c>
      <c r="F6368" s="3">
        <v>32.022606000000003</v>
      </c>
      <c r="G6368" s="3">
        <v>3.1090909999999998</v>
      </c>
      <c r="H6368" s="3">
        <v>9.3245400000000006E-2</v>
      </c>
    </row>
    <row r="6369" spans="1:8">
      <c r="A6369" s="3" t="s">
        <v>19</v>
      </c>
      <c r="B6369" s="3">
        <v>2000</v>
      </c>
      <c r="C6369" s="3">
        <v>196</v>
      </c>
      <c r="E6369" s="3">
        <v>1.9815084999999999</v>
      </c>
      <c r="F6369" s="3">
        <v>32.022606000000003</v>
      </c>
      <c r="G6369" s="3">
        <v>3.0666669999999998</v>
      </c>
      <c r="H6369" s="3">
        <v>0.3613807</v>
      </c>
    </row>
    <row r="6370" spans="1:8">
      <c r="A6370" s="3" t="s">
        <v>19</v>
      </c>
      <c r="B6370" s="3">
        <v>2000</v>
      </c>
      <c r="C6370" s="3">
        <v>196</v>
      </c>
      <c r="E6370" s="3">
        <v>1.9815084999999999</v>
      </c>
      <c r="F6370" s="3">
        <v>32.022606000000003</v>
      </c>
      <c r="G6370" s="3">
        <v>3.1454550000000001</v>
      </c>
      <c r="H6370" s="3">
        <v>0.51119219999999999</v>
      </c>
    </row>
    <row r="6371" spans="1:8">
      <c r="A6371" s="3" t="s">
        <v>19</v>
      </c>
      <c r="B6371" s="3">
        <v>2000</v>
      </c>
      <c r="C6371" s="3">
        <v>196</v>
      </c>
      <c r="E6371" s="3">
        <v>1.9815084999999999</v>
      </c>
      <c r="F6371" s="3">
        <v>32.022606000000003</v>
      </c>
      <c r="G6371" s="3">
        <v>3.1454550000000001</v>
      </c>
      <c r="H6371" s="3">
        <v>0.55425469999999999</v>
      </c>
    </row>
    <row r="6372" spans="1:8">
      <c r="A6372" s="3" t="s">
        <v>19</v>
      </c>
      <c r="B6372" s="3">
        <v>2000</v>
      </c>
      <c r="C6372" s="3">
        <v>196</v>
      </c>
      <c r="E6372" s="3">
        <v>1.9815084999999999</v>
      </c>
      <c r="F6372" s="3">
        <v>32.022606000000003</v>
      </c>
      <c r="G6372" s="3">
        <v>2.7583329999999999</v>
      </c>
      <c r="H6372" s="3">
        <v>0.5042546</v>
      </c>
    </row>
    <row r="6373" spans="1:8">
      <c r="A6373" s="3" t="s">
        <v>19</v>
      </c>
      <c r="B6373" s="3">
        <v>2000</v>
      </c>
      <c r="C6373" s="3">
        <v>196</v>
      </c>
      <c r="E6373" s="3">
        <v>1.9815084999999999</v>
      </c>
      <c r="F6373" s="3">
        <v>32.022606000000003</v>
      </c>
      <c r="G6373" s="3">
        <v>2.95</v>
      </c>
      <c r="H6373" s="3">
        <v>0.51640439999999999</v>
      </c>
    </row>
    <row r="6374" spans="1:8">
      <c r="A6374" s="3" t="s">
        <v>19</v>
      </c>
      <c r="B6374" s="3">
        <v>2001</v>
      </c>
      <c r="C6374" s="3">
        <v>196</v>
      </c>
      <c r="E6374" s="3">
        <v>2.9365616000000001</v>
      </c>
      <c r="F6374" s="3">
        <v>30.017807000000001</v>
      </c>
      <c r="G6374" s="3">
        <v>2.983333</v>
      </c>
      <c r="H6374" s="3">
        <v>-0.1813237</v>
      </c>
    </row>
    <row r="6375" spans="1:8">
      <c r="A6375" s="3" t="s">
        <v>19</v>
      </c>
      <c r="B6375" s="3">
        <v>2001</v>
      </c>
      <c r="C6375" s="3">
        <v>196</v>
      </c>
      <c r="E6375" s="3">
        <v>2.9365616000000001</v>
      </c>
      <c r="F6375" s="3">
        <v>30.017807000000001</v>
      </c>
      <c r="G6375" s="3">
        <v>2.983333</v>
      </c>
      <c r="H6375" s="3">
        <v>-0.23632549999999999</v>
      </c>
    </row>
    <row r="6376" spans="1:8">
      <c r="A6376" s="3" t="s">
        <v>19</v>
      </c>
      <c r="B6376" s="3">
        <v>2001</v>
      </c>
      <c r="C6376" s="3">
        <v>196</v>
      </c>
      <c r="E6376" s="3">
        <v>2.9365616000000001</v>
      </c>
      <c r="F6376" s="3">
        <v>30.017807000000001</v>
      </c>
      <c r="G6376" s="3">
        <v>2.9083329999999998</v>
      </c>
      <c r="H6376" s="3">
        <v>-1.46403E-2</v>
      </c>
    </row>
    <row r="6377" spans="1:8">
      <c r="A6377" s="3" t="s">
        <v>19</v>
      </c>
      <c r="B6377" s="3">
        <v>2001</v>
      </c>
      <c r="C6377" s="3">
        <v>196</v>
      </c>
      <c r="E6377" s="3">
        <v>2.9365616000000001</v>
      </c>
      <c r="F6377" s="3">
        <v>30.017807000000001</v>
      </c>
      <c r="G6377" s="3">
        <v>2.9363640000000002</v>
      </c>
      <c r="H6377" s="3">
        <v>8.7598999999999993E-3</v>
      </c>
    </row>
    <row r="6378" spans="1:8">
      <c r="A6378" s="3" t="s">
        <v>19</v>
      </c>
      <c r="B6378" s="3">
        <v>2001</v>
      </c>
      <c r="C6378" s="3">
        <v>196</v>
      </c>
      <c r="E6378" s="3">
        <v>2.9365616000000001</v>
      </c>
      <c r="F6378" s="3">
        <v>30.017807000000001</v>
      </c>
      <c r="G6378" s="3">
        <v>2.9416669999999998</v>
      </c>
      <c r="H6378" s="3">
        <v>7.4445800000000006E-2</v>
      </c>
    </row>
    <row r="6379" spans="1:8">
      <c r="A6379" s="3" t="s">
        <v>19</v>
      </c>
      <c r="B6379" s="3">
        <v>2001</v>
      </c>
      <c r="C6379" s="3">
        <v>196</v>
      </c>
      <c r="E6379" s="3">
        <v>2.9365616000000001</v>
      </c>
      <c r="F6379" s="3">
        <v>30.017807000000001</v>
      </c>
      <c r="G6379" s="3">
        <v>2.9</v>
      </c>
      <c r="H6379" s="3">
        <v>7.2774099999999994E-2</v>
      </c>
    </row>
    <row r="6380" spans="1:8">
      <c r="A6380" s="3" t="s">
        <v>19</v>
      </c>
      <c r="B6380" s="3">
        <v>2001</v>
      </c>
      <c r="C6380" s="3">
        <v>196</v>
      </c>
      <c r="E6380" s="3">
        <v>2.9365616000000001</v>
      </c>
      <c r="F6380" s="3">
        <v>30.017807000000001</v>
      </c>
      <c r="G6380" s="3">
        <v>3.0625</v>
      </c>
      <c r="H6380" s="3">
        <v>6.8997900000000001E-2</v>
      </c>
    </row>
    <row r="6381" spans="1:8">
      <c r="A6381" s="3" t="s">
        <v>19</v>
      </c>
      <c r="B6381" s="3">
        <v>2001</v>
      </c>
      <c r="C6381" s="3">
        <v>196</v>
      </c>
      <c r="E6381" s="3">
        <v>2.9365616000000001</v>
      </c>
      <c r="F6381" s="3">
        <v>30.017807000000001</v>
      </c>
      <c r="G6381" s="3">
        <v>2.9454549999999999</v>
      </c>
      <c r="H6381" s="3">
        <v>0.66784350000000003</v>
      </c>
    </row>
    <row r="6382" spans="1:8">
      <c r="A6382" s="3" t="s">
        <v>19</v>
      </c>
      <c r="B6382" s="3">
        <v>2001</v>
      </c>
      <c r="C6382" s="3">
        <v>196</v>
      </c>
      <c r="E6382" s="3">
        <v>2.9365616000000001</v>
      </c>
      <c r="F6382" s="3">
        <v>30.017807000000001</v>
      </c>
      <c r="G6382" s="3">
        <v>2.9363640000000002</v>
      </c>
      <c r="H6382" s="3">
        <v>0.95286720000000003</v>
      </c>
    </row>
    <row r="6383" spans="1:8">
      <c r="A6383" s="3" t="s">
        <v>19</v>
      </c>
      <c r="B6383" s="3">
        <v>2001</v>
      </c>
      <c r="C6383" s="3">
        <v>196</v>
      </c>
      <c r="E6383" s="3">
        <v>2.9365616000000001</v>
      </c>
      <c r="F6383" s="3">
        <v>30.017807000000001</v>
      </c>
      <c r="G6383" s="3">
        <v>2.5818180000000002</v>
      </c>
      <c r="H6383" s="3">
        <v>0.98870259999999999</v>
      </c>
    </row>
    <row r="6384" spans="1:8">
      <c r="A6384" s="3" t="s">
        <v>19</v>
      </c>
      <c r="B6384" s="3">
        <v>2001</v>
      </c>
      <c r="C6384" s="3">
        <v>196</v>
      </c>
      <c r="E6384" s="3">
        <v>2.9365616000000001</v>
      </c>
      <c r="F6384" s="3">
        <v>30.017807000000001</v>
      </c>
      <c r="G6384" s="3">
        <v>2.375</v>
      </c>
      <c r="H6384" s="3">
        <v>0.68742910000000002</v>
      </c>
    </row>
    <row r="6385" spans="1:8">
      <c r="A6385" s="3" t="s">
        <v>19</v>
      </c>
      <c r="B6385" s="3">
        <v>2001</v>
      </c>
      <c r="C6385" s="3">
        <v>196</v>
      </c>
      <c r="E6385" s="3">
        <v>2.9365616000000001</v>
      </c>
      <c r="F6385" s="3">
        <v>30.017807000000001</v>
      </c>
      <c r="G6385" s="3">
        <v>2.1</v>
      </c>
      <c r="H6385" s="3">
        <v>0.75656869999999998</v>
      </c>
    </row>
    <row r="6386" spans="1:8">
      <c r="A6386" s="3" t="s">
        <v>19</v>
      </c>
      <c r="B6386" s="3">
        <v>2002</v>
      </c>
      <c r="C6386" s="3">
        <v>196</v>
      </c>
      <c r="E6386" s="3">
        <v>3.1684670000000001</v>
      </c>
      <c r="F6386" s="3">
        <v>28.171355999999999</v>
      </c>
      <c r="G6386" s="3">
        <v>3.1454550000000001</v>
      </c>
      <c r="H6386" s="3">
        <v>0.29893890000000001</v>
      </c>
    </row>
    <row r="6387" spans="1:8">
      <c r="A6387" s="3" t="s">
        <v>19</v>
      </c>
      <c r="B6387" s="3">
        <v>2002</v>
      </c>
      <c r="C6387" s="3">
        <v>196</v>
      </c>
      <c r="E6387" s="3">
        <v>3.1684670000000001</v>
      </c>
      <c r="F6387" s="3">
        <v>28.171355999999999</v>
      </c>
      <c r="G6387" s="3">
        <v>3.1363639999999999</v>
      </c>
      <c r="H6387" s="3">
        <v>0.1073057</v>
      </c>
    </row>
    <row r="6388" spans="1:8">
      <c r="A6388" s="3" t="s">
        <v>19</v>
      </c>
      <c r="B6388" s="3">
        <v>2002</v>
      </c>
      <c r="C6388" s="3">
        <v>196</v>
      </c>
      <c r="E6388" s="3">
        <v>3.1684670000000001</v>
      </c>
      <c r="F6388" s="3">
        <v>28.171355999999999</v>
      </c>
      <c r="G6388" s="3">
        <v>3.2250000000000001</v>
      </c>
      <c r="H6388" s="3">
        <v>9.0471599999999999E-2</v>
      </c>
    </row>
    <row r="6389" spans="1:8">
      <c r="A6389" s="3" t="s">
        <v>19</v>
      </c>
      <c r="B6389" s="3">
        <v>2002</v>
      </c>
      <c r="C6389" s="3">
        <v>196</v>
      </c>
      <c r="E6389" s="3">
        <v>3.1684670000000001</v>
      </c>
      <c r="F6389" s="3">
        <v>28.171355999999999</v>
      </c>
      <c r="G6389" s="3">
        <v>3.2272729999999998</v>
      </c>
      <c r="H6389" s="3">
        <v>-0.1885445</v>
      </c>
    </row>
    <row r="6390" spans="1:8">
      <c r="A6390" s="3" t="s">
        <v>19</v>
      </c>
      <c r="B6390" s="3">
        <v>2002</v>
      </c>
      <c r="C6390" s="3">
        <v>196</v>
      </c>
      <c r="E6390" s="3">
        <v>3.1684670000000001</v>
      </c>
      <c r="F6390" s="3">
        <v>28.171355999999999</v>
      </c>
      <c r="G6390" s="3">
        <v>3.05</v>
      </c>
      <c r="H6390" s="3">
        <v>-0.30779800000000002</v>
      </c>
    </row>
    <row r="6391" spans="1:8">
      <c r="A6391" s="3" t="s">
        <v>19</v>
      </c>
      <c r="B6391" s="3">
        <v>2002</v>
      </c>
      <c r="C6391" s="3">
        <v>196</v>
      </c>
      <c r="E6391" s="3">
        <v>3.1684670000000001</v>
      </c>
      <c r="F6391" s="3">
        <v>28.171355999999999</v>
      </c>
      <c r="G6391" s="3">
        <v>3</v>
      </c>
      <c r="H6391" s="3">
        <v>-0.93198040000000004</v>
      </c>
    </row>
    <row r="6392" spans="1:8">
      <c r="A6392" s="3" t="s">
        <v>19</v>
      </c>
      <c r="B6392" s="3">
        <v>2002</v>
      </c>
      <c r="C6392" s="3">
        <v>196</v>
      </c>
      <c r="E6392" s="3">
        <v>3.1684670000000001</v>
      </c>
      <c r="F6392" s="3">
        <v>28.171355999999999</v>
      </c>
      <c r="G6392" s="3">
        <v>2.8</v>
      </c>
      <c r="H6392" s="3">
        <v>3.4616000000000001E-2</v>
      </c>
    </row>
    <row r="6393" spans="1:8">
      <c r="A6393" s="3" t="s">
        <v>19</v>
      </c>
      <c r="B6393" s="3">
        <v>2002</v>
      </c>
      <c r="C6393" s="3">
        <v>196</v>
      </c>
      <c r="E6393" s="3">
        <v>3.1684670000000001</v>
      </c>
      <c r="F6393" s="3">
        <v>28.171355999999999</v>
      </c>
      <c r="G6393" s="3">
        <v>2.8250000000000002</v>
      </c>
      <c r="H6393" s="3">
        <v>-3.8458899999999997E-2</v>
      </c>
    </row>
    <row r="6394" spans="1:8">
      <c r="A6394" s="3" t="s">
        <v>19</v>
      </c>
      <c r="B6394" s="3">
        <v>2002</v>
      </c>
      <c r="C6394" s="3">
        <v>196</v>
      </c>
      <c r="E6394" s="3">
        <v>3.1684670000000001</v>
      </c>
      <c r="F6394" s="3">
        <v>28.171355999999999</v>
      </c>
      <c r="G6394" s="3">
        <v>2.75</v>
      </c>
      <c r="H6394" s="3">
        <v>-0.10442559999999999</v>
      </c>
    </row>
    <row r="6395" spans="1:8">
      <c r="A6395" s="3" t="s">
        <v>19</v>
      </c>
      <c r="B6395" s="3">
        <v>2002</v>
      </c>
      <c r="C6395" s="3">
        <v>196</v>
      </c>
      <c r="E6395" s="3">
        <v>3.1684670000000001</v>
      </c>
      <c r="F6395" s="3">
        <v>28.171355999999999</v>
      </c>
      <c r="G6395" s="3">
        <v>2.6636359999999999</v>
      </c>
      <c r="H6395" s="3">
        <v>-1.9533600000000002E-2</v>
      </c>
    </row>
    <row r="6396" spans="1:8">
      <c r="A6396" s="3" t="s">
        <v>19</v>
      </c>
      <c r="B6396" s="3">
        <v>2002</v>
      </c>
      <c r="C6396" s="3">
        <v>196</v>
      </c>
      <c r="E6396" s="3">
        <v>3.1684670000000001</v>
      </c>
      <c r="F6396" s="3">
        <v>28.171355999999999</v>
      </c>
      <c r="G6396" s="3">
        <v>2.7250000000000001</v>
      </c>
      <c r="H6396" s="3">
        <v>7.9631900000000005E-2</v>
      </c>
    </row>
    <row r="6397" spans="1:8">
      <c r="A6397" s="3" t="s">
        <v>19</v>
      </c>
      <c r="B6397" s="3">
        <v>2002</v>
      </c>
      <c r="C6397" s="3">
        <v>196</v>
      </c>
      <c r="E6397" s="3">
        <v>3.1684670000000001</v>
      </c>
      <c r="F6397" s="3">
        <v>28.171355999999999</v>
      </c>
      <c r="G6397" s="3">
        <v>2.8666670000000001</v>
      </c>
      <c r="H6397" s="3">
        <v>-6.0324000000000003E-3</v>
      </c>
    </row>
    <row r="6398" spans="1:8">
      <c r="A6398" s="3" t="s">
        <v>19</v>
      </c>
      <c r="B6398" s="3">
        <v>2003</v>
      </c>
      <c r="C6398" s="3">
        <v>196</v>
      </c>
      <c r="E6398" s="3">
        <v>4.0440946000000002</v>
      </c>
      <c r="F6398" s="3">
        <v>26.402569</v>
      </c>
      <c r="G6398" s="3">
        <v>2.9249999999999998</v>
      </c>
      <c r="H6398" s="3">
        <v>0.23558280000000001</v>
      </c>
    </row>
    <row r="6399" spans="1:8">
      <c r="A6399" s="3" t="s">
        <v>19</v>
      </c>
      <c r="B6399" s="3">
        <v>2003</v>
      </c>
      <c r="C6399" s="3">
        <v>196</v>
      </c>
      <c r="E6399" s="3">
        <v>4.0440946000000002</v>
      </c>
      <c r="F6399" s="3">
        <v>26.402569</v>
      </c>
      <c r="G6399" s="3">
        <v>2.7181820000000001</v>
      </c>
      <c r="H6399" s="3">
        <v>0.28749409999999997</v>
      </c>
    </row>
    <row r="6400" spans="1:8">
      <c r="A6400" s="3" t="s">
        <v>19</v>
      </c>
      <c r="B6400" s="3">
        <v>2003</v>
      </c>
      <c r="C6400" s="3">
        <v>196</v>
      </c>
      <c r="E6400" s="3">
        <v>4.0440946000000002</v>
      </c>
      <c r="F6400" s="3">
        <v>26.402569</v>
      </c>
      <c r="G6400" s="3">
        <v>2.7083330000000001</v>
      </c>
      <c r="H6400" s="3">
        <v>0.3996943</v>
      </c>
    </row>
    <row r="6401" spans="1:8">
      <c r="A6401" s="3" t="s">
        <v>19</v>
      </c>
      <c r="B6401" s="3">
        <v>2003</v>
      </c>
      <c r="C6401" s="3">
        <v>196</v>
      </c>
      <c r="E6401" s="3">
        <v>4.0440946000000002</v>
      </c>
      <c r="F6401" s="3">
        <v>26.402569</v>
      </c>
      <c r="G6401" s="3">
        <v>2.730769</v>
      </c>
      <c r="H6401" s="3">
        <v>0.24319650000000001</v>
      </c>
    </row>
    <row r="6402" spans="1:8">
      <c r="A6402" s="3" t="s">
        <v>19</v>
      </c>
      <c r="B6402" s="3">
        <v>2003</v>
      </c>
      <c r="C6402" s="3">
        <v>196</v>
      </c>
      <c r="E6402" s="3">
        <v>4.0440946000000002</v>
      </c>
      <c r="F6402" s="3">
        <v>26.402569</v>
      </c>
      <c r="G6402" s="3">
        <v>2.7076920000000002</v>
      </c>
      <c r="H6402" s="3">
        <v>0.2136924</v>
      </c>
    </row>
    <row r="6403" spans="1:8">
      <c r="A6403" s="3" t="s">
        <v>19</v>
      </c>
      <c r="B6403" s="3">
        <v>2003</v>
      </c>
      <c r="C6403" s="3">
        <v>196</v>
      </c>
      <c r="E6403" s="3">
        <v>4.0440946000000002</v>
      </c>
      <c r="F6403" s="3">
        <v>26.402569</v>
      </c>
      <c r="G6403" s="3">
        <v>2.5615380000000001</v>
      </c>
      <c r="H6403" s="3">
        <v>-0.87683250000000001</v>
      </c>
    </row>
    <row r="6404" spans="1:8">
      <c r="A6404" s="3" t="s">
        <v>19</v>
      </c>
      <c r="B6404" s="3">
        <v>2003</v>
      </c>
      <c r="C6404" s="3">
        <v>196</v>
      </c>
      <c r="E6404" s="3">
        <v>4.0440946000000002</v>
      </c>
      <c r="F6404" s="3">
        <v>26.402569</v>
      </c>
      <c r="G6404" s="3">
        <v>2.5384609999999999</v>
      </c>
      <c r="H6404" s="3">
        <v>-0.93800070000000002</v>
      </c>
    </row>
    <row r="6405" spans="1:8">
      <c r="A6405" s="3" t="s">
        <v>19</v>
      </c>
      <c r="B6405" s="3">
        <v>2003</v>
      </c>
      <c r="C6405" s="3">
        <v>196</v>
      </c>
      <c r="E6405" s="3">
        <v>4.0440946000000002</v>
      </c>
      <c r="F6405" s="3">
        <v>26.402569</v>
      </c>
      <c r="G6405" s="3">
        <v>2.5214289999999999</v>
      </c>
      <c r="H6405" s="3">
        <v>0.24437020000000001</v>
      </c>
    </row>
    <row r="6406" spans="1:8">
      <c r="A6406" s="3" t="s">
        <v>19</v>
      </c>
      <c r="B6406" s="3">
        <v>2003</v>
      </c>
      <c r="C6406" s="3">
        <v>196</v>
      </c>
      <c r="E6406" s="3">
        <v>4.0440946000000002</v>
      </c>
      <c r="F6406" s="3">
        <v>26.402569</v>
      </c>
      <c r="G6406" s="3">
        <v>2.5714290000000002</v>
      </c>
      <c r="H6406" s="3">
        <v>0.2499315</v>
      </c>
    </row>
    <row r="6407" spans="1:8">
      <c r="A6407" s="3" t="s">
        <v>19</v>
      </c>
      <c r="B6407" s="3">
        <v>2003</v>
      </c>
      <c r="C6407" s="3">
        <v>196</v>
      </c>
      <c r="E6407" s="3">
        <v>4.0440946000000002</v>
      </c>
      <c r="F6407" s="3">
        <v>26.402569</v>
      </c>
      <c r="G6407" s="3">
        <v>2.7538459999999998</v>
      </c>
      <c r="H6407" s="3">
        <v>0.22870450000000001</v>
      </c>
    </row>
    <row r="6408" spans="1:8">
      <c r="A6408" s="3" t="s">
        <v>19</v>
      </c>
      <c r="B6408" s="3">
        <v>2003</v>
      </c>
      <c r="C6408" s="3">
        <v>196</v>
      </c>
      <c r="E6408" s="3">
        <v>4.0440946000000002</v>
      </c>
      <c r="F6408" s="3">
        <v>26.402569</v>
      </c>
      <c r="G6408" s="3">
        <v>2.7312500000000002</v>
      </c>
      <c r="H6408" s="3">
        <v>0.1249405</v>
      </c>
    </row>
    <row r="6409" spans="1:8">
      <c r="A6409" s="3" t="s">
        <v>19</v>
      </c>
      <c r="B6409" s="3">
        <v>2003</v>
      </c>
      <c r="C6409" s="3">
        <v>196</v>
      </c>
      <c r="E6409" s="3">
        <v>4.0440946000000002</v>
      </c>
      <c r="F6409" s="3">
        <v>26.402569</v>
      </c>
      <c r="G6409" s="3">
        <v>2.9066670000000001</v>
      </c>
      <c r="H6409" s="3">
        <v>0.37892229999999999</v>
      </c>
    </row>
    <row r="6410" spans="1:8">
      <c r="A6410" s="3" t="s">
        <v>19</v>
      </c>
      <c r="B6410" s="3">
        <v>2004</v>
      </c>
      <c r="C6410" s="3">
        <v>196</v>
      </c>
      <c r="E6410" s="3">
        <v>4.9527410999999999</v>
      </c>
      <c r="F6410" s="3">
        <v>24.700033000000001</v>
      </c>
      <c r="G6410" s="3">
        <v>2.7071429999999999</v>
      </c>
      <c r="H6410" s="3">
        <v>-0.80649859999999995</v>
      </c>
    </row>
    <row r="6411" spans="1:8">
      <c r="A6411" s="3" t="s">
        <v>19</v>
      </c>
      <c r="B6411" s="3">
        <v>2004</v>
      </c>
      <c r="C6411" s="3">
        <v>196</v>
      </c>
      <c r="E6411" s="3">
        <v>4.9527410999999999</v>
      </c>
      <c r="F6411" s="3">
        <v>24.700033000000001</v>
      </c>
      <c r="G6411" s="3">
        <v>2.6437499999999998</v>
      </c>
      <c r="H6411" s="3">
        <v>-4.6384E-3</v>
      </c>
    </row>
    <row r="6412" spans="1:8">
      <c r="A6412" s="3" t="s">
        <v>19</v>
      </c>
      <c r="B6412" s="3">
        <v>2004</v>
      </c>
      <c r="C6412" s="3">
        <v>196</v>
      </c>
      <c r="E6412" s="3">
        <v>4.9527410999999999</v>
      </c>
      <c r="F6412" s="3">
        <v>24.700033000000001</v>
      </c>
      <c r="G6412" s="3">
        <v>2.4215170000000001</v>
      </c>
      <c r="H6412" s="3">
        <v>-1.6165300000000001E-2</v>
      </c>
    </row>
    <row r="6413" spans="1:8">
      <c r="A6413" s="3" t="s">
        <v>19</v>
      </c>
      <c r="B6413" s="3">
        <v>2004</v>
      </c>
      <c r="C6413" s="3">
        <v>196</v>
      </c>
      <c r="E6413" s="3">
        <v>4.9527410999999999</v>
      </c>
      <c r="F6413" s="3">
        <v>24.700033000000001</v>
      </c>
      <c r="G6413" s="3">
        <v>2.2957480000000001</v>
      </c>
      <c r="H6413" s="3">
        <v>0.49615229999999999</v>
      </c>
    </row>
    <row r="6414" spans="1:8">
      <c r="A6414" s="3" t="s">
        <v>19</v>
      </c>
      <c r="B6414" s="3">
        <v>2004</v>
      </c>
      <c r="C6414" s="3">
        <v>196</v>
      </c>
      <c r="E6414" s="3">
        <v>4.9527410999999999</v>
      </c>
      <c r="F6414" s="3">
        <v>24.700033000000001</v>
      </c>
      <c r="G6414" s="3">
        <v>2.3165559999999998</v>
      </c>
      <c r="H6414" s="3">
        <v>0.74560420000000005</v>
      </c>
    </row>
    <row r="6415" spans="1:8">
      <c r="A6415" s="3" t="s">
        <v>19</v>
      </c>
      <c r="B6415" s="3">
        <v>2004</v>
      </c>
      <c r="C6415" s="3">
        <v>196</v>
      </c>
      <c r="E6415" s="3">
        <v>4.9527410999999999</v>
      </c>
      <c r="F6415" s="3">
        <v>24.700033000000001</v>
      </c>
      <c r="G6415" s="3">
        <v>2.3486340000000001</v>
      </c>
      <c r="H6415" s="3">
        <v>0.64877110000000004</v>
      </c>
    </row>
    <row r="6416" spans="1:8">
      <c r="A6416" s="3" t="s">
        <v>19</v>
      </c>
      <c r="B6416" s="3">
        <v>2004</v>
      </c>
      <c r="C6416" s="3">
        <v>196</v>
      </c>
      <c r="E6416" s="3">
        <v>4.9527410999999999</v>
      </c>
      <c r="F6416" s="3">
        <v>24.700033000000001</v>
      </c>
      <c r="G6416" s="3">
        <v>2.43099</v>
      </c>
      <c r="H6416" s="3">
        <v>0.43972630000000001</v>
      </c>
    </row>
    <row r="6417" spans="1:8">
      <c r="A6417" s="3" t="s">
        <v>19</v>
      </c>
      <c r="B6417" s="3">
        <v>2004</v>
      </c>
      <c r="C6417" s="3">
        <v>196</v>
      </c>
      <c r="E6417" s="3">
        <v>4.9527410999999999</v>
      </c>
      <c r="F6417" s="3">
        <v>24.700033000000001</v>
      </c>
      <c r="G6417" s="3">
        <v>2.4349620000000001</v>
      </c>
      <c r="H6417" s="3">
        <v>-0.4380271</v>
      </c>
    </row>
    <row r="6418" spans="1:8">
      <c r="A6418" s="3" t="s">
        <v>19</v>
      </c>
      <c r="B6418" s="3">
        <v>2004</v>
      </c>
      <c r="C6418" s="3">
        <v>196</v>
      </c>
      <c r="E6418" s="3">
        <v>4.9527410999999999</v>
      </c>
      <c r="F6418" s="3">
        <v>24.700033000000001</v>
      </c>
      <c r="G6418" s="3">
        <v>2.4676610000000001</v>
      </c>
      <c r="H6418" s="3">
        <v>-0.3488465</v>
      </c>
    </row>
    <row r="6419" spans="1:8">
      <c r="A6419" s="3" t="s">
        <v>19</v>
      </c>
      <c r="B6419" s="3">
        <v>2004</v>
      </c>
      <c r="C6419" s="3">
        <v>196</v>
      </c>
      <c r="E6419" s="3">
        <v>4.9527410999999999</v>
      </c>
      <c r="F6419" s="3">
        <v>24.700033000000001</v>
      </c>
      <c r="G6419" s="3">
        <v>2.4801739999999999</v>
      </c>
      <c r="H6419" s="3">
        <v>-0.42621379999999998</v>
      </c>
    </row>
    <row r="6420" spans="1:8">
      <c r="A6420" s="3" t="s">
        <v>19</v>
      </c>
      <c r="B6420" s="3">
        <v>2004</v>
      </c>
      <c r="C6420" s="3">
        <v>196</v>
      </c>
      <c r="E6420" s="3">
        <v>4.9527410999999999</v>
      </c>
      <c r="F6420" s="3">
        <v>24.700033000000001</v>
      </c>
      <c r="G6420" s="3">
        <v>2.5106160000000002</v>
      </c>
      <c r="H6420" s="3">
        <v>-0.47651159999999998</v>
      </c>
    </row>
    <row r="6421" spans="1:8">
      <c r="A6421" s="3" t="s">
        <v>19</v>
      </c>
      <c r="B6421" s="3">
        <v>2004</v>
      </c>
      <c r="C6421" s="3">
        <v>196</v>
      </c>
      <c r="E6421" s="3">
        <v>4.9527410999999999</v>
      </c>
      <c r="F6421" s="3">
        <v>24.700033000000001</v>
      </c>
      <c r="G6421" s="3">
        <v>2.4763410000000001</v>
      </c>
      <c r="H6421" s="3">
        <v>-0.46913899999999997</v>
      </c>
    </row>
    <row r="6422" spans="1:8">
      <c r="A6422" s="3" t="s">
        <v>19</v>
      </c>
      <c r="B6422" s="3">
        <v>2005</v>
      </c>
      <c r="C6422" s="3">
        <v>196</v>
      </c>
      <c r="E6422" s="3">
        <v>5.4957256000000001</v>
      </c>
      <c r="F6422" s="3">
        <v>22.51013</v>
      </c>
      <c r="G6422" s="3">
        <v>2.8168359999999999</v>
      </c>
      <c r="H6422" s="3">
        <v>-0.47162989999999999</v>
      </c>
    </row>
    <row r="6423" spans="1:8">
      <c r="A6423" s="3" t="s">
        <v>19</v>
      </c>
      <c r="B6423" s="3">
        <v>2005</v>
      </c>
      <c r="C6423" s="3">
        <v>196</v>
      </c>
      <c r="E6423" s="3">
        <v>5.4957256000000001</v>
      </c>
      <c r="F6423" s="3">
        <v>22.51013</v>
      </c>
      <c r="G6423" s="3">
        <v>2.7905389999999999</v>
      </c>
      <c r="H6423" s="3">
        <v>1.227555</v>
      </c>
    </row>
    <row r="6424" spans="1:8">
      <c r="A6424" s="3" t="s">
        <v>19</v>
      </c>
      <c r="B6424" s="3">
        <v>2005</v>
      </c>
      <c r="C6424" s="3">
        <v>196</v>
      </c>
      <c r="E6424" s="3">
        <v>5.4957256000000001</v>
      </c>
      <c r="F6424" s="3">
        <v>22.51013</v>
      </c>
      <c r="G6424" s="3">
        <v>2.5810810000000002</v>
      </c>
      <c r="H6424" s="3">
        <v>1.1109560000000001</v>
      </c>
    </row>
    <row r="6425" spans="1:8">
      <c r="A6425" s="3" t="s">
        <v>19</v>
      </c>
      <c r="B6425" s="3">
        <v>2005</v>
      </c>
      <c r="C6425" s="3">
        <v>196</v>
      </c>
      <c r="E6425" s="3">
        <v>5.4957256000000001</v>
      </c>
      <c r="F6425" s="3">
        <v>22.51013</v>
      </c>
      <c r="G6425" s="3">
        <v>2.4792339999999999</v>
      </c>
      <c r="H6425" s="3">
        <v>0.94069429999999998</v>
      </c>
    </row>
    <row r="6426" spans="1:8">
      <c r="A6426" s="3" t="s">
        <v>19</v>
      </c>
      <c r="B6426" s="3">
        <v>2005</v>
      </c>
      <c r="C6426" s="3">
        <v>196</v>
      </c>
      <c r="E6426" s="3">
        <v>5.4957256000000001</v>
      </c>
      <c r="F6426" s="3">
        <v>22.51013</v>
      </c>
      <c r="G6426" s="3">
        <v>2.3018930000000002</v>
      </c>
      <c r="H6426" s="3">
        <v>0.82834960000000002</v>
      </c>
    </row>
    <row r="6427" spans="1:8">
      <c r="A6427" s="3" t="s">
        <v>19</v>
      </c>
      <c r="B6427" s="3">
        <v>2005</v>
      </c>
      <c r="C6427" s="3">
        <v>196</v>
      </c>
      <c r="E6427" s="3">
        <v>5.4957256000000001</v>
      </c>
      <c r="F6427" s="3">
        <v>22.51013</v>
      </c>
      <c r="G6427" s="3">
        <v>2.2639879999999999</v>
      </c>
      <c r="H6427" s="3">
        <v>0.26802330000000002</v>
      </c>
    </row>
    <row r="6428" spans="1:8">
      <c r="A6428" s="3" t="s">
        <v>19</v>
      </c>
      <c r="B6428" s="3">
        <v>2005</v>
      </c>
      <c r="C6428" s="3">
        <v>196</v>
      </c>
      <c r="E6428" s="3">
        <v>5.4957256000000001</v>
      </c>
      <c r="F6428" s="3">
        <v>22.51013</v>
      </c>
      <c r="G6428" s="3">
        <v>2.3155839999999999</v>
      </c>
      <c r="H6428" s="3">
        <v>0.22250809999999999</v>
      </c>
    </row>
    <row r="6429" spans="1:8">
      <c r="A6429" s="3" t="s">
        <v>19</v>
      </c>
      <c r="B6429" s="3">
        <v>2005</v>
      </c>
      <c r="C6429" s="3">
        <v>196</v>
      </c>
      <c r="E6429" s="3">
        <v>5.4957256000000001</v>
      </c>
      <c r="F6429" s="3">
        <v>22.51013</v>
      </c>
      <c r="G6429" s="3">
        <v>2.332522</v>
      </c>
      <c r="H6429" s="3">
        <v>0.34309210000000001</v>
      </c>
    </row>
    <row r="6430" spans="1:8">
      <c r="A6430" s="3" t="s">
        <v>19</v>
      </c>
      <c r="B6430" s="3">
        <v>2005</v>
      </c>
      <c r="C6430" s="3">
        <v>196</v>
      </c>
      <c r="E6430" s="3">
        <v>5.4957256000000001</v>
      </c>
      <c r="F6430" s="3">
        <v>22.51013</v>
      </c>
      <c r="G6430" s="3">
        <v>2.2457790000000002</v>
      </c>
      <c r="H6430" s="3">
        <v>3.2910700000000001E-2</v>
      </c>
    </row>
    <row r="6431" spans="1:8">
      <c r="A6431" s="3" t="s">
        <v>19</v>
      </c>
      <c r="B6431" s="3">
        <v>2005</v>
      </c>
      <c r="C6431" s="3">
        <v>196</v>
      </c>
      <c r="E6431" s="3">
        <v>5.4957256000000001</v>
      </c>
      <c r="F6431" s="3">
        <v>22.51013</v>
      </c>
      <c r="G6431" s="3">
        <v>2.1480049999999999</v>
      </c>
      <c r="H6431" s="3">
        <v>0.35209299999999999</v>
      </c>
    </row>
    <row r="6432" spans="1:8">
      <c r="A6432" s="3" t="s">
        <v>19</v>
      </c>
      <c r="B6432" s="3">
        <v>2005</v>
      </c>
      <c r="C6432" s="3">
        <v>196</v>
      </c>
      <c r="E6432" s="3">
        <v>5.4957256000000001</v>
      </c>
      <c r="F6432" s="3">
        <v>22.51013</v>
      </c>
      <c r="G6432" s="3">
        <v>2.1377039999999998</v>
      </c>
      <c r="H6432" s="3">
        <v>0.22254119999999999</v>
      </c>
    </row>
    <row r="6433" spans="1:8">
      <c r="A6433" s="3" t="s">
        <v>19</v>
      </c>
      <c r="B6433" s="3">
        <v>2005</v>
      </c>
      <c r="C6433" s="3">
        <v>196</v>
      </c>
      <c r="E6433" s="3">
        <v>5.4957256000000001</v>
      </c>
      <c r="F6433" s="3">
        <v>22.51013</v>
      </c>
      <c r="G6433" s="3">
        <v>2.0965259999999999</v>
      </c>
      <c r="H6433" s="3">
        <v>0.39731329999999998</v>
      </c>
    </row>
    <row r="6434" spans="1:8">
      <c r="A6434" s="3" t="s">
        <v>19</v>
      </c>
      <c r="B6434" s="3">
        <v>2006</v>
      </c>
      <c r="C6434" s="3">
        <v>196</v>
      </c>
      <c r="E6434" s="3">
        <v>5.6602591999999996</v>
      </c>
      <c r="F6434" s="3">
        <v>20.791491000000001</v>
      </c>
      <c r="G6434" s="3">
        <v>2.499485</v>
      </c>
      <c r="H6434" s="3">
        <v>-0.47389759999999997</v>
      </c>
    </row>
    <row r="6435" spans="1:8">
      <c r="A6435" s="3" t="s">
        <v>19</v>
      </c>
      <c r="B6435" s="3">
        <v>2006</v>
      </c>
      <c r="C6435" s="3">
        <v>196</v>
      </c>
      <c r="E6435" s="3">
        <v>5.6602591999999996</v>
      </c>
      <c r="F6435" s="3">
        <v>20.791491000000001</v>
      </c>
      <c r="G6435" s="3">
        <v>2.3109549999999999</v>
      </c>
      <c r="H6435" s="3">
        <v>1.1988650000000001</v>
      </c>
    </row>
    <row r="6436" spans="1:8">
      <c r="A6436" s="3" t="s">
        <v>19</v>
      </c>
      <c r="B6436" s="3">
        <v>2006</v>
      </c>
      <c r="C6436" s="3">
        <v>196</v>
      </c>
      <c r="E6436" s="3">
        <v>5.6602591999999996</v>
      </c>
      <c r="F6436" s="3">
        <v>20.791491000000001</v>
      </c>
      <c r="G6436" s="3">
        <v>2.292052</v>
      </c>
      <c r="H6436" s="3">
        <v>1.2830299999999999</v>
      </c>
    </row>
    <row r="6437" spans="1:8">
      <c r="A6437" s="3" t="s">
        <v>19</v>
      </c>
      <c r="B6437" s="3">
        <v>2006</v>
      </c>
      <c r="C6437" s="3">
        <v>196</v>
      </c>
      <c r="E6437" s="3">
        <v>5.6602591999999996</v>
      </c>
      <c r="F6437" s="3">
        <v>20.791491000000001</v>
      </c>
      <c r="G6437" s="3">
        <v>2.1560239999999999</v>
      </c>
      <c r="H6437" s="3">
        <v>0.94541850000000005</v>
      </c>
    </row>
    <row r="6438" spans="1:8">
      <c r="A6438" s="3" t="s">
        <v>19</v>
      </c>
      <c r="B6438" s="3">
        <v>2006</v>
      </c>
      <c r="C6438" s="3">
        <v>196</v>
      </c>
      <c r="E6438" s="3">
        <v>5.6602591999999996</v>
      </c>
      <c r="F6438" s="3">
        <v>20.791491000000001</v>
      </c>
      <c r="G6438" s="3">
        <v>2.2448679999999999</v>
      </c>
      <c r="H6438" s="3">
        <v>1.13737</v>
      </c>
    </row>
    <row r="6439" spans="1:8">
      <c r="A6439" s="3" t="s">
        <v>19</v>
      </c>
      <c r="B6439" s="3">
        <v>2006</v>
      </c>
      <c r="C6439" s="3">
        <v>196</v>
      </c>
      <c r="E6439" s="3">
        <v>5.6602591999999996</v>
      </c>
      <c r="F6439" s="3">
        <v>20.791491000000001</v>
      </c>
      <c r="G6439" s="3">
        <v>2.2084009999999998</v>
      </c>
      <c r="H6439" s="3">
        <v>0.24011879999999999</v>
      </c>
    </row>
    <row r="6440" spans="1:8">
      <c r="A6440" s="3" t="s">
        <v>19</v>
      </c>
      <c r="B6440" s="3">
        <v>2006</v>
      </c>
      <c r="C6440" s="3">
        <v>196</v>
      </c>
      <c r="E6440" s="3">
        <v>5.6602591999999996</v>
      </c>
      <c r="F6440" s="3">
        <v>20.791491000000001</v>
      </c>
      <c r="G6440" s="3">
        <v>2.0625339999999999</v>
      </c>
      <c r="H6440" s="3">
        <v>1.3374029999999999</v>
      </c>
    </row>
    <row r="6441" spans="1:8">
      <c r="A6441" s="3" t="s">
        <v>19</v>
      </c>
      <c r="B6441" s="3">
        <v>2006</v>
      </c>
      <c r="C6441" s="3">
        <v>196</v>
      </c>
      <c r="E6441" s="3">
        <v>5.6602591999999996</v>
      </c>
      <c r="F6441" s="3">
        <v>20.791491000000001</v>
      </c>
      <c r="G6441" s="3">
        <v>2.1182509999999999</v>
      </c>
      <c r="H6441" s="3">
        <v>-0.19135179999999999</v>
      </c>
    </row>
    <row r="6442" spans="1:8">
      <c r="A6442" s="3" t="s">
        <v>19</v>
      </c>
      <c r="B6442" s="3">
        <v>2006</v>
      </c>
      <c r="C6442" s="3">
        <v>196</v>
      </c>
      <c r="E6442" s="3">
        <v>5.6602591999999996</v>
      </c>
      <c r="F6442" s="3">
        <v>20.791491000000001</v>
      </c>
      <c r="G6442" s="3">
        <v>1.959076</v>
      </c>
      <c r="H6442" s="3">
        <v>-0.50743660000000002</v>
      </c>
    </row>
    <row r="6443" spans="1:8">
      <c r="A6443" s="3" t="s">
        <v>19</v>
      </c>
      <c r="B6443" s="3">
        <v>2006</v>
      </c>
      <c r="C6443" s="3">
        <v>196</v>
      </c>
      <c r="E6443" s="3">
        <v>5.6602591999999996</v>
      </c>
      <c r="F6443" s="3">
        <v>20.791491000000001</v>
      </c>
      <c r="G6443" s="3">
        <v>1.94936</v>
      </c>
      <c r="H6443" s="3">
        <v>-0.4177226</v>
      </c>
    </row>
    <row r="6444" spans="1:8">
      <c r="A6444" s="3" t="s">
        <v>19</v>
      </c>
      <c r="B6444" s="3">
        <v>2006</v>
      </c>
      <c r="C6444" s="3">
        <v>196</v>
      </c>
      <c r="E6444" s="3">
        <v>5.6602591999999996</v>
      </c>
      <c r="F6444" s="3">
        <v>20.791491000000001</v>
      </c>
      <c r="G6444" s="3">
        <v>1.9481219999999999</v>
      </c>
      <c r="H6444" s="3">
        <v>-0.50187999999999999</v>
      </c>
    </row>
    <row r="6445" spans="1:8">
      <c r="A6445" s="3" t="s">
        <v>19</v>
      </c>
      <c r="B6445" s="3">
        <v>2006</v>
      </c>
      <c r="C6445" s="3">
        <v>196</v>
      </c>
      <c r="E6445" s="3">
        <v>5.6602591999999996</v>
      </c>
      <c r="F6445" s="3">
        <v>20.791491000000001</v>
      </c>
      <c r="G6445" s="3">
        <v>2.0497519999999998</v>
      </c>
      <c r="H6445" s="3">
        <v>-0.46954420000000002</v>
      </c>
    </row>
    <row r="6446" spans="1:8">
      <c r="A6446" s="3" t="s">
        <v>19</v>
      </c>
      <c r="B6446" s="3">
        <v>2007</v>
      </c>
      <c r="C6446" s="3">
        <v>196</v>
      </c>
      <c r="E6446" s="3">
        <v>4.7842349999999998</v>
      </c>
      <c r="F6446" s="3">
        <v>18.407865999999999</v>
      </c>
      <c r="G6446" s="3">
        <v>2.8441040000000002</v>
      </c>
      <c r="H6446" s="3">
        <v>-1.2244219999999999</v>
      </c>
    </row>
    <row r="6447" spans="1:8">
      <c r="A6447" s="3" t="s">
        <v>19</v>
      </c>
      <c r="B6447" s="3">
        <v>2007</v>
      </c>
      <c r="C6447" s="3">
        <v>196</v>
      </c>
      <c r="E6447" s="3">
        <v>4.7842349999999998</v>
      </c>
      <c r="F6447" s="3">
        <v>18.407865999999999</v>
      </c>
      <c r="G6447" s="3">
        <v>2.797132</v>
      </c>
      <c r="H6447" s="3">
        <v>0.31078929999999999</v>
      </c>
    </row>
    <row r="6448" spans="1:8">
      <c r="A6448" s="3" t="s">
        <v>19</v>
      </c>
      <c r="B6448" s="3">
        <v>2007</v>
      </c>
      <c r="C6448" s="3">
        <v>196</v>
      </c>
      <c r="E6448" s="3">
        <v>4.7842349999999998</v>
      </c>
      <c r="F6448" s="3">
        <v>18.407865999999999</v>
      </c>
      <c r="G6448" s="3">
        <v>2.7297929999999999</v>
      </c>
      <c r="H6448" s="3">
        <v>0.43730550000000001</v>
      </c>
    </row>
    <row r="6449" spans="1:8">
      <c r="A6449" s="3" t="s">
        <v>19</v>
      </c>
      <c r="B6449" s="3">
        <v>2007</v>
      </c>
      <c r="C6449" s="3">
        <v>196</v>
      </c>
      <c r="E6449" s="3">
        <v>4.7842349999999998</v>
      </c>
      <c r="F6449" s="3">
        <v>18.407865999999999</v>
      </c>
      <c r="G6449" s="3">
        <v>2.6135280000000001</v>
      </c>
      <c r="H6449" s="3">
        <v>0.86470550000000002</v>
      </c>
    </row>
    <row r="6450" spans="1:8">
      <c r="A6450" s="3" t="s">
        <v>19</v>
      </c>
      <c r="B6450" s="3">
        <v>2007</v>
      </c>
      <c r="C6450" s="3">
        <v>196</v>
      </c>
      <c r="E6450" s="3">
        <v>4.7842349999999998</v>
      </c>
      <c r="F6450" s="3">
        <v>18.407865999999999</v>
      </c>
      <c r="G6450" s="3">
        <v>2.4800309999999999</v>
      </c>
      <c r="H6450" s="3">
        <v>0.89149029999999996</v>
      </c>
    </row>
    <row r="6451" spans="1:8">
      <c r="A6451" s="3" t="s">
        <v>19</v>
      </c>
      <c r="B6451" s="3">
        <v>2007</v>
      </c>
      <c r="C6451" s="3">
        <v>196</v>
      </c>
      <c r="E6451" s="3">
        <v>4.7842349999999998</v>
      </c>
      <c r="F6451" s="3">
        <v>18.407865999999999</v>
      </c>
      <c r="G6451" s="3">
        <v>2.424957</v>
      </c>
      <c r="H6451" s="3">
        <v>1.5722670000000001</v>
      </c>
    </row>
    <row r="6452" spans="1:8">
      <c r="A6452" s="3" t="s">
        <v>19</v>
      </c>
      <c r="B6452" s="3">
        <v>2007</v>
      </c>
      <c r="C6452" s="3">
        <v>196</v>
      </c>
      <c r="E6452" s="3">
        <v>4.7842349999999998</v>
      </c>
      <c r="F6452" s="3">
        <v>18.407865999999999</v>
      </c>
      <c r="G6452" s="3">
        <v>2.3576800000000002</v>
      </c>
      <c r="H6452" s="3">
        <v>1.3312580000000001</v>
      </c>
    </row>
    <row r="6453" spans="1:8">
      <c r="A6453" s="3" t="s">
        <v>19</v>
      </c>
      <c r="B6453" s="3">
        <v>2007</v>
      </c>
      <c r="C6453" s="3">
        <v>196</v>
      </c>
      <c r="E6453" s="3">
        <v>4.7842349999999998</v>
      </c>
      <c r="F6453" s="3">
        <v>18.407865999999999</v>
      </c>
      <c r="G6453" s="3">
        <v>2.2987280000000001</v>
      </c>
      <c r="H6453" s="3">
        <v>0.89668020000000004</v>
      </c>
    </row>
    <row r="6454" spans="1:8">
      <c r="A6454" s="3" t="s">
        <v>19</v>
      </c>
      <c r="B6454" s="3">
        <v>2007</v>
      </c>
      <c r="C6454" s="3">
        <v>196</v>
      </c>
      <c r="E6454" s="3">
        <v>4.7842349999999998</v>
      </c>
      <c r="F6454" s="3">
        <v>18.407865999999999</v>
      </c>
      <c r="G6454" s="3">
        <v>2.3001879999999999</v>
      </c>
      <c r="H6454" s="3">
        <v>0.60037399999999996</v>
      </c>
    </row>
    <row r="6455" spans="1:8">
      <c r="A6455" s="3" t="s">
        <v>19</v>
      </c>
      <c r="B6455" s="3">
        <v>2007</v>
      </c>
      <c r="C6455" s="3">
        <v>196</v>
      </c>
      <c r="E6455" s="3">
        <v>4.7842349999999998</v>
      </c>
      <c r="F6455" s="3">
        <v>18.407865999999999</v>
      </c>
      <c r="G6455" s="3">
        <v>2.3516550000000001</v>
      </c>
      <c r="H6455" s="3">
        <v>0.8720099</v>
      </c>
    </row>
    <row r="6456" spans="1:8">
      <c r="A6456" s="3" t="s">
        <v>19</v>
      </c>
      <c r="B6456" s="3">
        <v>2007</v>
      </c>
      <c r="C6456" s="3">
        <v>196</v>
      </c>
      <c r="E6456" s="3">
        <v>4.7842349999999998</v>
      </c>
      <c r="F6456" s="3">
        <v>18.407865999999999</v>
      </c>
      <c r="G6456" s="3">
        <v>2.284341</v>
      </c>
      <c r="H6456" s="3">
        <v>1.023979</v>
      </c>
    </row>
    <row r="6457" spans="1:8">
      <c r="A6457" s="3" t="s">
        <v>19</v>
      </c>
      <c r="B6457" s="3">
        <v>2007</v>
      </c>
      <c r="C6457" s="3">
        <v>196</v>
      </c>
      <c r="E6457" s="3">
        <v>4.7842349999999998</v>
      </c>
      <c r="F6457" s="3">
        <v>18.407865999999999</v>
      </c>
      <c r="G6457" s="3">
        <v>2.2497240000000001</v>
      </c>
      <c r="H6457" s="3">
        <v>1.1873309999999999</v>
      </c>
    </row>
    <row r="6458" spans="1:8">
      <c r="A6458" s="3" t="s">
        <v>19</v>
      </c>
      <c r="B6458" s="3">
        <v>2008</v>
      </c>
      <c r="C6458" s="3">
        <v>196</v>
      </c>
      <c r="E6458" s="3">
        <v>3.6735351000000001</v>
      </c>
      <c r="F6458" s="3">
        <v>16.312334</v>
      </c>
      <c r="G6458" s="3">
        <v>2.6194760000000001</v>
      </c>
      <c r="H6458" s="3">
        <v>0.94636880000000001</v>
      </c>
    </row>
    <row r="6459" spans="1:8">
      <c r="A6459" s="3" t="s">
        <v>19</v>
      </c>
      <c r="B6459" s="3">
        <v>2008</v>
      </c>
      <c r="C6459" s="3">
        <v>196</v>
      </c>
      <c r="E6459" s="3">
        <v>3.6735351000000001</v>
      </c>
      <c r="F6459" s="3">
        <v>16.312334</v>
      </c>
      <c r="G6459" s="3">
        <v>2.6342620000000001</v>
      </c>
      <c r="H6459" s="3">
        <v>1.3889290000000001</v>
      </c>
    </row>
    <row r="6460" spans="1:8">
      <c r="A6460" s="3" t="s">
        <v>19</v>
      </c>
      <c r="B6460" s="3">
        <v>2008</v>
      </c>
      <c r="C6460" s="3">
        <v>196</v>
      </c>
      <c r="E6460" s="3">
        <v>3.6735351000000001</v>
      </c>
      <c r="F6460" s="3">
        <v>16.312334</v>
      </c>
      <c r="G6460" s="3">
        <v>2.4824890000000002</v>
      </c>
      <c r="H6460" s="3">
        <v>1.4864660000000001</v>
      </c>
    </row>
    <row r="6461" spans="1:8">
      <c r="A6461" s="3" t="s">
        <v>19</v>
      </c>
      <c r="B6461" s="3">
        <v>2008</v>
      </c>
      <c r="C6461" s="3">
        <v>196</v>
      </c>
      <c r="E6461" s="3">
        <v>3.6735351000000001</v>
      </c>
      <c r="F6461" s="3">
        <v>16.312334</v>
      </c>
      <c r="G6461" s="3">
        <v>2.111132</v>
      </c>
      <c r="H6461" s="3">
        <v>0.95504370000000005</v>
      </c>
    </row>
    <row r="6462" spans="1:8">
      <c r="A6462" s="3" t="s">
        <v>19</v>
      </c>
      <c r="B6462" s="3">
        <v>2008</v>
      </c>
      <c r="C6462" s="3">
        <v>196</v>
      </c>
      <c r="E6462" s="3">
        <v>3.6735351000000001</v>
      </c>
      <c r="F6462" s="3">
        <v>16.312334</v>
      </c>
      <c r="G6462" s="3">
        <v>2.073563</v>
      </c>
      <c r="H6462" s="3">
        <v>1.1219730000000001</v>
      </c>
    </row>
    <row r="6463" spans="1:8">
      <c r="A6463" s="3" t="s">
        <v>19</v>
      </c>
      <c r="B6463" s="3">
        <v>2008</v>
      </c>
      <c r="C6463" s="3">
        <v>196</v>
      </c>
      <c r="E6463" s="3">
        <v>3.6735351000000001</v>
      </c>
      <c r="F6463" s="3">
        <v>16.312334</v>
      </c>
      <c r="G6463" s="3">
        <v>2.061715</v>
      </c>
      <c r="H6463" s="3">
        <v>2.0003169999999999</v>
      </c>
    </row>
    <row r="6464" spans="1:8">
      <c r="A6464" s="3" t="s">
        <v>19</v>
      </c>
      <c r="B6464" s="3">
        <v>2008</v>
      </c>
      <c r="C6464" s="3">
        <v>196</v>
      </c>
      <c r="E6464" s="3">
        <v>3.6735351000000001</v>
      </c>
      <c r="F6464" s="3">
        <v>16.312334</v>
      </c>
      <c r="G6464" s="3">
        <v>1.7947219999999999</v>
      </c>
      <c r="H6464" s="3">
        <v>0.43010880000000001</v>
      </c>
    </row>
    <row r="6465" spans="1:8">
      <c r="A6465" s="3" t="s">
        <v>19</v>
      </c>
      <c r="B6465" s="3">
        <v>2008</v>
      </c>
      <c r="C6465" s="3">
        <v>196</v>
      </c>
      <c r="E6465" s="3">
        <v>3.6735351000000001</v>
      </c>
      <c r="F6465" s="3">
        <v>16.312334</v>
      </c>
      <c r="G6465" s="3">
        <v>1.6692119999999999</v>
      </c>
      <c r="H6465" s="3">
        <v>-0.94356169999999995</v>
      </c>
    </row>
    <row r="6466" spans="1:8">
      <c r="A6466" s="3" t="s">
        <v>19</v>
      </c>
      <c r="B6466" s="3">
        <v>2008</v>
      </c>
      <c r="C6466" s="3">
        <v>196</v>
      </c>
      <c r="E6466" s="3">
        <v>3.6735351000000001</v>
      </c>
      <c r="F6466" s="3">
        <v>16.312334</v>
      </c>
      <c r="G6466" s="3">
        <v>1.6798329999999999</v>
      </c>
      <c r="H6466" s="3">
        <v>-1.307725</v>
      </c>
    </row>
    <row r="6467" spans="1:8">
      <c r="A6467" s="3" t="s">
        <v>19</v>
      </c>
      <c r="B6467" s="3">
        <v>2008</v>
      </c>
      <c r="C6467" s="3">
        <v>196</v>
      </c>
      <c r="E6467" s="3">
        <v>3.6735351000000001</v>
      </c>
      <c r="F6467" s="3">
        <v>16.312334</v>
      </c>
      <c r="G6467" s="3">
        <v>1.2524690000000001</v>
      </c>
      <c r="H6467" s="3">
        <v>-1.400312</v>
      </c>
    </row>
    <row r="6468" spans="1:8">
      <c r="A6468" s="3" t="s">
        <v>19</v>
      </c>
      <c r="B6468" s="3">
        <v>2008</v>
      </c>
      <c r="C6468" s="3">
        <v>196</v>
      </c>
      <c r="E6468" s="3">
        <v>3.6735351000000001</v>
      </c>
      <c r="F6468" s="3">
        <v>16.312334</v>
      </c>
      <c r="G6468" s="3">
        <v>0.63707389999999997</v>
      </c>
      <c r="H6468" s="3">
        <v>-2.3878870000000001</v>
      </c>
    </row>
    <row r="6469" spans="1:8">
      <c r="A6469" s="3" t="s">
        <v>19</v>
      </c>
      <c r="B6469" s="3">
        <v>2008</v>
      </c>
      <c r="C6469" s="3">
        <v>196</v>
      </c>
      <c r="E6469" s="3">
        <v>3.6735351000000001</v>
      </c>
      <c r="F6469" s="3">
        <v>16.312334</v>
      </c>
      <c r="G6469" s="3">
        <v>0.1694811</v>
      </c>
      <c r="H6469" s="3">
        <v>-2.8446060000000002</v>
      </c>
    </row>
    <row r="6470" spans="1:8">
      <c r="A6470" s="3" t="s">
        <v>19</v>
      </c>
      <c r="B6470" s="3">
        <v>2009</v>
      </c>
      <c r="C6470" s="3">
        <v>196</v>
      </c>
      <c r="E6470" s="3">
        <v>1.5847726</v>
      </c>
      <c r="F6470" s="3">
        <v>19.005011</v>
      </c>
      <c r="G6470" s="3">
        <v>2.3681480000000001</v>
      </c>
      <c r="H6470" s="3">
        <v>-2.9872269999999999</v>
      </c>
    </row>
    <row r="6471" spans="1:8">
      <c r="A6471" s="3" t="s">
        <v>19</v>
      </c>
      <c r="B6471" s="3">
        <v>2009</v>
      </c>
      <c r="C6471" s="3">
        <v>196</v>
      </c>
      <c r="E6471" s="3">
        <v>1.5847726</v>
      </c>
      <c r="F6471" s="3">
        <v>19.005011</v>
      </c>
      <c r="G6471" s="3">
        <v>2.0979749999999999</v>
      </c>
      <c r="H6471" s="3">
        <v>-1.5886100000000001</v>
      </c>
    </row>
    <row r="6472" spans="1:8">
      <c r="A6472" s="3" t="s">
        <v>19</v>
      </c>
      <c r="B6472" s="3">
        <v>2009</v>
      </c>
      <c r="C6472" s="3">
        <v>196</v>
      </c>
      <c r="E6472" s="3">
        <v>1.5847726</v>
      </c>
      <c r="F6472" s="3">
        <v>19.005011</v>
      </c>
      <c r="G6472" s="3">
        <v>2.035066</v>
      </c>
      <c r="H6472" s="3">
        <v>-1.386487</v>
      </c>
    </row>
    <row r="6473" spans="1:8">
      <c r="A6473" s="3" t="s">
        <v>19</v>
      </c>
      <c r="B6473" s="3">
        <v>2009</v>
      </c>
      <c r="C6473" s="3">
        <v>196</v>
      </c>
      <c r="E6473" s="3">
        <v>1.5847726</v>
      </c>
      <c r="F6473" s="3">
        <v>19.005011</v>
      </c>
      <c r="G6473" s="3">
        <v>1.977887</v>
      </c>
      <c r="H6473" s="3">
        <v>-0.92440960000000005</v>
      </c>
    </row>
    <row r="6474" spans="1:8">
      <c r="A6474" s="3" t="s">
        <v>19</v>
      </c>
      <c r="B6474" s="3">
        <v>2009</v>
      </c>
      <c r="C6474" s="3">
        <v>196</v>
      </c>
      <c r="E6474" s="3">
        <v>1.5847726</v>
      </c>
      <c r="F6474" s="3">
        <v>19.005011</v>
      </c>
      <c r="G6474" s="3">
        <v>2.0188380000000001</v>
      </c>
      <c r="H6474" s="3">
        <v>-0.50822750000000005</v>
      </c>
    </row>
    <row r="6475" spans="1:8">
      <c r="A6475" s="3" t="s">
        <v>19</v>
      </c>
      <c r="B6475" s="3">
        <v>2009</v>
      </c>
      <c r="C6475" s="3">
        <v>196</v>
      </c>
      <c r="E6475" s="3">
        <v>1.5847726</v>
      </c>
      <c r="F6475" s="3">
        <v>19.005011</v>
      </c>
      <c r="G6475" s="3">
        <v>2.101394</v>
      </c>
      <c r="H6475" s="3">
        <v>0.38871070000000002</v>
      </c>
    </row>
    <row r="6476" spans="1:8">
      <c r="A6476" s="3" t="s">
        <v>19</v>
      </c>
      <c r="B6476" s="3">
        <v>2009</v>
      </c>
      <c r="C6476" s="3">
        <v>196</v>
      </c>
      <c r="E6476" s="3">
        <v>1.5847726</v>
      </c>
      <c r="F6476" s="3">
        <v>19.005011</v>
      </c>
      <c r="G6476" s="3">
        <v>2.0064169999999999</v>
      </c>
      <c r="H6476" s="3">
        <v>-0.71866370000000002</v>
      </c>
    </row>
    <row r="6477" spans="1:8">
      <c r="A6477" s="3" t="s">
        <v>19</v>
      </c>
      <c r="B6477" s="3">
        <v>2009</v>
      </c>
      <c r="C6477" s="3">
        <v>196</v>
      </c>
      <c r="E6477" s="3">
        <v>1.5847726</v>
      </c>
      <c r="F6477" s="3">
        <v>19.005011</v>
      </c>
      <c r="G6477" s="3">
        <v>1.9433480000000001</v>
      </c>
      <c r="H6477" s="3">
        <v>-1.9969399999999999</v>
      </c>
    </row>
    <row r="6478" spans="1:8">
      <c r="A6478" s="3" t="s">
        <v>19</v>
      </c>
      <c r="B6478" s="3">
        <v>2009</v>
      </c>
      <c r="C6478" s="3">
        <v>196</v>
      </c>
      <c r="E6478" s="3">
        <v>1.5847726</v>
      </c>
      <c r="F6478" s="3">
        <v>19.005011</v>
      </c>
      <c r="G6478" s="3">
        <v>1.9828190000000001</v>
      </c>
      <c r="H6478" s="3">
        <v>-2.2282850000000001</v>
      </c>
    </row>
    <row r="6479" spans="1:8">
      <c r="A6479" s="3" t="s">
        <v>19</v>
      </c>
      <c r="B6479" s="3">
        <v>2009</v>
      </c>
      <c r="C6479" s="3">
        <v>196</v>
      </c>
      <c r="E6479" s="3">
        <v>1.5847726</v>
      </c>
      <c r="F6479" s="3">
        <v>19.005011</v>
      </c>
      <c r="G6479" s="3">
        <v>2.2452459999999999</v>
      </c>
      <c r="H6479" s="3">
        <v>-1.9462550000000001</v>
      </c>
    </row>
    <row r="6480" spans="1:8">
      <c r="A6480" s="3" t="s">
        <v>19</v>
      </c>
      <c r="B6480" s="3">
        <v>2009</v>
      </c>
      <c r="C6480" s="3">
        <v>196</v>
      </c>
      <c r="E6480" s="3">
        <v>1.5847726</v>
      </c>
      <c r="F6480" s="3">
        <v>19.005011</v>
      </c>
      <c r="G6480" s="3">
        <v>2.4435760000000002</v>
      </c>
      <c r="H6480" s="3">
        <v>-2.1694870000000002</v>
      </c>
    </row>
    <row r="6481" spans="1:8">
      <c r="A6481" s="3" t="s">
        <v>19</v>
      </c>
      <c r="B6481" s="3">
        <v>2009</v>
      </c>
      <c r="C6481" s="3">
        <v>196</v>
      </c>
      <c r="E6481" s="3">
        <v>1.5847726</v>
      </c>
      <c r="F6481" s="3">
        <v>19.005011</v>
      </c>
      <c r="G6481" s="3">
        <v>2.546494</v>
      </c>
      <c r="H6481" s="3">
        <v>-2.2142210000000002</v>
      </c>
    </row>
    <row r="6482" spans="1:8">
      <c r="A6482" s="3" t="s">
        <v>19</v>
      </c>
      <c r="B6482" s="3">
        <v>2010</v>
      </c>
      <c r="C6482" s="3">
        <v>196</v>
      </c>
      <c r="E6482" s="3">
        <v>-1.3988803999999999</v>
      </c>
      <c r="F6482" s="3">
        <v>24.324472</v>
      </c>
      <c r="G6482" s="3">
        <v>3.0358019999999999</v>
      </c>
      <c r="H6482" s="3">
        <v>-2.642436</v>
      </c>
    </row>
    <row r="6483" spans="1:8">
      <c r="A6483" s="3" t="s">
        <v>19</v>
      </c>
      <c r="B6483" s="3">
        <v>2010</v>
      </c>
      <c r="C6483" s="3">
        <v>196</v>
      </c>
      <c r="E6483" s="3">
        <v>-1.3988803999999999</v>
      </c>
      <c r="F6483" s="3">
        <v>24.324472</v>
      </c>
      <c r="G6483" s="3">
        <v>3.1316700000000002</v>
      </c>
      <c r="H6483" s="3">
        <v>-1.3901289999999999</v>
      </c>
    </row>
    <row r="6484" spans="1:8">
      <c r="A6484" s="3" t="s">
        <v>19</v>
      </c>
      <c r="B6484" s="3">
        <v>2010</v>
      </c>
      <c r="C6484" s="3">
        <v>196</v>
      </c>
      <c r="E6484" s="3">
        <v>-1.3988803999999999</v>
      </c>
      <c r="F6484" s="3">
        <v>24.324472</v>
      </c>
      <c r="G6484" s="3">
        <v>3.2206190000000001</v>
      </c>
      <c r="H6484" s="3">
        <v>-1.3760870000000001</v>
      </c>
    </row>
    <row r="6485" spans="1:8">
      <c r="A6485" s="3" t="s">
        <v>19</v>
      </c>
      <c r="B6485" s="3">
        <v>2010</v>
      </c>
      <c r="C6485" s="3">
        <v>196</v>
      </c>
      <c r="E6485" s="3">
        <v>-1.3988803999999999</v>
      </c>
      <c r="F6485" s="3">
        <v>24.324472</v>
      </c>
      <c r="G6485" s="3">
        <v>3.3175319999999999</v>
      </c>
      <c r="H6485" s="3">
        <v>-1.7006239999999999</v>
      </c>
    </row>
    <row r="6486" spans="1:8">
      <c r="A6486" s="3" t="s">
        <v>19</v>
      </c>
      <c r="B6486" s="3">
        <v>2010</v>
      </c>
      <c r="C6486" s="3">
        <v>196</v>
      </c>
      <c r="E6486" s="3">
        <v>-1.3988803999999999</v>
      </c>
      <c r="F6486" s="3">
        <v>24.324472</v>
      </c>
      <c r="G6486" s="3">
        <v>3.4791300000000001</v>
      </c>
      <c r="H6486" s="3">
        <v>-1.76115</v>
      </c>
    </row>
    <row r="6487" spans="1:8">
      <c r="A6487" s="3" t="s">
        <v>19</v>
      </c>
      <c r="B6487" s="3">
        <v>2010</v>
      </c>
      <c r="C6487" s="3">
        <v>196</v>
      </c>
      <c r="E6487" s="3">
        <v>-1.3988803999999999</v>
      </c>
      <c r="F6487" s="3">
        <v>24.324472</v>
      </c>
      <c r="G6487" s="3">
        <v>3.3741430000000001</v>
      </c>
      <c r="H6487" s="3">
        <v>-1.858708</v>
      </c>
    </row>
    <row r="6488" spans="1:8">
      <c r="A6488" s="3" t="s">
        <v>19</v>
      </c>
      <c r="B6488" s="3">
        <v>2010</v>
      </c>
      <c r="C6488" s="3">
        <v>196</v>
      </c>
      <c r="E6488" s="3">
        <v>-1.3988803999999999</v>
      </c>
      <c r="F6488" s="3">
        <v>24.324472</v>
      </c>
      <c r="G6488" s="3">
        <v>3.3465530000000001</v>
      </c>
      <c r="H6488" s="3">
        <v>-1.629818</v>
      </c>
    </row>
    <row r="6489" spans="1:8">
      <c r="A6489" s="3" t="s">
        <v>19</v>
      </c>
      <c r="B6489" s="3">
        <v>2010</v>
      </c>
      <c r="C6489" s="3">
        <v>196</v>
      </c>
      <c r="E6489" s="3">
        <v>-1.3988803999999999</v>
      </c>
      <c r="F6489" s="3">
        <v>24.324472</v>
      </c>
      <c r="G6489" s="3">
        <v>3.2472120000000002</v>
      </c>
      <c r="H6489" s="3">
        <v>-2.1559149999999998</v>
      </c>
    </row>
    <row r="6490" spans="1:8">
      <c r="A6490" s="3" t="s">
        <v>19</v>
      </c>
      <c r="B6490" s="3">
        <v>2010</v>
      </c>
      <c r="C6490" s="3">
        <v>196</v>
      </c>
      <c r="E6490" s="3">
        <v>-1.3988803999999999</v>
      </c>
      <c r="F6490" s="3">
        <v>24.324472</v>
      </c>
      <c r="G6490" s="3">
        <v>3.3097910000000001</v>
      </c>
      <c r="H6490" s="3">
        <v>-1.533404</v>
      </c>
    </row>
    <row r="6491" spans="1:8">
      <c r="A6491" s="3" t="s">
        <v>19</v>
      </c>
      <c r="B6491" s="3">
        <v>2010</v>
      </c>
      <c r="C6491" s="3">
        <v>196</v>
      </c>
      <c r="E6491" s="3">
        <v>-1.3988803999999999</v>
      </c>
      <c r="F6491" s="3">
        <v>24.324472</v>
      </c>
      <c r="G6491" s="3">
        <v>3.1978040000000001</v>
      </c>
      <c r="H6491" s="3">
        <v>-1.8897219999999999</v>
      </c>
    </row>
    <row r="6492" spans="1:8">
      <c r="A6492" s="3" t="s">
        <v>19</v>
      </c>
      <c r="B6492" s="3">
        <v>2010</v>
      </c>
      <c r="C6492" s="3">
        <v>196</v>
      </c>
      <c r="E6492" s="3">
        <v>-1.3988803999999999</v>
      </c>
      <c r="F6492" s="3">
        <v>24.324472</v>
      </c>
      <c r="G6492" s="3">
        <v>3.2289219999999998</v>
      </c>
      <c r="H6492" s="3">
        <v>-1.53677</v>
      </c>
    </row>
    <row r="6493" spans="1:8">
      <c r="A6493" s="3" t="s">
        <v>19</v>
      </c>
      <c r="B6493" s="3">
        <v>2010</v>
      </c>
      <c r="C6493" s="3">
        <v>196</v>
      </c>
      <c r="E6493" s="3">
        <v>-1.3988803999999999</v>
      </c>
      <c r="F6493" s="3">
        <v>24.324472</v>
      </c>
      <c r="G6493" s="3">
        <v>3.2646440000000001</v>
      </c>
      <c r="H6493" s="3">
        <v>-1.6669320000000001</v>
      </c>
    </row>
    <row r="6494" spans="1:8">
      <c r="A6494" s="3" t="s">
        <v>19</v>
      </c>
      <c r="B6494" s="3">
        <v>2011</v>
      </c>
      <c r="C6494" s="3">
        <v>196</v>
      </c>
      <c r="E6494" s="3">
        <v>-5.4226818000000003</v>
      </c>
      <c r="F6494" s="3">
        <v>29.692292999999999</v>
      </c>
      <c r="G6494" s="3">
        <v>2.9239799999999998</v>
      </c>
      <c r="H6494" s="3">
        <v>-1.2423789999999999</v>
      </c>
    </row>
    <row r="6495" spans="1:8">
      <c r="A6495" s="3" t="s">
        <v>19</v>
      </c>
      <c r="B6495" s="3">
        <v>2011</v>
      </c>
      <c r="C6495" s="3">
        <v>196</v>
      </c>
      <c r="E6495" s="3">
        <v>-5.4226818000000003</v>
      </c>
      <c r="F6495" s="3">
        <v>29.692292999999999</v>
      </c>
      <c r="G6495" s="3">
        <v>3.0670649999999999</v>
      </c>
      <c r="H6495" s="3">
        <v>-2.199357</v>
      </c>
    </row>
    <row r="6496" spans="1:8">
      <c r="A6496" s="3" t="s">
        <v>19</v>
      </c>
      <c r="B6496" s="3">
        <v>2011</v>
      </c>
      <c r="C6496" s="3">
        <v>196</v>
      </c>
      <c r="E6496" s="3">
        <v>-5.4226818000000003</v>
      </c>
      <c r="F6496" s="3">
        <v>29.692292999999999</v>
      </c>
      <c r="G6496" s="3">
        <v>3.8432409999999999</v>
      </c>
      <c r="H6496" s="3">
        <v>-2.6239539999999999</v>
      </c>
    </row>
    <row r="6497" spans="1:8">
      <c r="A6497" s="3" t="s">
        <v>19</v>
      </c>
      <c r="B6497" s="3">
        <v>2011</v>
      </c>
      <c r="C6497" s="3">
        <v>196</v>
      </c>
      <c r="E6497" s="3">
        <v>-5.4226818000000003</v>
      </c>
      <c r="F6497" s="3">
        <v>29.692292999999999</v>
      </c>
      <c r="G6497" s="3">
        <v>3.889059</v>
      </c>
      <c r="H6497" s="3">
        <v>-3.5636809999999999</v>
      </c>
    </row>
    <row r="6498" spans="1:8">
      <c r="A6498" s="3" t="s">
        <v>19</v>
      </c>
      <c r="B6498" s="3">
        <v>2011</v>
      </c>
      <c r="C6498" s="3">
        <v>196</v>
      </c>
      <c r="E6498" s="3">
        <v>-5.4226818000000003</v>
      </c>
      <c r="F6498" s="3">
        <v>29.692292999999999</v>
      </c>
      <c r="G6498" s="3">
        <v>3.9451719999999999</v>
      </c>
      <c r="H6498" s="3">
        <v>-4.9443299999999999</v>
      </c>
    </row>
    <row r="6499" spans="1:8">
      <c r="A6499" s="3" t="s">
        <v>19</v>
      </c>
      <c r="B6499" s="3">
        <v>2011</v>
      </c>
      <c r="C6499" s="3">
        <v>196</v>
      </c>
      <c r="E6499" s="3">
        <v>-5.4226818000000003</v>
      </c>
      <c r="F6499" s="3">
        <v>29.692292999999999</v>
      </c>
      <c r="G6499" s="3">
        <v>3.9226030000000001</v>
      </c>
      <c r="H6499" s="3">
        <v>-3.3104209999999998</v>
      </c>
    </row>
    <row r="6500" spans="1:8">
      <c r="A6500" s="3" t="s">
        <v>19</v>
      </c>
      <c r="B6500" s="3">
        <v>2011</v>
      </c>
      <c r="C6500" s="3">
        <v>196</v>
      </c>
      <c r="E6500" s="3">
        <v>-5.4226818000000003</v>
      </c>
      <c r="F6500" s="3">
        <v>29.692292999999999</v>
      </c>
      <c r="G6500" s="3">
        <v>3.9420120000000001</v>
      </c>
      <c r="H6500" s="3">
        <v>-3.511279</v>
      </c>
    </row>
    <row r="6501" spans="1:8">
      <c r="A6501" s="3" t="s">
        <v>19</v>
      </c>
      <c r="B6501" s="3">
        <v>2011</v>
      </c>
      <c r="C6501" s="3">
        <v>196</v>
      </c>
      <c r="E6501" s="3">
        <v>-5.4226818000000003</v>
      </c>
      <c r="F6501" s="3">
        <v>29.692292999999999</v>
      </c>
      <c r="G6501" s="3">
        <v>3.9085030000000001</v>
      </c>
      <c r="H6501" s="3">
        <v>1.071906</v>
      </c>
    </row>
    <row r="6502" spans="1:8">
      <c r="A6502" s="3" t="s">
        <v>19</v>
      </c>
      <c r="B6502" s="3">
        <v>2011</v>
      </c>
      <c r="C6502" s="3">
        <v>196</v>
      </c>
      <c r="E6502" s="3">
        <v>-5.4226818000000003</v>
      </c>
      <c r="F6502" s="3">
        <v>29.692292999999999</v>
      </c>
      <c r="G6502" s="3">
        <v>3.718181</v>
      </c>
      <c r="H6502" s="3">
        <v>1.15211</v>
      </c>
    </row>
    <row r="6503" spans="1:8">
      <c r="A6503" s="3" t="s">
        <v>19</v>
      </c>
      <c r="B6503" s="3">
        <v>2011</v>
      </c>
      <c r="C6503" s="3">
        <v>196</v>
      </c>
      <c r="E6503" s="3">
        <v>-5.4226818000000003</v>
      </c>
      <c r="F6503" s="3">
        <v>29.692292999999999</v>
      </c>
      <c r="G6503" s="3">
        <v>3.2328030000000001</v>
      </c>
      <c r="H6503" s="3">
        <v>1.5433410000000001</v>
      </c>
    </row>
    <row r="6504" spans="1:8">
      <c r="A6504" s="3" t="s">
        <v>19</v>
      </c>
      <c r="B6504" s="3">
        <v>2011</v>
      </c>
      <c r="C6504" s="3">
        <v>196</v>
      </c>
      <c r="E6504" s="3">
        <v>-5.4226818000000003</v>
      </c>
      <c r="F6504" s="3">
        <v>29.692292999999999</v>
      </c>
      <c r="G6504" s="3">
        <v>2.9392580000000001</v>
      </c>
      <c r="H6504" s="3">
        <v>2.3248440000000001</v>
      </c>
    </row>
    <row r="6505" spans="1:8">
      <c r="A6505" s="3" t="s">
        <v>19</v>
      </c>
      <c r="B6505" s="3">
        <v>2011</v>
      </c>
      <c r="C6505" s="3">
        <v>196</v>
      </c>
      <c r="E6505" s="3">
        <v>-5.4226818000000003</v>
      </c>
      <c r="F6505" s="3">
        <v>29.692292999999999</v>
      </c>
      <c r="G6505" s="3">
        <v>2.7771279999999998</v>
      </c>
      <c r="H6505" s="3">
        <v>2.4432399999999999</v>
      </c>
    </row>
    <row r="6506" spans="1:8">
      <c r="A6506" s="3" t="s">
        <v>19</v>
      </c>
      <c r="B6506" s="3">
        <v>2012</v>
      </c>
      <c r="C6506" s="3">
        <v>196</v>
      </c>
      <c r="E6506" s="3">
        <v>-4.7554964999999996</v>
      </c>
      <c r="F6506" s="3">
        <v>34.723472999999998</v>
      </c>
      <c r="G6506" s="3">
        <v>3.2240790000000001</v>
      </c>
      <c r="H6506" s="3">
        <v>2.481169</v>
      </c>
    </row>
    <row r="6507" spans="1:8">
      <c r="A6507" s="3" t="s">
        <v>19</v>
      </c>
      <c r="B6507" s="3">
        <v>2012</v>
      </c>
      <c r="C6507" s="3">
        <v>196</v>
      </c>
      <c r="E6507" s="3">
        <v>-4.7554964999999996</v>
      </c>
      <c r="F6507" s="3">
        <v>34.723472999999998</v>
      </c>
      <c r="G6507" s="3">
        <v>3.2973240000000001</v>
      </c>
      <c r="H6507" s="3">
        <v>-2.8627340000000001</v>
      </c>
    </row>
    <row r="6508" spans="1:8">
      <c r="A6508" s="3" t="s">
        <v>19</v>
      </c>
      <c r="B6508" s="3">
        <v>2012</v>
      </c>
      <c r="C6508" s="3">
        <v>196</v>
      </c>
      <c r="E6508" s="3">
        <v>-4.7554964999999996</v>
      </c>
      <c r="F6508" s="3">
        <v>34.723472999999998</v>
      </c>
      <c r="G6508" s="3">
        <v>3.2319939999999998</v>
      </c>
      <c r="H6508" s="3">
        <v>-3.3549760000000002</v>
      </c>
    </row>
    <row r="6509" spans="1:8">
      <c r="A6509" s="3" t="s">
        <v>19</v>
      </c>
      <c r="B6509" s="3">
        <v>2012</v>
      </c>
      <c r="C6509" s="3">
        <v>196</v>
      </c>
      <c r="E6509" s="3">
        <v>-4.7554964999999996</v>
      </c>
      <c r="F6509" s="3">
        <v>34.723472999999998</v>
      </c>
      <c r="G6509" s="3">
        <v>3.1443110000000001</v>
      </c>
      <c r="H6509" s="3">
        <v>-4.3088509999999998</v>
      </c>
    </row>
    <row r="6510" spans="1:8">
      <c r="A6510" s="3" t="s">
        <v>19</v>
      </c>
      <c r="B6510" s="3">
        <v>2012</v>
      </c>
      <c r="C6510" s="3">
        <v>196</v>
      </c>
      <c r="E6510" s="3">
        <v>-4.7554964999999996</v>
      </c>
      <c r="F6510" s="3">
        <v>34.723472999999998</v>
      </c>
      <c r="G6510" s="3">
        <v>3.0448369999999998</v>
      </c>
      <c r="H6510" s="3">
        <v>-4.5964280000000004</v>
      </c>
    </row>
    <row r="6511" spans="1:8">
      <c r="A6511" s="3" t="s">
        <v>19</v>
      </c>
      <c r="B6511" s="3">
        <v>2012</v>
      </c>
      <c r="C6511" s="3">
        <v>196</v>
      </c>
      <c r="E6511" s="3">
        <v>-4.7554964999999996</v>
      </c>
      <c r="F6511" s="3">
        <v>34.723472999999998</v>
      </c>
      <c r="G6511" s="3">
        <v>3.0532970000000001</v>
      </c>
      <c r="H6511" s="3">
        <v>-4.206804</v>
      </c>
    </row>
    <row r="6512" spans="1:8">
      <c r="A6512" s="3" t="s">
        <v>19</v>
      </c>
      <c r="B6512" s="3">
        <v>2012</v>
      </c>
      <c r="C6512" s="3">
        <v>196</v>
      </c>
      <c r="E6512" s="3">
        <v>-4.7554964999999996</v>
      </c>
      <c r="F6512" s="3">
        <v>34.723472999999998</v>
      </c>
      <c r="G6512" s="3">
        <v>2.8833350000000002</v>
      </c>
      <c r="H6512" s="3">
        <v>-3.3330139999999999</v>
      </c>
    </row>
    <row r="6513" spans="1:8">
      <c r="A6513" s="3" t="s">
        <v>19</v>
      </c>
      <c r="B6513" s="3">
        <v>2012</v>
      </c>
      <c r="C6513" s="3">
        <v>196</v>
      </c>
      <c r="E6513" s="3">
        <v>-4.7554964999999996</v>
      </c>
      <c r="F6513" s="3">
        <v>34.723472999999998</v>
      </c>
      <c r="G6513" s="3">
        <v>2.8395540000000001</v>
      </c>
      <c r="H6513" s="3">
        <v>-1.5113220000000001</v>
      </c>
    </row>
    <row r="6514" spans="1:8">
      <c r="A6514" s="3" t="s">
        <v>19</v>
      </c>
      <c r="B6514" s="3">
        <v>2012</v>
      </c>
      <c r="C6514" s="3">
        <v>196</v>
      </c>
      <c r="E6514" s="3">
        <v>-4.7554964999999996</v>
      </c>
      <c r="F6514" s="3">
        <v>34.723472999999998</v>
      </c>
      <c r="G6514" s="3">
        <v>2.833958</v>
      </c>
      <c r="H6514" s="3">
        <v>-1.4453609999999999</v>
      </c>
    </row>
    <row r="6515" spans="1:8">
      <c r="A6515" s="3" t="s">
        <v>19</v>
      </c>
      <c r="B6515" s="3">
        <v>2012</v>
      </c>
      <c r="C6515" s="3">
        <v>196</v>
      </c>
      <c r="E6515" s="3">
        <v>-4.7554964999999996</v>
      </c>
      <c r="F6515" s="3">
        <v>34.723472999999998</v>
      </c>
      <c r="G6515" s="3">
        <v>2.7294589999999999</v>
      </c>
      <c r="H6515" s="3">
        <v>-1.3912929999999999</v>
      </c>
    </row>
    <row r="6516" spans="1:8">
      <c r="A6516" s="3" t="s">
        <v>19</v>
      </c>
      <c r="B6516" s="3">
        <v>2012</v>
      </c>
      <c r="C6516" s="3">
        <v>196</v>
      </c>
      <c r="E6516" s="3">
        <v>-4.7554964999999996</v>
      </c>
      <c r="F6516" s="3">
        <v>34.723472999999998</v>
      </c>
      <c r="G6516" s="3">
        <v>2.6490499999999999</v>
      </c>
      <c r="H6516" s="3">
        <v>-0.69803680000000001</v>
      </c>
    </row>
    <row r="6517" spans="1:8">
      <c r="A6517" s="3" t="s">
        <v>19</v>
      </c>
      <c r="B6517" s="3">
        <v>2012</v>
      </c>
      <c r="C6517" s="3">
        <v>196</v>
      </c>
      <c r="E6517" s="3">
        <v>-4.7554964999999996</v>
      </c>
      <c r="F6517" s="3">
        <v>34.723472999999998</v>
      </c>
      <c r="G6517" s="3">
        <v>2.5650149999999998</v>
      </c>
      <c r="H6517" s="3">
        <v>-0.31213010000000002</v>
      </c>
    </row>
    <row r="6518" spans="1:8">
      <c r="A6518" s="3" t="s">
        <v>19</v>
      </c>
      <c r="B6518" s="3">
        <v>2013</v>
      </c>
      <c r="C6518" s="3">
        <v>196</v>
      </c>
      <c r="E6518" s="3">
        <v>-1.1156082</v>
      </c>
      <c r="F6518" s="3">
        <v>35.726326</v>
      </c>
      <c r="G6518" s="3">
        <v>2.6957949999999999</v>
      </c>
      <c r="H6518" s="3">
        <v>-1.1773199999999999E-2</v>
      </c>
    </row>
    <row r="6519" spans="1:8">
      <c r="A6519" s="3" t="s">
        <v>19</v>
      </c>
      <c r="B6519" s="3">
        <v>2013</v>
      </c>
      <c r="C6519" s="3">
        <v>196</v>
      </c>
      <c r="E6519" s="3">
        <v>-1.1156082</v>
      </c>
      <c r="F6519" s="3">
        <v>35.726326</v>
      </c>
      <c r="G6519" s="3">
        <v>2.888325</v>
      </c>
      <c r="H6519" s="3">
        <v>-2.245025</v>
      </c>
    </row>
    <row r="6520" spans="1:8">
      <c r="A6520" s="3" t="s">
        <v>19</v>
      </c>
      <c r="B6520" s="3">
        <v>2013</v>
      </c>
      <c r="C6520" s="3">
        <v>196</v>
      </c>
      <c r="E6520" s="3">
        <v>-1.1156082</v>
      </c>
      <c r="F6520" s="3">
        <v>35.726326</v>
      </c>
      <c r="G6520" s="3">
        <v>2.9472830000000001</v>
      </c>
      <c r="H6520" s="3">
        <v>-2.5442330000000002</v>
      </c>
    </row>
    <row r="6521" spans="1:8">
      <c r="A6521" s="3" t="s">
        <v>19</v>
      </c>
      <c r="B6521" s="3">
        <v>2013</v>
      </c>
      <c r="C6521" s="3">
        <v>196</v>
      </c>
      <c r="E6521" s="3">
        <v>-1.1156082</v>
      </c>
      <c r="F6521" s="3">
        <v>35.726326</v>
      </c>
      <c r="G6521" s="3">
        <v>3.0347499999999998</v>
      </c>
      <c r="H6521" s="3">
        <v>-2.7075269999999998</v>
      </c>
    </row>
    <row r="6522" spans="1:8">
      <c r="A6522" s="3" t="s">
        <v>19</v>
      </c>
      <c r="B6522" s="3">
        <v>2013</v>
      </c>
      <c r="C6522" s="3">
        <v>196</v>
      </c>
      <c r="E6522" s="3">
        <v>-1.1156082</v>
      </c>
      <c r="F6522" s="3">
        <v>35.726326</v>
      </c>
      <c r="G6522" s="3">
        <v>3.0460069999999999</v>
      </c>
      <c r="H6522" s="3">
        <v>-2.9749829999999999</v>
      </c>
    </row>
    <row r="6523" spans="1:8">
      <c r="A6523" s="3" t="s">
        <v>19</v>
      </c>
      <c r="B6523" s="3">
        <v>2013</v>
      </c>
      <c r="C6523" s="3">
        <v>196</v>
      </c>
      <c r="E6523" s="3">
        <v>-1.1156082</v>
      </c>
      <c r="F6523" s="3">
        <v>35.726326</v>
      </c>
      <c r="G6523" s="3">
        <v>3.0589940000000002</v>
      </c>
      <c r="H6523" s="3">
        <v>-2.7943210000000001</v>
      </c>
    </row>
    <row r="6524" spans="1:8">
      <c r="A6524" s="3" t="s">
        <v>19</v>
      </c>
      <c r="B6524" s="3">
        <v>2013</v>
      </c>
      <c r="C6524" s="3">
        <v>196</v>
      </c>
      <c r="E6524" s="3">
        <v>-1.1156082</v>
      </c>
      <c r="F6524" s="3">
        <v>35.726326</v>
      </c>
      <c r="G6524" s="3">
        <v>3.0501130000000001</v>
      </c>
      <c r="H6524" s="3">
        <v>-2.0885760000000002</v>
      </c>
    </row>
    <row r="6525" spans="1:8">
      <c r="A6525" s="3" t="s">
        <v>19</v>
      </c>
      <c r="B6525" s="3">
        <v>2013</v>
      </c>
      <c r="C6525" s="3">
        <v>196</v>
      </c>
      <c r="E6525" s="3">
        <v>-1.1156082</v>
      </c>
      <c r="F6525" s="3">
        <v>35.726326</v>
      </c>
      <c r="G6525" s="3">
        <v>3.0824639999999999</v>
      </c>
      <c r="H6525" s="3">
        <v>-1.585056</v>
      </c>
    </row>
    <row r="6526" spans="1:8">
      <c r="A6526" s="3" t="s">
        <v>19</v>
      </c>
      <c r="B6526" s="3">
        <v>2013</v>
      </c>
      <c r="C6526" s="3">
        <v>196</v>
      </c>
      <c r="E6526" s="3">
        <v>-1.1156082</v>
      </c>
      <c r="F6526" s="3">
        <v>35.726326</v>
      </c>
      <c r="G6526" s="3">
        <v>3.0984940000000001</v>
      </c>
      <c r="H6526" s="3">
        <v>0.68750180000000005</v>
      </c>
    </row>
    <row r="6527" spans="1:8">
      <c r="A6527" s="3" t="s">
        <v>19</v>
      </c>
      <c r="B6527" s="3">
        <v>2013</v>
      </c>
      <c r="C6527" s="3">
        <v>196</v>
      </c>
      <c r="E6527" s="3">
        <v>-1.1156082</v>
      </c>
      <c r="F6527" s="3">
        <v>35.726326</v>
      </c>
      <c r="G6527" s="3">
        <v>3.0984940000000001</v>
      </c>
      <c r="H6527" s="3">
        <v>0.8829591</v>
      </c>
    </row>
    <row r="6528" spans="1:8">
      <c r="A6528" s="3" t="s">
        <v>19</v>
      </c>
      <c r="B6528" s="3">
        <v>2013</v>
      </c>
      <c r="C6528" s="3">
        <v>196</v>
      </c>
      <c r="E6528" s="3">
        <v>-1.1156082</v>
      </c>
      <c r="F6528" s="3">
        <v>35.726326</v>
      </c>
      <c r="G6528" s="3">
        <v>3.0984940000000001</v>
      </c>
      <c r="H6528" s="3">
        <v>0.38295889999999999</v>
      </c>
    </row>
    <row r="6529" spans="1:8">
      <c r="A6529" s="3" t="s">
        <v>19</v>
      </c>
      <c r="B6529" s="3">
        <v>2013</v>
      </c>
      <c r="C6529" s="3">
        <v>196</v>
      </c>
      <c r="E6529" s="3">
        <v>-1.1156082</v>
      </c>
      <c r="F6529" s="3">
        <v>35.726326</v>
      </c>
      <c r="G6529" s="3">
        <v>3.0984940000000001</v>
      </c>
      <c r="H6529" s="3">
        <v>0.38295889999999999</v>
      </c>
    </row>
    <row r="6530" spans="1:8">
      <c r="A6530" s="3" t="s">
        <v>19</v>
      </c>
      <c r="B6530" s="3">
        <v>2014</v>
      </c>
      <c r="C6530" s="3">
        <v>196</v>
      </c>
      <c r="E6530" s="3">
        <v>-0.40728231999999998</v>
      </c>
      <c r="F6530" s="3">
        <v>34.581195999999998</v>
      </c>
      <c r="G6530" s="3">
        <v>2.74777</v>
      </c>
      <c r="H6530" s="3">
        <v>0.3413813</v>
      </c>
    </row>
    <row r="6531" spans="1:8">
      <c r="A6531" s="3" t="s">
        <v>19</v>
      </c>
      <c r="B6531" s="3">
        <v>2014</v>
      </c>
      <c r="C6531" s="3">
        <v>196</v>
      </c>
      <c r="E6531" s="3">
        <v>-0.40728231999999998</v>
      </c>
      <c r="F6531" s="3">
        <v>34.581195999999998</v>
      </c>
      <c r="G6531" s="3">
        <v>2.8137449999999999</v>
      </c>
      <c r="H6531" s="3">
        <v>-0.52771159999999995</v>
      </c>
    </row>
    <row r="6532" spans="1:8">
      <c r="A6532" s="3" t="s">
        <v>19</v>
      </c>
      <c r="B6532" s="3">
        <v>2014</v>
      </c>
      <c r="C6532" s="3">
        <v>196</v>
      </c>
      <c r="E6532" s="3">
        <v>-0.40728231999999998</v>
      </c>
      <c r="F6532" s="3">
        <v>34.581195999999998</v>
      </c>
      <c r="G6532" s="3">
        <v>2.934075</v>
      </c>
      <c r="H6532" s="3">
        <v>-0.68061159999999998</v>
      </c>
    </row>
    <row r="6533" spans="1:8">
      <c r="A6533" s="3" t="s">
        <v>19</v>
      </c>
      <c r="B6533" s="3">
        <v>2014</v>
      </c>
      <c r="C6533" s="3">
        <v>196</v>
      </c>
      <c r="E6533" s="3">
        <v>-0.40728231999999998</v>
      </c>
      <c r="F6533" s="3">
        <v>34.581195999999998</v>
      </c>
      <c r="G6533" s="3">
        <v>2.9863369999999998</v>
      </c>
      <c r="H6533" s="3">
        <v>-0.84077199999999996</v>
      </c>
    </row>
    <row r="6534" spans="1:8">
      <c r="A6534" s="3" t="s">
        <v>19</v>
      </c>
      <c r="B6534" s="3">
        <v>2014</v>
      </c>
      <c r="C6534" s="3">
        <v>196</v>
      </c>
      <c r="E6534" s="3">
        <v>-0.40728231999999998</v>
      </c>
      <c r="F6534" s="3">
        <v>34.581195999999998</v>
      </c>
      <c r="G6534" s="3">
        <v>2.990523</v>
      </c>
      <c r="H6534" s="3">
        <v>-1.1488430000000001</v>
      </c>
    </row>
    <row r="6535" spans="1:8">
      <c r="A6535" s="3" t="s">
        <v>19</v>
      </c>
      <c r="B6535" s="3">
        <v>2014</v>
      </c>
      <c r="C6535" s="3">
        <v>196</v>
      </c>
      <c r="E6535" s="3">
        <v>-0.40728231999999998</v>
      </c>
      <c r="F6535" s="3">
        <v>34.581195999999998</v>
      </c>
      <c r="G6535" s="3">
        <v>2.970078</v>
      </c>
      <c r="H6535" s="3">
        <v>-1.0538000000000001</v>
      </c>
    </row>
    <row r="6536" spans="1:8">
      <c r="A6536" s="3" t="s">
        <v>19</v>
      </c>
      <c r="B6536" s="3">
        <v>2014</v>
      </c>
      <c r="C6536" s="3">
        <v>196</v>
      </c>
      <c r="E6536" s="3">
        <v>-0.40728231999999998</v>
      </c>
      <c r="F6536" s="3">
        <v>34.581195999999998</v>
      </c>
      <c r="G6536" s="3">
        <v>2.984661</v>
      </c>
      <c r="H6536" s="3">
        <v>-1.0416749999999999</v>
      </c>
    </row>
    <row r="6537" spans="1:8">
      <c r="A6537" s="3" t="s">
        <v>19</v>
      </c>
      <c r="B6537" s="3">
        <v>2014</v>
      </c>
      <c r="C6537" s="3">
        <v>196</v>
      </c>
      <c r="E6537" s="3">
        <v>-0.40728231999999998</v>
      </c>
      <c r="F6537" s="3">
        <v>34.581195999999998</v>
      </c>
      <c r="G6537" s="3">
        <v>3.0122399999999998</v>
      </c>
      <c r="H6537" s="3">
        <v>0.84606360000000003</v>
      </c>
    </row>
    <row r="6538" spans="1:8">
      <c r="A6538" s="3" t="s">
        <v>19</v>
      </c>
      <c r="B6538" s="3">
        <v>2014</v>
      </c>
      <c r="C6538" s="3">
        <v>196</v>
      </c>
      <c r="E6538" s="3">
        <v>-0.40728231999999998</v>
      </c>
      <c r="F6538" s="3">
        <v>34.581195999999998</v>
      </c>
      <c r="G6538" s="3">
        <v>2.967924</v>
      </c>
      <c r="H6538" s="3">
        <v>1.0569580000000001</v>
      </c>
    </row>
    <row r="6539" spans="1:8">
      <c r="A6539" s="3" t="s">
        <v>19</v>
      </c>
      <c r="B6539" s="3">
        <v>2014</v>
      </c>
      <c r="C6539" s="3">
        <v>196</v>
      </c>
      <c r="E6539" s="3">
        <v>-0.40728231999999998</v>
      </c>
      <c r="F6539" s="3">
        <v>34.581195999999998</v>
      </c>
      <c r="G6539" s="3">
        <v>2.8850380000000002</v>
      </c>
      <c r="H6539" s="3">
        <v>1.050897</v>
      </c>
    </row>
    <row r="6540" spans="1:8">
      <c r="A6540" s="3" t="s">
        <v>19</v>
      </c>
      <c r="B6540" s="3">
        <v>2014</v>
      </c>
      <c r="C6540" s="3">
        <v>196</v>
      </c>
      <c r="E6540" s="3">
        <v>-0.40728231999999998</v>
      </c>
      <c r="F6540" s="3">
        <v>34.581195999999998</v>
      </c>
      <c r="G6540" s="3">
        <v>2.9751370000000001</v>
      </c>
      <c r="H6540" s="3">
        <v>0.87700730000000005</v>
      </c>
    </row>
    <row r="6541" spans="1:8">
      <c r="A6541" s="3" t="s">
        <v>19</v>
      </c>
      <c r="B6541" s="3">
        <v>2014</v>
      </c>
      <c r="C6541" s="3">
        <v>196</v>
      </c>
      <c r="E6541" s="3">
        <v>-0.40728231999999998</v>
      </c>
      <c r="F6541" s="3">
        <v>34.581195999999998</v>
      </c>
      <c r="G6541" s="3">
        <v>2.9727130000000002</v>
      </c>
      <c r="H6541" s="3">
        <v>0.84352640000000001</v>
      </c>
    </row>
    <row r="6542" spans="1:8">
      <c r="A6542" s="3" t="s">
        <v>19</v>
      </c>
      <c r="B6542" s="3">
        <v>2015</v>
      </c>
      <c r="C6542" s="3">
        <v>196</v>
      </c>
      <c r="E6542" s="3">
        <v>0.18277760000000001</v>
      </c>
      <c r="F6542" s="3">
        <v>34.179371000000003</v>
      </c>
      <c r="G6542" s="3">
        <v>2.6780599999999999</v>
      </c>
      <c r="H6542" s="3">
        <v>1.082281</v>
      </c>
    </row>
    <row r="6543" spans="1:8">
      <c r="A6543" s="3" t="s">
        <v>19</v>
      </c>
      <c r="B6543" s="3">
        <v>2015</v>
      </c>
      <c r="C6543" s="3">
        <v>196</v>
      </c>
      <c r="E6543" s="3">
        <v>0.18277760000000001</v>
      </c>
      <c r="F6543" s="3">
        <v>34.179371000000003</v>
      </c>
      <c r="G6543" s="3">
        <v>2.7944149999999999</v>
      </c>
      <c r="H6543" s="3">
        <v>0.36805939999999998</v>
      </c>
    </row>
    <row r="6544" spans="1:8">
      <c r="A6544" s="3" t="s">
        <v>19</v>
      </c>
      <c r="B6544" s="3">
        <v>2015</v>
      </c>
      <c r="C6544" s="3">
        <v>196</v>
      </c>
      <c r="E6544" s="3">
        <v>0.18277760000000001</v>
      </c>
      <c r="F6544" s="3">
        <v>34.179371000000003</v>
      </c>
      <c r="G6544" s="3">
        <v>2.7027749999999999</v>
      </c>
      <c r="H6544" s="3">
        <v>0.27992359999999999</v>
      </c>
    </row>
    <row r="6545" spans="1:8">
      <c r="A6545" s="3" t="s">
        <v>19</v>
      </c>
      <c r="B6545" s="3">
        <v>2015</v>
      </c>
      <c r="C6545" s="3">
        <v>196</v>
      </c>
      <c r="E6545" s="3">
        <v>0.18277760000000001</v>
      </c>
      <c r="F6545" s="3">
        <v>34.179371000000003</v>
      </c>
      <c r="G6545" s="3">
        <v>2.666547</v>
      </c>
      <c r="H6545" s="3">
        <v>9.5499899999999999E-2</v>
      </c>
    </row>
    <row r="6546" spans="1:8">
      <c r="A6546" s="3" t="s">
        <v>19</v>
      </c>
      <c r="B6546" s="3">
        <v>2015</v>
      </c>
      <c r="C6546" s="3">
        <v>196</v>
      </c>
      <c r="E6546" s="3">
        <v>0.18277760000000001</v>
      </c>
      <c r="F6546" s="3">
        <v>34.179371000000003</v>
      </c>
      <c r="G6546" s="3">
        <v>2.6196410000000001</v>
      </c>
      <c r="H6546" s="3">
        <v>0.15234919999999999</v>
      </c>
    </row>
    <row r="6547" spans="1:8">
      <c r="A6547" s="3" t="s">
        <v>19</v>
      </c>
      <c r="B6547" s="3">
        <v>2015</v>
      </c>
      <c r="C6547" s="3">
        <v>196</v>
      </c>
      <c r="E6547" s="3">
        <v>0.18277760000000001</v>
      </c>
      <c r="F6547" s="3">
        <v>34.179371000000003</v>
      </c>
      <c r="G6547" s="3">
        <v>2.66168</v>
      </c>
      <c r="H6547" s="3">
        <v>0.16156719999999999</v>
      </c>
    </row>
    <row r="6548" spans="1:8">
      <c r="A6548" s="3" t="s">
        <v>19</v>
      </c>
      <c r="B6548" s="3">
        <v>2015</v>
      </c>
      <c r="C6548" s="3">
        <v>196</v>
      </c>
      <c r="E6548" s="3">
        <v>0.18277760000000001</v>
      </c>
      <c r="F6548" s="3">
        <v>34.179371000000003</v>
      </c>
      <c r="G6548" s="3">
        <v>2.69197</v>
      </c>
      <c r="H6548" s="3">
        <v>0.20597470000000001</v>
      </c>
    </row>
    <row r="6549" spans="1:8">
      <c r="A6549" s="3" t="s">
        <v>19</v>
      </c>
      <c r="B6549" s="3">
        <v>2015</v>
      </c>
      <c r="C6549" s="3">
        <v>196</v>
      </c>
      <c r="E6549" s="3">
        <v>0.18277760000000001</v>
      </c>
      <c r="F6549" s="3">
        <v>34.179371000000003</v>
      </c>
      <c r="G6549" s="3">
        <v>2.4993310000000002</v>
      </c>
      <c r="H6549" s="3">
        <v>0.48594860000000001</v>
      </c>
    </row>
    <row r="6550" spans="1:8">
      <c r="A6550" s="3" t="s">
        <v>19</v>
      </c>
      <c r="B6550" s="3">
        <v>2015</v>
      </c>
      <c r="C6550" s="3">
        <v>196</v>
      </c>
      <c r="E6550" s="3">
        <v>0.18277760000000001</v>
      </c>
      <c r="F6550" s="3">
        <v>34.179371000000003</v>
      </c>
      <c r="G6550" s="3">
        <v>2.4244940000000001</v>
      </c>
      <c r="H6550" s="3">
        <v>0.61609360000000002</v>
      </c>
    </row>
    <row r="6551" spans="1:8">
      <c r="A6551" s="3" t="s">
        <v>19</v>
      </c>
      <c r="B6551" s="3">
        <v>2015</v>
      </c>
      <c r="C6551" s="3">
        <v>196</v>
      </c>
      <c r="E6551" s="3">
        <v>0.18277760000000001</v>
      </c>
      <c r="F6551" s="3">
        <v>34.179371000000003</v>
      </c>
      <c r="G6551" s="3">
        <v>2.2618849999999999</v>
      </c>
      <c r="H6551" s="3">
        <v>0.61302330000000005</v>
      </c>
    </row>
    <row r="6552" spans="1:8">
      <c r="A6552" s="3" t="s">
        <v>19</v>
      </c>
      <c r="B6552" s="3">
        <v>2015</v>
      </c>
      <c r="C6552" s="3">
        <v>196</v>
      </c>
      <c r="E6552" s="3">
        <v>0.18277760000000001</v>
      </c>
      <c r="F6552" s="3">
        <v>34.179371000000003</v>
      </c>
      <c r="G6552" s="3">
        <v>2.2639900000000002</v>
      </c>
      <c r="H6552" s="3">
        <v>0.62072620000000001</v>
      </c>
    </row>
    <row r="6553" spans="1:8">
      <c r="A6553" s="3" t="s">
        <v>19</v>
      </c>
      <c r="B6553" s="3">
        <v>2015</v>
      </c>
      <c r="C6553" s="3">
        <v>196</v>
      </c>
      <c r="E6553" s="3">
        <v>0.18277760000000001</v>
      </c>
      <c r="F6553" s="3">
        <v>34.179371000000003</v>
      </c>
      <c r="G6553" s="3">
        <v>2.2827060000000001</v>
      </c>
      <c r="H6553" s="3">
        <v>0.61558959999999996</v>
      </c>
    </row>
    <row r="6554" spans="1:8">
      <c r="A6554" s="3" t="s">
        <v>19</v>
      </c>
      <c r="B6554" s="3">
        <v>2016</v>
      </c>
      <c r="C6554" s="3">
        <v>196</v>
      </c>
      <c r="E6554" s="3">
        <v>0.25979679999999999</v>
      </c>
      <c r="F6554" s="3">
        <v>34.217982999999997</v>
      </c>
      <c r="H6554" s="3">
        <v>0.48731010000000002</v>
      </c>
    </row>
    <row r="6555" spans="1:8">
      <c r="A6555" s="3" t="s">
        <v>19</v>
      </c>
      <c r="B6555" s="3">
        <v>2016</v>
      </c>
      <c r="C6555" s="3">
        <v>196</v>
      </c>
      <c r="E6555" s="3">
        <v>0.25979679999999999</v>
      </c>
      <c r="F6555" s="3">
        <v>34.217982999999997</v>
      </c>
      <c r="G6555" s="3">
        <v>2.783474</v>
      </c>
    </row>
    <row r="6556" spans="1:8">
      <c r="A6556" s="3" t="s">
        <v>19</v>
      </c>
      <c r="B6556" s="3">
        <v>2016</v>
      </c>
      <c r="C6556" s="3">
        <v>196</v>
      </c>
      <c r="E6556" s="3">
        <v>0.25979679999999999</v>
      </c>
      <c r="F6556" s="3">
        <v>34.217982999999997</v>
      </c>
      <c r="G6556" s="3">
        <v>2.7508010000000001</v>
      </c>
      <c r="H6556" s="3">
        <v>-0.1028839</v>
      </c>
    </row>
    <row r="6557" spans="1:8">
      <c r="A6557" s="3" t="s">
        <v>19</v>
      </c>
      <c r="B6557" s="3">
        <v>2016</v>
      </c>
      <c r="C6557" s="3">
        <v>196</v>
      </c>
      <c r="E6557" s="3">
        <v>0.25979679999999999</v>
      </c>
      <c r="F6557" s="3">
        <v>34.217982999999997</v>
      </c>
      <c r="G6557" s="3">
        <v>2.7077079999999998</v>
      </c>
      <c r="H6557" s="3">
        <v>-6.0791100000000001E-2</v>
      </c>
    </row>
    <row r="6558" spans="1:8">
      <c r="A6558" s="3" t="s">
        <v>19</v>
      </c>
      <c r="B6558" s="3">
        <v>2016</v>
      </c>
      <c r="C6558" s="3">
        <v>196</v>
      </c>
      <c r="E6558" s="3">
        <v>0.25979679999999999</v>
      </c>
      <c r="F6558" s="3">
        <v>34.217982999999997</v>
      </c>
      <c r="G6558" s="3">
        <v>2.6851240000000001</v>
      </c>
      <c r="H6558" s="3">
        <v>-7.7219700000000002E-2</v>
      </c>
    </row>
    <row r="6559" spans="1:8">
      <c r="A6559" s="3" t="s">
        <v>19</v>
      </c>
      <c r="B6559" s="3">
        <v>2016</v>
      </c>
      <c r="C6559" s="3">
        <v>196</v>
      </c>
      <c r="E6559" s="3">
        <v>0.25979679999999999</v>
      </c>
      <c r="F6559" s="3">
        <v>34.217982999999997</v>
      </c>
      <c r="G6559" s="3">
        <v>2.7028270000000001</v>
      </c>
      <c r="H6559" s="3">
        <v>-0.19805300000000001</v>
      </c>
    </row>
    <row r="6560" spans="1:8">
      <c r="A6560" s="3" t="s">
        <v>19</v>
      </c>
      <c r="B6560" s="3">
        <v>2016</v>
      </c>
      <c r="C6560" s="3">
        <v>196</v>
      </c>
      <c r="E6560" s="3">
        <v>0.25979679999999999</v>
      </c>
      <c r="F6560" s="3">
        <v>34.217982999999997</v>
      </c>
      <c r="G6560" s="3">
        <v>2.7729330000000001</v>
      </c>
      <c r="H6560" s="3">
        <v>1.7103E-2</v>
      </c>
    </row>
    <row r="6561" spans="1:8">
      <c r="A6561" s="3" t="s">
        <v>19</v>
      </c>
      <c r="B6561" s="3">
        <v>2016</v>
      </c>
      <c r="C6561" s="3">
        <v>196</v>
      </c>
      <c r="E6561" s="3">
        <v>0.25979679999999999</v>
      </c>
      <c r="F6561" s="3">
        <v>34.217982999999997</v>
      </c>
      <c r="G6561" s="3">
        <v>2.819963</v>
      </c>
      <c r="H6561" s="3">
        <v>5.4236199999999998E-2</v>
      </c>
    </row>
    <row r="6562" spans="1:8">
      <c r="A6562" s="3" t="s">
        <v>19</v>
      </c>
      <c r="B6562" s="3">
        <v>2016</v>
      </c>
      <c r="C6562" s="3">
        <v>196</v>
      </c>
      <c r="E6562" s="3">
        <v>0.25979679999999999</v>
      </c>
      <c r="F6562" s="3">
        <v>34.217982999999997</v>
      </c>
      <c r="G6562" s="3">
        <v>2.846733</v>
      </c>
      <c r="H6562" s="3">
        <v>1.1909299999999999E-2</v>
      </c>
    </row>
    <row r="6563" spans="1:8">
      <c r="A6563" s="3" t="s">
        <v>19</v>
      </c>
      <c r="B6563" s="3">
        <v>2016</v>
      </c>
      <c r="C6563" s="3">
        <v>196</v>
      </c>
      <c r="E6563" s="3">
        <v>0.25979679999999999</v>
      </c>
      <c r="F6563" s="3">
        <v>34.217982999999997</v>
      </c>
      <c r="G6563" s="3">
        <v>2.9798879999999999</v>
      </c>
      <c r="H6563" s="3">
        <v>5.2211100000000003E-2</v>
      </c>
    </row>
    <row r="6564" spans="1:8">
      <c r="A6564" s="3" t="s">
        <v>19</v>
      </c>
      <c r="B6564" s="3">
        <v>2016</v>
      </c>
      <c r="C6564" s="3">
        <v>196</v>
      </c>
      <c r="E6564" s="3">
        <v>0.25979679999999999</v>
      </c>
      <c r="F6564" s="3">
        <v>34.217982999999997</v>
      </c>
      <c r="G6564" s="3">
        <v>3.009944</v>
      </c>
      <c r="H6564" s="3">
        <v>0.1879432</v>
      </c>
    </row>
    <row r="6565" spans="1:8">
      <c r="A6565" s="3" t="s">
        <v>19</v>
      </c>
      <c r="B6565" s="3">
        <v>2016</v>
      </c>
      <c r="C6565" s="3">
        <v>196</v>
      </c>
      <c r="E6565" s="3">
        <v>0.25979679999999999</v>
      </c>
      <c r="F6565" s="3">
        <v>34.217982999999997</v>
      </c>
      <c r="G6565" s="3">
        <v>3.032321</v>
      </c>
      <c r="H6565" s="3">
        <v>0.3915748</v>
      </c>
    </row>
    <row r="6566" spans="1:8">
      <c r="A6566" s="3" t="s">
        <v>19</v>
      </c>
      <c r="B6566" s="3">
        <v>2017</v>
      </c>
      <c r="C6566" s="3">
        <v>196</v>
      </c>
      <c r="E6566" s="3">
        <v>-5.3833060000000002E-2</v>
      </c>
      <c r="F6566" s="3">
        <v>33.362628999999998</v>
      </c>
      <c r="G6566" s="3">
        <v>2.855559</v>
      </c>
      <c r="H6566" s="3">
        <v>0.6906177</v>
      </c>
    </row>
    <row r="6567" spans="1:8">
      <c r="A6567" s="3" t="s">
        <v>19</v>
      </c>
      <c r="B6567" s="3">
        <v>2017</v>
      </c>
      <c r="C6567" s="3">
        <v>196</v>
      </c>
      <c r="E6567" s="3">
        <v>-5.3833060000000002E-2</v>
      </c>
      <c r="F6567" s="3">
        <v>33.362628999999998</v>
      </c>
      <c r="G6567" s="3">
        <v>2.926752</v>
      </c>
      <c r="H6567" s="3">
        <v>0.43302849999999998</v>
      </c>
    </row>
    <row r="6568" spans="1:8">
      <c r="A6568" s="3" t="s">
        <v>19</v>
      </c>
      <c r="B6568" s="3">
        <v>2017</v>
      </c>
      <c r="C6568" s="3">
        <v>196</v>
      </c>
      <c r="E6568" s="3">
        <v>-5.3833060000000002E-2</v>
      </c>
      <c r="F6568" s="3">
        <v>33.362628999999998</v>
      </c>
      <c r="G6568" s="3">
        <v>2.9214959999999999</v>
      </c>
      <c r="H6568" s="3">
        <v>0.29120950000000001</v>
      </c>
    </row>
    <row r="6569" spans="1:8">
      <c r="A6569" s="3" t="s">
        <v>19</v>
      </c>
      <c r="B6569" s="3">
        <v>2017</v>
      </c>
      <c r="C6569" s="3">
        <v>196</v>
      </c>
      <c r="E6569" s="3">
        <v>-5.3833060000000002E-2</v>
      </c>
      <c r="F6569" s="3">
        <v>33.362628999999998</v>
      </c>
      <c r="G6569" s="3">
        <v>2.9488219999999998</v>
      </c>
      <c r="H6569" s="3">
        <v>0.25328509999999999</v>
      </c>
    </row>
    <row r="6570" spans="1:8">
      <c r="A6570" s="3" t="s">
        <v>19</v>
      </c>
      <c r="B6570" s="3">
        <v>2017</v>
      </c>
      <c r="C6570" s="3">
        <v>196</v>
      </c>
      <c r="E6570" s="3">
        <v>-5.3833060000000002E-2</v>
      </c>
      <c r="F6570" s="3">
        <v>33.362628999999998</v>
      </c>
      <c r="G6570" s="3">
        <v>2.9637850000000001</v>
      </c>
      <c r="H6570" s="3">
        <v>0.26028390000000001</v>
      </c>
    </row>
    <row r="6571" spans="1:8">
      <c r="A6571" s="3" t="s">
        <v>19</v>
      </c>
      <c r="B6571" s="3">
        <v>2017</v>
      </c>
      <c r="C6571" s="3">
        <v>196</v>
      </c>
      <c r="E6571" s="3">
        <v>-5.3833060000000002E-2</v>
      </c>
      <c r="F6571" s="3">
        <v>33.362628999999998</v>
      </c>
      <c r="G6571" s="3">
        <v>2.986402</v>
      </c>
      <c r="H6571" s="3">
        <v>0.16117020000000001</v>
      </c>
    </row>
    <row r="6572" spans="1:8">
      <c r="A6572" s="3" t="s">
        <v>19</v>
      </c>
      <c r="B6572" s="3">
        <v>2017</v>
      </c>
      <c r="C6572" s="3">
        <v>196</v>
      </c>
      <c r="E6572" s="3">
        <v>-5.3833060000000002E-2</v>
      </c>
      <c r="F6572" s="3">
        <v>33.362628999999998</v>
      </c>
      <c r="G6572" s="3">
        <v>3.1204999999999998</v>
      </c>
      <c r="H6572" s="3">
        <v>0.1054122</v>
      </c>
    </row>
    <row r="6573" spans="1:8">
      <c r="A6573" s="3" t="s">
        <v>19</v>
      </c>
      <c r="B6573" s="3">
        <v>2017</v>
      </c>
      <c r="C6573" s="3">
        <v>196</v>
      </c>
      <c r="E6573" s="3">
        <v>-5.3833060000000002E-2</v>
      </c>
      <c r="F6573" s="3">
        <v>33.362628999999998</v>
      </c>
      <c r="G6573" s="3">
        <v>3.0961189999999998</v>
      </c>
      <c r="H6573" s="3">
        <v>0.60634299999999997</v>
      </c>
    </row>
    <row r="6574" spans="1:8">
      <c r="A6574" s="3" t="s">
        <v>19</v>
      </c>
      <c r="B6574" s="3">
        <v>2017</v>
      </c>
      <c r="C6574" s="3">
        <v>196</v>
      </c>
      <c r="E6574" s="3">
        <v>-5.3833060000000002E-2</v>
      </c>
      <c r="F6574" s="3">
        <v>33.362628999999998</v>
      </c>
      <c r="G6574" s="3">
        <v>3.0969229999999999</v>
      </c>
      <c r="H6574" s="3">
        <v>0.23381679999999999</v>
      </c>
    </row>
    <row r="6575" spans="1:8">
      <c r="A6575" s="3" t="s">
        <v>19</v>
      </c>
      <c r="B6575" s="3">
        <v>2017</v>
      </c>
      <c r="C6575" s="3">
        <v>196</v>
      </c>
      <c r="E6575" s="3">
        <v>-5.3833060000000002E-2</v>
      </c>
      <c r="F6575" s="3">
        <v>33.362628999999998</v>
      </c>
      <c r="G6575" s="3">
        <v>3.0955270000000001</v>
      </c>
      <c r="H6575" s="3">
        <v>0.2011899</v>
      </c>
    </row>
    <row r="6576" spans="1:8">
      <c r="A6576" s="3" t="s">
        <v>19</v>
      </c>
      <c r="B6576" s="3">
        <v>2017</v>
      </c>
      <c r="C6576" s="3">
        <v>196</v>
      </c>
      <c r="E6576" s="3">
        <v>-5.3833060000000002E-2</v>
      </c>
      <c r="F6576" s="3">
        <v>33.362628999999998</v>
      </c>
      <c r="G6576" s="3">
        <v>3.0883959999999999</v>
      </c>
      <c r="H6576" s="3">
        <v>0.1570645</v>
      </c>
    </row>
    <row r="6577" spans="1:8">
      <c r="A6577" s="3" t="s">
        <v>19</v>
      </c>
      <c r="B6577" s="3">
        <v>2017</v>
      </c>
      <c r="C6577" s="3">
        <v>196</v>
      </c>
      <c r="E6577" s="3">
        <v>-5.3833060000000002E-2</v>
      </c>
      <c r="F6577" s="3">
        <v>33.362628999999998</v>
      </c>
      <c r="G6577" s="3">
        <v>2.9633780000000001</v>
      </c>
      <c r="H6577" s="3">
        <v>0.1701329</v>
      </c>
    </row>
    <row r="6578" spans="1:8">
      <c r="A6578" s="3" t="s">
        <v>19</v>
      </c>
      <c r="B6578" s="3">
        <v>2018</v>
      </c>
      <c r="C6578" s="3">
        <v>196</v>
      </c>
      <c r="E6578" s="3">
        <v>8.2505640000000005E-2</v>
      </c>
      <c r="F6578" s="3">
        <v>31.098372999999999</v>
      </c>
      <c r="G6578" s="3">
        <v>2.8662169999999998</v>
      </c>
      <c r="H6578" s="3">
        <v>-5.7822000000000004E-3</v>
      </c>
    </row>
    <row r="6579" spans="1:8">
      <c r="A6579" s="3" t="s">
        <v>19</v>
      </c>
      <c r="B6579" s="3">
        <v>2018</v>
      </c>
      <c r="C6579" s="3">
        <v>196</v>
      </c>
      <c r="E6579" s="3">
        <v>8.2505640000000005E-2</v>
      </c>
      <c r="F6579" s="3">
        <v>31.098372999999999</v>
      </c>
      <c r="G6579" s="3">
        <v>2.743306</v>
      </c>
      <c r="H6579" s="3">
        <v>0.17629629999999999</v>
      </c>
    </row>
    <row r="6580" spans="1:8">
      <c r="A6580" s="3" t="s">
        <v>19</v>
      </c>
      <c r="B6580" s="3">
        <v>2018</v>
      </c>
      <c r="C6580" s="3">
        <v>196</v>
      </c>
      <c r="E6580" s="3">
        <v>8.2505640000000005E-2</v>
      </c>
      <c r="F6580" s="3">
        <v>31.098372999999999</v>
      </c>
      <c r="G6580" s="3">
        <v>2.7542399999999998</v>
      </c>
      <c r="H6580" s="3">
        <v>0.1303184</v>
      </c>
    </row>
    <row r="6581" spans="1:8">
      <c r="A6581" s="3" t="s">
        <v>19</v>
      </c>
      <c r="B6581" s="3">
        <v>2018</v>
      </c>
      <c r="C6581" s="3">
        <v>196</v>
      </c>
      <c r="E6581" s="3">
        <v>8.2505640000000005E-2</v>
      </c>
      <c r="F6581" s="3">
        <v>31.098372999999999</v>
      </c>
      <c r="G6581" s="3">
        <v>2.6885910000000002</v>
      </c>
      <c r="H6581" s="3">
        <v>0.20639469999999999</v>
      </c>
    </row>
    <row r="6582" spans="1:8">
      <c r="A6582" s="3" t="s">
        <v>19</v>
      </c>
      <c r="B6582" s="3">
        <v>2018</v>
      </c>
      <c r="C6582" s="3">
        <v>196</v>
      </c>
      <c r="E6582" s="3">
        <v>8.2505640000000005E-2</v>
      </c>
      <c r="F6582" s="3">
        <v>31.098372999999999</v>
      </c>
      <c r="G6582" s="3">
        <v>2.6348729999999998</v>
      </c>
      <c r="H6582" s="3">
        <v>0.2015779</v>
      </c>
    </row>
    <row r="6583" spans="1:8">
      <c r="A6583" s="3" t="s">
        <v>19</v>
      </c>
      <c r="B6583" s="3">
        <v>2018</v>
      </c>
      <c r="C6583" s="3">
        <v>196</v>
      </c>
      <c r="E6583" s="3">
        <v>8.2505640000000005E-2</v>
      </c>
      <c r="F6583" s="3">
        <v>31.098372999999999</v>
      </c>
      <c r="G6583" s="3">
        <v>2.6796199999999999</v>
      </c>
      <c r="H6583" s="3">
        <v>0.1144215</v>
      </c>
    </row>
    <row r="6584" spans="1:8">
      <c r="A6584" s="3" t="s">
        <v>19</v>
      </c>
      <c r="B6584" s="3">
        <v>2018</v>
      </c>
      <c r="C6584" s="3">
        <v>196</v>
      </c>
      <c r="E6584" s="3">
        <v>8.2505640000000005E-2</v>
      </c>
      <c r="F6584" s="3">
        <v>31.098372999999999</v>
      </c>
      <c r="G6584" s="3">
        <v>2.6224569999999998</v>
      </c>
      <c r="H6584" s="3">
        <v>0.15648339999999999</v>
      </c>
    </row>
    <row r="6585" spans="1:8">
      <c r="A6585" s="3" t="s">
        <v>19</v>
      </c>
      <c r="B6585" s="3">
        <v>2018</v>
      </c>
      <c r="C6585" s="3">
        <v>196</v>
      </c>
      <c r="E6585" s="3">
        <v>8.2505640000000005E-2</v>
      </c>
      <c r="F6585" s="3">
        <v>31.098372999999999</v>
      </c>
      <c r="G6585" s="3">
        <v>2.7073969999999998</v>
      </c>
      <c r="H6585" s="3">
        <v>0.3863394</v>
      </c>
    </row>
    <row r="6586" spans="1:8">
      <c r="A6586" s="3" t="s">
        <v>19</v>
      </c>
      <c r="B6586" s="3">
        <v>2018</v>
      </c>
      <c r="C6586" s="3">
        <v>196</v>
      </c>
      <c r="E6586" s="3">
        <v>8.2505640000000005E-2</v>
      </c>
      <c r="F6586" s="3">
        <v>31.098372999999999</v>
      </c>
      <c r="G6586" s="3">
        <v>2.6731959999999999</v>
      </c>
      <c r="H6586" s="3">
        <v>0.53967529999999997</v>
      </c>
    </row>
    <row r="6587" spans="1:8">
      <c r="A6587" s="3" t="s">
        <v>19</v>
      </c>
      <c r="B6587" s="3">
        <v>2018</v>
      </c>
      <c r="C6587" s="3">
        <v>196</v>
      </c>
      <c r="E6587" s="3">
        <v>8.2505640000000005E-2</v>
      </c>
      <c r="F6587" s="3">
        <v>31.098372999999999</v>
      </c>
      <c r="G6587" s="3">
        <v>2.6252249999999999</v>
      </c>
      <c r="H6587" s="3">
        <v>0.2816997</v>
      </c>
    </row>
    <row r="6588" spans="1:8">
      <c r="A6588" s="3" t="s">
        <v>19</v>
      </c>
      <c r="B6588" s="3">
        <v>2018</v>
      </c>
      <c r="C6588" s="3">
        <v>196</v>
      </c>
      <c r="E6588" s="3">
        <v>8.2505640000000005E-2</v>
      </c>
      <c r="F6588" s="3">
        <v>31.098372999999999</v>
      </c>
      <c r="G6588" s="3">
        <v>2.6724329999999998</v>
      </c>
      <c r="H6588" s="3">
        <v>0.18015229999999999</v>
      </c>
    </row>
    <row r="6589" spans="1:8">
      <c r="A6589" s="3" t="s">
        <v>19</v>
      </c>
      <c r="B6589" s="3">
        <v>2018</v>
      </c>
      <c r="C6589" s="3">
        <v>196</v>
      </c>
      <c r="E6589" s="3">
        <v>8.2505640000000005E-2</v>
      </c>
      <c r="F6589" s="3">
        <v>31.098372999999999</v>
      </c>
      <c r="G6589" s="3">
        <v>2.6974239999999998</v>
      </c>
      <c r="H6589" s="3">
        <v>0.42354160000000002</v>
      </c>
    </row>
    <row r="6590" spans="1:8">
      <c r="A6590" s="3" t="s">
        <v>19</v>
      </c>
      <c r="B6590" s="3">
        <v>2019</v>
      </c>
      <c r="C6590" s="3">
        <v>196</v>
      </c>
      <c r="E6590" s="3">
        <v>0.48102334000000002</v>
      </c>
      <c r="F6590" s="3">
        <v>28.071480000000001</v>
      </c>
      <c r="G6590" s="3">
        <v>2.6480030000000001</v>
      </c>
      <c r="H6590" s="3">
        <v>0.73932770000000003</v>
      </c>
    </row>
    <row r="6591" spans="1:8">
      <c r="A6591" s="3" t="s">
        <v>19</v>
      </c>
      <c r="B6591" s="3">
        <v>2019</v>
      </c>
      <c r="C6591" s="3">
        <v>196</v>
      </c>
      <c r="E6591" s="3">
        <v>0.48102334000000002</v>
      </c>
      <c r="F6591" s="3">
        <v>28.071480000000001</v>
      </c>
      <c r="G6591" s="3">
        <v>2.5907710000000002</v>
      </c>
      <c r="H6591" s="3">
        <v>3.2505699999999998E-2</v>
      </c>
    </row>
    <row r="6592" spans="1:8">
      <c r="A6592" s="3" t="s">
        <v>19</v>
      </c>
      <c r="B6592" s="3">
        <v>2019</v>
      </c>
      <c r="C6592" s="3">
        <v>196</v>
      </c>
      <c r="E6592" s="3">
        <v>0.48102334000000002</v>
      </c>
      <c r="F6592" s="3">
        <v>28.071480000000001</v>
      </c>
      <c r="G6592" s="3">
        <v>2.5474239999999999</v>
      </c>
      <c r="H6592" s="3">
        <v>-3.20142E-2</v>
      </c>
    </row>
    <row r="6593" spans="1:8">
      <c r="A6593" s="3" t="s">
        <v>19</v>
      </c>
      <c r="B6593" s="3">
        <v>2019</v>
      </c>
      <c r="C6593" s="3">
        <v>196</v>
      </c>
      <c r="E6593" s="3">
        <v>0.48102334000000002</v>
      </c>
      <c r="F6593" s="3">
        <v>28.071480000000001</v>
      </c>
      <c r="G6593" s="3">
        <v>2.5343930000000001</v>
      </c>
      <c r="H6593" s="3">
        <v>-0.3332117</v>
      </c>
    </row>
    <row r="6594" spans="1:8">
      <c r="A6594" s="3" t="s">
        <v>19</v>
      </c>
      <c r="B6594" s="3">
        <v>2019</v>
      </c>
      <c r="C6594" s="3">
        <v>196</v>
      </c>
      <c r="E6594" s="3">
        <v>0.48102334000000002</v>
      </c>
      <c r="F6594" s="3">
        <v>28.071480000000001</v>
      </c>
      <c r="G6594" s="3">
        <v>2.5466489999999999</v>
      </c>
      <c r="H6594" s="3">
        <v>-0.24402840000000001</v>
      </c>
    </row>
    <row r="6595" spans="1:8">
      <c r="A6595" s="3" t="s">
        <v>19</v>
      </c>
      <c r="B6595" s="3">
        <v>2019</v>
      </c>
      <c r="C6595" s="3">
        <v>196</v>
      </c>
      <c r="E6595" s="3">
        <v>0.48102334000000002</v>
      </c>
      <c r="F6595" s="3">
        <v>28.071480000000001</v>
      </c>
      <c r="G6595" s="3">
        <v>2.6135169999999999</v>
      </c>
      <c r="H6595" s="3">
        <v>9.2796900000000002E-2</v>
      </c>
    </row>
    <row r="6596" spans="1:8">
      <c r="A6596" s="3" t="s">
        <v>19</v>
      </c>
      <c r="B6596" s="3">
        <v>2019</v>
      </c>
      <c r="C6596" s="3">
        <v>196</v>
      </c>
      <c r="E6596" s="3">
        <v>0.48102334000000002</v>
      </c>
      <c r="F6596" s="3">
        <v>28.071480000000001</v>
      </c>
      <c r="G6596" s="3">
        <v>2.56826</v>
      </c>
      <c r="H6596" s="3">
        <v>0.26932800000000001</v>
      </c>
    </row>
    <row r="6597" spans="1:8">
      <c r="A6597" s="3" t="s">
        <v>19</v>
      </c>
      <c r="B6597" s="3">
        <v>2019</v>
      </c>
      <c r="C6597" s="3">
        <v>196</v>
      </c>
      <c r="E6597" s="3">
        <v>0.48102334000000002</v>
      </c>
      <c r="F6597" s="3">
        <v>28.071480000000001</v>
      </c>
      <c r="G6597" s="3">
        <v>2.5625640000000001</v>
      </c>
      <c r="H6597" s="3">
        <v>0.19072249999999999</v>
      </c>
    </row>
    <row r="6598" spans="1:8">
      <c r="A6598" s="3" t="s">
        <v>19</v>
      </c>
      <c r="B6598" s="3">
        <v>2019</v>
      </c>
      <c r="C6598" s="3">
        <v>196</v>
      </c>
      <c r="E6598" s="3">
        <v>0.48102334000000002</v>
      </c>
      <c r="F6598" s="3">
        <v>28.071480000000001</v>
      </c>
      <c r="G6598" s="3">
        <v>2.4025439999999998</v>
      </c>
      <c r="H6598" s="3">
        <v>-0.22000790000000001</v>
      </c>
    </row>
    <row r="6599" spans="1:8">
      <c r="A6599" s="3" t="s">
        <v>19</v>
      </c>
      <c r="B6599" s="3">
        <v>2019</v>
      </c>
      <c r="C6599" s="3">
        <v>196</v>
      </c>
      <c r="E6599" s="3">
        <v>0.48102334000000002</v>
      </c>
      <c r="F6599" s="3">
        <v>28.071480000000001</v>
      </c>
      <c r="G6599" s="3">
        <v>2.2399179999999999</v>
      </c>
      <c r="H6599" s="3">
        <v>0.3236888</v>
      </c>
    </row>
    <row r="6600" spans="1:8">
      <c r="A6600" s="3" t="s">
        <v>19</v>
      </c>
      <c r="B6600" s="3">
        <v>2019</v>
      </c>
      <c r="C6600" s="3">
        <v>196</v>
      </c>
      <c r="E6600" s="3">
        <v>0.48102334000000002</v>
      </c>
      <c r="F6600" s="3">
        <v>28.071480000000001</v>
      </c>
      <c r="G6600" s="3">
        <v>2.2198359999999999</v>
      </c>
      <c r="H6600" s="3">
        <v>0.22134780000000001</v>
      </c>
    </row>
    <row r="6601" spans="1:8">
      <c r="A6601" s="3" t="s">
        <v>19</v>
      </c>
      <c r="B6601" s="3">
        <v>2019</v>
      </c>
      <c r="C6601" s="3">
        <v>196</v>
      </c>
      <c r="E6601" s="3">
        <v>0.48102334000000002</v>
      </c>
      <c r="F6601" s="3">
        <v>28.071480000000001</v>
      </c>
      <c r="G6601" s="3">
        <v>2.2975560000000002</v>
      </c>
      <c r="H6601" s="3">
        <v>0.1845425</v>
      </c>
    </row>
    <row r="6602" spans="1:8">
      <c r="A6602" s="3" t="s">
        <v>61</v>
      </c>
      <c r="B6602" s="3">
        <v>1995</v>
      </c>
      <c r="C6602" s="3">
        <v>213</v>
      </c>
    </row>
    <row r="6603" spans="1:8">
      <c r="A6603" s="3" t="s">
        <v>61</v>
      </c>
      <c r="B6603" s="3">
        <v>1995</v>
      </c>
      <c r="C6603" s="3">
        <v>213</v>
      </c>
    </row>
    <row r="6604" spans="1:8">
      <c r="A6604" s="3" t="s">
        <v>61</v>
      </c>
      <c r="B6604" s="3">
        <v>1995</v>
      </c>
      <c r="C6604" s="3">
        <v>213</v>
      </c>
    </row>
    <row r="6605" spans="1:8">
      <c r="A6605" s="3" t="s">
        <v>61</v>
      </c>
      <c r="B6605" s="3">
        <v>1995</v>
      </c>
      <c r="C6605" s="3">
        <v>213</v>
      </c>
      <c r="G6605" s="3">
        <v>3.1</v>
      </c>
    </row>
    <row r="6606" spans="1:8">
      <c r="A6606" s="3" t="s">
        <v>61</v>
      </c>
      <c r="B6606" s="3">
        <v>1995</v>
      </c>
      <c r="C6606" s="3">
        <v>213</v>
      </c>
      <c r="G6606" s="3">
        <v>3.1</v>
      </c>
    </row>
    <row r="6607" spans="1:8">
      <c r="A6607" s="3" t="s">
        <v>61</v>
      </c>
      <c r="B6607" s="3">
        <v>1995</v>
      </c>
      <c r="C6607" s="3">
        <v>213</v>
      </c>
      <c r="G6607" s="3">
        <v>3.1</v>
      </c>
    </row>
    <row r="6608" spans="1:8">
      <c r="A6608" s="3" t="s">
        <v>61</v>
      </c>
      <c r="B6608" s="3">
        <v>1995</v>
      </c>
      <c r="C6608" s="3">
        <v>213</v>
      </c>
      <c r="G6608" s="3">
        <v>3.1</v>
      </c>
    </row>
    <row r="6609" spans="1:7">
      <c r="A6609" s="3" t="s">
        <v>61</v>
      </c>
      <c r="B6609" s="3">
        <v>1995</v>
      </c>
      <c r="C6609" s="3">
        <v>213</v>
      </c>
      <c r="G6609" s="3">
        <v>3.1</v>
      </c>
    </row>
    <row r="6610" spans="1:7">
      <c r="A6610" s="3" t="s">
        <v>61</v>
      </c>
      <c r="B6610" s="3">
        <v>1995</v>
      </c>
      <c r="C6610" s="3">
        <v>213</v>
      </c>
      <c r="G6610" s="3">
        <v>3.1</v>
      </c>
    </row>
    <row r="6611" spans="1:7">
      <c r="A6611" s="3" t="s">
        <v>61</v>
      </c>
      <c r="B6611" s="3">
        <v>1995</v>
      </c>
      <c r="C6611" s="3">
        <v>213</v>
      </c>
      <c r="G6611" s="3">
        <v>2.730769</v>
      </c>
    </row>
    <row r="6612" spans="1:7">
      <c r="A6612" s="3" t="s">
        <v>61</v>
      </c>
      <c r="B6612" s="3">
        <v>1995</v>
      </c>
      <c r="C6612" s="3">
        <v>213</v>
      </c>
      <c r="G6612" s="3">
        <v>2.730769</v>
      </c>
    </row>
    <row r="6613" spans="1:7">
      <c r="A6613" s="3" t="s">
        <v>61</v>
      </c>
      <c r="B6613" s="3">
        <v>1995</v>
      </c>
      <c r="C6613" s="3">
        <v>213</v>
      </c>
      <c r="G6613" s="3">
        <v>2.730769</v>
      </c>
    </row>
    <row r="6614" spans="1:7">
      <c r="A6614" s="3" t="s">
        <v>61</v>
      </c>
      <c r="B6614" s="3">
        <v>1996</v>
      </c>
      <c r="C6614" s="3">
        <v>213</v>
      </c>
      <c r="E6614" s="3">
        <v>-0.42049247000000001</v>
      </c>
      <c r="F6614" s="3">
        <v>30.749379999999999</v>
      </c>
    </row>
    <row r="6615" spans="1:7">
      <c r="A6615" s="3" t="s">
        <v>61</v>
      </c>
      <c r="B6615" s="3">
        <v>1996</v>
      </c>
      <c r="C6615" s="3">
        <v>213</v>
      </c>
      <c r="E6615" s="3">
        <v>-0.42049247000000001</v>
      </c>
      <c r="F6615" s="3">
        <v>30.749379999999999</v>
      </c>
    </row>
    <row r="6616" spans="1:7">
      <c r="A6616" s="3" t="s">
        <v>61</v>
      </c>
      <c r="B6616" s="3">
        <v>1996</v>
      </c>
      <c r="C6616" s="3">
        <v>213</v>
      </c>
      <c r="E6616" s="3">
        <v>-0.42049247000000001</v>
      </c>
      <c r="F6616" s="3">
        <v>30.749379999999999</v>
      </c>
    </row>
    <row r="6617" spans="1:7">
      <c r="A6617" s="3" t="s">
        <v>61</v>
      </c>
      <c r="B6617" s="3">
        <v>1996</v>
      </c>
      <c r="C6617" s="3">
        <v>213</v>
      </c>
      <c r="E6617" s="3">
        <v>-0.42049247000000001</v>
      </c>
      <c r="F6617" s="3">
        <v>30.749379999999999</v>
      </c>
      <c r="G6617" s="3">
        <v>4.4416669999999998</v>
      </c>
    </row>
    <row r="6618" spans="1:7">
      <c r="A6618" s="3" t="s">
        <v>61</v>
      </c>
      <c r="B6618" s="3">
        <v>1996</v>
      </c>
      <c r="C6618" s="3">
        <v>213</v>
      </c>
      <c r="E6618" s="3">
        <v>-0.42049247000000001</v>
      </c>
      <c r="F6618" s="3">
        <v>30.749379999999999</v>
      </c>
      <c r="G6618" s="3">
        <v>4.4416669999999998</v>
      </c>
    </row>
    <row r="6619" spans="1:7">
      <c r="A6619" s="3" t="s">
        <v>61</v>
      </c>
      <c r="B6619" s="3">
        <v>1996</v>
      </c>
      <c r="C6619" s="3">
        <v>213</v>
      </c>
      <c r="E6619" s="3">
        <v>-0.42049247000000001</v>
      </c>
      <c r="F6619" s="3">
        <v>30.749379999999999</v>
      </c>
      <c r="G6619" s="3">
        <v>4.4416669999999998</v>
      </c>
    </row>
    <row r="6620" spans="1:7">
      <c r="A6620" s="3" t="s">
        <v>61</v>
      </c>
      <c r="B6620" s="3">
        <v>1996</v>
      </c>
      <c r="C6620" s="3">
        <v>213</v>
      </c>
      <c r="E6620" s="3">
        <v>-0.42049247000000001</v>
      </c>
      <c r="F6620" s="3">
        <v>30.749379999999999</v>
      </c>
      <c r="G6620" s="3">
        <v>4.4416669999999998</v>
      </c>
    </row>
    <row r="6621" spans="1:7">
      <c r="A6621" s="3" t="s">
        <v>61</v>
      </c>
      <c r="B6621" s="3">
        <v>1996</v>
      </c>
      <c r="C6621" s="3">
        <v>213</v>
      </c>
      <c r="E6621" s="3">
        <v>-0.42049247000000001</v>
      </c>
      <c r="F6621" s="3">
        <v>30.749379999999999</v>
      </c>
      <c r="G6621" s="3">
        <v>4.4416669999999998</v>
      </c>
    </row>
    <row r="6622" spans="1:7">
      <c r="A6622" s="3" t="s">
        <v>61</v>
      </c>
      <c r="B6622" s="3">
        <v>1996</v>
      </c>
      <c r="C6622" s="3">
        <v>213</v>
      </c>
      <c r="E6622" s="3">
        <v>-0.42049247000000001</v>
      </c>
      <c r="F6622" s="3">
        <v>30.749379999999999</v>
      </c>
      <c r="G6622" s="3">
        <v>4.4416669999999998</v>
      </c>
    </row>
    <row r="6623" spans="1:7">
      <c r="A6623" s="3" t="s">
        <v>61</v>
      </c>
      <c r="B6623" s="3">
        <v>1996</v>
      </c>
      <c r="C6623" s="3">
        <v>213</v>
      </c>
      <c r="E6623" s="3">
        <v>-0.42049247000000001</v>
      </c>
      <c r="F6623" s="3">
        <v>30.749379999999999</v>
      </c>
      <c r="G6623" s="3">
        <v>4.5615379999999996</v>
      </c>
    </row>
    <row r="6624" spans="1:7">
      <c r="A6624" s="3" t="s">
        <v>61</v>
      </c>
      <c r="B6624" s="3">
        <v>1996</v>
      </c>
      <c r="C6624" s="3">
        <v>213</v>
      </c>
      <c r="E6624" s="3">
        <v>-0.42049247000000001</v>
      </c>
      <c r="F6624" s="3">
        <v>30.749379999999999</v>
      </c>
      <c r="G6624" s="3">
        <v>4.5615379999999996</v>
      </c>
    </row>
    <row r="6625" spans="1:7">
      <c r="A6625" s="3" t="s">
        <v>61</v>
      </c>
      <c r="B6625" s="3">
        <v>1996</v>
      </c>
      <c r="C6625" s="3">
        <v>213</v>
      </c>
      <c r="E6625" s="3">
        <v>-0.42049247000000001</v>
      </c>
      <c r="F6625" s="3">
        <v>30.749379999999999</v>
      </c>
      <c r="G6625" s="3">
        <v>4.5615379999999996</v>
      </c>
    </row>
    <row r="6626" spans="1:7">
      <c r="A6626" s="3" t="s">
        <v>61</v>
      </c>
      <c r="B6626" s="3">
        <v>1997</v>
      </c>
      <c r="C6626" s="3">
        <v>213</v>
      </c>
      <c r="E6626" s="3">
        <v>-0.99577044999999997</v>
      </c>
      <c r="F6626" s="3">
        <v>32.550755000000002</v>
      </c>
    </row>
    <row r="6627" spans="1:7">
      <c r="A6627" s="3" t="s">
        <v>61</v>
      </c>
      <c r="B6627" s="3">
        <v>1997</v>
      </c>
      <c r="C6627" s="3">
        <v>213</v>
      </c>
      <c r="E6627" s="3">
        <v>-0.99577044999999997</v>
      </c>
      <c r="F6627" s="3">
        <v>32.550755000000002</v>
      </c>
    </row>
    <row r="6628" spans="1:7">
      <c r="A6628" s="3" t="s">
        <v>61</v>
      </c>
      <c r="B6628" s="3">
        <v>1997</v>
      </c>
      <c r="C6628" s="3">
        <v>213</v>
      </c>
      <c r="E6628" s="3">
        <v>-0.99577044999999997</v>
      </c>
      <c r="F6628" s="3">
        <v>32.550755000000002</v>
      </c>
    </row>
    <row r="6629" spans="1:7">
      <c r="A6629" s="3" t="s">
        <v>61</v>
      </c>
      <c r="B6629" s="3">
        <v>1997</v>
      </c>
      <c r="C6629" s="3">
        <v>213</v>
      </c>
      <c r="E6629" s="3">
        <v>-0.99577044999999997</v>
      </c>
      <c r="F6629" s="3">
        <v>32.550755000000002</v>
      </c>
    </row>
    <row r="6630" spans="1:7">
      <c r="A6630" s="3" t="s">
        <v>61</v>
      </c>
      <c r="B6630" s="3">
        <v>1997</v>
      </c>
      <c r="C6630" s="3">
        <v>213</v>
      </c>
      <c r="E6630" s="3">
        <v>-0.99577044999999997</v>
      </c>
      <c r="F6630" s="3">
        <v>32.550755000000002</v>
      </c>
    </row>
    <row r="6631" spans="1:7">
      <c r="A6631" s="3" t="s">
        <v>61</v>
      </c>
      <c r="B6631" s="3">
        <v>1997</v>
      </c>
      <c r="C6631" s="3">
        <v>213</v>
      </c>
      <c r="E6631" s="3">
        <v>-0.99577044999999997</v>
      </c>
      <c r="F6631" s="3">
        <v>32.550755000000002</v>
      </c>
    </row>
    <row r="6632" spans="1:7">
      <c r="A6632" s="3" t="s">
        <v>61</v>
      </c>
      <c r="B6632" s="3">
        <v>1997</v>
      </c>
      <c r="C6632" s="3">
        <v>213</v>
      </c>
      <c r="E6632" s="3">
        <v>-0.99577044999999997</v>
      </c>
      <c r="F6632" s="3">
        <v>32.550755000000002</v>
      </c>
    </row>
    <row r="6633" spans="1:7">
      <c r="A6633" s="3" t="s">
        <v>61</v>
      </c>
      <c r="B6633" s="3">
        <v>1997</v>
      </c>
      <c r="C6633" s="3">
        <v>213</v>
      </c>
      <c r="E6633" s="3">
        <v>-0.99577044999999997</v>
      </c>
      <c r="F6633" s="3">
        <v>32.550755000000002</v>
      </c>
    </row>
    <row r="6634" spans="1:7">
      <c r="A6634" s="3" t="s">
        <v>61</v>
      </c>
      <c r="B6634" s="3">
        <v>1997</v>
      </c>
      <c r="C6634" s="3">
        <v>213</v>
      </c>
      <c r="E6634" s="3">
        <v>-0.99577044999999997</v>
      </c>
      <c r="F6634" s="3">
        <v>32.550755000000002</v>
      </c>
    </row>
    <row r="6635" spans="1:7">
      <c r="A6635" s="3" t="s">
        <v>61</v>
      </c>
      <c r="B6635" s="3">
        <v>1997</v>
      </c>
      <c r="C6635" s="3">
        <v>213</v>
      </c>
      <c r="E6635" s="3">
        <v>-0.99577044999999997</v>
      </c>
      <c r="F6635" s="3">
        <v>32.550755000000002</v>
      </c>
    </row>
    <row r="6636" spans="1:7">
      <c r="A6636" s="3" t="s">
        <v>61</v>
      </c>
      <c r="B6636" s="3">
        <v>1997</v>
      </c>
      <c r="C6636" s="3">
        <v>213</v>
      </c>
      <c r="E6636" s="3">
        <v>-0.99577044999999997</v>
      </c>
      <c r="F6636" s="3">
        <v>32.550755000000002</v>
      </c>
    </row>
    <row r="6637" spans="1:7">
      <c r="A6637" s="3" t="s">
        <v>61</v>
      </c>
      <c r="B6637" s="3">
        <v>1997</v>
      </c>
      <c r="C6637" s="3">
        <v>213</v>
      </c>
      <c r="E6637" s="3">
        <v>-0.99577044999999997</v>
      </c>
      <c r="F6637" s="3">
        <v>32.550755000000002</v>
      </c>
    </row>
    <row r="6638" spans="1:7">
      <c r="A6638" s="3" t="s">
        <v>61</v>
      </c>
      <c r="B6638" s="3">
        <v>1998</v>
      </c>
      <c r="C6638" s="3">
        <v>213</v>
      </c>
      <c r="E6638" s="3">
        <v>0.2648643</v>
      </c>
      <c r="F6638" s="3">
        <v>31.675798</v>
      </c>
    </row>
    <row r="6639" spans="1:7">
      <c r="A6639" s="3" t="s">
        <v>61</v>
      </c>
      <c r="B6639" s="3">
        <v>1998</v>
      </c>
      <c r="C6639" s="3">
        <v>213</v>
      </c>
      <c r="E6639" s="3">
        <v>0.2648643</v>
      </c>
      <c r="F6639" s="3">
        <v>31.675798</v>
      </c>
    </row>
    <row r="6640" spans="1:7">
      <c r="A6640" s="3" t="s">
        <v>61</v>
      </c>
      <c r="B6640" s="3">
        <v>1998</v>
      </c>
      <c r="C6640" s="3">
        <v>213</v>
      </c>
      <c r="E6640" s="3">
        <v>0.2648643</v>
      </c>
      <c r="F6640" s="3">
        <v>31.675798</v>
      </c>
    </row>
    <row r="6641" spans="1:6">
      <c r="A6641" s="3" t="s">
        <v>61</v>
      </c>
      <c r="B6641" s="3">
        <v>1998</v>
      </c>
      <c r="C6641" s="3">
        <v>213</v>
      </c>
      <c r="E6641" s="3">
        <v>0.2648643</v>
      </c>
      <c r="F6641" s="3">
        <v>31.675798</v>
      </c>
    </row>
    <row r="6642" spans="1:6">
      <c r="A6642" s="3" t="s">
        <v>61</v>
      </c>
      <c r="B6642" s="3">
        <v>1998</v>
      </c>
      <c r="C6642" s="3">
        <v>213</v>
      </c>
      <c r="E6642" s="3">
        <v>0.2648643</v>
      </c>
      <c r="F6642" s="3">
        <v>31.675798</v>
      </c>
    </row>
    <row r="6643" spans="1:6">
      <c r="A6643" s="3" t="s">
        <v>61</v>
      </c>
      <c r="B6643" s="3">
        <v>1998</v>
      </c>
      <c r="C6643" s="3">
        <v>213</v>
      </c>
      <c r="E6643" s="3">
        <v>0.2648643</v>
      </c>
      <c r="F6643" s="3">
        <v>31.675798</v>
      </c>
    </row>
    <row r="6644" spans="1:6">
      <c r="A6644" s="3" t="s">
        <v>61</v>
      </c>
      <c r="B6644" s="3">
        <v>1998</v>
      </c>
      <c r="C6644" s="3">
        <v>213</v>
      </c>
      <c r="E6644" s="3">
        <v>0.2648643</v>
      </c>
      <c r="F6644" s="3">
        <v>31.675798</v>
      </c>
    </row>
    <row r="6645" spans="1:6">
      <c r="A6645" s="3" t="s">
        <v>61</v>
      </c>
      <c r="B6645" s="3">
        <v>1998</v>
      </c>
      <c r="C6645" s="3">
        <v>213</v>
      </c>
      <c r="E6645" s="3">
        <v>0.2648643</v>
      </c>
      <c r="F6645" s="3">
        <v>31.675798</v>
      </c>
    </row>
    <row r="6646" spans="1:6">
      <c r="A6646" s="3" t="s">
        <v>61</v>
      </c>
      <c r="B6646" s="3">
        <v>1998</v>
      </c>
      <c r="C6646" s="3">
        <v>213</v>
      </c>
      <c r="E6646" s="3">
        <v>0.2648643</v>
      </c>
      <c r="F6646" s="3">
        <v>31.675798</v>
      </c>
    </row>
    <row r="6647" spans="1:6">
      <c r="A6647" s="3" t="s">
        <v>61</v>
      </c>
      <c r="B6647" s="3">
        <v>1998</v>
      </c>
      <c r="C6647" s="3">
        <v>213</v>
      </c>
      <c r="E6647" s="3">
        <v>0.2648643</v>
      </c>
      <c r="F6647" s="3">
        <v>31.675798</v>
      </c>
    </row>
    <row r="6648" spans="1:6">
      <c r="A6648" s="3" t="s">
        <v>61</v>
      </c>
      <c r="B6648" s="3">
        <v>1998</v>
      </c>
      <c r="C6648" s="3">
        <v>213</v>
      </c>
      <c r="E6648" s="3">
        <v>0.2648643</v>
      </c>
      <c r="F6648" s="3">
        <v>31.675798</v>
      </c>
    </row>
    <row r="6649" spans="1:6">
      <c r="A6649" s="3" t="s">
        <v>61</v>
      </c>
      <c r="B6649" s="3">
        <v>1998</v>
      </c>
      <c r="C6649" s="3">
        <v>213</v>
      </c>
      <c r="E6649" s="3">
        <v>0.2648643</v>
      </c>
      <c r="F6649" s="3">
        <v>31.675798</v>
      </c>
    </row>
    <row r="6650" spans="1:6">
      <c r="A6650" s="3" t="s">
        <v>61</v>
      </c>
      <c r="B6650" s="3">
        <v>1999</v>
      </c>
      <c r="C6650" s="3">
        <v>213</v>
      </c>
      <c r="E6650" s="3">
        <v>0.53907733999999996</v>
      </c>
      <c r="F6650" s="3">
        <v>34.146881</v>
      </c>
    </row>
    <row r="6651" spans="1:6">
      <c r="A6651" s="3" t="s">
        <v>61</v>
      </c>
      <c r="B6651" s="3">
        <v>1999</v>
      </c>
      <c r="C6651" s="3">
        <v>213</v>
      </c>
      <c r="E6651" s="3">
        <v>0.53907733999999996</v>
      </c>
      <c r="F6651" s="3">
        <v>34.146881</v>
      </c>
    </row>
    <row r="6652" spans="1:6">
      <c r="A6652" s="3" t="s">
        <v>61</v>
      </c>
      <c r="B6652" s="3">
        <v>1999</v>
      </c>
      <c r="C6652" s="3">
        <v>213</v>
      </c>
      <c r="E6652" s="3">
        <v>0.53907733999999996</v>
      </c>
      <c r="F6652" s="3">
        <v>34.146881</v>
      </c>
    </row>
    <row r="6653" spans="1:6">
      <c r="A6653" s="3" t="s">
        <v>61</v>
      </c>
      <c r="B6653" s="3">
        <v>1999</v>
      </c>
      <c r="C6653" s="3">
        <v>213</v>
      </c>
      <c r="E6653" s="3">
        <v>0.53907733999999996</v>
      </c>
      <c r="F6653" s="3">
        <v>34.146881</v>
      </c>
    </row>
    <row r="6654" spans="1:6">
      <c r="A6654" s="3" t="s">
        <v>61</v>
      </c>
      <c r="B6654" s="3">
        <v>1999</v>
      </c>
      <c r="C6654" s="3">
        <v>213</v>
      </c>
      <c r="E6654" s="3">
        <v>0.53907733999999996</v>
      </c>
      <c r="F6654" s="3">
        <v>34.146881</v>
      </c>
    </row>
    <row r="6655" spans="1:6">
      <c r="A6655" s="3" t="s">
        <v>61</v>
      </c>
      <c r="B6655" s="3">
        <v>1999</v>
      </c>
      <c r="C6655" s="3">
        <v>213</v>
      </c>
      <c r="E6655" s="3">
        <v>0.53907733999999996</v>
      </c>
      <c r="F6655" s="3">
        <v>34.146881</v>
      </c>
    </row>
    <row r="6656" spans="1:6">
      <c r="A6656" s="3" t="s">
        <v>61</v>
      </c>
      <c r="B6656" s="3">
        <v>1999</v>
      </c>
      <c r="C6656" s="3">
        <v>213</v>
      </c>
      <c r="E6656" s="3">
        <v>0.53907733999999996</v>
      </c>
      <c r="F6656" s="3">
        <v>34.146881</v>
      </c>
    </row>
    <row r="6657" spans="1:7">
      <c r="A6657" s="3" t="s">
        <v>61</v>
      </c>
      <c r="B6657" s="3">
        <v>1999</v>
      </c>
      <c r="C6657" s="3">
        <v>213</v>
      </c>
      <c r="E6657" s="3">
        <v>0.53907733999999996</v>
      </c>
      <c r="F6657" s="3">
        <v>34.146881</v>
      </c>
    </row>
    <row r="6658" spans="1:7">
      <c r="A6658" s="3" t="s">
        <v>61</v>
      </c>
      <c r="B6658" s="3">
        <v>1999</v>
      </c>
      <c r="C6658" s="3">
        <v>213</v>
      </c>
      <c r="E6658" s="3">
        <v>0.53907733999999996</v>
      </c>
      <c r="F6658" s="3">
        <v>34.146881</v>
      </c>
    </row>
    <row r="6659" spans="1:7">
      <c r="A6659" s="3" t="s">
        <v>61</v>
      </c>
      <c r="B6659" s="3">
        <v>1999</v>
      </c>
      <c r="C6659" s="3">
        <v>213</v>
      </c>
      <c r="E6659" s="3">
        <v>0.53907733999999996</v>
      </c>
      <c r="F6659" s="3">
        <v>34.146881</v>
      </c>
    </row>
    <row r="6660" spans="1:7">
      <c r="A6660" s="3" t="s">
        <v>61</v>
      </c>
      <c r="B6660" s="3">
        <v>1999</v>
      </c>
      <c r="C6660" s="3">
        <v>213</v>
      </c>
      <c r="E6660" s="3">
        <v>0.53907733999999996</v>
      </c>
      <c r="F6660" s="3">
        <v>34.146881</v>
      </c>
    </row>
    <row r="6661" spans="1:7">
      <c r="A6661" s="3" t="s">
        <v>61</v>
      </c>
      <c r="B6661" s="3">
        <v>1999</v>
      </c>
      <c r="C6661" s="3">
        <v>213</v>
      </c>
      <c r="E6661" s="3">
        <v>0.53907733999999996</v>
      </c>
      <c r="F6661" s="3">
        <v>34.146881</v>
      </c>
    </row>
    <row r="6662" spans="1:7">
      <c r="A6662" s="3" t="s">
        <v>61</v>
      </c>
      <c r="B6662" s="3">
        <v>2000</v>
      </c>
      <c r="C6662" s="3">
        <v>213</v>
      </c>
      <c r="E6662" s="3">
        <v>-0.67487335000000004</v>
      </c>
      <c r="F6662" s="3">
        <v>38.916984999999997</v>
      </c>
    </row>
    <row r="6663" spans="1:7">
      <c r="A6663" s="3" t="s">
        <v>61</v>
      </c>
      <c r="B6663" s="3">
        <v>2000</v>
      </c>
      <c r="C6663" s="3">
        <v>213</v>
      </c>
      <c r="E6663" s="3">
        <v>-0.67487335000000004</v>
      </c>
      <c r="F6663" s="3">
        <v>38.916984999999997</v>
      </c>
    </row>
    <row r="6664" spans="1:7">
      <c r="A6664" s="3" t="s">
        <v>61</v>
      </c>
      <c r="B6664" s="3">
        <v>2000</v>
      </c>
      <c r="C6664" s="3">
        <v>213</v>
      </c>
      <c r="E6664" s="3">
        <v>-0.67487335000000004</v>
      </c>
      <c r="F6664" s="3">
        <v>38.916984999999997</v>
      </c>
    </row>
    <row r="6665" spans="1:7">
      <c r="A6665" s="3" t="s">
        <v>61</v>
      </c>
      <c r="B6665" s="3">
        <v>2000</v>
      </c>
      <c r="C6665" s="3">
        <v>213</v>
      </c>
      <c r="E6665" s="3">
        <v>-0.67487335000000004</v>
      </c>
      <c r="F6665" s="3">
        <v>38.916984999999997</v>
      </c>
    </row>
    <row r="6666" spans="1:7">
      <c r="A6666" s="3" t="s">
        <v>61</v>
      </c>
      <c r="B6666" s="3">
        <v>2000</v>
      </c>
      <c r="C6666" s="3">
        <v>213</v>
      </c>
      <c r="E6666" s="3">
        <v>-0.67487335000000004</v>
      </c>
      <c r="F6666" s="3">
        <v>38.916984999999997</v>
      </c>
    </row>
    <row r="6667" spans="1:7">
      <c r="A6667" s="3" t="s">
        <v>61</v>
      </c>
      <c r="B6667" s="3">
        <v>2000</v>
      </c>
      <c r="C6667" s="3">
        <v>213</v>
      </c>
      <c r="E6667" s="3">
        <v>-0.67487335000000004</v>
      </c>
      <c r="F6667" s="3">
        <v>38.916984999999997</v>
      </c>
    </row>
    <row r="6668" spans="1:7">
      <c r="A6668" s="3" t="s">
        <v>61</v>
      </c>
      <c r="B6668" s="3">
        <v>2000</v>
      </c>
      <c r="C6668" s="3">
        <v>213</v>
      </c>
      <c r="E6668" s="3">
        <v>-0.67487335000000004</v>
      </c>
      <c r="F6668" s="3">
        <v>38.916984999999997</v>
      </c>
    </row>
    <row r="6669" spans="1:7">
      <c r="A6669" s="3" t="s">
        <v>61</v>
      </c>
      <c r="B6669" s="3">
        <v>2000</v>
      </c>
      <c r="C6669" s="3">
        <v>213</v>
      </c>
      <c r="E6669" s="3">
        <v>-0.67487335000000004</v>
      </c>
      <c r="F6669" s="3">
        <v>38.916984999999997</v>
      </c>
    </row>
    <row r="6670" spans="1:7">
      <c r="A6670" s="3" t="s">
        <v>61</v>
      </c>
      <c r="B6670" s="3">
        <v>2000</v>
      </c>
      <c r="C6670" s="3">
        <v>213</v>
      </c>
      <c r="E6670" s="3">
        <v>-0.67487335000000004</v>
      </c>
      <c r="F6670" s="3">
        <v>38.916984999999997</v>
      </c>
    </row>
    <row r="6671" spans="1:7">
      <c r="A6671" s="3" t="s">
        <v>61</v>
      </c>
      <c r="B6671" s="3">
        <v>2000</v>
      </c>
      <c r="C6671" s="3">
        <v>213</v>
      </c>
      <c r="E6671" s="3">
        <v>-0.67487335000000004</v>
      </c>
      <c r="F6671" s="3">
        <v>38.916984999999997</v>
      </c>
      <c r="G6671" s="3">
        <v>2.78</v>
      </c>
    </row>
    <row r="6672" spans="1:7">
      <c r="A6672" s="3" t="s">
        <v>61</v>
      </c>
      <c r="B6672" s="3">
        <v>2000</v>
      </c>
      <c r="C6672" s="3">
        <v>213</v>
      </c>
      <c r="E6672" s="3">
        <v>-0.67487335000000004</v>
      </c>
      <c r="F6672" s="3">
        <v>38.916984999999997</v>
      </c>
      <c r="G6672" s="3">
        <v>2.78</v>
      </c>
    </row>
    <row r="6673" spans="1:7">
      <c r="A6673" s="3" t="s">
        <v>61</v>
      </c>
      <c r="B6673" s="3">
        <v>2000</v>
      </c>
      <c r="C6673" s="3">
        <v>213</v>
      </c>
      <c r="E6673" s="3">
        <v>-0.67487335000000004</v>
      </c>
      <c r="F6673" s="3">
        <v>38.916984999999997</v>
      </c>
      <c r="G6673" s="3">
        <v>2.78</v>
      </c>
    </row>
    <row r="6674" spans="1:7">
      <c r="A6674" s="3" t="s">
        <v>61</v>
      </c>
      <c r="B6674" s="3">
        <v>2001</v>
      </c>
      <c r="C6674" s="3">
        <v>213</v>
      </c>
      <c r="E6674" s="3">
        <v>0.41079068000000002</v>
      </c>
      <c r="F6674" s="3">
        <v>40.832839999999997</v>
      </c>
    </row>
    <row r="6675" spans="1:7">
      <c r="A6675" s="3" t="s">
        <v>61</v>
      </c>
      <c r="B6675" s="3">
        <v>2001</v>
      </c>
      <c r="C6675" s="3">
        <v>213</v>
      </c>
      <c r="E6675" s="3">
        <v>0.41079068000000002</v>
      </c>
      <c r="F6675" s="3">
        <v>40.832839999999997</v>
      </c>
      <c r="G6675" s="3">
        <v>3.32</v>
      </c>
    </row>
    <row r="6676" spans="1:7">
      <c r="A6676" s="3" t="s">
        <v>61</v>
      </c>
      <c r="B6676" s="3">
        <v>2001</v>
      </c>
      <c r="C6676" s="3">
        <v>213</v>
      </c>
      <c r="E6676" s="3">
        <v>0.41079068000000002</v>
      </c>
      <c r="F6676" s="3">
        <v>40.832839999999997</v>
      </c>
      <c r="G6676" s="3">
        <v>3.32</v>
      </c>
    </row>
    <row r="6677" spans="1:7">
      <c r="A6677" s="3" t="s">
        <v>61</v>
      </c>
      <c r="B6677" s="3">
        <v>2001</v>
      </c>
      <c r="C6677" s="3">
        <v>213</v>
      </c>
      <c r="E6677" s="3">
        <v>0.41079068000000002</v>
      </c>
      <c r="F6677" s="3">
        <v>40.832839999999997</v>
      </c>
      <c r="G6677" s="3">
        <v>2.8769230000000001</v>
      </c>
    </row>
    <row r="6678" spans="1:7">
      <c r="A6678" s="3" t="s">
        <v>61</v>
      </c>
      <c r="B6678" s="3">
        <v>2001</v>
      </c>
      <c r="C6678" s="3">
        <v>213</v>
      </c>
      <c r="E6678" s="3">
        <v>0.41079068000000002</v>
      </c>
      <c r="F6678" s="3">
        <v>40.832839999999997</v>
      </c>
      <c r="G6678" s="3">
        <v>3.1153849999999998</v>
      </c>
    </row>
    <row r="6679" spans="1:7">
      <c r="A6679" s="3" t="s">
        <v>61</v>
      </c>
      <c r="B6679" s="3">
        <v>2001</v>
      </c>
      <c r="C6679" s="3">
        <v>213</v>
      </c>
      <c r="E6679" s="3">
        <v>0.41079068000000002</v>
      </c>
      <c r="F6679" s="3">
        <v>40.832839999999997</v>
      </c>
      <c r="G6679" s="3">
        <v>2.92</v>
      </c>
    </row>
    <row r="6680" spans="1:7">
      <c r="A6680" s="3" t="s">
        <v>61</v>
      </c>
      <c r="B6680" s="3">
        <v>2001</v>
      </c>
      <c r="C6680" s="3">
        <v>213</v>
      </c>
      <c r="E6680" s="3">
        <v>0.41079068000000002</v>
      </c>
      <c r="F6680" s="3">
        <v>40.832839999999997</v>
      </c>
      <c r="G6680" s="3">
        <v>2.761539</v>
      </c>
    </row>
    <row r="6681" spans="1:7">
      <c r="A6681" s="3" t="s">
        <v>61</v>
      </c>
      <c r="B6681" s="3">
        <v>2001</v>
      </c>
      <c r="C6681" s="3">
        <v>213</v>
      </c>
      <c r="E6681" s="3">
        <v>0.41079068000000002</v>
      </c>
      <c r="F6681" s="3">
        <v>40.832839999999997</v>
      </c>
      <c r="G6681" s="3">
        <v>1.23125</v>
      </c>
    </row>
    <row r="6682" spans="1:7">
      <c r="A6682" s="3" t="s">
        <v>61</v>
      </c>
      <c r="B6682" s="3">
        <v>2001</v>
      </c>
      <c r="C6682" s="3">
        <v>213</v>
      </c>
      <c r="E6682" s="3">
        <v>0.41079068000000002</v>
      </c>
      <c r="F6682" s="3">
        <v>40.832839999999997</v>
      </c>
      <c r="G6682" s="3">
        <v>0.5625</v>
      </c>
    </row>
    <row r="6683" spans="1:7">
      <c r="A6683" s="3" t="s">
        <v>61</v>
      </c>
      <c r="B6683" s="3">
        <v>2001</v>
      </c>
      <c r="C6683" s="3">
        <v>213</v>
      </c>
      <c r="E6683" s="3">
        <v>0.41079068000000002</v>
      </c>
      <c r="F6683" s="3">
        <v>40.832839999999997</v>
      </c>
      <c r="G6683" s="3">
        <v>0.14705879999999999</v>
      </c>
    </row>
    <row r="6684" spans="1:7">
      <c r="A6684" s="3" t="s">
        <v>61</v>
      </c>
      <c r="B6684" s="3">
        <v>2001</v>
      </c>
      <c r="C6684" s="3">
        <v>213</v>
      </c>
      <c r="E6684" s="3">
        <v>0.41079068000000002</v>
      </c>
      <c r="F6684" s="3">
        <v>40.832839999999997</v>
      </c>
      <c r="G6684" s="3">
        <v>-0.45</v>
      </c>
    </row>
    <row r="6685" spans="1:7">
      <c r="A6685" s="3" t="s">
        <v>61</v>
      </c>
      <c r="B6685" s="3">
        <v>2001</v>
      </c>
      <c r="C6685" s="3">
        <v>213</v>
      </c>
      <c r="E6685" s="3">
        <v>0.41079068000000002</v>
      </c>
      <c r="F6685" s="3">
        <v>40.832839999999997</v>
      </c>
      <c r="G6685" s="3">
        <v>-3.326667</v>
      </c>
    </row>
    <row r="6686" spans="1:7">
      <c r="A6686" s="3" t="s">
        <v>61</v>
      </c>
      <c r="B6686" s="3">
        <v>2002</v>
      </c>
      <c r="C6686" s="3">
        <v>213</v>
      </c>
      <c r="E6686" s="3">
        <v>-1.1892282000000001</v>
      </c>
      <c r="F6686" s="3">
        <v>48.006618000000003</v>
      </c>
      <c r="G6686" s="3">
        <v>1.075</v>
      </c>
    </row>
    <row r="6687" spans="1:7">
      <c r="A6687" s="3" t="s">
        <v>61</v>
      </c>
      <c r="B6687" s="3">
        <v>2002</v>
      </c>
      <c r="C6687" s="3">
        <v>213</v>
      </c>
      <c r="E6687" s="3">
        <v>-1.1892282000000001</v>
      </c>
      <c r="F6687" s="3">
        <v>48.006618000000003</v>
      </c>
      <c r="G6687" s="3">
        <v>1.545455</v>
      </c>
    </row>
    <row r="6688" spans="1:7">
      <c r="A6688" s="3" t="s">
        <v>61</v>
      </c>
      <c r="B6688" s="3">
        <v>2002</v>
      </c>
      <c r="C6688" s="3">
        <v>213</v>
      </c>
      <c r="E6688" s="3">
        <v>-1.1892282000000001</v>
      </c>
      <c r="F6688" s="3">
        <v>48.006618000000003</v>
      </c>
      <c r="G6688" s="3">
        <v>2.0071430000000001</v>
      </c>
    </row>
    <row r="6689" spans="1:8">
      <c r="A6689" s="3" t="s">
        <v>61</v>
      </c>
      <c r="B6689" s="3">
        <v>2002</v>
      </c>
      <c r="C6689" s="3">
        <v>213</v>
      </c>
      <c r="E6689" s="3">
        <v>-1.1892282000000001</v>
      </c>
      <c r="F6689" s="3">
        <v>48.006618000000003</v>
      </c>
      <c r="G6689" s="3">
        <v>1.4461539999999999</v>
      </c>
    </row>
    <row r="6690" spans="1:8">
      <c r="A6690" s="3" t="s">
        <v>61</v>
      </c>
      <c r="B6690" s="3">
        <v>2002</v>
      </c>
      <c r="C6690" s="3">
        <v>213</v>
      </c>
      <c r="E6690" s="3">
        <v>-1.1892282000000001</v>
      </c>
      <c r="F6690" s="3">
        <v>48.006618000000003</v>
      </c>
      <c r="G6690" s="3">
        <v>1.184615</v>
      </c>
    </row>
    <row r="6691" spans="1:8">
      <c r="A6691" s="3" t="s">
        <v>61</v>
      </c>
      <c r="B6691" s="3">
        <v>2002</v>
      </c>
      <c r="C6691" s="3">
        <v>213</v>
      </c>
      <c r="E6691" s="3">
        <v>-1.1892282000000001</v>
      </c>
      <c r="F6691" s="3">
        <v>48.006618000000003</v>
      </c>
      <c r="G6691" s="3">
        <v>0.51428569999999996</v>
      </c>
    </row>
    <row r="6692" spans="1:8">
      <c r="A6692" s="3" t="s">
        <v>61</v>
      </c>
      <c r="B6692" s="3">
        <v>2002</v>
      </c>
      <c r="C6692" s="3">
        <v>213</v>
      </c>
      <c r="E6692" s="3">
        <v>-1.1892282000000001</v>
      </c>
      <c r="F6692" s="3">
        <v>48.006618000000003</v>
      </c>
      <c r="G6692" s="3">
        <v>-0.30666660000000001</v>
      </c>
    </row>
    <row r="6693" spans="1:8">
      <c r="A6693" s="3" t="s">
        <v>61</v>
      </c>
      <c r="B6693" s="3">
        <v>2002</v>
      </c>
      <c r="C6693" s="3">
        <v>213</v>
      </c>
      <c r="E6693" s="3">
        <v>-1.1892282000000001</v>
      </c>
      <c r="F6693" s="3">
        <v>48.006618000000003</v>
      </c>
      <c r="G6693" s="3">
        <v>0.35294120000000001</v>
      </c>
    </row>
    <row r="6694" spans="1:8">
      <c r="A6694" s="3" t="s">
        <v>61</v>
      </c>
      <c r="B6694" s="3">
        <v>2002</v>
      </c>
      <c r="C6694" s="3">
        <v>213</v>
      </c>
      <c r="E6694" s="3">
        <v>-1.1892282000000001</v>
      </c>
      <c r="F6694" s="3">
        <v>48.006618000000003</v>
      </c>
      <c r="G6694" s="3">
        <v>1.1307689999999999</v>
      </c>
    </row>
    <row r="6695" spans="1:8">
      <c r="A6695" s="3" t="s">
        <v>61</v>
      </c>
      <c r="B6695" s="3">
        <v>2002</v>
      </c>
      <c r="C6695" s="3">
        <v>213</v>
      </c>
      <c r="E6695" s="3">
        <v>-1.1892282000000001</v>
      </c>
      <c r="F6695" s="3">
        <v>48.006618000000003</v>
      </c>
      <c r="G6695" s="3">
        <v>1.4357139999999999</v>
      </c>
      <c r="H6695" s="3">
        <v>1.4996970000000001</v>
      </c>
    </row>
    <row r="6696" spans="1:8">
      <c r="A6696" s="3" t="s">
        <v>61</v>
      </c>
      <c r="B6696" s="3">
        <v>2002</v>
      </c>
      <c r="C6696" s="3">
        <v>213</v>
      </c>
      <c r="E6696" s="3">
        <v>-1.1892282000000001</v>
      </c>
      <c r="F6696" s="3">
        <v>48.006618000000003</v>
      </c>
      <c r="G6696" s="3">
        <v>1.6117649999999999</v>
      </c>
      <c r="H6696" s="3">
        <v>0.18081720000000001</v>
      </c>
    </row>
    <row r="6697" spans="1:8">
      <c r="A6697" s="3" t="s">
        <v>61</v>
      </c>
      <c r="B6697" s="3">
        <v>2002</v>
      </c>
      <c r="C6697" s="3">
        <v>213</v>
      </c>
      <c r="E6697" s="3">
        <v>-1.1892282000000001</v>
      </c>
      <c r="F6697" s="3">
        <v>48.006618000000003</v>
      </c>
      <c r="G6697" s="3">
        <v>1.9588239999999999</v>
      </c>
      <c r="H6697" s="3">
        <v>2.47713E-2</v>
      </c>
    </row>
    <row r="6698" spans="1:8">
      <c r="A6698" s="3" t="s">
        <v>61</v>
      </c>
      <c r="B6698" s="3">
        <v>2003</v>
      </c>
      <c r="C6698" s="3">
        <v>213</v>
      </c>
      <c r="E6698" s="3">
        <v>9.6062350000000005E-2</v>
      </c>
      <c r="F6698" s="3">
        <v>147.20255</v>
      </c>
      <c r="G6698" s="3">
        <v>4.1100000000000003</v>
      </c>
      <c r="H6698" s="3">
        <v>-0.65490190000000004</v>
      </c>
    </row>
    <row r="6699" spans="1:8">
      <c r="A6699" s="3" t="s">
        <v>61</v>
      </c>
      <c r="B6699" s="3">
        <v>2003</v>
      </c>
      <c r="C6699" s="3">
        <v>213</v>
      </c>
      <c r="E6699" s="3">
        <v>9.6062350000000005E-2</v>
      </c>
      <c r="F6699" s="3">
        <v>147.20255</v>
      </c>
      <c r="G6699" s="3">
        <v>4.32</v>
      </c>
      <c r="H6699" s="3">
        <v>2.3544930000000002</v>
      </c>
    </row>
    <row r="6700" spans="1:8">
      <c r="A6700" s="3" t="s">
        <v>61</v>
      </c>
      <c r="B6700" s="3">
        <v>2003</v>
      </c>
      <c r="C6700" s="3">
        <v>213</v>
      </c>
      <c r="E6700" s="3">
        <v>9.6062350000000005E-2</v>
      </c>
      <c r="F6700" s="3">
        <v>147.20255</v>
      </c>
      <c r="G6700" s="3">
        <v>4</v>
      </c>
      <c r="H6700" s="3">
        <v>2.1025489999999998</v>
      </c>
    </row>
    <row r="6701" spans="1:8">
      <c r="A6701" s="3" t="s">
        <v>61</v>
      </c>
      <c r="B6701" s="3">
        <v>2003</v>
      </c>
      <c r="C6701" s="3">
        <v>213</v>
      </c>
      <c r="E6701" s="3">
        <v>9.6062350000000005E-2</v>
      </c>
      <c r="F6701" s="3">
        <v>147.20255</v>
      </c>
      <c r="G6701" s="3">
        <v>4.7083329999999997</v>
      </c>
      <c r="H6701" s="3">
        <v>1.348104</v>
      </c>
    </row>
    <row r="6702" spans="1:8">
      <c r="A6702" s="3" t="s">
        <v>61</v>
      </c>
      <c r="B6702" s="3">
        <v>2003</v>
      </c>
      <c r="C6702" s="3">
        <v>213</v>
      </c>
      <c r="E6702" s="3">
        <v>9.6062350000000005E-2</v>
      </c>
      <c r="F6702" s="3">
        <v>147.20255</v>
      </c>
      <c r="G6702" s="3">
        <v>3.9133330000000002</v>
      </c>
      <c r="H6702" s="3">
        <v>1.3626959999999999</v>
      </c>
    </row>
    <row r="6703" spans="1:8">
      <c r="A6703" s="3" t="s">
        <v>61</v>
      </c>
      <c r="B6703" s="3">
        <v>2003</v>
      </c>
      <c r="C6703" s="3">
        <v>213</v>
      </c>
      <c r="E6703" s="3">
        <v>9.6062350000000005E-2</v>
      </c>
      <c r="F6703" s="3">
        <v>147.20255</v>
      </c>
      <c r="G6703" s="3">
        <v>3.8333330000000001</v>
      </c>
      <c r="H6703" s="3">
        <v>1.092549</v>
      </c>
    </row>
    <row r="6704" spans="1:8">
      <c r="A6704" s="3" t="s">
        <v>61</v>
      </c>
      <c r="B6704" s="3">
        <v>2003</v>
      </c>
      <c r="C6704" s="3">
        <v>213</v>
      </c>
      <c r="E6704" s="3">
        <v>9.6062350000000005E-2</v>
      </c>
      <c r="F6704" s="3">
        <v>147.20255</v>
      </c>
      <c r="G6704" s="3">
        <v>3.69</v>
      </c>
      <c r="H6704" s="3">
        <v>1.0921320000000001</v>
      </c>
    </row>
    <row r="6705" spans="1:8">
      <c r="A6705" s="3" t="s">
        <v>61</v>
      </c>
      <c r="B6705" s="3">
        <v>2003</v>
      </c>
      <c r="C6705" s="3">
        <v>213</v>
      </c>
      <c r="E6705" s="3">
        <v>9.6062350000000005E-2</v>
      </c>
      <c r="F6705" s="3">
        <v>147.20255</v>
      </c>
      <c r="G6705" s="3">
        <v>3.57</v>
      </c>
      <c r="H6705" s="3">
        <v>1.732548</v>
      </c>
    </row>
    <row r="6706" spans="1:8">
      <c r="A6706" s="3" t="s">
        <v>61</v>
      </c>
      <c r="B6706" s="3">
        <v>2003</v>
      </c>
      <c r="C6706" s="3">
        <v>213</v>
      </c>
      <c r="E6706" s="3">
        <v>9.6062350000000005E-2</v>
      </c>
      <c r="F6706" s="3">
        <v>147.20255</v>
      </c>
      <c r="G6706" s="3">
        <v>3.88</v>
      </c>
      <c r="H6706" s="3">
        <v>1.7289369999999999</v>
      </c>
    </row>
    <row r="6707" spans="1:8">
      <c r="A6707" s="3" t="s">
        <v>61</v>
      </c>
      <c r="B6707" s="3">
        <v>2003</v>
      </c>
      <c r="C6707" s="3">
        <v>213</v>
      </c>
      <c r="E6707" s="3">
        <v>9.6062350000000005E-2</v>
      </c>
      <c r="F6707" s="3">
        <v>147.20255</v>
      </c>
      <c r="G6707" s="3">
        <v>4.5</v>
      </c>
      <c r="H6707" s="3">
        <v>-9.5966999999999997E-2</v>
      </c>
    </row>
    <row r="6708" spans="1:8">
      <c r="A6708" s="3" t="s">
        <v>61</v>
      </c>
      <c r="B6708" s="3">
        <v>2003</v>
      </c>
      <c r="C6708" s="3">
        <v>213</v>
      </c>
      <c r="E6708" s="3">
        <v>9.6062350000000005E-2</v>
      </c>
      <c r="F6708" s="3">
        <v>147.20255</v>
      </c>
      <c r="G6708" s="3">
        <v>4.6133329999999999</v>
      </c>
      <c r="H6708" s="3">
        <v>-0.68205130000000003</v>
      </c>
    </row>
    <row r="6709" spans="1:8">
      <c r="A6709" s="3" t="s">
        <v>61</v>
      </c>
      <c r="B6709" s="3">
        <v>2003</v>
      </c>
      <c r="C6709" s="3">
        <v>213</v>
      </c>
      <c r="E6709" s="3">
        <v>9.6062350000000005E-2</v>
      </c>
      <c r="F6709" s="3">
        <v>147.20255</v>
      </c>
      <c r="G6709" s="3">
        <v>5.3</v>
      </c>
      <c r="H6709" s="3">
        <v>-0.66111109999999995</v>
      </c>
    </row>
    <row r="6710" spans="1:8">
      <c r="A6710" s="3" t="s">
        <v>61</v>
      </c>
      <c r="B6710" s="3">
        <v>2004</v>
      </c>
      <c r="C6710" s="3">
        <v>213</v>
      </c>
      <c r="E6710" s="3">
        <v>2.9538617</v>
      </c>
      <c r="F6710" s="3">
        <v>125.16164000000001</v>
      </c>
      <c r="G6710" s="3">
        <v>4.2</v>
      </c>
      <c r="H6710" s="3">
        <v>-0.42361120000000002</v>
      </c>
    </row>
    <row r="6711" spans="1:8">
      <c r="A6711" s="3" t="s">
        <v>61</v>
      </c>
      <c r="B6711" s="3">
        <v>2004</v>
      </c>
      <c r="C6711" s="3">
        <v>213</v>
      </c>
      <c r="E6711" s="3">
        <v>2.9538617</v>
      </c>
      <c r="F6711" s="3">
        <v>125.16164000000001</v>
      </c>
      <c r="G6711" s="3">
        <v>4.0923080000000001</v>
      </c>
      <c r="H6711" s="3">
        <v>-0.1175001</v>
      </c>
    </row>
    <row r="6712" spans="1:8">
      <c r="A6712" s="3" t="s">
        <v>61</v>
      </c>
      <c r="B6712" s="3">
        <v>2004</v>
      </c>
      <c r="C6712" s="3">
        <v>213</v>
      </c>
      <c r="E6712" s="3">
        <v>2.9538617</v>
      </c>
      <c r="F6712" s="3">
        <v>125.16164000000001</v>
      </c>
      <c r="G6712" s="3">
        <v>4.1416659999999998</v>
      </c>
      <c r="H6712" s="3">
        <v>-6.3240500000000005E-2</v>
      </c>
    </row>
    <row r="6713" spans="1:8">
      <c r="A6713" s="3" t="s">
        <v>61</v>
      </c>
      <c r="B6713" s="3">
        <v>2004</v>
      </c>
      <c r="C6713" s="3">
        <v>213</v>
      </c>
      <c r="E6713" s="3">
        <v>2.9538617</v>
      </c>
      <c r="F6713" s="3">
        <v>125.16164000000001</v>
      </c>
      <c r="G6713" s="3">
        <v>4.3307690000000001</v>
      </c>
      <c r="H6713" s="3">
        <v>-3.9654700000000001E-2</v>
      </c>
    </row>
    <row r="6714" spans="1:8">
      <c r="A6714" s="3" t="s">
        <v>61</v>
      </c>
      <c r="B6714" s="3">
        <v>2004</v>
      </c>
      <c r="C6714" s="3">
        <v>213</v>
      </c>
      <c r="E6714" s="3">
        <v>2.9538617</v>
      </c>
      <c r="F6714" s="3">
        <v>125.16164000000001</v>
      </c>
      <c r="G6714" s="3">
        <v>4.1151759999999999</v>
      </c>
      <c r="H6714" s="3">
        <v>-0.38601259999999998</v>
      </c>
    </row>
    <row r="6715" spans="1:8">
      <c r="A6715" s="3" t="s">
        <v>61</v>
      </c>
      <c r="B6715" s="3">
        <v>2004</v>
      </c>
      <c r="C6715" s="3">
        <v>213</v>
      </c>
      <c r="E6715" s="3">
        <v>2.9538617</v>
      </c>
      <c r="F6715" s="3">
        <v>125.16164000000001</v>
      </c>
      <c r="G6715" s="3">
        <v>3.9546640000000002</v>
      </c>
      <c r="H6715" s="3">
        <v>-0.46065400000000001</v>
      </c>
    </row>
    <row r="6716" spans="1:8">
      <c r="A6716" s="3" t="s">
        <v>61</v>
      </c>
      <c r="B6716" s="3">
        <v>2004</v>
      </c>
      <c r="C6716" s="3">
        <v>213</v>
      </c>
      <c r="E6716" s="3">
        <v>2.9538617</v>
      </c>
      <c r="F6716" s="3">
        <v>125.16164000000001</v>
      </c>
      <c r="G6716" s="3">
        <v>3.8875350000000002</v>
      </c>
      <c r="H6716" s="3">
        <v>-0.293597</v>
      </c>
    </row>
    <row r="6717" spans="1:8">
      <c r="A6717" s="3" t="s">
        <v>61</v>
      </c>
      <c r="B6717" s="3">
        <v>2004</v>
      </c>
      <c r="C6717" s="3">
        <v>213</v>
      </c>
      <c r="E6717" s="3">
        <v>2.9538617</v>
      </c>
      <c r="F6717" s="3">
        <v>125.16164000000001</v>
      </c>
      <c r="G6717" s="3">
        <v>3.7222759999999999</v>
      </c>
      <c r="H6717" s="3">
        <v>8.0818699999999993E-2</v>
      </c>
    </row>
    <row r="6718" spans="1:8">
      <c r="A6718" s="3" t="s">
        <v>61</v>
      </c>
      <c r="B6718" s="3">
        <v>2004</v>
      </c>
      <c r="C6718" s="3">
        <v>213</v>
      </c>
      <c r="E6718" s="3">
        <v>2.9538617</v>
      </c>
      <c r="F6718" s="3">
        <v>125.16164000000001</v>
      </c>
      <c r="G6718" s="3">
        <v>3.705263</v>
      </c>
      <c r="H6718" s="3">
        <v>0.23286200000000001</v>
      </c>
    </row>
    <row r="6719" spans="1:8">
      <c r="A6719" s="3" t="s">
        <v>61</v>
      </c>
      <c r="B6719" s="3">
        <v>2004</v>
      </c>
      <c r="C6719" s="3">
        <v>213</v>
      </c>
      <c r="E6719" s="3">
        <v>2.9538617</v>
      </c>
      <c r="F6719" s="3">
        <v>125.16164000000001</v>
      </c>
      <c r="G6719" s="3">
        <v>4.093496</v>
      </c>
      <c r="H6719" s="3">
        <v>0.25807910000000001</v>
      </c>
    </row>
    <row r="6720" spans="1:8">
      <c r="A6720" s="3" t="s">
        <v>61</v>
      </c>
      <c r="B6720" s="3">
        <v>2004</v>
      </c>
      <c r="C6720" s="3">
        <v>213</v>
      </c>
      <c r="E6720" s="3">
        <v>2.9538617</v>
      </c>
      <c r="F6720" s="3">
        <v>125.16164000000001</v>
      </c>
      <c r="G6720" s="3">
        <v>4.7534799999999997</v>
      </c>
      <c r="H6720" s="3">
        <v>0.45964070000000001</v>
      </c>
    </row>
    <row r="6721" spans="1:8">
      <c r="A6721" s="3" t="s">
        <v>61</v>
      </c>
      <c r="B6721" s="3">
        <v>2004</v>
      </c>
      <c r="C6721" s="3">
        <v>213</v>
      </c>
      <c r="E6721" s="3">
        <v>2.9538617</v>
      </c>
      <c r="F6721" s="3">
        <v>125.16164000000001</v>
      </c>
      <c r="G6721" s="3">
        <v>5.0517580000000004</v>
      </c>
      <c r="H6721" s="3">
        <v>-0.1280847</v>
      </c>
    </row>
    <row r="6722" spans="1:8">
      <c r="A6722" s="3" t="s">
        <v>61</v>
      </c>
      <c r="B6722" s="3">
        <v>2005</v>
      </c>
      <c r="C6722" s="3">
        <v>213</v>
      </c>
      <c r="E6722" s="3">
        <v>4.8017497000000002</v>
      </c>
      <c r="F6722" s="3">
        <v>117.87785</v>
      </c>
      <c r="G6722" s="3">
        <v>3.7436180000000001</v>
      </c>
      <c r="H6722" s="3">
        <v>-0.3119981</v>
      </c>
    </row>
    <row r="6723" spans="1:8">
      <c r="A6723" s="3" t="s">
        <v>61</v>
      </c>
      <c r="B6723" s="3">
        <v>2005</v>
      </c>
      <c r="C6723" s="3">
        <v>213</v>
      </c>
      <c r="E6723" s="3">
        <v>4.8017497000000002</v>
      </c>
      <c r="F6723" s="3">
        <v>117.87785</v>
      </c>
      <c r="G6723" s="3">
        <v>3.9333330000000002</v>
      </c>
      <c r="H6723" s="3">
        <v>0.45385959999999997</v>
      </c>
    </row>
    <row r="6724" spans="1:8">
      <c r="A6724" s="3" t="s">
        <v>61</v>
      </c>
      <c r="B6724" s="3">
        <v>2005</v>
      </c>
      <c r="C6724" s="3">
        <v>213</v>
      </c>
      <c r="E6724" s="3">
        <v>4.8017497000000002</v>
      </c>
      <c r="F6724" s="3">
        <v>117.87785</v>
      </c>
      <c r="G6724" s="3">
        <v>4.1413450000000003</v>
      </c>
      <c r="H6724" s="3">
        <v>0.2451429</v>
      </c>
    </row>
    <row r="6725" spans="1:8">
      <c r="A6725" s="3" t="s">
        <v>61</v>
      </c>
      <c r="B6725" s="3">
        <v>2005</v>
      </c>
      <c r="C6725" s="3">
        <v>213</v>
      </c>
      <c r="E6725" s="3">
        <v>4.8017497000000002</v>
      </c>
      <c r="F6725" s="3">
        <v>117.87785</v>
      </c>
      <c r="G6725" s="3">
        <v>3.9634459999999998</v>
      </c>
      <c r="H6725" s="3">
        <v>-0.14775659999999999</v>
      </c>
    </row>
    <row r="6726" spans="1:8">
      <c r="A6726" s="3" t="s">
        <v>61</v>
      </c>
      <c r="B6726" s="3">
        <v>2005</v>
      </c>
      <c r="C6726" s="3">
        <v>213</v>
      </c>
      <c r="E6726" s="3">
        <v>4.8017497000000002</v>
      </c>
      <c r="F6726" s="3">
        <v>117.87785</v>
      </c>
      <c r="G6726" s="3">
        <v>4.0362330000000002</v>
      </c>
      <c r="H6726" s="3">
        <v>-6.9032200000000002E-2</v>
      </c>
    </row>
    <row r="6727" spans="1:8">
      <c r="A6727" s="3" t="s">
        <v>61</v>
      </c>
      <c r="B6727" s="3">
        <v>2005</v>
      </c>
      <c r="C6727" s="3">
        <v>213</v>
      </c>
      <c r="E6727" s="3">
        <v>4.8017497000000002</v>
      </c>
      <c r="F6727" s="3">
        <v>117.87785</v>
      </c>
      <c r="G6727" s="3">
        <v>4.0882839999999998</v>
      </c>
      <c r="H6727" s="3">
        <v>-7.6601000000000002E-2</v>
      </c>
    </row>
    <row r="6728" spans="1:8">
      <c r="A6728" s="3" t="s">
        <v>61</v>
      </c>
      <c r="B6728" s="3">
        <v>2005</v>
      </c>
      <c r="C6728" s="3">
        <v>213</v>
      </c>
      <c r="E6728" s="3">
        <v>4.8017497000000002</v>
      </c>
      <c r="F6728" s="3">
        <v>117.87785</v>
      </c>
      <c r="G6728" s="3">
        <v>4.1486590000000003</v>
      </c>
      <c r="H6728" s="3">
        <v>6.0463000000000003E-2</v>
      </c>
    </row>
    <row r="6729" spans="1:8">
      <c r="A6729" s="3" t="s">
        <v>61</v>
      </c>
      <c r="B6729" s="3">
        <v>2005</v>
      </c>
      <c r="C6729" s="3">
        <v>213</v>
      </c>
      <c r="E6729" s="3">
        <v>4.8017497000000002</v>
      </c>
      <c r="F6729" s="3">
        <v>117.87785</v>
      </c>
      <c r="G6729" s="3">
        <v>4.2570079999999999</v>
      </c>
      <c r="H6729" s="3">
        <v>-0.1090715</v>
      </c>
    </row>
    <row r="6730" spans="1:8">
      <c r="A6730" s="3" t="s">
        <v>61</v>
      </c>
      <c r="B6730" s="3">
        <v>2005</v>
      </c>
      <c r="C6730" s="3">
        <v>213</v>
      </c>
      <c r="E6730" s="3">
        <v>4.8017497000000002</v>
      </c>
      <c r="F6730" s="3">
        <v>117.87785</v>
      </c>
      <c r="G6730" s="3">
        <v>4.543088</v>
      </c>
      <c r="H6730" s="3">
        <v>0.1017045</v>
      </c>
    </row>
    <row r="6731" spans="1:8">
      <c r="A6731" s="3" t="s">
        <v>61</v>
      </c>
      <c r="B6731" s="3">
        <v>2005</v>
      </c>
      <c r="C6731" s="3">
        <v>213</v>
      </c>
      <c r="E6731" s="3">
        <v>4.8017497000000002</v>
      </c>
      <c r="F6731" s="3">
        <v>117.87785</v>
      </c>
      <c r="G6731" s="3">
        <v>4.8350419999999996</v>
      </c>
      <c r="H6731" s="3">
        <v>0.32573429999999998</v>
      </c>
    </row>
    <row r="6732" spans="1:8">
      <c r="A6732" s="3" t="s">
        <v>61</v>
      </c>
      <c r="B6732" s="3">
        <v>2005</v>
      </c>
      <c r="C6732" s="3">
        <v>213</v>
      </c>
      <c r="E6732" s="3">
        <v>4.8017497000000002</v>
      </c>
      <c r="F6732" s="3">
        <v>117.87785</v>
      </c>
      <c r="G6732" s="3">
        <v>5.5911660000000003</v>
      </c>
      <c r="H6732" s="3">
        <v>6.0634899999999999E-2</v>
      </c>
    </row>
    <row r="6733" spans="1:8">
      <c r="A6733" s="3" t="s">
        <v>61</v>
      </c>
      <c r="B6733" s="3">
        <v>2005</v>
      </c>
      <c r="C6733" s="3">
        <v>213</v>
      </c>
      <c r="E6733" s="3">
        <v>4.8017497000000002</v>
      </c>
      <c r="F6733" s="3">
        <v>117.87785</v>
      </c>
      <c r="G6733" s="3">
        <v>5.9077339999999996</v>
      </c>
      <c r="H6733" s="3">
        <v>-0.1693095</v>
      </c>
    </row>
    <row r="6734" spans="1:8">
      <c r="A6734" s="3" t="s">
        <v>61</v>
      </c>
      <c r="B6734" s="3">
        <v>2006</v>
      </c>
      <c r="C6734" s="3">
        <v>213</v>
      </c>
      <c r="E6734" s="3">
        <v>3.9983170000000001</v>
      </c>
      <c r="F6734" s="3">
        <v>80.281799000000007</v>
      </c>
      <c r="G6734" s="3">
        <v>4.21</v>
      </c>
      <c r="H6734" s="3">
        <v>-0.29712129999999998</v>
      </c>
    </row>
    <row r="6735" spans="1:8">
      <c r="A6735" s="3" t="s">
        <v>61</v>
      </c>
      <c r="B6735" s="3">
        <v>2006</v>
      </c>
      <c r="C6735" s="3">
        <v>213</v>
      </c>
      <c r="E6735" s="3">
        <v>3.9983170000000001</v>
      </c>
      <c r="F6735" s="3">
        <v>80.281799000000007</v>
      </c>
      <c r="G6735" s="3">
        <v>4.4153849999999997</v>
      </c>
      <c r="H6735" s="3">
        <v>0.28266200000000002</v>
      </c>
    </row>
    <row r="6736" spans="1:8">
      <c r="A6736" s="3" t="s">
        <v>61</v>
      </c>
      <c r="B6736" s="3">
        <v>2006</v>
      </c>
      <c r="C6736" s="3">
        <v>213</v>
      </c>
      <c r="E6736" s="3">
        <v>3.9983170000000001</v>
      </c>
      <c r="F6736" s="3">
        <v>80.281799000000007</v>
      </c>
      <c r="G6736" s="3">
        <v>4.4800000000000004</v>
      </c>
      <c r="H6736" s="3">
        <v>0.23597779999999999</v>
      </c>
    </row>
    <row r="6737" spans="1:8">
      <c r="A6737" s="3" t="s">
        <v>61</v>
      </c>
      <c r="B6737" s="3">
        <v>2006</v>
      </c>
      <c r="C6737" s="3">
        <v>213</v>
      </c>
      <c r="E6737" s="3">
        <v>3.9983170000000001</v>
      </c>
      <c r="F6737" s="3">
        <v>80.281799000000007</v>
      </c>
      <c r="G6737" s="3">
        <v>4.9925040000000003</v>
      </c>
      <c r="H6737" s="3">
        <v>-5.6839899999999999E-2</v>
      </c>
    </row>
    <row r="6738" spans="1:8">
      <c r="A6738" s="3" t="s">
        <v>61</v>
      </c>
      <c r="B6738" s="3">
        <v>2006</v>
      </c>
      <c r="C6738" s="3">
        <v>213</v>
      </c>
      <c r="E6738" s="3">
        <v>3.9983170000000001</v>
      </c>
      <c r="F6738" s="3">
        <v>80.281799000000007</v>
      </c>
      <c r="G6738" s="3">
        <v>5.2408910000000004</v>
      </c>
      <c r="H6738" s="3">
        <v>-0.25653720000000002</v>
      </c>
    </row>
    <row r="6739" spans="1:8">
      <c r="A6739" s="3" t="s">
        <v>61</v>
      </c>
      <c r="B6739" s="3">
        <v>2006</v>
      </c>
      <c r="C6739" s="3">
        <v>213</v>
      </c>
      <c r="E6739" s="3">
        <v>3.9983170000000001</v>
      </c>
      <c r="F6739" s="3">
        <v>80.281799000000007</v>
      </c>
      <c r="G6739" s="3">
        <v>5.3075830000000002</v>
      </c>
      <c r="H6739" s="3">
        <v>-0.62373920000000005</v>
      </c>
    </row>
    <row r="6740" spans="1:8">
      <c r="A6740" s="3" t="s">
        <v>61</v>
      </c>
      <c r="B6740" s="3">
        <v>2006</v>
      </c>
      <c r="C6740" s="3">
        <v>213</v>
      </c>
      <c r="E6740" s="3">
        <v>3.9983170000000001</v>
      </c>
      <c r="F6740" s="3">
        <v>80.281799000000007</v>
      </c>
      <c r="G6740" s="3">
        <v>5.5056089999999998</v>
      </c>
      <c r="H6740" s="3">
        <v>-0.58803209999999995</v>
      </c>
    </row>
    <row r="6741" spans="1:8">
      <c r="A6741" s="3" t="s">
        <v>61</v>
      </c>
      <c r="B6741" s="3">
        <v>2006</v>
      </c>
      <c r="C6741" s="3">
        <v>213</v>
      </c>
      <c r="E6741" s="3">
        <v>3.9983170000000001</v>
      </c>
      <c r="F6741" s="3">
        <v>80.281799000000007</v>
      </c>
      <c r="G6741" s="3">
        <v>5.6456229999999996</v>
      </c>
      <c r="H6741" s="3">
        <v>-0.57301999999999997</v>
      </c>
    </row>
    <row r="6742" spans="1:8">
      <c r="A6742" s="3" t="s">
        <v>61</v>
      </c>
      <c r="B6742" s="3">
        <v>2006</v>
      </c>
      <c r="C6742" s="3">
        <v>213</v>
      </c>
      <c r="E6742" s="3">
        <v>3.9983170000000001</v>
      </c>
      <c r="F6742" s="3">
        <v>80.281799000000007</v>
      </c>
      <c r="G6742" s="3">
        <v>5.8501820000000002</v>
      </c>
      <c r="H6742" s="3">
        <v>-0.62794640000000002</v>
      </c>
    </row>
    <row r="6743" spans="1:8">
      <c r="A6743" s="3" t="s">
        <v>61</v>
      </c>
      <c r="B6743" s="3">
        <v>2006</v>
      </c>
      <c r="C6743" s="3">
        <v>213</v>
      </c>
      <c r="E6743" s="3">
        <v>3.9983170000000001</v>
      </c>
      <c r="F6743" s="3">
        <v>80.281799000000007</v>
      </c>
      <c r="G6743" s="3">
        <v>6.248297</v>
      </c>
      <c r="H6743" s="3">
        <v>-0.33575739999999998</v>
      </c>
    </row>
    <row r="6744" spans="1:8">
      <c r="A6744" s="3" t="s">
        <v>61</v>
      </c>
      <c r="B6744" s="3">
        <v>2006</v>
      </c>
      <c r="C6744" s="3">
        <v>213</v>
      </c>
      <c r="E6744" s="3">
        <v>3.9983170000000001</v>
      </c>
      <c r="F6744" s="3">
        <v>80.281799000000007</v>
      </c>
      <c r="G6744" s="3">
        <v>7.0981569999999996</v>
      </c>
      <c r="H6744" s="3">
        <v>-0.61567249999999996</v>
      </c>
    </row>
    <row r="6745" spans="1:8">
      <c r="A6745" s="3" t="s">
        <v>61</v>
      </c>
      <c r="B6745" s="3">
        <v>2006</v>
      </c>
      <c r="C6745" s="3">
        <v>213</v>
      </c>
      <c r="E6745" s="3">
        <v>3.9983170000000001</v>
      </c>
      <c r="F6745" s="3">
        <v>80.281799000000007</v>
      </c>
      <c r="G6745" s="3">
        <v>7.2049849999999998</v>
      </c>
      <c r="H6745" s="3">
        <v>-0.75300250000000002</v>
      </c>
    </row>
    <row r="6746" spans="1:8">
      <c r="A6746" s="3" t="s">
        <v>61</v>
      </c>
      <c r="B6746" s="3">
        <v>2007</v>
      </c>
      <c r="C6746" s="3">
        <v>213</v>
      </c>
      <c r="E6746" s="3">
        <v>3.344929</v>
      </c>
      <c r="F6746" s="3">
        <v>70.792686000000003</v>
      </c>
      <c r="G6746" s="3">
        <v>5.6067910000000003</v>
      </c>
      <c r="H6746" s="3">
        <v>-0.73425320000000005</v>
      </c>
    </row>
    <row r="6747" spans="1:8">
      <c r="A6747" s="3" t="s">
        <v>61</v>
      </c>
      <c r="B6747" s="3">
        <v>2007</v>
      </c>
      <c r="C6747" s="3">
        <v>213</v>
      </c>
      <c r="E6747" s="3">
        <v>3.344929</v>
      </c>
      <c r="F6747" s="3">
        <v>70.792686000000003</v>
      </c>
      <c r="G6747" s="3">
        <v>5.6235879999999998</v>
      </c>
    </row>
    <row r="6748" spans="1:8">
      <c r="A6748" s="3" t="s">
        <v>61</v>
      </c>
      <c r="B6748" s="3">
        <v>2007</v>
      </c>
      <c r="C6748" s="3">
        <v>213</v>
      </c>
      <c r="E6748" s="3">
        <v>3.344929</v>
      </c>
      <c r="F6748" s="3">
        <v>70.792686000000003</v>
      </c>
      <c r="G6748" s="3">
        <v>5.6300460000000001</v>
      </c>
    </row>
    <row r="6749" spans="1:8">
      <c r="A6749" s="3" t="s">
        <v>61</v>
      </c>
      <c r="B6749" s="3">
        <v>2007</v>
      </c>
      <c r="C6749" s="3">
        <v>213</v>
      </c>
      <c r="E6749" s="3">
        <v>3.344929</v>
      </c>
      <c r="F6749" s="3">
        <v>70.792686000000003</v>
      </c>
      <c r="G6749" s="3">
        <v>5.6339949999999996</v>
      </c>
    </row>
    <row r="6750" spans="1:8">
      <c r="A6750" s="3" t="s">
        <v>61</v>
      </c>
      <c r="B6750" s="3">
        <v>2007</v>
      </c>
      <c r="C6750" s="3">
        <v>213</v>
      </c>
      <c r="E6750" s="3">
        <v>3.344929</v>
      </c>
      <c r="F6750" s="3">
        <v>70.792686000000003</v>
      </c>
      <c r="G6750" s="3">
        <v>5.7883959999999997</v>
      </c>
    </row>
    <row r="6751" spans="1:8">
      <c r="A6751" s="3" t="s">
        <v>61</v>
      </c>
      <c r="B6751" s="3">
        <v>2007</v>
      </c>
      <c r="C6751" s="3">
        <v>213</v>
      </c>
      <c r="E6751" s="3">
        <v>3.344929</v>
      </c>
      <c r="F6751" s="3">
        <v>70.792686000000003</v>
      </c>
      <c r="G6751" s="3">
        <v>5.827356</v>
      </c>
    </row>
    <row r="6752" spans="1:8">
      <c r="A6752" s="3" t="s">
        <v>61</v>
      </c>
      <c r="B6752" s="3">
        <v>2007</v>
      </c>
      <c r="C6752" s="3">
        <v>213</v>
      </c>
      <c r="E6752" s="3">
        <v>3.344929</v>
      </c>
      <c r="F6752" s="3">
        <v>70.792686000000003</v>
      </c>
      <c r="G6752" s="3">
        <v>5.5444529999999999</v>
      </c>
    </row>
    <row r="6753" spans="1:8">
      <c r="A6753" s="3" t="s">
        <v>61</v>
      </c>
      <c r="B6753" s="3">
        <v>2007</v>
      </c>
      <c r="C6753" s="3">
        <v>213</v>
      </c>
      <c r="E6753" s="3">
        <v>3.344929</v>
      </c>
      <c r="F6753" s="3">
        <v>70.792686000000003</v>
      </c>
      <c r="G6753" s="3">
        <v>5.4866659999999996</v>
      </c>
    </row>
    <row r="6754" spans="1:8">
      <c r="A6754" s="3" t="s">
        <v>61</v>
      </c>
      <c r="B6754" s="3">
        <v>2007</v>
      </c>
      <c r="C6754" s="3">
        <v>213</v>
      </c>
      <c r="E6754" s="3">
        <v>3.344929</v>
      </c>
      <c r="F6754" s="3">
        <v>70.792686000000003</v>
      </c>
      <c r="G6754" s="3">
        <v>5.4200229999999996</v>
      </c>
    </row>
    <row r="6755" spans="1:8">
      <c r="A6755" s="3" t="s">
        <v>61</v>
      </c>
      <c r="B6755" s="3">
        <v>2007</v>
      </c>
      <c r="C6755" s="3">
        <v>213</v>
      </c>
      <c r="E6755" s="3">
        <v>3.344929</v>
      </c>
      <c r="F6755" s="3">
        <v>70.792686000000003</v>
      </c>
      <c r="G6755" s="3">
        <v>5.6719600000000003</v>
      </c>
      <c r="H6755" s="3">
        <v>0.13207269999999999</v>
      </c>
    </row>
    <row r="6756" spans="1:8">
      <c r="A6756" s="3" t="s">
        <v>61</v>
      </c>
      <c r="B6756" s="3">
        <v>2007</v>
      </c>
      <c r="C6756" s="3">
        <v>213</v>
      </c>
      <c r="E6756" s="3">
        <v>3.344929</v>
      </c>
      <c r="F6756" s="3">
        <v>70.792686000000003</v>
      </c>
      <c r="G6756" s="3">
        <v>5.9609680000000003</v>
      </c>
      <c r="H6756" s="3">
        <v>6.0133199999999998E-2</v>
      </c>
    </row>
    <row r="6757" spans="1:8">
      <c r="A6757" s="3" t="s">
        <v>61</v>
      </c>
      <c r="B6757" s="3">
        <v>2007</v>
      </c>
      <c r="C6757" s="3">
        <v>213</v>
      </c>
      <c r="E6757" s="3">
        <v>3.344929</v>
      </c>
      <c r="F6757" s="3">
        <v>70.792686000000003</v>
      </c>
      <c r="G6757" s="3">
        <v>6.1871580000000002</v>
      </c>
      <c r="H6757" s="3">
        <v>4.5834199999999999E-2</v>
      </c>
    </row>
    <row r="6758" spans="1:8">
      <c r="A6758" s="3" t="s">
        <v>61</v>
      </c>
      <c r="B6758" s="3">
        <v>2008</v>
      </c>
      <c r="C6758" s="3">
        <v>213</v>
      </c>
      <c r="E6758" s="3">
        <v>1.7367600000000001</v>
      </c>
      <c r="F6758" s="3">
        <v>62.132710000000003</v>
      </c>
      <c r="G6758" s="3">
        <v>4.5357380000000003</v>
      </c>
      <c r="H6758" s="3">
        <v>-2.3205900000000002E-2</v>
      </c>
    </row>
    <row r="6759" spans="1:8">
      <c r="A6759" s="3" t="s">
        <v>61</v>
      </c>
      <c r="B6759" s="3">
        <v>2008</v>
      </c>
      <c r="C6759" s="3">
        <v>213</v>
      </c>
      <c r="E6759" s="3">
        <v>1.7367600000000001</v>
      </c>
      <c r="F6759" s="3">
        <v>62.132710000000003</v>
      </c>
      <c r="G6759" s="3">
        <v>4.8193929999999998</v>
      </c>
    </row>
    <row r="6760" spans="1:8">
      <c r="A6760" s="3" t="s">
        <v>61</v>
      </c>
      <c r="B6760" s="3">
        <v>2008</v>
      </c>
      <c r="C6760" s="3">
        <v>213</v>
      </c>
      <c r="E6760" s="3">
        <v>1.7367600000000001</v>
      </c>
      <c r="F6760" s="3">
        <v>62.132710000000003</v>
      </c>
      <c r="G6760" s="3">
        <v>4.9572019999999997</v>
      </c>
    </row>
    <row r="6761" spans="1:8">
      <c r="A6761" s="3" t="s">
        <v>61</v>
      </c>
      <c r="B6761" s="3">
        <v>2008</v>
      </c>
      <c r="C6761" s="3">
        <v>213</v>
      </c>
      <c r="E6761" s="3">
        <v>1.7367600000000001</v>
      </c>
      <c r="F6761" s="3">
        <v>62.132710000000003</v>
      </c>
      <c r="G6761" s="3">
        <v>4.88096</v>
      </c>
    </row>
    <row r="6762" spans="1:8">
      <c r="A6762" s="3" t="s">
        <v>61</v>
      </c>
      <c r="B6762" s="3">
        <v>2008</v>
      </c>
      <c r="C6762" s="3">
        <v>213</v>
      </c>
      <c r="E6762" s="3">
        <v>1.7367600000000001</v>
      </c>
      <c r="F6762" s="3">
        <v>62.132710000000003</v>
      </c>
      <c r="G6762" s="3">
        <v>4.5480390000000002</v>
      </c>
    </row>
    <row r="6763" spans="1:8">
      <c r="A6763" s="3" t="s">
        <v>61</v>
      </c>
      <c r="B6763" s="3">
        <v>2008</v>
      </c>
      <c r="C6763" s="3">
        <v>213</v>
      </c>
      <c r="E6763" s="3">
        <v>1.7367600000000001</v>
      </c>
      <c r="F6763" s="3">
        <v>62.132710000000003</v>
      </c>
      <c r="G6763" s="3">
        <v>4.5597719999999997</v>
      </c>
    </row>
    <row r="6764" spans="1:8">
      <c r="A6764" s="3" t="s">
        <v>61</v>
      </c>
      <c r="B6764" s="3">
        <v>2008</v>
      </c>
      <c r="C6764" s="3">
        <v>213</v>
      </c>
      <c r="E6764" s="3">
        <v>1.7367600000000001</v>
      </c>
      <c r="F6764" s="3">
        <v>62.132710000000003</v>
      </c>
      <c r="G6764" s="3">
        <v>4.2986149999999999</v>
      </c>
    </row>
    <row r="6765" spans="1:8">
      <c r="A6765" s="3" t="s">
        <v>61</v>
      </c>
      <c r="B6765" s="3">
        <v>2008</v>
      </c>
      <c r="C6765" s="3">
        <v>213</v>
      </c>
      <c r="E6765" s="3">
        <v>1.7367600000000001</v>
      </c>
      <c r="F6765" s="3">
        <v>62.132710000000003</v>
      </c>
      <c r="G6765" s="3">
        <v>4.2184179999999998</v>
      </c>
    </row>
    <row r="6766" spans="1:8">
      <c r="A6766" s="3" t="s">
        <v>61</v>
      </c>
      <c r="B6766" s="3">
        <v>2008</v>
      </c>
      <c r="C6766" s="3">
        <v>213</v>
      </c>
      <c r="E6766" s="3">
        <v>1.7367600000000001</v>
      </c>
      <c r="F6766" s="3">
        <v>62.132710000000003</v>
      </c>
      <c r="G6766" s="3">
        <v>4.0747010000000001</v>
      </c>
    </row>
    <row r="6767" spans="1:8">
      <c r="A6767" s="3" t="s">
        <v>61</v>
      </c>
      <c r="B6767" s="3">
        <v>2008</v>
      </c>
      <c r="C6767" s="3">
        <v>213</v>
      </c>
      <c r="E6767" s="3">
        <v>1.7367600000000001</v>
      </c>
      <c r="F6767" s="3">
        <v>62.132710000000003</v>
      </c>
      <c r="G6767" s="3">
        <v>3.4127360000000002</v>
      </c>
      <c r="H6767" s="3">
        <v>0.1883321</v>
      </c>
    </row>
    <row r="6768" spans="1:8">
      <c r="A6768" s="3" t="s">
        <v>61</v>
      </c>
      <c r="B6768" s="3">
        <v>2008</v>
      </c>
      <c r="C6768" s="3">
        <v>213</v>
      </c>
      <c r="E6768" s="3">
        <v>1.7367600000000001</v>
      </c>
      <c r="F6768" s="3">
        <v>62.132710000000003</v>
      </c>
      <c r="G6768" s="3">
        <v>1.9050959999999999</v>
      </c>
      <c r="H6768" s="3">
        <v>3.7959800000000002E-2</v>
      </c>
    </row>
    <row r="6769" spans="1:8">
      <c r="A6769" s="3" t="s">
        <v>61</v>
      </c>
      <c r="B6769" s="3">
        <v>2008</v>
      </c>
      <c r="C6769" s="3">
        <v>213</v>
      </c>
      <c r="E6769" s="3">
        <v>1.7367600000000001</v>
      </c>
      <c r="F6769" s="3">
        <v>62.132710000000003</v>
      </c>
      <c r="G6769" s="3">
        <v>0.76512380000000002</v>
      </c>
      <c r="H6769" s="3">
        <v>9.5512200000000005E-2</v>
      </c>
    </row>
    <row r="6770" spans="1:8">
      <c r="A6770" s="3" t="s">
        <v>61</v>
      </c>
      <c r="B6770" s="3">
        <v>2009</v>
      </c>
      <c r="C6770" s="3">
        <v>213</v>
      </c>
      <c r="E6770" s="3">
        <v>1.7544976000000001</v>
      </c>
      <c r="F6770" s="3">
        <v>53.813850000000002</v>
      </c>
      <c r="G6770" s="3">
        <v>2.3382429999999998</v>
      </c>
      <c r="H6770" s="3">
        <v>-0.1069417</v>
      </c>
    </row>
    <row r="6771" spans="1:8">
      <c r="A6771" s="3" t="s">
        <v>61</v>
      </c>
      <c r="B6771" s="3">
        <v>2009</v>
      </c>
      <c r="C6771" s="3">
        <v>213</v>
      </c>
      <c r="E6771" s="3">
        <v>1.7544976000000001</v>
      </c>
      <c r="F6771" s="3">
        <v>53.813850000000002</v>
      </c>
      <c r="G6771" s="3">
        <v>2.2159930000000001</v>
      </c>
    </row>
    <row r="6772" spans="1:8">
      <c r="A6772" s="3" t="s">
        <v>61</v>
      </c>
      <c r="B6772" s="3">
        <v>2009</v>
      </c>
      <c r="C6772" s="3">
        <v>213</v>
      </c>
      <c r="E6772" s="3">
        <v>1.7544976000000001</v>
      </c>
      <c r="F6772" s="3">
        <v>53.813850000000002</v>
      </c>
      <c r="G6772" s="3">
        <v>1.9953959999999999</v>
      </c>
    </row>
    <row r="6773" spans="1:8">
      <c r="A6773" s="3" t="s">
        <v>61</v>
      </c>
      <c r="B6773" s="3">
        <v>2009</v>
      </c>
      <c r="C6773" s="3">
        <v>213</v>
      </c>
      <c r="E6773" s="3">
        <v>1.7544976000000001</v>
      </c>
      <c r="F6773" s="3">
        <v>53.813850000000002</v>
      </c>
      <c r="G6773" s="3">
        <v>1.651594</v>
      </c>
    </row>
    <row r="6774" spans="1:8">
      <c r="A6774" s="3" t="s">
        <v>61</v>
      </c>
      <c r="B6774" s="3">
        <v>2009</v>
      </c>
      <c r="C6774" s="3">
        <v>213</v>
      </c>
      <c r="E6774" s="3">
        <v>1.7544976000000001</v>
      </c>
      <c r="F6774" s="3">
        <v>53.813850000000002</v>
      </c>
      <c r="G6774" s="3">
        <v>1.6827209999999999</v>
      </c>
    </row>
    <row r="6775" spans="1:8">
      <c r="A6775" s="3" t="s">
        <v>61</v>
      </c>
      <c r="B6775" s="3">
        <v>2009</v>
      </c>
      <c r="C6775" s="3">
        <v>213</v>
      </c>
      <c r="E6775" s="3">
        <v>1.7544976000000001</v>
      </c>
      <c r="F6775" s="3">
        <v>53.813850000000002</v>
      </c>
      <c r="G6775" s="3">
        <v>1.564748</v>
      </c>
    </row>
    <row r="6776" spans="1:8">
      <c r="A6776" s="3" t="s">
        <v>61</v>
      </c>
      <c r="B6776" s="3">
        <v>2009</v>
      </c>
      <c r="C6776" s="3">
        <v>213</v>
      </c>
      <c r="E6776" s="3">
        <v>1.7544976000000001</v>
      </c>
      <c r="F6776" s="3">
        <v>53.813850000000002</v>
      </c>
      <c r="G6776" s="3">
        <v>1.5375030000000001</v>
      </c>
    </row>
    <row r="6777" spans="1:8">
      <c r="A6777" s="3" t="s">
        <v>61</v>
      </c>
      <c r="B6777" s="3">
        <v>2009</v>
      </c>
      <c r="C6777" s="3">
        <v>213</v>
      </c>
      <c r="E6777" s="3">
        <v>1.7544976000000001</v>
      </c>
      <c r="F6777" s="3">
        <v>53.813850000000002</v>
      </c>
      <c r="G6777" s="3">
        <v>1.7619009999999999</v>
      </c>
    </row>
    <row r="6778" spans="1:8">
      <c r="A6778" s="3" t="s">
        <v>61</v>
      </c>
      <c r="B6778" s="3">
        <v>2009</v>
      </c>
      <c r="C6778" s="3">
        <v>213</v>
      </c>
      <c r="E6778" s="3">
        <v>1.7544976000000001</v>
      </c>
      <c r="F6778" s="3">
        <v>53.813850000000002</v>
      </c>
      <c r="G6778" s="3">
        <v>1.8345050000000001</v>
      </c>
    </row>
    <row r="6779" spans="1:8">
      <c r="A6779" s="3" t="s">
        <v>61</v>
      </c>
      <c r="B6779" s="3">
        <v>2009</v>
      </c>
      <c r="C6779" s="3">
        <v>213</v>
      </c>
      <c r="E6779" s="3">
        <v>1.7544976000000001</v>
      </c>
      <c r="F6779" s="3">
        <v>53.813850000000002</v>
      </c>
      <c r="G6779" s="3">
        <v>2.4471949999999998</v>
      </c>
      <c r="H6779" s="3">
        <v>1.4515720000000001</v>
      </c>
    </row>
    <row r="6780" spans="1:8">
      <c r="A6780" s="3" t="s">
        <v>61</v>
      </c>
      <c r="B6780" s="3">
        <v>2009</v>
      </c>
      <c r="C6780" s="3">
        <v>213</v>
      </c>
      <c r="E6780" s="3">
        <v>1.7544976000000001</v>
      </c>
      <c r="F6780" s="3">
        <v>53.813850000000002</v>
      </c>
      <c r="G6780" s="3">
        <v>2.800176</v>
      </c>
      <c r="H6780" s="3">
        <v>1.3537360000000001</v>
      </c>
    </row>
    <row r="6781" spans="1:8">
      <c r="A6781" s="3" t="s">
        <v>61</v>
      </c>
      <c r="B6781" s="3">
        <v>2009</v>
      </c>
      <c r="C6781" s="3">
        <v>213</v>
      </c>
      <c r="E6781" s="3">
        <v>1.7544976000000001</v>
      </c>
      <c r="F6781" s="3">
        <v>53.813850000000002</v>
      </c>
      <c r="G6781" s="3">
        <v>3.365202</v>
      </c>
      <c r="H6781" s="3">
        <v>1.1993020000000001</v>
      </c>
    </row>
    <row r="6782" spans="1:8">
      <c r="A6782" s="3" t="s">
        <v>61</v>
      </c>
      <c r="B6782" s="3">
        <v>2010</v>
      </c>
      <c r="C6782" s="3">
        <v>213</v>
      </c>
      <c r="E6782" s="3">
        <v>-1.0915302</v>
      </c>
      <c r="F6782" s="3">
        <v>55.397078999999998</v>
      </c>
      <c r="G6782" s="3">
        <v>2.586166</v>
      </c>
      <c r="H6782" s="3">
        <v>1.113208</v>
      </c>
    </row>
    <row r="6783" spans="1:8">
      <c r="A6783" s="3" t="s">
        <v>61</v>
      </c>
      <c r="B6783" s="3">
        <v>2010</v>
      </c>
      <c r="C6783" s="3">
        <v>213</v>
      </c>
      <c r="E6783" s="3">
        <v>-1.0915302</v>
      </c>
      <c r="F6783" s="3">
        <v>55.397078999999998</v>
      </c>
      <c r="G6783" s="3">
        <v>2.6059190000000001</v>
      </c>
    </row>
    <row r="6784" spans="1:8">
      <c r="A6784" s="3" t="s">
        <v>61</v>
      </c>
      <c r="B6784" s="3">
        <v>2010</v>
      </c>
      <c r="C6784" s="3">
        <v>213</v>
      </c>
      <c r="E6784" s="3">
        <v>-1.0915302</v>
      </c>
      <c r="F6784" s="3">
        <v>55.397078999999998</v>
      </c>
      <c r="G6784" s="3">
        <v>2.3579110000000001</v>
      </c>
    </row>
    <row r="6785" spans="1:8">
      <c r="A6785" s="3" t="s">
        <v>61</v>
      </c>
      <c r="B6785" s="3">
        <v>2010</v>
      </c>
      <c r="C6785" s="3">
        <v>213</v>
      </c>
      <c r="E6785" s="3">
        <v>-1.0915302</v>
      </c>
      <c r="F6785" s="3">
        <v>55.397078999999998</v>
      </c>
      <c r="G6785" s="3">
        <v>2.950599</v>
      </c>
    </row>
    <row r="6786" spans="1:8">
      <c r="A6786" s="3" t="s">
        <v>61</v>
      </c>
      <c r="B6786" s="3">
        <v>2010</v>
      </c>
      <c r="C6786" s="3">
        <v>213</v>
      </c>
      <c r="E6786" s="3">
        <v>-1.0915302</v>
      </c>
      <c r="F6786" s="3">
        <v>55.397078999999998</v>
      </c>
      <c r="G6786" s="3">
        <v>3.1897579999999999</v>
      </c>
    </row>
    <row r="6787" spans="1:8">
      <c r="A6787" s="3" t="s">
        <v>61</v>
      </c>
      <c r="B6787" s="3">
        <v>2010</v>
      </c>
      <c r="C6787" s="3">
        <v>213</v>
      </c>
      <c r="E6787" s="3">
        <v>-1.0915302</v>
      </c>
      <c r="F6787" s="3">
        <v>55.397078999999998</v>
      </c>
      <c r="G6787" s="3">
        <v>3.4440879999999998</v>
      </c>
    </row>
    <row r="6788" spans="1:8">
      <c r="A6788" s="3" t="s">
        <v>61</v>
      </c>
      <c r="B6788" s="3">
        <v>2010</v>
      </c>
      <c r="C6788" s="3">
        <v>213</v>
      </c>
      <c r="E6788" s="3">
        <v>-1.0915302</v>
      </c>
      <c r="F6788" s="3">
        <v>55.397078999999998</v>
      </c>
      <c r="G6788" s="3">
        <v>3.7806139999999999</v>
      </c>
    </row>
    <row r="6789" spans="1:8">
      <c r="A6789" s="3" t="s">
        <v>61</v>
      </c>
      <c r="B6789" s="3">
        <v>2010</v>
      </c>
      <c r="C6789" s="3">
        <v>213</v>
      </c>
      <c r="E6789" s="3">
        <v>-1.0915302</v>
      </c>
      <c r="F6789" s="3">
        <v>55.397078999999998</v>
      </c>
      <c r="G6789" s="3">
        <v>4.1135570000000001</v>
      </c>
    </row>
    <row r="6790" spans="1:8">
      <c r="A6790" s="3" t="s">
        <v>61</v>
      </c>
      <c r="B6790" s="3">
        <v>2010</v>
      </c>
      <c r="C6790" s="3">
        <v>213</v>
      </c>
      <c r="E6790" s="3">
        <v>-1.0915302</v>
      </c>
      <c r="F6790" s="3">
        <v>55.397078999999998</v>
      </c>
      <c r="G6790" s="3">
        <v>4.3872039999999997</v>
      </c>
    </row>
    <row r="6791" spans="1:8">
      <c r="A6791" s="3" t="s">
        <v>61</v>
      </c>
      <c r="B6791" s="3">
        <v>2010</v>
      </c>
      <c r="C6791" s="3">
        <v>213</v>
      </c>
      <c r="E6791" s="3">
        <v>-1.0915302</v>
      </c>
      <c r="F6791" s="3">
        <v>55.397078999999998</v>
      </c>
      <c r="G6791" s="3">
        <v>4.6336620000000002</v>
      </c>
      <c r="H6791" s="3">
        <v>-2.6356999999999998E-2</v>
      </c>
    </row>
    <row r="6792" spans="1:8">
      <c r="A6792" s="3" t="s">
        <v>61</v>
      </c>
      <c r="B6792" s="3">
        <v>2010</v>
      </c>
      <c r="C6792" s="3">
        <v>213</v>
      </c>
      <c r="E6792" s="3">
        <v>-1.0915302</v>
      </c>
      <c r="F6792" s="3">
        <v>55.397078999999998</v>
      </c>
      <c r="G6792" s="3">
        <v>4.981808</v>
      </c>
      <c r="H6792" s="3">
        <v>-0.17417079999999999</v>
      </c>
    </row>
    <row r="6793" spans="1:8">
      <c r="A6793" s="3" t="s">
        <v>61</v>
      </c>
      <c r="B6793" s="3">
        <v>2010</v>
      </c>
      <c r="C6793" s="3">
        <v>213</v>
      </c>
      <c r="E6793" s="3">
        <v>-1.0915302</v>
      </c>
      <c r="F6793" s="3">
        <v>55.397078999999998</v>
      </c>
      <c r="G6793" s="3">
        <v>5.2494379999999996</v>
      </c>
      <c r="H6793" s="3">
        <v>-0.353433</v>
      </c>
    </row>
    <row r="6794" spans="1:8">
      <c r="A6794" s="3" t="s">
        <v>61</v>
      </c>
      <c r="B6794" s="3">
        <v>2011</v>
      </c>
      <c r="C6794" s="3">
        <v>213</v>
      </c>
      <c r="E6794" s="3">
        <v>-0.41698756999999997</v>
      </c>
      <c r="F6794" s="3">
        <v>43.454315000000001</v>
      </c>
      <c r="G6794" s="3">
        <v>4.047612</v>
      </c>
      <c r="H6794" s="3">
        <v>-0.57746940000000002</v>
      </c>
    </row>
    <row r="6795" spans="1:8">
      <c r="A6795" s="3" t="s">
        <v>61</v>
      </c>
      <c r="B6795" s="3">
        <v>2011</v>
      </c>
      <c r="C6795" s="3">
        <v>213</v>
      </c>
      <c r="E6795" s="3">
        <v>-0.41698756999999997</v>
      </c>
      <c r="F6795" s="3">
        <v>43.454315000000001</v>
      </c>
      <c r="G6795" s="3">
        <v>4.0095789999999996</v>
      </c>
    </row>
    <row r="6796" spans="1:8">
      <c r="A6796" s="3" t="s">
        <v>61</v>
      </c>
      <c r="B6796" s="3">
        <v>2011</v>
      </c>
      <c r="C6796" s="3">
        <v>213</v>
      </c>
      <c r="E6796" s="3">
        <v>-0.41698756999999997</v>
      </c>
      <c r="F6796" s="3">
        <v>43.454315000000001</v>
      </c>
      <c r="G6796" s="3">
        <v>4.0633850000000002</v>
      </c>
    </row>
    <row r="6797" spans="1:8">
      <c r="A6797" s="3" t="s">
        <v>61</v>
      </c>
      <c r="B6797" s="3">
        <v>2011</v>
      </c>
      <c r="C6797" s="3">
        <v>213</v>
      </c>
      <c r="E6797" s="3">
        <v>-0.41698756999999997</v>
      </c>
      <c r="F6797" s="3">
        <v>43.454315000000001</v>
      </c>
      <c r="G6797" s="3">
        <v>4.1504510000000003</v>
      </c>
    </row>
    <row r="6798" spans="1:8">
      <c r="A6798" s="3" t="s">
        <v>61</v>
      </c>
      <c r="B6798" s="3">
        <v>2011</v>
      </c>
      <c r="C6798" s="3">
        <v>213</v>
      </c>
      <c r="E6798" s="3">
        <v>-0.41698756999999997</v>
      </c>
      <c r="F6798" s="3">
        <v>43.454315000000001</v>
      </c>
      <c r="G6798" s="3">
        <v>4.3199170000000002</v>
      </c>
    </row>
    <row r="6799" spans="1:8">
      <c r="A6799" s="3" t="s">
        <v>61</v>
      </c>
      <c r="B6799" s="3">
        <v>2011</v>
      </c>
      <c r="C6799" s="3">
        <v>213</v>
      </c>
      <c r="E6799" s="3">
        <v>-0.41698756999999997</v>
      </c>
      <c r="F6799" s="3">
        <v>43.454315000000001</v>
      </c>
      <c r="G6799" s="3">
        <v>4.4017629999999999</v>
      </c>
    </row>
    <row r="6800" spans="1:8">
      <c r="A6800" s="3" t="s">
        <v>61</v>
      </c>
      <c r="B6800" s="3">
        <v>2011</v>
      </c>
      <c r="C6800" s="3">
        <v>213</v>
      </c>
      <c r="E6800" s="3">
        <v>-0.41698756999999997</v>
      </c>
      <c r="F6800" s="3">
        <v>43.454315000000001</v>
      </c>
      <c r="G6800" s="3">
        <v>4.3854540000000002</v>
      </c>
    </row>
    <row r="6801" spans="1:8">
      <c r="A6801" s="3" t="s">
        <v>61</v>
      </c>
      <c r="B6801" s="3">
        <v>2011</v>
      </c>
      <c r="C6801" s="3">
        <v>213</v>
      </c>
      <c r="E6801" s="3">
        <v>-0.41698756999999997</v>
      </c>
      <c r="F6801" s="3">
        <v>43.454315000000001</v>
      </c>
      <c r="G6801" s="3">
        <v>4.5411070000000002</v>
      </c>
    </row>
    <row r="6802" spans="1:8">
      <c r="A6802" s="3" t="s">
        <v>61</v>
      </c>
      <c r="B6802" s="3">
        <v>2011</v>
      </c>
      <c r="C6802" s="3">
        <v>213</v>
      </c>
      <c r="E6802" s="3">
        <v>-0.41698756999999997</v>
      </c>
      <c r="F6802" s="3">
        <v>43.454315000000001</v>
      </c>
      <c r="G6802" s="3">
        <v>4.520505</v>
      </c>
    </row>
    <row r="6803" spans="1:8">
      <c r="A6803" s="3" t="s">
        <v>61</v>
      </c>
      <c r="B6803" s="3">
        <v>2011</v>
      </c>
      <c r="C6803" s="3">
        <v>213</v>
      </c>
      <c r="E6803" s="3">
        <v>-0.41698756999999997</v>
      </c>
      <c r="F6803" s="3">
        <v>43.454315000000001</v>
      </c>
      <c r="G6803" s="3">
        <v>4.1743730000000001</v>
      </c>
      <c r="H6803" s="3">
        <v>-0.64712570000000003</v>
      </c>
    </row>
    <row r="6804" spans="1:8">
      <c r="A6804" s="3" t="s">
        <v>61</v>
      </c>
      <c r="B6804" s="3">
        <v>2011</v>
      </c>
      <c r="C6804" s="3">
        <v>213</v>
      </c>
      <c r="E6804" s="3">
        <v>-0.41698756999999997</v>
      </c>
      <c r="F6804" s="3">
        <v>43.454315000000001</v>
      </c>
      <c r="G6804" s="3">
        <v>3.8057050000000001</v>
      </c>
      <c r="H6804" s="3">
        <v>-0.6736993</v>
      </c>
    </row>
    <row r="6805" spans="1:8">
      <c r="A6805" s="3" t="s">
        <v>61</v>
      </c>
      <c r="B6805" s="3">
        <v>2011</v>
      </c>
      <c r="C6805" s="3">
        <v>213</v>
      </c>
      <c r="E6805" s="3">
        <v>-0.41698756999999997</v>
      </c>
      <c r="F6805" s="3">
        <v>43.454315000000001</v>
      </c>
      <c r="G6805" s="3">
        <v>3.5320659999999999</v>
      </c>
      <c r="H6805" s="3">
        <v>-0.87116930000000004</v>
      </c>
    </row>
    <row r="6806" spans="1:8">
      <c r="A6806" s="3" t="s">
        <v>61</v>
      </c>
      <c r="B6806" s="3">
        <v>2012</v>
      </c>
      <c r="C6806" s="3">
        <v>213</v>
      </c>
      <c r="E6806" s="3">
        <v>-1.3933051999999999</v>
      </c>
      <c r="F6806" s="3">
        <v>38.934852999999997</v>
      </c>
      <c r="G6806" s="3">
        <v>3.7081770000000001</v>
      </c>
      <c r="H6806" s="3">
        <v>-0.86230799999999996</v>
      </c>
    </row>
    <row r="6807" spans="1:8">
      <c r="A6807" s="3" t="s">
        <v>61</v>
      </c>
      <c r="B6807" s="3">
        <v>2012</v>
      </c>
      <c r="C6807" s="3">
        <v>213</v>
      </c>
      <c r="E6807" s="3">
        <v>-1.3933051999999999</v>
      </c>
      <c r="F6807" s="3">
        <v>38.934852999999997</v>
      </c>
      <c r="G6807" s="3">
        <v>3.6851539999999998</v>
      </c>
    </row>
    <row r="6808" spans="1:8">
      <c r="A6808" s="3" t="s">
        <v>61</v>
      </c>
      <c r="B6808" s="3">
        <v>2012</v>
      </c>
      <c r="C6808" s="3">
        <v>213</v>
      </c>
      <c r="E6808" s="3">
        <v>-1.3933051999999999</v>
      </c>
      <c r="F6808" s="3">
        <v>38.934852999999997</v>
      </c>
      <c r="G6808" s="3">
        <v>3.521442</v>
      </c>
    </row>
    <row r="6809" spans="1:8">
      <c r="A6809" s="3" t="s">
        <v>61</v>
      </c>
      <c r="B6809" s="3">
        <v>2012</v>
      </c>
      <c r="C6809" s="3">
        <v>213</v>
      </c>
      <c r="E6809" s="3">
        <v>-1.3933051999999999</v>
      </c>
      <c r="F6809" s="3">
        <v>38.934852999999997</v>
      </c>
      <c r="G6809" s="3">
        <v>3.4002569999999999</v>
      </c>
    </row>
    <row r="6810" spans="1:8">
      <c r="A6810" s="3" t="s">
        <v>61</v>
      </c>
      <c r="B6810" s="3">
        <v>2012</v>
      </c>
      <c r="C6810" s="3">
        <v>213</v>
      </c>
      <c r="E6810" s="3">
        <v>-1.3933051999999999</v>
      </c>
      <c r="F6810" s="3">
        <v>38.934852999999997</v>
      </c>
      <c r="G6810" s="3">
        <v>3.2898499999999999</v>
      </c>
    </row>
    <row r="6811" spans="1:8">
      <c r="A6811" s="3" t="s">
        <v>61</v>
      </c>
      <c r="B6811" s="3">
        <v>2012</v>
      </c>
      <c r="C6811" s="3">
        <v>213</v>
      </c>
      <c r="E6811" s="3">
        <v>-1.3933051999999999</v>
      </c>
      <c r="F6811" s="3">
        <v>38.934852999999997</v>
      </c>
      <c r="G6811" s="3">
        <v>2.8901430000000001</v>
      </c>
    </row>
    <row r="6812" spans="1:8">
      <c r="A6812" s="3" t="s">
        <v>61</v>
      </c>
      <c r="B6812" s="3">
        <v>2012</v>
      </c>
      <c r="C6812" s="3">
        <v>213</v>
      </c>
      <c r="E6812" s="3">
        <v>-1.3933051999999999</v>
      </c>
      <c r="F6812" s="3">
        <v>38.934852999999997</v>
      </c>
      <c r="G6812" s="3">
        <v>2.7745519999999999</v>
      </c>
    </row>
    <row r="6813" spans="1:8">
      <c r="A6813" s="3" t="s">
        <v>61</v>
      </c>
      <c r="B6813" s="3">
        <v>2012</v>
      </c>
      <c r="C6813" s="3">
        <v>213</v>
      </c>
      <c r="E6813" s="3">
        <v>-1.3933051999999999</v>
      </c>
      <c r="F6813" s="3">
        <v>38.934852999999997</v>
      </c>
      <c r="G6813" s="3">
        <v>2.935622</v>
      </c>
    </row>
    <row r="6814" spans="1:8">
      <c r="A6814" s="3" t="s">
        <v>61</v>
      </c>
      <c r="B6814" s="3">
        <v>2012</v>
      </c>
      <c r="C6814" s="3">
        <v>213</v>
      </c>
      <c r="E6814" s="3">
        <v>-1.3933051999999999</v>
      </c>
      <c r="F6814" s="3">
        <v>38.934852999999997</v>
      </c>
      <c r="G6814" s="3">
        <v>3.1926040000000002</v>
      </c>
    </row>
    <row r="6815" spans="1:8">
      <c r="A6815" s="3" t="s">
        <v>61</v>
      </c>
      <c r="B6815" s="3">
        <v>2012</v>
      </c>
      <c r="C6815" s="3">
        <v>213</v>
      </c>
      <c r="E6815" s="3">
        <v>-1.3933051999999999</v>
      </c>
      <c r="F6815" s="3">
        <v>38.934852999999997</v>
      </c>
      <c r="G6815" s="3">
        <v>3.2110530000000002</v>
      </c>
      <c r="H6815" s="3">
        <v>-0.7226359</v>
      </c>
    </row>
    <row r="6816" spans="1:8">
      <c r="A6816" s="3" t="s">
        <v>61</v>
      </c>
      <c r="B6816" s="3">
        <v>2012</v>
      </c>
      <c r="C6816" s="3">
        <v>213</v>
      </c>
      <c r="E6816" s="3">
        <v>-1.3933051999999999</v>
      </c>
      <c r="F6816" s="3">
        <v>38.934852999999997</v>
      </c>
      <c r="G6816" s="3">
        <v>3.0147659999999998</v>
      </c>
      <c r="H6816" s="3">
        <v>-0.66363850000000002</v>
      </c>
    </row>
    <row r="6817" spans="1:8">
      <c r="A6817" s="3" t="s">
        <v>61</v>
      </c>
      <c r="B6817" s="3">
        <v>2012</v>
      </c>
      <c r="C6817" s="3">
        <v>213</v>
      </c>
      <c r="E6817" s="3">
        <v>-1.3933051999999999</v>
      </c>
      <c r="F6817" s="3">
        <v>38.934852999999997</v>
      </c>
      <c r="G6817" s="3">
        <v>3.1462379999999999</v>
      </c>
      <c r="H6817" s="3">
        <v>-0.68246810000000002</v>
      </c>
    </row>
    <row r="6818" spans="1:8">
      <c r="A6818" s="3" t="s">
        <v>61</v>
      </c>
      <c r="B6818" s="3">
        <v>2013</v>
      </c>
      <c r="C6818" s="3">
        <v>213</v>
      </c>
      <c r="E6818" s="3">
        <v>-1.4796908</v>
      </c>
      <c r="F6818" s="3">
        <v>40.436047000000002</v>
      </c>
      <c r="G6818" s="3">
        <v>2.5438800000000001</v>
      </c>
      <c r="H6818" s="3">
        <v>-0.6938337</v>
      </c>
    </row>
    <row r="6819" spans="1:8">
      <c r="A6819" s="3" t="s">
        <v>61</v>
      </c>
      <c r="B6819" s="3">
        <v>2013</v>
      </c>
      <c r="C6819" s="3">
        <v>213</v>
      </c>
      <c r="E6819" s="3">
        <v>-1.4796908</v>
      </c>
      <c r="F6819" s="3">
        <v>40.436047000000002</v>
      </c>
      <c r="G6819" s="3">
        <v>2.54522</v>
      </c>
    </row>
    <row r="6820" spans="1:8">
      <c r="A6820" s="3" t="s">
        <v>61</v>
      </c>
      <c r="B6820" s="3">
        <v>2013</v>
      </c>
      <c r="C6820" s="3">
        <v>213</v>
      </c>
      <c r="E6820" s="3">
        <v>-1.4796908</v>
      </c>
      <c r="F6820" s="3">
        <v>40.436047000000002</v>
      </c>
      <c r="G6820" s="3">
        <v>2.3762460000000001</v>
      </c>
    </row>
    <row r="6821" spans="1:8">
      <c r="A6821" s="3" t="s">
        <v>61</v>
      </c>
      <c r="B6821" s="3">
        <v>2013</v>
      </c>
      <c r="C6821" s="3">
        <v>213</v>
      </c>
      <c r="E6821" s="3">
        <v>-1.4796908</v>
      </c>
      <c r="F6821" s="3">
        <v>40.436047000000002</v>
      </c>
      <c r="G6821" s="3">
        <v>2.3674200000000001</v>
      </c>
    </row>
    <row r="6822" spans="1:8">
      <c r="A6822" s="3" t="s">
        <v>61</v>
      </c>
      <c r="B6822" s="3">
        <v>2013</v>
      </c>
      <c r="C6822" s="3">
        <v>213</v>
      </c>
      <c r="E6822" s="3">
        <v>-1.4796908</v>
      </c>
      <c r="F6822" s="3">
        <v>40.436047000000002</v>
      </c>
      <c r="G6822" s="3">
        <v>2.3724020000000001</v>
      </c>
    </row>
    <row r="6823" spans="1:8">
      <c r="A6823" s="3" t="s">
        <v>61</v>
      </c>
      <c r="B6823" s="3">
        <v>2013</v>
      </c>
      <c r="C6823" s="3">
        <v>213</v>
      </c>
      <c r="E6823" s="3">
        <v>-1.4796908</v>
      </c>
      <c r="F6823" s="3">
        <v>40.436047000000002</v>
      </c>
      <c r="G6823" s="3">
        <v>2.2616869999999998</v>
      </c>
    </row>
    <row r="6824" spans="1:8">
      <c r="A6824" s="3" t="s">
        <v>61</v>
      </c>
      <c r="B6824" s="3">
        <v>2013</v>
      </c>
      <c r="C6824" s="3">
        <v>213</v>
      </c>
      <c r="E6824" s="3">
        <v>-1.4796908</v>
      </c>
      <c r="F6824" s="3">
        <v>40.436047000000002</v>
      </c>
      <c r="G6824" s="3">
        <v>2.070452</v>
      </c>
    </row>
    <row r="6825" spans="1:8">
      <c r="A6825" s="3" t="s">
        <v>61</v>
      </c>
      <c r="B6825" s="3">
        <v>2013</v>
      </c>
      <c r="C6825" s="3">
        <v>213</v>
      </c>
      <c r="E6825" s="3">
        <v>-1.4796908</v>
      </c>
      <c r="F6825" s="3">
        <v>40.436047000000002</v>
      </c>
      <c r="G6825" s="3">
        <v>2.1623450000000002</v>
      </c>
    </row>
    <row r="6826" spans="1:8">
      <c r="A6826" s="3" t="s">
        <v>61</v>
      </c>
      <c r="B6826" s="3">
        <v>2013</v>
      </c>
      <c r="C6826" s="3">
        <v>213</v>
      </c>
      <c r="E6826" s="3">
        <v>-1.4796908</v>
      </c>
      <c r="F6826" s="3">
        <v>40.436047000000002</v>
      </c>
      <c r="G6826" s="3">
        <v>2.0466440000000001</v>
      </c>
    </row>
    <row r="6827" spans="1:8">
      <c r="A6827" s="3" t="s">
        <v>61</v>
      </c>
      <c r="B6827" s="3">
        <v>2013</v>
      </c>
      <c r="C6827" s="3">
        <v>213</v>
      </c>
      <c r="E6827" s="3">
        <v>-1.4796908</v>
      </c>
      <c r="F6827" s="3">
        <v>40.436047000000002</v>
      </c>
      <c r="G6827" s="3">
        <v>2.0466440000000001</v>
      </c>
      <c r="H6827" s="3">
        <v>-0.95794860000000004</v>
      </c>
    </row>
    <row r="6828" spans="1:8">
      <c r="A6828" s="3" t="s">
        <v>61</v>
      </c>
      <c r="B6828" s="3">
        <v>2013</v>
      </c>
      <c r="C6828" s="3">
        <v>213</v>
      </c>
      <c r="E6828" s="3">
        <v>-1.4796908</v>
      </c>
      <c r="F6828" s="3">
        <v>40.436047000000002</v>
      </c>
      <c r="G6828" s="3">
        <v>2.0466440000000001</v>
      </c>
      <c r="H6828" s="3">
        <v>-0.95794860000000004</v>
      </c>
    </row>
    <row r="6829" spans="1:8">
      <c r="A6829" s="3" t="s">
        <v>61</v>
      </c>
      <c r="B6829" s="3">
        <v>2013</v>
      </c>
      <c r="C6829" s="3">
        <v>213</v>
      </c>
      <c r="E6829" s="3">
        <v>-1.4796908</v>
      </c>
      <c r="F6829" s="3">
        <v>40.436047000000002</v>
      </c>
      <c r="G6829" s="3">
        <v>2.0466440000000001</v>
      </c>
      <c r="H6829" s="3">
        <v>-0.95794860000000004</v>
      </c>
    </row>
    <row r="6830" spans="1:8">
      <c r="A6830" s="3" t="s">
        <v>61</v>
      </c>
      <c r="B6830" s="3">
        <v>2014</v>
      </c>
      <c r="C6830" s="3">
        <v>213</v>
      </c>
      <c r="E6830" s="3">
        <v>-2.3869463999999998</v>
      </c>
      <c r="F6830" s="3">
        <v>43.496071000000001</v>
      </c>
      <c r="G6830" s="3">
        <v>1.495377</v>
      </c>
      <c r="H6830" s="3">
        <v>-0.95794860000000004</v>
      </c>
    </row>
    <row r="6831" spans="1:8">
      <c r="A6831" s="3" t="s">
        <v>61</v>
      </c>
      <c r="B6831" s="3">
        <v>2014</v>
      </c>
      <c r="C6831" s="3">
        <v>213</v>
      </c>
      <c r="E6831" s="3">
        <v>-2.3869463999999998</v>
      </c>
      <c r="F6831" s="3">
        <v>43.496071000000001</v>
      </c>
      <c r="G6831" s="3">
        <v>1.0931789999999999</v>
      </c>
    </row>
    <row r="6832" spans="1:8">
      <c r="A6832" s="3" t="s">
        <v>61</v>
      </c>
      <c r="B6832" s="3">
        <v>2014</v>
      </c>
      <c r="C6832" s="3">
        <v>213</v>
      </c>
      <c r="E6832" s="3">
        <v>-2.3869463999999998</v>
      </c>
      <c r="F6832" s="3">
        <v>43.496071000000001</v>
      </c>
      <c r="G6832" s="3">
        <v>0.78857239999999995</v>
      </c>
    </row>
    <row r="6833" spans="1:8">
      <c r="A6833" s="3" t="s">
        <v>61</v>
      </c>
      <c r="B6833" s="3">
        <v>2014</v>
      </c>
      <c r="C6833" s="3">
        <v>213</v>
      </c>
      <c r="E6833" s="3">
        <v>-2.3869463999999998</v>
      </c>
      <c r="F6833" s="3">
        <v>43.496071000000001</v>
      </c>
      <c r="G6833" s="3">
        <v>0.75752870000000005</v>
      </c>
    </row>
    <row r="6834" spans="1:8">
      <c r="A6834" s="3" t="s">
        <v>61</v>
      </c>
      <c r="B6834" s="3">
        <v>2014</v>
      </c>
      <c r="C6834" s="3">
        <v>213</v>
      </c>
      <c r="E6834" s="3">
        <v>-2.3869463999999998</v>
      </c>
      <c r="F6834" s="3">
        <v>43.496071000000001</v>
      </c>
      <c r="G6834" s="3">
        <v>0.89912740000000002</v>
      </c>
    </row>
    <row r="6835" spans="1:8">
      <c r="A6835" s="3" t="s">
        <v>61</v>
      </c>
      <c r="B6835" s="3">
        <v>2014</v>
      </c>
      <c r="C6835" s="3">
        <v>213</v>
      </c>
      <c r="E6835" s="3">
        <v>-2.3869463999999998</v>
      </c>
      <c r="F6835" s="3">
        <v>43.496071000000001</v>
      </c>
      <c r="G6835" s="3">
        <v>0.79916690000000001</v>
      </c>
    </row>
    <row r="6836" spans="1:8">
      <c r="A6836" s="3" t="s">
        <v>61</v>
      </c>
      <c r="B6836" s="3">
        <v>2014</v>
      </c>
      <c r="C6836" s="3">
        <v>213</v>
      </c>
      <c r="E6836" s="3">
        <v>-2.3869463999999998</v>
      </c>
      <c r="F6836" s="3">
        <v>43.496071000000001</v>
      </c>
      <c r="G6836" s="3">
        <v>1.0315240000000001</v>
      </c>
    </row>
    <row r="6837" spans="1:8">
      <c r="A6837" s="3" t="s">
        <v>61</v>
      </c>
      <c r="B6837" s="3">
        <v>2014</v>
      </c>
      <c r="C6837" s="3">
        <v>213</v>
      </c>
      <c r="E6837" s="3">
        <v>-2.3869463999999998</v>
      </c>
      <c r="F6837" s="3">
        <v>43.496071000000001</v>
      </c>
      <c r="G6837" s="3">
        <v>0.1947055</v>
      </c>
    </row>
    <row r="6838" spans="1:8">
      <c r="A6838" s="3" t="s">
        <v>61</v>
      </c>
      <c r="B6838" s="3">
        <v>2014</v>
      </c>
      <c r="C6838" s="3">
        <v>213</v>
      </c>
      <c r="E6838" s="3">
        <v>-2.3869463999999998</v>
      </c>
      <c r="F6838" s="3">
        <v>43.496071000000001</v>
      </c>
      <c r="G6838" s="3">
        <v>3.1774299999999998E-2</v>
      </c>
    </row>
    <row r="6839" spans="1:8">
      <c r="A6839" s="3" t="s">
        <v>61</v>
      </c>
      <c r="B6839" s="3">
        <v>2014</v>
      </c>
      <c r="C6839" s="3">
        <v>213</v>
      </c>
      <c r="E6839" s="3">
        <v>-2.3869463999999998</v>
      </c>
      <c r="F6839" s="3">
        <v>43.496071000000001</v>
      </c>
      <c r="G6839" s="3">
        <v>-0.72330159999999999</v>
      </c>
      <c r="H6839" s="3">
        <v>0.30969720000000001</v>
      </c>
    </row>
    <row r="6840" spans="1:8">
      <c r="A6840" s="3" t="s">
        <v>61</v>
      </c>
      <c r="B6840" s="3">
        <v>2014</v>
      </c>
      <c r="C6840" s="3">
        <v>213</v>
      </c>
      <c r="E6840" s="3">
        <v>-2.3869463999999998</v>
      </c>
      <c r="F6840" s="3">
        <v>43.496071000000001</v>
      </c>
      <c r="G6840" s="3">
        <v>-0.69781490000000002</v>
      </c>
      <c r="H6840" s="3">
        <v>-0.56371000000000004</v>
      </c>
    </row>
    <row r="6841" spans="1:8">
      <c r="A6841" s="3" t="s">
        <v>61</v>
      </c>
      <c r="B6841" s="3">
        <v>2014</v>
      </c>
      <c r="C6841" s="3">
        <v>213</v>
      </c>
      <c r="E6841" s="3">
        <v>-2.3869463999999998</v>
      </c>
      <c r="F6841" s="3">
        <v>43.496071000000001</v>
      </c>
      <c r="G6841" s="3">
        <v>-0.63003379999999998</v>
      </c>
      <c r="H6841" s="3">
        <v>-0.52055549999999995</v>
      </c>
    </row>
    <row r="6842" spans="1:8">
      <c r="A6842" s="3" t="s">
        <v>61</v>
      </c>
      <c r="B6842" s="3">
        <v>2015</v>
      </c>
      <c r="C6842" s="3">
        <v>213</v>
      </c>
      <c r="E6842" s="3">
        <v>-3.2376239</v>
      </c>
      <c r="F6842" s="3">
        <v>44.696849999999998</v>
      </c>
      <c r="G6842" s="3">
        <v>1.744788</v>
      </c>
      <c r="H6842" s="3">
        <v>-1.136174</v>
      </c>
    </row>
    <row r="6843" spans="1:8">
      <c r="A6843" s="3" t="s">
        <v>61</v>
      </c>
      <c r="B6843" s="3">
        <v>2015</v>
      </c>
      <c r="C6843" s="3">
        <v>213</v>
      </c>
      <c r="E6843" s="3">
        <v>-3.2376239</v>
      </c>
      <c r="F6843" s="3">
        <v>44.696849999999998</v>
      </c>
      <c r="G6843" s="3">
        <v>2.02779</v>
      </c>
    </row>
    <row r="6844" spans="1:8">
      <c r="A6844" s="3" t="s">
        <v>61</v>
      </c>
      <c r="B6844" s="3">
        <v>2015</v>
      </c>
      <c r="C6844" s="3">
        <v>213</v>
      </c>
      <c r="E6844" s="3">
        <v>-3.2376239</v>
      </c>
      <c r="F6844" s="3">
        <v>44.696849999999998</v>
      </c>
      <c r="G6844" s="3">
        <v>2.0526900000000001</v>
      </c>
    </row>
    <row r="6845" spans="1:8">
      <c r="A6845" s="3" t="s">
        <v>61</v>
      </c>
      <c r="B6845" s="3">
        <v>2015</v>
      </c>
      <c r="C6845" s="3">
        <v>213</v>
      </c>
      <c r="E6845" s="3">
        <v>-3.2376239</v>
      </c>
      <c r="F6845" s="3">
        <v>44.696849999999998</v>
      </c>
      <c r="G6845" s="3">
        <v>1.85815</v>
      </c>
    </row>
    <row r="6846" spans="1:8">
      <c r="A6846" s="3" t="s">
        <v>61</v>
      </c>
      <c r="B6846" s="3">
        <v>2015</v>
      </c>
      <c r="C6846" s="3">
        <v>213</v>
      </c>
      <c r="E6846" s="3">
        <v>-3.2376239</v>
      </c>
      <c r="F6846" s="3">
        <v>44.696849999999998</v>
      </c>
      <c r="G6846" s="3">
        <v>1.9526730000000001</v>
      </c>
    </row>
    <row r="6847" spans="1:8">
      <c r="A6847" s="3" t="s">
        <v>61</v>
      </c>
      <c r="B6847" s="3">
        <v>2015</v>
      </c>
      <c r="C6847" s="3">
        <v>213</v>
      </c>
      <c r="E6847" s="3">
        <v>-3.2376239</v>
      </c>
      <c r="F6847" s="3">
        <v>44.696849999999998</v>
      </c>
      <c r="G6847" s="3">
        <v>1.469465</v>
      </c>
    </row>
    <row r="6848" spans="1:8">
      <c r="A6848" s="3" t="s">
        <v>61</v>
      </c>
      <c r="B6848" s="3">
        <v>2015</v>
      </c>
      <c r="C6848" s="3">
        <v>213</v>
      </c>
      <c r="E6848" s="3">
        <v>-3.2376239</v>
      </c>
      <c r="F6848" s="3">
        <v>44.696849999999998</v>
      </c>
      <c r="G6848" s="3">
        <v>1.2820720000000001</v>
      </c>
    </row>
    <row r="6849" spans="1:8">
      <c r="A6849" s="3" t="s">
        <v>61</v>
      </c>
      <c r="B6849" s="3">
        <v>2015</v>
      </c>
      <c r="C6849" s="3">
        <v>213</v>
      </c>
      <c r="E6849" s="3">
        <v>-3.2376239</v>
      </c>
      <c r="F6849" s="3">
        <v>44.696849999999998</v>
      </c>
      <c r="G6849" s="3">
        <v>0.99089349999999998</v>
      </c>
    </row>
    <row r="6850" spans="1:8">
      <c r="A6850" s="3" t="s">
        <v>61</v>
      </c>
      <c r="B6850" s="3">
        <v>2015</v>
      </c>
      <c r="C6850" s="3">
        <v>213</v>
      </c>
      <c r="E6850" s="3">
        <v>-3.2376239</v>
      </c>
      <c r="F6850" s="3">
        <v>44.696849999999998</v>
      </c>
      <c r="G6850" s="3">
        <v>0.90079589999999998</v>
      </c>
    </row>
    <row r="6851" spans="1:8">
      <c r="A6851" s="3" t="s">
        <v>61</v>
      </c>
      <c r="B6851" s="3">
        <v>2015</v>
      </c>
      <c r="C6851" s="3">
        <v>213</v>
      </c>
      <c r="E6851" s="3">
        <v>-3.2376239</v>
      </c>
      <c r="F6851" s="3">
        <v>44.696849999999998</v>
      </c>
      <c r="G6851" s="3">
        <v>0.75194519999999998</v>
      </c>
      <c r="H6851" s="3">
        <v>-1.8757790000000001</v>
      </c>
    </row>
    <row r="6852" spans="1:8">
      <c r="A6852" s="3" t="s">
        <v>61</v>
      </c>
      <c r="B6852" s="3">
        <v>2015</v>
      </c>
      <c r="C6852" s="3">
        <v>213</v>
      </c>
      <c r="E6852" s="3">
        <v>-3.2376239</v>
      </c>
      <c r="F6852" s="3">
        <v>44.696849999999998</v>
      </c>
      <c r="G6852" s="3">
        <v>0.36444359999999998</v>
      </c>
      <c r="H6852" s="3">
        <v>-2.0349710000000001</v>
      </c>
    </row>
    <row r="6853" spans="1:8">
      <c r="A6853" s="3" t="s">
        <v>61</v>
      </c>
      <c r="B6853" s="3">
        <v>2015</v>
      </c>
      <c r="C6853" s="3">
        <v>213</v>
      </c>
      <c r="E6853" s="3">
        <v>-3.2376239</v>
      </c>
      <c r="F6853" s="3">
        <v>44.696849999999998</v>
      </c>
      <c r="G6853" s="3">
        <v>-0.1551737</v>
      </c>
      <c r="H6853" s="3">
        <v>-2.2064650000000001</v>
      </c>
    </row>
    <row r="6854" spans="1:8">
      <c r="A6854" s="3" t="s">
        <v>61</v>
      </c>
      <c r="B6854" s="3">
        <v>2016</v>
      </c>
      <c r="C6854" s="3">
        <v>213</v>
      </c>
      <c r="E6854" s="3">
        <v>-5.4201350000000001</v>
      </c>
      <c r="F6854" s="3">
        <v>52.562645000000003</v>
      </c>
      <c r="H6854" s="3">
        <v>-2.2874690000000002</v>
      </c>
    </row>
    <row r="6855" spans="1:8">
      <c r="A6855" s="3" t="s">
        <v>61</v>
      </c>
      <c r="B6855" s="3">
        <v>2016</v>
      </c>
      <c r="C6855" s="3">
        <v>213</v>
      </c>
      <c r="E6855" s="3">
        <v>-5.4201350000000001</v>
      </c>
      <c r="F6855" s="3">
        <v>52.562645000000003</v>
      </c>
      <c r="G6855" s="3">
        <v>3.6863199999999998</v>
      </c>
    </row>
    <row r="6856" spans="1:8">
      <c r="A6856" s="3" t="s">
        <v>61</v>
      </c>
      <c r="B6856" s="3">
        <v>2016</v>
      </c>
      <c r="C6856" s="3">
        <v>213</v>
      </c>
      <c r="E6856" s="3">
        <v>-5.4201350000000001</v>
      </c>
      <c r="F6856" s="3">
        <v>52.562645000000003</v>
      </c>
      <c r="G6856" s="3">
        <v>3.5630829999999998</v>
      </c>
    </row>
    <row r="6857" spans="1:8">
      <c r="A6857" s="3" t="s">
        <v>61</v>
      </c>
      <c r="B6857" s="3">
        <v>2016</v>
      </c>
      <c r="C6857" s="3">
        <v>213</v>
      </c>
      <c r="E6857" s="3">
        <v>-5.4201350000000001</v>
      </c>
      <c r="F6857" s="3">
        <v>52.562645000000003</v>
      </c>
      <c r="G6857" s="3">
        <v>3.2403580000000001</v>
      </c>
    </row>
    <row r="6858" spans="1:8">
      <c r="A6858" s="3" t="s">
        <v>61</v>
      </c>
      <c r="B6858" s="3">
        <v>2016</v>
      </c>
      <c r="C6858" s="3">
        <v>213</v>
      </c>
      <c r="E6858" s="3">
        <v>-5.4201350000000001</v>
      </c>
      <c r="F6858" s="3">
        <v>52.562645000000003</v>
      </c>
      <c r="G6858" s="3">
        <v>3.3300640000000001</v>
      </c>
    </row>
    <row r="6859" spans="1:8">
      <c r="A6859" s="3" t="s">
        <v>61</v>
      </c>
      <c r="B6859" s="3">
        <v>2016</v>
      </c>
      <c r="C6859" s="3">
        <v>213</v>
      </c>
      <c r="E6859" s="3">
        <v>-5.4201350000000001</v>
      </c>
      <c r="F6859" s="3">
        <v>52.562645000000003</v>
      </c>
      <c r="G6859" s="3">
        <v>3.2650920000000001</v>
      </c>
    </row>
    <row r="6860" spans="1:8">
      <c r="A6860" s="3" t="s">
        <v>61</v>
      </c>
      <c r="B6860" s="3">
        <v>2016</v>
      </c>
      <c r="C6860" s="3">
        <v>213</v>
      </c>
      <c r="E6860" s="3">
        <v>-5.4201350000000001</v>
      </c>
      <c r="F6860" s="3">
        <v>52.562645000000003</v>
      </c>
      <c r="G6860" s="3">
        <v>3.200234</v>
      </c>
    </row>
    <row r="6861" spans="1:8">
      <c r="A6861" s="3" t="s">
        <v>61</v>
      </c>
      <c r="B6861" s="3">
        <v>2016</v>
      </c>
      <c r="C6861" s="3">
        <v>213</v>
      </c>
      <c r="E6861" s="3">
        <v>-5.4201350000000001</v>
      </c>
      <c r="F6861" s="3">
        <v>52.562645000000003</v>
      </c>
      <c r="G6861" s="3">
        <v>3.282883</v>
      </c>
    </row>
    <row r="6862" spans="1:8">
      <c r="A6862" s="3" t="s">
        <v>61</v>
      </c>
      <c r="B6862" s="3">
        <v>2016</v>
      </c>
      <c r="C6862" s="3">
        <v>213</v>
      </c>
      <c r="E6862" s="3">
        <v>-5.4201350000000001</v>
      </c>
      <c r="F6862" s="3">
        <v>52.562645000000003</v>
      </c>
      <c r="G6862" s="3">
        <v>3.2484160000000002</v>
      </c>
    </row>
    <row r="6863" spans="1:8">
      <c r="A6863" s="3" t="s">
        <v>61</v>
      </c>
      <c r="B6863" s="3">
        <v>2016</v>
      </c>
      <c r="C6863" s="3">
        <v>213</v>
      </c>
      <c r="E6863" s="3">
        <v>-5.4201350000000001</v>
      </c>
      <c r="F6863" s="3">
        <v>52.562645000000003</v>
      </c>
      <c r="G6863" s="3">
        <v>3.2120000000000002</v>
      </c>
      <c r="H6863" s="3">
        <v>0.24528659999999999</v>
      </c>
    </row>
    <row r="6864" spans="1:8">
      <c r="A6864" s="3" t="s">
        <v>61</v>
      </c>
      <c r="B6864" s="3">
        <v>2016</v>
      </c>
      <c r="C6864" s="3">
        <v>213</v>
      </c>
      <c r="E6864" s="3">
        <v>-5.4201350000000001</v>
      </c>
      <c r="F6864" s="3">
        <v>52.562645000000003</v>
      </c>
      <c r="G6864" s="3">
        <v>3.1480290000000002</v>
      </c>
      <c r="H6864" s="3">
        <v>1.8666200000000001E-2</v>
      </c>
    </row>
    <row r="6865" spans="1:8">
      <c r="A6865" s="3" t="s">
        <v>61</v>
      </c>
      <c r="B6865" s="3">
        <v>2016</v>
      </c>
      <c r="C6865" s="3">
        <v>213</v>
      </c>
      <c r="E6865" s="3">
        <v>-5.4201350000000001</v>
      </c>
      <c r="F6865" s="3">
        <v>52.562645000000003</v>
      </c>
      <c r="G6865" s="3">
        <v>2.9065379999999998</v>
      </c>
      <c r="H6865" s="3">
        <v>2.4432200000000001E-2</v>
      </c>
    </row>
    <row r="6866" spans="1:8">
      <c r="A6866" s="3" t="s">
        <v>61</v>
      </c>
      <c r="B6866" s="3">
        <v>2017</v>
      </c>
      <c r="C6866" s="3">
        <v>213</v>
      </c>
      <c r="E6866" s="3">
        <v>-5.5552263000000002</v>
      </c>
      <c r="F6866" s="3">
        <v>53.060181</v>
      </c>
      <c r="G6866" s="3">
        <v>3.184326</v>
      </c>
      <c r="H6866" s="3">
        <v>8.1101900000000005E-2</v>
      </c>
    </row>
    <row r="6867" spans="1:8">
      <c r="A6867" s="3" t="s">
        <v>61</v>
      </c>
      <c r="B6867" s="3">
        <v>2017</v>
      </c>
      <c r="C6867" s="3">
        <v>213</v>
      </c>
      <c r="E6867" s="3">
        <v>-5.5552263000000002</v>
      </c>
      <c r="F6867" s="3">
        <v>53.060181</v>
      </c>
      <c r="G6867" s="3">
        <v>3.179576</v>
      </c>
    </row>
    <row r="6868" spans="1:8">
      <c r="A6868" s="3" t="s">
        <v>61</v>
      </c>
      <c r="B6868" s="3">
        <v>2017</v>
      </c>
      <c r="C6868" s="3">
        <v>213</v>
      </c>
      <c r="E6868" s="3">
        <v>-5.5552263000000002</v>
      </c>
      <c r="F6868" s="3">
        <v>53.060181</v>
      </c>
      <c r="G6868" s="3">
        <v>3.0802260000000001</v>
      </c>
    </row>
    <row r="6869" spans="1:8">
      <c r="A6869" s="3" t="s">
        <v>61</v>
      </c>
      <c r="B6869" s="3">
        <v>2017</v>
      </c>
      <c r="C6869" s="3">
        <v>213</v>
      </c>
      <c r="E6869" s="3">
        <v>-5.5552263000000002</v>
      </c>
      <c r="F6869" s="3">
        <v>53.060181</v>
      </c>
      <c r="G6869" s="3">
        <v>2.974799</v>
      </c>
    </row>
    <row r="6870" spans="1:8">
      <c r="A6870" s="3" t="s">
        <v>61</v>
      </c>
      <c r="B6870" s="3">
        <v>2017</v>
      </c>
      <c r="C6870" s="3">
        <v>213</v>
      </c>
      <c r="E6870" s="3">
        <v>-5.5552263000000002</v>
      </c>
      <c r="F6870" s="3">
        <v>53.060181</v>
      </c>
      <c r="G6870" s="3">
        <v>3.022443</v>
      </c>
    </row>
    <row r="6871" spans="1:8">
      <c r="A6871" s="3" t="s">
        <v>61</v>
      </c>
      <c r="B6871" s="3">
        <v>2017</v>
      </c>
      <c r="C6871" s="3">
        <v>213</v>
      </c>
      <c r="E6871" s="3">
        <v>-5.5552263000000002</v>
      </c>
      <c r="F6871" s="3">
        <v>53.060181</v>
      </c>
      <c r="G6871" s="3">
        <v>2.7000549999999999</v>
      </c>
    </row>
    <row r="6872" spans="1:8">
      <c r="A6872" s="3" t="s">
        <v>61</v>
      </c>
      <c r="B6872" s="3">
        <v>2017</v>
      </c>
      <c r="C6872" s="3">
        <v>213</v>
      </c>
      <c r="E6872" s="3">
        <v>-5.5552263000000002</v>
      </c>
      <c r="F6872" s="3">
        <v>53.060181</v>
      </c>
      <c r="G6872" s="3">
        <v>2.7425259999999998</v>
      </c>
    </row>
    <row r="6873" spans="1:8">
      <c r="A6873" s="3" t="s">
        <v>61</v>
      </c>
      <c r="B6873" s="3">
        <v>2017</v>
      </c>
      <c r="C6873" s="3">
        <v>213</v>
      </c>
      <c r="E6873" s="3">
        <v>-5.5552263000000002</v>
      </c>
      <c r="F6873" s="3">
        <v>53.060181</v>
      </c>
      <c r="G6873" s="3">
        <v>2.842991</v>
      </c>
    </row>
    <row r="6874" spans="1:8">
      <c r="A6874" s="3" t="s">
        <v>61</v>
      </c>
      <c r="B6874" s="3">
        <v>2017</v>
      </c>
      <c r="C6874" s="3">
        <v>213</v>
      </c>
      <c r="E6874" s="3">
        <v>-5.5552263000000002</v>
      </c>
      <c r="F6874" s="3">
        <v>53.060181</v>
      </c>
      <c r="G6874" s="3">
        <v>3.004006</v>
      </c>
    </row>
    <row r="6875" spans="1:8">
      <c r="A6875" s="3" t="s">
        <v>61</v>
      </c>
      <c r="B6875" s="3">
        <v>2017</v>
      </c>
      <c r="C6875" s="3">
        <v>213</v>
      </c>
      <c r="E6875" s="3">
        <v>-5.5552263000000002</v>
      </c>
      <c r="F6875" s="3">
        <v>53.060181</v>
      </c>
      <c r="G6875" s="3">
        <v>3.003034</v>
      </c>
      <c r="H6875" s="3">
        <v>0.47570750000000001</v>
      </c>
    </row>
    <row r="6876" spans="1:8">
      <c r="A6876" s="3" t="s">
        <v>61</v>
      </c>
      <c r="B6876" s="3">
        <v>2017</v>
      </c>
      <c r="C6876" s="3">
        <v>213</v>
      </c>
      <c r="E6876" s="3">
        <v>-5.5552263000000002</v>
      </c>
      <c r="F6876" s="3">
        <v>53.060181</v>
      </c>
      <c r="G6876" s="3">
        <v>3.2272379999999998</v>
      </c>
      <c r="H6876" s="3">
        <v>0.33002690000000001</v>
      </c>
    </row>
    <row r="6877" spans="1:8">
      <c r="A6877" s="3" t="s">
        <v>61</v>
      </c>
      <c r="B6877" s="3">
        <v>2017</v>
      </c>
      <c r="C6877" s="3">
        <v>213</v>
      </c>
      <c r="E6877" s="3">
        <v>-5.5552263000000002</v>
      </c>
      <c r="F6877" s="3">
        <v>53.060181</v>
      </c>
      <c r="G6877" s="3">
        <v>3.128088</v>
      </c>
      <c r="H6877" s="3">
        <v>0.34692060000000002</v>
      </c>
    </row>
    <row r="6878" spans="1:8">
      <c r="A6878" s="3" t="s">
        <v>61</v>
      </c>
      <c r="B6878" s="3">
        <v>2018</v>
      </c>
      <c r="C6878" s="3">
        <v>213</v>
      </c>
      <c r="E6878" s="3">
        <v>-5.0795826999999996</v>
      </c>
      <c r="F6878" s="3">
        <v>57.027842999999997</v>
      </c>
      <c r="G6878" s="3">
        <v>3.118932</v>
      </c>
      <c r="H6878" s="3">
        <v>0.38589000000000001</v>
      </c>
    </row>
    <row r="6879" spans="1:8">
      <c r="A6879" s="3" t="s">
        <v>61</v>
      </c>
      <c r="B6879" s="3">
        <v>2018</v>
      </c>
      <c r="C6879" s="3">
        <v>213</v>
      </c>
      <c r="E6879" s="3">
        <v>-5.0795826999999996</v>
      </c>
      <c r="F6879" s="3">
        <v>57.027842999999997</v>
      </c>
      <c r="G6879" s="3">
        <v>3.1759270000000002</v>
      </c>
    </row>
    <row r="6880" spans="1:8">
      <c r="A6880" s="3" t="s">
        <v>61</v>
      </c>
      <c r="B6880" s="3">
        <v>2018</v>
      </c>
      <c r="C6880" s="3">
        <v>213</v>
      </c>
      <c r="E6880" s="3">
        <v>-5.0795826999999996</v>
      </c>
      <c r="F6880" s="3">
        <v>57.027842999999997</v>
      </c>
      <c r="G6880" s="3">
        <v>3.142506</v>
      </c>
    </row>
    <row r="6881" spans="1:8">
      <c r="A6881" s="3" t="s">
        <v>61</v>
      </c>
      <c r="B6881" s="3">
        <v>2018</v>
      </c>
      <c r="C6881" s="3">
        <v>213</v>
      </c>
      <c r="E6881" s="3">
        <v>-5.0795826999999996</v>
      </c>
      <c r="F6881" s="3">
        <v>57.027842999999997</v>
      </c>
      <c r="G6881" s="3">
        <v>3.2617479999999999</v>
      </c>
    </row>
    <row r="6882" spans="1:8">
      <c r="A6882" s="3" t="s">
        <v>61</v>
      </c>
      <c r="B6882" s="3">
        <v>2018</v>
      </c>
      <c r="C6882" s="3">
        <v>213</v>
      </c>
      <c r="E6882" s="3">
        <v>-5.0795826999999996</v>
      </c>
      <c r="F6882" s="3">
        <v>57.027842999999997</v>
      </c>
      <c r="G6882" s="3">
        <v>2.505719</v>
      </c>
    </row>
    <row r="6883" spans="1:8">
      <c r="A6883" s="3" t="s">
        <v>61</v>
      </c>
      <c r="B6883" s="3">
        <v>2018</v>
      </c>
      <c r="C6883" s="3">
        <v>213</v>
      </c>
      <c r="E6883" s="3">
        <v>-5.0795826999999996</v>
      </c>
      <c r="F6883" s="3">
        <v>57.027842999999997</v>
      </c>
      <c r="G6883" s="3">
        <v>1.8743639999999999</v>
      </c>
    </row>
    <row r="6884" spans="1:8">
      <c r="A6884" s="3" t="s">
        <v>61</v>
      </c>
      <c r="B6884" s="3">
        <v>2018</v>
      </c>
      <c r="C6884" s="3">
        <v>213</v>
      </c>
      <c r="E6884" s="3">
        <v>-5.0795826999999996</v>
      </c>
      <c r="F6884" s="3">
        <v>57.027842999999997</v>
      </c>
      <c r="G6884" s="3">
        <v>1.6194999999999999</v>
      </c>
      <c r="H6884" s="3">
        <v>-2.6521080000000001</v>
      </c>
    </row>
    <row r="6885" spans="1:8">
      <c r="A6885" s="3" t="s">
        <v>61</v>
      </c>
      <c r="B6885" s="3">
        <v>2018</v>
      </c>
      <c r="C6885" s="3">
        <v>213</v>
      </c>
      <c r="E6885" s="3">
        <v>-5.0795826999999996</v>
      </c>
      <c r="F6885" s="3">
        <v>57.027842999999997</v>
      </c>
      <c r="G6885" s="3">
        <v>1.440434</v>
      </c>
      <c r="H6885" s="3">
        <v>-2.2799040000000002</v>
      </c>
    </row>
    <row r="6886" spans="1:8">
      <c r="A6886" s="3" t="s">
        <v>61</v>
      </c>
      <c r="B6886" s="3">
        <v>2018</v>
      </c>
      <c r="C6886" s="3">
        <v>213</v>
      </c>
      <c r="E6886" s="3">
        <v>-5.0795826999999996</v>
      </c>
      <c r="F6886" s="3">
        <v>57.027842999999997</v>
      </c>
      <c r="G6886" s="3">
        <v>-9.0459100000000001E-2</v>
      </c>
      <c r="H6886" s="3">
        <v>-1.7306440000000001</v>
      </c>
    </row>
    <row r="6887" spans="1:8">
      <c r="A6887" s="3" t="s">
        <v>61</v>
      </c>
      <c r="B6887" s="3">
        <v>2018</v>
      </c>
      <c r="C6887" s="3">
        <v>213</v>
      </c>
      <c r="E6887" s="3">
        <v>-5.0795826999999996</v>
      </c>
      <c r="F6887" s="3">
        <v>57.027842999999997</v>
      </c>
      <c r="G6887" s="3">
        <v>-0.77909969999999995</v>
      </c>
      <c r="H6887" s="3">
        <v>-0.83751600000000004</v>
      </c>
    </row>
    <row r="6888" spans="1:8">
      <c r="A6888" s="3" t="s">
        <v>61</v>
      </c>
      <c r="B6888" s="3">
        <v>2018</v>
      </c>
      <c r="C6888" s="3">
        <v>213</v>
      </c>
      <c r="E6888" s="3">
        <v>-5.0795826999999996</v>
      </c>
      <c r="F6888" s="3">
        <v>57.027842999999997</v>
      </c>
      <c r="G6888" s="3">
        <v>-0.97549719999999995</v>
      </c>
      <c r="H6888" s="3">
        <v>-0.58758279999999996</v>
      </c>
    </row>
    <row r="6889" spans="1:8">
      <c r="A6889" s="3" t="s">
        <v>61</v>
      </c>
      <c r="B6889" s="3">
        <v>2018</v>
      </c>
      <c r="C6889" s="3">
        <v>213</v>
      </c>
      <c r="E6889" s="3">
        <v>-5.0795826999999996</v>
      </c>
      <c r="F6889" s="3">
        <v>57.027842999999997</v>
      </c>
      <c r="G6889" s="3">
        <v>-1.0726389999999999</v>
      </c>
      <c r="H6889" s="3">
        <v>-0.44557869999999999</v>
      </c>
    </row>
    <row r="6890" spans="1:8">
      <c r="A6890" s="3" t="s">
        <v>61</v>
      </c>
      <c r="B6890" s="3">
        <v>2019</v>
      </c>
      <c r="C6890" s="3">
        <v>213</v>
      </c>
      <c r="E6890" s="3">
        <v>-4.1095180999999998</v>
      </c>
      <c r="F6890" s="3">
        <v>86.430908000000002</v>
      </c>
      <c r="G6890" s="3">
        <v>2.421119</v>
      </c>
      <c r="H6890" s="3">
        <v>-0.26156580000000001</v>
      </c>
    </row>
    <row r="6891" spans="1:8">
      <c r="A6891" s="3" t="s">
        <v>61</v>
      </c>
      <c r="B6891" s="3">
        <v>2019</v>
      </c>
      <c r="C6891" s="3">
        <v>213</v>
      </c>
      <c r="E6891" s="3">
        <v>-4.1095180999999998</v>
      </c>
      <c r="F6891" s="3">
        <v>86.430908000000002</v>
      </c>
      <c r="G6891" s="3">
        <v>2.499571</v>
      </c>
      <c r="H6891" s="3">
        <v>-0.69233009999999995</v>
      </c>
    </row>
    <row r="6892" spans="1:8">
      <c r="A6892" s="3" t="s">
        <v>61</v>
      </c>
      <c r="B6892" s="3">
        <v>2019</v>
      </c>
      <c r="C6892" s="3">
        <v>213</v>
      </c>
      <c r="E6892" s="3">
        <v>-4.1095180999999998</v>
      </c>
      <c r="F6892" s="3">
        <v>86.430908000000002</v>
      </c>
      <c r="G6892" s="3">
        <v>2.4427780000000001</v>
      </c>
      <c r="H6892" s="3">
        <v>-0.61298359999999996</v>
      </c>
    </row>
    <row r="6893" spans="1:8">
      <c r="A6893" s="3" t="s">
        <v>61</v>
      </c>
      <c r="B6893" s="3">
        <v>2019</v>
      </c>
      <c r="C6893" s="3">
        <v>213</v>
      </c>
      <c r="E6893" s="3">
        <v>-4.1095180999999998</v>
      </c>
      <c r="F6893" s="3">
        <v>86.430908000000002</v>
      </c>
      <c r="G6893" s="3">
        <v>2.299229</v>
      </c>
      <c r="H6893" s="3">
        <v>-0.53937659999999998</v>
      </c>
    </row>
    <row r="6894" spans="1:8">
      <c r="A6894" s="3" t="s">
        <v>61</v>
      </c>
      <c r="B6894" s="3">
        <v>2019</v>
      </c>
      <c r="C6894" s="3">
        <v>213</v>
      </c>
      <c r="E6894" s="3">
        <v>-4.1095180999999998</v>
      </c>
      <c r="F6894" s="3">
        <v>86.430908000000002</v>
      </c>
      <c r="G6894" s="3">
        <v>2.1207240000000001</v>
      </c>
      <c r="H6894" s="3">
        <v>-0.50328360000000005</v>
      </c>
    </row>
    <row r="6895" spans="1:8">
      <c r="A6895" s="3" t="s">
        <v>61</v>
      </c>
      <c r="B6895" s="3">
        <v>2019</v>
      </c>
      <c r="C6895" s="3">
        <v>213</v>
      </c>
      <c r="E6895" s="3">
        <v>-4.1095180999999998</v>
      </c>
      <c r="F6895" s="3">
        <v>86.430908000000002</v>
      </c>
      <c r="G6895" s="3">
        <v>2.0153859999999999</v>
      </c>
      <c r="H6895" s="3">
        <v>-0.40643049999999997</v>
      </c>
    </row>
    <row r="6896" spans="1:8">
      <c r="A6896" s="3" t="s">
        <v>61</v>
      </c>
      <c r="B6896" s="3">
        <v>2019</v>
      </c>
      <c r="C6896" s="3">
        <v>213</v>
      </c>
      <c r="E6896" s="3">
        <v>-4.1095180999999998</v>
      </c>
      <c r="F6896" s="3">
        <v>86.430908000000002</v>
      </c>
      <c r="G6896" s="3">
        <v>2.0817779999999999</v>
      </c>
      <c r="H6896" s="3">
        <v>-0.28694920000000002</v>
      </c>
    </row>
    <row r="6897" spans="1:8">
      <c r="A6897" s="3" t="s">
        <v>61</v>
      </c>
      <c r="B6897" s="3">
        <v>2019</v>
      </c>
      <c r="C6897" s="3">
        <v>213</v>
      </c>
      <c r="E6897" s="3">
        <v>-4.1095180999999998</v>
      </c>
      <c r="F6897" s="3">
        <v>86.430908000000002</v>
      </c>
      <c r="G6897" s="3">
        <v>0.46840520000000002</v>
      </c>
      <c r="H6897" s="3">
        <v>-0.26953300000000002</v>
      </c>
    </row>
    <row r="6898" spans="1:8">
      <c r="A6898" s="3" t="s">
        <v>61</v>
      </c>
      <c r="B6898" s="3">
        <v>2019</v>
      </c>
      <c r="C6898" s="3">
        <v>213</v>
      </c>
      <c r="E6898" s="3">
        <v>-4.1095180999999998</v>
      </c>
      <c r="F6898" s="3">
        <v>86.430908000000002</v>
      </c>
      <c r="G6898" s="3">
        <v>-1.1757</v>
      </c>
      <c r="H6898" s="3">
        <v>-0.31439279999999997</v>
      </c>
    </row>
    <row r="6899" spans="1:8">
      <c r="A6899" s="3" t="s">
        <v>61</v>
      </c>
      <c r="B6899" s="3">
        <v>2019</v>
      </c>
      <c r="C6899" s="3">
        <v>213</v>
      </c>
      <c r="E6899" s="3">
        <v>-4.1095180999999998</v>
      </c>
      <c r="F6899" s="3">
        <v>86.430908000000002</v>
      </c>
      <c r="G6899" s="3">
        <v>-1.4074230000000001</v>
      </c>
      <c r="H6899" s="3">
        <v>-1.489933</v>
      </c>
    </row>
    <row r="6900" spans="1:8">
      <c r="A6900" s="3" t="s">
        <v>61</v>
      </c>
      <c r="B6900" s="3">
        <v>2019</v>
      </c>
      <c r="C6900" s="3">
        <v>213</v>
      </c>
      <c r="E6900" s="3">
        <v>-4.1095180999999998</v>
      </c>
      <c r="F6900" s="3">
        <v>86.430908000000002</v>
      </c>
      <c r="G6900" s="3">
        <v>-1.750189</v>
      </c>
      <c r="H6900" s="3">
        <v>-1.426426</v>
      </c>
    </row>
    <row r="6901" spans="1:8">
      <c r="A6901" s="3" t="s">
        <v>61</v>
      </c>
      <c r="B6901" s="3">
        <v>2019</v>
      </c>
      <c r="C6901" s="3">
        <v>213</v>
      </c>
      <c r="E6901" s="3">
        <v>-4.1095180999999998</v>
      </c>
      <c r="F6901" s="3">
        <v>86.430908000000002</v>
      </c>
      <c r="G6901" s="3">
        <v>-1.776885</v>
      </c>
      <c r="H6901" s="3">
        <v>-1.422771</v>
      </c>
    </row>
    <row r="6902" spans="1:8">
      <c r="A6902" s="3" t="s">
        <v>62</v>
      </c>
      <c r="B6902" s="3">
        <v>1995</v>
      </c>
      <c r="C6902" s="3">
        <v>228</v>
      </c>
    </row>
    <row r="6903" spans="1:8">
      <c r="A6903" s="3" t="s">
        <v>62</v>
      </c>
      <c r="B6903" s="3">
        <v>1995</v>
      </c>
      <c r="C6903" s="3">
        <v>228</v>
      </c>
    </row>
    <row r="6904" spans="1:8">
      <c r="A6904" s="3" t="s">
        <v>62</v>
      </c>
      <c r="B6904" s="3">
        <v>1995</v>
      </c>
      <c r="C6904" s="3">
        <v>228</v>
      </c>
    </row>
    <row r="6905" spans="1:8">
      <c r="A6905" s="3" t="s">
        <v>62</v>
      </c>
      <c r="B6905" s="3">
        <v>1995</v>
      </c>
      <c r="C6905" s="3">
        <v>228</v>
      </c>
      <c r="G6905" s="3">
        <v>5.8666669999999996</v>
      </c>
    </row>
    <row r="6906" spans="1:8">
      <c r="A6906" s="3" t="s">
        <v>62</v>
      </c>
      <c r="B6906" s="3">
        <v>1995</v>
      </c>
      <c r="C6906" s="3">
        <v>228</v>
      </c>
      <c r="G6906" s="3">
        <v>5.8666669999999996</v>
      </c>
    </row>
    <row r="6907" spans="1:8">
      <c r="A6907" s="3" t="s">
        <v>62</v>
      </c>
      <c r="B6907" s="3">
        <v>1995</v>
      </c>
      <c r="C6907" s="3">
        <v>228</v>
      </c>
      <c r="G6907" s="3">
        <v>5.8666669999999996</v>
      </c>
    </row>
    <row r="6908" spans="1:8">
      <c r="A6908" s="3" t="s">
        <v>62</v>
      </c>
      <c r="B6908" s="3">
        <v>1995</v>
      </c>
      <c r="C6908" s="3">
        <v>228</v>
      </c>
      <c r="G6908" s="3">
        <v>5.8666669999999996</v>
      </c>
    </row>
    <row r="6909" spans="1:8">
      <c r="A6909" s="3" t="s">
        <v>62</v>
      </c>
      <c r="B6909" s="3">
        <v>1995</v>
      </c>
      <c r="C6909" s="3">
        <v>228</v>
      </c>
      <c r="G6909" s="3">
        <v>5.8666669999999996</v>
      </c>
    </row>
    <row r="6910" spans="1:8">
      <c r="A6910" s="3" t="s">
        <v>62</v>
      </c>
      <c r="B6910" s="3">
        <v>1995</v>
      </c>
      <c r="C6910" s="3">
        <v>228</v>
      </c>
      <c r="G6910" s="3">
        <v>5.8666669999999996</v>
      </c>
    </row>
    <row r="6911" spans="1:8">
      <c r="A6911" s="3" t="s">
        <v>62</v>
      </c>
      <c r="B6911" s="3">
        <v>1995</v>
      </c>
      <c r="C6911" s="3">
        <v>228</v>
      </c>
      <c r="G6911" s="3">
        <v>6.4428570000000001</v>
      </c>
    </row>
    <row r="6912" spans="1:8">
      <c r="A6912" s="3" t="s">
        <v>62</v>
      </c>
      <c r="B6912" s="3">
        <v>1995</v>
      </c>
      <c r="C6912" s="3">
        <v>228</v>
      </c>
      <c r="G6912" s="3">
        <v>6.4428570000000001</v>
      </c>
    </row>
    <row r="6913" spans="1:7">
      <c r="A6913" s="3" t="s">
        <v>62</v>
      </c>
      <c r="B6913" s="3">
        <v>1995</v>
      </c>
      <c r="C6913" s="3">
        <v>228</v>
      </c>
      <c r="G6913" s="3">
        <v>6.4428570000000001</v>
      </c>
    </row>
    <row r="6914" spans="1:7">
      <c r="A6914" s="3" t="s">
        <v>62</v>
      </c>
      <c r="B6914" s="3">
        <v>1996</v>
      </c>
      <c r="C6914" s="3">
        <v>228</v>
      </c>
      <c r="E6914" s="3">
        <v>4.0969543000000002</v>
      </c>
      <c r="F6914" s="3">
        <v>17.372316000000001</v>
      </c>
    </row>
    <row r="6915" spans="1:7">
      <c r="A6915" s="3" t="s">
        <v>62</v>
      </c>
      <c r="B6915" s="3">
        <v>1996</v>
      </c>
      <c r="C6915" s="3">
        <v>228</v>
      </c>
      <c r="E6915" s="3">
        <v>4.0969543000000002</v>
      </c>
      <c r="F6915" s="3">
        <v>17.372316000000001</v>
      </c>
    </row>
    <row r="6916" spans="1:7">
      <c r="A6916" s="3" t="s">
        <v>62</v>
      </c>
      <c r="B6916" s="3">
        <v>1996</v>
      </c>
      <c r="C6916" s="3">
        <v>228</v>
      </c>
      <c r="E6916" s="3">
        <v>4.0969543000000002</v>
      </c>
      <c r="F6916" s="3">
        <v>17.372316000000001</v>
      </c>
    </row>
    <row r="6917" spans="1:7">
      <c r="A6917" s="3" t="s">
        <v>62</v>
      </c>
      <c r="B6917" s="3">
        <v>1996</v>
      </c>
      <c r="C6917" s="3">
        <v>228</v>
      </c>
      <c r="E6917" s="3">
        <v>4.0969543000000002</v>
      </c>
      <c r="F6917" s="3">
        <v>17.372316000000001</v>
      </c>
      <c r="G6917" s="3">
        <v>5.8250000000000002</v>
      </c>
    </row>
    <row r="6918" spans="1:7">
      <c r="A6918" s="3" t="s">
        <v>62</v>
      </c>
      <c r="B6918" s="3">
        <v>1996</v>
      </c>
      <c r="C6918" s="3">
        <v>228</v>
      </c>
      <c r="E6918" s="3">
        <v>4.0969543000000002</v>
      </c>
      <c r="F6918" s="3">
        <v>17.372316000000001</v>
      </c>
      <c r="G6918" s="3">
        <v>5.8250000000000002</v>
      </c>
    </row>
    <row r="6919" spans="1:7">
      <c r="A6919" s="3" t="s">
        <v>62</v>
      </c>
      <c r="B6919" s="3">
        <v>1996</v>
      </c>
      <c r="C6919" s="3">
        <v>228</v>
      </c>
      <c r="E6919" s="3">
        <v>4.0969543000000002</v>
      </c>
      <c r="F6919" s="3">
        <v>17.372316000000001</v>
      </c>
      <c r="G6919" s="3">
        <v>5.8250000000000002</v>
      </c>
    </row>
    <row r="6920" spans="1:7">
      <c r="A6920" s="3" t="s">
        <v>62</v>
      </c>
      <c r="B6920" s="3">
        <v>1996</v>
      </c>
      <c r="C6920" s="3">
        <v>228</v>
      </c>
      <c r="E6920" s="3">
        <v>4.0969543000000002</v>
      </c>
      <c r="F6920" s="3">
        <v>17.372316000000001</v>
      </c>
      <c r="G6920" s="3">
        <v>5.8250000000000002</v>
      </c>
    </row>
    <row r="6921" spans="1:7">
      <c r="A6921" s="3" t="s">
        <v>62</v>
      </c>
      <c r="B6921" s="3">
        <v>1996</v>
      </c>
      <c r="C6921" s="3">
        <v>228</v>
      </c>
      <c r="E6921" s="3">
        <v>4.0969543000000002</v>
      </c>
      <c r="F6921" s="3">
        <v>17.372316000000001</v>
      </c>
      <c r="G6921" s="3">
        <v>5.8250000000000002</v>
      </c>
    </row>
    <row r="6922" spans="1:7">
      <c r="A6922" s="3" t="s">
        <v>62</v>
      </c>
      <c r="B6922" s="3">
        <v>1996</v>
      </c>
      <c r="C6922" s="3">
        <v>228</v>
      </c>
      <c r="E6922" s="3">
        <v>4.0969543000000002</v>
      </c>
      <c r="F6922" s="3">
        <v>17.372316000000001</v>
      </c>
      <c r="G6922" s="3">
        <v>5.8250000000000002</v>
      </c>
    </row>
    <row r="6923" spans="1:7">
      <c r="A6923" s="3" t="s">
        <v>62</v>
      </c>
      <c r="B6923" s="3">
        <v>1996</v>
      </c>
      <c r="C6923" s="3">
        <v>228</v>
      </c>
      <c r="E6923" s="3">
        <v>4.0969543000000002</v>
      </c>
      <c r="F6923" s="3">
        <v>17.372316000000001</v>
      </c>
      <c r="G6923" s="3">
        <v>5.1916669999999998</v>
      </c>
    </row>
    <row r="6924" spans="1:7">
      <c r="A6924" s="3" t="s">
        <v>62</v>
      </c>
      <c r="B6924" s="3">
        <v>1996</v>
      </c>
      <c r="C6924" s="3">
        <v>228</v>
      </c>
      <c r="E6924" s="3">
        <v>4.0969543000000002</v>
      </c>
      <c r="F6924" s="3">
        <v>17.372316000000001</v>
      </c>
      <c r="G6924" s="3">
        <v>5.1916669999999998</v>
      </c>
    </row>
    <row r="6925" spans="1:7">
      <c r="A6925" s="3" t="s">
        <v>62</v>
      </c>
      <c r="B6925" s="3">
        <v>1996</v>
      </c>
      <c r="C6925" s="3">
        <v>228</v>
      </c>
      <c r="E6925" s="3">
        <v>4.0969543000000002</v>
      </c>
      <c r="F6925" s="3">
        <v>17.372316000000001</v>
      </c>
      <c r="G6925" s="3">
        <v>5.1916669999999998</v>
      </c>
    </row>
    <row r="6926" spans="1:7">
      <c r="A6926" s="3" t="s">
        <v>62</v>
      </c>
      <c r="B6926" s="3">
        <v>1997</v>
      </c>
      <c r="C6926" s="3">
        <v>228</v>
      </c>
      <c r="E6926" s="3">
        <v>2.8466737000000002</v>
      </c>
      <c r="F6926" s="3">
        <v>14.687595</v>
      </c>
    </row>
    <row r="6927" spans="1:7">
      <c r="A6927" s="3" t="s">
        <v>62</v>
      </c>
      <c r="B6927" s="3">
        <v>1997</v>
      </c>
      <c r="C6927" s="3">
        <v>228</v>
      </c>
      <c r="E6927" s="3">
        <v>2.8466737000000002</v>
      </c>
      <c r="F6927" s="3">
        <v>14.687595</v>
      </c>
    </row>
    <row r="6928" spans="1:7">
      <c r="A6928" s="3" t="s">
        <v>62</v>
      </c>
      <c r="B6928" s="3">
        <v>1997</v>
      </c>
      <c r="C6928" s="3">
        <v>228</v>
      </c>
      <c r="E6928" s="3">
        <v>2.8466737000000002</v>
      </c>
      <c r="F6928" s="3">
        <v>14.687595</v>
      </c>
    </row>
    <row r="6929" spans="1:6">
      <c r="A6929" s="3" t="s">
        <v>62</v>
      </c>
      <c r="B6929" s="3">
        <v>1997</v>
      </c>
      <c r="C6929" s="3">
        <v>228</v>
      </c>
      <c r="E6929" s="3">
        <v>2.8466737000000002</v>
      </c>
      <c r="F6929" s="3">
        <v>14.687595</v>
      </c>
    </row>
    <row r="6930" spans="1:6">
      <c r="A6930" s="3" t="s">
        <v>62</v>
      </c>
      <c r="B6930" s="3">
        <v>1997</v>
      </c>
      <c r="C6930" s="3">
        <v>228</v>
      </c>
      <c r="E6930" s="3">
        <v>2.8466737000000002</v>
      </c>
      <c r="F6930" s="3">
        <v>14.687595</v>
      </c>
    </row>
    <row r="6931" spans="1:6">
      <c r="A6931" s="3" t="s">
        <v>62</v>
      </c>
      <c r="B6931" s="3">
        <v>1997</v>
      </c>
      <c r="C6931" s="3">
        <v>228</v>
      </c>
      <c r="E6931" s="3">
        <v>2.8466737000000002</v>
      </c>
      <c r="F6931" s="3">
        <v>14.687595</v>
      </c>
    </row>
    <row r="6932" spans="1:6">
      <c r="A6932" s="3" t="s">
        <v>62</v>
      </c>
      <c r="B6932" s="3">
        <v>1997</v>
      </c>
      <c r="C6932" s="3">
        <v>228</v>
      </c>
      <c r="E6932" s="3">
        <v>2.8466737000000002</v>
      </c>
      <c r="F6932" s="3">
        <v>14.687595</v>
      </c>
    </row>
    <row r="6933" spans="1:6">
      <c r="A6933" s="3" t="s">
        <v>62</v>
      </c>
      <c r="B6933" s="3">
        <v>1997</v>
      </c>
      <c r="C6933" s="3">
        <v>228</v>
      </c>
      <c r="E6933" s="3">
        <v>2.8466737000000002</v>
      </c>
      <c r="F6933" s="3">
        <v>14.687595</v>
      </c>
    </row>
    <row r="6934" spans="1:6">
      <c r="A6934" s="3" t="s">
        <v>62</v>
      </c>
      <c r="B6934" s="3">
        <v>1997</v>
      </c>
      <c r="C6934" s="3">
        <v>228</v>
      </c>
      <c r="E6934" s="3">
        <v>2.8466737000000002</v>
      </c>
      <c r="F6934" s="3">
        <v>14.687595</v>
      </c>
    </row>
    <row r="6935" spans="1:6">
      <c r="A6935" s="3" t="s">
        <v>62</v>
      </c>
      <c r="B6935" s="3">
        <v>1997</v>
      </c>
      <c r="C6935" s="3">
        <v>228</v>
      </c>
      <c r="E6935" s="3">
        <v>2.8466737000000002</v>
      </c>
      <c r="F6935" s="3">
        <v>14.687595</v>
      </c>
    </row>
    <row r="6936" spans="1:6">
      <c r="A6936" s="3" t="s">
        <v>62</v>
      </c>
      <c r="B6936" s="3">
        <v>1997</v>
      </c>
      <c r="C6936" s="3">
        <v>228</v>
      </c>
      <c r="E6936" s="3">
        <v>2.8466737000000002</v>
      </c>
      <c r="F6936" s="3">
        <v>14.687595</v>
      </c>
    </row>
    <row r="6937" spans="1:6">
      <c r="A6937" s="3" t="s">
        <v>62</v>
      </c>
      <c r="B6937" s="3">
        <v>1997</v>
      </c>
      <c r="C6937" s="3">
        <v>228</v>
      </c>
      <c r="E6937" s="3">
        <v>2.8466737000000002</v>
      </c>
      <c r="F6937" s="3">
        <v>14.687595</v>
      </c>
    </row>
    <row r="6938" spans="1:6">
      <c r="A6938" s="3" t="s">
        <v>62</v>
      </c>
      <c r="B6938" s="3">
        <v>1998</v>
      </c>
      <c r="C6938" s="3">
        <v>228</v>
      </c>
      <c r="E6938" s="3">
        <v>2.7177658</v>
      </c>
      <c r="F6938" s="3">
        <v>12.903585</v>
      </c>
    </row>
    <row r="6939" spans="1:6">
      <c r="A6939" s="3" t="s">
        <v>62</v>
      </c>
      <c r="B6939" s="3">
        <v>1998</v>
      </c>
      <c r="C6939" s="3">
        <v>228</v>
      </c>
      <c r="E6939" s="3">
        <v>2.7177658</v>
      </c>
      <c r="F6939" s="3">
        <v>12.903585</v>
      </c>
    </row>
    <row r="6940" spans="1:6">
      <c r="A6940" s="3" t="s">
        <v>62</v>
      </c>
      <c r="B6940" s="3">
        <v>1998</v>
      </c>
      <c r="C6940" s="3">
        <v>228</v>
      </c>
      <c r="E6940" s="3">
        <v>2.7177658</v>
      </c>
      <c r="F6940" s="3">
        <v>12.903585</v>
      </c>
    </row>
    <row r="6941" spans="1:6">
      <c r="A6941" s="3" t="s">
        <v>62</v>
      </c>
      <c r="B6941" s="3">
        <v>1998</v>
      </c>
      <c r="C6941" s="3">
        <v>228</v>
      </c>
      <c r="E6941" s="3">
        <v>2.7177658</v>
      </c>
      <c r="F6941" s="3">
        <v>12.903585</v>
      </c>
    </row>
    <row r="6942" spans="1:6">
      <c r="A6942" s="3" t="s">
        <v>62</v>
      </c>
      <c r="B6942" s="3">
        <v>1998</v>
      </c>
      <c r="C6942" s="3">
        <v>228</v>
      </c>
      <c r="E6942" s="3">
        <v>2.7177658</v>
      </c>
      <c r="F6942" s="3">
        <v>12.903585</v>
      </c>
    </row>
    <row r="6943" spans="1:6">
      <c r="A6943" s="3" t="s">
        <v>62</v>
      </c>
      <c r="B6943" s="3">
        <v>1998</v>
      </c>
      <c r="C6943" s="3">
        <v>228</v>
      </c>
      <c r="E6943" s="3">
        <v>2.7177658</v>
      </c>
      <c r="F6943" s="3">
        <v>12.903585</v>
      </c>
    </row>
    <row r="6944" spans="1:6">
      <c r="A6944" s="3" t="s">
        <v>62</v>
      </c>
      <c r="B6944" s="3">
        <v>1998</v>
      </c>
      <c r="C6944" s="3">
        <v>228</v>
      </c>
      <c r="E6944" s="3">
        <v>2.7177658</v>
      </c>
      <c r="F6944" s="3">
        <v>12.903585</v>
      </c>
    </row>
    <row r="6945" spans="1:6">
      <c r="A6945" s="3" t="s">
        <v>62</v>
      </c>
      <c r="B6945" s="3">
        <v>1998</v>
      </c>
      <c r="C6945" s="3">
        <v>228</v>
      </c>
      <c r="E6945" s="3">
        <v>2.7177658</v>
      </c>
      <c r="F6945" s="3">
        <v>12.903585</v>
      </c>
    </row>
    <row r="6946" spans="1:6">
      <c r="A6946" s="3" t="s">
        <v>62</v>
      </c>
      <c r="B6946" s="3">
        <v>1998</v>
      </c>
      <c r="C6946" s="3">
        <v>228</v>
      </c>
      <c r="E6946" s="3">
        <v>2.7177658</v>
      </c>
      <c r="F6946" s="3">
        <v>12.903585</v>
      </c>
    </row>
    <row r="6947" spans="1:6">
      <c r="A6947" s="3" t="s">
        <v>62</v>
      </c>
      <c r="B6947" s="3">
        <v>1998</v>
      </c>
      <c r="C6947" s="3">
        <v>228</v>
      </c>
      <c r="E6947" s="3">
        <v>2.7177658</v>
      </c>
      <c r="F6947" s="3">
        <v>12.903585</v>
      </c>
    </row>
    <row r="6948" spans="1:6">
      <c r="A6948" s="3" t="s">
        <v>62</v>
      </c>
      <c r="B6948" s="3">
        <v>1998</v>
      </c>
      <c r="C6948" s="3">
        <v>228</v>
      </c>
      <c r="E6948" s="3">
        <v>2.7177658</v>
      </c>
      <c r="F6948" s="3">
        <v>12.903585</v>
      </c>
    </row>
    <row r="6949" spans="1:6">
      <c r="A6949" s="3" t="s">
        <v>62</v>
      </c>
      <c r="B6949" s="3">
        <v>1998</v>
      </c>
      <c r="C6949" s="3">
        <v>228</v>
      </c>
      <c r="E6949" s="3">
        <v>2.7177658</v>
      </c>
      <c r="F6949" s="3">
        <v>12.903585</v>
      </c>
    </row>
    <row r="6950" spans="1:6">
      <c r="A6950" s="3" t="s">
        <v>62</v>
      </c>
      <c r="B6950" s="3">
        <v>1999</v>
      </c>
      <c r="C6950" s="3">
        <v>228</v>
      </c>
      <c r="E6950" s="3">
        <v>0.90221154999999997</v>
      </c>
      <c r="F6950" s="3">
        <v>12.179807</v>
      </c>
    </row>
    <row r="6951" spans="1:6">
      <c r="A6951" s="3" t="s">
        <v>62</v>
      </c>
      <c r="B6951" s="3">
        <v>1999</v>
      </c>
      <c r="C6951" s="3">
        <v>228</v>
      </c>
      <c r="E6951" s="3">
        <v>0.90221154999999997</v>
      </c>
      <c r="F6951" s="3">
        <v>12.179807</v>
      </c>
    </row>
    <row r="6952" spans="1:6">
      <c r="A6952" s="3" t="s">
        <v>62</v>
      </c>
      <c r="B6952" s="3">
        <v>1999</v>
      </c>
      <c r="C6952" s="3">
        <v>228</v>
      </c>
      <c r="E6952" s="3">
        <v>0.90221154999999997</v>
      </c>
      <c r="F6952" s="3">
        <v>12.179807</v>
      </c>
    </row>
    <row r="6953" spans="1:6">
      <c r="A6953" s="3" t="s">
        <v>62</v>
      </c>
      <c r="B6953" s="3">
        <v>1999</v>
      </c>
      <c r="C6953" s="3">
        <v>228</v>
      </c>
      <c r="E6953" s="3">
        <v>0.90221154999999997</v>
      </c>
      <c r="F6953" s="3">
        <v>12.179807</v>
      </c>
    </row>
    <row r="6954" spans="1:6">
      <c r="A6954" s="3" t="s">
        <v>62</v>
      </c>
      <c r="B6954" s="3">
        <v>1999</v>
      </c>
      <c r="C6954" s="3">
        <v>228</v>
      </c>
      <c r="E6954" s="3">
        <v>0.90221154999999997</v>
      </c>
      <c r="F6954" s="3">
        <v>12.179807</v>
      </c>
    </row>
    <row r="6955" spans="1:6">
      <c r="A6955" s="3" t="s">
        <v>62</v>
      </c>
      <c r="B6955" s="3">
        <v>1999</v>
      </c>
      <c r="C6955" s="3">
        <v>228</v>
      </c>
      <c r="E6955" s="3">
        <v>0.90221154999999997</v>
      </c>
      <c r="F6955" s="3">
        <v>12.179807</v>
      </c>
    </row>
    <row r="6956" spans="1:6">
      <c r="A6956" s="3" t="s">
        <v>62</v>
      </c>
      <c r="B6956" s="3">
        <v>1999</v>
      </c>
      <c r="C6956" s="3">
        <v>228</v>
      </c>
      <c r="E6956" s="3">
        <v>0.90221154999999997</v>
      </c>
      <c r="F6956" s="3">
        <v>12.179807</v>
      </c>
    </row>
    <row r="6957" spans="1:6">
      <c r="A6957" s="3" t="s">
        <v>62</v>
      </c>
      <c r="B6957" s="3">
        <v>1999</v>
      </c>
      <c r="C6957" s="3">
        <v>228</v>
      </c>
      <c r="E6957" s="3">
        <v>0.90221154999999997</v>
      </c>
      <c r="F6957" s="3">
        <v>12.179807</v>
      </c>
    </row>
    <row r="6958" spans="1:6">
      <c r="A6958" s="3" t="s">
        <v>62</v>
      </c>
      <c r="B6958" s="3">
        <v>1999</v>
      </c>
      <c r="C6958" s="3">
        <v>228</v>
      </c>
      <c r="E6958" s="3">
        <v>0.90221154999999997</v>
      </c>
      <c r="F6958" s="3">
        <v>12.179807</v>
      </c>
    </row>
    <row r="6959" spans="1:6">
      <c r="A6959" s="3" t="s">
        <v>62</v>
      </c>
      <c r="B6959" s="3">
        <v>1999</v>
      </c>
      <c r="C6959" s="3">
        <v>228</v>
      </c>
      <c r="E6959" s="3">
        <v>0.90221154999999997</v>
      </c>
      <c r="F6959" s="3">
        <v>12.179807</v>
      </c>
    </row>
    <row r="6960" spans="1:6">
      <c r="A6960" s="3" t="s">
        <v>62</v>
      </c>
      <c r="B6960" s="3">
        <v>1999</v>
      </c>
      <c r="C6960" s="3">
        <v>228</v>
      </c>
      <c r="E6960" s="3">
        <v>0.90221154999999997</v>
      </c>
      <c r="F6960" s="3">
        <v>12.179807</v>
      </c>
    </row>
    <row r="6961" spans="1:7">
      <c r="A6961" s="3" t="s">
        <v>62</v>
      </c>
      <c r="B6961" s="3">
        <v>1999</v>
      </c>
      <c r="C6961" s="3">
        <v>228</v>
      </c>
      <c r="E6961" s="3">
        <v>0.90221154999999997</v>
      </c>
      <c r="F6961" s="3">
        <v>12.179807</v>
      </c>
    </row>
    <row r="6962" spans="1:7">
      <c r="A6962" s="3" t="s">
        <v>62</v>
      </c>
      <c r="B6962" s="3">
        <v>2000</v>
      </c>
      <c r="C6962" s="3">
        <v>228</v>
      </c>
      <c r="E6962" s="3">
        <v>-1.4841751999999999</v>
      </c>
      <c r="F6962" s="3">
        <v>13.365209999999999</v>
      </c>
    </row>
    <row r="6963" spans="1:7">
      <c r="A6963" s="3" t="s">
        <v>62</v>
      </c>
      <c r="B6963" s="3">
        <v>2000</v>
      </c>
      <c r="C6963" s="3">
        <v>228</v>
      </c>
      <c r="E6963" s="3">
        <v>-1.4841751999999999</v>
      </c>
      <c r="F6963" s="3">
        <v>13.365209999999999</v>
      </c>
    </row>
    <row r="6964" spans="1:7">
      <c r="A6964" s="3" t="s">
        <v>62</v>
      </c>
      <c r="B6964" s="3">
        <v>2000</v>
      </c>
      <c r="C6964" s="3">
        <v>228</v>
      </c>
      <c r="E6964" s="3">
        <v>-1.4841751999999999</v>
      </c>
      <c r="F6964" s="3">
        <v>13.365209999999999</v>
      </c>
    </row>
    <row r="6965" spans="1:7">
      <c r="A6965" s="3" t="s">
        <v>62</v>
      </c>
      <c r="B6965" s="3">
        <v>2000</v>
      </c>
      <c r="C6965" s="3">
        <v>228</v>
      </c>
      <c r="E6965" s="3">
        <v>-1.4841751999999999</v>
      </c>
      <c r="F6965" s="3">
        <v>13.365209999999999</v>
      </c>
    </row>
    <row r="6966" spans="1:7">
      <c r="A6966" s="3" t="s">
        <v>62</v>
      </c>
      <c r="B6966" s="3">
        <v>2000</v>
      </c>
      <c r="C6966" s="3">
        <v>228</v>
      </c>
      <c r="E6966" s="3">
        <v>-1.4841751999999999</v>
      </c>
      <c r="F6966" s="3">
        <v>13.365209999999999</v>
      </c>
    </row>
    <row r="6967" spans="1:7">
      <c r="A6967" s="3" t="s">
        <v>62</v>
      </c>
      <c r="B6967" s="3">
        <v>2000</v>
      </c>
      <c r="C6967" s="3">
        <v>228</v>
      </c>
      <c r="E6967" s="3">
        <v>-1.4841751999999999</v>
      </c>
      <c r="F6967" s="3">
        <v>13.365209999999999</v>
      </c>
    </row>
    <row r="6968" spans="1:7">
      <c r="A6968" s="3" t="s">
        <v>62</v>
      </c>
      <c r="B6968" s="3">
        <v>2000</v>
      </c>
      <c r="C6968" s="3">
        <v>228</v>
      </c>
      <c r="E6968" s="3">
        <v>-1.4841751999999999</v>
      </c>
      <c r="F6968" s="3">
        <v>13.365209999999999</v>
      </c>
    </row>
    <row r="6969" spans="1:7">
      <c r="A6969" s="3" t="s">
        <v>62</v>
      </c>
      <c r="B6969" s="3">
        <v>2000</v>
      </c>
      <c r="C6969" s="3">
        <v>228</v>
      </c>
      <c r="E6969" s="3">
        <v>-1.4841751999999999</v>
      </c>
      <c r="F6969" s="3">
        <v>13.365209999999999</v>
      </c>
    </row>
    <row r="6970" spans="1:7">
      <c r="A6970" s="3" t="s">
        <v>62</v>
      </c>
      <c r="B6970" s="3">
        <v>2000</v>
      </c>
      <c r="C6970" s="3">
        <v>228</v>
      </c>
      <c r="E6970" s="3">
        <v>-1.4841751999999999</v>
      </c>
      <c r="F6970" s="3">
        <v>13.365209999999999</v>
      </c>
    </row>
    <row r="6971" spans="1:7">
      <c r="A6971" s="3" t="s">
        <v>62</v>
      </c>
      <c r="B6971" s="3">
        <v>2000</v>
      </c>
      <c r="C6971" s="3">
        <v>228</v>
      </c>
      <c r="E6971" s="3">
        <v>-1.4841751999999999</v>
      </c>
      <c r="F6971" s="3">
        <v>13.365209999999999</v>
      </c>
      <c r="G6971" s="3">
        <v>5.7133330000000004</v>
      </c>
    </row>
    <row r="6972" spans="1:7">
      <c r="A6972" s="3" t="s">
        <v>62</v>
      </c>
      <c r="B6972" s="3">
        <v>2000</v>
      </c>
      <c r="C6972" s="3">
        <v>228</v>
      </c>
      <c r="E6972" s="3">
        <v>-1.4841751999999999</v>
      </c>
      <c r="F6972" s="3">
        <v>13.365209999999999</v>
      </c>
      <c r="G6972" s="3">
        <v>5.7133330000000004</v>
      </c>
    </row>
    <row r="6973" spans="1:7">
      <c r="A6973" s="3" t="s">
        <v>62</v>
      </c>
      <c r="B6973" s="3">
        <v>2000</v>
      </c>
      <c r="C6973" s="3">
        <v>228</v>
      </c>
      <c r="E6973" s="3">
        <v>-1.4841751999999999</v>
      </c>
      <c r="F6973" s="3">
        <v>13.365209999999999</v>
      </c>
      <c r="G6973" s="3">
        <v>5.7133330000000004</v>
      </c>
    </row>
    <row r="6974" spans="1:7">
      <c r="A6974" s="3" t="s">
        <v>62</v>
      </c>
      <c r="B6974" s="3">
        <v>2001</v>
      </c>
      <c r="C6974" s="3">
        <v>228</v>
      </c>
      <c r="E6974" s="3">
        <v>-5.5176570000000001E-2</v>
      </c>
      <c r="F6974" s="3">
        <v>13.218779</v>
      </c>
    </row>
    <row r="6975" spans="1:7">
      <c r="A6975" s="3" t="s">
        <v>62</v>
      </c>
      <c r="B6975" s="3">
        <v>2001</v>
      </c>
      <c r="C6975" s="3">
        <v>228</v>
      </c>
      <c r="E6975" s="3">
        <v>-5.5176570000000001E-2</v>
      </c>
      <c r="F6975" s="3">
        <v>13.218779</v>
      </c>
      <c r="G6975" s="3">
        <v>5.49</v>
      </c>
    </row>
    <row r="6976" spans="1:7">
      <c r="A6976" s="3" t="s">
        <v>62</v>
      </c>
      <c r="B6976" s="3">
        <v>2001</v>
      </c>
      <c r="C6976" s="3">
        <v>228</v>
      </c>
      <c r="E6976" s="3">
        <v>-5.5176570000000001E-2</v>
      </c>
      <c r="F6976" s="3">
        <v>13.218779</v>
      </c>
      <c r="G6976" s="3">
        <v>5.49</v>
      </c>
    </row>
    <row r="6977" spans="1:7">
      <c r="A6977" s="3" t="s">
        <v>62</v>
      </c>
      <c r="B6977" s="3">
        <v>2001</v>
      </c>
      <c r="C6977" s="3">
        <v>228</v>
      </c>
      <c r="E6977" s="3">
        <v>-5.5176570000000001E-2</v>
      </c>
      <c r="F6977" s="3">
        <v>13.218779</v>
      </c>
      <c r="G6977" s="3">
        <v>5.04</v>
      </c>
    </row>
    <row r="6978" spans="1:7">
      <c r="A6978" s="3" t="s">
        <v>62</v>
      </c>
      <c r="B6978" s="3">
        <v>2001</v>
      </c>
      <c r="C6978" s="3">
        <v>228</v>
      </c>
      <c r="E6978" s="3">
        <v>-5.5176570000000001E-2</v>
      </c>
      <c r="F6978" s="3">
        <v>13.218779</v>
      </c>
      <c r="G6978" s="3">
        <v>4.9785709999999996</v>
      </c>
    </row>
    <row r="6979" spans="1:7">
      <c r="A6979" s="3" t="s">
        <v>62</v>
      </c>
      <c r="B6979" s="3">
        <v>2001</v>
      </c>
      <c r="C6979" s="3">
        <v>228</v>
      </c>
      <c r="E6979" s="3">
        <v>-5.5176570000000001E-2</v>
      </c>
      <c r="F6979" s="3">
        <v>13.218779</v>
      </c>
      <c r="G6979" s="3">
        <v>5.0076919999999996</v>
      </c>
    </row>
    <row r="6980" spans="1:7">
      <c r="A6980" s="3" t="s">
        <v>62</v>
      </c>
      <c r="B6980" s="3">
        <v>2001</v>
      </c>
      <c r="C6980" s="3">
        <v>228</v>
      </c>
      <c r="E6980" s="3">
        <v>-5.5176570000000001E-2</v>
      </c>
      <c r="F6980" s="3">
        <v>13.218779</v>
      </c>
      <c r="G6980" s="3">
        <v>4.72</v>
      </c>
    </row>
    <row r="6981" spans="1:7">
      <c r="A6981" s="3" t="s">
        <v>62</v>
      </c>
      <c r="B6981" s="3">
        <v>2001</v>
      </c>
      <c r="C6981" s="3">
        <v>228</v>
      </c>
      <c r="E6981" s="3">
        <v>-5.5176570000000001E-2</v>
      </c>
      <c r="F6981" s="3">
        <v>13.218779</v>
      </c>
      <c r="G6981" s="3">
        <v>4.5882350000000001</v>
      </c>
    </row>
    <row r="6982" spans="1:7">
      <c r="A6982" s="3" t="s">
        <v>62</v>
      </c>
      <c r="B6982" s="3">
        <v>2001</v>
      </c>
      <c r="C6982" s="3">
        <v>228</v>
      </c>
      <c r="E6982" s="3">
        <v>-5.5176570000000001E-2</v>
      </c>
      <c r="F6982" s="3">
        <v>13.218779</v>
      </c>
      <c r="G6982" s="3">
        <v>4.5</v>
      </c>
    </row>
    <row r="6983" spans="1:7">
      <c r="A6983" s="3" t="s">
        <v>62</v>
      </c>
      <c r="B6983" s="3">
        <v>2001</v>
      </c>
      <c r="C6983" s="3">
        <v>228</v>
      </c>
      <c r="E6983" s="3">
        <v>-5.5176570000000001E-2</v>
      </c>
      <c r="F6983" s="3">
        <v>13.218779</v>
      </c>
      <c r="G6983" s="3">
        <v>3.5666669999999998</v>
      </c>
    </row>
    <row r="6984" spans="1:7">
      <c r="A6984" s="3" t="s">
        <v>62</v>
      </c>
      <c r="B6984" s="3">
        <v>2001</v>
      </c>
      <c r="C6984" s="3">
        <v>228</v>
      </c>
      <c r="E6984" s="3">
        <v>-5.5176570000000001E-2</v>
      </c>
      <c r="F6984" s="3">
        <v>13.218779</v>
      </c>
      <c r="G6984" s="3">
        <v>3.2250000000000001</v>
      </c>
    </row>
    <row r="6985" spans="1:7">
      <c r="A6985" s="3" t="s">
        <v>62</v>
      </c>
      <c r="B6985" s="3">
        <v>2001</v>
      </c>
      <c r="C6985" s="3">
        <v>228</v>
      </c>
      <c r="E6985" s="3">
        <v>-5.5176570000000001E-2</v>
      </c>
      <c r="F6985" s="3">
        <v>13.218779</v>
      </c>
      <c r="G6985" s="3">
        <v>3.253333</v>
      </c>
    </row>
    <row r="6986" spans="1:7">
      <c r="A6986" s="3" t="s">
        <v>62</v>
      </c>
      <c r="B6986" s="3">
        <v>2002</v>
      </c>
      <c r="C6986" s="3">
        <v>228</v>
      </c>
      <c r="E6986" s="3">
        <v>-3.7499789999999998E-2</v>
      </c>
      <c r="F6986" s="3">
        <v>14.458506</v>
      </c>
      <c r="G6986" s="3">
        <v>4.3692310000000001</v>
      </c>
    </row>
    <row r="6987" spans="1:7">
      <c r="A6987" s="3" t="s">
        <v>62</v>
      </c>
      <c r="B6987" s="3">
        <v>2002</v>
      </c>
      <c r="C6987" s="3">
        <v>228</v>
      </c>
      <c r="E6987" s="3">
        <v>-3.7499789999999998E-2</v>
      </c>
      <c r="F6987" s="3">
        <v>14.458506</v>
      </c>
      <c r="G6987" s="3">
        <v>4.4272729999999996</v>
      </c>
    </row>
    <row r="6988" spans="1:7">
      <c r="A6988" s="3" t="s">
        <v>62</v>
      </c>
      <c r="B6988" s="3">
        <v>2002</v>
      </c>
      <c r="C6988" s="3">
        <v>228</v>
      </c>
      <c r="E6988" s="3">
        <v>-3.7499789999999998E-2</v>
      </c>
      <c r="F6988" s="3">
        <v>14.458506</v>
      </c>
      <c r="G6988" s="3">
        <v>4.6375000000000002</v>
      </c>
    </row>
    <row r="6989" spans="1:7">
      <c r="A6989" s="3" t="s">
        <v>62</v>
      </c>
      <c r="B6989" s="3">
        <v>2002</v>
      </c>
      <c r="C6989" s="3">
        <v>228</v>
      </c>
      <c r="E6989" s="3">
        <v>-3.7499789999999998E-2</v>
      </c>
      <c r="F6989" s="3">
        <v>14.458506</v>
      </c>
      <c r="G6989" s="3">
        <v>4.7055550000000004</v>
      </c>
    </row>
    <row r="6990" spans="1:7">
      <c r="A6990" s="3" t="s">
        <v>62</v>
      </c>
      <c r="B6990" s="3">
        <v>2002</v>
      </c>
      <c r="C6990" s="3">
        <v>228</v>
      </c>
      <c r="E6990" s="3">
        <v>-3.7499789999999998E-2</v>
      </c>
      <c r="F6990" s="3">
        <v>14.458506</v>
      </c>
      <c r="G6990" s="3">
        <v>4.65625</v>
      </c>
    </row>
    <row r="6991" spans="1:7">
      <c r="A6991" s="3" t="s">
        <v>62</v>
      </c>
      <c r="B6991" s="3">
        <v>2002</v>
      </c>
      <c r="C6991" s="3">
        <v>228</v>
      </c>
      <c r="E6991" s="3">
        <v>-3.7499789999999998E-2</v>
      </c>
      <c r="F6991" s="3">
        <v>14.458506</v>
      </c>
      <c r="G6991" s="3">
        <v>4.6888889999999996</v>
      </c>
    </row>
    <row r="6992" spans="1:7">
      <c r="A6992" s="3" t="s">
        <v>62</v>
      </c>
      <c r="B6992" s="3">
        <v>2002</v>
      </c>
      <c r="C6992" s="3">
        <v>228</v>
      </c>
      <c r="E6992" s="3">
        <v>-3.7499789999999998E-2</v>
      </c>
      <c r="F6992" s="3">
        <v>14.458506</v>
      </c>
      <c r="G6992" s="3">
        <v>4.5066670000000002</v>
      </c>
    </row>
    <row r="6993" spans="1:8">
      <c r="A6993" s="3" t="s">
        <v>62</v>
      </c>
      <c r="B6993" s="3">
        <v>2002</v>
      </c>
      <c r="C6993" s="3">
        <v>228</v>
      </c>
      <c r="E6993" s="3">
        <v>-3.7499789999999998E-2</v>
      </c>
      <c r="F6993" s="3">
        <v>14.458506</v>
      </c>
      <c r="G6993" s="3">
        <v>4.1124999999999998</v>
      </c>
    </row>
    <row r="6994" spans="1:8">
      <c r="A6994" s="3" t="s">
        <v>62</v>
      </c>
      <c r="B6994" s="3">
        <v>2002</v>
      </c>
      <c r="C6994" s="3">
        <v>228</v>
      </c>
      <c r="E6994" s="3">
        <v>-3.7499789999999998E-2</v>
      </c>
      <c r="F6994" s="3">
        <v>14.458506</v>
      </c>
      <c r="G6994" s="3">
        <v>3.5874999999999999</v>
      </c>
    </row>
    <row r="6995" spans="1:8">
      <c r="A6995" s="3" t="s">
        <v>62</v>
      </c>
      <c r="B6995" s="3">
        <v>2002</v>
      </c>
      <c r="C6995" s="3">
        <v>228</v>
      </c>
      <c r="E6995" s="3">
        <v>-3.7499789999999998E-2</v>
      </c>
      <c r="F6995" s="3">
        <v>14.458506</v>
      </c>
      <c r="G6995" s="3">
        <v>3.161111</v>
      </c>
    </row>
    <row r="6996" spans="1:8">
      <c r="A6996" s="3" t="s">
        <v>62</v>
      </c>
      <c r="B6996" s="3">
        <v>2002</v>
      </c>
      <c r="C6996" s="3">
        <v>228</v>
      </c>
      <c r="E6996" s="3">
        <v>-3.7499789999999998E-2</v>
      </c>
      <c r="F6996" s="3">
        <v>14.458506</v>
      </c>
      <c r="G6996" s="3">
        <v>3.2444440000000001</v>
      </c>
      <c r="H6996" s="3">
        <v>-1.5625000000000001E-3</v>
      </c>
    </row>
    <row r="6997" spans="1:8">
      <c r="A6997" s="3" t="s">
        <v>62</v>
      </c>
      <c r="B6997" s="3">
        <v>2002</v>
      </c>
      <c r="C6997" s="3">
        <v>228</v>
      </c>
      <c r="E6997" s="3">
        <v>-3.7499789999999998E-2</v>
      </c>
      <c r="F6997" s="3">
        <v>14.458506</v>
      </c>
      <c r="G6997" s="3">
        <v>3.3</v>
      </c>
      <c r="H6997" s="3">
        <v>-1.6339999999999999E-4</v>
      </c>
    </row>
    <row r="6998" spans="1:8">
      <c r="A6998" s="3" t="s">
        <v>62</v>
      </c>
      <c r="B6998" s="3">
        <v>2003</v>
      </c>
      <c r="C6998" s="3">
        <v>228</v>
      </c>
      <c r="E6998" s="3">
        <v>-0.67977816000000002</v>
      </c>
      <c r="F6998" s="3">
        <v>15.167242</v>
      </c>
      <c r="G6998" s="3">
        <v>4.0687499999999996</v>
      </c>
      <c r="H6998" s="3">
        <v>5.9970099999999998E-2</v>
      </c>
    </row>
    <row r="6999" spans="1:8">
      <c r="A6999" s="3" t="s">
        <v>62</v>
      </c>
      <c r="B6999" s="3">
        <v>2003</v>
      </c>
      <c r="C6999" s="3">
        <v>228</v>
      </c>
      <c r="E6999" s="3">
        <v>-0.67977816000000002</v>
      </c>
      <c r="F6999" s="3">
        <v>15.167242</v>
      </c>
      <c r="G6999" s="3">
        <v>4.1100000000000003</v>
      </c>
    </row>
    <row r="7000" spans="1:8">
      <c r="A7000" s="3" t="s">
        <v>62</v>
      </c>
      <c r="B7000" s="3">
        <v>2003</v>
      </c>
      <c r="C7000" s="3">
        <v>228</v>
      </c>
      <c r="E7000" s="3">
        <v>-0.67977816000000002</v>
      </c>
      <c r="F7000" s="3">
        <v>15.167242</v>
      </c>
      <c r="G7000" s="3">
        <v>4.0333329999999998</v>
      </c>
    </row>
    <row r="7001" spans="1:8">
      <c r="A7001" s="3" t="s">
        <v>62</v>
      </c>
      <c r="B7001" s="3">
        <v>2003</v>
      </c>
      <c r="C7001" s="3">
        <v>228</v>
      </c>
      <c r="E7001" s="3">
        <v>-0.67977816000000002</v>
      </c>
      <c r="F7001" s="3">
        <v>15.167242</v>
      </c>
      <c r="G7001" s="3">
        <v>4.1375000000000002</v>
      </c>
    </row>
    <row r="7002" spans="1:8">
      <c r="A7002" s="3" t="s">
        <v>62</v>
      </c>
      <c r="B7002" s="3">
        <v>2003</v>
      </c>
      <c r="C7002" s="3">
        <v>228</v>
      </c>
      <c r="E7002" s="3">
        <v>-0.67977816000000002</v>
      </c>
      <c r="F7002" s="3">
        <v>15.167242</v>
      </c>
      <c r="G7002" s="3">
        <v>4.2111109999999998</v>
      </c>
    </row>
    <row r="7003" spans="1:8">
      <c r="A7003" s="3" t="s">
        <v>62</v>
      </c>
      <c r="B7003" s="3">
        <v>2003</v>
      </c>
      <c r="C7003" s="3">
        <v>228</v>
      </c>
      <c r="E7003" s="3">
        <v>-0.67977816000000002</v>
      </c>
      <c r="F7003" s="3">
        <v>15.167242</v>
      </c>
      <c r="G7003" s="3">
        <v>4.2052630000000004</v>
      </c>
    </row>
    <row r="7004" spans="1:8">
      <c r="A7004" s="3" t="s">
        <v>62</v>
      </c>
      <c r="B7004" s="3">
        <v>2003</v>
      </c>
      <c r="C7004" s="3">
        <v>228</v>
      </c>
      <c r="E7004" s="3">
        <v>-0.67977816000000002</v>
      </c>
      <c r="F7004" s="3">
        <v>15.167242</v>
      </c>
      <c r="G7004" s="3">
        <v>4.2470590000000001</v>
      </c>
    </row>
    <row r="7005" spans="1:8">
      <c r="A7005" s="3" t="s">
        <v>62</v>
      </c>
      <c r="B7005" s="3">
        <v>2003</v>
      </c>
      <c r="C7005" s="3">
        <v>228</v>
      </c>
      <c r="E7005" s="3">
        <v>-0.67977816000000002</v>
      </c>
      <c r="F7005" s="3">
        <v>15.167242</v>
      </c>
      <c r="G7005" s="3">
        <v>4.2687499999999998</v>
      </c>
    </row>
    <row r="7006" spans="1:8">
      <c r="A7006" s="3" t="s">
        <v>62</v>
      </c>
      <c r="B7006" s="3">
        <v>2003</v>
      </c>
      <c r="C7006" s="3">
        <v>228</v>
      </c>
      <c r="E7006" s="3">
        <v>-0.67977816000000002</v>
      </c>
      <c r="F7006" s="3">
        <v>15.167242</v>
      </c>
      <c r="G7006" s="3">
        <v>4.3250000000000002</v>
      </c>
    </row>
    <row r="7007" spans="1:8">
      <c r="A7007" s="3" t="s">
        <v>62</v>
      </c>
      <c r="B7007" s="3">
        <v>2003</v>
      </c>
      <c r="C7007" s="3">
        <v>228</v>
      </c>
      <c r="E7007" s="3">
        <v>-0.67977816000000002</v>
      </c>
      <c r="F7007" s="3">
        <v>15.167242</v>
      </c>
      <c r="G7007" s="3">
        <v>4.3888889999999998</v>
      </c>
    </row>
    <row r="7008" spans="1:8">
      <c r="A7008" s="3" t="s">
        <v>62</v>
      </c>
      <c r="B7008" s="3">
        <v>2003</v>
      </c>
      <c r="C7008" s="3">
        <v>228</v>
      </c>
      <c r="E7008" s="3">
        <v>-0.67977816000000002</v>
      </c>
      <c r="F7008" s="3">
        <v>15.167242</v>
      </c>
      <c r="G7008" s="3">
        <v>4.4764699999999999</v>
      </c>
      <c r="H7008" s="3">
        <v>0.20277790000000001</v>
      </c>
    </row>
    <row r="7009" spans="1:8">
      <c r="A7009" s="3" t="s">
        <v>62</v>
      </c>
      <c r="B7009" s="3">
        <v>2003</v>
      </c>
      <c r="C7009" s="3">
        <v>228</v>
      </c>
      <c r="E7009" s="3">
        <v>-0.67977816000000002</v>
      </c>
      <c r="F7009" s="3">
        <v>15.167242</v>
      </c>
      <c r="G7009" s="3">
        <v>4.5529409999999997</v>
      </c>
      <c r="H7009" s="3">
        <v>0.3058824</v>
      </c>
    </row>
    <row r="7010" spans="1:8">
      <c r="A7010" s="3" t="s">
        <v>62</v>
      </c>
      <c r="B7010" s="3">
        <v>2004</v>
      </c>
      <c r="C7010" s="3">
        <v>228</v>
      </c>
      <c r="E7010" s="3">
        <v>0.11302499000000001</v>
      </c>
      <c r="F7010" s="3">
        <v>12.716767000000001</v>
      </c>
      <c r="G7010" s="3">
        <v>5.0866670000000003</v>
      </c>
      <c r="H7010" s="3">
        <v>0.31145840000000002</v>
      </c>
    </row>
    <row r="7011" spans="1:8">
      <c r="A7011" s="3" t="s">
        <v>62</v>
      </c>
      <c r="B7011" s="3">
        <v>2004</v>
      </c>
      <c r="C7011" s="3">
        <v>228</v>
      </c>
      <c r="E7011" s="3">
        <v>0.11302499000000001</v>
      </c>
      <c r="F7011" s="3">
        <v>12.716767000000001</v>
      </c>
      <c r="G7011" s="3">
        <v>4.9800000000000004</v>
      </c>
    </row>
    <row r="7012" spans="1:8">
      <c r="A7012" s="3" t="s">
        <v>62</v>
      </c>
      <c r="B7012" s="3">
        <v>2004</v>
      </c>
      <c r="C7012" s="3">
        <v>228</v>
      </c>
      <c r="E7012" s="3">
        <v>0.11302499000000001</v>
      </c>
      <c r="F7012" s="3">
        <v>12.716767000000001</v>
      </c>
      <c r="G7012" s="3">
        <v>5.0684209999999998</v>
      </c>
    </row>
    <row r="7013" spans="1:8">
      <c r="A7013" s="3" t="s">
        <v>62</v>
      </c>
      <c r="B7013" s="3">
        <v>2004</v>
      </c>
      <c r="C7013" s="3">
        <v>228</v>
      </c>
      <c r="E7013" s="3">
        <v>0.11302499000000001</v>
      </c>
      <c r="F7013" s="3">
        <v>12.716767000000001</v>
      </c>
      <c r="G7013" s="3">
        <v>5.1388889999999998</v>
      </c>
    </row>
    <row r="7014" spans="1:8">
      <c r="A7014" s="3" t="s">
        <v>62</v>
      </c>
      <c r="B7014" s="3">
        <v>2004</v>
      </c>
      <c r="C7014" s="3">
        <v>228</v>
      </c>
      <c r="E7014" s="3">
        <v>0.11302499000000001</v>
      </c>
      <c r="F7014" s="3">
        <v>12.716767000000001</v>
      </c>
      <c r="G7014" s="3">
        <v>4.9333330000000002</v>
      </c>
    </row>
    <row r="7015" spans="1:8">
      <c r="A7015" s="3" t="s">
        <v>62</v>
      </c>
      <c r="B7015" s="3">
        <v>2004</v>
      </c>
      <c r="C7015" s="3">
        <v>228</v>
      </c>
      <c r="E7015" s="3">
        <v>0.11302499000000001</v>
      </c>
      <c r="F7015" s="3">
        <v>12.716767000000001</v>
      </c>
      <c r="G7015" s="3">
        <v>5.0325230000000003</v>
      </c>
    </row>
    <row r="7016" spans="1:8">
      <c r="A7016" s="3" t="s">
        <v>62</v>
      </c>
      <c r="B7016" s="3">
        <v>2004</v>
      </c>
      <c r="C7016" s="3">
        <v>228</v>
      </c>
      <c r="E7016" s="3">
        <v>0.11302499000000001</v>
      </c>
      <c r="F7016" s="3">
        <v>12.716767000000001</v>
      </c>
      <c r="G7016" s="3">
        <v>4.9597069999999999</v>
      </c>
    </row>
    <row r="7017" spans="1:8">
      <c r="A7017" s="3" t="s">
        <v>62</v>
      </c>
      <c r="B7017" s="3">
        <v>2004</v>
      </c>
      <c r="C7017" s="3">
        <v>228</v>
      </c>
      <c r="E7017" s="3">
        <v>0.11302499000000001</v>
      </c>
      <c r="F7017" s="3">
        <v>12.716767000000001</v>
      </c>
      <c r="G7017" s="3">
        <v>4.7761440000000004</v>
      </c>
    </row>
    <row r="7018" spans="1:8">
      <c r="A7018" s="3" t="s">
        <v>62</v>
      </c>
      <c r="B7018" s="3">
        <v>2004</v>
      </c>
      <c r="C7018" s="3">
        <v>228</v>
      </c>
      <c r="E7018" s="3">
        <v>0.11302499000000001</v>
      </c>
      <c r="F7018" s="3">
        <v>12.716767000000001</v>
      </c>
      <c r="G7018" s="3">
        <v>4.8997219999999997</v>
      </c>
    </row>
    <row r="7019" spans="1:8">
      <c r="A7019" s="3" t="s">
        <v>62</v>
      </c>
      <c r="B7019" s="3">
        <v>2004</v>
      </c>
      <c r="C7019" s="3">
        <v>228</v>
      </c>
      <c r="E7019" s="3">
        <v>0.11302499000000001</v>
      </c>
      <c r="F7019" s="3">
        <v>12.716767000000001</v>
      </c>
      <c r="G7019" s="3">
        <v>4.9919599999999997</v>
      </c>
    </row>
    <row r="7020" spans="1:8">
      <c r="A7020" s="3" t="s">
        <v>62</v>
      </c>
      <c r="B7020" s="3">
        <v>2004</v>
      </c>
      <c r="C7020" s="3">
        <v>228</v>
      </c>
      <c r="E7020" s="3">
        <v>0.11302499000000001</v>
      </c>
      <c r="F7020" s="3">
        <v>12.716767000000001</v>
      </c>
      <c r="G7020" s="3">
        <v>5.0669240000000002</v>
      </c>
      <c r="H7020" s="3">
        <v>-4.6032000000000003E-2</v>
      </c>
    </row>
    <row r="7021" spans="1:8">
      <c r="A7021" s="3" t="s">
        <v>62</v>
      </c>
      <c r="B7021" s="3">
        <v>2004</v>
      </c>
      <c r="C7021" s="3">
        <v>228</v>
      </c>
      <c r="E7021" s="3">
        <v>0.11302499000000001</v>
      </c>
      <c r="F7021" s="3">
        <v>12.716767000000001</v>
      </c>
      <c r="G7021" s="3">
        <v>5.4288460000000001</v>
      </c>
      <c r="H7021" s="3">
        <v>-0.1181846</v>
      </c>
    </row>
    <row r="7022" spans="1:8">
      <c r="A7022" s="3" t="s">
        <v>62</v>
      </c>
      <c r="B7022" s="3">
        <v>2005</v>
      </c>
      <c r="C7022" s="3">
        <v>228</v>
      </c>
      <c r="E7022" s="3">
        <v>2.5437609999999999</v>
      </c>
      <c r="F7022" s="3">
        <v>10.298778</v>
      </c>
      <c r="G7022" s="3">
        <v>5.0655910000000004</v>
      </c>
      <c r="H7022" s="3">
        <v>-0.2406402</v>
      </c>
    </row>
    <row r="7023" spans="1:8">
      <c r="A7023" s="3" t="s">
        <v>62</v>
      </c>
      <c r="B7023" s="3">
        <v>2005</v>
      </c>
      <c r="C7023" s="3">
        <v>228</v>
      </c>
      <c r="E7023" s="3">
        <v>2.5437609999999999</v>
      </c>
      <c r="F7023" s="3">
        <v>10.298778</v>
      </c>
      <c r="G7023" s="3">
        <v>5.0277820000000002</v>
      </c>
      <c r="H7023" s="3">
        <v>2.4547200000000002E-2</v>
      </c>
    </row>
    <row r="7024" spans="1:8">
      <c r="A7024" s="3" t="s">
        <v>62</v>
      </c>
      <c r="B7024" s="3">
        <v>2005</v>
      </c>
      <c r="C7024" s="3">
        <v>228</v>
      </c>
      <c r="E7024" s="3">
        <v>2.5437609999999999</v>
      </c>
      <c r="F7024" s="3">
        <v>10.298778</v>
      </c>
      <c r="G7024" s="3">
        <v>5.0524950000000004</v>
      </c>
      <c r="H7024" s="3">
        <v>0.1229725</v>
      </c>
    </row>
    <row r="7025" spans="1:8">
      <c r="A7025" s="3" t="s">
        <v>62</v>
      </c>
      <c r="B7025" s="3">
        <v>2005</v>
      </c>
      <c r="C7025" s="3">
        <v>228</v>
      </c>
      <c r="E7025" s="3">
        <v>2.5437609999999999</v>
      </c>
      <c r="F7025" s="3">
        <v>10.298778</v>
      </c>
      <c r="G7025" s="3">
        <v>5.0407919999999997</v>
      </c>
      <c r="H7025" s="3">
        <v>8.9797600000000005E-2</v>
      </c>
    </row>
    <row r="7026" spans="1:8">
      <c r="A7026" s="3" t="s">
        <v>62</v>
      </c>
      <c r="B7026" s="3">
        <v>2005</v>
      </c>
      <c r="C7026" s="3">
        <v>228</v>
      </c>
      <c r="E7026" s="3">
        <v>2.5437609999999999</v>
      </c>
      <c r="F7026" s="3">
        <v>10.298778</v>
      </c>
      <c r="G7026" s="3">
        <v>5.1175499999999996</v>
      </c>
      <c r="H7026" s="3">
        <v>0.32504840000000002</v>
      </c>
    </row>
    <row r="7027" spans="1:8">
      <c r="A7027" s="3" t="s">
        <v>62</v>
      </c>
      <c r="B7027" s="3">
        <v>2005</v>
      </c>
      <c r="C7027" s="3">
        <v>228</v>
      </c>
      <c r="E7027" s="3">
        <v>2.5437609999999999</v>
      </c>
      <c r="F7027" s="3">
        <v>10.298778</v>
      </c>
      <c r="G7027" s="3">
        <v>5.154172</v>
      </c>
      <c r="H7027" s="3">
        <v>0.25057940000000001</v>
      </c>
    </row>
    <row r="7028" spans="1:8">
      <c r="A7028" s="3" t="s">
        <v>62</v>
      </c>
      <c r="B7028" s="3">
        <v>2005</v>
      </c>
      <c r="C7028" s="3">
        <v>228</v>
      </c>
      <c r="E7028" s="3">
        <v>2.5437609999999999</v>
      </c>
      <c r="F7028" s="3">
        <v>10.298778</v>
      </c>
      <c r="G7028" s="3">
        <v>5.1706399999999997</v>
      </c>
      <c r="H7028" s="3">
        <v>0.34320309999999998</v>
      </c>
    </row>
    <row r="7029" spans="1:8">
      <c r="A7029" s="3" t="s">
        <v>62</v>
      </c>
      <c r="B7029" s="3">
        <v>2005</v>
      </c>
      <c r="C7029" s="3">
        <v>228</v>
      </c>
      <c r="E7029" s="3">
        <v>2.5437609999999999</v>
      </c>
      <c r="F7029" s="3">
        <v>10.298778</v>
      </c>
      <c r="G7029" s="3">
        <v>5.3485370000000003</v>
      </c>
      <c r="H7029" s="3">
        <v>0.2678238</v>
      </c>
    </row>
    <row r="7030" spans="1:8">
      <c r="A7030" s="3" t="s">
        <v>62</v>
      </c>
      <c r="B7030" s="3">
        <v>2005</v>
      </c>
      <c r="C7030" s="3">
        <v>228</v>
      </c>
      <c r="E7030" s="3">
        <v>2.5437609999999999</v>
      </c>
      <c r="F7030" s="3">
        <v>10.298778</v>
      </c>
      <c r="G7030" s="3">
        <v>5.452134</v>
      </c>
      <c r="H7030" s="3">
        <v>0.49821480000000001</v>
      </c>
    </row>
    <row r="7031" spans="1:8">
      <c r="A7031" s="3" t="s">
        <v>62</v>
      </c>
      <c r="B7031" s="3">
        <v>2005</v>
      </c>
      <c r="C7031" s="3">
        <v>228</v>
      </c>
      <c r="E7031" s="3">
        <v>2.5437609999999999</v>
      </c>
      <c r="F7031" s="3">
        <v>10.298778</v>
      </c>
      <c r="G7031" s="3">
        <v>5.5291629999999996</v>
      </c>
      <c r="H7031" s="3">
        <v>-0.66031890000000004</v>
      </c>
    </row>
    <row r="7032" spans="1:8">
      <c r="A7032" s="3" t="s">
        <v>62</v>
      </c>
      <c r="B7032" s="3">
        <v>2005</v>
      </c>
      <c r="C7032" s="3">
        <v>228</v>
      </c>
      <c r="E7032" s="3">
        <v>2.5437609999999999</v>
      </c>
      <c r="F7032" s="3">
        <v>10.298778</v>
      </c>
      <c r="G7032" s="3">
        <v>5.4691780000000003</v>
      </c>
      <c r="H7032" s="3">
        <v>-0.40402769999999999</v>
      </c>
    </row>
    <row r="7033" spans="1:8">
      <c r="A7033" s="3" t="s">
        <v>62</v>
      </c>
      <c r="B7033" s="3">
        <v>2005</v>
      </c>
      <c r="C7033" s="3">
        <v>228</v>
      </c>
      <c r="E7033" s="3">
        <v>2.5437609999999999</v>
      </c>
      <c r="F7033" s="3">
        <v>10.298778</v>
      </c>
      <c r="G7033" s="3">
        <v>5.5399700000000003</v>
      </c>
      <c r="H7033" s="3">
        <v>-0.2433555</v>
      </c>
    </row>
    <row r="7034" spans="1:8">
      <c r="A7034" s="3" t="s">
        <v>62</v>
      </c>
      <c r="B7034" s="3">
        <v>2006</v>
      </c>
      <c r="C7034" s="3">
        <v>228</v>
      </c>
      <c r="E7034" s="3">
        <v>4.9762740000000001</v>
      </c>
      <c r="F7034" s="3">
        <v>7.0004033999999997</v>
      </c>
      <c r="G7034" s="3">
        <v>5.1199839999999996</v>
      </c>
      <c r="H7034" s="3">
        <v>9.60062E-2</v>
      </c>
    </row>
    <row r="7035" spans="1:8">
      <c r="A7035" s="3" t="s">
        <v>62</v>
      </c>
      <c r="B7035" s="3">
        <v>2006</v>
      </c>
      <c r="C7035" s="3">
        <v>228</v>
      </c>
      <c r="E7035" s="3">
        <v>4.9762740000000001</v>
      </c>
      <c r="F7035" s="3">
        <v>7.0004033999999997</v>
      </c>
      <c r="G7035" s="3">
        <v>5.1124790000000004</v>
      </c>
      <c r="H7035" s="3">
        <v>0.95729390000000003</v>
      </c>
    </row>
    <row r="7036" spans="1:8">
      <c r="A7036" s="3" t="s">
        <v>62</v>
      </c>
      <c r="B7036" s="3">
        <v>2006</v>
      </c>
      <c r="C7036" s="3">
        <v>228</v>
      </c>
      <c r="E7036" s="3">
        <v>4.9762740000000001</v>
      </c>
      <c r="F7036" s="3">
        <v>7.0004033999999997</v>
      </c>
      <c r="G7036" s="3">
        <v>5.2171750000000001</v>
      </c>
      <c r="H7036" s="3">
        <v>1.221984</v>
      </c>
    </row>
    <row r="7037" spans="1:8">
      <c r="A7037" s="3" t="s">
        <v>62</v>
      </c>
      <c r="B7037" s="3">
        <v>2006</v>
      </c>
      <c r="C7037" s="3">
        <v>228</v>
      </c>
      <c r="E7037" s="3">
        <v>4.9762740000000001</v>
      </c>
      <c r="F7037" s="3">
        <v>7.0004033999999997</v>
      </c>
      <c r="G7037" s="3">
        <v>5.2190830000000004</v>
      </c>
      <c r="H7037" s="3">
        <v>1.4505870000000001</v>
      </c>
    </row>
    <row r="7038" spans="1:8">
      <c r="A7038" s="3" t="s">
        <v>62</v>
      </c>
      <c r="B7038" s="3">
        <v>2006</v>
      </c>
      <c r="C7038" s="3">
        <v>228</v>
      </c>
      <c r="E7038" s="3">
        <v>4.9762740000000001</v>
      </c>
      <c r="F7038" s="3">
        <v>7.0004033999999997</v>
      </c>
      <c r="G7038" s="3">
        <v>5.2771749999999997</v>
      </c>
      <c r="H7038" s="3">
        <v>2.3396219999999999</v>
      </c>
    </row>
    <row r="7039" spans="1:8">
      <c r="A7039" s="3" t="s">
        <v>62</v>
      </c>
      <c r="B7039" s="3">
        <v>2006</v>
      </c>
      <c r="C7039" s="3">
        <v>228</v>
      </c>
      <c r="E7039" s="3">
        <v>4.9762740000000001</v>
      </c>
      <c r="F7039" s="3">
        <v>7.0004033999999997</v>
      </c>
      <c r="G7039" s="3">
        <v>5.2630800000000004</v>
      </c>
      <c r="H7039" s="3">
        <v>2.9900570000000002</v>
      </c>
    </row>
    <row r="7040" spans="1:8">
      <c r="A7040" s="3" t="s">
        <v>62</v>
      </c>
      <c r="B7040" s="3">
        <v>2006</v>
      </c>
      <c r="C7040" s="3">
        <v>228</v>
      </c>
      <c r="E7040" s="3">
        <v>4.9762740000000001</v>
      </c>
      <c r="F7040" s="3">
        <v>7.0004033999999997</v>
      </c>
      <c r="G7040" s="3">
        <v>5.2883339999999999</v>
      </c>
      <c r="H7040" s="3">
        <v>3.4611580000000002</v>
      </c>
    </row>
    <row r="7041" spans="1:8">
      <c r="A7041" s="3" t="s">
        <v>62</v>
      </c>
      <c r="B7041" s="3">
        <v>2006</v>
      </c>
      <c r="C7041" s="3">
        <v>228</v>
      </c>
      <c r="E7041" s="3">
        <v>4.9762740000000001</v>
      </c>
      <c r="F7041" s="3">
        <v>7.0004033999999997</v>
      </c>
      <c r="G7041" s="3">
        <v>5.247573</v>
      </c>
      <c r="H7041" s="3">
        <v>3.0583689999999999</v>
      </c>
    </row>
    <row r="7042" spans="1:8">
      <c r="A7042" s="3" t="s">
        <v>62</v>
      </c>
      <c r="B7042" s="3">
        <v>2006</v>
      </c>
      <c r="C7042" s="3">
        <v>228</v>
      </c>
      <c r="E7042" s="3">
        <v>4.9762740000000001</v>
      </c>
      <c r="F7042" s="3">
        <v>7.0004033999999997</v>
      </c>
      <c r="G7042" s="3">
        <v>5.255217</v>
      </c>
      <c r="H7042" s="3">
        <v>3.4523199999999998</v>
      </c>
    </row>
    <row r="7043" spans="1:8">
      <c r="A7043" s="3" t="s">
        <v>62</v>
      </c>
      <c r="B7043" s="3">
        <v>2006</v>
      </c>
      <c r="C7043" s="3">
        <v>228</v>
      </c>
      <c r="E7043" s="3">
        <v>4.9762740000000001</v>
      </c>
      <c r="F7043" s="3">
        <v>7.0004033999999997</v>
      </c>
      <c r="G7043" s="3">
        <v>5.1964499999999996</v>
      </c>
      <c r="H7043" s="3">
        <v>3.2126869999999998</v>
      </c>
    </row>
    <row r="7044" spans="1:8">
      <c r="A7044" s="3" t="s">
        <v>62</v>
      </c>
      <c r="B7044" s="3">
        <v>2006</v>
      </c>
      <c r="C7044" s="3">
        <v>228</v>
      </c>
      <c r="E7044" s="3">
        <v>4.9762740000000001</v>
      </c>
      <c r="F7044" s="3">
        <v>7.0004033999999997</v>
      </c>
      <c r="G7044" s="3">
        <v>5.1978140000000002</v>
      </c>
      <c r="H7044" s="3">
        <v>-0.63113050000000004</v>
      </c>
    </row>
    <row r="7045" spans="1:8">
      <c r="A7045" s="3" t="s">
        <v>62</v>
      </c>
      <c r="B7045" s="3">
        <v>2006</v>
      </c>
      <c r="C7045" s="3">
        <v>228</v>
      </c>
      <c r="E7045" s="3">
        <v>4.9762740000000001</v>
      </c>
      <c r="F7045" s="3">
        <v>7.0004033999999997</v>
      </c>
      <c r="G7045" s="3">
        <v>5.1631799999999997</v>
      </c>
      <c r="H7045" s="3">
        <v>-0.37305260000000001</v>
      </c>
    </row>
    <row r="7046" spans="1:8">
      <c r="A7046" s="3" t="s">
        <v>62</v>
      </c>
      <c r="B7046" s="3">
        <v>2007</v>
      </c>
      <c r="C7046" s="3">
        <v>228</v>
      </c>
      <c r="E7046" s="3">
        <v>7.6375245999999999</v>
      </c>
      <c r="F7046" s="3">
        <v>4.9892000999999997</v>
      </c>
      <c r="G7046" s="3">
        <v>5.0166079999999997</v>
      </c>
      <c r="H7046" s="3">
        <v>-0.28920580000000001</v>
      </c>
    </row>
    <row r="7047" spans="1:8">
      <c r="A7047" s="3" t="s">
        <v>62</v>
      </c>
      <c r="B7047" s="3">
        <v>2007</v>
      </c>
      <c r="C7047" s="3">
        <v>228</v>
      </c>
      <c r="E7047" s="3">
        <v>7.6375245999999999</v>
      </c>
      <c r="F7047" s="3">
        <v>4.9892000999999997</v>
      </c>
      <c r="G7047" s="3">
        <v>4.9606260000000004</v>
      </c>
      <c r="H7047" s="3">
        <v>2.8209719999999998</v>
      </c>
    </row>
    <row r="7048" spans="1:8">
      <c r="A7048" s="3" t="s">
        <v>62</v>
      </c>
      <c r="B7048" s="3">
        <v>2007</v>
      </c>
      <c r="C7048" s="3">
        <v>228</v>
      </c>
      <c r="E7048" s="3">
        <v>7.6375245999999999</v>
      </c>
      <c r="F7048" s="3">
        <v>4.9892000999999997</v>
      </c>
      <c r="G7048" s="3">
        <v>5.0462619999999996</v>
      </c>
      <c r="H7048" s="3">
        <v>3.0227349999999999</v>
      </c>
    </row>
    <row r="7049" spans="1:8">
      <c r="A7049" s="3" t="s">
        <v>62</v>
      </c>
      <c r="B7049" s="3">
        <v>2007</v>
      </c>
      <c r="C7049" s="3">
        <v>228</v>
      </c>
      <c r="E7049" s="3">
        <v>7.6375245999999999</v>
      </c>
      <c r="F7049" s="3">
        <v>4.9892000999999997</v>
      </c>
      <c r="G7049" s="3">
        <v>5.1049160000000002</v>
      </c>
      <c r="H7049" s="3">
        <v>2.5739239999999999</v>
      </c>
    </row>
    <row r="7050" spans="1:8">
      <c r="A7050" s="3" t="s">
        <v>62</v>
      </c>
      <c r="B7050" s="3">
        <v>2007</v>
      </c>
      <c r="C7050" s="3">
        <v>228</v>
      </c>
      <c r="E7050" s="3">
        <v>7.6375245999999999</v>
      </c>
      <c r="F7050" s="3">
        <v>4.9892000999999997</v>
      </c>
      <c r="G7050" s="3">
        <v>5.1990600000000002</v>
      </c>
      <c r="H7050" s="3">
        <v>2.5861749999999999</v>
      </c>
    </row>
    <row r="7051" spans="1:8">
      <c r="A7051" s="3" t="s">
        <v>62</v>
      </c>
      <c r="B7051" s="3">
        <v>2007</v>
      </c>
      <c r="C7051" s="3">
        <v>228</v>
      </c>
      <c r="E7051" s="3">
        <v>7.6375245999999999</v>
      </c>
      <c r="F7051" s="3">
        <v>4.9892000999999997</v>
      </c>
      <c r="G7051" s="3">
        <v>5.2466439999999999</v>
      </c>
      <c r="H7051" s="3">
        <v>3.0173429999999999</v>
      </c>
    </row>
    <row r="7052" spans="1:8">
      <c r="A7052" s="3" t="s">
        <v>62</v>
      </c>
      <c r="B7052" s="3">
        <v>2007</v>
      </c>
      <c r="C7052" s="3">
        <v>228</v>
      </c>
      <c r="E7052" s="3">
        <v>7.6375245999999999</v>
      </c>
      <c r="F7052" s="3">
        <v>4.9892000999999997</v>
      </c>
      <c r="G7052" s="3">
        <v>5.236021</v>
      </c>
      <c r="H7052" s="3">
        <v>2.7906870000000001</v>
      </c>
    </row>
    <row r="7053" spans="1:8">
      <c r="A7053" s="3" t="s">
        <v>62</v>
      </c>
      <c r="B7053" s="3">
        <v>2007</v>
      </c>
      <c r="C7053" s="3">
        <v>228</v>
      </c>
      <c r="E7053" s="3">
        <v>7.6375245999999999</v>
      </c>
      <c r="F7053" s="3">
        <v>4.9892000999999997</v>
      </c>
      <c r="G7053" s="3">
        <v>5.2050000000000001</v>
      </c>
      <c r="H7053" s="3">
        <v>2.948534</v>
      </c>
    </row>
    <row r="7054" spans="1:8">
      <c r="A7054" s="3" t="s">
        <v>62</v>
      </c>
      <c r="B7054" s="3">
        <v>2007</v>
      </c>
      <c r="C7054" s="3">
        <v>228</v>
      </c>
      <c r="E7054" s="3">
        <v>7.6375245999999999</v>
      </c>
      <c r="F7054" s="3">
        <v>4.9892000999999997</v>
      </c>
      <c r="G7054" s="3">
        <v>5.1911889999999996</v>
      </c>
      <c r="H7054" s="3">
        <v>2.7966660000000001</v>
      </c>
    </row>
    <row r="7055" spans="1:8">
      <c r="A7055" s="3" t="s">
        <v>62</v>
      </c>
      <c r="B7055" s="3">
        <v>2007</v>
      </c>
      <c r="C7055" s="3">
        <v>228</v>
      </c>
      <c r="E7055" s="3">
        <v>7.6375245999999999</v>
      </c>
      <c r="F7055" s="3">
        <v>4.9892000999999997</v>
      </c>
      <c r="G7055" s="3">
        <v>5.1487959999999999</v>
      </c>
      <c r="H7055" s="3">
        <v>2.9803169999999999</v>
      </c>
    </row>
    <row r="7056" spans="1:8">
      <c r="A7056" s="3" t="s">
        <v>62</v>
      </c>
      <c r="B7056" s="3">
        <v>2007</v>
      </c>
      <c r="C7056" s="3">
        <v>228</v>
      </c>
      <c r="E7056" s="3">
        <v>7.6375245999999999</v>
      </c>
      <c r="F7056" s="3">
        <v>4.9892000999999997</v>
      </c>
      <c r="G7056" s="3">
        <v>5.1180950000000003</v>
      </c>
      <c r="H7056" s="3">
        <v>-0.1471729</v>
      </c>
    </row>
    <row r="7057" spans="1:8">
      <c r="A7057" s="3" t="s">
        <v>62</v>
      </c>
      <c r="B7057" s="3">
        <v>2007</v>
      </c>
      <c r="C7057" s="3">
        <v>228</v>
      </c>
      <c r="E7057" s="3">
        <v>7.6375245999999999</v>
      </c>
      <c r="F7057" s="3">
        <v>4.9892000999999997</v>
      </c>
      <c r="G7057" s="3">
        <v>4.9119719999999996</v>
      </c>
      <c r="H7057" s="3">
        <v>1.61304E-2</v>
      </c>
    </row>
    <row r="7058" spans="1:8">
      <c r="A7058" s="3" t="s">
        <v>62</v>
      </c>
      <c r="B7058" s="3">
        <v>2008</v>
      </c>
      <c r="C7058" s="3">
        <v>228</v>
      </c>
      <c r="E7058" s="3">
        <v>7.7469324999999998</v>
      </c>
      <c r="F7058" s="3">
        <v>3.8786885999999998</v>
      </c>
      <c r="G7058" s="3">
        <v>4.9014179999999996</v>
      </c>
      <c r="H7058" s="3">
        <v>-0.61845039999999996</v>
      </c>
    </row>
    <row r="7059" spans="1:8">
      <c r="A7059" s="3" t="s">
        <v>62</v>
      </c>
      <c r="B7059" s="3">
        <v>2008</v>
      </c>
      <c r="C7059" s="3">
        <v>228</v>
      </c>
      <c r="E7059" s="3">
        <v>7.7469324999999998</v>
      </c>
      <c r="F7059" s="3">
        <v>3.8786885999999998</v>
      </c>
      <c r="G7059" s="3">
        <v>4.9726990000000004</v>
      </c>
      <c r="H7059" s="3">
        <v>2.2158350000000002</v>
      </c>
    </row>
    <row r="7060" spans="1:8">
      <c r="A7060" s="3" t="s">
        <v>62</v>
      </c>
      <c r="B7060" s="3">
        <v>2008</v>
      </c>
      <c r="C7060" s="3">
        <v>228</v>
      </c>
      <c r="E7060" s="3">
        <v>7.7469324999999998</v>
      </c>
      <c r="F7060" s="3">
        <v>3.8786885999999998</v>
      </c>
      <c r="G7060" s="3">
        <v>4.7077850000000003</v>
      </c>
      <c r="H7060" s="3">
        <v>2.5906889999999998</v>
      </c>
    </row>
    <row r="7061" spans="1:8">
      <c r="A7061" s="3" t="s">
        <v>62</v>
      </c>
      <c r="B7061" s="3">
        <v>2008</v>
      </c>
      <c r="C7061" s="3">
        <v>228</v>
      </c>
      <c r="E7061" s="3">
        <v>7.7469324999999998</v>
      </c>
      <c r="F7061" s="3">
        <v>3.8786885999999998</v>
      </c>
      <c r="G7061" s="3">
        <v>4.6953319999999996</v>
      </c>
      <c r="H7061" s="3">
        <v>3.5706859999999998</v>
      </c>
    </row>
    <row r="7062" spans="1:8">
      <c r="A7062" s="3" t="s">
        <v>62</v>
      </c>
      <c r="B7062" s="3">
        <v>2008</v>
      </c>
      <c r="C7062" s="3">
        <v>228</v>
      </c>
      <c r="E7062" s="3">
        <v>7.7469324999999998</v>
      </c>
      <c r="F7062" s="3">
        <v>3.8786885999999998</v>
      </c>
      <c r="G7062" s="3">
        <v>4.7406670000000002</v>
      </c>
      <c r="H7062" s="3">
        <v>3.5675249999999998</v>
      </c>
    </row>
    <row r="7063" spans="1:8">
      <c r="A7063" s="3" t="s">
        <v>62</v>
      </c>
      <c r="B7063" s="3">
        <v>2008</v>
      </c>
      <c r="C7063" s="3">
        <v>228</v>
      </c>
      <c r="E7063" s="3">
        <v>7.7469324999999998</v>
      </c>
      <c r="F7063" s="3">
        <v>3.8786885999999998</v>
      </c>
      <c r="G7063" s="3">
        <v>4.4790020000000004</v>
      </c>
      <c r="H7063" s="3">
        <v>3.7353770000000002</v>
      </c>
    </row>
    <row r="7064" spans="1:8">
      <c r="A7064" s="3" t="s">
        <v>62</v>
      </c>
      <c r="B7064" s="3">
        <v>2008</v>
      </c>
      <c r="C7064" s="3">
        <v>228</v>
      </c>
      <c r="E7064" s="3">
        <v>7.7469324999999998</v>
      </c>
      <c r="F7064" s="3">
        <v>3.8786885999999998</v>
      </c>
      <c r="G7064" s="3">
        <v>4.2402420000000003</v>
      </c>
      <c r="H7064" s="3">
        <v>3.305329</v>
      </c>
    </row>
    <row r="7065" spans="1:8">
      <c r="A7065" s="3" t="s">
        <v>62</v>
      </c>
      <c r="B7065" s="3">
        <v>2008</v>
      </c>
      <c r="C7065" s="3">
        <v>228</v>
      </c>
      <c r="E7065" s="3">
        <v>7.7469324999999998</v>
      </c>
      <c r="F7065" s="3">
        <v>3.8786885999999998</v>
      </c>
      <c r="G7065" s="3">
        <v>4.085</v>
      </c>
      <c r="H7065" s="3">
        <v>3.1489660000000002</v>
      </c>
    </row>
    <row r="7066" spans="1:8">
      <c r="A7066" s="3" t="s">
        <v>62</v>
      </c>
      <c r="B7066" s="3">
        <v>2008</v>
      </c>
      <c r="C7066" s="3">
        <v>228</v>
      </c>
      <c r="E7066" s="3">
        <v>7.7469324999999998</v>
      </c>
      <c r="F7066" s="3">
        <v>3.8786885999999998</v>
      </c>
      <c r="G7066" s="3">
        <v>3.9916670000000001</v>
      </c>
      <c r="H7066" s="3">
        <v>3.019549</v>
      </c>
    </row>
    <row r="7067" spans="1:8">
      <c r="A7067" s="3" t="s">
        <v>62</v>
      </c>
      <c r="B7067" s="3">
        <v>2008</v>
      </c>
      <c r="C7067" s="3">
        <v>228</v>
      </c>
      <c r="E7067" s="3">
        <v>7.7469324999999998</v>
      </c>
      <c r="F7067" s="3">
        <v>3.8786885999999998</v>
      </c>
      <c r="G7067" s="3">
        <v>2.7755000000000001</v>
      </c>
      <c r="H7067" s="3">
        <v>2.7094830000000001</v>
      </c>
    </row>
    <row r="7068" spans="1:8">
      <c r="A7068" s="3" t="s">
        <v>62</v>
      </c>
      <c r="B7068" s="3">
        <v>2008</v>
      </c>
      <c r="C7068" s="3">
        <v>228</v>
      </c>
      <c r="E7068" s="3">
        <v>7.7469324999999998</v>
      </c>
      <c r="F7068" s="3">
        <v>3.8786885999999998</v>
      </c>
      <c r="G7068" s="3">
        <v>2.4357739999999999</v>
      </c>
      <c r="H7068" s="3">
        <v>-0.59901450000000001</v>
      </c>
    </row>
    <row r="7069" spans="1:8">
      <c r="A7069" s="3" t="s">
        <v>62</v>
      </c>
      <c r="B7069" s="3">
        <v>2008</v>
      </c>
      <c r="C7069" s="3">
        <v>228</v>
      </c>
      <c r="E7069" s="3">
        <v>7.7469324999999998</v>
      </c>
      <c r="F7069" s="3">
        <v>3.8786885999999998</v>
      </c>
      <c r="G7069" s="3">
        <v>1.8705369999999999</v>
      </c>
      <c r="H7069" s="3">
        <v>-2.464045</v>
      </c>
    </row>
    <row r="7070" spans="1:8">
      <c r="A7070" s="3" t="s">
        <v>62</v>
      </c>
      <c r="B7070" s="3">
        <v>2009</v>
      </c>
      <c r="C7070" s="3">
        <v>228</v>
      </c>
      <c r="E7070" s="3">
        <v>3.5749316000000002</v>
      </c>
      <c r="F7070" s="3">
        <v>4.9209107999999997</v>
      </c>
      <c r="G7070" s="3">
        <v>3.8246609999999999</v>
      </c>
      <c r="H7070" s="3">
        <v>-4.217282</v>
      </c>
    </row>
    <row r="7071" spans="1:8">
      <c r="A7071" s="3" t="s">
        <v>62</v>
      </c>
      <c r="B7071" s="3">
        <v>2009</v>
      </c>
      <c r="C7071" s="3">
        <v>228</v>
      </c>
      <c r="E7071" s="3">
        <v>3.5749316000000002</v>
      </c>
      <c r="F7071" s="3">
        <v>4.9209107999999997</v>
      </c>
      <c r="G7071" s="3">
        <v>3.4869080000000001</v>
      </c>
      <c r="H7071" s="3">
        <v>-4.5253430000000003</v>
      </c>
    </row>
    <row r="7072" spans="1:8">
      <c r="A7072" s="3" t="s">
        <v>62</v>
      </c>
      <c r="B7072" s="3">
        <v>2009</v>
      </c>
      <c r="C7072" s="3">
        <v>228</v>
      </c>
      <c r="E7072" s="3">
        <v>3.5749316000000002</v>
      </c>
      <c r="F7072" s="3">
        <v>4.9209107999999997</v>
      </c>
      <c r="G7072" s="3">
        <v>3.266527</v>
      </c>
      <c r="H7072" s="3">
        <v>-4.9222429999999999</v>
      </c>
    </row>
    <row r="7073" spans="1:8">
      <c r="A7073" s="3" t="s">
        <v>62</v>
      </c>
      <c r="B7073" s="3">
        <v>2009</v>
      </c>
      <c r="C7073" s="3">
        <v>228</v>
      </c>
      <c r="E7073" s="3">
        <v>3.5749316000000002</v>
      </c>
      <c r="F7073" s="3">
        <v>4.9209107999999997</v>
      </c>
      <c r="G7073" s="3">
        <v>3.384055</v>
      </c>
      <c r="H7073" s="3">
        <v>-4.0710280000000001</v>
      </c>
    </row>
    <row r="7074" spans="1:8">
      <c r="A7074" s="3" t="s">
        <v>62</v>
      </c>
      <c r="B7074" s="3">
        <v>2009</v>
      </c>
      <c r="C7074" s="3">
        <v>228</v>
      </c>
      <c r="E7074" s="3">
        <v>3.5749316000000002</v>
      </c>
      <c r="F7074" s="3">
        <v>4.9209107999999997</v>
      </c>
      <c r="G7074" s="3">
        <v>3.4073880000000001</v>
      </c>
      <c r="H7074" s="3">
        <v>-3.6783359999999998</v>
      </c>
    </row>
    <row r="7075" spans="1:8">
      <c r="A7075" s="3" t="s">
        <v>62</v>
      </c>
      <c r="B7075" s="3">
        <v>2009</v>
      </c>
      <c r="C7075" s="3">
        <v>228</v>
      </c>
      <c r="E7075" s="3">
        <v>3.5749316000000002</v>
      </c>
      <c r="F7075" s="3">
        <v>4.9209107999999997</v>
      </c>
      <c r="G7075" s="3">
        <v>3.391953</v>
      </c>
      <c r="H7075" s="3">
        <v>-3.3352620000000002</v>
      </c>
    </row>
    <row r="7076" spans="1:8">
      <c r="A7076" s="3" t="s">
        <v>62</v>
      </c>
      <c r="B7076" s="3">
        <v>2009</v>
      </c>
      <c r="C7076" s="3">
        <v>228</v>
      </c>
      <c r="E7076" s="3">
        <v>3.5749316000000002</v>
      </c>
      <c r="F7076" s="3">
        <v>4.9209107999999997</v>
      </c>
      <c r="G7076" s="3">
        <v>3.6833930000000001</v>
      </c>
      <c r="H7076" s="3">
        <v>-3.3532380000000002</v>
      </c>
    </row>
    <row r="7077" spans="1:8">
      <c r="A7077" s="3" t="s">
        <v>62</v>
      </c>
      <c r="B7077" s="3">
        <v>2009</v>
      </c>
      <c r="C7077" s="3">
        <v>228</v>
      </c>
      <c r="E7077" s="3">
        <v>3.5749316000000002</v>
      </c>
      <c r="F7077" s="3">
        <v>4.9209107999999997</v>
      </c>
      <c r="G7077" s="3">
        <v>4.0027010000000001</v>
      </c>
      <c r="H7077" s="3">
        <v>-3.4307240000000001</v>
      </c>
    </row>
    <row r="7078" spans="1:8">
      <c r="A7078" s="3" t="s">
        <v>62</v>
      </c>
      <c r="B7078" s="3">
        <v>2009</v>
      </c>
      <c r="C7078" s="3">
        <v>228</v>
      </c>
      <c r="E7078" s="3">
        <v>3.5749316000000002</v>
      </c>
      <c r="F7078" s="3">
        <v>4.9209107999999997</v>
      </c>
      <c r="G7078" s="3">
        <v>4.2376469999999999</v>
      </c>
      <c r="H7078" s="3">
        <v>-3.0657139999999998</v>
      </c>
    </row>
    <row r="7079" spans="1:8">
      <c r="A7079" s="3" t="s">
        <v>62</v>
      </c>
      <c r="B7079" s="3">
        <v>2009</v>
      </c>
      <c r="C7079" s="3">
        <v>228</v>
      </c>
      <c r="E7079" s="3">
        <v>3.5749316000000002</v>
      </c>
      <c r="F7079" s="3">
        <v>4.9209107999999997</v>
      </c>
      <c r="G7079" s="3">
        <v>4.4626190000000001</v>
      </c>
      <c r="H7079" s="3">
        <v>-2.3882119999999998</v>
      </c>
    </row>
    <row r="7080" spans="1:8">
      <c r="A7080" s="3" t="s">
        <v>62</v>
      </c>
      <c r="B7080" s="3">
        <v>2009</v>
      </c>
      <c r="C7080" s="3">
        <v>228</v>
      </c>
      <c r="E7080" s="3">
        <v>3.5749316000000002</v>
      </c>
      <c r="F7080" s="3">
        <v>4.9209107999999997</v>
      </c>
      <c r="G7080" s="3">
        <v>4.5579289999999997</v>
      </c>
      <c r="H7080" s="3">
        <v>-5.6497890000000002</v>
      </c>
    </row>
    <row r="7081" spans="1:8">
      <c r="A7081" s="3" t="s">
        <v>62</v>
      </c>
      <c r="B7081" s="3">
        <v>2009</v>
      </c>
      <c r="C7081" s="3">
        <v>228</v>
      </c>
      <c r="E7081" s="3">
        <v>3.5749316000000002</v>
      </c>
      <c r="F7081" s="3">
        <v>4.9209107999999997</v>
      </c>
      <c r="G7081" s="3">
        <v>4.7081379999999999</v>
      </c>
      <c r="H7081" s="3">
        <v>-5.4875910000000001</v>
      </c>
    </row>
    <row r="7082" spans="1:8">
      <c r="A7082" s="3" t="s">
        <v>62</v>
      </c>
      <c r="B7082" s="3">
        <v>2010</v>
      </c>
      <c r="C7082" s="3">
        <v>228</v>
      </c>
      <c r="E7082" s="3">
        <v>-4.4508175999999997</v>
      </c>
      <c r="F7082" s="3">
        <v>5.8201413000000004</v>
      </c>
      <c r="G7082" s="3">
        <v>4.6490859999999996</v>
      </c>
      <c r="H7082" s="3">
        <v>-4.8085149999999999</v>
      </c>
    </row>
    <row r="7083" spans="1:8">
      <c r="A7083" s="3" t="s">
        <v>62</v>
      </c>
      <c r="B7083" s="3">
        <v>2010</v>
      </c>
      <c r="C7083" s="3">
        <v>228</v>
      </c>
      <c r="E7083" s="3">
        <v>-4.4508175999999997</v>
      </c>
      <c r="F7083" s="3">
        <v>5.8201413000000004</v>
      </c>
      <c r="G7083" s="3">
        <v>4.6823009999999998</v>
      </c>
      <c r="H7083" s="3">
        <v>-9.4968719999999998</v>
      </c>
    </row>
    <row r="7084" spans="1:8">
      <c r="A7084" s="3" t="s">
        <v>62</v>
      </c>
      <c r="B7084" s="3">
        <v>2010</v>
      </c>
      <c r="C7084" s="3">
        <v>228</v>
      </c>
      <c r="E7084" s="3">
        <v>-4.4508175999999997</v>
      </c>
      <c r="F7084" s="3">
        <v>5.8201413000000004</v>
      </c>
      <c r="G7084" s="3">
        <v>5.2931689999999998</v>
      </c>
      <c r="H7084" s="3">
        <v>-9.3679140000000007</v>
      </c>
    </row>
    <row r="7085" spans="1:8">
      <c r="A7085" s="3" t="s">
        <v>62</v>
      </c>
      <c r="B7085" s="3">
        <v>2010</v>
      </c>
      <c r="C7085" s="3">
        <v>228</v>
      </c>
      <c r="E7085" s="3">
        <v>-4.4508175999999997</v>
      </c>
      <c r="F7085" s="3">
        <v>5.8201413000000004</v>
      </c>
      <c r="G7085" s="3">
        <v>5.4810540000000003</v>
      </c>
      <c r="H7085" s="3">
        <v>-10.54452</v>
      </c>
    </row>
    <row r="7086" spans="1:8">
      <c r="A7086" s="3" t="s">
        <v>62</v>
      </c>
      <c r="B7086" s="3">
        <v>2010</v>
      </c>
      <c r="C7086" s="3">
        <v>228</v>
      </c>
      <c r="E7086" s="3">
        <v>-4.4508175999999997</v>
      </c>
      <c r="F7086" s="3">
        <v>5.8201413000000004</v>
      </c>
      <c r="G7086" s="3">
        <v>5.5476869999999998</v>
      </c>
      <c r="H7086" s="3">
        <v>-10.355130000000001</v>
      </c>
    </row>
    <row r="7087" spans="1:8">
      <c r="A7087" s="3" t="s">
        <v>62</v>
      </c>
      <c r="B7087" s="3">
        <v>2010</v>
      </c>
      <c r="C7087" s="3">
        <v>228</v>
      </c>
      <c r="E7087" s="3">
        <v>-4.4508175999999997</v>
      </c>
      <c r="F7087" s="3">
        <v>5.8201413000000004</v>
      </c>
      <c r="G7087" s="3">
        <v>5.7383930000000003</v>
      </c>
      <c r="H7087" s="3">
        <v>-10.18975</v>
      </c>
    </row>
    <row r="7088" spans="1:8">
      <c r="A7088" s="3" t="s">
        <v>62</v>
      </c>
      <c r="B7088" s="3">
        <v>2010</v>
      </c>
      <c r="C7088" s="3">
        <v>228</v>
      </c>
      <c r="E7088" s="3">
        <v>-4.4508175999999997</v>
      </c>
      <c r="F7088" s="3">
        <v>5.8201413000000004</v>
      </c>
      <c r="G7088" s="3">
        <v>5.6616479999999996</v>
      </c>
      <c r="H7088" s="3">
        <v>-9.9492309999999993</v>
      </c>
    </row>
    <row r="7089" spans="1:8">
      <c r="A7089" s="3" t="s">
        <v>62</v>
      </c>
      <c r="B7089" s="3">
        <v>2010</v>
      </c>
      <c r="C7089" s="3">
        <v>228</v>
      </c>
      <c r="E7089" s="3">
        <v>-4.4508175999999997</v>
      </c>
      <c r="F7089" s="3">
        <v>5.8201413000000004</v>
      </c>
      <c r="G7089" s="3">
        <v>5.7646860000000002</v>
      </c>
      <c r="H7089" s="3">
        <v>-9.9037799999999994</v>
      </c>
    </row>
    <row r="7090" spans="1:8">
      <c r="A7090" s="3" t="s">
        <v>62</v>
      </c>
      <c r="B7090" s="3">
        <v>2010</v>
      </c>
      <c r="C7090" s="3">
        <v>228</v>
      </c>
      <c r="E7090" s="3">
        <v>-4.4508175999999997</v>
      </c>
      <c r="F7090" s="3">
        <v>5.8201413000000004</v>
      </c>
      <c r="G7090" s="3">
        <v>5.7672090000000003</v>
      </c>
      <c r="H7090" s="3">
        <v>-9.5530570000000008</v>
      </c>
    </row>
    <row r="7091" spans="1:8">
      <c r="A7091" s="3" t="s">
        <v>62</v>
      </c>
      <c r="B7091" s="3">
        <v>2010</v>
      </c>
      <c r="C7091" s="3">
        <v>228</v>
      </c>
      <c r="E7091" s="3">
        <v>-4.4508175999999997</v>
      </c>
      <c r="F7091" s="3">
        <v>5.8201413000000004</v>
      </c>
      <c r="G7091" s="3">
        <v>5.9310499999999999</v>
      </c>
      <c r="H7091" s="3">
        <v>-9.9315639999999998</v>
      </c>
    </row>
    <row r="7092" spans="1:8">
      <c r="A7092" s="3" t="s">
        <v>62</v>
      </c>
      <c r="B7092" s="3">
        <v>2010</v>
      </c>
      <c r="C7092" s="3">
        <v>228</v>
      </c>
      <c r="E7092" s="3">
        <v>-4.4508175999999997</v>
      </c>
      <c r="F7092" s="3">
        <v>5.8201413000000004</v>
      </c>
      <c r="G7092" s="3">
        <v>5.9546340000000004</v>
      </c>
      <c r="H7092" s="3">
        <v>0.2403672</v>
      </c>
    </row>
    <row r="7093" spans="1:8">
      <c r="A7093" s="3" t="s">
        <v>62</v>
      </c>
      <c r="B7093" s="3">
        <v>2010</v>
      </c>
      <c r="C7093" s="3">
        <v>228</v>
      </c>
      <c r="E7093" s="3">
        <v>-4.4508175999999997</v>
      </c>
      <c r="F7093" s="3">
        <v>5.8201413000000004</v>
      </c>
      <c r="G7093" s="3">
        <v>6.0431030000000003</v>
      </c>
      <c r="H7093" s="3">
        <v>0.57162409999999997</v>
      </c>
    </row>
    <row r="7094" spans="1:8">
      <c r="A7094" s="3" t="s">
        <v>62</v>
      </c>
      <c r="B7094" s="3">
        <v>2011</v>
      </c>
      <c r="C7094" s="3">
        <v>228</v>
      </c>
      <c r="E7094" s="3">
        <v>-0.31217109999999998</v>
      </c>
      <c r="F7094" s="3">
        <v>8.5594176999999991</v>
      </c>
      <c r="G7094" s="3">
        <v>5.1355570000000004</v>
      </c>
      <c r="H7094" s="3">
        <v>1.1523460000000001</v>
      </c>
    </row>
    <row r="7095" spans="1:8">
      <c r="A7095" s="3" t="s">
        <v>62</v>
      </c>
      <c r="B7095" s="3">
        <v>2011</v>
      </c>
      <c r="C7095" s="3">
        <v>228</v>
      </c>
      <c r="E7095" s="3">
        <v>-0.31217109999999998</v>
      </c>
      <c r="F7095" s="3">
        <v>8.5594176999999991</v>
      </c>
      <c r="G7095" s="3">
        <v>5.1325960000000004</v>
      </c>
      <c r="H7095" s="3">
        <v>1.2359359999999999</v>
      </c>
    </row>
    <row r="7096" spans="1:8">
      <c r="A7096" s="3" t="s">
        <v>62</v>
      </c>
      <c r="B7096" s="3">
        <v>2011</v>
      </c>
      <c r="C7096" s="3">
        <v>228</v>
      </c>
      <c r="E7096" s="3">
        <v>-0.31217109999999998</v>
      </c>
      <c r="F7096" s="3">
        <v>8.5594176999999991</v>
      </c>
      <c r="G7096" s="3">
        <v>5.0565249999999997</v>
      </c>
      <c r="H7096" s="3">
        <v>1.2828219999999999</v>
      </c>
    </row>
    <row r="7097" spans="1:8">
      <c r="A7097" s="3" t="s">
        <v>62</v>
      </c>
      <c r="B7097" s="3">
        <v>2011</v>
      </c>
      <c r="C7097" s="3">
        <v>228</v>
      </c>
      <c r="E7097" s="3">
        <v>-0.31217109999999998</v>
      </c>
      <c r="F7097" s="3">
        <v>8.5594176999999991</v>
      </c>
      <c r="G7097" s="3">
        <v>5.0307389999999996</v>
      </c>
      <c r="H7097" s="3">
        <v>1.038141</v>
      </c>
    </row>
    <row r="7098" spans="1:8">
      <c r="A7098" s="3" t="s">
        <v>62</v>
      </c>
      <c r="B7098" s="3">
        <v>2011</v>
      </c>
      <c r="C7098" s="3">
        <v>228</v>
      </c>
      <c r="E7098" s="3">
        <v>-0.31217109999999998</v>
      </c>
      <c r="F7098" s="3">
        <v>8.5594176999999991</v>
      </c>
      <c r="G7098" s="3">
        <v>5.107056</v>
      </c>
      <c r="H7098" s="3">
        <v>1.2454890000000001</v>
      </c>
    </row>
    <row r="7099" spans="1:8">
      <c r="A7099" s="3" t="s">
        <v>62</v>
      </c>
      <c r="B7099" s="3">
        <v>2011</v>
      </c>
      <c r="C7099" s="3">
        <v>228</v>
      </c>
      <c r="E7099" s="3">
        <v>-0.31217109999999998</v>
      </c>
      <c r="F7099" s="3">
        <v>8.5594176999999991</v>
      </c>
      <c r="G7099" s="3">
        <v>4.9312930000000001</v>
      </c>
      <c r="H7099" s="3">
        <v>1.4336469999999999</v>
      </c>
    </row>
    <row r="7100" spans="1:8">
      <c r="A7100" s="3" t="s">
        <v>62</v>
      </c>
      <c r="B7100" s="3">
        <v>2011</v>
      </c>
      <c r="C7100" s="3">
        <v>228</v>
      </c>
      <c r="E7100" s="3">
        <v>-0.31217109999999998</v>
      </c>
      <c r="F7100" s="3">
        <v>8.5594176999999991</v>
      </c>
      <c r="G7100" s="3">
        <v>5.0039100000000003</v>
      </c>
      <c r="H7100" s="3">
        <v>1.4078040000000001</v>
      </c>
    </row>
    <row r="7101" spans="1:8">
      <c r="A7101" s="3" t="s">
        <v>62</v>
      </c>
      <c r="B7101" s="3">
        <v>2011</v>
      </c>
      <c r="C7101" s="3">
        <v>228</v>
      </c>
      <c r="E7101" s="3">
        <v>-0.31217109999999998</v>
      </c>
      <c r="F7101" s="3">
        <v>8.5594176999999991</v>
      </c>
      <c r="G7101" s="3">
        <v>4.865901</v>
      </c>
      <c r="H7101" s="3">
        <v>1.3615299999999999</v>
      </c>
    </row>
    <row r="7102" spans="1:8">
      <c r="A7102" s="3" t="s">
        <v>62</v>
      </c>
      <c r="B7102" s="3">
        <v>2011</v>
      </c>
      <c r="C7102" s="3">
        <v>228</v>
      </c>
      <c r="E7102" s="3">
        <v>-0.31217109999999998</v>
      </c>
      <c r="F7102" s="3">
        <v>8.5594176999999991</v>
      </c>
      <c r="G7102" s="3">
        <v>4.6158840000000003</v>
      </c>
      <c r="H7102" s="3">
        <v>1.534829</v>
      </c>
    </row>
    <row r="7103" spans="1:8">
      <c r="A7103" s="3" t="s">
        <v>62</v>
      </c>
      <c r="B7103" s="3">
        <v>2011</v>
      </c>
      <c r="C7103" s="3">
        <v>228</v>
      </c>
      <c r="E7103" s="3">
        <v>-0.31217109999999998</v>
      </c>
      <c r="F7103" s="3">
        <v>8.5594176999999991</v>
      </c>
      <c r="G7103" s="3">
        <v>4.3887600000000004</v>
      </c>
      <c r="H7103" s="3">
        <v>1.596244</v>
      </c>
    </row>
    <row r="7104" spans="1:8">
      <c r="A7104" s="3" t="s">
        <v>62</v>
      </c>
      <c r="B7104" s="3">
        <v>2011</v>
      </c>
      <c r="C7104" s="3">
        <v>228</v>
      </c>
      <c r="E7104" s="3">
        <v>-0.31217109999999998</v>
      </c>
      <c r="F7104" s="3">
        <v>8.5594176999999991</v>
      </c>
      <c r="G7104" s="3">
        <v>4.1976800000000001</v>
      </c>
      <c r="H7104" s="3">
        <v>0.3152219</v>
      </c>
    </row>
    <row r="7105" spans="1:8">
      <c r="A7105" s="3" t="s">
        <v>62</v>
      </c>
      <c r="B7105" s="3">
        <v>2011</v>
      </c>
      <c r="C7105" s="3">
        <v>228</v>
      </c>
      <c r="E7105" s="3">
        <v>-0.31217109999999998</v>
      </c>
      <c r="F7105" s="3">
        <v>8.5594176999999991</v>
      </c>
      <c r="G7105" s="3">
        <v>4.026071</v>
      </c>
      <c r="H7105" s="3">
        <v>0.36560300000000001</v>
      </c>
    </row>
    <row r="7106" spans="1:8">
      <c r="A7106" s="3" t="s">
        <v>62</v>
      </c>
      <c r="B7106" s="3">
        <v>2012</v>
      </c>
      <c r="C7106" s="3">
        <v>228</v>
      </c>
      <c r="E7106" s="3">
        <v>1.5270246999999999</v>
      </c>
      <c r="F7106" s="3">
        <v>11.088398</v>
      </c>
      <c r="G7106" s="3">
        <v>4.8199860000000001</v>
      </c>
      <c r="H7106" s="3">
        <v>0.16147600000000001</v>
      </c>
    </row>
    <row r="7107" spans="1:8">
      <c r="A7107" s="3" t="s">
        <v>62</v>
      </c>
      <c r="B7107" s="3">
        <v>2012</v>
      </c>
      <c r="C7107" s="3">
        <v>228</v>
      </c>
      <c r="E7107" s="3">
        <v>1.5270246999999999</v>
      </c>
      <c r="F7107" s="3">
        <v>11.088398</v>
      </c>
      <c r="G7107" s="3">
        <v>4.6850509999999996</v>
      </c>
      <c r="H7107" s="3">
        <v>0.65389459999999999</v>
      </c>
    </row>
    <row r="7108" spans="1:8">
      <c r="A7108" s="3" t="s">
        <v>62</v>
      </c>
      <c r="B7108" s="3">
        <v>2012</v>
      </c>
      <c r="C7108" s="3">
        <v>228</v>
      </c>
      <c r="E7108" s="3">
        <v>1.5270246999999999</v>
      </c>
      <c r="F7108" s="3">
        <v>11.088398</v>
      </c>
      <c r="G7108" s="3">
        <v>4.8998229999999996</v>
      </c>
      <c r="H7108" s="3">
        <v>0.7429924</v>
      </c>
    </row>
    <row r="7109" spans="1:8">
      <c r="A7109" s="3" t="s">
        <v>62</v>
      </c>
      <c r="B7109" s="3">
        <v>2012</v>
      </c>
      <c r="C7109" s="3">
        <v>228</v>
      </c>
      <c r="E7109" s="3">
        <v>1.5270246999999999</v>
      </c>
      <c r="F7109" s="3">
        <v>11.088398</v>
      </c>
      <c r="G7109" s="3">
        <v>4.9913800000000004</v>
      </c>
      <c r="H7109" s="3">
        <v>0.70213840000000005</v>
      </c>
    </row>
    <row r="7110" spans="1:8">
      <c r="A7110" s="3" t="s">
        <v>62</v>
      </c>
      <c r="B7110" s="3">
        <v>2012</v>
      </c>
      <c r="C7110" s="3">
        <v>228</v>
      </c>
      <c r="E7110" s="3">
        <v>1.5270246999999999</v>
      </c>
      <c r="F7110" s="3">
        <v>11.088398</v>
      </c>
      <c r="G7110" s="3">
        <v>4.8928120000000002</v>
      </c>
      <c r="H7110" s="3">
        <v>0.80402709999999999</v>
      </c>
    </row>
    <row r="7111" spans="1:8">
      <c r="A7111" s="3" t="s">
        <v>62</v>
      </c>
      <c r="B7111" s="3">
        <v>2012</v>
      </c>
      <c r="C7111" s="3">
        <v>228</v>
      </c>
      <c r="E7111" s="3">
        <v>1.5270246999999999</v>
      </c>
      <c r="F7111" s="3">
        <v>11.088398</v>
      </c>
      <c r="G7111" s="3">
        <v>4.7147230000000002</v>
      </c>
      <c r="H7111" s="3">
        <v>0.55543050000000005</v>
      </c>
    </row>
    <row r="7112" spans="1:8">
      <c r="A7112" s="3" t="s">
        <v>62</v>
      </c>
      <c r="B7112" s="3">
        <v>2012</v>
      </c>
      <c r="C7112" s="3">
        <v>228</v>
      </c>
      <c r="E7112" s="3">
        <v>1.5270246999999999</v>
      </c>
      <c r="F7112" s="3">
        <v>11.088398</v>
      </c>
      <c r="G7112" s="3">
        <v>4.6245200000000004</v>
      </c>
      <c r="H7112" s="3">
        <v>0.68252330000000005</v>
      </c>
    </row>
    <row r="7113" spans="1:8">
      <c r="A7113" s="3" t="s">
        <v>62</v>
      </c>
      <c r="B7113" s="3">
        <v>2012</v>
      </c>
      <c r="C7113" s="3">
        <v>228</v>
      </c>
      <c r="E7113" s="3">
        <v>1.5270246999999999</v>
      </c>
      <c r="F7113" s="3">
        <v>11.088398</v>
      </c>
      <c r="G7113" s="3">
        <v>4.5526179999999998</v>
      </c>
      <c r="H7113" s="3">
        <v>0.5143472</v>
      </c>
    </row>
    <row r="7114" spans="1:8">
      <c r="A7114" s="3" t="s">
        <v>62</v>
      </c>
      <c r="B7114" s="3">
        <v>2012</v>
      </c>
      <c r="C7114" s="3">
        <v>228</v>
      </c>
      <c r="E7114" s="3">
        <v>1.5270246999999999</v>
      </c>
      <c r="F7114" s="3">
        <v>11.088398</v>
      </c>
      <c r="G7114" s="3">
        <v>4.5311690000000002</v>
      </c>
      <c r="H7114" s="3">
        <v>0.49203019999999997</v>
      </c>
    </row>
    <row r="7115" spans="1:8">
      <c r="A7115" s="3" t="s">
        <v>62</v>
      </c>
      <c r="B7115" s="3">
        <v>2012</v>
      </c>
      <c r="C7115" s="3">
        <v>228</v>
      </c>
      <c r="E7115" s="3">
        <v>1.5270246999999999</v>
      </c>
      <c r="F7115" s="3">
        <v>11.088398</v>
      </c>
      <c r="G7115" s="3">
        <v>4.4810090000000002</v>
      </c>
      <c r="H7115" s="3">
        <v>6.8818199999999996E-2</v>
      </c>
    </row>
    <row r="7116" spans="1:8">
      <c r="A7116" s="3" t="s">
        <v>62</v>
      </c>
      <c r="B7116" s="3">
        <v>2012</v>
      </c>
      <c r="C7116" s="3">
        <v>228</v>
      </c>
      <c r="E7116" s="3">
        <v>1.5270246999999999</v>
      </c>
      <c r="F7116" s="3">
        <v>11.088398</v>
      </c>
      <c r="G7116" s="3">
        <v>4.5844100000000001</v>
      </c>
      <c r="H7116" s="3">
        <v>0.40762389999999998</v>
      </c>
    </row>
    <row r="7117" spans="1:8">
      <c r="A7117" s="3" t="s">
        <v>62</v>
      </c>
      <c r="B7117" s="3">
        <v>2012</v>
      </c>
      <c r="C7117" s="3">
        <v>228</v>
      </c>
      <c r="E7117" s="3">
        <v>1.5270246999999999</v>
      </c>
      <c r="F7117" s="3">
        <v>11.088398</v>
      </c>
      <c r="G7117" s="3">
        <v>4.7053469999999997</v>
      </c>
      <c r="H7117" s="3">
        <v>0.28404220000000002</v>
      </c>
    </row>
    <row r="7118" spans="1:8">
      <c r="A7118" s="3" t="s">
        <v>62</v>
      </c>
      <c r="B7118" s="3">
        <v>2013</v>
      </c>
      <c r="C7118" s="3">
        <v>228</v>
      </c>
      <c r="E7118" s="3">
        <v>0.79648810999999997</v>
      </c>
      <c r="F7118" s="3">
        <v>11.945482</v>
      </c>
      <c r="G7118" s="3">
        <v>4.7994320000000004</v>
      </c>
      <c r="H7118" s="3">
        <v>-6.9721400000000003E-2</v>
      </c>
    </row>
    <row r="7119" spans="1:8">
      <c r="A7119" s="3" t="s">
        <v>62</v>
      </c>
      <c r="B7119" s="3">
        <v>2013</v>
      </c>
      <c r="C7119" s="3">
        <v>228</v>
      </c>
      <c r="E7119" s="3">
        <v>0.79648810999999997</v>
      </c>
      <c r="F7119" s="3">
        <v>11.945482</v>
      </c>
      <c r="G7119" s="3">
        <v>4.841717</v>
      </c>
      <c r="H7119" s="3">
        <v>0.42644490000000002</v>
      </c>
    </row>
    <row r="7120" spans="1:8">
      <c r="A7120" s="3" t="s">
        <v>62</v>
      </c>
      <c r="B7120" s="3">
        <v>2013</v>
      </c>
      <c r="C7120" s="3">
        <v>228</v>
      </c>
      <c r="E7120" s="3">
        <v>0.79648810999999997</v>
      </c>
      <c r="F7120" s="3">
        <v>11.945482</v>
      </c>
      <c r="G7120" s="3">
        <v>4.8491759999999999</v>
      </c>
      <c r="H7120" s="3">
        <v>0.49641740000000001</v>
      </c>
    </row>
    <row r="7121" spans="1:8">
      <c r="A7121" s="3" t="s">
        <v>62</v>
      </c>
      <c r="B7121" s="3">
        <v>2013</v>
      </c>
      <c r="C7121" s="3">
        <v>228</v>
      </c>
      <c r="E7121" s="3">
        <v>0.79648810999999997</v>
      </c>
      <c r="F7121" s="3">
        <v>11.945482</v>
      </c>
      <c r="G7121" s="3">
        <v>4.8268430000000002</v>
      </c>
      <c r="H7121" s="3">
        <v>0.64857770000000003</v>
      </c>
    </row>
    <row r="7122" spans="1:8">
      <c r="A7122" s="3" t="s">
        <v>62</v>
      </c>
      <c r="B7122" s="3">
        <v>2013</v>
      </c>
      <c r="C7122" s="3">
        <v>228</v>
      </c>
      <c r="E7122" s="3">
        <v>0.79648810999999997</v>
      </c>
      <c r="F7122" s="3">
        <v>11.945482</v>
      </c>
      <c r="G7122" s="3">
        <v>4.8312039999999996</v>
      </c>
      <c r="H7122" s="3">
        <v>0.60495160000000003</v>
      </c>
    </row>
    <row r="7123" spans="1:8">
      <c r="A7123" s="3" t="s">
        <v>62</v>
      </c>
      <c r="B7123" s="3">
        <v>2013</v>
      </c>
      <c r="C7123" s="3">
        <v>228</v>
      </c>
      <c r="E7123" s="3">
        <v>0.79648810999999997</v>
      </c>
      <c r="F7123" s="3">
        <v>11.945482</v>
      </c>
      <c r="G7123" s="3">
        <v>4.6764200000000002</v>
      </c>
      <c r="H7123" s="3">
        <v>0.4188074</v>
      </c>
    </row>
    <row r="7124" spans="1:8">
      <c r="A7124" s="3" t="s">
        <v>62</v>
      </c>
      <c r="B7124" s="3">
        <v>2013</v>
      </c>
      <c r="C7124" s="3">
        <v>228</v>
      </c>
      <c r="E7124" s="3">
        <v>0.79648810999999997</v>
      </c>
      <c r="F7124" s="3">
        <v>11.945482</v>
      </c>
      <c r="G7124" s="3">
        <v>4.4258150000000001</v>
      </c>
      <c r="H7124" s="3">
        <v>0.52212820000000004</v>
      </c>
    </row>
    <row r="7125" spans="1:8">
      <c r="A7125" s="3" t="s">
        <v>62</v>
      </c>
      <c r="B7125" s="3">
        <v>2013</v>
      </c>
      <c r="C7125" s="3">
        <v>228</v>
      </c>
      <c r="E7125" s="3">
        <v>0.79648810999999997</v>
      </c>
      <c r="F7125" s="3">
        <v>11.945482</v>
      </c>
      <c r="G7125" s="3">
        <v>4.3736269999999999</v>
      </c>
      <c r="H7125" s="3">
        <v>0.57434890000000005</v>
      </c>
    </row>
    <row r="7126" spans="1:8">
      <c r="A7126" s="3" t="s">
        <v>62</v>
      </c>
      <c r="B7126" s="3">
        <v>2013</v>
      </c>
      <c r="C7126" s="3">
        <v>228</v>
      </c>
      <c r="E7126" s="3">
        <v>0.79648810999999997</v>
      </c>
      <c r="F7126" s="3">
        <v>11.945482</v>
      </c>
      <c r="G7126" s="3">
        <v>4.2412089999999996</v>
      </c>
      <c r="H7126" s="3">
        <v>0.33777770000000001</v>
      </c>
    </row>
    <row r="7127" spans="1:8">
      <c r="A7127" s="3" t="s">
        <v>62</v>
      </c>
      <c r="B7127" s="3">
        <v>2013</v>
      </c>
      <c r="C7127" s="3">
        <v>228</v>
      </c>
      <c r="E7127" s="3">
        <v>0.79648810999999997</v>
      </c>
      <c r="F7127" s="3">
        <v>11.945482</v>
      </c>
      <c r="G7127" s="3">
        <v>4.2412089999999996</v>
      </c>
      <c r="H7127" s="3">
        <v>0.46541979999999999</v>
      </c>
    </row>
    <row r="7128" spans="1:8">
      <c r="A7128" s="3" t="s">
        <v>62</v>
      </c>
      <c r="B7128" s="3">
        <v>2013</v>
      </c>
      <c r="C7128" s="3">
        <v>228</v>
      </c>
      <c r="E7128" s="3">
        <v>0.79648810999999997</v>
      </c>
      <c r="F7128" s="3">
        <v>11.945482</v>
      </c>
      <c r="G7128" s="3">
        <v>4.2412089999999996</v>
      </c>
      <c r="H7128" s="3">
        <v>0.44041979999999997</v>
      </c>
    </row>
    <row r="7129" spans="1:8">
      <c r="A7129" s="3" t="s">
        <v>62</v>
      </c>
      <c r="B7129" s="3">
        <v>2013</v>
      </c>
      <c r="C7129" s="3">
        <v>228</v>
      </c>
      <c r="E7129" s="3">
        <v>0.79648810999999997</v>
      </c>
      <c r="F7129" s="3">
        <v>11.945482</v>
      </c>
      <c r="G7129" s="3">
        <v>4.2412089999999996</v>
      </c>
      <c r="H7129" s="3">
        <v>0.44041979999999997</v>
      </c>
    </row>
    <row r="7130" spans="1:8">
      <c r="A7130" s="3" t="s">
        <v>62</v>
      </c>
      <c r="B7130" s="3">
        <v>2014</v>
      </c>
      <c r="C7130" s="3">
        <v>228</v>
      </c>
      <c r="E7130" s="3">
        <v>-0.39047119000000002</v>
      </c>
      <c r="F7130" s="3">
        <v>12.732252000000001</v>
      </c>
      <c r="G7130" s="3">
        <v>4.3329199999999997</v>
      </c>
      <c r="H7130" s="3">
        <v>0.44041979999999997</v>
      </c>
    </row>
    <row r="7131" spans="1:8">
      <c r="A7131" s="3" t="s">
        <v>62</v>
      </c>
      <c r="B7131" s="3">
        <v>2014</v>
      </c>
      <c r="C7131" s="3">
        <v>228</v>
      </c>
      <c r="E7131" s="3">
        <v>-0.39047119000000002</v>
      </c>
      <c r="F7131" s="3">
        <v>12.732252000000001</v>
      </c>
      <c r="G7131" s="3">
        <v>4.2676689999999997</v>
      </c>
      <c r="H7131" s="3">
        <v>0.5041175</v>
      </c>
    </row>
    <row r="7132" spans="1:8">
      <c r="A7132" s="3" t="s">
        <v>62</v>
      </c>
      <c r="B7132" s="3">
        <v>2014</v>
      </c>
      <c r="C7132" s="3">
        <v>228</v>
      </c>
      <c r="E7132" s="3">
        <v>-0.39047119000000002</v>
      </c>
      <c r="F7132" s="3">
        <v>12.732252000000001</v>
      </c>
      <c r="G7132" s="3">
        <v>4.2869359999999999</v>
      </c>
      <c r="H7132" s="3">
        <v>0.44730370000000003</v>
      </c>
    </row>
    <row r="7133" spans="1:8">
      <c r="A7133" s="3" t="s">
        <v>62</v>
      </c>
      <c r="B7133" s="3">
        <v>2014</v>
      </c>
      <c r="C7133" s="3">
        <v>228</v>
      </c>
      <c r="E7133" s="3">
        <v>-0.39047119000000002</v>
      </c>
      <c r="F7133" s="3">
        <v>12.732252000000001</v>
      </c>
      <c r="G7133" s="3">
        <v>4.1193780000000002</v>
      </c>
      <c r="H7133" s="3">
        <v>0.63027619999999995</v>
      </c>
    </row>
    <row r="7134" spans="1:8">
      <c r="A7134" s="3" t="s">
        <v>62</v>
      </c>
      <c r="B7134" s="3">
        <v>2014</v>
      </c>
      <c r="C7134" s="3">
        <v>228</v>
      </c>
      <c r="E7134" s="3">
        <v>-0.39047119000000002</v>
      </c>
      <c r="F7134" s="3">
        <v>12.732252000000001</v>
      </c>
      <c r="G7134" s="3">
        <v>4.0759889999999999</v>
      </c>
      <c r="H7134" s="3">
        <v>0.59398019999999996</v>
      </c>
    </row>
    <row r="7135" spans="1:8">
      <c r="A7135" s="3" t="s">
        <v>62</v>
      </c>
      <c r="B7135" s="3">
        <v>2014</v>
      </c>
      <c r="C7135" s="3">
        <v>228</v>
      </c>
      <c r="E7135" s="3">
        <v>-0.39047119000000002</v>
      </c>
      <c r="F7135" s="3">
        <v>12.732252000000001</v>
      </c>
      <c r="G7135" s="3">
        <v>3.9690259999999999</v>
      </c>
      <c r="H7135" s="3">
        <v>0.58385109999999996</v>
      </c>
    </row>
    <row r="7136" spans="1:8">
      <c r="A7136" s="3" t="s">
        <v>62</v>
      </c>
      <c r="B7136" s="3">
        <v>2014</v>
      </c>
      <c r="C7136" s="3">
        <v>228</v>
      </c>
      <c r="E7136" s="3">
        <v>-0.39047119000000002</v>
      </c>
      <c r="F7136" s="3">
        <v>12.732252000000001</v>
      </c>
      <c r="G7136" s="3">
        <v>3.8393999999999999</v>
      </c>
      <c r="H7136" s="3">
        <v>0.64612670000000005</v>
      </c>
    </row>
    <row r="7137" spans="1:8">
      <c r="A7137" s="3" t="s">
        <v>62</v>
      </c>
      <c r="B7137" s="3">
        <v>2014</v>
      </c>
      <c r="C7137" s="3">
        <v>228</v>
      </c>
      <c r="E7137" s="3">
        <v>-0.39047119000000002</v>
      </c>
      <c r="F7137" s="3">
        <v>12.732252000000001</v>
      </c>
      <c r="G7137" s="3">
        <v>3.4667810000000001</v>
      </c>
      <c r="H7137" s="3">
        <v>0.61946199999999996</v>
      </c>
    </row>
    <row r="7138" spans="1:8">
      <c r="A7138" s="3" t="s">
        <v>62</v>
      </c>
      <c r="B7138" s="3">
        <v>2014</v>
      </c>
      <c r="C7138" s="3">
        <v>228</v>
      </c>
      <c r="E7138" s="3">
        <v>-0.39047119000000002</v>
      </c>
      <c r="F7138" s="3">
        <v>12.732252000000001</v>
      </c>
      <c r="G7138" s="3">
        <v>3.245358</v>
      </c>
      <c r="H7138" s="3">
        <v>0.56904460000000001</v>
      </c>
    </row>
    <row r="7139" spans="1:8">
      <c r="A7139" s="3" t="s">
        <v>62</v>
      </c>
      <c r="B7139" s="3">
        <v>2014</v>
      </c>
      <c r="C7139" s="3">
        <v>228</v>
      </c>
      <c r="E7139" s="3">
        <v>-0.39047119000000002</v>
      </c>
      <c r="F7139" s="3">
        <v>12.732252000000001</v>
      </c>
      <c r="G7139" s="3">
        <v>3.0617740000000002</v>
      </c>
      <c r="H7139" s="3">
        <v>0.62880360000000002</v>
      </c>
    </row>
    <row r="7140" spans="1:8">
      <c r="A7140" s="3" t="s">
        <v>62</v>
      </c>
      <c r="B7140" s="3">
        <v>2014</v>
      </c>
      <c r="C7140" s="3">
        <v>228</v>
      </c>
      <c r="E7140" s="3">
        <v>-0.39047119000000002</v>
      </c>
      <c r="F7140" s="3">
        <v>12.732252000000001</v>
      </c>
      <c r="G7140" s="3">
        <v>2.9476360000000001</v>
      </c>
      <c r="H7140" s="3">
        <v>-0.26080940000000002</v>
      </c>
    </row>
    <row r="7141" spans="1:8">
      <c r="A7141" s="3" t="s">
        <v>62</v>
      </c>
      <c r="B7141" s="3">
        <v>2014</v>
      </c>
      <c r="C7141" s="3">
        <v>228</v>
      </c>
      <c r="E7141" s="3">
        <v>-0.39047119000000002</v>
      </c>
      <c r="F7141" s="3">
        <v>12.732252000000001</v>
      </c>
      <c r="G7141" s="3">
        <v>2.7461760000000002</v>
      </c>
      <c r="H7141" s="3">
        <v>-0.27447280000000002</v>
      </c>
    </row>
    <row r="7142" spans="1:8">
      <c r="A7142" s="3" t="s">
        <v>62</v>
      </c>
      <c r="B7142" s="3">
        <v>2015</v>
      </c>
      <c r="C7142" s="3">
        <v>228</v>
      </c>
      <c r="E7142" s="3">
        <v>-1.3561327000000001</v>
      </c>
      <c r="F7142" s="3">
        <v>14.957591000000001</v>
      </c>
      <c r="G7142" s="3">
        <v>3.6649530000000001</v>
      </c>
      <c r="H7142" s="3">
        <v>-0.2922187</v>
      </c>
    </row>
    <row r="7143" spans="1:8">
      <c r="A7143" s="3" t="s">
        <v>62</v>
      </c>
      <c r="B7143" s="3">
        <v>2015</v>
      </c>
      <c r="C7143" s="3">
        <v>228</v>
      </c>
      <c r="E7143" s="3">
        <v>-1.3561327000000001</v>
      </c>
      <c r="F7143" s="3">
        <v>14.957591000000001</v>
      </c>
      <c r="G7143" s="3">
        <v>3.5435989999999999</v>
      </c>
      <c r="H7143" s="3">
        <v>-6.2391000000000002E-2</v>
      </c>
    </row>
    <row r="7144" spans="1:8">
      <c r="A7144" s="3" t="s">
        <v>62</v>
      </c>
      <c r="B7144" s="3">
        <v>2015</v>
      </c>
      <c r="C7144" s="3">
        <v>228</v>
      </c>
      <c r="E7144" s="3">
        <v>-1.3561327000000001</v>
      </c>
      <c r="F7144" s="3">
        <v>14.957591000000001</v>
      </c>
      <c r="G7144" s="3">
        <v>3.5052439999999998</v>
      </c>
      <c r="H7144" s="3">
        <v>-0.1363753</v>
      </c>
    </row>
    <row r="7145" spans="1:8">
      <c r="A7145" s="3" t="s">
        <v>62</v>
      </c>
      <c r="B7145" s="3">
        <v>2015</v>
      </c>
      <c r="C7145" s="3">
        <v>228</v>
      </c>
      <c r="E7145" s="3">
        <v>-1.3561327000000001</v>
      </c>
      <c r="F7145" s="3">
        <v>14.957591000000001</v>
      </c>
      <c r="G7145" s="3">
        <v>3.484391</v>
      </c>
      <c r="H7145" s="3">
        <v>-0.148729</v>
      </c>
    </row>
    <row r="7146" spans="1:8">
      <c r="A7146" s="3" t="s">
        <v>62</v>
      </c>
      <c r="B7146" s="3">
        <v>2015</v>
      </c>
      <c r="C7146" s="3">
        <v>228</v>
      </c>
      <c r="E7146" s="3">
        <v>-1.3561327000000001</v>
      </c>
      <c r="F7146" s="3">
        <v>14.957591000000001</v>
      </c>
      <c r="G7146" s="3">
        <v>3.4765679999999999</v>
      </c>
      <c r="H7146" s="3">
        <v>-0.1684061</v>
      </c>
    </row>
    <row r="7147" spans="1:8">
      <c r="A7147" s="3" t="s">
        <v>62</v>
      </c>
      <c r="B7147" s="3">
        <v>2015</v>
      </c>
      <c r="C7147" s="3">
        <v>228</v>
      </c>
      <c r="E7147" s="3">
        <v>-1.3561327000000001</v>
      </c>
      <c r="F7147" s="3">
        <v>14.957591000000001</v>
      </c>
      <c r="G7147" s="3">
        <v>3.3306179999999999</v>
      </c>
      <c r="H7147" s="3">
        <v>-0.17789469999999999</v>
      </c>
    </row>
    <row r="7148" spans="1:8">
      <c r="A7148" s="3" t="s">
        <v>62</v>
      </c>
      <c r="B7148" s="3">
        <v>2015</v>
      </c>
      <c r="C7148" s="3">
        <v>228</v>
      </c>
      <c r="E7148" s="3">
        <v>-1.3561327000000001</v>
      </c>
      <c r="F7148" s="3">
        <v>14.957591000000001</v>
      </c>
      <c r="G7148" s="3">
        <v>3.0416530000000002</v>
      </c>
      <c r="H7148" s="3">
        <v>-0.1338723</v>
      </c>
    </row>
    <row r="7149" spans="1:8">
      <c r="A7149" s="3" t="s">
        <v>62</v>
      </c>
      <c r="B7149" s="3">
        <v>2015</v>
      </c>
      <c r="C7149" s="3">
        <v>228</v>
      </c>
      <c r="E7149" s="3">
        <v>-1.3561327000000001</v>
      </c>
      <c r="F7149" s="3">
        <v>14.957591000000001</v>
      </c>
      <c r="G7149" s="3">
        <v>2.8363529999999999</v>
      </c>
      <c r="H7149" s="3">
        <v>-0.19198480000000001</v>
      </c>
    </row>
    <row r="7150" spans="1:8">
      <c r="A7150" s="3" t="s">
        <v>62</v>
      </c>
      <c r="B7150" s="3">
        <v>2015</v>
      </c>
      <c r="C7150" s="3">
        <v>228</v>
      </c>
      <c r="E7150" s="3">
        <v>-1.3561327000000001</v>
      </c>
      <c r="F7150" s="3">
        <v>14.957591000000001</v>
      </c>
      <c r="G7150" s="3">
        <v>2.6024060000000002</v>
      </c>
      <c r="H7150" s="3">
        <v>-0.18515419999999999</v>
      </c>
    </row>
    <row r="7151" spans="1:8">
      <c r="A7151" s="3" t="s">
        <v>62</v>
      </c>
      <c r="B7151" s="3">
        <v>2015</v>
      </c>
      <c r="C7151" s="3">
        <v>228</v>
      </c>
      <c r="E7151" s="3">
        <v>-1.3561327000000001</v>
      </c>
      <c r="F7151" s="3">
        <v>14.957591000000001</v>
      </c>
      <c r="G7151" s="3">
        <v>2.4483410000000001</v>
      </c>
      <c r="H7151" s="3">
        <v>-0.29831360000000001</v>
      </c>
    </row>
    <row r="7152" spans="1:8">
      <c r="A7152" s="3" t="s">
        <v>62</v>
      </c>
      <c r="B7152" s="3">
        <v>2015</v>
      </c>
      <c r="C7152" s="3">
        <v>228</v>
      </c>
      <c r="E7152" s="3">
        <v>-1.3561327000000001</v>
      </c>
      <c r="F7152" s="3">
        <v>14.957591000000001</v>
      </c>
      <c r="G7152" s="3">
        <v>2.404347</v>
      </c>
      <c r="H7152" s="3">
        <v>0.45521679999999998</v>
      </c>
    </row>
    <row r="7153" spans="1:8">
      <c r="A7153" s="3" t="s">
        <v>62</v>
      </c>
      <c r="B7153" s="3">
        <v>2015</v>
      </c>
      <c r="C7153" s="3">
        <v>228</v>
      </c>
      <c r="E7153" s="3">
        <v>-1.3561327000000001</v>
      </c>
      <c r="F7153" s="3">
        <v>14.957591000000001</v>
      </c>
      <c r="G7153" s="3">
        <v>2.245079</v>
      </c>
      <c r="H7153" s="3">
        <v>0.28264149999999999</v>
      </c>
    </row>
    <row r="7154" spans="1:8">
      <c r="A7154" s="3" t="s">
        <v>62</v>
      </c>
      <c r="B7154" s="3">
        <v>2016</v>
      </c>
      <c r="C7154" s="3">
        <v>228</v>
      </c>
      <c r="E7154" s="3">
        <v>-1.8870969</v>
      </c>
      <c r="F7154" s="3">
        <v>17.276841999999998</v>
      </c>
      <c r="H7154" s="3">
        <v>0.31125039999999998</v>
      </c>
    </row>
    <row r="7155" spans="1:8">
      <c r="A7155" s="3" t="s">
        <v>62</v>
      </c>
      <c r="B7155" s="3">
        <v>2016</v>
      </c>
      <c r="C7155" s="3">
        <v>228</v>
      </c>
      <c r="E7155" s="3">
        <v>-1.8870969</v>
      </c>
      <c r="F7155" s="3">
        <v>17.276841999999998</v>
      </c>
      <c r="G7155" s="3">
        <v>2.661956</v>
      </c>
    </row>
    <row r="7156" spans="1:8">
      <c r="A7156" s="3" t="s">
        <v>62</v>
      </c>
      <c r="B7156" s="3">
        <v>2016</v>
      </c>
      <c r="C7156" s="3">
        <v>228</v>
      </c>
      <c r="E7156" s="3">
        <v>-1.8870969</v>
      </c>
      <c r="F7156" s="3">
        <v>17.276841999999998</v>
      </c>
      <c r="G7156" s="3">
        <v>2.5971630000000001</v>
      </c>
      <c r="H7156" s="3">
        <v>8.9166400000000007E-2</v>
      </c>
    </row>
    <row r="7157" spans="1:8">
      <c r="A7157" s="3" t="s">
        <v>62</v>
      </c>
      <c r="B7157" s="3">
        <v>2016</v>
      </c>
      <c r="C7157" s="3">
        <v>228</v>
      </c>
      <c r="E7157" s="3">
        <v>-1.8870969</v>
      </c>
      <c r="F7157" s="3">
        <v>17.276841999999998</v>
      </c>
      <c r="G7157" s="3">
        <v>2.4661469999999999</v>
      </c>
      <c r="H7157" s="3">
        <v>0.39552769999999998</v>
      </c>
    </row>
    <row r="7158" spans="1:8">
      <c r="A7158" s="3" t="s">
        <v>62</v>
      </c>
      <c r="B7158" s="3">
        <v>2016</v>
      </c>
      <c r="C7158" s="3">
        <v>228</v>
      </c>
      <c r="E7158" s="3">
        <v>-1.8870969</v>
      </c>
      <c r="F7158" s="3">
        <v>17.276841999999998</v>
      </c>
      <c r="G7158" s="3">
        <v>2.466107</v>
      </c>
      <c r="H7158" s="3">
        <v>0.58625680000000002</v>
      </c>
    </row>
    <row r="7159" spans="1:8">
      <c r="A7159" s="3" t="s">
        <v>62</v>
      </c>
      <c r="B7159" s="3">
        <v>2016</v>
      </c>
      <c r="C7159" s="3">
        <v>228</v>
      </c>
      <c r="E7159" s="3">
        <v>-1.8870969</v>
      </c>
      <c r="F7159" s="3">
        <v>17.276841999999998</v>
      </c>
      <c r="G7159" s="3">
        <v>2.4119839999999999</v>
      </c>
      <c r="H7159" s="3">
        <v>0.49989660000000002</v>
      </c>
    </row>
    <row r="7160" spans="1:8">
      <c r="A7160" s="3" t="s">
        <v>62</v>
      </c>
      <c r="B7160" s="3">
        <v>2016</v>
      </c>
      <c r="C7160" s="3">
        <v>228</v>
      </c>
      <c r="E7160" s="3">
        <v>-1.8870969</v>
      </c>
      <c r="F7160" s="3">
        <v>17.276841999999998</v>
      </c>
      <c r="G7160" s="3">
        <v>2.2420390000000001</v>
      </c>
      <c r="H7160" s="3">
        <v>0.54092700000000005</v>
      </c>
    </row>
    <row r="7161" spans="1:8">
      <c r="A7161" s="3" t="s">
        <v>62</v>
      </c>
      <c r="B7161" s="3">
        <v>2016</v>
      </c>
      <c r="C7161" s="3">
        <v>228</v>
      </c>
      <c r="E7161" s="3">
        <v>-1.8870969</v>
      </c>
      <c r="F7161" s="3">
        <v>17.276841999999998</v>
      </c>
      <c r="G7161" s="3">
        <v>2.1949190000000001</v>
      </c>
      <c r="H7161" s="3">
        <v>0.51161820000000002</v>
      </c>
    </row>
    <row r="7162" spans="1:8">
      <c r="A7162" s="3" t="s">
        <v>62</v>
      </c>
      <c r="B7162" s="3">
        <v>2016</v>
      </c>
      <c r="C7162" s="3">
        <v>228</v>
      </c>
      <c r="E7162" s="3">
        <v>-1.8870969</v>
      </c>
      <c r="F7162" s="3">
        <v>17.276841999999998</v>
      </c>
      <c r="G7162" s="3">
        <v>2.1625869999999998</v>
      </c>
      <c r="H7162" s="3">
        <v>0.61179950000000005</v>
      </c>
    </row>
    <row r="7163" spans="1:8">
      <c r="A7163" s="3" t="s">
        <v>62</v>
      </c>
      <c r="B7163" s="3">
        <v>2016</v>
      </c>
      <c r="C7163" s="3">
        <v>228</v>
      </c>
      <c r="E7163" s="3">
        <v>-1.8870969</v>
      </c>
      <c r="F7163" s="3">
        <v>17.276841999999998</v>
      </c>
      <c r="G7163" s="3">
        <v>2.13402</v>
      </c>
      <c r="H7163" s="3">
        <v>0.69246419999999997</v>
      </c>
    </row>
    <row r="7164" spans="1:8">
      <c r="A7164" s="3" t="s">
        <v>62</v>
      </c>
      <c r="B7164" s="3">
        <v>2016</v>
      </c>
      <c r="C7164" s="3">
        <v>228</v>
      </c>
      <c r="E7164" s="3">
        <v>-1.8870969</v>
      </c>
      <c r="F7164" s="3">
        <v>17.276841999999998</v>
      </c>
      <c r="G7164" s="3">
        <v>2.147907</v>
      </c>
      <c r="H7164" s="3">
        <v>0.4285813</v>
      </c>
    </row>
    <row r="7165" spans="1:8">
      <c r="A7165" s="3" t="s">
        <v>62</v>
      </c>
      <c r="B7165" s="3">
        <v>2016</v>
      </c>
      <c r="C7165" s="3">
        <v>228</v>
      </c>
      <c r="E7165" s="3">
        <v>-1.8870969</v>
      </c>
      <c r="F7165" s="3">
        <v>17.276841999999998</v>
      </c>
      <c r="G7165" s="3">
        <v>2.143783</v>
      </c>
      <c r="H7165" s="3">
        <v>0.3447846</v>
      </c>
    </row>
    <row r="7166" spans="1:8">
      <c r="A7166" s="3" t="s">
        <v>62</v>
      </c>
      <c r="B7166" s="3">
        <v>2017</v>
      </c>
      <c r="C7166" s="3">
        <v>228</v>
      </c>
      <c r="E7166" s="3">
        <v>-2.9859228</v>
      </c>
      <c r="F7166" s="3">
        <v>21.014498</v>
      </c>
      <c r="G7166" s="3">
        <v>2.6817760000000002</v>
      </c>
      <c r="H7166" s="3">
        <v>0.44709529999999997</v>
      </c>
    </row>
    <row r="7167" spans="1:8">
      <c r="A7167" s="3" t="s">
        <v>62</v>
      </c>
      <c r="B7167" s="3">
        <v>2017</v>
      </c>
      <c r="C7167" s="3">
        <v>228</v>
      </c>
      <c r="E7167" s="3">
        <v>-2.9859228</v>
      </c>
      <c r="F7167" s="3">
        <v>21.014498</v>
      </c>
      <c r="G7167" s="3">
        <v>2.6497869999999999</v>
      </c>
      <c r="H7167" s="3">
        <v>-3.7803299999999998E-2</v>
      </c>
    </row>
    <row r="7168" spans="1:8">
      <c r="A7168" s="3" t="s">
        <v>62</v>
      </c>
      <c r="B7168" s="3">
        <v>2017</v>
      </c>
      <c r="C7168" s="3">
        <v>228</v>
      </c>
      <c r="E7168" s="3">
        <v>-2.9859228</v>
      </c>
      <c r="F7168" s="3">
        <v>21.014498</v>
      </c>
      <c r="G7168" s="3">
        <v>2.5922999999999998</v>
      </c>
      <c r="H7168" s="3">
        <v>9.7175800000000007E-2</v>
      </c>
    </row>
    <row r="7169" spans="1:8">
      <c r="A7169" s="3" t="s">
        <v>62</v>
      </c>
      <c r="B7169" s="3">
        <v>2017</v>
      </c>
      <c r="C7169" s="3">
        <v>228</v>
      </c>
      <c r="E7169" s="3">
        <v>-2.9859228</v>
      </c>
      <c r="F7169" s="3">
        <v>21.014498</v>
      </c>
      <c r="G7169" s="3">
        <v>2.7553839999999998</v>
      </c>
      <c r="H7169" s="3">
        <v>0.29357030000000001</v>
      </c>
    </row>
    <row r="7170" spans="1:8">
      <c r="A7170" s="3" t="s">
        <v>62</v>
      </c>
      <c r="B7170" s="3">
        <v>2017</v>
      </c>
      <c r="C7170" s="3">
        <v>228</v>
      </c>
      <c r="E7170" s="3">
        <v>-2.9859228</v>
      </c>
      <c r="F7170" s="3">
        <v>21.014498</v>
      </c>
      <c r="G7170" s="3">
        <v>2.711039</v>
      </c>
      <c r="H7170" s="3">
        <v>0.39161509999999999</v>
      </c>
    </row>
    <row r="7171" spans="1:8">
      <c r="A7171" s="3" t="s">
        <v>62</v>
      </c>
      <c r="B7171" s="3">
        <v>2017</v>
      </c>
      <c r="C7171" s="3">
        <v>228</v>
      </c>
      <c r="E7171" s="3">
        <v>-2.9859228</v>
      </c>
      <c r="F7171" s="3">
        <v>21.014498</v>
      </c>
      <c r="G7171" s="3">
        <v>2.7049530000000002</v>
      </c>
      <c r="H7171" s="3">
        <v>0.3916211</v>
      </c>
    </row>
    <row r="7172" spans="1:8">
      <c r="A7172" s="3" t="s">
        <v>62</v>
      </c>
      <c r="B7172" s="3">
        <v>2017</v>
      </c>
      <c r="C7172" s="3">
        <v>228</v>
      </c>
      <c r="E7172" s="3">
        <v>-2.9859228</v>
      </c>
      <c r="F7172" s="3">
        <v>21.014498</v>
      </c>
      <c r="G7172" s="3">
        <v>2.6865559999999999</v>
      </c>
      <c r="H7172" s="3">
        <v>0.41760589999999997</v>
      </c>
    </row>
    <row r="7173" spans="1:8">
      <c r="A7173" s="3" t="s">
        <v>62</v>
      </c>
      <c r="B7173" s="3">
        <v>2017</v>
      </c>
      <c r="C7173" s="3">
        <v>228</v>
      </c>
      <c r="E7173" s="3">
        <v>-2.9859228</v>
      </c>
      <c r="F7173" s="3">
        <v>21.014498</v>
      </c>
      <c r="G7173" s="3">
        <v>2.809466</v>
      </c>
      <c r="H7173" s="3">
        <v>0.437527</v>
      </c>
    </row>
    <row r="7174" spans="1:8">
      <c r="A7174" s="3" t="s">
        <v>62</v>
      </c>
      <c r="B7174" s="3">
        <v>2017</v>
      </c>
      <c r="C7174" s="3">
        <v>228</v>
      </c>
      <c r="E7174" s="3">
        <v>-2.9859228</v>
      </c>
      <c r="F7174" s="3">
        <v>21.014498</v>
      </c>
      <c r="G7174" s="3">
        <v>2.8657409999999999</v>
      </c>
      <c r="H7174" s="3">
        <v>0.5346822</v>
      </c>
    </row>
    <row r="7175" spans="1:8">
      <c r="A7175" s="3" t="s">
        <v>62</v>
      </c>
      <c r="B7175" s="3">
        <v>2017</v>
      </c>
      <c r="C7175" s="3">
        <v>228</v>
      </c>
      <c r="E7175" s="3">
        <v>-2.9859228</v>
      </c>
      <c r="F7175" s="3">
        <v>21.014498</v>
      </c>
      <c r="G7175" s="3">
        <v>2.9654039999999999</v>
      </c>
      <c r="H7175" s="3">
        <v>0.67115519999999995</v>
      </c>
    </row>
    <row r="7176" spans="1:8">
      <c r="A7176" s="3" t="s">
        <v>62</v>
      </c>
      <c r="B7176" s="3">
        <v>2017</v>
      </c>
      <c r="C7176" s="3">
        <v>228</v>
      </c>
      <c r="E7176" s="3">
        <v>-2.9859228</v>
      </c>
      <c r="F7176" s="3">
        <v>21.014498</v>
      </c>
      <c r="G7176" s="3">
        <v>2.9947840000000001</v>
      </c>
      <c r="H7176" s="3">
        <v>-0.42062880000000002</v>
      </c>
    </row>
    <row r="7177" spans="1:8">
      <c r="A7177" s="3" t="s">
        <v>62</v>
      </c>
      <c r="B7177" s="3">
        <v>2017</v>
      </c>
      <c r="C7177" s="3">
        <v>228</v>
      </c>
      <c r="E7177" s="3">
        <v>-2.9859228</v>
      </c>
      <c r="F7177" s="3">
        <v>21.014498</v>
      </c>
      <c r="G7177" s="3">
        <v>2.9757889999999998</v>
      </c>
      <c r="H7177" s="3">
        <v>-0.37536560000000002</v>
      </c>
    </row>
    <row r="7178" spans="1:8">
      <c r="A7178" s="3" t="s">
        <v>62</v>
      </c>
      <c r="B7178" s="3">
        <v>2018</v>
      </c>
      <c r="C7178" s="3">
        <v>228</v>
      </c>
      <c r="E7178" s="3">
        <v>-2.5413527</v>
      </c>
      <c r="F7178" s="3">
        <v>23.605243999999999</v>
      </c>
      <c r="G7178" s="3">
        <v>3.273927</v>
      </c>
      <c r="H7178" s="3">
        <v>-0.25909080000000001</v>
      </c>
    </row>
    <row r="7179" spans="1:8">
      <c r="A7179" s="3" t="s">
        <v>62</v>
      </c>
      <c r="B7179" s="3">
        <v>2018</v>
      </c>
      <c r="C7179" s="3">
        <v>228</v>
      </c>
      <c r="E7179" s="3">
        <v>-2.5413527</v>
      </c>
      <c r="F7179" s="3">
        <v>23.605243999999999</v>
      </c>
      <c r="G7179" s="3">
        <v>3.3344429999999998</v>
      </c>
      <c r="H7179" s="3">
        <v>-0.62855640000000002</v>
      </c>
    </row>
    <row r="7180" spans="1:8">
      <c r="A7180" s="3" t="s">
        <v>62</v>
      </c>
      <c r="B7180" s="3">
        <v>2018</v>
      </c>
      <c r="C7180" s="3">
        <v>228</v>
      </c>
      <c r="E7180" s="3">
        <v>-2.5413527</v>
      </c>
      <c r="F7180" s="3">
        <v>23.605243999999999</v>
      </c>
      <c r="G7180" s="3">
        <v>3.5158230000000001</v>
      </c>
      <c r="H7180" s="3">
        <v>-0.56874910000000001</v>
      </c>
    </row>
    <row r="7181" spans="1:8">
      <c r="A7181" s="3" t="s">
        <v>62</v>
      </c>
      <c r="B7181" s="3">
        <v>2018</v>
      </c>
      <c r="C7181" s="3">
        <v>228</v>
      </c>
      <c r="E7181" s="3">
        <v>-2.5413527</v>
      </c>
      <c r="F7181" s="3">
        <v>23.605243999999999</v>
      </c>
      <c r="G7181" s="3">
        <v>3.5412170000000001</v>
      </c>
      <c r="H7181" s="3">
        <v>-0.5580463</v>
      </c>
    </row>
    <row r="7182" spans="1:8">
      <c r="A7182" s="3" t="s">
        <v>62</v>
      </c>
      <c r="B7182" s="3">
        <v>2018</v>
      </c>
      <c r="C7182" s="3">
        <v>228</v>
      </c>
      <c r="E7182" s="3">
        <v>-2.5413527</v>
      </c>
      <c r="F7182" s="3">
        <v>23.605243999999999</v>
      </c>
      <c r="G7182" s="3">
        <v>3.5273319999999999</v>
      </c>
      <c r="H7182" s="3">
        <v>-0.53026099999999998</v>
      </c>
    </row>
    <row r="7183" spans="1:8">
      <c r="A7183" s="3" t="s">
        <v>62</v>
      </c>
      <c r="B7183" s="3">
        <v>2018</v>
      </c>
      <c r="C7183" s="3">
        <v>228</v>
      </c>
      <c r="E7183" s="3">
        <v>-2.5413527</v>
      </c>
      <c r="F7183" s="3">
        <v>23.605243999999999</v>
      </c>
      <c r="G7183" s="3">
        <v>3.5731359999999999</v>
      </c>
      <c r="H7183" s="3">
        <v>-0.57401369999999996</v>
      </c>
    </row>
    <row r="7184" spans="1:8">
      <c r="A7184" s="3" t="s">
        <v>62</v>
      </c>
      <c r="B7184" s="3">
        <v>2018</v>
      </c>
      <c r="C7184" s="3">
        <v>228</v>
      </c>
      <c r="E7184" s="3">
        <v>-2.5413527</v>
      </c>
      <c r="F7184" s="3">
        <v>23.605243999999999</v>
      </c>
      <c r="G7184" s="3">
        <v>3.6062620000000001</v>
      </c>
      <c r="H7184" s="3">
        <v>-0.50389490000000003</v>
      </c>
    </row>
    <row r="7185" spans="1:8">
      <c r="A7185" s="3" t="s">
        <v>62</v>
      </c>
      <c r="B7185" s="3">
        <v>2018</v>
      </c>
      <c r="C7185" s="3">
        <v>228</v>
      </c>
      <c r="E7185" s="3">
        <v>-2.5413527</v>
      </c>
      <c r="F7185" s="3">
        <v>23.605243999999999</v>
      </c>
      <c r="G7185" s="3">
        <v>3.6475680000000001</v>
      </c>
      <c r="H7185" s="3">
        <v>-0.65184949999999997</v>
      </c>
    </row>
    <row r="7186" spans="1:8">
      <c r="A7186" s="3" t="s">
        <v>62</v>
      </c>
      <c r="B7186" s="3">
        <v>2018</v>
      </c>
      <c r="C7186" s="3">
        <v>228</v>
      </c>
      <c r="E7186" s="3">
        <v>-2.5413527</v>
      </c>
      <c r="F7186" s="3">
        <v>23.605243999999999</v>
      </c>
      <c r="G7186" s="3">
        <v>3.5508579999999998</v>
      </c>
      <c r="H7186" s="3">
        <v>-0.71379280000000001</v>
      </c>
    </row>
    <row r="7187" spans="1:8">
      <c r="A7187" s="3" t="s">
        <v>62</v>
      </c>
      <c r="B7187" s="3">
        <v>2018</v>
      </c>
      <c r="C7187" s="3">
        <v>228</v>
      </c>
      <c r="E7187" s="3">
        <v>-2.5413527</v>
      </c>
      <c r="F7187" s="3">
        <v>23.605243999999999</v>
      </c>
      <c r="G7187" s="3">
        <v>3.4959820000000001</v>
      </c>
      <c r="H7187" s="3">
        <v>-0.80904279999999995</v>
      </c>
    </row>
    <row r="7188" spans="1:8">
      <c r="A7188" s="3" t="s">
        <v>62</v>
      </c>
      <c r="B7188" s="3">
        <v>2018</v>
      </c>
      <c r="C7188" s="3">
        <v>228</v>
      </c>
      <c r="E7188" s="3">
        <v>-2.5413527</v>
      </c>
      <c r="F7188" s="3">
        <v>23.605243999999999</v>
      </c>
      <c r="G7188" s="3">
        <v>3.4526490000000001</v>
      </c>
      <c r="H7188" s="3">
        <v>-0.135823</v>
      </c>
    </row>
    <row r="7189" spans="1:8">
      <c r="A7189" s="3" t="s">
        <v>62</v>
      </c>
      <c r="B7189" s="3">
        <v>2018</v>
      </c>
      <c r="C7189" s="3">
        <v>228</v>
      </c>
      <c r="E7189" s="3">
        <v>-2.5413527</v>
      </c>
      <c r="F7189" s="3">
        <v>23.605243999999999</v>
      </c>
      <c r="G7189" s="3">
        <v>3.4115259999999998</v>
      </c>
      <c r="H7189" s="3">
        <v>-8.3331699999999995E-2</v>
      </c>
    </row>
    <row r="7190" spans="1:8">
      <c r="A7190" s="3" t="s">
        <v>62</v>
      </c>
      <c r="B7190" s="3">
        <v>2019</v>
      </c>
      <c r="C7190" s="3">
        <v>228</v>
      </c>
      <c r="E7190" s="3">
        <v>-1.6528596</v>
      </c>
      <c r="F7190" s="3">
        <v>25.623926000000001</v>
      </c>
      <c r="G7190" s="3">
        <v>3.3133539999999999</v>
      </c>
      <c r="H7190" s="3">
        <v>-0.1034424</v>
      </c>
    </row>
    <row r="7191" spans="1:8">
      <c r="A7191" s="3" t="s">
        <v>62</v>
      </c>
      <c r="B7191" s="3">
        <v>2019</v>
      </c>
      <c r="C7191" s="3">
        <v>228</v>
      </c>
      <c r="E7191" s="3">
        <v>-1.6528596</v>
      </c>
      <c r="F7191" s="3">
        <v>25.623926000000001</v>
      </c>
      <c r="G7191" s="3">
        <v>3.3228430000000002</v>
      </c>
      <c r="H7191" s="3">
        <v>-0.12804499999999999</v>
      </c>
    </row>
    <row r="7192" spans="1:8">
      <c r="A7192" s="3" t="s">
        <v>62</v>
      </c>
      <c r="B7192" s="3">
        <v>2019</v>
      </c>
      <c r="C7192" s="3">
        <v>228</v>
      </c>
      <c r="E7192" s="3">
        <v>-1.6528596</v>
      </c>
      <c r="F7192" s="3">
        <v>25.623926000000001</v>
      </c>
      <c r="G7192" s="3">
        <v>3.3599290000000002</v>
      </c>
      <c r="H7192" s="3">
        <v>-1.4102E-2</v>
      </c>
    </row>
    <row r="7193" spans="1:8">
      <c r="A7193" s="3" t="s">
        <v>62</v>
      </c>
      <c r="B7193" s="3">
        <v>2019</v>
      </c>
      <c r="C7193" s="3">
        <v>228</v>
      </c>
      <c r="E7193" s="3">
        <v>-1.6528596</v>
      </c>
      <c r="F7193" s="3">
        <v>25.623926000000001</v>
      </c>
      <c r="G7193" s="3">
        <v>3.306171</v>
      </c>
      <c r="H7193" s="3">
        <v>-5.7050799999999999E-2</v>
      </c>
    </row>
    <row r="7194" spans="1:8">
      <c r="A7194" s="3" t="s">
        <v>62</v>
      </c>
      <c r="B7194" s="3">
        <v>2019</v>
      </c>
      <c r="C7194" s="3">
        <v>228</v>
      </c>
      <c r="E7194" s="3">
        <v>-1.6528596</v>
      </c>
      <c r="F7194" s="3">
        <v>25.623926000000001</v>
      </c>
      <c r="G7194" s="3">
        <v>3.2419889999999998</v>
      </c>
      <c r="H7194" s="3">
        <v>0.13168479999999999</v>
      </c>
    </row>
    <row r="7195" spans="1:8">
      <c r="A7195" s="3" t="s">
        <v>62</v>
      </c>
      <c r="B7195" s="3">
        <v>2019</v>
      </c>
      <c r="C7195" s="3">
        <v>228</v>
      </c>
      <c r="E7195" s="3">
        <v>-1.6528596</v>
      </c>
      <c r="F7195" s="3">
        <v>25.623926000000001</v>
      </c>
      <c r="G7195" s="3">
        <v>3.194725</v>
      </c>
      <c r="H7195" s="3">
        <v>0.1951745</v>
      </c>
    </row>
    <row r="7196" spans="1:8">
      <c r="A7196" s="3" t="s">
        <v>62</v>
      </c>
      <c r="B7196" s="3">
        <v>2019</v>
      </c>
      <c r="C7196" s="3">
        <v>228</v>
      </c>
      <c r="E7196" s="3">
        <v>-1.6528596</v>
      </c>
      <c r="F7196" s="3">
        <v>25.623926000000001</v>
      </c>
      <c r="G7196" s="3">
        <v>3.215487</v>
      </c>
      <c r="H7196" s="3">
        <v>0.22656560000000001</v>
      </c>
    </row>
    <row r="7197" spans="1:8">
      <c r="A7197" s="3" t="s">
        <v>62</v>
      </c>
      <c r="B7197" s="3">
        <v>2019</v>
      </c>
      <c r="C7197" s="3">
        <v>228</v>
      </c>
      <c r="E7197" s="3">
        <v>-1.6528596</v>
      </c>
      <c r="F7197" s="3">
        <v>25.623926000000001</v>
      </c>
      <c r="G7197" s="3">
        <v>3.127027</v>
      </c>
      <c r="H7197" s="3">
        <v>0.1920298</v>
      </c>
    </row>
    <row r="7198" spans="1:8">
      <c r="A7198" s="3" t="s">
        <v>62</v>
      </c>
      <c r="B7198" s="3">
        <v>2019</v>
      </c>
      <c r="C7198" s="3">
        <v>228</v>
      </c>
      <c r="E7198" s="3">
        <v>-1.6528596</v>
      </c>
      <c r="F7198" s="3">
        <v>25.623926000000001</v>
      </c>
      <c r="G7198" s="3">
        <v>3.0505019999999998</v>
      </c>
      <c r="H7198" s="3">
        <v>9.2726799999999998E-2</v>
      </c>
    </row>
    <row r="7199" spans="1:8">
      <c r="A7199" s="3" t="s">
        <v>62</v>
      </c>
      <c r="B7199" s="3">
        <v>2019</v>
      </c>
      <c r="C7199" s="3">
        <v>228</v>
      </c>
      <c r="E7199" s="3">
        <v>-1.6528596</v>
      </c>
      <c r="F7199" s="3">
        <v>25.623926000000001</v>
      </c>
      <c r="G7199" s="3">
        <v>3.0436429999999999</v>
      </c>
      <c r="H7199" s="3">
        <v>7.8231300000000004E-2</v>
      </c>
    </row>
    <row r="7200" spans="1:8">
      <c r="A7200" s="3" t="s">
        <v>62</v>
      </c>
      <c r="B7200" s="3">
        <v>2019</v>
      </c>
      <c r="C7200" s="3">
        <v>228</v>
      </c>
      <c r="E7200" s="3">
        <v>-1.6528596</v>
      </c>
      <c r="F7200" s="3">
        <v>25.623926000000001</v>
      </c>
      <c r="G7200" s="3">
        <v>2.2606850000000001</v>
      </c>
      <c r="H7200" s="3">
        <v>3.8054E-3</v>
      </c>
    </row>
    <row r="7201" spans="1:8">
      <c r="A7201" s="3" t="s">
        <v>62</v>
      </c>
      <c r="B7201" s="3">
        <v>2019</v>
      </c>
      <c r="C7201" s="3">
        <v>228</v>
      </c>
      <c r="E7201" s="3">
        <v>-1.6528596</v>
      </c>
      <c r="F7201" s="3">
        <v>25.623926000000001</v>
      </c>
      <c r="G7201" s="3">
        <v>1.5284519999999999</v>
      </c>
      <c r="H7201" s="3">
        <v>-0.1307739</v>
      </c>
    </row>
    <row r="7202" spans="1:8">
      <c r="A7202" s="3" t="s">
        <v>63</v>
      </c>
      <c r="B7202" s="3">
        <v>1995</v>
      </c>
      <c r="C7202" s="3">
        <v>233</v>
      </c>
    </row>
    <row r="7203" spans="1:8">
      <c r="A7203" s="3" t="s">
        <v>63</v>
      </c>
      <c r="B7203" s="3">
        <v>1995</v>
      </c>
      <c r="C7203" s="3">
        <v>233</v>
      </c>
    </row>
    <row r="7204" spans="1:8">
      <c r="A7204" s="3" t="s">
        <v>63</v>
      </c>
      <c r="B7204" s="3">
        <v>1995</v>
      </c>
      <c r="C7204" s="3">
        <v>233</v>
      </c>
    </row>
    <row r="7205" spans="1:8">
      <c r="A7205" s="3" t="s">
        <v>63</v>
      </c>
      <c r="B7205" s="3">
        <v>1995</v>
      </c>
      <c r="C7205" s="3">
        <v>233</v>
      </c>
    </row>
    <row r="7206" spans="1:8">
      <c r="A7206" s="3" t="s">
        <v>63</v>
      </c>
      <c r="B7206" s="3">
        <v>1995</v>
      </c>
      <c r="C7206" s="3">
        <v>233</v>
      </c>
    </row>
    <row r="7207" spans="1:8">
      <c r="A7207" s="3" t="s">
        <v>63</v>
      </c>
      <c r="B7207" s="3">
        <v>1995</v>
      </c>
      <c r="C7207" s="3">
        <v>233</v>
      </c>
    </row>
    <row r="7208" spans="1:8">
      <c r="A7208" s="3" t="s">
        <v>63</v>
      </c>
      <c r="B7208" s="3">
        <v>1995</v>
      </c>
      <c r="C7208" s="3">
        <v>233</v>
      </c>
    </row>
    <row r="7209" spans="1:8">
      <c r="A7209" s="3" t="s">
        <v>63</v>
      </c>
      <c r="B7209" s="3">
        <v>1995</v>
      </c>
      <c r="C7209" s="3">
        <v>233</v>
      </c>
    </row>
    <row r="7210" spans="1:8">
      <c r="A7210" s="3" t="s">
        <v>63</v>
      </c>
      <c r="B7210" s="3">
        <v>1995</v>
      </c>
      <c r="C7210" s="3">
        <v>233</v>
      </c>
    </row>
    <row r="7211" spans="1:8">
      <c r="A7211" s="3" t="s">
        <v>63</v>
      </c>
      <c r="B7211" s="3">
        <v>1995</v>
      </c>
      <c r="C7211" s="3">
        <v>233</v>
      </c>
    </row>
    <row r="7212" spans="1:8">
      <c r="A7212" s="3" t="s">
        <v>63</v>
      </c>
      <c r="B7212" s="3">
        <v>1995</v>
      </c>
      <c r="C7212" s="3">
        <v>233</v>
      </c>
    </row>
    <row r="7213" spans="1:8">
      <c r="A7213" s="3" t="s">
        <v>63</v>
      </c>
      <c r="B7213" s="3">
        <v>1995</v>
      </c>
      <c r="C7213" s="3">
        <v>233</v>
      </c>
    </row>
    <row r="7214" spans="1:8">
      <c r="A7214" s="3" t="s">
        <v>63</v>
      </c>
      <c r="B7214" s="3">
        <v>1996</v>
      </c>
      <c r="C7214" s="3">
        <v>233</v>
      </c>
      <c r="E7214" s="3">
        <v>0.92216355000000005</v>
      </c>
    </row>
    <row r="7215" spans="1:8">
      <c r="A7215" s="3" t="s">
        <v>63</v>
      </c>
      <c r="B7215" s="3">
        <v>1996</v>
      </c>
      <c r="C7215" s="3">
        <v>233</v>
      </c>
      <c r="E7215" s="3">
        <v>0.92216355000000005</v>
      </c>
    </row>
    <row r="7216" spans="1:8">
      <c r="A7216" s="3" t="s">
        <v>63</v>
      </c>
      <c r="B7216" s="3">
        <v>1996</v>
      </c>
      <c r="C7216" s="3">
        <v>233</v>
      </c>
      <c r="E7216" s="3">
        <v>0.92216355000000005</v>
      </c>
    </row>
    <row r="7217" spans="1:6">
      <c r="A7217" s="3" t="s">
        <v>63</v>
      </c>
      <c r="B7217" s="3">
        <v>1996</v>
      </c>
      <c r="C7217" s="3">
        <v>233</v>
      </c>
      <c r="E7217" s="3">
        <v>0.92216355000000005</v>
      </c>
    </row>
    <row r="7218" spans="1:6">
      <c r="A7218" s="3" t="s">
        <v>63</v>
      </c>
      <c r="B7218" s="3">
        <v>1996</v>
      </c>
      <c r="C7218" s="3">
        <v>233</v>
      </c>
      <c r="E7218" s="3">
        <v>0.92216355000000005</v>
      </c>
    </row>
    <row r="7219" spans="1:6">
      <c r="A7219" s="3" t="s">
        <v>63</v>
      </c>
      <c r="B7219" s="3">
        <v>1996</v>
      </c>
      <c r="C7219" s="3">
        <v>233</v>
      </c>
      <c r="E7219" s="3">
        <v>0.92216355000000005</v>
      </c>
    </row>
    <row r="7220" spans="1:6">
      <c r="A7220" s="3" t="s">
        <v>63</v>
      </c>
      <c r="B7220" s="3">
        <v>1996</v>
      </c>
      <c r="C7220" s="3">
        <v>233</v>
      </c>
      <c r="E7220" s="3">
        <v>0.92216355000000005</v>
      </c>
    </row>
    <row r="7221" spans="1:6">
      <c r="A7221" s="3" t="s">
        <v>63</v>
      </c>
      <c r="B7221" s="3">
        <v>1996</v>
      </c>
      <c r="C7221" s="3">
        <v>233</v>
      </c>
      <c r="E7221" s="3">
        <v>0.92216355000000005</v>
      </c>
    </row>
    <row r="7222" spans="1:6">
      <c r="A7222" s="3" t="s">
        <v>63</v>
      </c>
      <c r="B7222" s="3">
        <v>1996</v>
      </c>
      <c r="C7222" s="3">
        <v>233</v>
      </c>
      <c r="E7222" s="3">
        <v>0.92216355000000005</v>
      </c>
    </row>
    <row r="7223" spans="1:6">
      <c r="A7223" s="3" t="s">
        <v>63</v>
      </c>
      <c r="B7223" s="3">
        <v>1996</v>
      </c>
      <c r="C7223" s="3">
        <v>233</v>
      </c>
      <c r="E7223" s="3">
        <v>0.92216355000000005</v>
      </c>
    </row>
    <row r="7224" spans="1:6">
      <c r="A7224" s="3" t="s">
        <v>63</v>
      </c>
      <c r="B7224" s="3">
        <v>1996</v>
      </c>
      <c r="C7224" s="3">
        <v>233</v>
      </c>
      <c r="E7224" s="3">
        <v>0.92216355000000005</v>
      </c>
    </row>
    <row r="7225" spans="1:6">
      <c r="A7225" s="3" t="s">
        <v>63</v>
      </c>
      <c r="B7225" s="3">
        <v>1996</v>
      </c>
      <c r="C7225" s="3">
        <v>233</v>
      </c>
      <c r="E7225" s="3">
        <v>0.92216355000000005</v>
      </c>
    </row>
    <row r="7226" spans="1:6">
      <c r="A7226" s="3" t="s">
        <v>63</v>
      </c>
      <c r="B7226" s="3">
        <v>1997</v>
      </c>
      <c r="C7226" s="3">
        <v>233</v>
      </c>
      <c r="E7226" s="3">
        <v>-0.21401851999999999</v>
      </c>
      <c r="F7226" s="3">
        <v>23.285851000000001</v>
      </c>
    </row>
    <row r="7227" spans="1:6">
      <c r="A7227" s="3" t="s">
        <v>63</v>
      </c>
      <c r="B7227" s="3">
        <v>1997</v>
      </c>
      <c r="C7227" s="3">
        <v>233</v>
      </c>
      <c r="E7227" s="3">
        <v>-0.21401851999999999</v>
      </c>
      <c r="F7227" s="3">
        <v>23.285851000000001</v>
      </c>
    </row>
    <row r="7228" spans="1:6">
      <c r="A7228" s="3" t="s">
        <v>63</v>
      </c>
      <c r="B7228" s="3">
        <v>1997</v>
      </c>
      <c r="C7228" s="3">
        <v>233</v>
      </c>
      <c r="E7228" s="3">
        <v>-0.21401851999999999</v>
      </c>
      <c r="F7228" s="3">
        <v>23.285851000000001</v>
      </c>
    </row>
    <row r="7229" spans="1:6">
      <c r="A7229" s="3" t="s">
        <v>63</v>
      </c>
      <c r="B7229" s="3">
        <v>1997</v>
      </c>
      <c r="C7229" s="3">
        <v>233</v>
      </c>
      <c r="E7229" s="3">
        <v>-0.21401851999999999</v>
      </c>
      <c r="F7229" s="3">
        <v>23.285851000000001</v>
      </c>
    </row>
    <row r="7230" spans="1:6">
      <c r="A7230" s="3" t="s">
        <v>63</v>
      </c>
      <c r="B7230" s="3">
        <v>1997</v>
      </c>
      <c r="C7230" s="3">
        <v>233</v>
      </c>
      <c r="E7230" s="3">
        <v>-0.21401851999999999</v>
      </c>
      <c r="F7230" s="3">
        <v>23.285851000000001</v>
      </c>
    </row>
    <row r="7231" spans="1:6">
      <c r="A7231" s="3" t="s">
        <v>63</v>
      </c>
      <c r="B7231" s="3">
        <v>1997</v>
      </c>
      <c r="C7231" s="3">
        <v>233</v>
      </c>
      <c r="E7231" s="3">
        <v>-0.21401851999999999</v>
      </c>
      <c r="F7231" s="3">
        <v>23.285851000000001</v>
      </c>
    </row>
    <row r="7232" spans="1:6">
      <c r="A7232" s="3" t="s">
        <v>63</v>
      </c>
      <c r="B7232" s="3">
        <v>1997</v>
      </c>
      <c r="C7232" s="3">
        <v>233</v>
      </c>
      <c r="E7232" s="3">
        <v>-0.21401851999999999</v>
      </c>
      <c r="F7232" s="3">
        <v>23.285851000000001</v>
      </c>
    </row>
    <row r="7233" spans="1:6">
      <c r="A7233" s="3" t="s">
        <v>63</v>
      </c>
      <c r="B7233" s="3">
        <v>1997</v>
      </c>
      <c r="C7233" s="3">
        <v>233</v>
      </c>
      <c r="E7233" s="3">
        <v>-0.21401851999999999</v>
      </c>
      <c r="F7233" s="3">
        <v>23.285851000000001</v>
      </c>
    </row>
    <row r="7234" spans="1:6">
      <c r="A7234" s="3" t="s">
        <v>63</v>
      </c>
      <c r="B7234" s="3">
        <v>1997</v>
      </c>
      <c r="C7234" s="3">
        <v>233</v>
      </c>
      <c r="E7234" s="3">
        <v>-0.21401851999999999</v>
      </c>
      <c r="F7234" s="3">
        <v>23.285851000000001</v>
      </c>
    </row>
    <row r="7235" spans="1:6">
      <c r="A7235" s="3" t="s">
        <v>63</v>
      </c>
      <c r="B7235" s="3">
        <v>1997</v>
      </c>
      <c r="C7235" s="3">
        <v>233</v>
      </c>
      <c r="E7235" s="3">
        <v>-0.21401851999999999</v>
      </c>
      <c r="F7235" s="3">
        <v>23.285851000000001</v>
      </c>
    </row>
    <row r="7236" spans="1:6">
      <c r="A7236" s="3" t="s">
        <v>63</v>
      </c>
      <c r="B7236" s="3">
        <v>1997</v>
      </c>
      <c r="C7236" s="3">
        <v>233</v>
      </c>
      <c r="E7236" s="3">
        <v>-0.21401851999999999</v>
      </c>
      <c r="F7236" s="3">
        <v>23.285851000000001</v>
      </c>
    </row>
    <row r="7237" spans="1:6">
      <c r="A7237" s="3" t="s">
        <v>63</v>
      </c>
      <c r="B7237" s="3">
        <v>1997</v>
      </c>
      <c r="C7237" s="3">
        <v>233</v>
      </c>
      <c r="E7237" s="3">
        <v>-0.21401851999999999</v>
      </c>
      <c r="F7237" s="3">
        <v>23.285851000000001</v>
      </c>
    </row>
    <row r="7238" spans="1:6">
      <c r="A7238" s="3" t="s">
        <v>63</v>
      </c>
      <c r="B7238" s="3">
        <v>1998</v>
      </c>
      <c r="C7238" s="3">
        <v>233</v>
      </c>
      <c r="E7238" s="3">
        <v>-1.0579333</v>
      </c>
      <c r="F7238" s="3">
        <v>25.262771999999998</v>
      </c>
    </row>
    <row r="7239" spans="1:6">
      <c r="A7239" s="3" t="s">
        <v>63</v>
      </c>
      <c r="B7239" s="3">
        <v>1998</v>
      </c>
      <c r="C7239" s="3">
        <v>233</v>
      </c>
      <c r="E7239" s="3">
        <v>-1.0579333</v>
      </c>
      <c r="F7239" s="3">
        <v>25.262771999999998</v>
      </c>
    </row>
    <row r="7240" spans="1:6">
      <c r="A7240" s="3" t="s">
        <v>63</v>
      </c>
      <c r="B7240" s="3">
        <v>1998</v>
      </c>
      <c r="C7240" s="3">
        <v>233</v>
      </c>
      <c r="E7240" s="3">
        <v>-1.0579333</v>
      </c>
      <c r="F7240" s="3">
        <v>25.262771999999998</v>
      </c>
    </row>
    <row r="7241" spans="1:6">
      <c r="A7241" s="3" t="s">
        <v>63</v>
      </c>
      <c r="B7241" s="3">
        <v>1998</v>
      </c>
      <c r="C7241" s="3">
        <v>233</v>
      </c>
      <c r="E7241" s="3">
        <v>-1.0579333</v>
      </c>
      <c r="F7241" s="3">
        <v>25.262771999999998</v>
      </c>
    </row>
    <row r="7242" spans="1:6">
      <c r="A7242" s="3" t="s">
        <v>63</v>
      </c>
      <c r="B7242" s="3">
        <v>1998</v>
      </c>
      <c r="C7242" s="3">
        <v>233</v>
      </c>
      <c r="E7242" s="3">
        <v>-1.0579333</v>
      </c>
      <c r="F7242" s="3">
        <v>25.262771999999998</v>
      </c>
    </row>
    <row r="7243" spans="1:6">
      <c r="A7243" s="3" t="s">
        <v>63</v>
      </c>
      <c r="B7243" s="3">
        <v>1998</v>
      </c>
      <c r="C7243" s="3">
        <v>233</v>
      </c>
      <c r="E7243" s="3">
        <v>-1.0579333</v>
      </c>
      <c r="F7243" s="3">
        <v>25.262771999999998</v>
      </c>
    </row>
    <row r="7244" spans="1:6">
      <c r="A7244" s="3" t="s">
        <v>63</v>
      </c>
      <c r="B7244" s="3">
        <v>1998</v>
      </c>
      <c r="C7244" s="3">
        <v>233</v>
      </c>
      <c r="E7244" s="3">
        <v>-1.0579333</v>
      </c>
      <c r="F7244" s="3">
        <v>25.262771999999998</v>
      </c>
    </row>
    <row r="7245" spans="1:6">
      <c r="A7245" s="3" t="s">
        <v>63</v>
      </c>
      <c r="B7245" s="3">
        <v>1998</v>
      </c>
      <c r="C7245" s="3">
        <v>233</v>
      </c>
      <c r="E7245" s="3">
        <v>-1.0579333</v>
      </c>
      <c r="F7245" s="3">
        <v>25.262771999999998</v>
      </c>
    </row>
    <row r="7246" spans="1:6">
      <c r="A7246" s="3" t="s">
        <v>63</v>
      </c>
      <c r="B7246" s="3">
        <v>1998</v>
      </c>
      <c r="C7246" s="3">
        <v>233</v>
      </c>
      <c r="E7246" s="3">
        <v>-1.0579333</v>
      </c>
      <c r="F7246" s="3">
        <v>25.262771999999998</v>
      </c>
    </row>
    <row r="7247" spans="1:6">
      <c r="A7247" s="3" t="s">
        <v>63</v>
      </c>
      <c r="B7247" s="3">
        <v>1998</v>
      </c>
      <c r="C7247" s="3">
        <v>233</v>
      </c>
      <c r="E7247" s="3">
        <v>-1.0579333</v>
      </c>
      <c r="F7247" s="3">
        <v>25.262771999999998</v>
      </c>
    </row>
    <row r="7248" spans="1:6">
      <c r="A7248" s="3" t="s">
        <v>63</v>
      </c>
      <c r="B7248" s="3">
        <v>1998</v>
      </c>
      <c r="C7248" s="3">
        <v>233</v>
      </c>
      <c r="E7248" s="3">
        <v>-1.0579333</v>
      </c>
      <c r="F7248" s="3">
        <v>25.262771999999998</v>
      </c>
    </row>
    <row r="7249" spans="1:6">
      <c r="A7249" s="3" t="s">
        <v>63</v>
      </c>
      <c r="B7249" s="3">
        <v>1998</v>
      </c>
      <c r="C7249" s="3">
        <v>233</v>
      </c>
      <c r="E7249" s="3">
        <v>-1.0579333</v>
      </c>
      <c r="F7249" s="3">
        <v>25.262771999999998</v>
      </c>
    </row>
    <row r="7250" spans="1:6">
      <c r="A7250" s="3" t="s">
        <v>63</v>
      </c>
      <c r="B7250" s="3">
        <v>1999</v>
      </c>
      <c r="C7250" s="3">
        <v>233</v>
      </c>
      <c r="E7250" s="3">
        <v>-1.0648074000000001</v>
      </c>
      <c r="F7250" s="3">
        <v>27.453505</v>
      </c>
    </row>
    <row r="7251" spans="1:6">
      <c r="A7251" s="3" t="s">
        <v>63</v>
      </c>
      <c r="B7251" s="3">
        <v>1999</v>
      </c>
      <c r="C7251" s="3">
        <v>233</v>
      </c>
      <c r="E7251" s="3">
        <v>-1.0648074000000001</v>
      </c>
      <c r="F7251" s="3">
        <v>27.453505</v>
      </c>
    </row>
    <row r="7252" spans="1:6">
      <c r="A7252" s="3" t="s">
        <v>63</v>
      </c>
      <c r="B7252" s="3">
        <v>1999</v>
      </c>
      <c r="C7252" s="3">
        <v>233</v>
      </c>
      <c r="E7252" s="3">
        <v>-1.0648074000000001</v>
      </c>
      <c r="F7252" s="3">
        <v>27.453505</v>
      </c>
    </row>
    <row r="7253" spans="1:6">
      <c r="A7253" s="3" t="s">
        <v>63</v>
      </c>
      <c r="B7253" s="3">
        <v>1999</v>
      </c>
      <c r="C7253" s="3">
        <v>233</v>
      </c>
      <c r="E7253" s="3">
        <v>-1.0648074000000001</v>
      </c>
      <c r="F7253" s="3">
        <v>27.453505</v>
      </c>
    </row>
    <row r="7254" spans="1:6">
      <c r="A7254" s="3" t="s">
        <v>63</v>
      </c>
      <c r="B7254" s="3">
        <v>1999</v>
      </c>
      <c r="C7254" s="3">
        <v>233</v>
      </c>
      <c r="E7254" s="3">
        <v>-1.0648074000000001</v>
      </c>
      <c r="F7254" s="3">
        <v>27.453505</v>
      </c>
    </row>
    <row r="7255" spans="1:6">
      <c r="A7255" s="3" t="s">
        <v>63</v>
      </c>
      <c r="B7255" s="3">
        <v>1999</v>
      </c>
      <c r="C7255" s="3">
        <v>233</v>
      </c>
      <c r="E7255" s="3">
        <v>-1.0648074000000001</v>
      </c>
      <c r="F7255" s="3">
        <v>27.453505</v>
      </c>
    </row>
    <row r="7256" spans="1:6">
      <c r="A7256" s="3" t="s">
        <v>63</v>
      </c>
      <c r="B7256" s="3">
        <v>1999</v>
      </c>
      <c r="C7256" s="3">
        <v>233</v>
      </c>
      <c r="E7256" s="3">
        <v>-1.0648074000000001</v>
      </c>
      <c r="F7256" s="3">
        <v>27.453505</v>
      </c>
    </row>
    <row r="7257" spans="1:6">
      <c r="A7257" s="3" t="s">
        <v>63</v>
      </c>
      <c r="B7257" s="3">
        <v>1999</v>
      </c>
      <c r="C7257" s="3">
        <v>233</v>
      </c>
      <c r="E7257" s="3">
        <v>-1.0648074000000001</v>
      </c>
      <c r="F7257" s="3">
        <v>27.453505</v>
      </c>
    </row>
    <row r="7258" spans="1:6">
      <c r="A7258" s="3" t="s">
        <v>63</v>
      </c>
      <c r="B7258" s="3">
        <v>1999</v>
      </c>
      <c r="C7258" s="3">
        <v>233</v>
      </c>
      <c r="E7258" s="3">
        <v>-1.0648074000000001</v>
      </c>
      <c r="F7258" s="3">
        <v>27.453505</v>
      </c>
    </row>
    <row r="7259" spans="1:6">
      <c r="A7259" s="3" t="s">
        <v>63</v>
      </c>
      <c r="B7259" s="3">
        <v>1999</v>
      </c>
      <c r="C7259" s="3">
        <v>233</v>
      </c>
      <c r="E7259" s="3">
        <v>-1.0648074000000001</v>
      </c>
      <c r="F7259" s="3">
        <v>27.453505</v>
      </c>
    </row>
    <row r="7260" spans="1:6">
      <c r="A7260" s="3" t="s">
        <v>63</v>
      </c>
      <c r="B7260" s="3">
        <v>1999</v>
      </c>
      <c r="C7260" s="3">
        <v>233</v>
      </c>
      <c r="E7260" s="3">
        <v>-1.0648074000000001</v>
      </c>
      <c r="F7260" s="3">
        <v>27.453505</v>
      </c>
    </row>
    <row r="7261" spans="1:6">
      <c r="A7261" s="3" t="s">
        <v>63</v>
      </c>
      <c r="B7261" s="3">
        <v>1999</v>
      </c>
      <c r="C7261" s="3">
        <v>233</v>
      </c>
      <c r="E7261" s="3">
        <v>-1.0648074000000001</v>
      </c>
      <c r="F7261" s="3">
        <v>27.453505</v>
      </c>
    </row>
    <row r="7262" spans="1:6">
      <c r="A7262" s="3" t="s">
        <v>63</v>
      </c>
      <c r="B7262" s="3">
        <v>2000</v>
      </c>
      <c r="C7262" s="3">
        <v>233</v>
      </c>
      <c r="E7262" s="3">
        <v>-2.1985629000000002</v>
      </c>
      <c r="F7262" s="3">
        <v>33.982562999999999</v>
      </c>
    </row>
    <row r="7263" spans="1:6">
      <c r="A7263" s="3" t="s">
        <v>63</v>
      </c>
      <c r="B7263" s="3">
        <v>2000</v>
      </c>
      <c r="C7263" s="3">
        <v>233</v>
      </c>
      <c r="E7263" s="3">
        <v>-2.1985629000000002</v>
      </c>
      <c r="F7263" s="3">
        <v>33.982562999999999</v>
      </c>
    </row>
    <row r="7264" spans="1:6">
      <c r="A7264" s="3" t="s">
        <v>63</v>
      </c>
      <c r="B7264" s="3">
        <v>2000</v>
      </c>
      <c r="C7264" s="3">
        <v>233</v>
      </c>
      <c r="E7264" s="3">
        <v>-2.1985629000000002</v>
      </c>
      <c r="F7264" s="3">
        <v>33.982562999999999</v>
      </c>
    </row>
    <row r="7265" spans="1:7">
      <c r="A7265" s="3" t="s">
        <v>63</v>
      </c>
      <c r="B7265" s="3">
        <v>2000</v>
      </c>
      <c r="C7265" s="3">
        <v>233</v>
      </c>
      <c r="E7265" s="3">
        <v>-2.1985629000000002</v>
      </c>
      <c r="F7265" s="3">
        <v>33.982562999999999</v>
      </c>
    </row>
    <row r="7266" spans="1:7">
      <c r="A7266" s="3" t="s">
        <v>63</v>
      </c>
      <c r="B7266" s="3">
        <v>2000</v>
      </c>
      <c r="C7266" s="3">
        <v>233</v>
      </c>
      <c r="E7266" s="3">
        <v>-2.1985629000000002</v>
      </c>
      <c r="F7266" s="3">
        <v>33.982562999999999</v>
      </c>
    </row>
    <row r="7267" spans="1:7">
      <c r="A7267" s="3" t="s">
        <v>63</v>
      </c>
      <c r="B7267" s="3">
        <v>2000</v>
      </c>
      <c r="C7267" s="3">
        <v>233</v>
      </c>
      <c r="E7267" s="3">
        <v>-2.1985629000000002</v>
      </c>
      <c r="F7267" s="3">
        <v>33.982562999999999</v>
      </c>
    </row>
    <row r="7268" spans="1:7">
      <c r="A7268" s="3" t="s">
        <v>63</v>
      </c>
      <c r="B7268" s="3">
        <v>2000</v>
      </c>
      <c r="C7268" s="3">
        <v>233</v>
      </c>
      <c r="E7268" s="3">
        <v>-2.1985629000000002</v>
      </c>
      <c r="F7268" s="3">
        <v>33.982562999999999</v>
      </c>
    </row>
    <row r="7269" spans="1:7">
      <c r="A7269" s="3" t="s">
        <v>63</v>
      </c>
      <c r="B7269" s="3">
        <v>2000</v>
      </c>
      <c r="C7269" s="3">
        <v>233</v>
      </c>
      <c r="E7269" s="3">
        <v>-2.1985629000000002</v>
      </c>
      <c r="F7269" s="3">
        <v>33.982562999999999</v>
      </c>
    </row>
    <row r="7270" spans="1:7">
      <c r="A7270" s="3" t="s">
        <v>63</v>
      </c>
      <c r="B7270" s="3">
        <v>2000</v>
      </c>
      <c r="C7270" s="3">
        <v>233</v>
      </c>
      <c r="E7270" s="3">
        <v>-2.1985629000000002</v>
      </c>
      <c r="F7270" s="3">
        <v>33.982562999999999</v>
      </c>
    </row>
    <row r="7271" spans="1:7">
      <c r="A7271" s="3" t="s">
        <v>63</v>
      </c>
      <c r="B7271" s="3">
        <v>2000</v>
      </c>
      <c r="C7271" s="3">
        <v>233</v>
      </c>
      <c r="E7271" s="3">
        <v>-2.1985629000000002</v>
      </c>
      <c r="F7271" s="3">
        <v>33.982562999999999</v>
      </c>
      <c r="G7271" s="3">
        <v>3.2181820000000001</v>
      </c>
    </row>
    <row r="7272" spans="1:7">
      <c r="A7272" s="3" t="s">
        <v>63</v>
      </c>
      <c r="B7272" s="3">
        <v>2000</v>
      </c>
      <c r="C7272" s="3">
        <v>233</v>
      </c>
      <c r="E7272" s="3">
        <v>-2.1985629000000002</v>
      </c>
      <c r="F7272" s="3">
        <v>33.982562999999999</v>
      </c>
      <c r="G7272" s="3">
        <v>3.2181820000000001</v>
      </c>
    </row>
    <row r="7273" spans="1:7">
      <c r="A7273" s="3" t="s">
        <v>63</v>
      </c>
      <c r="B7273" s="3">
        <v>2000</v>
      </c>
      <c r="C7273" s="3">
        <v>233</v>
      </c>
      <c r="E7273" s="3">
        <v>-2.1985629000000002</v>
      </c>
      <c r="F7273" s="3">
        <v>33.982562999999999</v>
      </c>
      <c r="G7273" s="3">
        <v>3.2181820000000001</v>
      </c>
    </row>
    <row r="7274" spans="1:7">
      <c r="A7274" s="3" t="s">
        <v>63</v>
      </c>
      <c r="B7274" s="3">
        <v>2001</v>
      </c>
      <c r="C7274" s="3">
        <v>233</v>
      </c>
      <c r="E7274" s="3">
        <v>0.75183480999999996</v>
      </c>
      <c r="F7274" s="3">
        <v>37.987769999999998</v>
      </c>
    </row>
    <row r="7275" spans="1:7">
      <c r="A7275" s="3" t="s">
        <v>63</v>
      </c>
      <c r="B7275" s="3">
        <v>2001</v>
      </c>
      <c r="C7275" s="3">
        <v>233</v>
      </c>
      <c r="E7275" s="3">
        <v>0.75183480999999996</v>
      </c>
      <c r="F7275" s="3">
        <v>37.987769999999998</v>
      </c>
      <c r="G7275" s="3">
        <v>3.6749999999999998</v>
      </c>
    </row>
    <row r="7276" spans="1:7">
      <c r="A7276" s="3" t="s">
        <v>63</v>
      </c>
      <c r="B7276" s="3">
        <v>2001</v>
      </c>
      <c r="C7276" s="3">
        <v>233</v>
      </c>
      <c r="E7276" s="3">
        <v>0.75183480999999996</v>
      </c>
      <c r="F7276" s="3">
        <v>37.987769999999998</v>
      </c>
      <c r="G7276" s="3">
        <v>3.6749999999999998</v>
      </c>
    </row>
    <row r="7277" spans="1:7">
      <c r="A7277" s="3" t="s">
        <v>63</v>
      </c>
      <c r="B7277" s="3">
        <v>2001</v>
      </c>
      <c r="C7277" s="3">
        <v>233</v>
      </c>
      <c r="E7277" s="3">
        <v>0.75183480999999996</v>
      </c>
      <c r="F7277" s="3">
        <v>37.987769999999998</v>
      </c>
      <c r="G7277" s="3">
        <v>3.59</v>
      </c>
    </row>
    <row r="7278" spans="1:7">
      <c r="A7278" s="3" t="s">
        <v>63</v>
      </c>
      <c r="B7278" s="3">
        <v>2001</v>
      </c>
      <c r="C7278" s="3">
        <v>233</v>
      </c>
      <c r="E7278" s="3">
        <v>0.75183480999999996</v>
      </c>
      <c r="F7278" s="3">
        <v>37.987769999999998</v>
      </c>
      <c r="G7278" s="3">
        <v>3.65</v>
      </c>
    </row>
    <row r="7279" spans="1:7">
      <c r="A7279" s="3" t="s">
        <v>63</v>
      </c>
      <c r="B7279" s="3">
        <v>2001</v>
      </c>
      <c r="C7279" s="3">
        <v>233</v>
      </c>
      <c r="E7279" s="3">
        <v>0.75183480999999996</v>
      </c>
      <c r="F7279" s="3">
        <v>37.987769999999998</v>
      </c>
      <c r="G7279" s="3">
        <v>3.52</v>
      </c>
    </row>
    <row r="7280" spans="1:7">
      <c r="A7280" s="3" t="s">
        <v>63</v>
      </c>
      <c r="B7280" s="3">
        <v>2001</v>
      </c>
      <c r="C7280" s="3">
        <v>233</v>
      </c>
      <c r="E7280" s="3">
        <v>0.75183480999999996</v>
      </c>
      <c r="F7280" s="3">
        <v>37.987769999999998</v>
      </c>
      <c r="G7280" s="3">
        <v>3.38</v>
      </c>
    </row>
    <row r="7281" spans="1:7">
      <c r="A7281" s="3" t="s">
        <v>63</v>
      </c>
      <c r="B7281" s="3">
        <v>2001</v>
      </c>
      <c r="C7281" s="3">
        <v>233</v>
      </c>
      <c r="E7281" s="3">
        <v>0.75183480999999996</v>
      </c>
      <c r="F7281" s="3">
        <v>37.987769999999998</v>
      </c>
      <c r="G7281" s="3">
        <v>3.230769</v>
      </c>
    </row>
    <row r="7282" spans="1:7">
      <c r="A7282" s="3" t="s">
        <v>63</v>
      </c>
      <c r="B7282" s="3">
        <v>2001</v>
      </c>
      <c r="C7282" s="3">
        <v>233</v>
      </c>
      <c r="E7282" s="3">
        <v>0.75183480999999996</v>
      </c>
      <c r="F7282" s="3">
        <v>37.987769999999998</v>
      </c>
      <c r="G7282" s="3">
        <v>3.1230769999999999</v>
      </c>
    </row>
    <row r="7283" spans="1:7">
      <c r="A7283" s="3" t="s">
        <v>63</v>
      </c>
      <c r="B7283" s="3">
        <v>2001</v>
      </c>
      <c r="C7283" s="3">
        <v>233</v>
      </c>
      <c r="E7283" s="3">
        <v>0.75183480999999996</v>
      </c>
      <c r="F7283" s="3">
        <v>37.987769999999998</v>
      </c>
      <c r="G7283" s="3">
        <v>2.684615</v>
      </c>
    </row>
    <row r="7284" spans="1:7">
      <c r="A7284" s="3" t="s">
        <v>63</v>
      </c>
      <c r="B7284" s="3">
        <v>2001</v>
      </c>
      <c r="C7284" s="3">
        <v>233</v>
      </c>
      <c r="E7284" s="3">
        <v>0.75183480999999996</v>
      </c>
      <c r="F7284" s="3">
        <v>37.987769999999998</v>
      </c>
      <c r="G7284" s="3">
        <v>2.3285710000000002</v>
      </c>
    </row>
    <row r="7285" spans="1:7">
      <c r="A7285" s="3" t="s">
        <v>63</v>
      </c>
      <c r="B7285" s="3">
        <v>2001</v>
      </c>
      <c r="C7285" s="3">
        <v>233</v>
      </c>
      <c r="E7285" s="3">
        <v>0.75183480999999996</v>
      </c>
      <c r="F7285" s="3">
        <v>37.987769999999998</v>
      </c>
      <c r="G7285" s="3">
        <v>2.2909090000000001</v>
      </c>
    </row>
    <row r="7286" spans="1:7">
      <c r="A7286" s="3" t="s">
        <v>63</v>
      </c>
      <c r="B7286" s="3">
        <v>2002</v>
      </c>
      <c r="C7286" s="3">
        <v>233</v>
      </c>
      <c r="E7286" s="3">
        <v>1.2865211000000001</v>
      </c>
      <c r="F7286" s="3">
        <v>41.095363999999996</v>
      </c>
      <c r="G7286" s="3">
        <v>3.11</v>
      </c>
    </row>
    <row r="7287" spans="1:7">
      <c r="A7287" s="3" t="s">
        <v>63</v>
      </c>
      <c r="B7287" s="3">
        <v>2002</v>
      </c>
      <c r="C7287" s="3">
        <v>233</v>
      </c>
      <c r="E7287" s="3">
        <v>1.2865211000000001</v>
      </c>
      <c r="F7287" s="3">
        <v>41.095363999999996</v>
      </c>
      <c r="G7287" s="3">
        <v>3.1727270000000001</v>
      </c>
    </row>
    <row r="7288" spans="1:7">
      <c r="A7288" s="3" t="s">
        <v>63</v>
      </c>
      <c r="B7288" s="3">
        <v>2002</v>
      </c>
      <c r="C7288" s="3">
        <v>233</v>
      </c>
      <c r="E7288" s="3">
        <v>1.2865211000000001</v>
      </c>
      <c r="F7288" s="3">
        <v>41.095363999999996</v>
      </c>
      <c r="G7288" s="3">
        <v>3.1642860000000002</v>
      </c>
    </row>
    <row r="7289" spans="1:7">
      <c r="A7289" s="3" t="s">
        <v>63</v>
      </c>
      <c r="B7289" s="3">
        <v>2002</v>
      </c>
      <c r="C7289" s="3">
        <v>233</v>
      </c>
      <c r="E7289" s="3">
        <v>1.2865211000000001</v>
      </c>
      <c r="F7289" s="3">
        <v>41.095363999999996</v>
      </c>
      <c r="G7289" s="3">
        <v>3.19</v>
      </c>
    </row>
    <row r="7290" spans="1:7">
      <c r="A7290" s="3" t="s">
        <v>63</v>
      </c>
      <c r="B7290" s="3">
        <v>2002</v>
      </c>
      <c r="C7290" s="3">
        <v>233</v>
      </c>
      <c r="E7290" s="3">
        <v>1.2865211000000001</v>
      </c>
      <c r="F7290" s="3">
        <v>41.095363999999996</v>
      </c>
      <c r="G7290" s="3">
        <v>3.2454550000000002</v>
      </c>
    </row>
    <row r="7291" spans="1:7">
      <c r="A7291" s="3" t="s">
        <v>63</v>
      </c>
      <c r="B7291" s="3">
        <v>2002</v>
      </c>
      <c r="C7291" s="3">
        <v>233</v>
      </c>
      <c r="E7291" s="3">
        <v>1.2865211000000001</v>
      </c>
      <c r="F7291" s="3">
        <v>41.095363999999996</v>
      </c>
      <c r="G7291" s="3">
        <v>3.0916670000000002</v>
      </c>
    </row>
    <row r="7292" spans="1:7">
      <c r="A7292" s="3" t="s">
        <v>63</v>
      </c>
      <c r="B7292" s="3">
        <v>2002</v>
      </c>
      <c r="C7292" s="3">
        <v>233</v>
      </c>
      <c r="E7292" s="3">
        <v>1.2865211000000001</v>
      </c>
      <c r="F7292" s="3">
        <v>41.095363999999996</v>
      </c>
      <c r="G7292" s="3">
        <v>2.8454540000000001</v>
      </c>
    </row>
    <row r="7293" spans="1:7">
      <c r="A7293" s="3" t="s">
        <v>63</v>
      </c>
      <c r="B7293" s="3">
        <v>2002</v>
      </c>
      <c r="C7293" s="3">
        <v>233</v>
      </c>
      <c r="E7293" s="3">
        <v>1.2865211000000001</v>
      </c>
      <c r="F7293" s="3">
        <v>41.095363999999996</v>
      </c>
      <c r="G7293" s="3">
        <v>2.64</v>
      </c>
    </row>
    <row r="7294" spans="1:7">
      <c r="A7294" s="3" t="s">
        <v>63</v>
      </c>
      <c r="B7294" s="3">
        <v>2002</v>
      </c>
      <c r="C7294" s="3">
        <v>233</v>
      </c>
      <c r="E7294" s="3">
        <v>1.2865211000000001</v>
      </c>
      <c r="F7294" s="3">
        <v>41.095363999999996</v>
      </c>
      <c r="G7294" s="3">
        <v>2.381818</v>
      </c>
    </row>
    <row r="7295" spans="1:7">
      <c r="A7295" s="3" t="s">
        <v>63</v>
      </c>
      <c r="B7295" s="3">
        <v>2002</v>
      </c>
      <c r="C7295" s="3">
        <v>233</v>
      </c>
      <c r="E7295" s="3">
        <v>1.2865211000000001</v>
      </c>
      <c r="F7295" s="3">
        <v>41.095363999999996</v>
      </c>
      <c r="G7295" s="3">
        <v>2.2272729999999998</v>
      </c>
    </row>
    <row r="7296" spans="1:7">
      <c r="A7296" s="3" t="s">
        <v>63</v>
      </c>
      <c r="B7296" s="3">
        <v>2002</v>
      </c>
      <c r="C7296" s="3">
        <v>233</v>
      </c>
      <c r="E7296" s="3">
        <v>1.2865211000000001</v>
      </c>
      <c r="F7296" s="3">
        <v>41.095363999999996</v>
      </c>
      <c r="G7296" s="3">
        <v>2.2272729999999998</v>
      </c>
    </row>
    <row r="7297" spans="1:7">
      <c r="A7297" s="3" t="s">
        <v>63</v>
      </c>
      <c r="B7297" s="3">
        <v>2002</v>
      </c>
      <c r="C7297" s="3">
        <v>233</v>
      </c>
      <c r="E7297" s="3">
        <v>1.2865211000000001</v>
      </c>
      <c r="F7297" s="3">
        <v>41.095363999999996</v>
      </c>
      <c r="G7297" s="3">
        <v>2.2200000000000002</v>
      </c>
    </row>
    <row r="7298" spans="1:7">
      <c r="A7298" s="3" t="s">
        <v>63</v>
      </c>
      <c r="B7298" s="3">
        <v>2003</v>
      </c>
      <c r="C7298" s="3">
        <v>233</v>
      </c>
      <c r="E7298" s="3">
        <v>0.28854436</v>
      </c>
      <c r="F7298" s="3">
        <v>47.545569999999998</v>
      </c>
      <c r="G7298" s="3">
        <v>3.0142859999999998</v>
      </c>
    </row>
    <row r="7299" spans="1:7">
      <c r="A7299" s="3" t="s">
        <v>63</v>
      </c>
      <c r="B7299" s="3">
        <v>2003</v>
      </c>
      <c r="C7299" s="3">
        <v>233</v>
      </c>
      <c r="E7299" s="3">
        <v>0.28854436</v>
      </c>
      <c r="F7299" s="3">
        <v>47.545569999999998</v>
      </c>
      <c r="G7299" s="3">
        <v>3.118182</v>
      </c>
    </row>
    <row r="7300" spans="1:7">
      <c r="A7300" s="3" t="s">
        <v>63</v>
      </c>
      <c r="B7300" s="3">
        <v>2003</v>
      </c>
      <c r="C7300" s="3">
        <v>233</v>
      </c>
      <c r="E7300" s="3">
        <v>0.28854436</v>
      </c>
      <c r="F7300" s="3">
        <v>47.545569999999998</v>
      </c>
      <c r="G7300" s="3">
        <v>3.1272730000000002</v>
      </c>
    </row>
    <row r="7301" spans="1:7">
      <c r="A7301" s="3" t="s">
        <v>63</v>
      </c>
      <c r="B7301" s="3">
        <v>2003</v>
      </c>
      <c r="C7301" s="3">
        <v>233</v>
      </c>
      <c r="E7301" s="3">
        <v>0.28854436</v>
      </c>
      <c r="F7301" s="3">
        <v>47.545569999999998</v>
      </c>
      <c r="G7301" s="3">
        <v>3.11</v>
      </c>
    </row>
    <row r="7302" spans="1:7">
      <c r="A7302" s="3" t="s">
        <v>63</v>
      </c>
      <c r="B7302" s="3">
        <v>2003</v>
      </c>
      <c r="C7302" s="3">
        <v>233</v>
      </c>
      <c r="E7302" s="3">
        <v>0.28854436</v>
      </c>
      <c r="F7302" s="3">
        <v>47.545569999999998</v>
      </c>
      <c r="G7302" s="3">
        <v>3.118182</v>
      </c>
    </row>
    <row r="7303" spans="1:7">
      <c r="A7303" s="3" t="s">
        <v>63</v>
      </c>
      <c r="B7303" s="3">
        <v>2003</v>
      </c>
      <c r="C7303" s="3">
        <v>233</v>
      </c>
      <c r="E7303" s="3">
        <v>0.28854436</v>
      </c>
      <c r="F7303" s="3">
        <v>47.545569999999998</v>
      </c>
      <c r="G7303" s="3">
        <v>3.1153849999999998</v>
      </c>
    </row>
    <row r="7304" spans="1:7">
      <c r="A7304" s="3" t="s">
        <v>63</v>
      </c>
      <c r="B7304" s="3">
        <v>2003</v>
      </c>
      <c r="C7304" s="3">
        <v>233</v>
      </c>
      <c r="E7304" s="3">
        <v>0.28854436</v>
      </c>
      <c r="F7304" s="3">
        <v>47.545569999999998</v>
      </c>
      <c r="G7304" s="3">
        <v>3.1636359999999999</v>
      </c>
    </row>
    <row r="7305" spans="1:7">
      <c r="A7305" s="3" t="s">
        <v>63</v>
      </c>
      <c r="B7305" s="3">
        <v>2003</v>
      </c>
      <c r="C7305" s="3">
        <v>233</v>
      </c>
      <c r="E7305" s="3">
        <v>0.28854436</v>
      </c>
      <c r="F7305" s="3">
        <v>47.545569999999998</v>
      </c>
      <c r="G7305" s="3">
        <v>3.144444</v>
      </c>
    </row>
    <row r="7306" spans="1:7">
      <c r="A7306" s="3" t="s">
        <v>63</v>
      </c>
      <c r="B7306" s="3">
        <v>2003</v>
      </c>
      <c r="C7306" s="3">
        <v>233</v>
      </c>
      <c r="E7306" s="3">
        <v>0.28854436</v>
      </c>
      <c r="F7306" s="3">
        <v>47.545569999999998</v>
      </c>
      <c r="G7306" s="3">
        <v>3.12</v>
      </c>
    </row>
    <row r="7307" spans="1:7">
      <c r="A7307" s="3" t="s">
        <v>63</v>
      </c>
      <c r="B7307" s="3">
        <v>2003</v>
      </c>
      <c r="C7307" s="3">
        <v>233</v>
      </c>
      <c r="E7307" s="3">
        <v>0.28854436</v>
      </c>
      <c r="F7307" s="3">
        <v>47.545569999999998</v>
      </c>
      <c r="G7307" s="3">
        <v>3.1923080000000001</v>
      </c>
    </row>
    <row r="7308" spans="1:7">
      <c r="A7308" s="3" t="s">
        <v>63</v>
      </c>
      <c r="B7308" s="3">
        <v>2003</v>
      </c>
      <c r="C7308" s="3">
        <v>233</v>
      </c>
      <c r="E7308" s="3">
        <v>0.28854436</v>
      </c>
      <c r="F7308" s="3">
        <v>47.545569999999998</v>
      </c>
      <c r="G7308" s="3">
        <v>3.18</v>
      </c>
    </row>
    <row r="7309" spans="1:7">
      <c r="A7309" s="3" t="s">
        <v>63</v>
      </c>
      <c r="B7309" s="3">
        <v>2003</v>
      </c>
      <c r="C7309" s="3">
        <v>233</v>
      </c>
      <c r="E7309" s="3">
        <v>0.28854436</v>
      </c>
      <c r="F7309" s="3">
        <v>47.545569999999998</v>
      </c>
      <c r="G7309" s="3">
        <v>3.236364</v>
      </c>
    </row>
    <row r="7310" spans="1:7">
      <c r="A7310" s="3" t="s">
        <v>63</v>
      </c>
      <c r="B7310" s="3">
        <v>2004</v>
      </c>
      <c r="C7310" s="3">
        <v>233</v>
      </c>
      <c r="E7310" s="3">
        <v>1.2770131</v>
      </c>
      <c r="F7310" s="3">
        <v>45.039749</v>
      </c>
      <c r="G7310" s="3">
        <v>3.72</v>
      </c>
    </row>
    <row r="7311" spans="1:7">
      <c r="A7311" s="3" t="s">
        <v>63</v>
      </c>
      <c r="B7311" s="3">
        <v>2004</v>
      </c>
      <c r="C7311" s="3">
        <v>233</v>
      </c>
      <c r="E7311" s="3">
        <v>1.2770131</v>
      </c>
      <c r="F7311" s="3">
        <v>45.039749</v>
      </c>
      <c r="G7311" s="3">
        <v>3.8545449999999999</v>
      </c>
    </row>
    <row r="7312" spans="1:7">
      <c r="A7312" s="3" t="s">
        <v>63</v>
      </c>
      <c r="B7312" s="3">
        <v>2004</v>
      </c>
      <c r="C7312" s="3">
        <v>233</v>
      </c>
      <c r="E7312" s="3">
        <v>1.2770131</v>
      </c>
      <c r="F7312" s="3">
        <v>45.039749</v>
      </c>
      <c r="G7312" s="3">
        <v>3.8083330000000002</v>
      </c>
    </row>
    <row r="7313" spans="1:7">
      <c r="A7313" s="3" t="s">
        <v>63</v>
      </c>
      <c r="B7313" s="3">
        <v>2004</v>
      </c>
      <c r="C7313" s="3">
        <v>233</v>
      </c>
      <c r="E7313" s="3">
        <v>1.2770131</v>
      </c>
      <c r="F7313" s="3">
        <v>45.039749</v>
      </c>
      <c r="G7313" s="3">
        <v>3.9153850000000001</v>
      </c>
    </row>
    <row r="7314" spans="1:7">
      <c r="A7314" s="3" t="s">
        <v>63</v>
      </c>
      <c r="B7314" s="3">
        <v>2004</v>
      </c>
      <c r="C7314" s="3">
        <v>233</v>
      </c>
      <c r="E7314" s="3">
        <v>1.2770131</v>
      </c>
      <c r="F7314" s="3">
        <v>45.039749</v>
      </c>
      <c r="G7314" s="3">
        <v>3.9416669999999998</v>
      </c>
    </row>
    <row r="7315" spans="1:7">
      <c r="A7315" s="3" t="s">
        <v>63</v>
      </c>
      <c r="B7315" s="3">
        <v>2004</v>
      </c>
      <c r="C7315" s="3">
        <v>233</v>
      </c>
      <c r="E7315" s="3">
        <v>1.2770131</v>
      </c>
      <c r="F7315" s="3">
        <v>45.039749</v>
      </c>
      <c r="G7315" s="3">
        <v>4</v>
      </c>
    </row>
    <row r="7316" spans="1:7">
      <c r="A7316" s="3" t="s">
        <v>63</v>
      </c>
      <c r="B7316" s="3">
        <v>2004</v>
      </c>
      <c r="C7316" s="3">
        <v>233</v>
      </c>
      <c r="E7316" s="3">
        <v>1.2770131</v>
      </c>
      <c r="F7316" s="3">
        <v>45.039749</v>
      </c>
      <c r="G7316" s="3">
        <v>4.0111109999999996</v>
      </c>
    </row>
    <row r="7317" spans="1:7">
      <c r="A7317" s="3" t="s">
        <v>63</v>
      </c>
      <c r="B7317" s="3">
        <v>2004</v>
      </c>
      <c r="C7317" s="3">
        <v>233</v>
      </c>
      <c r="E7317" s="3">
        <v>1.2770131</v>
      </c>
      <c r="F7317" s="3">
        <v>45.039749</v>
      </c>
      <c r="G7317" s="3">
        <v>3.911111</v>
      </c>
    </row>
    <row r="7318" spans="1:7">
      <c r="A7318" s="3" t="s">
        <v>63</v>
      </c>
      <c r="B7318" s="3">
        <v>2004</v>
      </c>
      <c r="C7318" s="3">
        <v>233</v>
      </c>
      <c r="E7318" s="3">
        <v>1.2770131</v>
      </c>
      <c r="F7318" s="3">
        <v>45.039749</v>
      </c>
      <c r="G7318" s="3">
        <v>4.0199999999999996</v>
      </c>
    </row>
    <row r="7319" spans="1:7">
      <c r="A7319" s="3" t="s">
        <v>63</v>
      </c>
      <c r="B7319" s="3">
        <v>2004</v>
      </c>
      <c r="C7319" s="3">
        <v>233</v>
      </c>
      <c r="E7319" s="3">
        <v>1.2770131</v>
      </c>
      <c r="F7319" s="3">
        <v>45.039749</v>
      </c>
      <c r="G7319" s="3">
        <v>4.0181820000000004</v>
      </c>
    </row>
    <row r="7320" spans="1:7">
      <c r="A7320" s="3" t="s">
        <v>63</v>
      </c>
      <c r="B7320" s="3">
        <v>2004</v>
      </c>
      <c r="C7320" s="3">
        <v>233</v>
      </c>
      <c r="E7320" s="3">
        <v>1.2770131</v>
      </c>
      <c r="F7320" s="3">
        <v>45.039749</v>
      </c>
      <c r="G7320" s="3">
        <v>3.954545</v>
      </c>
    </row>
    <row r="7321" spans="1:7">
      <c r="A7321" s="3" t="s">
        <v>63</v>
      </c>
      <c r="B7321" s="3">
        <v>2004</v>
      </c>
      <c r="C7321" s="3">
        <v>233</v>
      </c>
      <c r="E7321" s="3">
        <v>1.2770131</v>
      </c>
      <c r="F7321" s="3">
        <v>45.039749</v>
      </c>
      <c r="G7321" s="3">
        <v>3.8461539999999999</v>
      </c>
    </row>
    <row r="7322" spans="1:7">
      <c r="A7322" s="3" t="s">
        <v>63</v>
      </c>
      <c r="B7322" s="3">
        <v>2005</v>
      </c>
      <c r="C7322" s="3">
        <v>233</v>
      </c>
      <c r="E7322" s="3">
        <v>1.4168463</v>
      </c>
      <c r="F7322" s="3">
        <v>41.482264999999998</v>
      </c>
      <c r="G7322" s="3">
        <v>3.9777779999999998</v>
      </c>
    </row>
    <row r="7323" spans="1:7">
      <c r="A7323" s="3" t="s">
        <v>63</v>
      </c>
      <c r="B7323" s="3">
        <v>2005</v>
      </c>
      <c r="C7323" s="3">
        <v>233</v>
      </c>
      <c r="E7323" s="3">
        <v>1.4168463</v>
      </c>
      <c r="F7323" s="3">
        <v>41.482264999999998</v>
      </c>
      <c r="G7323" s="3">
        <v>3.83</v>
      </c>
    </row>
    <row r="7324" spans="1:7">
      <c r="A7324" s="3" t="s">
        <v>63</v>
      </c>
      <c r="B7324" s="3">
        <v>2005</v>
      </c>
      <c r="C7324" s="3">
        <v>233</v>
      </c>
      <c r="E7324" s="3">
        <v>1.4168463</v>
      </c>
      <c r="F7324" s="3">
        <v>41.482264999999998</v>
      </c>
      <c r="G7324" s="3">
        <v>3.7181820000000001</v>
      </c>
    </row>
    <row r="7325" spans="1:7">
      <c r="A7325" s="3" t="s">
        <v>63</v>
      </c>
      <c r="B7325" s="3">
        <v>2005</v>
      </c>
      <c r="C7325" s="3">
        <v>233</v>
      </c>
      <c r="E7325" s="3">
        <v>1.4168463</v>
      </c>
      <c r="F7325" s="3">
        <v>41.482264999999998</v>
      </c>
      <c r="G7325" s="3">
        <v>3.7181820000000001</v>
      </c>
    </row>
    <row r="7326" spans="1:7">
      <c r="A7326" s="3" t="s">
        <v>63</v>
      </c>
      <c r="B7326" s="3">
        <v>2005</v>
      </c>
      <c r="C7326" s="3">
        <v>233</v>
      </c>
      <c r="E7326" s="3">
        <v>1.4168463</v>
      </c>
      <c r="F7326" s="3">
        <v>41.482264999999998</v>
      </c>
      <c r="G7326" s="3">
        <v>3.73</v>
      </c>
    </row>
    <row r="7327" spans="1:7">
      <c r="A7327" s="3" t="s">
        <v>63</v>
      </c>
      <c r="B7327" s="3">
        <v>2005</v>
      </c>
      <c r="C7327" s="3">
        <v>233</v>
      </c>
      <c r="E7327" s="3">
        <v>1.4168463</v>
      </c>
      <c r="F7327" s="3">
        <v>41.482264999999998</v>
      </c>
      <c r="G7327" s="3">
        <v>3.71</v>
      </c>
    </row>
    <row r="7328" spans="1:7">
      <c r="A7328" s="3" t="s">
        <v>63</v>
      </c>
      <c r="B7328" s="3">
        <v>2005</v>
      </c>
      <c r="C7328" s="3">
        <v>233</v>
      </c>
      <c r="E7328" s="3">
        <v>1.4168463</v>
      </c>
      <c r="F7328" s="3">
        <v>41.482264999999998</v>
      </c>
      <c r="G7328" s="3">
        <v>3.7818179999999999</v>
      </c>
    </row>
    <row r="7329" spans="1:7">
      <c r="A7329" s="3" t="s">
        <v>63</v>
      </c>
      <c r="B7329" s="3">
        <v>2005</v>
      </c>
      <c r="C7329" s="3">
        <v>233</v>
      </c>
      <c r="E7329" s="3">
        <v>1.4168463</v>
      </c>
      <c r="F7329" s="3">
        <v>41.482264999999998</v>
      </c>
      <c r="G7329" s="3">
        <v>3.7222219999999999</v>
      </c>
    </row>
    <row r="7330" spans="1:7">
      <c r="A7330" s="3" t="s">
        <v>63</v>
      </c>
      <c r="B7330" s="3">
        <v>2005</v>
      </c>
      <c r="C7330" s="3">
        <v>233</v>
      </c>
      <c r="E7330" s="3">
        <v>1.4168463</v>
      </c>
      <c r="F7330" s="3">
        <v>41.482264999999998</v>
      </c>
      <c r="G7330" s="3">
        <v>3.766667</v>
      </c>
    </row>
    <row r="7331" spans="1:7">
      <c r="A7331" s="3" t="s">
        <v>63</v>
      </c>
      <c r="B7331" s="3">
        <v>2005</v>
      </c>
      <c r="C7331" s="3">
        <v>233</v>
      </c>
      <c r="E7331" s="3">
        <v>1.4168463</v>
      </c>
      <c r="F7331" s="3">
        <v>41.482264999999998</v>
      </c>
      <c r="G7331" s="3">
        <v>3.9888889999999999</v>
      </c>
    </row>
    <row r="7332" spans="1:7">
      <c r="A7332" s="3" t="s">
        <v>63</v>
      </c>
      <c r="B7332" s="3">
        <v>2005</v>
      </c>
      <c r="C7332" s="3">
        <v>233</v>
      </c>
      <c r="E7332" s="3">
        <v>1.4168463</v>
      </c>
      <c r="F7332" s="3">
        <v>41.482264999999998</v>
      </c>
      <c r="G7332" s="3">
        <v>4.0999999999999996</v>
      </c>
    </row>
    <row r="7333" spans="1:7">
      <c r="A7333" s="3" t="s">
        <v>63</v>
      </c>
      <c r="B7333" s="3">
        <v>2005</v>
      </c>
      <c r="C7333" s="3">
        <v>233</v>
      </c>
      <c r="E7333" s="3">
        <v>1.4168463</v>
      </c>
      <c r="F7333" s="3">
        <v>41.482264999999998</v>
      </c>
      <c r="G7333" s="3">
        <v>4.233333</v>
      </c>
    </row>
    <row r="7334" spans="1:7">
      <c r="A7334" s="3" t="s">
        <v>63</v>
      </c>
      <c r="B7334" s="3">
        <v>2006</v>
      </c>
      <c r="C7334" s="3">
        <v>233</v>
      </c>
      <c r="E7334" s="3">
        <v>2.0554842999999998</v>
      </c>
      <c r="F7334" s="3">
        <v>38.532608000000003</v>
      </c>
      <c r="G7334" s="3">
        <v>4.0374999999999996</v>
      </c>
    </row>
    <row r="7335" spans="1:7">
      <c r="A7335" s="3" t="s">
        <v>63</v>
      </c>
      <c r="B7335" s="3">
        <v>2006</v>
      </c>
      <c r="C7335" s="3">
        <v>233</v>
      </c>
      <c r="E7335" s="3">
        <v>2.0554842999999998</v>
      </c>
      <c r="F7335" s="3">
        <v>38.532608000000003</v>
      </c>
      <c r="G7335" s="3">
        <v>3.8904200000000002</v>
      </c>
    </row>
    <row r="7336" spans="1:7">
      <c r="A7336" s="3" t="s">
        <v>63</v>
      </c>
      <c r="B7336" s="3">
        <v>2006</v>
      </c>
      <c r="C7336" s="3">
        <v>233</v>
      </c>
      <c r="E7336" s="3">
        <v>2.0554842999999998</v>
      </c>
      <c r="F7336" s="3">
        <v>38.532608000000003</v>
      </c>
      <c r="G7336" s="3">
        <v>3.8252169999999999</v>
      </c>
    </row>
    <row r="7337" spans="1:7">
      <c r="A7337" s="3" t="s">
        <v>63</v>
      </c>
      <c r="B7337" s="3">
        <v>2006</v>
      </c>
      <c r="C7337" s="3">
        <v>233</v>
      </c>
      <c r="E7337" s="3">
        <v>2.0554842999999998</v>
      </c>
      <c r="F7337" s="3">
        <v>38.532608000000003</v>
      </c>
      <c r="G7337" s="3">
        <v>3.9940739999999999</v>
      </c>
    </row>
    <row r="7338" spans="1:7">
      <c r="A7338" s="3" t="s">
        <v>63</v>
      </c>
      <c r="B7338" s="3">
        <v>2006</v>
      </c>
      <c r="C7338" s="3">
        <v>233</v>
      </c>
      <c r="E7338" s="3">
        <v>2.0554842999999998</v>
      </c>
      <c r="F7338" s="3">
        <v>38.532608000000003</v>
      </c>
      <c r="G7338" s="3">
        <v>3.9749629999999998</v>
      </c>
    </row>
    <row r="7339" spans="1:7">
      <c r="A7339" s="3" t="s">
        <v>63</v>
      </c>
      <c r="B7339" s="3">
        <v>2006</v>
      </c>
      <c r="C7339" s="3">
        <v>233</v>
      </c>
      <c r="E7339" s="3">
        <v>2.0554842999999998</v>
      </c>
      <c r="F7339" s="3">
        <v>38.532608000000003</v>
      </c>
      <c r="G7339" s="3">
        <v>4.0153619999999997</v>
      </c>
    </row>
    <row r="7340" spans="1:7">
      <c r="A7340" s="3" t="s">
        <v>63</v>
      </c>
      <c r="B7340" s="3">
        <v>2006</v>
      </c>
      <c r="C7340" s="3">
        <v>233</v>
      </c>
      <c r="E7340" s="3">
        <v>2.0554842999999998</v>
      </c>
      <c r="F7340" s="3">
        <v>38.532608000000003</v>
      </c>
      <c r="G7340" s="3">
        <v>4.2938130000000001</v>
      </c>
    </row>
    <row r="7341" spans="1:7">
      <c r="A7341" s="3" t="s">
        <v>63</v>
      </c>
      <c r="B7341" s="3">
        <v>2006</v>
      </c>
      <c r="C7341" s="3">
        <v>233</v>
      </c>
      <c r="E7341" s="3">
        <v>2.0554842999999998</v>
      </c>
      <c r="F7341" s="3">
        <v>38.532608000000003</v>
      </c>
      <c r="G7341" s="3">
        <v>4.2215239999999996</v>
      </c>
    </row>
    <row r="7342" spans="1:7">
      <c r="A7342" s="3" t="s">
        <v>63</v>
      </c>
      <c r="B7342" s="3">
        <v>2006</v>
      </c>
      <c r="C7342" s="3">
        <v>233</v>
      </c>
      <c r="E7342" s="3">
        <v>2.0554842999999998</v>
      </c>
      <c r="F7342" s="3">
        <v>38.532608000000003</v>
      </c>
      <c r="G7342" s="3">
        <v>4.3749209999999996</v>
      </c>
    </row>
    <row r="7343" spans="1:7">
      <c r="A7343" s="3" t="s">
        <v>63</v>
      </c>
      <c r="B7343" s="3">
        <v>2006</v>
      </c>
      <c r="C7343" s="3">
        <v>233</v>
      </c>
      <c r="E7343" s="3">
        <v>2.0554842999999998</v>
      </c>
      <c r="F7343" s="3">
        <v>38.532608000000003</v>
      </c>
      <c r="G7343" s="3">
        <v>4.6758769999999998</v>
      </c>
    </row>
    <row r="7344" spans="1:7">
      <c r="A7344" s="3" t="s">
        <v>63</v>
      </c>
      <c r="B7344" s="3">
        <v>2006</v>
      </c>
      <c r="C7344" s="3">
        <v>233</v>
      </c>
      <c r="E7344" s="3">
        <v>2.0554842999999998</v>
      </c>
      <c r="F7344" s="3">
        <v>38.532608000000003</v>
      </c>
      <c r="G7344" s="3">
        <v>4.78287</v>
      </c>
    </row>
    <row r="7345" spans="1:7">
      <c r="A7345" s="3" t="s">
        <v>63</v>
      </c>
      <c r="B7345" s="3">
        <v>2006</v>
      </c>
      <c r="C7345" s="3">
        <v>233</v>
      </c>
      <c r="E7345" s="3">
        <v>2.0554842999999998</v>
      </c>
      <c r="F7345" s="3">
        <v>38.532608000000003</v>
      </c>
      <c r="G7345" s="3">
        <v>4.9561270000000004</v>
      </c>
    </row>
    <row r="7346" spans="1:7">
      <c r="A7346" s="3" t="s">
        <v>63</v>
      </c>
      <c r="B7346" s="3">
        <v>2007</v>
      </c>
      <c r="C7346" s="3">
        <v>233</v>
      </c>
      <c r="E7346" s="3">
        <v>1.6772393999999999</v>
      </c>
      <c r="F7346" s="3">
        <v>35.969268999999997</v>
      </c>
      <c r="G7346" s="3">
        <v>4.7595739999999997</v>
      </c>
    </row>
    <row r="7347" spans="1:7">
      <c r="A7347" s="3" t="s">
        <v>63</v>
      </c>
      <c r="B7347" s="3">
        <v>2007</v>
      </c>
      <c r="C7347" s="3">
        <v>233</v>
      </c>
      <c r="E7347" s="3">
        <v>1.6772393999999999</v>
      </c>
      <c r="F7347" s="3">
        <v>35.969268999999997</v>
      </c>
      <c r="G7347" s="3">
        <v>4.6901830000000002</v>
      </c>
    </row>
    <row r="7348" spans="1:7">
      <c r="A7348" s="3" t="s">
        <v>63</v>
      </c>
      <c r="B7348" s="3">
        <v>2007</v>
      </c>
      <c r="C7348" s="3">
        <v>233</v>
      </c>
      <c r="E7348" s="3">
        <v>1.6772393999999999</v>
      </c>
      <c r="F7348" s="3">
        <v>35.969268999999997</v>
      </c>
      <c r="G7348" s="3">
        <v>4.7796370000000001</v>
      </c>
    </row>
    <row r="7349" spans="1:7">
      <c r="A7349" s="3" t="s">
        <v>63</v>
      </c>
      <c r="B7349" s="3">
        <v>2007</v>
      </c>
      <c r="C7349" s="3">
        <v>233</v>
      </c>
      <c r="E7349" s="3">
        <v>1.6772393999999999</v>
      </c>
      <c r="F7349" s="3">
        <v>35.969268999999997</v>
      </c>
      <c r="G7349" s="3">
        <v>4.7531610000000004</v>
      </c>
    </row>
    <row r="7350" spans="1:7">
      <c r="A7350" s="3" t="s">
        <v>63</v>
      </c>
      <c r="B7350" s="3">
        <v>2007</v>
      </c>
      <c r="C7350" s="3">
        <v>233</v>
      </c>
      <c r="E7350" s="3">
        <v>1.6772393999999999</v>
      </c>
      <c r="F7350" s="3">
        <v>35.969268999999997</v>
      </c>
      <c r="G7350" s="3">
        <v>4.960019</v>
      </c>
    </row>
    <row r="7351" spans="1:7">
      <c r="A7351" s="3" t="s">
        <v>63</v>
      </c>
      <c r="B7351" s="3">
        <v>2007</v>
      </c>
      <c r="C7351" s="3">
        <v>233</v>
      </c>
      <c r="E7351" s="3">
        <v>1.6772393999999999</v>
      </c>
      <c r="F7351" s="3">
        <v>35.969268999999997</v>
      </c>
      <c r="G7351" s="3">
        <v>4.9416919999999998</v>
      </c>
    </row>
    <row r="7352" spans="1:7">
      <c r="A7352" s="3" t="s">
        <v>63</v>
      </c>
      <c r="B7352" s="3">
        <v>2007</v>
      </c>
      <c r="C7352" s="3">
        <v>233</v>
      </c>
      <c r="E7352" s="3">
        <v>1.6772393999999999</v>
      </c>
      <c r="F7352" s="3">
        <v>35.969268999999997</v>
      </c>
      <c r="G7352" s="3">
        <v>5.10025</v>
      </c>
    </row>
    <row r="7353" spans="1:7">
      <c r="A7353" s="3" t="s">
        <v>63</v>
      </c>
      <c r="B7353" s="3">
        <v>2007</v>
      </c>
      <c r="C7353" s="3">
        <v>233</v>
      </c>
      <c r="E7353" s="3">
        <v>1.6772393999999999</v>
      </c>
      <c r="F7353" s="3">
        <v>35.969268999999997</v>
      </c>
      <c r="G7353" s="3">
        <v>5.2242259999999998</v>
      </c>
    </row>
    <row r="7354" spans="1:7">
      <c r="A7354" s="3" t="s">
        <v>63</v>
      </c>
      <c r="B7354" s="3">
        <v>2007</v>
      </c>
      <c r="C7354" s="3">
        <v>233</v>
      </c>
      <c r="E7354" s="3">
        <v>1.6772393999999999</v>
      </c>
      <c r="F7354" s="3">
        <v>35.969268999999997</v>
      </c>
      <c r="G7354" s="3">
        <v>5.2729759999999999</v>
      </c>
    </row>
    <row r="7355" spans="1:7">
      <c r="A7355" s="3" t="s">
        <v>63</v>
      </c>
      <c r="B7355" s="3">
        <v>2007</v>
      </c>
      <c r="C7355" s="3">
        <v>233</v>
      </c>
      <c r="E7355" s="3">
        <v>1.6772393999999999</v>
      </c>
      <c r="F7355" s="3">
        <v>35.969268999999997</v>
      </c>
      <c r="G7355" s="3">
        <v>5.3712419999999996</v>
      </c>
    </row>
    <row r="7356" spans="1:7">
      <c r="A7356" s="3" t="s">
        <v>63</v>
      </c>
      <c r="B7356" s="3">
        <v>2007</v>
      </c>
      <c r="C7356" s="3">
        <v>233</v>
      </c>
      <c r="E7356" s="3">
        <v>1.6772393999999999</v>
      </c>
      <c r="F7356" s="3">
        <v>35.969268999999997</v>
      </c>
      <c r="G7356" s="3">
        <v>5.4110839999999998</v>
      </c>
    </row>
    <row r="7357" spans="1:7">
      <c r="A7357" s="3" t="s">
        <v>63</v>
      </c>
      <c r="B7357" s="3">
        <v>2007</v>
      </c>
      <c r="C7357" s="3">
        <v>233</v>
      </c>
      <c r="E7357" s="3">
        <v>1.6772393999999999</v>
      </c>
      <c r="F7357" s="3">
        <v>35.969268999999997</v>
      </c>
      <c r="G7357" s="3">
        <v>5.4253559999999998</v>
      </c>
    </row>
    <row r="7358" spans="1:7">
      <c r="A7358" s="3" t="s">
        <v>63</v>
      </c>
      <c r="B7358" s="3">
        <v>2008</v>
      </c>
      <c r="C7358" s="3">
        <v>233</v>
      </c>
      <c r="E7358" s="3">
        <v>1.8022982000000001</v>
      </c>
      <c r="F7358" s="3">
        <v>32.663249999999998</v>
      </c>
      <c r="G7358" s="3">
        <v>5.0445659999999997</v>
      </c>
    </row>
    <row r="7359" spans="1:7">
      <c r="A7359" s="3" t="s">
        <v>63</v>
      </c>
      <c r="B7359" s="3">
        <v>2008</v>
      </c>
      <c r="C7359" s="3">
        <v>233</v>
      </c>
      <c r="E7359" s="3">
        <v>1.8022982000000001</v>
      </c>
      <c r="F7359" s="3">
        <v>32.663249999999998</v>
      </c>
      <c r="G7359" s="3">
        <v>5.0433139999999996</v>
      </c>
    </row>
    <row r="7360" spans="1:7">
      <c r="A7360" s="3" t="s">
        <v>63</v>
      </c>
      <c r="B7360" s="3">
        <v>2008</v>
      </c>
      <c r="C7360" s="3">
        <v>233</v>
      </c>
      <c r="E7360" s="3">
        <v>1.8022982000000001</v>
      </c>
      <c r="F7360" s="3">
        <v>32.663249999999998</v>
      </c>
      <c r="G7360" s="3">
        <v>5.035469</v>
      </c>
    </row>
    <row r="7361" spans="1:7">
      <c r="A7361" s="3" t="s">
        <v>63</v>
      </c>
      <c r="B7361" s="3">
        <v>2008</v>
      </c>
      <c r="C7361" s="3">
        <v>233</v>
      </c>
      <c r="E7361" s="3">
        <v>1.8022982000000001</v>
      </c>
      <c r="F7361" s="3">
        <v>32.663249999999998</v>
      </c>
      <c r="G7361" s="3">
        <v>4.9333270000000002</v>
      </c>
    </row>
    <row r="7362" spans="1:7">
      <c r="A7362" s="3" t="s">
        <v>63</v>
      </c>
      <c r="B7362" s="3">
        <v>2008</v>
      </c>
      <c r="C7362" s="3">
        <v>233</v>
      </c>
      <c r="E7362" s="3">
        <v>1.8022982000000001</v>
      </c>
      <c r="F7362" s="3">
        <v>32.663249999999998</v>
      </c>
      <c r="G7362" s="3">
        <v>4.9444359999999996</v>
      </c>
    </row>
    <row r="7363" spans="1:7">
      <c r="A7363" s="3" t="s">
        <v>63</v>
      </c>
      <c r="B7363" s="3">
        <v>2008</v>
      </c>
      <c r="C7363" s="3">
        <v>233</v>
      </c>
      <c r="E7363" s="3">
        <v>1.8022982000000001</v>
      </c>
      <c r="F7363" s="3">
        <v>32.663249999999998</v>
      </c>
      <c r="G7363" s="3">
        <v>5.0395120000000002</v>
      </c>
    </row>
    <row r="7364" spans="1:7">
      <c r="A7364" s="3" t="s">
        <v>63</v>
      </c>
      <c r="B7364" s="3">
        <v>2008</v>
      </c>
      <c r="C7364" s="3">
        <v>233</v>
      </c>
      <c r="E7364" s="3">
        <v>1.8022982000000001</v>
      </c>
      <c r="F7364" s="3">
        <v>32.663249999999998</v>
      </c>
      <c r="G7364" s="3">
        <v>4.6892339999999999</v>
      </c>
    </row>
    <row r="7365" spans="1:7">
      <c r="A7365" s="3" t="s">
        <v>63</v>
      </c>
      <c r="B7365" s="3">
        <v>2008</v>
      </c>
      <c r="C7365" s="3">
        <v>233</v>
      </c>
      <c r="E7365" s="3">
        <v>1.8022982000000001</v>
      </c>
      <c r="F7365" s="3">
        <v>32.663249999999998</v>
      </c>
      <c r="G7365" s="3">
        <v>4.5667450000000001</v>
      </c>
    </row>
    <row r="7366" spans="1:7">
      <c r="A7366" s="3" t="s">
        <v>63</v>
      </c>
      <c r="B7366" s="3">
        <v>2008</v>
      </c>
      <c r="C7366" s="3">
        <v>233</v>
      </c>
      <c r="E7366" s="3">
        <v>1.8022982000000001</v>
      </c>
      <c r="F7366" s="3">
        <v>32.663249999999998</v>
      </c>
      <c r="G7366" s="3">
        <v>4.5346440000000001</v>
      </c>
    </row>
    <row r="7367" spans="1:7">
      <c r="A7367" s="3" t="s">
        <v>63</v>
      </c>
      <c r="B7367" s="3">
        <v>2008</v>
      </c>
      <c r="C7367" s="3">
        <v>233</v>
      </c>
      <c r="E7367" s="3">
        <v>1.8022982000000001</v>
      </c>
      <c r="F7367" s="3">
        <v>32.663249999999998</v>
      </c>
      <c r="G7367" s="3">
        <v>3.205619</v>
      </c>
    </row>
    <row r="7368" spans="1:7">
      <c r="A7368" s="3" t="s">
        <v>63</v>
      </c>
      <c r="B7368" s="3">
        <v>2008</v>
      </c>
      <c r="C7368" s="3">
        <v>233</v>
      </c>
      <c r="E7368" s="3">
        <v>1.8022982000000001</v>
      </c>
      <c r="F7368" s="3">
        <v>32.663249999999998</v>
      </c>
      <c r="G7368" s="3">
        <v>2.8732989999999998</v>
      </c>
    </row>
    <row r="7369" spans="1:7">
      <c r="A7369" s="3" t="s">
        <v>63</v>
      </c>
      <c r="B7369" s="3">
        <v>2008</v>
      </c>
      <c r="C7369" s="3">
        <v>233</v>
      </c>
      <c r="E7369" s="3">
        <v>1.8022982000000001</v>
      </c>
      <c r="F7369" s="3">
        <v>32.663249999999998</v>
      </c>
      <c r="G7369" s="3">
        <v>2.687227</v>
      </c>
    </row>
    <row r="7370" spans="1:7">
      <c r="A7370" s="3" t="s">
        <v>63</v>
      </c>
      <c r="B7370" s="3">
        <v>2009</v>
      </c>
      <c r="C7370" s="3">
        <v>233</v>
      </c>
      <c r="E7370" s="3">
        <v>1.9000934</v>
      </c>
      <c r="F7370" s="3">
        <v>32.382420000000003</v>
      </c>
      <c r="G7370" s="3">
        <v>3.261917</v>
      </c>
    </row>
    <row r="7371" spans="1:7">
      <c r="A7371" s="3" t="s">
        <v>63</v>
      </c>
      <c r="B7371" s="3">
        <v>2009</v>
      </c>
      <c r="C7371" s="3">
        <v>233</v>
      </c>
      <c r="E7371" s="3">
        <v>1.9000934</v>
      </c>
      <c r="F7371" s="3">
        <v>32.382420000000003</v>
      </c>
      <c r="G7371" s="3">
        <v>2.8278639999999999</v>
      </c>
    </row>
    <row r="7372" spans="1:7">
      <c r="A7372" s="3" t="s">
        <v>63</v>
      </c>
      <c r="B7372" s="3">
        <v>2009</v>
      </c>
      <c r="C7372" s="3">
        <v>233</v>
      </c>
      <c r="E7372" s="3">
        <v>1.9000934</v>
      </c>
      <c r="F7372" s="3">
        <v>32.382420000000003</v>
      </c>
      <c r="G7372" s="3">
        <v>2.5624899999999999</v>
      </c>
    </row>
    <row r="7373" spans="1:7">
      <c r="A7373" s="3" t="s">
        <v>63</v>
      </c>
      <c r="B7373" s="3">
        <v>2009</v>
      </c>
      <c r="C7373" s="3">
        <v>233</v>
      </c>
      <c r="E7373" s="3">
        <v>1.9000934</v>
      </c>
      <c r="F7373" s="3">
        <v>32.382420000000003</v>
      </c>
      <c r="G7373" s="3">
        <v>2.6318160000000002</v>
      </c>
    </row>
    <row r="7374" spans="1:7">
      <c r="A7374" s="3" t="s">
        <v>63</v>
      </c>
      <c r="B7374" s="3">
        <v>2009</v>
      </c>
      <c r="C7374" s="3">
        <v>233</v>
      </c>
      <c r="E7374" s="3">
        <v>1.9000934</v>
      </c>
      <c r="F7374" s="3">
        <v>32.382420000000003</v>
      </c>
      <c r="G7374" s="3">
        <v>2.2058529999999998</v>
      </c>
    </row>
    <row r="7375" spans="1:7">
      <c r="A7375" s="3" t="s">
        <v>63</v>
      </c>
      <c r="B7375" s="3">
        <v>2009</v>
      </c>
      <c r="C7375" s="3">
        <v>233</v>
      </c>
      <c r="E7375" s="3">
        <v>1.9000934</v>
      </c>
      <c r="F7375" s="3">
        <v>32.382420000000003</v>
      </c>
      <c r="G7375" s="3">
        <v>2.25719</v>
      </c>
    </row>
    <row r="7376" spans="1:7">
      <c r="A7376" s="3" t="s">
        <v>63</v>
      </c>
      <c r="B7376" s="3">
        <v>2009</v>
      </c>
      <c r="C7376" s="3">
        <v>233</v>
      </c>
      <c r="E7376" s="3">
        <v>1.9000934</v>
      </c>
      <c r="F7376" s="3">
        <v>32.382420000000003</v>
      </c>
      <c r="G7376" s="3">
        <v>2.4671880000000002</v>
      </c>
    </row>
    <row r="7377" spans="1:7">
      <c r="A7377" s="3" t="s">
        <v>63</v>
      </c>
      <c r="B7377" s="3">
        <v>2009</v>
      </c>
      <c r="C7377" s="3">
        <v>233</v>
      </c>
      <c r="E7377" s="3">
        <v>1.9000934</v>
      </c>
      <c r="F7377" s="3">
        <v>32.382420000000003</v>
      </c>
      <c r="G7377" s="3">
        <v>2.5414829999999999</v>
      </c>
    </row>
    <row r="7378" spans="1:7">
      <c r="A7378" s="3" t="s">
        <v>63</v>
      </c>
      <c r="B7378" s="3">
        <v>2009</v>
      </c>
      <c r="C7378" s="3">
        <v>233</v>
      </c>
      <c r="E7378" s="3">
        <v>1.9000934</v>
      </c>
      <c r="F7378" s="3">
        <v>32.382420000000003</v>
      </c>
      <c r="G7378" s="3">
        <v>2.66994</v>
      </c>
    </row>
    <row r="7379" spans="1:7">
      <c r="A7379" s="3" t="s">
        <v>63</v>
      </c>
      <c r="B7379" s="3">
        <v>2009</v>
      </c>
      <c r="C7379" s="3">
        <v>233</v>
      </c>
      <c r="E7379" s="3">
        <v>1.9000934</v>
      </c>
      <c r="F7379" s="3">
        <v>32.382420000000003</v>
      </c>
      <c r="G7379" s="3">
        <v>2.8009940000000002</v>
      </c>
    </row>
    <row r="7380" spans="1:7">
      <c r="A7380" s="3" t="s">
        <v>63</v>
      </c>
      <c r="B7380" s="3">
        <v>2009</v>
      </c>
      <c r="C7380" s="3">
        <v>233</v>
      </c>
      <c r="E7380" s="3">
        <v>1.9000934</v>
      </c>
      <c r="F7380" s="3">
        <v>32.382420000000003</v>
      </c>
      <c r="G7380" s="3">
        <v>3.0251489999999999</v>
      </c>
    </row>
    <row r="7381" spans="1:7">
      <c r="A7381" s="3" t="s">
        <v>63</v>
      </c>
      <c r="B7381" s="3">
        <v>2009</v>
      </c>
      <c r="C7381" s="3">
        <v>233</v>
      </c>
      <c r="E7381" s="3">
        <v>1.9000934</v>
      </c>
      <c r="F7381" s="3">
        <v>32.382420000000003</v>
      </c>
      <c r="G7381" s="3">
        <v>2.8100269999999998</v>
      </c>
    </row>
    <row r="7382" spans="1:7">
      <c r="A7382" s="3" t="s">
        <v>63</v>
      </c>
      <c r="B7382" s="3">
        <v>2010</v>
      </c>
      <c r="C7382" s="3">
        <v>233</v>
      </c>
      <c r="E7382" s="3">
        <v>-1.1175799</v>
      </c>
      <c r="F7382" s="3">
        <v>35.386764999999997</v>
      </c>
      <c r="G7382" s="3">
        <v>3.5567310000000001</v>
      </c>
    </row>
    <row r="7383" spans="1:7">
      <c r="A7383" s="3" t="s">
        <v>63</v>
      </c>
      <c r="B7383" s="3">
        <v>2010</v>
      </c>
      <c r="C7383" s="3">
        <v>233</v>
      </c>
      <c r="E7383" s="3">
        <v>-1.1175799</v>
      </c>
      <c r="F7383" s="3">
        <v>35.386764999999997</v>
      </c>
      <c r="G7383" s="3">
        <v>3.5958700000000001</v>
      </c>
    </row>
    <row r="7384" spans="1:7">
      <c r="A7384" s="3" t="s">
        <v>63</v>
      </c>
      <c r="B7384" s="3">
        <v>2010</v>
      </c>
      <c r="C7384" s="3">
        <v>233</v>
      </c>
      <c r="E7384" s="3">
        <v>-1.1175799</v>
      </c>
      <c r="F7384" s="3">
        <v>35.386764999999997</v>
      </c>
      <c r="G7384" s="3">
        <v>3.6530130000000001</v>
      </c>
    </row>
    <row r="7385" spans="1:7">
      <c r="A7385" s="3" t="s">
        <v>63</v>
      </c>
      <c r="B7385" s="3">
        <v>2010</v>
      </c>
      <c r="C7385" s="3">
        <v>233</v>
      </c>
      <c r="E7385" s="3">
        <v>-1.1175799</v>
      </c>
      <c r="F7385" s="3">
        <v>35.386764999999997</v>
      </c>
      <c r="G7385" s="3">
        <v>3.7733099999999999</v>
      </c>
    </row>
    <row r="7386" spans="1:7">
      <c r="A7386" s="3" t="s">
        <v>63</v>
      </c>
      <c r="B7386" s="3">
        <v>2010</v>
      </c>
      <c r="C7386" s="3">
        <v>233</v>
      </c>
      <c r="E7386" s="3">
        <v>-1.1175799</v>
      </c>
      <c r="F7386" s="3">
        <v>35.386764999999997</v>
      </c>
      <c r="G7386" s="3">
        <v>3.8681429999999999</v>
      </c>
    </row>
    <row r="7387" spans="1:7">
      <c r="A7387" s="3" t="s">
        <v>63</v>
      </c>
      <c r="B7387" s="3">
        <v>2010</v>
      </c>
      <c r="C7387" s="3">
        <v>233</v>
      </c>
      <c r="E7387" s="3">
        <v>-1.1175799</v>
      </c>
      <c r="F7387" s="3">
        <v>35.386764999999997</v>
      </c>
      <c r="G7387" s="3">
        <v>3.8636010000000001</v>
      </c>
    </row>
    <row r="7388" spans="1:7">
      <c r="A7388" s="3" t="s">
        <v>63</v>
      </c>
      <c r="B7388" s="3">
        <v>2010</v>
      </c>
      <c r="C7388" s="3">
        <v>233</v>
      </c>
      <c r="E7388" s="3">
        <v>-1.1175799</v>
      </c>
      <c r="F7388" s="3">
        <v>35.386764999999997</v>
      </c>
      <c r="G7388" s="3">
        <v>4.1137649999999999</v>
      </c>
    </row>
    <row r="7389" spans="1:7">
      <c r="A7389" s="3" t="s">
        <v>63</v>
      </c>
      <c r="B7389" s="3">
        <v>2010</v>
      </c>
      <c r="C7389" s="3">
        <v>233</v>
      </c>
      <c r="E7389" s="3">
        <v>-1.1175799</v>
      </c>
      <c r="F7389" s="3">
        <v>35.386764999999997</v>
      </c>
      <c r="G7389" s="3">
        <v>4.2090269999999999</v>
      </c>
    </row>
    <row r="7390" spans="1:7">
      <c r="A7390" s="3" t="s">
        <v>63</v>
      </c>
      <c r="B7390" s="3">
        <v>2010</v>
      </c>
      <c r="C7390" s="3">
        <v>233</v>
      </c>
      <c r="E7390" s="3">
        <v>-1.1175799</v>
      </c>
      <c r="F7390" s="3">
        <v>35.386764999999997</v>
      </c>
      <c r="G7390" s="3">
        <v>4.4226450000000002</v>
      </c>
    </row>
    <row r="7391" spans="1:7">
      <c r="A7391" s="3" t="s">
        <v>63</v>
      </c>
      <c r="B7391" s="3">
        <v>2010</v>
      </c>
      <c r="C7391" s="3">
        <v>233</v>
      </c>
      <c r="E7391" s="3">
        <v>-1.1175799</v>
      </c>
      <c r="F7391" s="3">
        <v>35.386764999999997</v>
      </c>
      <c r="G7391" s="3">
        <v>4.4550299999999998</v>
      </c>
    </row>
    <row r="7392" spans="1:7">
      <c r="A7392" s="3" t="s">
        <v>63</v>
      </c>
      <c r="B7392" s="3">
        <v>2010</v>
      </c>
      <c r="C7392" s="3">
        <v>233</v>
      </c>
      <c r="E7392" s="3">
        <v>-1.1175799</v>
      </c>
      <c r="F7392" s="3">
        <v>35.386764999999997</v>
      </c>
      <c r="G7392" s="3">
        <v>4.4480399999999998</v>
      </c>
    </row>
    <row r="7393" spans="1:7">
      <c r="A7393" s="3" t="s">
        <v>63</v>
      </c>
      <c r="B7393" s="3">
        <v>2010</v>
      </c>
      <c r="C7393" s="3">
        <v>233</v>
      </c>
      <c r="E7393" s="3">
        <v>-1.1175799</v>
      </c>
      <c r="F7393" s="3">
        <v>35.386764999999997</v>
      </c>
      <c r="G7393" s="3">
        <v>4.5748280000000001</v>
      </c>
    </row>
    <row r="7394" spans="1:7">
      <c r="A7394" s="3" t="s">
        <v>63</v>
      </c>
      <c r="B7394" s="3">
        <v>2011</v>
      </c>
      <c r="C7394" s="3">
        <v>233</v>
      </c>
      <c r="E7394" s="3">
        <v>-1.6105072</v>
      </c>
      <c r="F7394" s="3">
        <v>36.497039999999998</v>
      </c>
      <c r="G7394" s="3">
        <v>4.6436900000000003</v>
      </c>
    </row>
    <row r="7395" spans="1:7">
      <c r="A7395" s="3" t="s">
        <v>63</v>
      </c>
      <c r="B7395" s="3">
        <v>2011</v>
      </c>
      <c r="C7395" s="3">
        <v>233</v>
      </c>
      <c r="E7395" s="3">
        <v>-1.6105072</v>
      </c>
      <c r="F7395" s="3">
        <v>36.497039999999998</v>
      </c>
      <c r="G7395" s="3">
        <v>4.6738299999999997</v>
      </c>
    </row>
    <row r="7396" spans="1:7">
      <c r="A7396" s="3" t="s">
        <v>63</v>
      </c>
      <c r="B7396" s="3">
        <v>2011</v>
      </c>
      <c r="C7396" s="3">
        <v>233</v>
      </c>
      <c r="E7396" s="3">
        <v>-1.6105072</v>
      </c>
      <c r="F7396" s="3">
        <v>36.497039999999998</v>
      </c>
      <c r="G7396" s="3">
        <v>4.693422</v>
      </c>
    </row>
    <row r="7397" spans="1:7">
      <c r="A7397" s="3" t="s">
        <v>63</v>
      </c>
      <c r="B7397" s="3">
        <v>2011</v>
      </c>
      <c r="C7397" s="3">
        <v>233</v>
      </c>
      <c r="E7397" s="3">
        <v>-1.6105072</v>
      </c>
      <c r="F7397" s="3">
        <v>36.497039999999998</v>
      </c>
      <c r="G7397" s="3">
        <v>4.7576470000000004</v>
      </c>
    </row>
    <row r="7398" spans="1:7">
      <c r="A7398" s="3" t="s">
        <v>63</v>
      </c>
      <c r="B7398" s="3">
        <v>2011</v>
      </c>
      <c r="C7398" s="3">
        <v>233</v>
      </c>
      <c r="E7398" s="3">
        <v>-1.6105072</v>
      </c>
      <c r="F7398" s="3">
        <v>36.497039999999998</v>
      </c>
      <c r="G7398" s="3">
        <v>4.8359690000000004</v>
      </c>
    </row>
    <row r="7399" spans="1:7">
      <c r="A7399" s="3" t="s">
        <v>63</v>
      </c>
      <c r="B7399" s="3">
        <v>2011</v>
      </c>
      <c r="C7399" s="3">
        <v>233</v>
      </c>
      <c r="E7399" s="3">
        <v>-1.6105072</v>
      </c>
      <c r="F7399" s="3">
        <v>36.497039999999998</v>
      </c>
      <c r="G7399" s="3">
        <v>4.8154750000000002</v>
      </c>
    </row>
    <row r="7400" spans="1:7">
      <c r="A7400" s="3" t="s">
        <v>63</v>
      </c>
      <c r="B7400" s="3">
        <v>2011</v>
      </c>
      <c r="C7400" s="3">
        <v>233</v>
      </c>
      <c r="E7400" s="3">
        <v>-1.6105072</v>
      </c>
      <c r="F7400" s="3">
        <v>36.497039999999998</v>
      </c>
      <c r="G7400" s="3">
        <v>4.7506870000000001</v>
      </c>
    </row>
    <row r="7401" spans="1:7">
      <c r="A7401" s="3" t="s">
        <v>63</v>
      </c>
      <c r="B7401" s="3">
        <v>2011</v>
      </c>
      <c r="C7401" s="3">
        <v>233</v>
      </c>
      <c r="E7401" s="3">
        <v>-1.6105072</v>
      </c>
      <c r="F7401" s="3">
        <v>36.497039999999998</v>
      </c>
      <c r="G7401" s="3">
        <v>4.8167669999999996</v>
      </c>
    </row>
    <row r="7402" spans="1:7">
      <c r="A7402" s="3" t="s">
        <v>63</v>
      </c>
      <c r="B7402" s="3">
        <v>2011</v>
      </c>
      <c r="C7402" s="3">
        <v>233</v>
      </c>
      <c r="E7402" s="3">
        <v>-1.6105072</v>
      </c>
      <c r="F7402" s="3">
        <v>36.497039999999998</v>
      </c>
      <c r="G7402" s="3">
        <v>4.646903</v>
      </c>
    </row>
    <row r="7403" spans="1:7">
      <c r="A7403" s="3" t="s">
        <v>63</v>
      </c>
      <c r="B7403" s="3">
        <v>2011</v>
      </c>
      <c r="C7403" s="3">
        <v>233</v>
      </c>
      <c r="E7403" s="3">
        <v>-1.6105072</v>
      </c>
      <c r="F7403" s="3">
        <v>36.497039999999998</v>
      </c>
      <c r="G7403" s="3">
        <v>4.627847</v>
      </c>
    </row>
    <row r="7404" spans="1:7">
      <c r="A7404" s="3" t="s">
        <v>63</v>
      </c>
      <c r="B7404" s="3">
        <v>2011</v>
      </c>
      <c r="C7404" s="3">
        <v>233</v>
      </c>
      <c r="E7404" s="3">
        <v>-1.6105072</v>
      </c>
      <c r="F7404" s="3">
        <v>36.497039999999998</v>
      </c>
      <c r="G7404" s="3">
        <v>4.5006089999999999</v>
      </c>
    </row>
    <row r="7405" spans="1:7">
      <c r="A7405" s="3" t="s">
        <v>63</v>
      </c>
      <c r="B7405" s="3">
        <v>2011</v>
      </c>
      <c r="C7405" s="3">
        <v>233</v>
      </c>
      <c r="E7405" s="3">
        <v>-1.6105072</v>
      </c>
      <c r="F7405" s="3">
        <v>36.497039999999998</v>
      </c>
      <c r="G7405" s="3">
        <v>4.4513470000000002</v>
      </c>
    </row>
    <row r="7406" spans="1:7">
      <c r="A7406" s="3" t="s">
        <v>63</v>
      </c>
      <c r="B7406" s="3">
        <v>2012</v>
      </c>
      <c r="C7406" s="3">
        <v>233</v>
      </c>
      <c r="E7406" s="3">
        <v>-0.12282426</v>
      </c>
      <c r="F7406" s="3">
        <v>35.783507999999998</v>
      </c>
      <c r="G7406" s="3">
        <v>4.6211840000000004</v>
      </c>
    </row>
    <row r="7407" spans="1:7">
      <c r="A7407" s="3" t="s">
        <v>63</v>
      </c>
      <c r="B7407" s="3">
        <v>2012</v>
      </c>
      <c r="C7407" s="3">
        <v>233</v>
      </c>
      <c r="E7407" s="3">
        <v>-0.12282426</v>
      </c>
      <c r="F7407" s="3">
        <v>35.783507999999998</v>
      </c>
      <c r="G7407" s="3">
        <v>4.7053859999999998</v>
      </c>
    </row>
    <row r="7408" spans="1:7">
      <c r="A7408" s="3" t="s">
        <v>63</v>
      </c>
      <c r="B7408" s="3">
        <v>2012</v>
      </c>
      <c r="C7408" s="3">
        <v>233</v>
      </c>
      <c r="E7408" s="3">
        <v>-0.12282426</v>
      </c>
      <c r="F7408" s="3">
        <v>35.783507999999998</v>
      </c>
      <c r="G7408" s="3">
        <v>4.6737900000000003</v>
      </c>
    </row>
    <row r="7409" spans="1:7">
      <c r="A7409" s="3" t="s">
        <v>63</v>
      </c>
      <c r="B7409" s="3">
        <v>2012</v>
      </c>
      <c r="C7409" s="3">
        <v>233</v>
      </c>
      <c r="E7409" s="3">
        <v>-0.12282426</v>
      </c>
      <c r="F7409" s="3">
        <v>35.783507999999998</v>
      </c>
      <c r="G7409" s="3">
        <v>4.7322860000000002</v>
      </c>
    </row>
    <row r="7410" spans="1:7">
      <c r="A7410" s="3" t="s">
        <v>63</v>
      </c>
      <c r="B7410" s="3">
        <v>2012</v>
      </c>
      <c r="C7410" s="3">
        <v>233</v>
      </c>
      <c r="E7410" s="3">
        <v>-0.12282426</v>
      </c>
      <c r="F7410" s="3">
        <v>35.783507999999998</v>
      </c>
      <c r="G7410" s="3">
        <v>4.7574160000000001</v>
      </c>
    </row>
    <row r="7411" spans="1:7">
      <c r="A7411" s="3" t="s">
        <v>63</v>
      </c>
      <c r="B7411" s="3">
        <v>2012</v>
      </c>
      <c r="C7411" s="3">
        <v>233</v>
      </c>
      <c r="E7411" s="3">
        <v>-0.12282426</v>
      </c>
      <c r="F7411" s="3">
        <v>35.783507999999998</v>
      </c>
      <c r="G7411" s="3">
        <v>4.6703260000000002</v>
      </c>
    </row>
    <row r="7412" spans="1:7">
      <c r="A7412" s="3" t="s">
        <v>63</v>
      </c>
      <c r="B7412" s="3">
        <v>2012</v>
      </c>
      <c r="C7412" s="3">
        <v>233</v>
      </c>
      <c r="E7412" s="3">
        <v>-0.12282426</v>
      </c>
      <c r="F7412" s="3">
        <v>35.783507999999998</v>
      </c>
      <c r="G7412" s="3">
        <v>4.6119380000000003</v>
      </c>
    </row>
    <row r="7413" spans="1:7">
      <c r="A7413" s="3" t="s">
        <v>63</v>
      </c>
      <c r="B7413" s="3">
        <v>2012</v>
      </c>
      <c r="C7413" s="3">
        <v>233</v>
      </c>
      <c r="E7413" s="3">
        <v>-0.12282426</v>
      </c>
      <c r="F7413" s="3">
        <v>35.783507999999998</v>
      </c>
      <c r="G7413" s="3">
        <v>4.6164620000000003</v>
      </c>
    </row>
    <row r="7414" spans="1:7">
      <c r="A7414" s="3" t="s">
        <v>63</v>
      </c>
      <c r="B7414" s="3">
        <v>2012</v>
      </c>
      <c r="C7414" s="3">
        <v>233</v>
      </c>
      <c r="E7414" s="3">
        <v>-0.12282426</v>
      </c>
      <c r="F7414" s="3">
        <v>35.783507999999998</v>
      </c>
      <c r="G7414" s="3">
        <v>4.3640540000000003</v>
      </c>
    </row>
    <row r="7415" spans="1:7">
      <c r="A7415" s="3" t="s">
        <v>63</v>
      </c>
      <c r="B7415" s="3">
        <v>2012</v>
      </c>
      <c r="C7415" s="3">
        <v>233</v>
      </c>
      <c r="E7415" s="3">
        <v>-0.12282426</v>
      </c>
      <c r="F7415" s="3">
        <v>35.783507999999998</v>
      </c>
      <c r="G7415" s="3">
        <v>4.4350759999999996</v>
      </c>
    </row>
    <row r="7416" spans="1:7">
      <c r="A7416" s="3" t="s">
        <v>63</v>
      </c>
      <c r="B7416" s="3">
        <v>2012</v>
      </c>
      <c r="C7416" s="3">
        <v>233</v>
      </c>
      <c r="E7416" s="3">
        <v>-0.12282426</v>
      </c>
      <c r="F7416" s="3">
        <v>35.783507999999998</v>
      </c>
      <c r="G7416" s="3">
        <v>4.4373699999999996</v>
      </c>
    </row>
    <row r="7417" spans="1:7">
      <c r="A7417" s="3" t="s">
        <v>63</v>
      </c>
      <c r="B7417" s="3">
        <v>2012</v>
      </c>
      <c r="C7417" s="3">
        <v>233</v>
      </c>
      <c r="E7417" s="3">
        <v>-0.12282426</v>
      </c>
      <c r="F7417" s="3">
        <v>35.783507999999998</v>
      </c>
      <c r="G7417" s="3">
        <v>4.4125290000000001</v>
      </c>
    </row>
    <row r="7418" spans="1:7">
      <c r="A7418" s="3" t="s">
        <v>63</v>
      </c>
      <c r="B7418" s="3">
        <v>2013</v>
      </c>
      <c r="C7418" s="3">
        <v>233</v>
      </c>
      <c r="E7418" s="3">
        <v>1.5632934999999999</v>
      </c>
      <c r="F7418" s="3">
        <v>33.966526000000002</v>
      </c>
      <c r="G7418" s="3">
        <v>4.722512</v>
      </c>
    </row>
    <row r="7419" spans="1:7">
      <c r="A7419" s="3" t="s">
        <v>63</v>
      </c>
      <c r="B7419" s="3">
        <v>2013</v>
      </c>
      <c r="C7419" s="3">
        <v>233</v>
      </c>
      <c r="E7419" s="3">
        <v>1.5632934999999999</v>
      </c>
      <c r="F7419" s="3">
        <v>33.966526000000002</v>
      </c>
      <c r="G7419" s="3">
        <v>4.8210230000000003</v>
      </c>
    </row>
    <row r="7420" spans="1:7">
      <c r="A7420" s="3" t="s">
        <v>63</v>
      </c>
      <c r="B7420" s="3">
        <v>2013</v>
      </c>
      <c r="C7420" s="3">
        <v>233</v>
      </c>
      <c r="E7420" s="3">
        <v>1.5632934999999999</v>
      </c>
      <c r="F7420" s="3">
        <v>33.966526000000002</v>
      </c>
      <c r="G7420" s="3">
        <v>4.6610060000000004</v>
      </c>
    </row>
    <row r="7421" spans="1:7">
      <c r="A7421" s="3" t="s">
        <v>63</v>
      </c>
      <c r="B7421" s="3">
        <v>2013</v>
      </c>
      <c r="C7421" s="3">
        <v>233</v>
      </c>
      <c r="E7421" s="3">
        <v>1.5632934999999999</v>
      </c>
      <c r="F7421" s="3">
        <v>33.966526000000002</v>
      </c>
      <c r="G7421" s="3">
        <v>4.6043320000000003</v>
      </c>
    </row>
    <row r="7422" spans="1:7">
      <c r="A7422" s="3" t="s">
        <v>63</v>
      </c>
      <c r="B7422" s="3">
        <v>2013</v>
      </c>
      <c r="C7422" s="3">
        <v>233</v>
      </c>
      <c r="E7422" s="3">
        <v>1.5632934999999999</v>
      </c>
      <c r="F7422" s="3">
        <v>33.966526000000002</v>
      </c>
      <c r="G7422" s="3">
        <v>4.5936700000000004</v>
      </c>
    </row>
    <row r="7423" spans="1:7">
      <c r="A7423" s="3" t="s">
        <v>63</v>
      </c>
      <c r="B7423" s="3">
        <v>2013</v>
      </c>
      <c r="C7423" s="3">
        <v>233</v>
      </c>
      <c r="E7423" s="3">
        <v>1.5632934999999999</v>
      </c>
      <c r="F7423" s="3">
        <v>33.966526000000002</v>
      </c>
      <c r="G7423" s="3">
        <v>4.5639519999999996</v>
      </c>
    </row>
    <row r="7424" spans="1:7">
      <c r="A7424" s="3" t="s">
        <v>63</v>
      </c>
      <c r="B7424" s="3">
        <v>2013</v>
      </c>
      <c r="C7424" s="3">
        <v>233</v>
      </c>
      <c r="E7424" s="3">
        <v>1.5632934999999999</v>
      </c>
      <c r="F7424" s="3">
        <v>33.966526000000002</v>
      </c>
      <c r="G7424" s="3">
        <v>4.4859419999999997</v>
      </c>
    </row>
    <row r="7425" spans="1:7">
      <c r="A7425" s="3" t="s">
        <v>63</v>
      </c>
      <c r="B7425" s="3">
        <v>2013</v>
      </c>
      <c r="C7425" s="3">
        <v>233</v>
      </c>
      <c r="E7425" s="3">
        <v>1.5632934999999999</v>
      </c>
      <c r="F7425" s="3">
        <v>33.966526000000002</v>
      </c>
      <c r="G7425" s="3">
        <v>4.4793459999999996</v>
      </c>
    </row>
    <row r="7426" spans="1:7">
      <c r="A7426" s="3" t="s">
        <v>63</v>
      </c>
      <c r="B7426" s="3">
        <v>2013</v>
      </c>
      <c r="C7426" s="3">
        <v>233</v>
      </c>
      <c r="E7426" s="3">
        <v>1.5632934999999999</v>
      </c>
      <c r="F7426" s="3">
        <v>33.966526000000002</v>
      </c>
      <c r="G7426" s="3">
        <v>4.4673600000000002</v>
      </c>
    </row>
    <row r="7427" spans="1:7">
      <c r="A7427" s="3" t="s">
        <v>63</v>
      </c>
      <c r="B7427" s="3">
        <v>2013</v>
      </c>
      <c r="C7427" s="3">
        <v>233</v>
      </c>
      <c r="E7427" s="3">
        <v>1.5632934999999999</v>
      </c>
      <c r="F7427" s="3">
        <v>33.966526000000002</v>
      </c>
      <c r="G7427" s="3">
        <v>4.4673600000000002</v>
      </c>
    </row>
    <row r="7428" spans="1:7">
      <c r="A7428" s="3" t="s">
        <v>63</v>
      </c>
      <c r="B7428" s="3">
        <v>2013</v>
      </c>
      <c r="C7428" s="3">
        <v>233</v>
      </c>
      <c r="E7428" s="3">
        <v>1.5632934999999999</v>
      </c>
      <c r="F7428" s="3">
        <v>33.966526000000002</v>
      </c>
      <c r="G7428" s="3">
        <v>4.4673600000000002</v>
      </c>
    </row>
    <row r="7429" spans="1:7">
      <c r="A7429" s="3" t="s">
        <v>63</v>
      </c>
      <c r="B7429" s="3">
        <v>2013</v>
      </c>
      <c r="C7429" s="3">
        <v>233</v>
      </c>
      <c r="E7429" s="3">
        <v>1.5632934999999999</v>
      </c>
      <c r="F7429" s="3">
        <v>33.966526000000002</v>
      </c>
      <c r="G7429" s="3">
        <v>4.4673600000000002</v>
      </c>
    </row>
    <row r="7430" spans="1:7">
      <c r="A7430" s="3" t="s">
        <v>63</v>
      </c>
      <c r="B7430" s="3">
        <v>2014</v>
      </c>
      <c r="C7430" s="3">
        <v>233</v>
      </c>
      <c r="E7430" s="3">
        <v>1.2426831</v>
      </c>
      <c r="F7430" s="3">
        <v>37.592258000000001</v>
      </c>
      <c r="G7430" s="3">
        <v>4.6461009999999998</v>
      </c>
    </row>
    <row r="7431" spans="1:7">
      <c r="A7431" s="3" t="s">
        <v>63</v>
      </c>
      <c r="B7431" s="3">
        <v>2014</v>
      </c>
      <c r="C7431" s="3">
        <v>233</v>
      </c>
      <c r="E7431" s="3">
        <v>1.2426831</v>
      </c>
      <c r="F7431" s="3">
        <v>37.592258000000001</v>
      </c>
      <c r="G7431" s="3">
        <v>4.6030129999999998</v>
      </c>
    </row>
    <row r="7432" spans="1:7">
      <c r="A7432" s="3" t="s">
        <v>63</v>
      </c>
      <c r="B7432" s="3">
        <v>2014</v>
      </c>
      <c r="C7432" s="3">
        <v>233</v>
      </c>
      <c r="E7432" s="3">
        <v>1.2426831</v>
      </c>
      <c r="F7432" s="3">
        <v>37.592258000000001</v>
      </c>
      <c r="G7432" s="3">
        <v>4.6398820000000001</v>
      </c>
    </row>
    <row r="7433" spans="1:7">
      <c r="A7433" s="3" t="s">
        <v>63</v>
      </c>
      <c r="B7433" s="3">
        <v>2014</v>
      </c>
      <c r="C7433" s="3">
        <v>233</v>
      </c>
      <c r="E7433" s="3">
        <v>1.2426831</v>
      </c>
      <c r="F7433" s="3">
        <v>37.592258000000001</v>
      </c>
      <c r="G7433" s="3">
        <v>4.6431279999999999</v>
      </c>
    </row>
    <row r="7434" spans="1:7">
      <c r="A7434" s="3" t="s">
        <v>63</v>
      </c>
      <c r="B7434" s="3">
        <v>2014</v>
      </c>
      <c r="C7434" s="3">
        <v>233</v>
      </c>
      <c r="E7434" s="3">
        <v>1.2426831</v>
      </c>
      <c r="F7434" s="3">
        <v>37.592258000000001</v>
      </c>
      <c r="G7434" s="3">
        <v>4.5846229999999997</v>
      </c>
    </row>
    <row r="7435" spans="1:7">
      <c r="A7435" s="3" t="s">
        <v>63</v>
      </c>
      <c r="B7435" s="3">
        <v>2014</v>
      </c>
      <c r="C7435" s="3">
        <v>233</v>
      </c>
      <c r="E7435" s="3">
        <v>1.2426831</v>
      </c>
      <c r="F7435" s="3">
        <v>37.592258000000001</v>
      </c>
      <c r="G7435" s="3">
        <v>4.6070149999999996</v>
      </c>
    </row>
    <row r="7436" spans="1:7">
      <c r="A7436" s="3" t="s">
        <v>63</v>
      </c>
      <c r="B7436" s="3">
        <v>2014</v>
      </c>
      <c r="C7436" s="3">
        <v>233</v>
      </c>
      <c r="E7436" s="3">
        <v>1.2426831</v>
      </c>
      <c r="F7436" s="3">
        <v>37.592258000000001</v>
      </c>
      <c r="G7436" s="3">
        <v>4.6700390000000001</v>
      </c>
    </row>
    <row r="7437" spans="1:7">
      <c r="A7437" s="3" t="s">
        <v>63</v>
      </c>
      <c r="B7437" s="3">
        <v>2014</v>
      </c>
      <c r="C7437" s="3">
        <v>233</v>
      </c>
      <c r="E7437" s="3">
        <v>1.2426831</v>
      </c>
      <c r="F7437" s="3">
        <v>37.592258000000001</v>
      </c>
      <c r="G7437" s="3">
        <v>4.6307349999999996</v>
      </c>
    </row>
    <row r="7438" spans="1:7">
      <c r="A7438" s="3" t="s">
        <v>63</v>
      </c>
      <c r="B7438" s="3">
        <v>2014</v>
      </c>
      <c r="C7438" s="3">
        <v>233</v>
      </c>
      <c r="E7438" s="3">
        <v>1.2426831</v>
      </c>
      <c r="F7438" s="3">
        <v>37.592258000000001</v>
      </c>
      <c r="G7438" s="3">
        <v>4.6620699999999999</v>
      </c>
    </row>
    <row r="7439" spans="1:7">
      <c r="A7439" s="3" t="s">
        <v>63</v>
      </c>
      <c r="B7439" s="3">
        <v>2014</v>
      </c>
      <c r="C7439" s="3">
        <v>233</v>
      </c>
      <c r="E7439" s="3">
        <v>1.2426831</v>
      </c>
      <c r="F7439" s="3">
        <v>37.592258000000001</v>
      </c>
      <c r="G7439" s="3">
        <v>4.5688940000000002</v>
      </c>
    </row>
    <row r="7440" spans="1:7">
      <c r="A7440" s="3" t="s">
        <v>63</v>
      </c>
      <c r="B7440" s="3">
        <v>2014</v>
      </c>
      <c r="C7440" s="3">
        <v>233</v>
      </c>
      <c r="E7440" s="3">
        <v>1.2426831</v>
      </c>
      <c r="F7440" s="3">
        <v>37.592258000000001</v>
      </c>
      <c r="G7440" s="3">
        <v>4.4654569999999998</v>
      </c>
    </row>
    <row r="7441" spans="1:7">
      <c r="A7441" s="3" t="s">
        <v>63</v>
      </c>
      <c r="B7441" s="3">
        <v>2014</v>
      </c>
      <c r="C7441" s="3">
        <v>233</v>
      </c>
      <c r="E7441" s="3">
        <v>1.2426831</v>
      </c>
      <c r="F7441" s="3">
        <v>37.592258000000001</v>
      </c>
      <c r="G7441" s="3">
        <v>4.3390389999999996</v>
      </c>
    </row>
    <row r="7442" spans="1:7">
      <c r="A7442" s="3" t="s">
        <v>63</v>
      </c>
      <c r="B7442" s="3">
        <v>2015</v>
      </c>
      <c r="C7442" s="3">
        <v>233</v>
      </c>
      <c r="E7442" s="3">
        <v>0.29860476000000002</v>
      </c>
      <c r="F7442" s="3">
        <v>43.318893000000003</v>
      </c>
      <c r="G7442" s="3">
        <v>4.2959120000000004</v>
      </c>
    </row>
    <row r="7443" spans="1:7">
      <c r="A7443" s="3" t="s">
        <v>63</v>
      </c>
      <c r="B7443" s="3">
        <v>2015</v>
      </c>
      <c r="C7443" s="3">
        <v>233</v>
      </c>
      <c r="E7443" s="3">
        <v>0.29860476000000002</v>
      </c>
      <c r="F7443" s="3">
        <v>43.318893000000003</v>
      </c>
      <c r="G7443" s="3">
        <v>3.9482740000000001</v>
      </c>
    </row>
    <row r="7444" spans="1:7">
      <c r="A7444" s="3" t="s">
        <v>63</v>
      </c>
      <c r="B7444" s="3">
        <v>2015</v>
      </c>
      <c r="C7444" s="3">
        <v>233</v>
      </c>
      <c r="E7444" s="3">
        <v>0.29860476000000002</v>
      </c>
      <c r="F7444" s="3">
        <v>43.318893000000003</v>
      </c>
      <c r="G7444" s="3">
        <v>3.7164969999999999</v>
      </c>
    </row>
    <row r="7445" spans="1:7">
      <c r="A7445" s="3" t="s">
        <v>63</v>
      </c>
      <c r="B7445" s="3">
        <v>2015</v>
      </c>
      <c r="C7445" s="3">
        <v>233</v>
      </c>
      <c r="E7445" s="3">
        <v>0.29860476000000002</v>
      </c>
      <c r="F7445" s="3">
        <v>43.318893000000003</v>
      </c>
      <c r="G7445" s="3">
        <v>3.5220950000000002</v>
      </c>
    </row>
    <row r="7446" spans="1:7">
      <c r="A7446" s="3" t="s">
        <v>63</v>
      </c>
      <c r="B7446" s="3">
        <v>2015</v>
      </c>
      <c r="C7446" s="3">
        <v>233</v>
      </c>
      <c r="E7446" s="3">
        <v>0.29860476000000002</v>
      </c>
      <c r="F7446" s="3">
        <v>43.318893000000003</v>
      </c>
      <c r="G7446" s="3">
        <v>3.4691879999999999</v>
      </c>
    </row>
    <row r="7447" spans="1:7">
      <c r="A7447" s="3" t="s">
        <v>63</v>
      </c>
      <c r="B7447" s="3">
        <v>2015</v>
      </c>
      <c r="C7447" s="3">
        <v>233</v>
      </c>
      <c r="E7447" s="3">
        <v>0.29860476000000002</v>
      </c>
      <c r="F7447" s="3">
        <v>43.318893000000003</v>
      </c>
      <c r="G7447" s="3">
        <v>3.4279709999999999</v>
      </c>
    </row>
    <row r="7448" spans="1:7">
      <c r="A7448" s="3" t="s">
        <v>63</v>
      </c>
      <c r="B7448" s="3">
        <v>2015</v>
      </c>
      <c r="C7448" s="3">
        <v>233</v>
      </c>
      <c r="E7448" s="3">
        <v>0.29860476000000002</v>
      </c>
      <c r="F7448" s="3">
        <v>43.318893000000003</v>
      </c>
      <c r="G7448" s="3">
        <v>3.267865</v>
      </c>
    </row>
    <row r="7449" spans="1:7">
      <c r="A7449" s="3" t="s">
        <v>63</v>
      </c>
      <c r="B7449" s="3">
        <v>2015</v>
      </c>
      <c r="C7449" s="3">
        <v>233</v>
      </c>
      <c r="E7449" s="3">
        <v>0.29860476000000002</v>
      </c>
      <c r="F7449" s="3">
        <v>43.318893000000003</v>
      </c>
      <c r="G7449" s="3">
        <v>3.0433810000000001</v>
      </c>
    </row>
    <row r="7450" spans="1:7">
      <c r="A7450" s="3" t="s">
        <v>63</v>
      </c>
      <c r="B7450" s="3">
        <v>2015</v>
      </c>
      <c r="C7450" s="3">
        <v>233</v>
      </c>
      <c r="E7450" s="3">
        <v>0.29860476000000002</v>
      </c>
      <c r="F7450" s="3">
        <v>43.318893000000003</v>
      </c>
      <c r="G7450" s="3">
        <v>2.9294899999999999</v>
      </c>
    </row>
    <row r="7451" spans="1:7">
      <c r="A7451" s="3" t="s">
        <v>63</v>
      </c>
      <c r="B7451" s="3">
        <v>2015</v>
      </c>
      <c r="C7451" s="3">
        <v>233</v>
      </c>
      <c r="E7451" s="3">
        <v>0.29860476000000002</v>
      </c>
      <c r="F7451" s="3">
        <v>43.318893000000003</v>
      </c>
      <c r="G7451" s="3">
        <v>2.765628</v>
      </c>
    </row>
    <row r="7452" spans="1:7">
      <c r="A7452" s="3" t="s">
        <v>63</v>
      </c>
      <c r="B7452" s="3">
        <v>2015</v>
      </c>
      <c r="C7452" s="3">
        <v>233</v>
      </c>
      <c r="E7452" s="3">
        <v>0.29860476000000002</v>
      </c>
      <c r="F7452" s="3">
        <v>43.318893000000003</v>
      </c>
      <c r="G7452" s="3">
        <v>2.6311249999999999</v>
      </c>
    </row>
    <row r="7453" spans="1:7">
      <c r="A7453" s="3" t="s">
        <v>63</v>
      </c>
      <c r="B7453" s="3">
        <v>2015</v>
      </c>
      <c r="C7453" s="3">
        <v>233</v>
      </c>
      <c r="E7453" s="3">
        <v>0.29860476000000002</v>
      </c>
      <c r="F7453" s="3">
        <v>43.318893000000003</v>
      </c>
      <c r="G7453" s="3">
        <v>2.5743809999999998</v>
      </c>
    </row>
    <row r="7454" spans="1:7">
      <c r="A7454" s="3" t="s">
        <v>63</v>
      </c>
      <c r="B7454" s="3">
        <v>2016</v>
      </c>
      <c r="C7454" s="3">
        <v>233</v>
      </c>
      <c r="E7454" s="3">
        <v>-0.34418230999999999</v>
      </c>
      <c r="F7454" s="3">
        <v>50.419097999999998</v>
      </c>
    </row>
    <row r="7455" spans="1:7">
      <c r="A7455" s="3" t="s">
        <v>63</v>
      </c>
      <c r="B7455" s="3">
        <v>2016</v>
      </c>
      <c r="C7455" s="3">
        <v>233</v>
      </c>
      <c r="E7455" s="3">
        <v>-0.34418230999999999</v>
      </c>
      <c r="F7455" s="3">
        <v>50.419097999999998</v>
      </c>
      <c r="G7455" s="3">
        <v>3.0523030000000002</v>
      </c>
    </row>
    <row r="7456" spans="1:7">
      <c r="A7456" s="3" t="s">
        <v>63</v>
      </c>
      <c r="B7456" s="3">
        <v>2016</v>
      </c>
      <c r="C7456" s="3">
        <v>233</v>
      </c>
      <c r="E7456" s="3">
        <v>-0.34418230999999999</v>
      </c>
      <c r="F7456" s="3">
        <v>50.419097999999998</v>
      </c>
      <c r="G7456" s="3">
        <v>3.1523970000000001</v>
      </c>
    </row>
    <row r="7457" spans="1:8">
      <c r="A7457" s="3" t="s">
        <v>63</v>
      </c>
      <c r="B7457" s="3">
        <v>2016</v>
      </c>
      <c r="C7457" s="3">
        <v>233</v>
      </c>
      <c r="E7457" s="3">
        <v>-0.34418230999999999</v>
      </c>
      <c r="F7457" s="3">
        <v>50.419097999999998</v>
      </c>
      <c r="G7457" s="3">
        <v>3.0053960000000002</v>
      </c>
    </row>
    <row r="7458" spans="1:8">
      <c r="A7458" s="3" t="s">
        <v>63</v>
      </c>
      <c r="B7458" s="3">
        <v>2016</v>
      </c>
      <c r="C7458" s="3">
        <v>233</v>
      </c>
      <c r="E7458" s="3">
        <v>-0.34418230999999999</v>
      </c>
      <c r="F7458" s="3">
        <v>50.419097999999998</v>
      </c>
      <c r="G7458" s="3">
        <v>2.9582069999999998</v>
      </c>
    </row>
    <row r="7459" spans="1:8">
      <c r="A7459" s="3" t="s">
        <v>63</v>
      </c>
      <c r="B7459" s="3">
        <v>2016</v>
      </c>
      <c r="C7459" s="3">
        <v>233</v>
      </c>
      <c r="E7459" s="3">
        <v>-0.34418230999999999</v>
      </c>
      <c r="F7459" s="3">
        <v>50.419097999999998</v>
      </c>
      <c r="G7459" s="3">
        <v>3.0175920000000001</v>
      </c>
    </row>
    <row r="7460" spans="1:8">
      <c r="A7460" s="3" t="s">
        <v>63</v>
      </c>
      <c r="B7460" s="3">
        <v>2016</v>
      </c>
      <c r="C7460" s="3">
        <v>233</v>
      </c>
      <c r="E7460" s="3">
        <v>-0.34418230999999999</v>
      </c>
      <c r="F7460" s="3">
        <v>50.419097999999998</v>
      </c>
      <c r="G7460" s="3">
        <v>2.965481</v>
      </c>
      <c r="H7460" s="3">
        <v>5.7581100000000003E-2</v>
      </c>
    </row>
    <row r="7461" spans="1:8">
      <c r="A7461" s="3" t="s">
        <v>63</v>
      </c>
      <c r="B7461" s="3">
        <v>2016</v>
      </c>
      <c r="C7461" s="3">
        <v>233</v>
      </c>
      <c r="E7461" s="3">
        <v>-0.34418230999999999</v>
      </c>
      <c r="F7461" s="3">
        <v>50.419097999999998</v>
      </c>
      <c r="G7461" s="3">
        <v>2.9039899999999998</v>
      </c>
      <c r="H7461" s="3">
        <v>9.8288799999999996E-2</v>
      </c>
    </row>
    <row r="7462" spans="1:8">
      <c r="A7462" s="3" t="s">
        <v>63</v>
      </c>
      <c r="B7462" s="3">
        <v>2016</v>
      </c>
      <c r="C7462" s="3">
        <v>233</v>
      </c>
      <c r="E7462" s="3">
        <v>-0.34418230999999999</v>
      </c>
      <c r="F7462" s="3">
        <v>50.419097999999998</v>
      </c>
      <c r="G7462" s="3">
        <v>2.8474089999999999</v>
      </c>
      <c r="H7462" s="3">
        <v>0.15825449999999999</v>
      </c>
    </row>
    <row r="7463" spans="1:8">
      <c r="A7463" s="3" t="s">
        <v>63</v>
      </c>
      <c r="B7463" s="3">
        <v>2016</v>
      </c>
      <c r="C7463" s="3">
        <v>233</v>
      </c>
      <c r="E7463" s="3">
        <v>-0.34418230999999999</v>
      </c>
      <c r="F7463" s="3">
        <v>50.419097999999998</v>
      </c>
      <c r="G7463" s="3">
        <v>2.8268309999999999</v>
      </c>
      <c r="H7463" s="3">
        <v>0.22660759999999999</v>
      </c>
    </row>
    <row r="7464" spans="1:8">
      <c r="A7464" s="3" t="s">
        <v>63</v>
      </c>
      <c r="B7464" s="3">
        <v>2016</v>
      </c>
      <c r="C7464" s="3">
        <v>233</v>
      </c>
      <c r="E7464" s="3">
        <v>-0.34418230999999999</v>
      </c>
      <c r="F7464" s="3">
        <v>50.419097999999998</v>
      </c>
      <c r="G7464" s="3">
        <v>2.713425</v>
      </c>
      <c r="H7464" s="3">
        <v>0.30345870000000003</v>
      </c>
    </row>
    <row r="7465" spans="1:8">
      <c r="A7465" s="3" t="s">
        <v>63</v>
      </c>
      <c r="B7465" s="3">
        <v>2016</v>
      </c>
      <c r="C7465" s="3">
        <v>233</v>
      </c>
      <c r="E7465" s="3">
        <v>-0.34418230999999999</v>
      </c>
      <c r="F7465" s="3">
        <v>50.419097999999998</v>
      </c>
      <c r="G7465" s="3">
        <v>2.5248569999999999</v>
      </c>
      <c r="H7465" s="3">
        <v>0.3651586</v>
      </c>
    </row>
    <row r="7466" spans="1:8">
      <c r="A7466" s="3" t="s">
        <v>63</v>
      </c>
      <c r="B7466" s="3">
        <v>2017</v>
      </c>
      <c r="C7466" s="3">
        <v>233</v>
      </c>
      <c r="E7466" s="3">
        <v>0.24122855000000001</v>
      </c>
      <c r="F7466" s="3">
        <v>49.796261000000001</v>
      </c>
      <c r="G7466" s="3">
        <v>3.0617169999999998</v>
      </c>
      <c r="H7466" s="3">
        <v>0.52389850000000004</v>
      </c>
    </row>
    <row r="7467" spans="1:8">
      <c r="A7467" s="3" t="s">
        <v>63</v>
      </c>
      <c r="B7467" s="3">
        <v>2017</v>
      </c>
      <c r="C7467" s="3">
        <v>233</v>
      </c>
      <c r="E7467" s="3">
        <v>0.24122855000000001</v>
      </c>
      <c r="F7467" s="3">
        <v>49.796261000000001</v>
      </c>
      <c r="G7467" s="3">
        <v>3.073413</v>
      </c>
    </row>
    <row r="7468" spans="1:8">
      <c r="A7468" s="3" t="s">
        <v>63</v>
      </c>
      <c r="B7468" s="3">
        <v>2017</v>
      </c>
      <c r="C7468" s="3">
        <v>233</v>
      </c>
      <c r="E7468" s="3">
        <v>0.24122855000000001</v>
      </c>
      <c r="F7468" s="3">
        <v>49.796261000000001</v>
      </c>
      <c r="G7468" s="3">
        <v>3.057817</v>
      </c>
    </row>
    <row r="7469" spans="1:8">
      <c r="A7469" s="3" t="s">
        <v>63</v>
      </c>
      <c r="B7469" s="3">
        <v>2017</v>
      </c>
      <c r="C7469" s="3">
        <v>233</v>
      </c>
      <c r="E7469" s="3">
        <v>0.24122855000000001</v>
      </c>
      <c r="F7469" s="3">
        <v>49.796261000000001</v>
      </c>
      <c r="G7469" s="3">
        <v>2.9591959999999999</v>
      </c>
    </row>
    <row r="7470" spans="1:8">
      <c r="A7470" s="3" t="s">
        <v>63</v>
      </c>
      <c r="B7470" s="3">
        <v>2017</v>
      </c>
      <c r="C7470" s="3">
        <v>233</v>
      </c>
      <c r="E7470" s="3">
        <v>0.24122855000000001</v>
      </c>
      <c r="F7470" s="3">
        <v>49.796261000000001</v>
      </c>
      <c r="G7470" s="3">
        <v>2.8966690000000002</v>
      </c>
    </row>
    <row r="7471" spans="1:8">
      <c r="A7471" s="3" t="s">
        <v>63</v>
      </c>
      <c r="B7471" s="3">
        <v>2017</v>
      </c>
      <c r="C7471" s="3">
        <v>233</v>
      </c>
      <c r="E7471" s="3">
        <v>0.24122855000000001</v>
      </c>
      <c r="F7471" s="3">
        <v>49.796261000000001</v>
      </c>
      <c r="G7471" s="3">
        <v>2.8942329999999998</v>
      </c>
    </row>
    <row r="7472" spans="1:8">
      <c r="A7472" s="3" t="s">
        <v>63</v>
      </c>
      <c r="B7472" s="3">
        <v>2017</v>
      </c>
      <c r="C7472" s="3">
        <v>233</v>
      </c>
      <c r="E7472" s="3">
        <v>0.24122855000000001</v>
      </c>
      <c r="F7472" s="3">
        <v>49.796261000000001</v>
      </c>
      <c r="G7472" s="3">
        <v>2.8021769999999999</v>
      </c>
      <c r="H7472" s="3">
        <v>-0.15430060000000001</v>
      </c>
    </row>
    <row r="7473" spans="1:8">
      <c r="A7473" s="3" t="s">
        <v>63</v>
      </c>
      <c r="B7473" s="3">
        <v>2017</v>
      </c>
      <c r="C7473" s="3">
        <v>233</v>
      </c>
      <c r="E7473" s="3">
        <v>0.24122855000000001</v>
      </c>
      <c r="F7473" s="3">
        <v>49.796261000000001</v>
      </c>
      <c r="G7473" s="3">
        <v>2.785704</v>
      </c>
      <c r="H7473" s="3">
        <v>6.1872999999999997E-2</v>
      </c>
    </row>
    <row r="7474" spans="1:8">
      <c r="A7474" s="3" t="s">
        <v>63</v>
      </c>
      <c r="B7474" s="3">
        <v>2017</v>
      </c>
      <c r="C7474" s="3">
        <v>233</v>
      </c>
      <c r="E7474" s="3">
        <v>0.24122855000000001</v>
      </c>
      <c r="F7474" s="3">
        <v>49.796261000000001</v>
      </c>
      <c r="G7474" s="3">
        <v>2.6341610000000002</v>
      </c>
      <c r="H7474" s="3">
        <v>6.7786899999999997E-2</v>
      </c>
    </row>
    <row r="7475" spans="1:8">
      <c r="A7475" s="3" t="s">
        <v>63</v>
      </c>
      <c r="B7475" s="3">
        <v>2017</v>
      </c>
      <c r="C7475" s="3">
        <v>233</v>
      </c>
      <c r="E7475" s="3">
        <v>0.24122855000000001</v>
      </c>
      <c r="F7475" s="3">
        <v>49.796261000000001</v>
      </c>
      <c r="G7475" s="3">
        <v>2.5323920000000002</v>
      </c>
      <c r="H7475" s="3">
        <v>6.5663600000000003E-2</v>
      </c>
    </row>
    <row r="7476" spans="1:8">
      <c r="A7476" s="3" t="s">
        <v>63</v>
      </c>
      <c r="B7476" s="3">
        <v>2017</v>
      </c>
      <c r="C7476" s="3">
        <v>233</v>
      </c>
      <c r="E7476" s="3">
        <v>0.24122855000000001</v>
      </c>
      <c r="F7476" s="3">
        <v>49.796261000000001</v>
      </c>
      <c r="G7476" s="3">
        <v>2.5434540000000001</v>
      </c>
      <c r="H7476" s="3">
        <v>0.1098146</v>
      </c>
    </row>
    <row r="7477" spans="1:8">
      <c r="A7477" s="3" t="s">
        <v>63</v>
      </c>
      <c r="B7477" s="3">
        <v>2017</v>
      </c>
      <c r="C7477" s="3">
        <v>233</v>
      </c>
      <c r="E7477" s="3">
        <v>0.24122855000000001</v>
      </c>
      <c r="F7477" s="3">
        <v>49.796261000000001</v>
      </c>
      <c r="G7477" s="3">
        <v>2.536403</v>
      </c>
      <c r="H7477" s="3">
        <v>0.2152887</v>
      </c>
    </row>
    <row r="7478" spans="1:8">
      <c r="A7478" s="3" t="s">
        <v>63</v>
      </c>
      <c r="B7478" s="3">
        <v>2018</v>
      </c>
      <c r="C7478" s="3">
        <v>233</v>
      </c>
      <c r="E7478" s="3">
        <v>0.77204888999999999</v>
      </c>
      <c r="F7478" s="3">
        <v>49.436366999999997</v>
      </c>
      <c r="G7478" s="3">
        <v>3.0101650000000002</v>
      </c>
      <c r="H7478" s="3">
        <v>0.23869280000000001</v>
      </c>
    </row>
    <row r="7479" spans="1:8">
      <c r="A7479" s="3" t="s">
        <v>63</v>
      </c>
      <c r="B7479" s="3">
        <v>2018</v>
      </c>
      <c r="C7479" s="3">
        <v>233</v>
      </c>
      <c r="E7479" s="3">
        <v>0.77204888999999999</v>
      </c>
      <c r="F7479" s="3">
        <v>49.436366999999997</v>
      </c>
      <c r="G7479" s="3">
        <v>2.9539620000000002</v>
      </c>
    </row>
    <row r="7480" spans="1:8">
      <c r="A7480" s="3" t="s">
        <v>63</v>
      </c>
      <c r="B7480" s="3">
        <v>2018</v>
      </c>
      <c r="C7480" s="3">
        <v>233</v>
      </c>
      <c r="E7480" s="3">
        <v>0.77204888999999999</v>
      </c>
      <c r="F7480" s="3">
        <v>49.436366999999997</v>
      </c>
      <c r="G7480" s="3">
        <v>2.9939629999999999</v>
      </c>
    </row>
    <row r="7481" spans="1:8">
      <c r="A7481" s="3" t="s">
        <v>63</v>
      </c>
      <c r="B7481" s="3">
        <v>2018</v>
      </c>
      <c r="C7481" s="3">
        <v>233</v>
      </c>
      <c r="E7481" s="3">
        <v>0.77204888999999999</v>
      </c>
      <c r="F7481" s="3">
        <v>49.436366999999997</v>
      </c>
      <c r="G7481" s="3">
        <v>3.0309629999999999</v>
      </c>
    </row>
    <row r="7482" spans="1:8">
      <c r="A7482" s="3" t="s">
        <v>63</v>
      </c>
      <c r="B7482" s="3">
        <v>2018</v>
      </c>
      <c r="C7482" s="3">
        <v>233</v>
      </c>
      <c r="E7482" s="3">
        <v>0.77204888999999999</v>
      </c>
      <c r="F7482" s="3">
        <v>49.436366999999997</v>
      </c>
      <c r="G7482" s="3">
        <v>3.0258829999999999</v>
      </c>
    </row>
    <row r="7483" spans="1:8">
      <c r="A7483" s="3" t="s">
        <v>63</v>
      </c>
      <c r="B7483" s="3">
        <v>2018</v>
      </c>
      <c r="C7483" s="3">
        <v>233</v>
      </c>
      <c r="E7483" s="3">
        <v>0.77204888999999999</v>
      </c>
      <c r="F7483" s="3">
        <v>49.436366999999997</v>
      </c>
      <c r="G7483" s="3">
        <v>3.048038</v>
      </c>
      <c r="H7483" s="3">
        <v>0.2342805</v>
      </c>
    </row>
    <row r="7484" spans="1:8">
      <c r="A7484" s="3" t="s">
        <v>63</v>
      </c>
      <c r="B7484" s="3">
        <v>2018</v>
      </c>
      <c r="C7484" s="3">
        <v>233</v>
      </c>
      <c r="E7484" s="3">
        <v>0.77204888999999999</v>
      </c>
      <c r="F7484" s="3">
        <v>49.436366999999997</v>
      </c>
      <c r="G7484" s="3">
        <v>3.038916</v>
      </c>
      <c r="H7484" s="3">
        <v>-0.1994243</v>
      </c>
    </row>
    <row r="7485" spans="1:8">
      <c r="A7485" s="3" t="s">
        <v>63</v>
      </c>
      <c r="B7485" s="3">
        <v>2018</v>
      </c>
      <c r="C7485" s="3">
        <v>233</v>
      </c>
      <c r="E7485" s="3">
        <v>0.77204888999999999</v>
      </c>
      <c r="F7485" s="3">
        <v>49.436366999999997</v>
      </c>
      <c r="G7485" s="3">
        <v>3.099653</v>
      </c>
      <c r="H7485" s="3">
        <v>-0.27624919999999997</v>
      </c>
    </row>
    <row r="7486" spans="1:8">
      <c r="A7486" s="3" t="s">
        <v>63</v>
      </c>
      <c r="B7486" s="3">
        <v>2018</v>
      </c>
      <c r="C7486" s="3">
        <v>233</v>
      </c>
      <c r="E7486" s="3">
        <v>0.77204888999999999</v>
      </c>
      <c r="F7486" s="3">
        <v>49.436366999999997</v>
      </c>
      <c r="G7486" s="3">
        <v>3.2239960000000001</v>
      </c>
      <c r="H7486" s="3">
        <v>-0.35207620000000001</v>
      </c>
    </row>
    <row r="7487" spans="1:8">
      <c r="A7487" s="3" t="s">
        <v>63</v>
      </c>
      <c r="B7487" s="3">
        <v>2018</v>
      </c>
      <c r="C7487" s="3">
        <v>233</v>
      </c>
      <c r="E7487" s="3">
        <v>0.77204888999999999</v>
      </c>
      <c r="F7487" s="3">
        <v>49.436366999999997</v>
      </c>
      <c r="G7487" s="3">
        <v>3.213241</v>
      </c>
      <c r="H7487" s="3">
        <v>-0.38873229999999998</v>
      </c>
    </row>
    <row r="7488" spans="1:8">
      <c r="A7488" s="3" t="s">
        <v>63</v>
      </c>
      <c r="B7488" s="3">
        <v>2018</v>
      </c>
      <c r="C7488" s="3">
        <v>233</v>
      </c>
      <c r="E7488" s="3">
        <v>0.77204888999999999</v>
      </c>
      <c r="F7488" s="3">
        <v>49.436366999999997</v>
      </c>
      <c r="G7488" s="3">
        <v>3.166846</v>
      </c>
      <c r="H7488" s="3">
        <v>-0.26414880000000002</v>
      </c>
    </row>
    <row r="7489" spans="1:8">
      <c r="A7489" s="3" t="s">
        <v>63</v>
      </c>
      <c r="B7489" s="3">
        <v>2018</v>
      </c>
      <c r="C7489" s="3">
        <v>233</v>
      </c>
      <c r="E7489" s="3">
        <v>0.77204888999999999</v>
      </c>
      <c r="F7489" s="3">
        <v>49.436366999999997</v>
      </c>
      <c r="G7489" s="3">
        <v>3.0822560000000001</v>
      </c>
      <c r="H7489" s="3">
        <v>-0.17684649999999999</v>
      </c>
    </row>
    <row r="7490" spans="1:8">
      <c r="A7490" s="3" t="s">
        <v>63</v>
      </c>
      <c r="B7490" s="3">
        <v>2019</v>
      </c>
      <c r="C7490" s="3">
        <v>233</v>
      </c>
      <c r="E7490" s="3">
        <v>1.2818041</v>
      </c>
      <c r="F7490" s="3">
        <v>53.584094999999998</v>
      </c>
      <c r="G7490" s="3">
        <v>3.1307900000000002</v>
      </c>
      <c r="H7490" s="3">
        <v>-0.1029336</v>
      </c>
    </row>
    <row r="7491" spans="1:8">
      <c r="A7491" s="3" t="s">
        <v>63</v>
      </c>
      <c r="B7491" s="3">
        <v>2019</v>
      </c>
      <c r="C7491" s="3">
        <v>233</v>
      </c>
      <c r="E7491" s="3">
        <v>1.2818041</v>
      </c>
      <c r="F7491" s="3">
        <v>53.584094999999998</v>
      </c>
      <c r="G7491" s="3">
        <v>3.181724</v>
      </c>
      <c r="H7491" s="3">
        <v>-5.41209E-2</v>
      </c>
    </row>
    <row r="7492" spans="1:8">
      <c r="A7492" s="3" t="s">
        <v>63</v>
      </c>
      <c r="B7492" s="3">
        <v>2019</v>
      </c>
      <c r="C7492" s="3">
        <v>233</v>
      </c>
      <c r="E7492" s="3">
        <v>1.2818041</v>
      </c>
      <c r="F7492" s="3">
        <v>53.584094999999998</v>
      </c>
      <c r="G7492" s="3">
        <v>3.1793999999999998</v>
      </c>
      <c r="H7492" s="3">
        <v>-7.1954400000000002E-2</v>
      </c>
    </row>
    <row r="7493" spans="1:8">
      <c r="A7493" s="3" t="s">
        <v>63</v>
      </c>
      <c r="B7493" s="3">
        <v>2019</v>
      </c>
      <c r="C7493" s="3">
        <v>233</v>
      </c>
      <c r="E7493" s="3">
        <v>1.2818041</v>
      </c>
      <c r="F7493" s="3">
        <v>53.584094999999998</v>
      </c>
      <c r="G7493" s="3">
        <v>3.1932330000000002</v>
      </c>
      <c r="H7493" s="3">
        <v>-3.6445100000000001E-2</v>
      </c>
    </row>
    <row r="7494" spans="1:8">
      <c r="A7494" s="3" t="s">
        <v>63</v>
      </c>
      <c r="B7494" s="3">
        <v>2019</v>
      </c>
      <c r="C7494" s="3">
        <v>233</v>
      </c>
      <c r="E7494" s="3">
        <v>1.2818041</v>
      </c>
      <c r="F7494" s="3">
        <v>53.584094999999998</v>
      </c>
      <c r="G7494" s="3">
        <v>3.182636</v>
      </c>
      <c r="H7494" s="3">
        <v>-0.17100190000000001</v>
      </c>
    </row>
    <row r="7495" spans="1:8">
      <c r="A7495" s="3" t="s">
        <v>63</v>
      </c>
      <c r="B7495" s="3">
        <v>2019</v>
      </c>
      <c r="C7495" s="3">
        <v>233</v>
      </c>
      <c r="E7495" s="3">
        <v>1.2818041</v>
      </c>
      <c r="F7495" s="3">
        <v>53.584094999999998</v>
      </c>
      <c r="G7495" s="3">
        <v>3.2243499999999998</v>
      </c>
      <c r="H7495" s="3">
        <v>-0.1374235</v>
      </c>
    </row>
    <row r="7496" spans="1:8">
      <c r="A7496" s="3" t="s">
        <v>63</v>
      </c>
      <c r="B7496" s="3">
        <v>2019</v>
      </c>
      <c r="C7496" s="3">
        <v>233</v>
      </c>
      <c r="E7496" s="3">
        <v>1.2818041</v>
      </c>
      <c r="F7496" s="3">
        <v>53.584094999999998</v>
      </c>
      <c r="G7496" s="3">
        <v>3.0975779999999999</v>
      </c>
      <c r="H7496" s="3">
        <v>-0.117426</v>
      </c>
    </row>
    <row r="7497" spans="1:8">
      <c r="A7497" s="3" t="s">
        <v>63</v>
      </c>
      <c r="B7497" s="3">
        <v>2019</v>
      </c>
      <c r="C7497" s="3">
        <v>233</v>
      </c>
      <c r="E7497" s="3">
        <v>1.2818041</v>
      </c>
      <c r="F7497" s="3">
        <v>53.584094999999998</v>
      </c>
      <c r="G7497" s="3">
        <v>3.1526209999999999</v>
      </c>
      <c r="H7497" s="3">
        <v>-9.8021899999999995E-2</v>
      </c>
    </row>
    <row r="7498" spans="1:8">
      <c r="A7498" s="3" t="s">
        <v>63</v>
      </c>
      <c r="B7498" s="3">
        <v>2019</v>
      </c>
      <c r="C7498" s="3">
        <v>233</v>
      </c>
      <c r="E7498" s="3">
        <v>1.2818041</v>
      </c>
      <c r="F7498" s="3">
        <v>53.584094999999998</v>
      </c>
      <c r="G7498" s="3">
        <v>3.1378900000000001</v>
      </c>
      <c r="H7498" s="3">
        <v>-9.1621800000000003E-2</v>
      </c>
    </row>
    <row r="7499" spans="1:8">
      <c r="A7499" s="3" t="s">
        <v>63</v>
      </c>
      <c r="B7499" s="3">
        <v>2019</v>
      </c>
      <c r="C7499" s="3">
        <v>233</v>
      </c>
      <c r="E7499" s="3">
        <v>1.2818041</v>
      </c>
      <c r="F7499" s="3">
        <v>53.584094999999998</v>
      </c>
      <c r="G7499" s="3">
        <v>3.1846890000000001</v>
      </c>
      <c r="H7499" s="3">
        <v>-0.146397</v>
      </c>
    </row>
    <row r="7500" spans="1:8">
      <c r="A7500" s="3" t="s">
        <v>63</v>
      </c>
      <c r="B7500" s="3">
        <v>2019</v>
      </c>
      <c r="C7500" s="3">
        <v>233</v>
      </c>
      <c r="E7500" s="3">
        <v>1.2818041</v>
      </c>
      <c r="F7500" s="3">
        <v>53.584094999999998</v>
      </c>
      <c r="G7500" s="3">
        <v>3.19415</v>
      </c>
      <c r="H7500" s="3">
        <v>-4.89647E-2</v>
      </c>
    </row>
    <row r="7501" spans="1:8">
      <c r="A7501" s="3" t="s">
        <v>63</v>
      </c>
      <c r="B7501" s="3">
        <v>2019</v>
      </c>
      <c r="C7501" s="3">
        <v>233</v>
      </c>
      <c r="E7501" s="3">
        <v>1.2818041</v>
      </c>
      <c r="F7501" s="3">
        <v>53.584094999999998</v>
      </c>
      <c r="G7501" s="3">
        <v>3.1992889999999998</v>
      </c>
      <c r="H7501" s="3">
        <v>-6.1977000000000004E-3</v>
      </c>
    </row>
    <row r="7502" spans="1:8">
      <c r="A7502" s="3" t="s">
        <v>52</v>
      </c>
      <c r="B7502" s="3">
        <v>1995</v>
      </c>
      <c r="C7502" s="3">
        <v>273</v>
      </c>
    </row>
    <row r="7503" spans="1:8">
      <c r="A7503" s="3" t="s">
        <v>52</v>
      </c>
      <c r="B7503" s="3">
        <v>1995</v>
      </c>
      <c r="C7503" s="3">
        <v>273</v>
      </c>
    </row>
    <row r="7504" spans="1:8">
      <c r="A7504" s="3" t="s">
        <v>52</v>
      </c>
      <c r="B7504" s="3">
        <v>1995</v>
      </c>
      <c r="C7504" s="3">
        <v>273</v>
      </c>
    </row>
    <row r="7505" spans="1:7">
      <c r="A7505" s="3" t="s">
        <v>52</v>
      </c>
      <c r="B7505" s="3">
        <v>1995</v>
      </c>
      <c r="C7505" s="3">
        <v>273</v>
      </c>
      <c r="G7505" s="3">
        <v>1.8133330000000001</v>
      </c>
    </row>
    <row r="7506" spans="1:7">
      <c r="A7506" s="3" t="s">
        <v>52</v>
      </c>
      <c r="B7506" s="3">
        <v>1995</v>
      </c>
      <c r="C7506" s="3">
        <v>273</v>
      </c>
      <c r="G7506" s="3">
        <v>1.8133330000000001</v>
      </c>
    </row>
    <row r="7507" spans="1:7">
      <c r="A7507" s="3" t="s">
        <v>52</v>
      </c>
      <c r="B7507" s="3">
        <v>1995</v>
      </c>
      <c r="C7507" s="3">
        <v>273</v>
      </c>
      <c r="G7507" s="3">
        <v>1.8133330000000001</v>
      </c>
    </row>
    <row r="7508" spans="1:7">
      <c r="A7508" s="3" t="s">
        <v>52</v>
      </c>
      <c r="B7508" s="3">
        <v>1995</v>
      </c>
      <c r="C7508" s="3">
        <v>273</v>
      </c>
      <c r="G7508" s="3">
        <v>1.8133330000000001</v>
      </c>
    </row>
    <row r="7509" spans="1:7">
      <c r="A7509" s="3" t="s">
        <v>52</v>
      </c>
      <c r="B7509" s="3">
        <v>1995</v>
      </c>
      <c r="C7509" s="3">
        <v>273</v>
      </c>
      <c r="G7509" s="3">
        <v>1.8133330000000001</v>
      </c>
    </row>
    <row r="7510" spans="1:7">
      <c r="A7510" s="3" t="s">
        <v>52</v>
      </c>
      <c r="B7510" s="3">
        <v>1995</v>
      </c>
      <c r="C7510" s="3">
        <v>273</v>
      </c>
      <c r="G7510" s="3">
        <v>1.8133330000000001</v>
      </c>
    </row>
    <row r="7511" spans="1:7">
      <c r="A7511" s="3" t="s">
        <v>52</v>
      </c>
      <c r="B7511" s="3">
        <v>1995</v>
      </c>
      <c r="C7511" s="3">
        <v>273</v>
      </c>
      <c r="G7511" s="3">
        <v>2.6749999999999998</v>
      </c>
    </row>
    <row r="7512" spans="1:7">
      <c r="A7512" s="3" t="s">
        <v>52</v>
      </c>
      <c r="B7512" s="3">
        <v>1995</v>
      </c>
      <c r="C7512" s="3">
        <v>273</v>
      </c>
      <c r="G7512" s="3">
        <v>2.6749999999999998</v>
      </c>
    </row>
    <row r="7513" spans="1:7">
      <c r="A7513" s="3" t="s">
        <v>52</v>
      </c>
      <c r="B7513" s="3">
        <v>1995</v>
      </c>
      <c r="C7513" s="3">
        <v>273</v>
      </c>
      <c r="G7513" s="3">
        <v>2.6749999999999998</v>
      </c>
    </row>
    <row r="7514" spans="1:7">
      <c r="A7514" s="3" t="s">
        <v>52</v>
      </c>
      <c r="B7514" s="3">
        <v>1996</v>
      </c>
      <c r="C7514" s="3">
        <v>273</v>
      </c>
      <c r="E7514" s="3">
        <v>2.7891023000000001</v>
      </c>
    </row>
    <row r="7515" spans="1:7">
      <c r="A7515" s="3" t="s">
        <v>52</v>
      </c>
      <c r="B7515" s="3">
        <v>1996</v>
      </c>
      <c r="C7515" s="3">
        <v>273</v>
      </c>
      <c r="E7515" s="3">
        <v>2.7891023000000001</v>
      </c>
    </row>
    <row r="7516" spans="1:7">
      <c r="A7516" s="3" t="s">
        <v>52</v>
      </c>
      <c r="B7516" s="3">
        <v>1996</v>
      </c>
      <c r="C7516" s="3">
        <v>273</v>
      </c>
      <c r="E7516" s="3">
        <v>2.7891023000000001</v>
      </c>
    </row>
    <row r="7517" spans="1:7">
      <c r="A7517" s="3" t="s">
        <v>52</v>
      </c>
      <c r="B7517" s="3">
        <v>1996</v>
      </c>
      <c r="C7517" s="3">
        <v>273</v>
      </c>
      <c r="E7517" s="3">
        <v>2.7891023000000001</v>
      </c>
      <c r="G7517" s="3">
        <v>3.8705880000000001</v>
      </c>
    </row>
    <row r="7518" spans="1:7">
      <c r="A7518" s="3" t="s">
        <v>52</v>
      </c>
      <c r="B7518" s="3">
        <v>1996</v>
      </c>
      <c r="C7518" s="3">
        <v>273</v>
      </c>
      <c r="E7518" s="3">
        <v>2.7891023000000001</v>
      </c>
      <c r="G7518" s="3">
        <v>3.8705880000000001</v>
      </c>
    </row>
    <row r="7519" spans="1:7">
      <c r="A7519" s="3" t="s">
        <v>52</v>
      </c>
      <c r="B7519" s="3">
        <v>1996</v>
      </c>
      <c r="C7519" s="3">
        <v>273</v>
      </c>
      <c r="E7519" s="3">
        <v>2.7891023000000001</v>
      </c>
      <c r="G7519" s="3">
        <v>3.8705880000000001</v>
      </c>
    </row>
    <row r="7520" spans="1:7">
      <c r="A7520" s="3" t="s">
        <v>52</v>
      </c>
      <c r="B7520" s="3">
        <v>1996</v>
      </c>
      <c r="C7520" s="3">
        <v>273</v>
      </c>
      <c r="E7520" s="3">
        <v>2.7891023000000001</v>
      </c>
      <c r="G7520" s="3">
        <v>3.8705880000000001</v>
      </c>
    </row>
    <row r="7521" spans="1:7">
      <c r="A7521" s="3" t="s">
        <v>52</v>
      </c>
      <c r="B7521" s="3">
        <v>1996</v>
      </c>
      <c r="C7521" s="3">
        <v>273</v>
      </c>
      <c r="E7521" s="3">
        <v>2.7891023000000001</v>
      </c>
      <c r="G7521" s="3">
        <v>3.8705880000000001</v>
      </c>
    </row>
    <row r="7522" spans="1:7">
      <c r="A7522" s="3" t="s">
        <v>52</v>
      </c>
      <c r="B7522" s="3">
        <v>1996</v>
      </c>
      <c r="C7522" s="3">
        <v>273</v>
      </c>
      <c r="E7522" s="3">
        <v>2.7891023000000001</v>
      </c>
      <c r="G7522" s="3">
        <v>3.8705880000000001</v>
      </c>
    </row>
    <row r="7523" spans="1:7">
      <c r="A7523" s="3" t="s">
        <v>52</v>
      </c>
      <c r="B7523" s="3">
        <v>1996</v>
      </c>
      <c r="C7523" s="3">
        <v>273</v>
      </c>
      <c r="E7523" s="3">
        <v>2.7891023000000001</v>
      </c>
      <c r="G7523" s="3">
        <v>4.1941179999999996</v>
      </c>
    </row>
    <row r="7524" spans="1:7">
      <c r="A7524" s="3" t="s">
        <v>52</v>
      </c>
      <c r="B7524" s="3">
        <v>1996</v>
      </c>
      <c r="C7524" s="3">
        <v>273</v>
      </c>
      <c r="E7524" s="3">
        <v>2.7891023000000001</v>
      </c>
      <c r="G7524" s="3">
        <v>4.1941179999999996</v>
      </c>
    </row>
    <row r="7525" spans="1:7">
      <c r="A7525" s="3" t="s">
        <v>52</v>
      </c>
      <c r="B7525" s="3">
        <v>1996</v>
      </c>
      <c r="C7525" s="3">
        <v>273</v>
      </c>
      <c r="E7525" s="3">
        <v>2.7891023000000001</v>
      </c>
      <c r="G7525" s="3">
        <v>4.1941179999999996</v>
      </c>
    </row>
    <row r="7526" spans="1:7">
      <c r="A7526" s="3" t="s">
        <v>52</v>
      </c>
      <c r="B7526" s="3">
        <v>1997</v>
      </c>
      <c r="C7526" s="3">
        <v>273</v>
      </c>
      <c r="E7526" s="3">
        <v>2.5604795999999999</v>
      </c>
      <c r="F7526" s="3">
        <v>44.730063999999999</v>
      </c>
    </row>
    <row r="7527" spans="1:7">
      <c r="A7527" s="3" t="s">
        <v>52</v>
      </c>
      <c r="B7527" s="3">
        <v>1997</v>
      </c>
      <c r="C7527" s="3">
        <v>273</v>
      </c>
      <c r="E7527" s="3">
        <v>2.5604795999999999</v>
      </c>
      <c r="F7527" s="3">
        <v>44.730063999999999</v>
      </c>
    </row>
    <row r="7528" spans="1:7">
      <c r="A7528" s="3" t="s">
        <v>52</v>
      </c>
      <c r="B7528" s="3">
        <v>1997</v>
      </c>
      <c r="C7528" s="3">
        <v>273</v>
      </c>
      <c r="E7528" s="3">
        <v>2.5604795999999999</v>
      </c>
      <c r="F7528" s="3">
        <v>44.730063999999999</v>
      </c>
    </row>
    <row r="7529" spans="1:7">
      <c r="A7529" s="3" t="s">
        <v>52</v>
      </c>
      <c r="B7529" s="3">
        <v>1997</v>
      </c>
      <c r="C7529" s="3">
        <v>273</v>
      </c>
      <c r="E7529" s="3">
        <v>2.5604795999999999</v>
      </c>
      <c r="F7529" s="3">
        <v>44.730063999999999</v>
      </c>
    </row>
    <row r="7530" spans="1:7">
      <c r="A7530" s="3" t="s">
        <v>52</v>
      </c>
      <c r="B7530" s="3">
        <v>1997</v>
      </c>
      <c r="C7530" s="3">
        <v>273</v>
      </c>
      <c r="E7530" s="3">
        <v>2.5604795999999999</v>
      </c>
      <c r="F7530" s="3">
        <v>44.730063999999999</v>
      </c>
    </row>
    <row r="7531" spans="1:7">
      <c r="A7531" s="3" t="s">
        <v>52</v>
      </c>
      <c r="B7531" s="3">
        <v>1997</v>
      </c>
      <c r="C7531" s="3">
        <v>273</v>
      </c>
      <c r="E7531" s="3">
        <v>2.5604795999999999</v>
      </c>
      <c r="F7531" s="3">
        <v>44.730063999999999</v>
      </c>
    </row>
    <row r="7532" spans="1:7">
      <c r="A7532" s="3" t="s">
        <v>52</v>
      </c>
      <c r="B7532" s="3">
        <v>1997</v>
      </c>
      <c r="C7532" s="3">
        <v>273</v>
      </c>
      <c r="E7532" s="3">
        <v>2.5604795999999999</v>
      </c>
      <c r="F7532" s="3">
        <v>44.730063999999999</v>
      </c>
    </row>
    <row r="7533" spans="1:7">
      <c r="A7533" s="3" t="s">
        <v>52</v>
      </c>
      <c r="B7533" s="3">
        <v>1997</v>
      </c>
      <c r="C7533" s="3">
        <v>273</v>
      </c>
      <c r="E7533" s="3">
        <v>2.5604795999999999</v>
      </c>
      <c r="F7533" s="3">
        <v>44.730063999999999</v>
      </c>
    </row>
    <row r="7534" spans="1:7">
      <c r="A7534" s="3" t="s">
        <v>52</v>
      </c>
      <c r="B7534" s="3">
        <v>1997</v>
      </c>
      <c r="C7534" s="3">
        <v>273</v>
      </c>
      <c r="E7534" s="3">
        <v>2.5604795999999999</v>
      </c>
      <c r="F7534" s="3">
        <v>44.730063999999999</v>
      </c>
    </row>
    <row r="7535" spans="1:7">
      <c r="A7535" s="3" t="s">
        <v>52</v>
      </c>
      <c r="B7535" s="3">
        <v>1997</v>
      </c>
      <c r="C7535" s="3">
        <v>273</v>
      </c>
      <c r="E7535" s="3">
        <v>2.5604795999999999</v>
      </c>
      <c r="F7535" s="3">
        <v>44.730063999999999</v>
      </c>
    </row>
    <row r="7536" spans="1:7">
      <c r="A7536" s="3" t="s">
        <v>52</v>
      </c>
      <c r="B7536" s="3">
        <v>1997</v>
      </c>
      <c r="C7536" s="3">
        <v>273</v>
      </c>
      <c r="E7536" s="3">
        <v>2.5604795999999999</v>
      </c>
      <c r="F7536" s="3">
        <v>44.730063999999999</v>
      </c>
    </row>
    <row r="7537" spans="1:6">
      <c r="A7537" s="3" t="s">
        <v>52</v>
      </c>
      <c r="B7537" s="3">
        <v>1997</v>
      </c>
      <c r="C7537" s="3">
        <v>273</v>
      </c>
      <c r="E7537" s="3">
        <v>2.5604795999999999</v>
      </c>
      <c r="F7537" s="3">
        <v>44.730063999999999</v>
      </c>
    </row>
    <row r="7538" spans="1:6">
      <c r="A7538" s="3" t="s">
        <v>52</v>
      </c>
      <c r="B7538" s="3">
        <v>1998</v>
      </c>
      <c r="C7538" s="3">
        <v>273</v>
      </c>
      <c r="E7538" s="3">
        <v>1.7727097999999999</v>
      </c>
      <c r="F7538" s="3">
        <v>40.920234999999998</v>
      </c>
    </row>
    <row r="7539" spans="1:6">
      <c r="A7539" s="3" t="s">
        <v>52</v>
      </c>
      <c r="B7539" s="3">
        <v>1998</v>
      </c>
      <c r="C7539" s="3">
        <v>273</v>
      </c>
      <c r="E7539" s="3">
        <v>1.7727097999999999</v>
      </c>
      <c r="F7539" s="3">
        <v>40.920234999999998</v>
      </c>
    </row>
    <row r="7540" spans="1:6">
      <c r="A7540" s="3" t="s">
        <v>52</v>
      </c>
      <c r="B7540" s="3">
        <v>1998</v>
      </c>
      <c r="C7540" s="3">
        <v>273</v>
      </c>
      <c r="E7540" s="3">
        <v>1.7727097999999999</v>
      </c>
      <c r="F7540" s="3">
        <v>40.920234999999998</v>
      </c>
    </row>
    <row r="7541" spans="1:6">
      <c r="A7541" s="3" t="s">
        <v>52</v>
      </c>
      <c r="B7541" s="3">
        <v>1998</v>
      </c>
      <c r="C7541" s="3">
        <v>273</v>
      </c>
      <c r="E7541" s="3">
        <v>1.7727097999999999</v>
      </c>
      <c r="F7541" s="3">
        <v>40.920234999999998</v>
      </c>
    </row>
    <row r="7542" spans="1:6">
      <c r="A7542" s="3" t="s">
        <v>52</v>
      </c>
      <c r="B7542" s="3">
        <v>1998</v>
      </c>
      <c r="C7542" s="3">
        <v>273</v>
      </c>
      <c r="E7542" s="3">
        <v>1.7727097999999999</v>
      </c>
      <c r="F7542" s="3">
        <v>40.920234999999998</v>
      </c>
    </row>
    <row r="7543" spans="1:6">
      <c r="A7543" s="3" t="s">
        <v>52</v>
      </c>
      <c r="B7543" s="3">
        <v>1998</v>
      </c>
      <c r="C7543" s="3">
        <v>273</v>
      </c>
      <c r="E7543" s="3">
        <v>1.7727097999999999</v>
      </c>
      <c r="F7543" s="3">
        <v>40.920234999999998</v>
      </c>
    </row>
    <row r="7544" spans="1:6">
      <c r="A7544" s="3" t="s">
        <v>52</v>
      </c>
      <c r="B7544" s="3">
        <v>1998</v>
      </c>
      <c r="C7544" s="3">
        <v>273</v>
      </c>
      <c r="E7544" s="3">
        <v>1.7727097999999999</v>
      </c>
      <c r="F7544" s="3">
        <v>40.920234999999998</v>
      </c>
    </row>
    <row r="7545" spans="1:6">
      <c r="A7545" s="3" t="s">
        <v>52</v>
      </c>
      <c r="B7545" s="3">
        <v>1998</v>
      </c>
      <c r="C7545" s="3">
        <v>273</v>
      </c>
      <c r="E7545" s="3">
        <v>1.7727097999999999</v>
      </c>
      <c r="F7545" s="3">
        <v>40.920234999999998</v>
      </c>
    </row>
    <row r="7546" spans="1:6">
      <c r="A7546" s="3" t="s">
        <v>52</v>
      </c>
      <c r="B7546" s="3">
        <v>1998</v>
      </c>
      <c r="C7546" s="3">
        <v>273</v>
      </c>
      <c r="E7546" s="3">
        <v>1.7727097999999999</v>
      </c>
      <c r="F7546" s="3">
        <v>40.920234999999998</v>
      </c>
    </row>
    <row r="7547" spans="1:6">
      <c r="A7547" s="3" t="s">
        <v>52</v>
      </c>
      <c r="B7547" s="3">
        <v>1998</v>
      </c>
      <c r="C7547" s="3">
        <v>273</v>
      </c>
      <c r="E7547" s="3">
        <v>1.7727097999999999</v>
      </c>
      <c r="F7547" s="3">
        <v>40.920234999999998</v>
      </c>
    </row>
    <row r="7548" spans="1:6">
      <c r="A7548" s="3" t="s">
        <v>52</v>
      </c>
      <c r="B7548" s="3">
        <v>1998</v>
      </c>
      <c r="C7548" s="3">
        <v>273</v>
      </c>
      <c r="E7548" s="3">
        <v>1.7727097999999999</v>
      </c>
      <c r="F7548" s="3">
        <v>40.920234999999998</v>
      </c>
    </row>
    <row r="7549" spans="1:6">
      <c r="A7549" s="3" t="s">
        <v>52</v>
      </c>
      <c r="B7549" s="3">
        <v>1998</v>
      </c>
      <c r="C7549" s="3">
        <v>273</v>
      </c>
      <c r="E7549" s="3">
        <v>1.7727097999999999</v>
      </c>
      <c r="F7549" s="3">
        <v>40.920234999999998</v>
      </c>
    </row>
    <row r="7550" spans="1:6">
      <c r="A7550" s="3" t="s">
        <v>52</v>
      </c>
      <c r="B7550" s="3">
        <v>1999</v>
      </c>
      <c r="C7550" s="3">
        <v>273</v>
      </c>
      <c r="E7550" s="3">
        <v>0.10260055999999999</v>
      </c>
      <c r="F7550" s="3">
        <v>42.042743999999999</v>
      </c>
    </row>
    <row r="7551" spans="1:6">
      <c r="A7551" s="3" t="s">
        <v>52</v>
      </c>
      <c r="B7551" s="3">
        <v>1999</v>
      </c>
      <c r="C7551" s="3">
        <v>273</v>
      </c>
      <c r="E7551" s="3">
        <v>0.10260055999999999</v>
      </c>
      <c r="F7551" s="3">
        <v>42.042743999999999</v>
      </c>
    </row>
    <row r="7552" spans="1:6">
      <c r="A7552" s="3" t="s">
        <v>52</v>
      </c>
      <c r="B7552" s="3">
        <v>1999</v>
      </c>
      <c r="C7552" s="3">
        <v>273</v>
      </c>
      <c r="E7552" s="3">
        <v>0.10260055999999999</v>
      </c>
      <c r="F7552" s="3">
        <v>42.042743999999999</v>
      </c>
    </row>
    <row r="7553" spans="1:6">
      <c r="A7553" s="3" t="s">
        <v>52</v>
      </c>
      <c r="B7553" s="3">
        <v>1999</v>
      </c>
      <c r="C7553" s="3">
        <v>273</v>
      </c>
      <c r="E7553" s="3">
        <v>0.10260055999999999</v>
      </c>
      <c r="F7553" s="3">
        <v>42.042743999999999</v>
      </c>
    </row>
    <row r="7554" spans="1:6">
      <c r="A7554" s="3" t="s">
        <v>52</v>
      </c>
      <c r="B7554" s="3">
        <v>1999</v>
      </c>
      <c r="C7554" s="3">
        <v>273</v>
      </c>
      <c r="E7554" s="3">
        <v>0.10260055999999999</v>
      </c>
      <c r="F7554" s="3">
        <v>42.042743999999999</v>
      </c>
    </row>
    <row r="7555" spans="1:6">
      <c r="A7555" s="3" t="s">
        <v>52</v>
      </c>
      <c r="B7555" s="3">
        <v>1999</v>
      </c>
      <c r="C7555" s="3">
        <v>273</v>
      </c>
      <c r="E7555" s="3">
        <v>0.10260055999999999</v>
      </c>
      <c r="F7555" s="3">
        <v>42.042743999999999</v>
      </c>
    </row>
    <row r="7556" spans="1:6">
      <c r="A7556" s="3" t="s">
        <v>52</v>
      </c>
      <c r="B7556" s="3">
        <v>1999</v>
      </c>
      <c r="C7556" s="3">
        <v>273</v>
      </c>
      <c r="E7556" s="3">
        <v>0.10260055999999999</v>
      </c>
      <c r="F7556" s="3">
        <v>42.042743999999999</v>
      </c>
    </row>
    <row r="7557" spans="1:6">
      <c r="A7557" s="3" t="s">
        <v>52</v>
      </c>
      <c r="B7557" s="3">
        <v>1999</v>
      </c>
      <c r="C7557" s="3">
        <v>273</v>
      </c>
      <c r="E7557" s="3">
        <v>0.10260055999999999</v>
      </c>
      <c r="F7557" s="3">
        <v>42.042743999999999</v>
      </c>
    </row>
    <row r="7558" spans="1:6">
      <c r="A7558" s="3" t="s">
        <v>52</v>
      </c>
      <c r="B7558" s="3">
        <v>1999</v>
      </c>
      <c r="C7558" s="3">
        <v>273</v>
      </c>
      <c r="E7558" s="3">
        <v>0.10260055999999999</v>
      </c>
      <c r="F7558" s="3">
        <v>42.042743999999999</v>
      </c>
    </row>
    <row r="7559" spans="1:6">
      <c r="A7559" s="3" t="s">
        <v>52</v>
      </c>
      <c r="B7559" s="3">
        <v>1999</v>
      </c>
      <c r="C7559" s="3">
        <v>273</v>
      </c>
      <c r="E7559" s="3">
        <v>0.10260055999999999</v>
      </c>
      <c r="F7559" s="3">
        <v>42.042743999999999</v>
      </c>
    </row>
    <row r="7560" spans="1:6">
      <c r="A7560" s="3" t="s">
        <v>52</v>
      </c>
      <c r="B7560" s="3">
        <v>1999</v>
      </c>
      <c r="C7560" s="3">
        <v>273</v>
      </c>
      <c r="E7560" s="3">
        <v>0.10260055999999999</v>
      </c>
      <c r="F7560" s="3">
        <v>42.042743999999999</v>
      </c>
    </row>
    <row r="7561" spans="1:6">
      <c r="A7561" s="3" t="s">
        <v>52</v>
      </c>
      <c r="B7561" s="3">
        <v>1999</v>
      </c>
      <c r="C7561" s="3">
        <v>273</v>
      </c>
      <c r="E7561" s="3">
        <v>0.10260055999999999</v>
      </c>
      <c r="F7561" s="3">
        <v>42.042743999999999</v>
      </c>
    </row>
    <row r="7562" spans="1:6">
      <c r="A7562" s="3" t="s">
        <v>52</v>
      </c>
      <c r="B7562" s="3">
        <v>2000</v>
      </c>
      <c r="C7562" s="3">
        <v>273</v>
      </c>
      <c r="E7562" s="3">
        <v>0.75068926999999996</v>
      </c>
      <c r="F7562" s="3">
        <v>43.820189999999997</v>
      </c>
    </row>
    <row r="7563" spans="1:6">
      <c r="A7563" s="3" t="s">
        <v>52</v>
      </c>
      <c r="B7563" s="3">
        <v>2000</v>
      </c>
      <c r="C7563" s="3">
        <v>273</v>
      </c>
      <c r="E7563" s="3">
        <v>0.75068926999999996</v>
      </c>
      <c r="F7563" s="3">
        <v>43.820189999999997</v>
      </c>
    </row>
    <row r="7564" spans="1:6">
      <c r="A7564" s="3" t="s">
        <v>52</v>
      </c>
      <c r="B7564" s="3">
        <v>2000</v>
      </c>
      <c r="C7564" s="3">
        <v>273</v>
      </c>
      <c r="E7564" s="3">
        <v>0.75068926999999996</v>
      </c>
      <c r="F7564" s="3">
        <v>43.820189999999997</v>
      </c>
    </row>
    <row r="7565" spans="1:6">
      <c r="A7565" s="3" t="s">
        <v>52</v>
      </c>
      <c r="B7565" s="3">
        <v>2000</v>
      </c>
      <c r="C7565" s="3">
        <v>273</v>
      </c>
      <c r="E7565" s="3">
        <v>0.75068926999999996</v>
      </c>
      <c r="F7565" s="3">
        <v>43.820189999999997</v>
      </c>
    </row>
    <row r="7566" spans="1:6">
      <c r="A7566" s="3" t="s">
        <v>52</v>
      </c>
      <c r="B7566" s="3">
        <v>2000</v>
      </c>
      <c r="C7566" s="3">
        <v>273</v>
      </c>
      <c r="E7566" s="3">
        <v>0.75068926999999996</v>
      </c>
      <c r="F7566" s="3">
        <v>43.820189999999997</v>
      </c>
    </row>
    <row r="7567" spans="1:6">
      <c r="A7567" s="3" t="s">
        <v>52</v>
      </c>
      <c r="B7567" s="3">
        <v>2000</v>
      </c>
      <c r="C7567" s="3">
        <v>273</v>
      </c>
      <c r="E7567" s="3">
        <v>0.75068926999999996</v>
      </c>
      <c r="F7567" s="3">
        <v>43.820189999999997</v>
      </c>
    </row>
    <row r="7568" spans="1:6">
      <c r="A7568" s="3" t="s">
        <v>52</v>
      </c>
      <c r="B7568" s="3">
        <v>2000</v>
      </c>
      <c r="C7568" s="3">
        <v>273</v>
      </c>
      <c r="E7568" s="3">
        <v>0.75068926999999996</v>
      </c>
      <c r="F7568" s="3">
        <v>43.820189999999997</v>
      </c>
    </row>
    <row r="7569" spans="1:8">
      <c r="A7569" s="3" t="s">
        <v>52</v>
      </c>
      <c r="B7569" s="3">
        <v>2000</v>
      </c>
      <c r="C7569" s="3">
        <v>273</v>
      </c>
      <c r="E7569" s="3">
        <v>0.75068926999999996</v>
      </c>
      <c r="F7569" s="3">
        <v>43.820189999999997</v>
      </c>
    </row>
    <row r="7570" spans="1:8">
      <c r="A7570" s="3" t="s">
        <v>52</v>
      </c>
      <c r="B7570" s="3">
        <v>2000</v>
      </c>
      <c r="C7570" s="3">
        <v>273</v>
      </c>
      <c r="E7570" s="3">
        <v>0.75068926999999996</v>
      </c>
      <c r="F7570" s="3">
        <v>43.820189999999997</v>
      </c>
    </row>
    <row r="7571" spans="1:8">
      <c r="A7571" s="3" t="s">
        <v>52</v>
      </c>
      <c r="B7571" s="3">
        <v>2000</v>
      </c>
      <c r="C7571" s="3">
        <v>273</v>
      </c>
      <c r="E7571" s="3">
        <v>0.75068926999999996</v>
      </c>
      <c r="F7571" s="3">
        <v>43.820189999999997</v>
      </c>
      <c r="G7571" s="3">
        <v>4.6647059999999998</v>
      </c>
    </row>
    <row r="7572" spans="1:8">
      <c r="A7572" s="3" t="s">
        <v>52</v>
      </c>
      <c r="B7572" s="3">
        <v>2000</v>
      </c>
      <c r="C7572" s="3">
        <v>273</v>
      </c>
      <c r="E7572" s="3">
        <v>0.75068926999999996</v>
      </c>
      <c r="F7572" s="3">
        <v>43.820189999999997</v>
      </c>
      <c r="G7572" s="3">
        <v>4.6647059999999998</v>
      </c>
    </row>
    <row r="7573" spans="1:8">
      <c r="A7573" s="3" t="s">
        <v>52</v>
      </c>
      <c r="B7573" s="3">
        <v>2000</v>
      </c>
      <c r="C7573" s="3">
        <v>273</v>
      </c>
      <c r="E7573" s="3">
        <v>0.75068926999999996</v>
      </c>
      <c r="F7573" s="3">
        <v>43.820189999999997</v>
      </c>
      <c r="G7573" s="3">
        <v>4.6647059999999998</v>
      </c>
    </row>
    <row r="7574" spans="1:8">
      <c r="A7574" s="3" t="s">
        <v>52</v>
      </c>
      <c r="B7574" s="3">
        <v>2001</v>
      </c>
      <c r="C7574" s="3">
        <v>273</v>
      </c>
      <c r="E7574" s="3">
        <v>1.0411488</v>
      </c>
      <c r="F7574" s="3">
        <v>40.310177000000003</v>
      </c>
      <c r="H7574" s="3">
        <v>0.52549020000000002</v>
      </c>
    </row>
    <row r="7575" spans="1:8">
      <c r="A7575" s="3" t="s">
        <v>52</v>
      </c>
      <c r="B7575" s="3">
        <v>2001</v>
      </c>
      <c r="C7575" s="3">
        <v>273</v>
      </c>
      <c r="E7575" s="3">
        <v>1.0411488</v>
      </c>
      <c r="F7575" s="3">
        <v>40.310177000000003</v>
      </c>
      <c r="G7575" s="3">
        <v>4.604762</v>
      </c>
    </row>
    <row r="7576" spans="1:8">
      <c r="A7576" s="3" t="s">
        <v>52</v>
      </c>
      <c r="B7576" s="3">
        <v>2001</v>
      </c>
      <c r="C7576" s="3">
        <v>273</v>
      </c>
      <c r="E7576" s="3">
        <v>1.0411488</v>
      </c>
      <c r="F7576" s="3">
        <v>40.310177000000003</v>
      </c>
      <c r="G7576" s="3">
        <v>4.604762</v>
      </c>
    </row>
    <row r="7577" spans="1:8">
      <c r="A7577" s="3" t="s">
        <v>52</v>
      </c>
      <c r="B7577" s="3">
        <v>2001</v>
      </c>
      <c r="C7577" s="3">
        <v>273</v>
      </c>
      <c r="E7577" s="3">
        <v>1.0411488</v>
      </c>
      <c r="F7577" s="3">
        <v>40.310177000000003</v>
      </c>
      <c r="G7577" s="3">
        <v>4.5333329999999998</v>
      </c>
    </row>
    <row r="7578" spans="1:8">
      <c r="A7578" s="3" t="s">
        <v>52</v>
      </c>
      <c r="B7578" s="3">
        <v>2001</v>
      </c>
      <c r="C7578" s="3">
        <v>273</v>
      </c>
      <c r="E7578" s="3">
        <v>1.0411488</v>
      </c>
      <c r="F7578" s="3">
        <v>40.310177000000003</v>
      </c>
      <c r="G7578" s="3">
        <v>4.6100000000000003</v>
      </c>
    </row>
    <row r="7579" spans="1:8">
      <c r="A7579" s="3" t="s">
        <v>52</v>
      </c>
      <c r="B7579" s="3">
        <v>2001</v>
      </c>
      <c r="C7579" s="3">
        <v>273</v>
      </c>
      <c r="E7579" s="3">
        <v>1.0411488</v>
      </c>
      <c r="F7579" s="3">
        <v>40.310177000000003</v>
      </c>
      <c r="G7579" s="3">
        <v>4.6399999999999997</v>
      </c>
    </row>
    <row r="7580" spans="1:8">
      <c r="A7580" s="3" t="s">
        <v>52</v>
      </c>
      <c r="B7580" s="3">
        <v>2001</v>
      </c>
      <c r="C7580" s="3">
        <v>273</v>
      </c>
      <c r="E7580" s="3">
        <v>1.0411488</v>
      </c>
      <c r="F7580" s="3">
        <v>40.310177000000003</v>
      </c>
      <c r="G7580" s="3">
        <v>4.5</v>
      </c>
    </row>
    <row r="7581" spans="1:8">
      <c r="A7581" s="3" t="s">
        <v>52</v>
      </c>
      <c r="B7581" s="3">
        <v>2001</v>
      </c>
      <c r="C7581" s="3">
        <v>273</v>
      </c>
      <c r="E7581" s="3">
        <v>1.0411488</v>
      </c>
      <c r="F7581" s="3">
        <v>40.310177000000003</v>
      </c>
      <c r="G7581" s="3">
        <v>4.0291670000000002</v>
      </c>
    </row>
    <row r="7582" spans="1:8">
      <c r="A7582" s="3" t="s">
        <v>52</v>
      </c>
      <c r="B7582" s="3">
        <v>2001</v>
      </c>
      <c r="C7582" s="3">
        <v>273</v>
      </c>
      <c r="E7582" s="3">
        <v>1.0411488</v>
      </c>
      <c r="F7582" s="3">
        <v>40.310177000000003</v>
      </c>
      <c r="G7582" s="3">
        <v>3.4904760000000001</v>
      </c>
    </row>
    <row r="7583" spans="1:8">
      <c r="A7583" s="3" t="s">
        <v>52</v>
      </c>
      <c r="B7583" s="3">
        <v>2001</v>
      </c>
      <c r="C7583" s="3">
        <v>273</v>
      </c>
      <c r="E7583" s="3">
        <v>1.0411488</v>
      </c>
      <c r="F7583" s="3">
        <v>40.310177000000003</v>
      </c>
      <c r="G7583" s="3">
        <v>2.1923080000000001</v>
      </c>
    </row>
    <row r="7584" spans="1:8">
      <c r="A7584" s="3" t="s">
        <v>52</v>
      </c>
      <c r="B7584" s="3">
        <v>2001</v>
      </c>
      <c r="C7584" s="3">
        <v>273</v>
      </c>
      <c r="E7584" s="3">
        <v>1.0411488</v>
      </c>
      <c r="F7584" s="3">
        <v>40.310177000000003</v>
      </c>
      <c r="G7584" s="3">
        <v>1.66</v>
      </c>
    </row>
    <row r="7585" spans="1:8">
      <c r="A7585" s="3" t="s">
        <v>52</v>
      </c>
      <c r="B7585" s="3">
        <v>2001</v>
      </c>
      <c r="C7585" s="3">
        <v>273</v>
      </c>
      <c r="E7585" s="3">
        <v>1.0411488</v>
      </c>
      <c r="F7585" s="3">
        <v>40.310177000000003</v>
      </c>
      <c r="G7585" s="3">
        <v>1.4370369999999999</v>
      </c>
    </row>
    <row r="7586" spans="1:8">
      <c r="A7586" s="3" t="s">
        <v>52</v>
      </c>
      <c r="B7586" s="3">
        <v>2002</v>
      </c>
      <c r="C7586" s="3">
        <v>273</v>
      </c>
      <c r="E7586" s="3">
        <v>0.99725330000000001</v>
      </c>
      <c r="F7586" s="3">
        <v>39.256138</v>
      </c>
      <c r="G7586" s="3">
        <v>4.2653850000000002</v>
      </c>
    </row>
    <row r="7587" spans="1:8">
      <c r="A7587" s="3" t="s">
        <v>52</v>
      </c>
      <c r="B7587" s="3">
        <v>2002</v>
      </c>
      <c r="C7587" s="3">
        <v>273</v>
      </c>
      <c r="E7587" s="3">
        <v>0.99725330000000001</v>
      </c>
      <c r="F7587" s="3">
        <v>39.256138</v>
      </c>
      <c r="G7587" s="3">
        <v>4.2916670000000003</v>
      </c>
    </row>
    <row r="7588" spans="1:8">
      <c r="A7588" s="3" t="s">
        <v>52</v>
      </c>
      <c r="B7588" s="3">
        <v>2002</v>
      </c>
      <c r="C7588" s="3">
        <v>273</v>
      </c>
      <c r="E7588" s="3">
        <v>0.99725330000000001</v>
      </c>
      <c r="F7588" s="3">
        <v>39.256138</v>
      </c>
      <c r="G7588" s="3">
        <v>4.4240000000000004</v>
      </c>
    </row>
    <row r="7589" spans="1:8">
      <c r="A7589" s="3" t="s">
        <v>52</v>
      </c>
      <c r="B7589" s="3">
        <v>2002</v>
      </c>
      <c r="C7589" s="3">
        <v>273</v>
      </c>
      <c r="E7589" s="3">
        <v>0.99725330000000001</v>
      </c>
      <c r="F7589" s="3">
        <v>39.256138</v>
      </c>
      <c r="G7589" s="3">
        <v>4.5217390000000002</v>
      </c>
    </row>
    <row r="7590" spans="1:8">
      <c r="A7590" s="3" t="s">
        <v>52</v>
      </c>
      <c r="B7590" s="3">
        <v>2002</v>
      </c>
      <c r="C7590" s="3">
        <v>273</v>
      </c>
      <c r="E7590" s="3">
        <v>0.99725330000000001</v>
      </c>
      <c r="F7590" s="3">
        <v>39.256138</v>
      </c>
      <c r="G7590" s="3">
        <v>4.473077</v>
      </c>
    </row>
    <row r="7591" spans="1:8">
      <c r="A7591" s="3" t="s">
        <v>52</v>
      </c>
      <c r="B7591" s="3">
        <v>2002</v>
      </c>
      <c r="C7591" s="3">
        <v>273</v>
      </c>
      <c r="E7591" s="3">
        <v>0.99725330000000001</v>
      </c>
      <c r="F7591" s="3">
        <v>39.256138</v>
      </c>
      <c r="G7591" s="3">
        <v>4.4240000000000004</v>
      </c>
    </row>
    <row r="7592" spans="1:8">
      <c r="A7592" s="3" t="s">
        <v>52</v>
      </c>
      <c r="B7592" s="3">
        <v>2002</v>
      </c>
      <c r="C7592" s="3">
        <v>273</v>
      </c>
      <c r="E7592" s="3">
        <v>0.99725330000000001</v>
      </c>
      <c r="F7592" s="3">
        <v>39.256138</v>
      </c>
      <c r="G7592" s="3">
        <v>4.4625000000000004</v>
      </c>
    </row>
    <row r="7593" spans="1:8">
      <c r="A7593" s="3" t="s">
        <v>52</v>
      </c>
      <c r="B7593" s="3">
        <v>2002</v>
      </c>
      <c r="C7593" s="3">
        <v>273</v>
      </c>
      <c r="E7593" s="3">
        <v>0.99725330000000001</v>
      </c>
      <c r="F7593" s="3">
        <v>39.256138</v>
      </c>
      <c r="G7593" s="3">
        <v>4.24</v>
      </c>
    </row>
    <row r="7594" spans="1:8">
      <c r="A7594" s="3" t="s">
        <v>52</v>
      </c>
      <c r="B7594" s="3">
        <v>2002</v>
      </c>
      <c r="C7594" s="3">
        <v>273</v>
      </c>
      <c r="E7594" s="3">
        <v>0.99725330000000001</v>
      </c>
      <c r="F7594" s="3">
        <v>39.256138</v>
      </c>
      <c r="G7594" s="3">
        <v>3.9586960000000002</v>
      </c>
    </row>
    <row r="7595" spans="1:8">
      <c r="A7595" s="3" t="s">
        <v>52</v>
      </c>
      <c r="B7595" s="3">
        <v>2002</v>
      </c>
      <c r="C7595" s="3">
        <v>273</v>
      </c>
      <c r="E7595" s="3">
        <v>0.99725330000000001</v>
      </c>
      <c r="F7595" s="3">
        <v>39.256138</v>
      </c>
      <c r="G7595" s="3">
        <v>3.6863640000000002</v>
      </c>
    </row>
    <row r="7596" spans="1:8">
      <c r="A7596" s="3" t="s">
        <v>52</v>
      </c>
      <c r="B7596" s="3">
        <v>2002</v>
      </c>
      <c r="C7596" s="3">
        <v>273</v>
      </c>
      <c r="E7596" s="3">
        <v>0.99725330000000001</v>
      </c>
      <c r="F7596" s="3">
        <v>39.256138</v>
      </c>
      <c r="G7596" s="3">
        <v>3.3219050000000001</v>
      </c>
    </row>
    <row r="7597" spans="1:8">
      <c r="A7597" s="3" t="s">
        <v>52</v>
      </c>
      <c r="B7597" s="3">
        <v>2002</v>
      </c>
      <c r="C7597" s="3">
        <v>273</v>
      </c>
      <c r="E7597" s="3">
        <v>0.99725330000000001</v>
      </c>
      <c r="F7597" s="3">
        <v>39.256138</v>
      </c>
      <c r="G7597" s="3">
        <v>3.2090909999999999</v>
      </c>
      <c r="H7597" s="3">
        <v>0.1888888</v>
      </c>
    </row>
    <row r="7598" spans="1:8">
      <c r="A7598" s="3" t="s">
        <v>52</v>
      </c>
      <c r="B7598" s="3">
        <v>2003</v>
      </c>
      <c r="C7598" s="3">
        <v>273</v>
      </c>
      <c r="E7598" s="3">
        <v>-8.840199E-2</v>
      </c>
      <c r="F7598" s="3">
        <v>41.856838000000003</v>
      </c>
      <c r="G7598" s="3">
        <v>4.45</v>
      </c>
      <c r="H7598" s="3">
        <v>0.2185425</v>
      </c>
    </row>
    <row r="7599" spans="1:8">
      <c r="A7599" s="3" t="s">
        <v>52</v>
      </c>
      <c r="B7599" s="3">
        <v>2003</v>
      </c>
      <c r="C7599" s="3">
        <v>273</v>
      </c>
      <c r="E7599" s="3">
        <v>-8.840199E-2</v>
      </c>
      <c r="F7599" s="3">
        <v>41.856838000000003</v>
      </c>
      <c r="G7599" s="3">
        <v>4.3086960000000003</v>
      </c>
    </row>
    <row r="7600" spans="1:8">
      <c r="A7600" s="3" t="s">
        <v>52</v>
      </c>
      <c r="B7600" s="3">
        <v>2003</v>
      </c>
      <c r="C7600" s="3">
        <v>273</v>
      </c>
      <c r="E7600" s="3">
        <v>-8.840199E-2</v>
      </c>
      <c r="F7600" s="3">
        <v>41.856838000000003</v>
      </c>
      <c r="G7600" s="3">
        <v>4.1541670000000002</v>
      </c>
    </row>
    <row r="7601" spans="1:8">
      <c r="A7601" s="3" t="s">
        <v>52</v>
      </c>
      <c r="B7601" s="3">
        <v>2003</v>
      </c>
      <c r="C7601" s="3">
        <v>273</v>
      </c>
      <c r="E7601" s="3">
        <v>-8.840199E-2</v>
      </c>
      <c r="F7601" s="3">
        <v>41.856838000000003</v>
      </c>
      <c r="G7601" s="3">
        <v>4.0954550000000003</v>
      </c>
    </row>
    <row r="7602" spans="1:8">
      <c r="A7602" s="3" t="s">
        <v>52</v>
      </c>
      <c r="B7602" s="3">
        <v>2003</v>
      </c>
      <c r="C7602" s="3">
        <v>273</v>
      </c>
      <c r="E7602" s="3">
        <v>-8.840199E-2</v>
      </c>
      <c r="F7602" s="3">
        <v>41.856838000000003</v>
      </c>
      <c r="G7602" s="3">
        <v>3.976191</v>
      </c>
    </row>
    <row r="7603" spans="1:8">
      <c r="A7603" s="3" t="s">
        <v>52</v>
      </c>
      <c r="B7603" s="3">
        <v>2003</v>
      </c>
      <c r="C7603" s="3">
        <v>273</v>
      </c>
      <c r="E7603" s="3">
        <v>-8.840199E-2</v>
      </c>
      <c r="F7603" s="3">
        <v>41.856838000000003</v>
      </c>
      <c r="G7603" s="3">
        <v>3.9039999999999999</v>
      </c>
    </row>
    <row r="7604" spans="1:8">
      <c r="A7604" s="3" t="s">
        <v>52</v>
      </c>
      <c r="B7604" s="3">
        <v>2003</v>
      </c>
      <c r="C7604" s="3">
        <v>273</v>
      </c>
      <c r="E7604" s="3">
        <v>-8.840199E-2</v>
      </c>
      <c r="F7604" s="3">
        <v>41.856838000000003</v>
      </c>
      <c r="G7604" s="3">
        <v>3.84</v>
      </c>
    </row>
    <row r="7605" spans="1:8">
      <c r="A7605" s="3" t="s">
        <v>52</v>
      </c>
      <c r="B7605" s="3">
        <v>2003</v>
      </c>
      <c r="C7605" s="3">
        <v>273</v>
      </c>
      <c r="E7605" s="3">
        <v>-8.840199E-2</v>
      </c>
      <c r="F7605" s="3">
        <v>41.856838000000003</v>
      </c>
      <c r="G7605" s="3">
        <v>3.7428569999999999</v>
      </c>
    </row>
    <row r="7606" spans="1:8">
      <c r="A7606" s="3" t="s">
        <v>52</v>
      </c>
      <c r="B7606" s="3">
        <v>2003</v>
      </c>
      <c r="C7606" s="3">
        <v>273</v>
      </c>
      <c r="E7606" s="3">
        <v>-8.840199E-2</v>
      </c>
      <c r="F7606" s="3">
        <v>41.856838000000003</v>
      </c>
      <c r="G7606" s="3">
        <v>3.6428569999999998</v>
      </c>
    </row>
    <row r="7607" spans="1:8">
      <c r="A7607" s="3" t="s">
        <v>52</v>
      </c>
      <c r="B7607" s="3">
        <v>2003</v>
      </c>
      <c r="C7607" s="3">
        <v>273</v>
      </c>
      <c r="E7607" s="3">
        <v>-8.840199E-2</v>
      </c>
      <c r="F7607" s="3">
        <v>41.856838000000003</v>
      </c>
      <c r="G7607" s="3">
        <v>3.5210530000000002</v>
      </c>
    </row>
    <row r="7608" spans="1:8">
      <c r="A7608" s="3" t="s">
        <v>52</v>
      </c>
      <c r="B7608" s="3">
        <v>2003</v>
      </c>
      <c r="C7608" s="3">
        <v>273</v>
      </c>
      <c r="E7608" s="3">
        <v>-8.840199E-2</v>
      </c>
      <c r="F7608" s="3">
        <v>41.856838000000003</v>
      </c>
      <c r="G7608" s="3">
        <v>3.5047619999999999</v>
      </c>
    </row>
    <row r="7609" spans="1:8">
      <c r="A7609" s="3" t="s">
        <v>52</v>
      </c>
      <c r="B7609" s="3">
        <v>2003</v>
      </c>
      <c r="C7609" s="3">
        <v>273</v>
      </c>
      <c r="E7609" s="3">
        <v>-8.840199E-2</v>
      </c>
      <c r="F7609" s="3">
        <v>41.856838000000003</v>
      </c>
      <c r="G7609" s="3">
        <v>3.3562500000000002</v>
      </c>
      <c r="H7609" s="3">
        <v>4.7619099999999998E-2</v>
      </c>
    </row>
    <row r="7610" spans="1:8">
      <c r="A7610" s="3" t="s">
        <v>52</v>
      </c>
      <c r="B7610" s="3">
        <v>2004</v>
      </c>
      <c r="C7610" s="3">
        <v>273</v>
      </c>
      <c r="E7610" s="3">
        <v>0.74887400999999998</v>
      </c>
      <c r="F7610" s="3">
        <v>44.224907000000002</v>
      </c>
      <c r="G7610" s="3">
        <v>3.746842</v>
      </c>
      <c r="H7610" s="3">
        <v>9.1666700000000004E-2</v>
      </c>
    </row>
    <row r="7611" spans="1:8">
      <c r="A7611" s="3" t="s">
        <v>52</v>
      </c>
      <c r="B7611" s="3">
        <v>2004</v>
      </c>
      <c r="C7611" s="3">
        <v>273</v>
      </c>
      <c r="E7611" s="3">
        <v>0.74887400999999998</v>
      </c>
      <c r="F7611" s="3">
        <v>44.224907000000002</v>
      </c>
      <c r="G7611" s="3">
        <v>3.6227269999999998</v>
      </c>
    </row>
    <row r="7612" spans="1:8">
      <c r="A7612" s="3" t="s">
        <v>52</v>
      </c>
      <c r="B7612" s="3">
        <v>2004</v>
      </c>
      <c r="C7612" s="3">
        <v>273</v>
      </c>
      <c r="E7612" s="3">
        <v>0.74887400999999998</v>
      </c>
      <c r="F7612" s="3">
        <v>44.224907000000002</v>
      </c>
      <c r="G7612" s="3">
        <v>3.6484209999999999</v>
      </c>
    </row>
    <row r="7613" spans="1:8">
      <c r="A7613" s="3" t="s">
        <v>52</v>
      </c>
      <c r="B7613" s="3">
        <v>2004</v>
      </c>
      <c r="C7613" s="3">
        <v>273</v>
      </c>
      <c r="E7613" s="3">
        <v>0.74887400999999998</v>
      </c>
      <c r="F7613" s="3">
        <v>44.224907000000002</v>
      </c>
      <c r="G7613" s="3">
        <v>3.5949810000000002</v>
      </c>
    </row>
    <row r="7614" spans="1:8">
      <c r="A7614" s="3" t="s">
        <v>52</v>
      </c>
      <c r="B7614" s="3">
        <v>2004</v>
      </c>
      <c r="C7614" s="3">
        <v>273</v>
      </c>
      <c r="E7614" s="3">
        <v>0.74887400999999998</v>
      </c>
      <c r="F7614" s="3">
        <v>44.224907000000002</v>
      </c>
      <c r="G7614" s="3">
        <v>3.7063160000000002</v>
      </c>
    </row>
    <row r="7615" spans="1:8">
      <c r="A7615" s="3" t="s">
        <v>52</v>
      </c>
      <c r="B7615" s="3">
        <v>2004</v>
      </c>
      <c r="C7615" s="3">
        <v>273</v>
      </c>
      <c r="E7615" s="3">
        <v>0.74887400999999998</v>
      </c>
      <c r="F7615" s="3">
        <v>44.224907000000002</v>
      </c>
      <c r="G7615" s="3">
        <v>3.6346219999999998</v>
      </c>
    </row>
    <row r="7616" spans="1:8">
      <c r="A7616" s="3" t="s">
        <v>52</v>
      </c>
      <c r="B7616" s="3">
        <v>2004</v>
      </c>
      <c r="C7616" s="3">
        <v>273</v>
      </c>
      <c r="E7616" s="3">
        <v>0.74887400999999998</v>
      </c>
      <c r="F7616" s="3">
        <v>44.224907000000002</v>
      </c>
      <c r="G7616" s="3">
        <v>3.7147060000000001</v>
      </c>
    </row>
    <row r="7617" spans="1:8">
      <c r="A7617" s="3" t="s">
        <v>52</v>
      </c>
      <c r="B7617" s="3">
        <v>2004</v>
      </c>
      <c r="C7617" s="3">
        <v>273</v>
      </c>
      <c r="E7617" s="3">
        <v>0.74887400999999998</v>
      </c>
      <c r="F7617" s="3">
        <v>44.224907000000002</v>
      </c>
      <c r="G7617" s="3">
        <v>3.6510310000000001</v>
      </c>
    </row>
    <row r="7618" spans="1:8">
      <c r="A7618" s="3" t="s">
        <v>52</v>
      </c>
      <c r="B7618" s="3">
        <v>2004</v>
      </c>
      <c r="C7618" s="3">
        <v>273</v>
      </c>
      <c r="E7618" s="3">
        <v>0.74887400999999998</v>
      </c>
      <c r="F7618" s="3">
        <v>44.224907000000002</v>
      </c>
      <c r="G7618" s="3">
        <v>3.6753079999999998</v>
      </c>
    </row>
    <row r="7619" spans="1:8">
      <c r="A7619" s="3" t="s">
        <v>52</v>
      </c>
      <c r="B7619" s="3">
        <v>2004</v>
      </c>
      <c r="C7619" s="3">
        <v>273</v>
      </c>
      <c r="E7619" s="3">
        <v>0.74887400999999998</v>
      </c>
      <c r="F7619" s="3">
        <v>44.224907000000002</v>
      </c>
      <c r="G7619" s="3">
        <v>3.6728339999999999</v>
      </c>
      <c r="H7619" s="3">
        <v>-7.6994099999999996E-2</v>
      </c>
    </row>
    <row r="7620" spans="1:8">
      <c r="A7620" s="3" t="s">
        <v>52</v>
      </c>
      <c r="B7620" s="3">
        <v>2004</v>
      </c>
      <c r="C7620" s="3">
        <v>273</v>
      </c>
      <c r="E7620" s="3">
        <v>0.74887400999999998</v>
      </c>
      <c r="F7620" s="3">
        <v>44.224907000000002</v>
      </c>
      <c r="G7620" s="3">
        <v>3.674067</v>
      </c>
      <c r="H7620" s="3">
        <v>-7.2833800000000004E-2</v>
      </c>
    </row>
    <row r="7621" spans="1:8">
      <c r="A7621" s="3" t="s">
        <v>52</v>
      </c>
      <c r="B7621" s="3">
        <v>2004</v>
      </c>
      <c r="C7621" s="3">
        <v>273</v>
      </c>
      <c r="E7621" s="3">
        <v>0.74887400999999998</v>
      </c>
      <c r="F7621" s="3">
        <v>44.224907000000002</v>
      </c>
      <c r="G7621" s="3">
        <v>3.6668780000000001</v>
      </c>
      <c r="H7621" s="3">
        <v>-9.5944000000000002E-2</v>
      </c>
    </row>
    <row r="7622" spans="1:8">
      <c r="A7622" s="3" t="s">
        <v>52</v>
      </c>
      <c r="B7622" s="3">
        <v>2005</v>
      </c>
      <c r="C7622" s="3">
        <v>273</v>
      </c>
      <c r="E7622" s="3">
        <v>1.6388332999999999</v>
      </c>
      <c r="F7622" s="3">
        <v>40.756892999999998</v>
      </c>
      <c r="G7622" s="3">
        <v>3.5393970000000001</v>
      </c>
      <c r="H7622" s="3">
        <v>-0.1066841</v>
      </c>
    </row>
    <row r="7623" spans="1:8">
      <c r="A7623" s="3" t="s">
        <v>52</v>
      </c>
      <c r="B7623" s="3">
        <v>2005</v>
      </c>
      <c r="C7623" s="3">
        <v>273</v>
      </c>
      <c r="E7623" s="3">
        <v>1.6388332999999999</v>
      </c>
      <c r="F7623" s="3">
        <v>40.756892999999998</v>
      </c>
      <c r="G7623" s="3">
        <v>3.496013</v>
      </c>
    </row>
    <row r="7624" spans="1:8">
      <c r="A7624" s="3" t="s">
        <v>52</v>
      </c>
      <c r="B7624" s="3">
        <v>2005</v>
      </c>
      <c r="C7624" s="3">
        <v>273</v>
      </c>
      <c r="E7624" s="3">
        <v>1.6388332999999999</v>
      </c>
      <c r="F7624" s="3">
        <v>40.756892999999998</v>
      </c>
      <c r="G7624" s="3">
        <v>3.5476969999999999</v>
      </c>
    </row>
    <row r="7625" spans="1:8">
      <c r="A7625" s="3" t="s">
        <v>52</v>
      </c>
      <c r="B7625" s="3">
        <v>2005</v>
      </c>
      <c r="C7625" s="3">
        <v>273</v>
      </c>
      <c r="E7625" s="3">
        <v>1.6388332999999999</v>
      </c>
      <c r="F7625" s="3">
        <v>40.756892999999998</v>
      </c>
      <c r="G7625" s="3">
        <v>3.5399310000000002</v>
      </c>
    </row>
    <row r="7626" spans="1:8">
      <c r="A7626" s="3" t="s">
        <v>52</v>
      </c>
      <c r="B7626" s="3">
        <v>2005</v>
      </c>
      <c r="C7626" s="3">
        <v>273</v>
      </c>
      <c r="E7626" s="3">
        <v>1.6388332999999999</v>
      </c>
      <c r="F7626" s="3">
        <v>40.756892999999998</v>
      </c>
      <c r="G7626" s="3">
        <v>3.5014050000000001</v>
      </c>
    </row>
    <row r="7627" spans="1:8">
      <c r="A7627" s="3" t="s">
        <v>52</v>
      </c>
      <c r="B7627" s="3">
        <v>2005</v>
      </c>
      <c r="C7627" s="3">
        <v>273</v>
      </c>
      <c r="E7627" s="3">
        <v>1.6388332999999999</v>
      </c>
      <c r="F7627" s="3">
        <v>40.756892999999998</v>
      </c>
      <c r="G7627" s="3">
        <v>3.4682369999999998</v>
      </c>
    </row>
    <row r="7628" spans="1:8">
      <c r="A7628" s="3" t="s">
        <v>52</v>
      </c>
      <c r="B7628" s="3">
        <v>2005</v>
      </c>
      <c r="C7628" s="3">
        <v>273</v>
      </c>
      <c r="E7628" s="3">
        <v>1.6388332999999999</v>
      </c>
      <c r="F7628" s="3">
        <v>40.756892999999998</v>
      </c>
      <c r="G7628" s="3">
        <v>3.4708399999999999</v>
      </c>
    </row>
    <row r="7629" spans="1:8">
      <c r="A7629" s="3" t="s">
        <v>52</v>
      </c>
      <c r="B7629" s="3">
        <v>2005</v>
      </c>
      <c r="C7629" s="3">
        <v>273</v>
      </c>
      <c r="E7629" s="3">
        <v>1.6388332999999999</v>
      </c>
      <c r="F7629" s="3">
        <v>40.756892999999998</v>
      </c>
      <c r="G7629" s="3">
        <v>3.5006309999999998</v>
      </c>
    </row>
    <row r="7630" spans="1:8">
      <c r="A7630" s="3" t="s">
        <v>52</v>
      </c>
      <c r="B7630" s="3">
        <v>2005</v>
      </c>
      <c r="C7630" s="3">
        <v>273</v>
      </c>
      <c r="E7630" s="3">
        <v>1.6388332999999999</v>
      </c>
      <c r="F7630" s="3">
        <v>40.756892999999998</v>
      </c>
      <c r="G7630" s="3">
        <v>3.4353639999999999</v>
      </c>
    </row>
    <row r="7631" spans="1:8">
      <c r="A7631" s="3" t="s">
        <v>52</v>
      </c>
      <c r="B7631" s="3">
        <v>2005</v>
      </c>
      <c r="C7631" s="3">
        <v>273</v>
      </c>
      <c r="E7631" s="3">
        <v>1.6388332999999999</v>
      </c>
      <c r="F7631" s="3">
        <v>40.756892999999998</v>
      </c>
      <c r="G7631" s="3">
        <v>3.4623569999999999</v>
      </c>
      <c r="H7631" s="3">
        <v>4.5705000000000003E-2</v>
      </c>
    </row>
    <row r="7632" spans="1:8">
      <c r="A7632" s="3" t="s">
        <v>52</v>
      </c>
      <c r="B7632" s="3">
        <v>2005</v>
      </c>
      <c r="C7632" s="3">
        <v>273</v>
      </c>
      <c r="E7632" s="3">
        <v>1.6388332999999999</v>
      </c>
      <c r="F7632" s="3">
        <v>40.756892999999998</v>
      </c>
      <c r="G7632" s="3">
        <v>3.4729999999999999</v>
      </c>
      <c r="H7632" s="3">
        <v>0.138187</v>
      </c>
    </row>
    <row r="7633" spans="1:8">
      <c r="A7633" s="3" t="s">
        <v>52</v>
      </c>
      <c r="B7633" s="3">
        <v>2005</v>
      </c>
      <c r="C7633" s="3">
        <v>273</v>
      </c>
      <c r="E7633" s="3">
        <v>1.6388332999999999</v>
      </c>
      <c r="F7633" s="3">
        <v>40.756892999999998</v>
      </c>
      <c r="G7633" s="3">
        <v>3.4652289999999999</v>
      </c>
      <c r="H7633" s="3">
        <v>9.8456100000000005E-2</v>
      </c>
    </row>
    <row r="7634" spans="1:8">
      <c r="A7634" s="3" t="s">
        <v>52</v>
      </c>
      <c r="B7634" s="3">
        <v>2006</v>
      </c>
      <c r="C7634" s="3">
        <v>273</v>
      </c>
      <c r="E7634" s="3">
        <v>1.6306746999999999</v>
      </c>
      <c r="F7634" s="3">
        <v>38.523884000000002</v>
      </c>
      <c r="G7634" s="3">
        <v>3.2536640000000001</v>
      </c>
      <c r="H7634" s="3">
        <v>0.1145297</v>
      </c>
    </row>
    <row r="7635" spans="1:8">
      <c r="A7635" s="3" t="s">
        <v>52</v>
      </c>
      <c r="B7635" s="3">
        <v>2006</v>
      </c>
      <c r="C7635" s="3">
        <v>273</v>
      </c>
      <c r="E7635" s="3">
        <v>1.6306746999999999</v>
      </c>
      <c r="F7635" s="3">
        <v>38.523884000000002</v>
      </c>
      <c r="G7635" s="3">
        <v>3.2573270000000001</v>
      </c>
    </row>
    <row r="7636" spans="1:8">
      <c r="A7636" s="3" t="s">
        <v>52</v>
      </c>
      <c r="B7636" s="3">
        <v>2006</v>
      </c>
      <c r="C7636" s="3">
        <v>273</v>
      </c>
      <c r="E7636" s="3">
        <v>1.6306746999999999</v>
      </c>
      <c r="F7636" s="3">
        <v>38.523884000000002</v>
      </c>
      <c r="G7636" s="3">
        <v>3.3782570000000001</v>
      </c>
    </row>
    <row r="7637" spans="1:8">
      <c r="A7637" s="3" t="s">
        <v>52</v>
      </c>
      <c r="B7637" s="3">
        <v>2006</v>
      </c>
      <c r="C7637" s="3">
        <v>273</v>
      </c>
      <c r="E7637" s="3">
        <v>1.6306746999999999</v>
      </c>
      <c r="F7637" s="3">
        <v>38.523884000000002</v>
      </c>
      <c r="G7637" s="3">
        <v>3.3729460000000002</v>
      </c>
    </row>
    <row r="7638" spans="1:8">
      <c r="A7638" s="3" t="s">
        <v>52</v>
      </c>
      <c r="B7638" s="3">
        <v>2006</v>
      </c>
      <c r="C7638" s="3">
        <v>273</v>
      </c>
      <c r="E7638" s="3">
        <v>1.6306746999999999</v>
      </c>
      <c r="F7638" s="3">
        <v>38.523884000000002</v>
      </c>
      <c r="G7638" s="3">
        <v>3.377481</v>
      </c>
    </row>
    <row r="7639" spans="1:8">
      <c r="A7639" s="3" t="s">
        <v>52</v>
      </c>
      <c r="B7639" s="3">
        <v>2006</v>
      </c>
      <c r="C7639" s="3">
        <v>273</v>
      </c>
      <c r="E7639" s="3">
        <v>1.6306746999999999</v>
      </c>
      <c r="F7639" s="3">
        <v>38.523884000000002</v>
      </c>
      <c r="G7639" s="3">
        <v>3.405932</v>
      </c>
    </row>
    <row r="7640" spans="1:8">
      <c r="A7640" s="3" t="s">
        <v>52</v>
      </c>
      <c r="B7640" s="3">
        <v>2006</v>
      </c>
      <c r="C7640" s="3">
        <v>273</v>
      </c>
      <c r="E7640" s="3">
        <v>1.6306746999999999</v>
      </c>
      <c r="F7640" s="3">
        <v>38.523884000000002</v>
      </c>
      <c r="G7640" s="3">
        <v>3.3544999999999998</v>
      </c>
    </row>
    <row r="7641" spans="1:8">
      <c r="A7641" s="3" t="s">
        <v>52</v>
      </c>
      <c r="B7641" s="3">
        <v>2006</v>
      </c>
      <c r="C7641" s="3">
        <v>273</v>
      </c>
      <c r="E7641" s="3">
        <v>1.6306746999999999</v>
      </c>
      <c r="F7641" s="3">
        <v>38.523884000000002</v>
      </c>
      <c r="G7641" s="3">
        <v>3.4492370000000001</v>
      </c>
    </row>
    <row r="7642" spans="1:8">
      <c r="A7642" s="3" t="s">
        <v>52</v>
      </c>
      <c r="B7642" s="3">
        <v>2006</v>
      </c>
      <c r="C7642" s="3">
        <v>273</v>
      </c>
      <c r="E7642" s="3">
        <v>1.6306746999999999</v>
      </c>
      <c r="F7642" s="3">
        <v>38.523884000000002</v>
      </c>
      <c r="G7642" s="3">
        <v>3.3821080000000001</v>
      </c>
    </row>
    <row r="7643" spans="1:8">
      <c r="A7643" s="3" t="s">
        <v>52</v>
      </c>
      <c r="B7643" s="3">
        <v>2006</v>
      </c>
      <c r="C7643" s="3">
        <v>273</v>
      </c>
      <c r="E7643" s="3">
        <v>1.6306746999999999</v>
      </c>
      <c r="F7643" s="3">
        <v>38.523884000000002</v>
      </c>
      <c r="G7643" s="3">
        <v>3.3876249999999999</v>
      </c>
    </row>
    <row r="7644" spans="1:8">
      <c r="A7644" s="3" t="s">
        <v>52</v>
      </c>
      <c r="B7644" s="3">
        <v>2006</v>
      </c>
      <c r="C7644" s="3">
        <v>273</v>
      </c>
      <c r="E7644" s="3">
        <v>1.6306746999999999</v>
      </c>
      <c r="F7644" s="3">
        <v>38.523884000000002</v>
      </c>
      <c r="G7644" s="3">
        <v>3.3292630000000001</v>
      </c>
    </row>
    <row r="7645" spans="1:8">
      <c r="A7645" s="3" t="s">
        <v>52</v>
      </c>
      <c r="B7645" s="3">
        <v>2006</v>
      </c>
      <c r="C7645" s="3">
        <v>273</v>
      </c>
      <c r="E7645" s="3">
        <v>1.6306746999999999</v>
      </c>
      <c r="F7645" s="3">
        <v>38.523884000000002</v>
      </c>
      <c r="G7645" s="3">
        <v>3.4289839999999998</v>
      </c>
    </row>
    <row r="7646" spans="1:8">
      <c r="A7646" s="3" t="s">
        <v>52</v>
      </c>
      <c r="B7646" s="3">
        <v>2007</v>
      </c>
      <c r="C7646" s="3">
        <v>273</v>
      </c>
      <c r="E7646" s="3">
        <v>1.7617750000000001</v>
      </c>
      <c r="F7646" s="3">
        <v>37.422778999999998</v>
      </c>
      <c r="G7646" s="3">
        <v>3.7244120000000001</v>
      </c>
      <c r="H7646" s="3">
        <v>-0.1752454</v>
      </c>
    </row>
    <row r="7647" spans="1:8">
      <c r="A7647" s="3" t="s">
        <v>52</v>
      </c>
      <c r="B7647" s="3">
        <v>2007</v>
      </c>
      <c r="C7647" s="3">
        <v>273</v>
      </c>
      <c r="E7647" s="3">
        <v>1.7617750000000001</v>
      </c>
      <c r="F7647" s="3">
        <v>37.422778999999998</v>
      </c>
      <c r="G7647" s="3">
        <v>3.7114690000000001</v>
      </c>
    </row>
    <row r="7648" spans="1:8">
      <c r="A7648" s="3" t="s">
        <v>52</v>
      </c>
      <c r="B7648" s="3">
        <v>2007</v>
      </c>
      <c r="C7648" s="3">
        <v>273</v>
      </c>
      <c r="E7648" s="3">
        <v>1.7617750000000001</v>
      </c>
      <c r="F7648" s="3">
        <v>37.422778999999998</v>
      </c>
      <c r="G7648" s="3">
        <v>3.7380390000000001</v>
      </c>
    </row>
    <row r="7649" spans="1:8">
      <c r="A7649" s="3" t="s">
        <v>52</v>
      </c>
      <c r="B7649" s="3">
        <v>2007</v>
      </c>
      <c r="C7649" s="3">
        <v>273</v>
      </c>
      <c r="E7649" s="3">
        <v>1.7617750000000001</v>
      </c>
      <c r="F7649" s="3">
        <v>37.422778999999998</v>
      </c>
      <c r="G7649" s="3">
        <v>3.6992590000000001</v>
      </c>
    </row>
    <row r="7650" spans="1:8">
      <c r="A7650" s="3" t="s">
        <v>52</v>
      </c>
      <c r="B7650" s="3">
        <v>2007</v>
      </c>
      <c r="C7650" s="3">
        <v>273</v>
      </c>
      <c r="E7650" s="3">
        <v>1.7617750000000001</v>
      </c>
      <c r="F7650" s="3">
        <v>37.422778999999998</v>
      </c>
      <c r="G7650" s="3">
        <v>3.6218300000000001</v>
      </c>
    </row>
    <row r="7651" spans="1:8">
      <c r="A7651" s="3" t="s">
        <v>52</v>
      </c>
      <c r="B7651" s="3">
        <v>2007</v>
      </c>
      <c r="C7651" s="3">
        <v>273</v>
      </c>
      <c r="E7651" s="3">
        <v>1.7617750000000001</v>
      </c>
      <c r="F7651" s="3">
        <v>37.422778999999998</v>
      </c>
      <c r="G7651" s="3">
        <v>3.6649949999999998</v>
      </c>
    </row>
    <row r="7652" spans="1:8">
      <c r="A7652" s="3" t="s">
        <v>52</v>
      </c>
      <c r="B7652" s="3">
        <v>2007</v>
      </c>
      <c r="C7652" s="3">
        <v>273</v>
      </c>
      <c r="E7652" s="3">
        <v>1.7617750000000001</v>
      </c>
      <c r="F7652" s="3">
        <v>37.422778999999998</v>
      </c>
      <c r="G7652" s="3">
        <v>3.6396950000000001</v>
      </c>
    </row>
    <row r="7653" spans="1:8">
      <c r="A7653" s="3" t="s">
        <v>52</v>
      </c>
      <c r="B7653" s="3">
        <v>2007</v>
      </c>
      <c r="C7653" s="3">
        <v>273</v>
      </c>
      <c r="E7653" s="3">
        <v>1.7617750000000001</v>
      </c>
      <c r="F7653" s="3">
        <v>37.422778999999998</v>
      </c>
      <c r="G7653" s="3">
        <v>3.6113369999999998</v>
      </c>
    </row>
    <row r="7654" spans="1:8">
      <c r="A7654" s="3" t="s">
        <v>52</v>
      </c>
      <c r="B7654" s="3">
        <v>2007</v>
      </c>
      <c r="C7654" s="3">
        <v>273</v>
      </c>
      <c r="E7654" s="3">
        <v>1.7617750000000001</v>
      </c>
      <c r="F7654" s="3">
        <v>37.422778999999998</v>
      </c>
      <c r="G7654" s="3">
        <v>3.3764029999999998</v>
      </c>
    </row>
    <row r="7655" spans="1:8">
      <c r="A7655" s="3" t="s">
        <v>52</v>
      </c>
      <c r="B7655" s="3">
        <v>2007</v>
      </c>
      <c r="C7655" s="3">
        <v>273</v>
      </c>
      <c r="E7655" s="3">
        <v>1.7617750000000001</v>
      </c>
      <c r="F7655" s="3">
        <v>37.422778999999998</v>
      </c>
      <c r="G7655" s="3">
        <v>3.3996029999999999</v>
      </c>
    </row>
    <row r="7656" spans="1:8">
      <c r="A7656" s="3" t="s">
        <v>52</v>
      </c>
      <c r="B7656" s="3">
        <v>2007</v>
      </c>
      <c r="C7656" s="3">
        <v>273</v>
      </c>
      <c r="E7656" s="3">
        <v>1.7617750000000001</v>
      </c>
      <c r="F7656" s="3">
        <v>37.422778999999998</v>
      </c>
      <c r="G7656" s="3">
        <v>3.4616069999999999</v>
      </c>
    </row>
    <row r="7657" spans="1:8">
      <c r="A7657" s="3" t="s">
        <v>52</v>
      </c>
      <c r="B7657" s="3">
        <v>2007</v>
      </c>
      <c r="C7657" s="3">
        <v>273</v>
      </c>
      <c r="E7657" s="3">
        <v>1.7617750000000001</v>
      </c>
      <c r="F7657" s="3">
        <v>37.422778999999998</v>
      </c>
      <c r="G7657" s="3">
        <v>3.211112</v>
      </c>
    </row>
    <row r="7658" spans="1:8">
      <c r="A7658" s="3" t="s">
        <v>52</v>
      </c>
      <c r="B7658" s="3">
        <v>2008</v>
      </c>
      <c r="C7658" s="3">
        <v>273</v>
      </c>
      <c r="E7658" s="3">
        <v>1.4699409000000001</v>
      </c>
      <c r="F7658" s="3">
        <v>37.205021000000002</v>
      </c>
      <c r="G7658" s="3">
        <v>3.6551990000000001</v>
      </c>
      <c r="H7658" s="3">
        <v>0.23281019999999999</v>
      </c>
    </row>
    <row r="7659" spans="1:8">
      <c r="A7659" s="3" t="s">
        <v>52</v>
      </c>
      <c r="B7659" s="3">
        <v>2008</v>
      </c>
      <c r="C7659" s="3">
        <v>273</v>
      </c>
      <c r="E7659" s="3">
        <v>1.4699409000000001</v>
      </c>
      <c r="F7659" s="3">
        <v>37.205021000000002</v>
      </c>
      <c r="G7659" s="3">
        <v>3.5178419999999999</v>
      </c>
    </row>
    <row r="7660" spans="1:8">
      <c r="A7660" s="3" t="s">
        <v>52</v>
      </c>
      <c r="B7660" s="3">
        <v>2008</v>
      </c>
      <c r="C7660" s="3">
        <v>273</v>
      </c>
      <c r="E7660" s="3">
        <v>1.4699409000000001</v>
      </c>
      <c r="F7660" s="3">
        <v>37.205021000000002</v>
      </c>
      <c r="G7660" s="3">
        <v>3.2688519999999999</v>
      </c>
    </row>
    <row r="7661" spans="1:8">
      <c r="A7661" s="3" t="s">
        <v>52</v>
      </c>
      <c r="B7661" s="3">
        <v>2008</v>
      </c>
      <c r="C7661" s="3">
        <v>273</v>
      </c>
      <c r="E7661" s="3">
        <v>1.4699409000000001</v>
      </c>
      <c r="F7661" s="3">
        <v>37.205021000000002</v>
      </c>
      <c r="G7661" s="3">
        <v>3.1780819999999999</v>
      </c>
    </row>
    <row r="7662" spans="1:8">
      <c r="A7662" s="3" t="s">
        <v>52</v>
      </c>
      <c r="B7662" s="3">
        <v>2008</v>
      </c>
      <c r="C7662" s="3">
        <v>273</v>
      </c>
      <c r="E7662" s="3">
        <v>1.4699409000000001</v>
      </c>
      <c r="F7662" s="3">
        <v>37.205021000000002</v>
      </c>
      <c r="G7662" s="3">
        <v>3.1240100000000002</v>
      </c>
    </row>
    <row r="7663" spans="1:8">
      <c r="A7663" s="3" t="s">
        <v>52</v>
      </c>
      <c r="B7663" s="3">
        <v>2008</v>
      </c>
      <c r="C7663" s="3">
        <v>273</v>
      </c>
      <c r="E7663" s="3">
        <v>1.4699409000000001</v>
      </c>
      <c r="F7663" s="3">
        <v>37.205021000000002</v>
      </c>
      <c r="G7663" s="3">
        <v>3.015107</v>
      </c>
    </row>
    <row r="7664" spans="1:8">
      <c r="A7664" s="3" t="s">
        <v>52</v>
      </c>
      <c r="B7664" s="3">
        <v>2008</v>
      </c>
      <c r="C7664" s="3">
        <v>273</v>
      </c>
      <c r="E7664" s="3">
        <v>1.4699409000000001</v>
      </c>
      <c r="F7664" s="3">
        <v>37.205021000000002</v>
      </c>
      <c r="G7664" s="3">
        <v>2.9655330000000002</v>
      </c>
    </row>
    <row r="7665" spans="1:8">
      <c r="A7665" s="3" t="s">
        <v>52</v>
      </c>
      <c r="B7665" s="3">
        <v>2008</v>
      </c>
      <c r="C7665" s="3">
        <v>273</v>
      </c>
      <c r="E7665" s="3">
        <v>1.4699409000000001</v>
      </c>
      <c r="F7665" s="3">
        <v>37.205021000000002</v>
      </c>
      <c r="G7665" s="3">
        <v>2.8293590000000002</v>
      </c>
    </row>
    <row r="7666" spans="1:8">
      <c r="A7666" s="3" t="s">
        <v>52</v>
      </c>
      <c r="B7666" s="3">
        <v>2008</v>
      </c>
      <c r="C7666" s="3">
        <v>273</v>
      </c>
      <c r="E7666" s="3">
        <v>1.4699409000000001</v>
      </c>
      <c r="F7666" s="3">
        <v>37.205021000000002</v>
      </c>
      <c r="G7666" s="3">
        <v>2.6374789999999999</v>
      </c>
    </row>
    <row r="7667" spans="1:8">
      <c r="A7667" s="3" t="s">
        <v>52</v>
      </c>
      <c r="B7667" s="3">
        <v>2008</v>
      </c>
      <c r="C7667" s="3">
        <v>273</v>
      </c>
      <c r="E7667" s="3">
        <v>1.4699409000000001</v>
      </c>
      <c r="F7667" s="3">
        <v>37.205021000000002</v>
      </c>
      <c r="G7667" s="3">
        <v>1.2931600000000001</v>
      </c>
    </row>
    <row r="7668" spans="1:8">
      <c r="A7668" s="3" t="s">
        <v>52</v>
      </c>
      <c r="B7668" s="3">
        <v>2008</v>
      </c>
      <c r="C7668" s="3">
        <v>273</v>
      </c>
      <c r="E7668" s="3">
        <v>1.4699409000000001</v>
      </c>
      <c r="F7668" s="3">
        <v>37.205021000000002</v>
      </c>
      <c r="G7668" s="3">
        <v>0.49507099999999998</v>
      </c>
    </row>
    <row r="7669" spans="1:8">
      <c r="A7669" s="3" t="s">
        <v>52</v>
      </c>
      <c r="B7669" s="3">
        <v>2008</v>
      </c>
      <c r="C7669" s="3">
        <v>273</v>
      </c>
      <c r="E7669" s="3">
        <v>1.4699409000000001</v>
      </c>
      <c r="F7669" s="3">
        <v>37.205021000000002</v>
      </c>
      <c r="G7669" s="3">
        <v>-7.9464000000000007E-2</v>
      </c>
      <c r="H7669" s="3">
        <v>-0.75908030000000004</v>
      </c>
    </row>
    <row r="7670" spans="1:8">
      <c r="A7670" s="3" t="s">
        <v>52</v>
      </c>
      <c r="B7670" s="3">
        <v>2009</v>
      </c>
      <c r="C7670" s="3">
        <v>273</v>
      </c>
      <c r="E7670" s="3">
        <v>1.6885382</v>
      </c>
      <c r="F7670" s="3">
        <v>42.491123000000002</v>
      </c>
      <c r="G7670" s="3">
        <v>2.24553</v>
      </c>
      <c r="H7670" s="3">
        <v>-1.3023480000000001</v>
      </c>
    </row>
    <row r="7671" spans="1:8">
      <c r="A7671" s="3" t="s">
        <v>52</v>
      </c>
      <c r="B7671" s="3">
        <v>2009</v>
      </c>
      <c r="C7671" s="3">
        <v>273</v>
      </c>
      <c r="E7671" s="3">
        <v>1.6885382</v>
      </c>
      <c r="F7671" s="3">
        <v>42.491123000000002</v>
      </c>
      <c r="G7671" s="3">
        <v>2.080603</v>
      </c>
    </row>
    <row r="7672" spans="1:8">
      <c r="A7672" s="3" t="s">
        <v>52</v>
      </c>
      <c r="B7672" s="3">
        <v>2009</v>
      </c>
      <c r="C7672" s="3">
        <v>273</v>
      </c>
      <c r="E7672" s="3">
        <v>1.6885382</v>
      </c>
      <c r="F7672" s="3">
        <v>42.491123000000002</v>
      </c>
      <c r="G7672" s="3">
        <v>1.9696899999999999</v>
      </c>
    </row>
    <row r="7673" spans="1:8">
      <c r="A7673" s="3" t="s">
        <v>52</v>
      </c>
      <c r="B7673" s="3">
        <v>2009</v>
      </c>
      <c r="C7673" s="3">
        <v>273</v>
      </c>
      <c r="E7673" s="3">
        <v>1.6885382</v>
      </c>
      <c r="F7673" s="3">
        <v>42.491123000000002</v>
      </c>
      <c r="G7673" s="3">
        <v>1.567822</v>
      </c>
    </row>
    <row r="7674" spans="1:8">
      <c r="A7674" s="3" t="s">
        <v>52</v>
      </c>
      <c r="B7674" s="3">
        <v>2009</v>
      </c>
      <c r="C7674" s="3">
        <v>273</v>
      </c>
      <c r="E7674" s="3">
        <v>1.6885382</v>
      </c>
      <c r="F7674" s="3">
        <v>42.491123000000002</v>
      </c>
      <c r="G7674" s="3">
        <v>1.7945120000000001</v>
      </c>
    </row>
    <row r="7675" spans="1:8">
      <c r="A7675" s="3" t="s">
        <v>52</v>
      </c>
      <c r="B7675" s="3">
        <v>2009</v>
      </c>
      <c r="C7675" s="3">
        <v>273</v>
      </c>
      <c r="E7675" s="3">
        <v>1.6885382</v>
      </c>
      <c r="F7675" s="3">
        <v>42.491123000000002</v>
      </c>
      <c r="G7675" s="3">
        <v>2.2776770000000002</v>
      </c>
    </row>
    <row r="7676" spans="1:8">
      <c r="A7676" s="3" t="s">
        <v>52</v>
      </c>
      <c r="B7676" s="3">
        <v>2009</v>
      </c>
      <c r="C7676" s="3">
        <v>273</v>
      </c>
      <c r="E7676" s="3">
        <v>1.6885382</v>
      </c>
      <c r="F7676" s="3">
        <v>42.491123000000002</v>
      </c>
      <c r="G7676" s="3">
        <v>2.5010629999999998</v>
      </c>
    </row>
    <row r="7677" spans="1:8">
      <c r="A7677" s="3" t="s">
        <v>52</v>
      </c>
      <c r="B7677" s="3">
        <v>2009</v>
      </c>
      <c r="C7677" s="3">
        <v>273</v>
      </c>
      <c r="E7677" s="3">
        <v>1.6885382</v>
      </c>
      <c r="F7677" s="3">
        <v>42.491123000000002</v>
      </c>
      <c r="G7677" s="3">
        <v>2.9213499999999999</v>
      </c>
    </row>
    <row r="7678" spans="1:8">
      <c r="A7678" s="3" t="s">
        <v>52</v>
      </c>
      <c r="B7678" s="3">
        <v>2009</v>
      </c>
      <c r="C7678" s="3">
        <v>273</v>
      </c>
      <c r="E7678" s="3">
        <v>1.6885382</v>
      </c>
      <c r="F7678" s="3">
        <v>42.491123000000002</v>
      </c>
      <c r="G7678" s="3">
        <v>2.8088860000000002</v>
      </c>
    </row>
    <row r="7679" spans="1:8">
      <c r="A7679" s="3" t="s">
        <v>52</v>
      </c>
      <c r="B7679" s="3">
        <v>2009</v>
      </c>
      <c r="C7679" s="3">
        <v>273</v>
      </c>
      <c r="E7679" s="3">
        <v>1.6885382</v>
      </c>
      <c r="F7679" s="3">
        <v>42.491123000000002</v>
      </c>
      <c r="G7679" s="3">
        <v>2.8845079999999998</v>
      </c>
    </row>
    <row r="7680" spans="1:8">
      <c r="A7680" s="3" t="s">
        <v>52</v>
      </c>
      <c r="B7680" s="3">
        <v>2009</v>
      </c>
      <c r="C7680" s="3">
        <v>273</v>
      </c>
      <c r="E7680" s="3">
        <v>1.6885382</v>
      </c>
      <c r="F7680" s="3">
        <v>42.491123000000002</v>
      </c>
      <c r="G7680" s="3">
        <v>2.8690980000000001</v>
      </c>
    </row>
    <row r="7681" spans="1:8">
      <c r="A7681" s="3" t="s">
        <v>52</v>
      </c>
      <c r="B7681" s="3">
        <v>2009</v>
      </c>
      <c r="C7681" s="3">
        <v>273</v>
      </c>
      <c r="E7681" s="3">
        <v>1.6885382</v>
      </c>
      <c r="F7681" s="3">
        <v>42.491123000000002</v>
      </c>
      <c r="G7681" s="3">
        <v>3.2184110000000001</v>
      </c>
      <c r="H7681" s="3">
        <v>-4.8640700000000002E-2</v>
      </c>
    </row>
    <row r="7682" spans="1:8">
      <c r="A7682" s="3" t="s">
        <v>52</v>
      </c>
      <c r="B7682" s="3">
        <v>2010</v>
      </c>
      <c r="C7682" s="3">
        <v>273</v>
      </c>
      <c r="E7682" s="3">
        <v>-2.2603734000000002</v>
      </c>
      <c r="F7682" s="3">
        <v>43.675460999999999</v>
      </c>
      <c r="G7682" s="3">
        <v>3.4737459999999998</v>
      </c>
      <c r="H7682" s="3">
        <v>-0.2649589</v>
      </c>
    </row>
    <row r="7683" spans="1:8">
      <c r="A7683" s="3" t="s">
        <v>52</v>
      </c>
      <c r="B7683" s="3">
        <v>2010</v>
      </c>
      <c r="C7683" s="3">
        <v>273</v>
      </c>
      <c r="E7683" s="3">
        <v>-2.2603734000000002</v>
      </c>
      <c r="F7683" s="3">
        <v>43.675460999999999</v>
      </c>
      <c r="G7683" s="3">
        <v>3.5425110000000002</v>
      </c>
    </row>
    <row r="7684" spans="1:8">
      <c r="A7684" s="3" t="s">
        <v>52</v>
      </c>
      <c r="B7684" s="3">
        <v>2010</v>
      </c>
      <c r="C7684" s="3">
        <v>273</v>
      </c>
      <c r="E7684" s="3">
        <v>-2.2603734000000002</v>
      </c>
      <c r="F7684" s="3">
        <v>43.675460999999999</v>
      </c>
      <c r="G7684" s="3">
        <v>3.5430160000000002</v>
      </c>
    </row>
    <row r="7685" spans="1:8">
      <c r="A7685" s="3" t="s">
        <v>52</v>
      </c>
      <c r="B7685" s="3">
        <v>2010</v>
      </c>
      <c r="C7685" s="3">
        <v>273</v>
      </c>
      <c r="E7685" s="3">
        <v>-2.2603734000000002</v>
      </c>
      <c r="F7685" s="3">
        <v>43.675460999999999</v>
      </c>
      <c r="G7685" s="3">
        <v>3.5441750000000001</v>
      </c>
    </row>
    <row r="7686" spans="1:8">
      <c r="A7686" s="3" t="s">
        <v>52</v>
      </c>
      <c r="B7686" s="3">
        <v>2010</v>
      </c>
      <c r="C7686" s="3">
        <v>273</v>
      </c>
      <c r="E7686" s="3">
        <v>-2.2603734000000002</v>
      </c>
      <c r="F7686" s="3">
        <v>43.675460999999999</v>
      </c>
      <c r="G7686" s="3">
        <v>3.6898499999999999</v>
      </c>
    </row>
    <row r="7687" spans="1:8">
      <c r="A7687" s="3" t="s">
        <v>52</v>
      </c>
      <c r="B7687" s="3">
        <v>2010</v>
      </c>
      <c r="C7687" s="3">
        <v>273</v>
      </c>
      <c r="E7687" s="3">
        <v>-2.2603734000000002</v>
      </c>
      <c r="F7687" s="3">
        <v>43.675460999999999</v>
      </c>
      <c r="G7687" s="3">
        <v>3.723973</v>
      </c>
    </row>
    <row r="7688" spans="1:8">
      <c r="A7688" s="3" t="s">
        <v>52</v>
      </c>
      <c r="B7688" s="3">
        <v>2010</v>
      </c>
      <c r="C7688" s="3">
        <v>273</v>
      </c>
      <c r="E7688" s="3">
        <v>-2.2603734000000002</v>
      </c>
      <c r="F7688" s="3">
        <v>43.675460999999999</v>
      </c>
      <c r="G7688" s="3">
        <v>3.6555369999999998</v>
      </c>
    </row>
    <row r="7689" spans="1:8">
      <c r="A7689" s="3" t="s">
        <v>52</v>
      </c>
      <c r="B7689" s="3">
        <v>2010</v>
      </c>
      <c r="C7689" s="3">
        <v>273</v>
      </c>
      <c r="E7689" s="3">
        <v>-2.2603734000000002</v>
      </c>
      <c r="F7689" s="3">
        <v>43.675460999999999</v>
      </c>
      <c r="G7689" s="3">
        <v>3.6637360000000001</v>
      </c>
    </row>
    <row r="7690" spans="1:8">
      <c r="A7690" s="3" t="s">
        <v>52</v>
      </c>
      <c r="B7690" s="3">
        <v>2010</v>
      </c>
      <c r="C7690" s="3">
        <v>273</v>
      </c>
      <c r="E7690" s="3">
        <v>-2.2603734000000002</v>
      </c>
      <c r="F7690" s="3">
        <v>43.675460999999999</v>
      </c>
      <c r="G7690" s="3">
        <v>3.5538379999999998</v>
      </c>
    </row>
    <row r="7691" spans="1:8">
      <c r="A7691" s="3" t="s">
        <v>52</v>
      </c>
      <c r="B7691" s="3">
        <v>2010</v>
      </c>
      <c r="C7691" s="3">
        <v>273</v>
      </c>
      <c r="E7691" s="3">
        <v>-2.2603734000000002</v>
      </c>
      <c r="F7691" s="3">
        <v>43.675460999999999</v>
      </c>
      <c r="G7691" s="3">
        <v>3.590592</v>
      </c>
    </row>
    <row r="7692" spans="1:8">
      <c r="A7692" s="3" t="s">
        <v>52</v>
      </c>
      <c r="B7692" s="3">
        <v>2010</v>
      </c>
      <c r="C7692" s="3">
        <v>273</v>
      </c>
      <c r="E7692" s="3">
        <v>-2.2603734000000002</v>
      </c>
      <c r="F7692" s="3">
        <v>43.675460999999999</v>
      </c>
      <c r="G7692" s="3">
        <v>3.4638010000000001</v>
      </c>
    </row>
    <row r="7693" spans="1:8">
      <c r="A7693" s="3" t="s">
        <v>52</v>
      </c>
      <c r="B7693" s="3">
        <v>2010</v>
      </c>
      <c r="C7693" s="3">
        <v>273</v>
      </c>
      <c r="E7693" s="3">
        <v>-2.2603734000000002</v>
      </c>
      <c r="F7693" s="3">
        <v>43.675460999999999</v>
      </c>
      <c r="G7693" s="3">
        <v>3.583116</v>
      </c>
      <c r="H7693" s="3">
        <v>-0.23976900000000001</v>
      </c>
    </row>
    <row r="7694" spans="1:8">
      <c r="A7694" s="3" t="s">
        <v>52</v>
      </c>
      <c r="B7694" s="3">
        <v>2011</v>
      </c>
      <c r="C7694" s="3">
        <v>273</v>
      </c>
      <c r="E7694" s="3">
        <v>-1.3817656</v>
      </c>
      <c r="F7694" s="3">
        <v>41.963057999999997</v>
      </c>
      <c r="G7694" s="3">
        <v>3.9293580000000001</v>
      </c>
      <c r="H7694" s="3">
        <v>-0.3763592</v>
      </c>
    </row>
    <row r="7695" spans="1:8">
      <c r="A7695" s="3" t="s">
        <v>52</v>
      </c>
      <c r="B7695" s="3">
        <v>2011</v>
      </c>
      <c r="C7695" s="3">
        <v>273</v>
      </c>
      <c r="E7695" s="3">
        <v>-1.3817656</v>
      </c>
      <c r="F7695" s="3">
        <v>41.963057999999997</v>
      </c>
      <c r="G7695" s="3">
        <v>3.9951310000000002</v>
      </c>
    </row>
    <row r="7696" spans="1:8">
      <c r="A7696" s="3" t="s">
        <v>52</v>
      </c>
      <c r="B7696" s="3">
        <v>2011</v>
      </c>
      <c r="C7696" s="3">
        <v>273</v>
      </c>
      <c r="E7696" s="3">
        <v>-1.3817656</v>
      </c>
      <c r="F7696" s="3">
        <v>41.963057999999997</v>
      </c>
      <c r="G7696" s="3">
        <v>4.0170120000000002</v>
      </c>
    </row>
    <row r="7697" spans="1:8">
      <c r="A7697" s="3" t="s">
        <v>52</v>
      </c>
      <c r="B7697" s="3">
        <v>2011</v>
      </c>
      <c r="C7697" s="3">
        <v>273</v>
      </c>
      <c r="E7697" s="3">
        <v>-1.3817656</v>
      </c>
      <c r="F7697" s="3">
        <v>41.963057999999997</v>
      </c>
      <c r="G7697" s="3">
        <v>4.0181909999999998</v>
      </c>
    </row>
    <row r="7698" spans="1:8">
      <c r="A7698" s="3" t="s">
        <v>52</v>
      </c>
      <c r="B7698" s="3">
        <v>2011</v>
      </c>
      <c r="C7698" s="3">
        <v>273</v>
      </c>
      <c r="E7698" s="3">
        <v>-1.3817656</v>
      </c>
      <c r="F7698" s="3">
        <v>41.963057999999997</v>
      </c>
      <c r="G7698" s="3">
        <v>4.02468</v>
      </c>
    </row>
    <row r="7699" spans="1:8">
      <c r="A7699" s="3" t="s">
        <v>52</v>
      </c>
      <c r="B7699" s="3">
        <v>2011</v>
      </c>
      <c r="C7699" s="3">
        <v>273</v>
      </c>
      <c r="E7699" s="3">
        <v>-1.3817656</v>
      </c>
      <c r="F7699" s="3">
        <v>41.963057999999997</v>
      </c>
      <c r="G7699" s="3">
        <v>4.0643370000000001</v>
      </c>
    </row>
    <row r="7700" spans="1:8">
      <c r="A7700" s="3" t="s">
        <v>52</v>
      </c>
      <c r="B7700" s="3">
        <v>2011</v>
      </c>
      <c r="C7700" s="3">
        <v>273</v>
      </c>
      <c r="E7700" s="3">
        <v>-1.3817656</v>
      </c>
      <c r="F7700" s="3">
        <v>41.963057999999997</v>
      </c>
      <c r="G7700" s="3">
        <v>4.0649170000000003</v>
      </c>
    </row>
    <row r="7701" spans="1:8">
      <c r="A7701" s="3" t="s">
        <v>52</v>
      </c>
      <c r="B7701" s="3">
        <v>2011</v>
      </c>
      <c r="C7701" s="3">
        <v>273</v>
      </c>
      <c r="E7701" s="3">
        <v>-1.3817656</v>
      </c>
      <c r="F7701" s="3">
        <v>41.963057999999997</v>
      </c>
      <c r="G7701" s="3">
        <v>3.7692429999999999</v>
      </c>
    </row>
    <row r="7702" spans="1:8">
      <c r="A7702" s="3" t="s">
        <v>52</v>
      </c>
      <c r="B7702" s="3">
        <v>2011</v>
      </c>
      <c r="C7702" s="3">
        <v>273</v>
      </c>
      <c r="E7702" s="3">
        <v>-1.3817656</v>
      </c>
      <c r="F7702" s="3">
        <v>41.963057999999997</v>
      </c>
      <c r="G7702" s="3">
        <v>3.4427249999999998</v>
      </c>
    </row>
    <row r="7703" spans="1:8">
      <c r="A7703" s="3" t="s">
        <v>52</v>
      </c>
      <c r="B7703" s="3">
        <v>2011</v>
      </c>
      <c r="C7703" s="3">
        <v>273</v>
      </c>
      <c r="E7703" s="3">
        <v>-1.3817656</v>
      </c>
      <c r="F7703" s="3">
        <v>41.963057999999997</v>
      </c>
      <c r="G7703" s="3">
        <v>3.2948849999999998</v>
      </c>
    </row>
    <row r="7704" spans="1:8">
      <c r="A7704" s="3" t="s">
        <v>52</v>
      </c>
      <c r="B7704" s="3">
        <v>2011</v>
      </c>
      <c r="C7704" s="3">
        <v>273</v>
      </c>
      <c r="E7704" s="3">
        <v>-1.3817656</v>
      </c>
      <c r="F7704" s="3">
        <v>41.963057999999997</v>
      </c>
      <c r="G7704" s="3">
        <v>3.2690679999999999</v>
      </c>
    </row>
    <row r="7705" spans="1:8">
      <c r="A7705" s="3" t="s">
        <v>52</v>
      </c>
      <c r="B7705" s="3">
        <v>2011</v>
      </c>
      <c r="C7705" s="3">
        <v>273</v>
      </c>
      <c r="E7705" s="3">
        <v>-1.3817656</v>
      </c>
      <c r="F7705" s="3">
        <v>41.963057999999997</v>
      </c>
      <c r="G7705" s="3">
        <v>3.084765</v>
      </c>
      <c r="H7705" s="3">
        <v>-2.37746E-2</v>
      </c>
    </row>
    <row r="7706" spans="1:8">
      <c r="A7706" s="3" t="s">
        <v>52</v>
      </c>
      <c r="B7706" s="3">
        <v>2012</v>
      </c>
      <c r="C7706" s="3">
        <v>273</v>
      </c>
      <c r="E7706" s="3">
        <v>-1.0074437999999999</v>
      </c>
      <c r="F7706" s="3">
        <v>42.859031999999999</v>
      </c>
      <c r="G7706" s="3">
        <v>3.3851830000000001</v>
      </c>
      <c r="H7706" s="3">
        <v>-0.1409919</v>
      </c>
    </row>
    <row r="7707" spans="1:8">
      <c r="A7707" s="3" t="s">
        <v>52</v>
      </c>
      <c r="B7707" s="3">
        <v>2012</v>
      </c>
      <c r="C7707" s="3">
        <v>273</v>
      </c>
      <c r="E7707" s="3">
        <v>-1.0074437999999999</v>
      </c>
      <c r="F7707" s="3">
        <v>42.859031999999999</v>
      </c>
      <c r="G7707" s="3">
        <v>3.3688600000000002</v>
      </c>
    </row>
    <row r="7708" spans="1:8">
      <c r="A7708" s="3" t="s">
        <v>52</v>
      </c>
      <c r="B7708" s="3">
        <v>2012</v>
      </c>
      <c r="C7708" s="3">
        <v>273</v>
      </c>
      <c r="E7708" s="3">
        <v>-1.0074437999999999</v>
      </c>
      <c r="F7708" s="3">
        <v>42.859031999999999</v>
      </c>
      <c r="G7708" s="3">
        <v>3.3858060000000001</v>
      </c>
    </row>
    <row r="7709" spans="1:8">
      <c r="A7709" s="3" t="s">
        <v>52</v>
      </c>
      <c r="B7709" s="3">
        <v>2012</v>
      </c>
      <c r="C7709" s="3">
        <v>273</v>
      </c>
      <c r="E7709" s="3">
        <v>-1.0074437999999999</v>
      </c>
      <c r="F7709" s="3">
        <v>42.859031999999999</v>
      </c>
      <c r="G7709" s="3">
        <v>3.4105799999999999</v>
      </c>
    </row>
    <row r="7710" spans="1:8">
      <c r="A7710" s="3" t="s">
        <v>52</v>
      </c>
      <c r="B7710" s="3">
        <v>2012</v>
      </c>
      <c r="C7710" s="3">
        <v>273</v>
      </c>
      <c r="E7710" s="3">
        <v>-1.0074437999999999</v>
      </c>
      <c r="F7710" s="3">
        <v>42.859031999999999</v>
      </c>
      <c r="G7710" s="3">
        <v>3.4843320000000002</v>
      </c>
    </row>
    <row r="7711" spans="1:8">
      <c r="A7711" s="3" t="s">
        <v>52</v>
      </c>
      <c r="B7711" s="3">
        <v>2012</v>
      </c>
      <c r="C7711" s="3">
        <v>273</v>
      </c>
      <c r="E7711" s="3">
        <v>-1.0074437999999999</v>
      </c>
      <c r="F7711" s="3">
        <v>42.859031999999999</v>
      </c>
      <c r="G7711" s="3">
        <v>3.525242</v>
      </c>
    </row>
    <row r="7712" spans="1:8">
      <c r="A7712" s="3" t="s">
        <v>52</v>
      </c>
      <c r="B7712" s="3">
        <v>2012</v>
      </c>
      <c r="C7712" s="3">
        <v>273</v>
      </c>
      <c r="E7712" s="3">
        <v>-1.0074437999999999</v>
      </c>
      <c r="F7712" s="3">
        <v>42.859031999999999</v>
      </c>
      <c r="G7712" s="3">
        <v>3.492416</v>
      </c>
    </row>
    <row r="7713" spans="1:8">
      <c r="A7713" s="3" t="s">
        <v>52</v>
      </c>
      <c r="B7713" s="3">
        <v>2012</v>
      </c>
      <c r="C7713" s="3">
        <v>273</v>
      </c>
      <c r="E7713" s="3">
        <v>-1.0074437999999999</v>
      </c>
      <c r="F7713" s="3">
        <v>42.859031999999999</v>
      </c>
      <c r="G7713" s="3">
        <v>3.5378280000000002</v>
      </c>
    </row>
    <row r="7714" spans="1:8">
      <c r="A7714" s="3" t="s">
        <v>52</v>
      </c>
      <c r="B7714" s="3">
        <v>2012</v>
      </c>
      <c r="C7714" s="3">
        <v>273</v>
      </c>
      <c r="E7714" s="3">
        <v>-1.0074437999999999</v>
      </c>
      <c r="F7714" s="3">
        <v>42.859031999999999</v>
      </c>
      <c r="G7714" s="3">
        <v>3.4912809999999999</v>
      </c>
    </row>
    <row r="7715" spans="1:8">
      <c r="A7715" s="3" t="s">
        <v>52</v>
      </c>
      <c r="B7715" s="3">
        <v>2012</v>
      </c>
      <c r="C7715" s="3">
        <v>273</v>
      </c>
      <c r="E7715" s="3">
        <v>-1.0074437999999999</v>
      </c>
      <c r="F7715" s="3">
        <v>42.859031999999999</v>
      </c>
      <c r="G7715" s="3">
        <v>3.5552350000000001</v>
      </c>
    </row>
    <row r="7716" spans="1:8">
      <c r="A7716" s="3" t="s">
        <v>52</v>
      </c>
      <c r="B7716" s="3">
        <v>2012</v>
      </c>
      <c r="C7716" s="3">
        <v>273</v>
      </c>
      <c r="E7716" s="3">
        <v>-1.0074437999999999</v>
      </c>
      <c r="F7716" s="3">
        <v>42.859031999999999</v>
      </c>
      <c r="G7716" s="3">
        <v>3.5299149999999999</v>
      </c>
    </row>
    <row r="7717" spans="1:8">
      <c r="A7717" s="3" t="s">
        <v>52</v>
      </c>
      <c r="B7717" s="3">
        <v>2012</v>
      </c>
      <c r="C7717" s="3">
        <v>273</v>
      </c>
      <c r="E7717" s="3">
        <v>-1.0074437999999999</v>
      </c>
      <c r="F7717" s="3">
        <v>42.859031999999999</v>
      </c>
      <c r="G7717" s="3">
        <v>3.4981309999999999</v>
      </c>
    </row>
    <row r="7718" spans="1:8">
      <c r="A7718" s="3" t="s">
        <v>52</v>
      </c>
      <c r="B7718" s="3">
        <v>2013</v>
      </c>
      <c r="C7718" s="3">
        <v>273</v>
      </c>
      <c r="E7718" s="3">
        <v>-1.2286086000000001</v>
      </c>
      <c r="F7718" s="3">
        <v>42.650100999999999</v>
      </c>
      <c r="G7718" s="3">
        <v>3.9623110000000001</v>
      </c>
      <c r="H7718" s="3">
        <v>-4.65444E-2</v>
      </c>
    </row>
    <row r="7719" spans="1:8">
      <c r="A7719" s="3" t="s">
        <v>52</v>
      </c>
      <c r="B7719" s="3">
        <v>2013</v>
      </c>
      <c r="C7719" s="3">
        <v>273</v>
      </c>
      <c r="E7719" s="3">
        <v>-1.2286086000000001</v>
      </c>
      <c r="F7719" s="3">
        <v>42.650100999999999</v>
      </c>
      <c r="G7719" s="3">
        <v>3.9700169999999999</v>
      </c>
    </row>
    <row r="7720" spans="1:8">
      <c r="A7720" s="3" t="s">
        <v>52</v>
      </c>
      <c r="B7720" s="3">
        <v>2013</v>
      </c>
      <c r="C7720" s="3">
        <v>273</v>
      </c>
      <c r="E7720" s="3">
        <v>-1.2286086000000001</v>
      </c>
      <c r="F7720" s="3">
        <v>42.650100999999999</v>
      </c>
      <c r="G7720" s="3">
        <v>3.9208430000000001</v>
      </c>
    </row>
    <row r="7721" spans="1:8">
      <c r="A7721" s="3" t="s">
        <v>52</v>
      </c>
      <c r="B7721" s="3">
        <v>2013</v>
      </c>
      <c r="C7721" s="3">
        <v>273</v>
      </c>
      <c r="E7721" s="3">
        <v>-1.2286086000000001</v>
      </c>
      <c r="F7721" s="3">
        <v>42.650100999999999</v>
      </c>
      <c r="G7721" s="3">
        <v>3.9751590000000001</v>
      </c>
    </row>
    <row r="7722" spans="1:8">
      <c r="A7722" s="3" t="s">
        <v>52</v>
      </c>
      <c r="B7722" s="3">
        <v>2013</v>
      </c>
      <c r="C7722" s="3">
        <v>273</v>
      </c>
      <c r="E7722" s="3">
        <v>-1.2286086000000001</v>
      </c>
      <c r="F7722" s="3">
        <v>42.650100999999999</v>
      </c>
      <c r="G7722" s="3">
        <v>3.9720499999999999</v>
      </c>
    </row>
    <row r="7723" spans="1:8">
      <c r="A7723" s="3" t="s">
        <v>52</v>
      </c>
      <c r="B7723" s="3">
        <v>2013</v>
      </c>
      <c r="C7723" s="3">
        <v>273</v>
      </c>
      <c r="E7723" s="3">
        <v>-1.2286086000000001</v>
      </c>
      <c r="F7723" s="3">
        <v>42.650100999999999</v>
      </c>
      <c r="G7723" s="3">
        <v>4.0395950000000003</v>
      </c>
    </row>
    <row r="7724" spans="1:8">
      <c r="A7724" s="3" t="s">
        <v>52</v>
      </c>
      <c r="B7724" s="3">
        <v>2013</v>
      </c>
      <c r="C7724" s="3">
        <v>273</v>
      </c>
      <c r="E7724" s="3">
        <v>-1.2286086000000001</v>
      </c>
      <c r="F7724" s="3">
        <v>42.650100999999999</v>
      </c>
      <c r="G7724" s="3">
        <v>4.1012139999999997</v>
      </c>
    </row>
    <row r="7725" spans="1:8">
      <c r="A7725" s="3" t="s">
        <v>52</v>
      </c>
      <c r="B7725" s="3">
        <v>2013</v>
      </c>
      <c r="C7725" s="3">
        <v>273</v>
      </c>
      <c r="E7725" s="3">
        <v>-1.2286086000000001</v>
      </c>
      <c r="F7725" s="3">
        <v>42.650100999999999</v>
      </c>
      <c r="G7725" s="3">
        <v>3.9932840000000001</v>
      </c>
    </row>
    <row r="7726" spans="1:8">
      <c r="A7726" s="3" t="s">
        <v>52</v>
      </c>
      <c r="B7726" s="3">
        <v>2013</v>
      </c>
      <c r="C7726" s="3">
        <v>273</v>
      </c>
      <c r="E7726" s="3">
        <v>-1.2286086000000001</v>
      </c>
      <c r="F7726" s="3">
        <v>42.650100999999999</v>
      </c>
      <c r="G7726" s="3">
        <v>3.5827059999999999</v>
      </c>
    </row>
    <row r="7727" spans="1:8">
      <c r="A7727" s="3" t="s">
        <v>52</v>
      </c>
      <c r="B7727" s="3">
        <v>2013</v>
      </c>
      <c r="C7727" s="3">
        <v>273</v>
      </c>
      <c r="E7727" s="3">
        <v>-1.2286086000000001</v>
      </c>
      <c r="F7727" s="3">
        <v>42.650100999999999</v>
      </c>
      <c r="G7727" s="3">
        <v>3.5827059999999999</v>
      </c>
    </row>
    <row r="7728" spans="1:8">
      <c r="A7728" s="3" t="s">
        <v>52</v>
      </c>
      <c r="B7728" s="3">
        <v>2013</v>
      </c>
      <c r="C7728" s="3">
        <v>273</v>
      </c>
      <c r="E7728" s="3">
        <v>-1.2286086000000001</v>
      </c>
      <c r="F7728" s="3">
        <v>42.650100999999999</v>
      </c>
      <c r="G7728" s="3">
        <v>3.5827059999999999</v>
      </c>
    </row>
    <row r="7729" spans="1:8">
      <c r="A7729" s="3" t="s">
        <v>52</v>
      </c>
      <c r="B7729" s="3">
        <v>2013</v>
      </c>
      <c r="C7729" s="3">
        <v>273</v>
      </c>
      <c r="E7729" s="3">
        <v>-1.2286086000000001</v>
      </c>
      <c r="F7729" s="3">
        <v>42.650100999999999</v>
      </c>
      <c r="G7729" s="3">
        <v>3.5827059999999999</v>
      </c>
      <c r="H7729" s="3">
        <v>0.54907110000000003</v>
      </c>
    </row>
    <row r="7730" spans="1:8">
      <c r="A7730" s="3" t="s">
        <v>52</v>
      </c>
      <c r="B7730" s="3">
        <v>2014</v>
      </c>
      <c r="C7730" s="3">
        <v>273</v>
      </c>
      <c r="E7730" s="3">
        <v>-1.2215800000000001</v>
      </c>
      <c r="F7730" s="3">
        <v>45.898800000000001</v>
      </c>
      <c r="G7730" s="3">
        <v>3.935413</v>
      </c>
      <c r="H7730" s="3">
        <v>0.54907110000000003</v>
      </c>
    </row>
    <row r="7731" spans="1:8">
      <c r="A7731" s="3" t="s">
        <v>52</v>
      </c>
      <c r="B7731" s="3">
        <v>2014</v>
      </c>
      <c r="C7731" s="3">
        <v>273</v>
      </c>
      <c r="E7731" s="3">
        <v>-1.2215800000000001</v>
      </c>
      <c r="F7731" s="3">
        <v>45.898800000000001</v>
      </c>
      <c r="G7731" s="3">
        <v>4.0054480000000003</v>
      </c>
    </row>
    <row r="7732" spans="1:8">
      <c r="A7732" s="3" t="s">
        <v>52</v>
      </c>
      <c r="B7732" s="3">
        <v>2014</v>
      </c>
      <c r="C7732" s="3">
        <v>273</v>
      </c>
      <c r="E7732" s="3">
        <v>-1.2215800000000001</v>
      </c>
      <c r="F7732" s="3">
        <v>45.898800000000001</v>
      </c>
      <c r="G7732" s="3">
        <v>3.9525619999999999</v>
      </c>
    </row>
    <row r="7733" spans="1:8">
      <c r="A7733" s="3" t="s">
        <v>52</v>
      </c>
      <c r="B7733" s="3">
        <v>2014</v>
      </c>
      <c r="C7733" s="3">
        <v>273</v>
      </c>
      <c r="E7733" s="3">
        <v>-1.2215800000000001</v>
      </c>
      <c r="F7733" s="3">
        <v>45.898800000000001</v>
      </c>
      <c r="G7733" s="3">
        <v>3.9326189999999999</v>
      </c>
    </row>
    <row r="7734" spans="1:8">
      <c r="A7734" s="3" t="s">
        <v>52</v>
      </c>
      <c r="B7734" s="3">
        <v>2014</v>
      </c>
      <c r="C7734" s="3">
        <v>273</v>
      </c>
      <c r="E7734" s="3">
        <v>-1.2215800000000001</v>
      </c>
      <c r="F7734" s="3">
        <v>45.898800000000001</v>
      </c>
      <c r="G7734" s="3">
        <v>3.9194270000000002</v>
      </c>
    </row>
    <row r="7735" spans="1:8">
      <c r="A7735" s="3" t="s">
        <v>52</v>
      </c>
      <c r="B7735" s="3">
        <v>2014</v>
      </c>
      <c r="C7735" s="3">
        <v>273</v>
      </c>
      <c r="E7735" s="3">
        <v>-1.2215800000000001</v>
      </c>
      <c r="F7735" s="3">
        <v>45.898800000000001</v>
      </c>
      <c r="G7735" s="3">
        <v>3.8921839999999999</v>
      </c>
    </row>
    <row r="7736" spans="1:8">
      <c r="A7736" s="3" t="s">
        <v>52</v>
      </c>
      <c r="B7736" s="3">
        <v>2014</v>
      </c>
      <c r="C7736" s="3">
        <v>273</v>
      </c>
      <c r="E7736" s="3">
        <v>-1.2215800000000001</v>
      </c>
      <c r="F7736" s="3">
        <v>45.898800000000001</v>
      </c>
      <c r="G7736" s="3">
        <v>3.8998539999999999</v>
      </c>
    </row>
    <row r="7737" spans="1:8">
      <c r="A7737" s="3" t="s">
        <v>52</v>
      </c>
      <c r="B7737" s="3">
        <v>2014</v>
      </c>
      <c r="C7737" s="3">
        <v>273</v>
      </c>
      <c r="E7737" s="3">
        <v>-1.2215800000000001</v>
      </c>
      <c r="F7737" s="3">
        <v>45.898800000000001</v>
      </c>
      <c r="G7737" s="3">
        <v>3.8056030000000001</v>
      </c>
    </row>
    <row r="7738" spans="1:8">
      <c r="A7738" s="3" t="s">
        <v>52</v>
      </c>
      <c r="B7738" s="3">
        <v>2014</v>
      </c>
      <c r="C7738" s="3">
        <v>273</v>
      </c>
      <c r="E7738" s="3">
        <v>-1.2215800000000001</v>
      </c>
      <c r="F7738" s="3">
        <v>45.898800000000001</v>
      </c>
      <c r="G7738" s="3">
        <v>3.8358829999999999</v>
      </c>
    </row>
    <row r="7739" spans="1:8">
      <c r="A7739" s="3" t="s">
        <v>52</v>
      </c>
      <c r="B7739" s="3">
        <v>2014</v>
      </c>
      <c r="C7739" s="3">
        <v>273</v>
      </c>
      <c r="E7739" s="3">
        <v>-1.2215800000000001</v>
      </c>
      <c r="F7739" s="3">
        <v>45.898800000000001</v>
      </c>
      <c r="G7739" s="3">
        <v>3.7800980000000002</v>
      </c>
    </row>
    <row r="7740" spans="1:8">
      <c r="A7740" s="3" t="s">
        <v>52</v>
      </c>
      <c r="B7740" s="3">
        <v>2014</v>
      </c>
      <c r="C7740" s="3">
        <v>273</v>
      </c>
      <c r="E7740" s="3">
        <v>-1.2215800000000001</v>
      </c>
      <c r="F7740" s="3">
        <v>45.898800000000001</v>
      </c>
      <c r="G7740" s="3">
        <v>3.6838760000000002</v>
      </c>
    </row>
    <row r="7741" spans="1:8">
      <c r="A7741" s="3" t="s">
        <v>52</v>
      </c>
      <c r="B7741" s="3">
        <v>2014</v>
      </c>
      <c r="C7741" s="3">
        <v>273</v>
      </c>
      <c r="E7741" s="3">
        <v>-1.2215800000000001</v>
      </c>
      <c r="F7741" s="3">
        <v>45.898800000000001</v>
      </c>
      <c r="G7741" s="3">
        <v>3.4115540000000002</v>
      </c>
      <c r="H7741" s="3">
        <v>0.15555939999999999</v>
      </c>
    </row>
    <row r="7742" spans="1:8">
      <c r="A7742" s="3" t="s">
        <v>52</v>
      </c>
      <c r="B7742" s="3">
        <v>2015</v>
      </c>
      <c r="C7742" s="3">
        <v>273</v>
      </c>
      <c r="E7742" s="3">
        <v>-1.9489112</v>
      </c>
      <c r="F7742" s="3">
        <v>48.852530999999999</v>
      </c>
      <c r="G7742" s="3">
        <v>3.7358539999999998</v>
      </c>
      <c r="H7742" s="3">
        <v>0.3918836</v>
      </c>
    </row>
    <row r="7743" spans="1:8">
      <c r="A7743" s="3" t="s">
        <v>52</v>
      </c>
      <c r="B7743" s="3">
        <v>2015</v>
      </c>
      <c r="C7743" s="3">
        <v>273</v>
      </c>
      <c r="E7743" s="3">
        <v>-1.9489112</v>
      </c>
      <c r="F7743" s="3">
        <v>48.852530999999999</v>
      </c>
      <c r="G7743" s="3">
        <v>3.6243599999999998</v>
      </c>
    </row>
    <row r="7744" spans="1:8">
      <c r="A7744" s="3" t="s">
        <v>52</v>
      </c>
      <c r="B7744" s="3">
        <v>2015</v>
      </c>
      <c r="C7744" s="3">
        <v>273</v>
      </c>
      <c r="E7744" s="3">
        <v>-1.9489112</v>
      </c>
      <c r="F7744" s="3">
        <v>48.852530999999999</v>
      </c>
      <c r="G7744" s="3">
        <v>3.4599410000000002</v>
      </c>
    </row>
    <row r="7745" spans="1:8">
      <c r="A7745" s="3" t="s">
        <v>52</v>
      </c>
      <c r="B7745" s="3">
        <v>2015</v>
      </c>
      <c r="C7745" s="3">
        <v>273</v>
      </c>
      <c r="E7745" s="3">
        <v>-1.9489112</v>
      </c>
      <c r="F7745" s="3">
        <v>48.852530999999999</v>
      </c>
      <c r="G7745" s="3">
        <v>3.4419529999999998</v>
      </c>
    </row>
    <row r="7746" spans="1:8">
      <c r="A7746" s="3" t="s">
        <v>52</v>
      </c>
      <c r="B7746" s="3">
        <v>2015</v>
      </c>
      <c r="C7746" s="3">
        <v>273</v>
      </c>
      <c r="E7746" s="3">
        <v>-1.9489112</v>
      </c>
      <c r="F7746" s="3">
        <v>48.852530999999999</v>
      </c>
      <c r="G7746" s="3">
        <v>3.3074129999999999</v>
      </c>
    </row>
    <row r="7747" spans="1:8">
      <c r="A7747" s="3" t="s">
        <v>52</v>
      </c>
      <c r="B7747" s="3">
        <v>2015</v>
      </c>
      <c r="C7747" s="3">
        <v>273</v>
      </c>
      <c r="E7747" s="3">
        <v>-1.9489112</v>
      </c>
      <c r="F7747" s="3">
        <v>48.852530999999999</v>
      </c>
      <c r="G7747" s="3">
        <v>3.3505400000000001</v>
      </c>
    </row>
    <row r="7748" spans="1:8">
      <c r="A7748" s="3" t="s">
        <v>52</v>
      </c>
      <c r="B7748" s="3">
        <v>2015</v>
      </c>
      <c r="C7748" s="3">
        <v>273</v>
      </c>
      <c r="E7748" s="3">
        <v>-1.9489112</v>
      </c>
      <c r="F7748" s="3">
        <v>48.852530999999999</v>
      </c>
      <c r="G7748" s="3">
        <v>3.1797040000000001</v>
      </c>
    </row>
    <row r="7749" spans="1:8">
      <c r="A7749" s="3" t="s">
        <v>52</v>
      </c>
      <c r="B7749" s="3">
        <v>2015</v>
      </c>
      <c r="C7749" s="3">
        <v>273</v>
      </c>
      <c r="E7749" s="3">
        <v>-1.9489112</v>
      </c>
      <c r="F7749" s="3">
        <v>48.852530999999999</v>
      </c>
      <c r="G7749" s="3">
        <v>3.0178430000000001</v>
      </c>
    </row>
    <row r="7750" spans="1:8">
      <c r="A7750" s="3" t="s">
        <v>52</v>
      </c>
      <c r="B7750" s="3">
        <v>2015</v>
      </c>
      <c r="C7750" s="3">
        <v>273</v>
      </c>
      <c r="E7750" s="3">
        <v>-1.9489112</v>
      </c>
      <c r="F7750" s="3">
        <v>48.852530999999999</v>
      </c>
      <c r="G7750" s="3">
        <v>2.963905</v>
      </c>
    </row>
    <row r="7751" spans="1:8">
      <c r="A7751" s="3" t="s">
        <v>52</v>
      </c>
      <c r="B7751" s="3">
        <v>2015</v>
      </c>
      <c r="C7751" s="3">
        <v>273</v>
      </c>
      <c r="E7751" s="3">
        <v>-1.9489112</v>
      </c>
      <c r="F7751" s="3">
        <v>48.852530999999999</v>
      </c>
      <c r="G7751" s="3">
        <v>2.7960039999999999</v>
      </c>
    </row>
    <row r="7752" spans="1:8">
      <c r="A7752" s="3" t="s">
        <v>52</v>
      </c>
      <c r="B7752" s="3">
        <v>2015</v>
      </c>
      <c r="C7752" s="3">
        <v>273</v>
      </c>
      <c r="E7752" s="3">
        <v>-1.9489112</v>
      </c>
      <c r="F7752" s="3">
        <v>48.852530999999999</v>
      </c>
      <c r="G7752" s="3">
        <v>2.8469039999999999</v>
      </c>
    </row>
    <row r="7753" spans="1:8">
      <c r="A7753" s="3" t="s">
        <v>52</v>
      </c>
      <c r="B7753" s="3">
        <v>2015</v>
      </c>
      <c r="C7753" s="3">
        <v>273</v>
      </c>
      <c r="E7753" s="3">
        <v>-1.9489112</v>
      </c>
      <c r="F7753" s="3">
        <v>48.852530999999999</v>
      </c>
      <c r="G7753" s="3">
        <v>2.7606549999999999</v>
      </c>
      <c r="H7753" s="3">
        <v>-5.8909799999999998E-2</v>
      </c>
    </row>
    <row r="7754" spans="1:8">
      <c r="A7754" s="3" t="s">
        <v>52</v>
      </c>
      <c r="B7754" s="3">
        <v>2016</v>
      </c>
      <c r="C7754" s="3">
        <v>273</v>
      </c>
      <c r="E7754" s="3">
        <v>-1.2309175000000001</v>
      </c>
      <c r="F7754" s="3">
        <v>52.774799000000002</v>
      </c>
      <c r="H7754" s="3">
        <v>-0.2085022</v>
      </c>
    </row>
    <row r="7755" spans="1:8">
      <c r="A7755" s="3" t="s">
        <v>52</v>
      </c>
      <c r="B7755" s="3">
        <v>2016</v>
      </c>
      <c r="C7755" s="3">
        <v>273</v>
      </c>
      <c r="E7755" s="3">
        <v>-1.2309175000000001</v>
      </c>
      <c r="F7755" s="3">
        <v>52.774799000000002</v>
      </c>
      <c r="G7755" s="3">
        <v>3.1010399999999998</v>
      </c>
    </row>
    <row r="7756" spans="1:8">
      <c r="A7756" s="3" t="s">
        <v>52</v>
      </c>
      <c r="B7756" s="3">
        <v>2016</v>
      </c>
      <c r="C7756" s="3">
        <v>273</v>
      </c>
      <c r="E7756" s="3">
        <v>-1.2309175000000001</v>
      </c>
      <c r="F7756" s="3">
        <v>52.774799000000002</v>
      </c>
      <c r="G7756" s="3">
        <v>2.895089</v>
      </c>
    </row>
    <row r="7757" spans="1:8">
      <c r="A7757" s="3" t="s">
        <v>52</v>
      </c>
      <c r="B7757" s="3">
        <v>2016</v>
      </c>
      <c r="C7757" s="3">
        <v>273</v>
      </c>
      <c r="E7757" s="3">
        <v>-1.2309175000000001</v>
      </c>
      <c r="F7757" s="3">
        <v>52.774799000000002</v>
      </c>
      <c r="G7757" s="3">
        <v>2.859229</v>
      </c>
    </row>
    <row r="7758" spans="1:8">
      <c r="A7758" s="3" t="s">
        <v>52</v>
      </c>
      <c r="B7758" s="3">
        <v>2016</v>
      </c>
      <c r="C7758" s="3">
        <v>273</v>
      </c>
      <c r="E7758" s="3">
        <v>-1.2309175000000001</v>
      </c>
      <c r="F7758" s="3">
        <v>52.774799000000002</v>
      </c>
      <c r="G7758" s="3">
        <v>2.8452109999999999</v>
      </c>
    </row>
    <row r="7759" spans="1:8">
      <c r="A7759" s="3" t="s">
        <v>52</v>
      </c>
      <c r="B7759" s="3">
        <v>2016</v>
      </c>
      <c r="C7759" s="3">
        <v>273</v>
      </c>
      <c r="E7759" s="3">
        <v>-1.2309175000000001</v>
      </c>
      <c r="F7759" s="3">
        <v>52.774799000000002</v>
      </c>
      <c r="G7759" s="3">
        <v>2.7606860000000002</v>
      </c>
    </row>
    <row r="7760" spans="1:8">
      <c r="A7760" s="3" t="s">
        <v>52</v>
      </c>
      <c r="B7760" s="3">
        <v>2016</v>
      </c>
      <c r="C7760" s="3">
        <v>273</v>
      </c>
      <c r="E7760" s="3">
        <v>-1.2309175000000001</v>
      </c>
      <c r="F7760" s="3">
        <v>52.774799000000002</v>
      </c>
      <c r="G7760" s="3">
        <v>2.6133139999999999</v>
      </c>
    </row>
    <row r="7761" spans="1:8">
      <c r="A7761" s="3" t="s">
        <v>52</v>
      </c>
      <c r="B7761" s="3">
        <v>2016</v>
      </c>
      <c r="C7761" s="3">
        <v>273</v>
      </c>
      <c r="E7761" s="3">
        <v>-1.2309175000000001</v>
      </c>
      <c r="F7761" s="3">
        <v>52.774799000000002</v>
      </c>
      <c r="G7761" s="3">
        <v>2.5959840000000001</v>
      </c>
    </row>
    <row r="7762" spans="1:8">
      <c r="A7762" s="3" t="s">
        <v>52</v>
      </c>
      <c r="B7762" s="3">
        <v>2016</v>
      </c>
      <c r="C7762" s="3">
        <v>273</v>
      </c>
      <c r="E7762" s="3">
        <v>-1.2309175000000001</v>
      </c>
      <c r="F7762" s="3">
        <v>52.774799000000002</v>
      </c>
      <c r="G7762" s="3">
        <v>2.4247350000000001</v>
      </c>
    </row>
    <row r="7763" spans="1:8">
      <c r="A7763" s="3" t="s">
        <v>52</v>
      </c>
      <c r="B7763" s="3">
        <v>2016</v>
      </c>
      <c r="C7763" s="3">
        <v>273</v>
      </c>
      <c r="E7763" s="3">
        <v>-1.2309175000000001</v>
      </c>
      <c r="F7763" s="3">
        <v>52.774799000000002</v>
      </c>
      <c r="G7763" s="3">
        <v>2.2463389999999999</v>
      </c>
    </row>
    <row r="7764" spans="1:8">
      <c r="A7764" s="3" t="s">
        <v>52</v>
      </c>
      <c r="B7764" s="3">
        <v>2016</v>
      </c>
      <c r="C7764" s="3">
        <v>273</v>
      </c>
      <c r="E7764" s="3">
        <v>-1.2309175000000001</v>
      </c>
      <c r="F7764" s="3">
        <v>52.774799000000002</v>
      </c>
      <c r="G7764" s="3">
        <v>1.9323459999999999</v>
      </c>
    </row>
    <row r="7765" spans="1:8">
      <c r="A7765" s="3" t="s">
        <v>52</v>
      </c>
      <c r="B7765" s="3">
        <v>2016</v>
      </c>
      <c r="C7765" s="3">
        <v>273</v>
      </c>
      <c r="E7765" s="3">
        <v>-1.2309175000000001</v>
      </c>
      <c r="F7765" s="3">
        <v>52.774799000000002</v>
      </c>
      <c r="G7765" s="3">
        <v>1.661</v>
      </c>
      <c r="H7765" s="3">
        <v>-0.1042434</v>
      </c>
    </row>
    <row r="7766" spans="1:8">
      <c r="A7766" s="3" t="s">
        <v>52</v>
      </c>
      <c r="B7766" s="3">
        <v>2017</v>
      </c>
      <c r="C7766" s="3">
        <v>273</v>
      </c>
      <c r="E7766" s="3">
        <v>5.1183770000000003E-2</v>
      </c>
      <c r="F7766" s="3">
        <v>56.724074999999999</v>
      </c>
      <c r="G7766" s="3">
        <v>2.1159279999999998</v>
      </c>
      <c r="H7766" s="3">
        <v>-0.12200510000000001</v>
      </c>
    </row>
    <row r="7767" spans="1:8">
      <c r="A7767" s="3" t="s">
        <v>52</v>
      </c>
      <c r="B7767" s="3">
        <v>2017</v>
      </c>
      <c r="C7767" s="3">
        <v>273</v>
      </c>
      <c r="E7767" s="3">
        <v>5.1183770000000003E-2</v>
      </c>
      <c r="F7767" s="3">
        <v>56.724074999999999</v>
      </c>
      <c r="G7767" s="3">
        <v>2.0072939999999999</v>
      </c>
    </row>
    <row r="7768" spans="1:8">
      <c r="A7768" s="3" t="s">
        <v>52</v>
      </c>
      <c r="B7768" s="3">
        <v>2017</v>
      </c>
      <c r="C7768" s="3">
        <v>273</v>
      </c>
      <c r="E7768" s="3">
        <v>5.1183770000000003E-2</v>
      </c>
      <c r="F7768" s="3">
        <v>56.724074999999999</v>
      </c>
      <c r="G7768" s="3">
        <v>2.0836640000000002</v>
      </c>
    </row>
    <row r="7769" spans="1:8">
      <c r="A7769" s="3" t="s">
        <v>52</v>
      </c>
      <c r="B7769" s="3">
        <v>2017</v>
      </c>
      <c r="C7769" s="3">
        <v>273</v>
      </c>
      <c r="E7769" s="3">
        <v>5.1183770000000003E-2</v>
      </c>
      <c r="F7769" s="3">
        <v>56.724074999999999</v>
      </c>
      <c r="G7769" s="3">
        <v>2.0887790000000002</v>
      </c>
    </row>
    <row r="7770" spans="1:8">
      <c r="A7770" s="3" t="s">
        <v>52</v>
      </c>
      <c r="B7770" s="3">
        <v>2017</v>
      </c>
      <c r="C7770" s="3">
        <v>273</v>
      </c>
      <c r="E7770" s="3">
        <v>5.1183770000000003E-2</v>
      </c>
      <c r="F7770" s="3">
        <v>56.724074999999999</v>
      </c>
      <c r="G7770" s="3">
        <v>2.2009150000000002</v>
      </c>
    </row>
    <row r="7771" spans="1:8">
      <c r="A7771" s="3" t="s">
        <v>52</v>
      </c>
      <c r="B7771" s="3">
        <v>2017</v>
      </c>
      <c r="C7771" s="3">
        <v>273</v>
      </c>
      <c r="E7771" s="3">
        <v>5.1183770000000003E-2</v>
      </c>
      <c r="F7771" s="3">
        <v>56.724074999999999</v>
      </c>
      <c r="G7771" s="3">
        <v>2.178903</v>
      </c>
    </row>
    <row r="7772" spans="1:8">
      <c r="A7772" s="3" t="s">
        <v>52</v>
      </c>
      <c r="B7772" s="3">
        <v>2017</v>
      </c>
      <c r="C7772" s="3">
        <v>273</v>
      </c>
      <c r="E7772" s="3">
        <v>5.1183770000000003E-2</v>
      </c>
      <c r="F7772" s="3">
        <v>56.724074999999999</v>
      </c>
      <c r="G7772" s="3">
        <v>2.1839230000000001</v>
      </c>
    </row>
    <row r="7773" spans="1:8">
      <c r="A7773" s="3" t="s">
        <v>52</v>
      </c>
      <c r="B7773" s="3">
        <v>2017</v>
      </c>
      <c r="C7773" s="3">
        <v>273</v>
      </c>
      <c r="E7773" s="3">
        <v>5.1183770000000003E-2</v>
      </c>
      <c r="F7773" s="3">
        <v>56.724074999999999</v>
      </c>
      <c r="G7773" s="3">
        <v>2.2266400000000002</v>
      </c>
    </row>
    <row r="7774" spans="1:8">
      <c r="A7774" s="3" t="s">
        <v>52</v>
      </c>
      <c r="B7774" s="3">
        <v>2017</v>
      </c>
      <c r="C7774" s="3">
        <v>273</v>
      </c>
      <c r="E7774" s="3">
        <v>5.1183770000000003E-2</v>
      </c>
      <c r="F7774" s="3">
        <v>56.724074999999999</v>
      </c>
      <c r="G7774" s="3">
        <v>2.2445460000000002</v>
      </c>
    </row>
    <row r="7775" spans="1:8">
      <c r="A7775" s="3" t="s">
        <v>52</v>
      </c>
      <c r="B7775" s="3">
        <v>2017</v>
      </c>
      <c r="C7775" s="3">
        <v>273</v>
      </c>
      <c r="E7775" s="3">
        <v>5.1183770000000003E-2</v>
      </c>
      <c r="F7775" s="3">
        <v>56.724074999999999</v>
      </c>
      <c r="G7775" s="3">
        <v>2.3208899999999999</v>
      </c>
    </row>
    <row r="7776" spans="1:8">
      <c r="A7776" s="3" t="s">
        <v>52</v>
      </c>
      <c r="B7776" s="3">
        <v>2017</v>
      </c>
      <c r="C7776" s="3">
        <v>273</v>
      </c>
      <c r="E7776" s="3">
        <v>5.1183770000000003E-2</v>
      </c>
      <c r="F7776" s="3">
        <v>56.724074999999999</v>
      </c>
      <c r="G7776" s="3">
        <v>2.2557079999999998</v>
      </c>
    </row>
    <row r="7777" spans="1:8">
      <c r="A7777" s="3" t="s">
        <v>52</v>
      </c>
      <c r="B7777" s="3">
        <v>2017</v>
      </c>
      <c r="C7777" s="3">
        <v>273</v>
      </c>
      <c r="E7777" s="3">
        <v>5.1183770000000003E-2</v>
      </c>
      <c r="F7777" s="3">
        <v>56.724074999999999</v>
      </c>
      <c r="G7777" s="3">
        <v>2.2047460000000001</v>
      </c>
      <c r="H7777" s="3">
        <v>-5.9439800000000001E-2</v>
      </c>
    </row>
    <row r="7778" spans="1:8">
      <c r="A7778" s="3" t="s">
        <v>52</v>
      </c>
      <c r="B7778" s="3">
        <v>2018</v>
      </c>
      <c r="C7778" s="3">
        <v>273</v>
      </c>
      <c r="E7778" s="3">
        <v>0.15965873999999999</v>
      </c>
      <c r="F7778" s="3">
        <v>53.962769000000002</v>
      </c>
      <c r="G7778" s="3">
        <v>2.2828080000000002</v>
      </c>
      <c r="H7778" s="3">
        <v>4.86737E-2</v>
      </c>
    </row>
    <row r="7779" spans="1:8">
      <c r="A7779" s="3" t="s">
        <v>52</v>
      </c>
      <c r="B7779" s="3">
        <v>2018</v>
      </c>
      <c r="C7779" s="3">
        <v>273</v>
      </c>
      <c r="E7779" s="3">
        <v>0.15965873999999999</v>
      </c>
      <c r="F7779" s="3">
        <v>53.962769000000002</v>
      </c>
      <c r="G7779" s="3">
        <v>2.296996</v>
      </c>
    </row>
    <row r="7780" spans="1:8">
      <c r="A7780" s="3" t="s">
        <v>52</v>
      </c>
      <c r="B7780" s="3">
        <v>2018</v>
      </c>
      <c r="C7780" s="3">
        <v>273</v>
      </c>
      <c r="E7780" s="3">
        <v>0.15965873999999999</v>
      </c>
      <c r="F7780" s="3">
        <v>53.962769000000002</v>
      </c>
      <c r="G7780" s="3">
        <v>2.239814</v>
      </c>
    </row>
    <row r="7781" spans="1:8">
      <c r="A7781" s="3" t="s">
        <v>52</v>
      </c>
      <c r="B7781" s="3">
        <v>2018</v>
      </c>
      <c r="C7781" s="3">
        <v>273</v>
      </c>
      <c r="E7781" s="3">
        <v>0.15965873999999999</v>
      </c>
      <c r="F7781" s="3">
        <v>53.962769000000002</v>
      </c>
      <c r="G7781" s="3">
        <v>2.2663030000000002</v>
      </c>
    </row>
    <row r="7782" spans="1:8">
      <c r="A7782" s="3" t="s">
        <v>52</v>
      </c>
      <c r="B7782" s="3">
        <v>2018</v>
      </c>
      <c r="C7782" s="3">
        <v>273</v>
      </c>
      <c r="E7782" s="3">
        <v>0.15965873999999999</v>
      </c>
      <c r="F7782" s="3">
        <v>53.962769000000002</v>
      </c>
      <c r="G7782" s="3">
        <v>2.263277</v>
      </c>
    </row>
    <row r="7783" spans="1:8">
      <c r="A7783" s="3" t="s">
        <v>52</v>
      </c>
      <c r="B7783" s="3">
        <v>2018</v>
      </c>
      <c r="C7783" s="3">
        <v>273</v>
      </c>
      <c r="E7783" s="3">
        <v>0.15965873999999999</v>
      </c>
      <c r="F7783" s="3">
        <v>53.962769000000002</v>
      </c>
      <c r="G7783" s="3">
        <v>2.1406580000000002</v>
      </c>
    </row>
    <row r="7784" spans="1:8">
      <c r="A7784" s="3" t="s">
        <v>52</v>
      </c>
      <c r="B7784" s="3">
        <v>2018</v>
      </c>
      <c r="C7784" s="3">
        <v>273</v>
      </c>
      <c r="E7784" s="3">
        <v>0.15965873999999999</v>
      </c>
      <c r="F7784" s="3">
        <v>53.962769000000002</v>
      </c>
      <c r="G7784" s="3">
        <v>2.1433650000000002</v>
      </c>
    </row>
    <row r="7785" spans="1:8">
      <c r="A7785" s="3" t="s">
        <v>52</v>
      </c>
      <c r="B7785" s="3">
        <v>2018</v>
      </c>
      <c r="C7785" s="3">
        <v>273</v>
      </c>
      <c r="E7785" s="3">
        <v>0.15965873999999999</v>
      </c>
      <c r="F7785" s="3">
        <v>53.962769000000002</v>
      </c>
      <c r="G7785" s="3">
        <v>2.150763</v>
      </c>
    </row>
    <row r="7786" spans="1:8">
      <c r="A7786" s="3" t="s">
        <v>52</v>
      </c>
      <c r="B7786" s="3">
        <v>2018</v>
      </c>
      <c r="C7786" s="3">
        <v>273</v>
      </c>
      <c r="E7786" s="3">
        <v>0.15965873999999999</v>
      </c>
      <c r="F7786" s="3">
        <v>53.962769000000002</v>
      </c>
      <c r="G7786" s="3">
        <v>2.105998</v>
      </c>
    </row>
    <row r="7787" spans="1:8">
      <c r="A7787" s="3" t="s">
        <v>52</v>
      </c>
      <c r="B7787" s="3">
        <v>2018</v>
      </c>
      <c r="C7787" s="3">
        <v>273</v>
      </c>
      <c r="E7787" s="3">
        <v>0.15965873999999999</v>
      </c>
      <c r="F7787" s="3">
        <v>53.962769000000002</v>
      </c>
      <c r="G7787" s="3">
        <v>2.1494490000000002</v>
      </c>
    </row>
    <row r="7788" spans="1:8">
      <c r="A7788" s="3" t="s">
        <v>52</v>
      </c>
      <c r="B7788" s="3">
        <v>2018</v>
      </c>
      <c r="C7788" s="3">
        <v>273</v>
      </c>
      <c r="E7788" s="3">
        <v>0.15965873999999999</v>
      </c>
      <c r="F7788" s="3">
        <v>53.962769000000002</v>
      </c>
      <c r="G7788" s="3">
        <v>1.9394690000000001</v>
      </c>
    </row>
    <row r="7789" spans="1:8">
      <c r="A7789" s="3" t="s">
        <v>52</v>
      </c>
      <c r="B7789" s="3">
        <v>2018</v>
      </c>
      <c r="C7789" s="3">
        <v>273</v>
      </c>
      <c r="E7789" s="3">
        <v>0.15965873999999999</v>
      </c>
      <c r="F7789" s="3">
        <v>53.962769000000002</v>
      </c>
      <c r="G7789" s="3">
        <v>1.899132</v>
      </c>
    </row>
    <row r="7790" spans="1:8">
      <c r="A7790" s="3" t="s">
        <v>52</v>
      </c>
      <c r="B7790" s="3">
        <v>2019</v>
      </c>
      <c r="C7790" s="3">
        <v>273</v>
      </c>
      <c r="E7790" s="3">
        <v>0.98502171000000005</v>
      </c>
      <c r="F7790" s="3">
        <v>53.609172999999998</v>
      </c>
      <c r="G7790" s="3">
        <v>1.9415180000000001</v>
      </c>
      <c r="H7790" s="3">
        <v>-0.28442279999999998</v>
      </c>
    </row>
    <row r="7791" spans="1:8">
      <c r="A7791" s="3" t="s">
        <v>52</v>
      </c>
      <c r="B7791" s="3">
        <v>2019</v>
      </c>
      <c r="C7791" s="3">
        <v>273</v>
      </c>
      <c r="E7791" s="3">
        <v>0.98502171000000005</v>
      </c>
      <c r="F7791" s="3">
        <v>53.609172999999998</v>
      </c>
      <c r="G7791" s="3">
        <v>1.897292</v>
      </c>
    </row>
    <row r="7792" spans="1:8">
      <c r="A7792" s="3" t="s">
        <v>52</v>
      </c>
      <c r="B7792" s="3">
        <v>2019</v>
      </c>
      <c r="C7792" s="3">
        <v>273</v>
      </c>
      <c r="E7792" s="3">
        <v>0.98502171000000005</v>
      </c>
      <c r="F7792" s="3">
        <v>53.609172999999998</v>
      </c>
      <c r="G7792" s="3">
        <v>1.7454400000000001</v>
      </c>
    </row>
    <row r="7793" spans="1:8">
      <c r="A7793" s="3" t="s">
        <v>52</v>
      </c>
      <c r="B7793" s="3">
        <v>2019</v>
      </c>
      <c r="C7793" s="3">
        <v>273</v>
      </c>
      <c r="E7793" s="3">
        <v>0.98502171000000005</v>
      </c>
      <c r="F7793" s="3">
        <v>53.609172999999998</v>
      </c>
      <c r="G7793" s="3">
        <v>1.790799</v>
      </c>
    </row>
    <row r="7794" spans="1:8">
      <c r="A7794" s="3" t="s">
        <v>52</v>
      </c>
      <c r="B7794" s="3">
        <v>2019</v>
      </c>
      <c r="C7794" s="3">
        <v>273</v>
      </c>
      <c r="E7794" s="3">
        <v>0.98502171000000005</v>
      </c>
      <c r="F7794" s="3">
        <v>53.609172999999998</v>
      </c>
      <c r="G7794" s="3">
        <v>1.7779739999999999</v>
      </c>
    </row>
    <row r="7795" spans="1:8">
      <c r="A7795" s="3" t="s">
        <v>52</v>
      </c>
      <c r="B7795" s="3">
        <v>2019</v>
      </c>
      <c r="C7795" s="3">
        <v>273</v>
      </c>
      <c r="E7795" s="3">
        <v>0.98502171000000005</v>
      </c>
      <c r="F7795" s="3">
        <v>53.609172999999998</v>
      </c>
      <c r="G7795" s="3">
        <v>1.6870830000000001</v>
      </c>
    </row>
    <row r="7796" spans="1:8">
      <c r="A7796" s="3" t="s">
        <v>52</v>
      </c>
      <c r="B7796" s="3">
        <v>2019</v>
      </c>
      <c r="C7796" s="3">
        <v>273</v>
      </c>
      <c r="E7796" s="3">
        <v>0.98502171000000005</v>
      </c>
      <c r="F7796" s="3">
        <v>53.609172999999998</v>
      </c>
      <c r="G7796" s="3">
        <v>1.5838099999999999</v>
      </c>
    </row>
    <row r="7797" spans="1:8">
      <c r="A7797" s="3" t="s">
        <v>52</v>
      </c>
      <c r="B7797" s="3">
        <v>2019</v>
      </c>
      <c r="C7797" s="3">
        <v>273</v>
      </c>
      <c r="E7797" s="3">
        <v>0.98502171000000005</v>
      </c>
      <c r="F7797" s="3">
        <v>53.609172999999998</v>
      </c>
      <c r="G7797" s="3">
        <v>1.4013469999999999</v>
      </c>
    </row>
    <row r="7798" spans="1:8">
      <c r="A7798" s="3" t="s">
        <v>52</v>
      </c>
      <c r="B7798" s="3">
        <v>2019</v>
      </c>
      <c r="C7798" s="3">
        <v>273</v>
      </c>
      <c r="E7798" s="3">
        <v>0.98502171000000005</v>
      </c>
      <c r="F7798" s="3">
        <v>53.609172999999998</v>
      </c>
      <c r="G7798" s="3">
        <v>1.340535</v>
      </c>
    </row>
    <row r="7799" spans="1:8">
      <c r="A7799" s="3" t="s">
        <v>52</v>
      </c>
      <c r="B7799" s="3">
        <v>2019</v>
      </c>
      <c r="C7799" s="3">
        <v>273</v>
      </c>
      <c r="E7799" s="3">
        <v>0.98502171000000005</v>
      </c>
      <c r="F7799" s="3">
        <v>53.609172999999998</v>
      </c>
      <c r="G7799" s="3">
        <v>1.286484</v>
      </c>
    </row>
    <row r="7800" spans="1:8">
      <c r="A7800" s="3" t="s">
        <v>52</v>
      </c>
      <c r="B7800" s="3">
        <v>2019</v>
      </c>
      <c r="C7800" s="3">
        <v>273</v>
      </c>
      <c r="E7800" s="3">
        <v>0.98502171000000005</v>
      </c>
      <c r="F7800" s="3">
        <v>53.609172999999998</v>
      </c>
      <c r="G7800" s="3">
        <v>1.141661</v>
      </c>
    </row>
    <row r="7801" spans="1:8">
      <c r="A7801" s="3" t="s">
        <v>52</v>
      </c>
      <c r="B7801" s="3">
        <v>2019</v>
      </c>
      <c r="C7801" s="3">
        <v>273</v>
      </c>
      <c r="E7801" s="3">
        <v>0.98502171000000005</v>
      </c>
      <c r="F7801" s="3">
        <v>53.609172999999998</v>
      </c>
      <c r="G7801" s="3">
        <v>1.0974520000000001</v>
      </c>
      <c r="H7801" s="3">
        <v>9.9687799999999993E-2</v>
      </c>
    </row>
    <row r="7802" spans="1:8">
      <c r="A7802" s="3" t="s">
        <v>73</v>
      </c>
      <c r="B7802" s="3">
        <v>1995</v>
      </c>
      <c r="C7802" s="3">
        <v>293</v>
      </c>
    </row>
    <row r="7803" spans="1:8">
      <c r="A7803" s="3" t="s">
        <v>73</v>
      </c>
      <c r="B7803" s="3">
        <v>1995</v>
      </c>
      <c r="C7803" s="3">
        <v>293</v>
      </c>
    </row>
    <row r="7804" spans="1:8">
      <c r="A7804" s="3" t="s">
        <v>73</v>
      </c>
      <c r="B7804" s="3">
        <v>1995</v>
      </c>
      <c r="C7804" s="3">
        <v>293</v>
      </c>
    </row>
    <row r="7805" spans="1:8">
      <c r="A7805" s="3" t="s">
        <v>73</v>
      </c>
      <c r="B7805" s="3">
        <v>1995</v>
      </c>
      <c r="C7805" s="3">
        <v>293</v>
      </c>
    </row>
    <row r="7806" spans="1:8">
      <c r="A7806" s="3" t="s">
        <v>73</v>
      </c>
      <c r="B7806" s="3">
        <v>1995</v>
      </c>
      <c r="C7806" s="3">
        <v>293</v>
      </c>
    </row>
    <row r="7807" spans="1:8">
      <c r="A7807" s="3" t="s">
        <v>73</v>
      </c>
      <c r="B7807" s="3">
        <v>1995</v>
      </c>
      <c r="C7807" s="3">
        <v>293</v>
      </c>
    </row>
    <row r="7808" spans="1:8">
      <c r="A7808" s="3" t="s">
        <v>73</v>
      </c>
      <c r="B7808" s="3">
        <v>1995</v>
      </c>
      <c r="C7808" s="3">
        <v>293</v>
      </c>
    </row>
    <row r="7809" spans="1:3">
      <c r="A7809" s="3" t="s">
        <v>73</v>
      </c>
      <c r="B7809" s="3">
        <v>1995</v>
      </c>
      <c r="C7809" s="3">
        <v>293</v>
      </c>
    </row>
    <row r="7810" spans="1:3">
      <c r="A7810" s="3" t="s">
        <v>73</v>
      </c>
      <c r="B7810" s="3">
        <v>1995</v>
      </c>
      <c r="C7810" s="3">
        <v>293</v>
      </c>
    </row>
    <row r="7811" spans="1:3">
      <c r="A7811" s="3" t="s">
        <v>73</v>
      </c>
      <c r="B7811" s="3">
        <v>1995</v>
      </c>
      <c r="C7811" s="3">
        <v>293</v>
      </c>
    </row>
    <row r="7812" spans="1:3">
      <c r="A7812" s="3" t="s">
        <v>73</v>
      </c>
      <c r="B7812" s="3">
        <v>1995</v>
      </c>
      <c r="C7812" s="3">
        <v>293</v>
      </c>
    </row>
    <row r="7813" spans="1:3">
      <c r="A7813" s="3" t="s">
        <v>73</v>
      </c>
      <c r="B7813" s="3">
        <v>1995</v>
      </c>
      <c r="C7813" s="3">
        <v>293</v>
      </c>
    </row>
    <row r="7814" spans="1:3">
      <c r="A7814" s="3" t="s">
        <v>73</v>
      </c>
      <c r="B7814" s="3">
        <v>1996</v>
      </c>
      <c r="C7814" s="3">
        <v>293</v>
      </c>
    </row>
    <row r="7815" spans="1:3">
      <c r="A7815" s="3" t="s">
        <v>73</v>
      </c>
      <c r="B7815" s="3">
        <v>1996</v>
      </c>
      <c r="C7815" s="3">
        <v>293</v>
      </c>
    </row>
    <row r="7816" spans="1:3">
      <c r="A7816" s="3" t="s">
        <v>73</v>
      </c>
      <c r="B7816" s="3">
        <v>1996</v>
      </c>
      <c r="C7816" s="3">
        <v>293</v>
      </c>
    </row>
    <row r="7817" spans="1:3">
      <c r="A7817" s="3" t="s">
        <v>73</v>
      </c>
      <c r="B7817" s="3">
        <v>1996</v>
      </c>
      <c r="C7817" s="3">
        <v>293</v>
      </c>
    </row>
    <row r="7818" spans="1:3">
      <c r="A7818" s="3" t="s">
        <v>73</v>
      </c>
      <c r="B7818" s="3">
        <v>1996</v>
      </c>
      <c r="C7818" s="3">
        <v>293</v>
      </c>
    </row>
    <row r="7819" spans="1:3">
      <c r="A7819" s="3" t="s">
        <v>73</v>
      </c>
      <c r="B7819" s="3">
        <v>1996</v>
      </c>
      <c r="C7819" s="3">
        <v>293</v>
      </c>
    </row>
    <row r="7820" spans="1:3">
      <c r="A7820" s="3" t="s">
        <v>73</v>
      </c>
      <c r="B7820" s="3">
        <v>1996</v>
      </c>
      <c r="C7820" s="3">
        <v>293</v>
      </c>
    </row>
    <row r="7821" spans="1:3">
      <c r="A7821" s="3" t="s">
        <v>73</v>
      </c>
      <c r="B7821" s="3">
        <v>1996</v>
      </c>
      <c r="C7821" s="3">
        <v>293</v>
      </c>
    </row>
    <row r="7822" spans="1:3">
      <c r="A7822" s="3" t="s">
        <v>73</v>
      </c>
      <c r="B7822" s="3">
        <v>1996</v>
      </c>
      <c r="C7822" s="3">
        <v>293</v>
      </c>
    </row>
    <row r="7823" spans="1:3">
      <c r="A7823" s="3" t="s">
        <v>73</v>
      </c>
      <c r="B7823" s="3">
        <v>1996</v>
      </c>
      <c r="C7823" s="3">
        <v>293</v>
      </c>
    </row>
    <row r="7824" spans="1:3">
      <c r="A7824" s="3" t="s">
        <v>73</v>
      </c>
      <c r="B7824" s="3">
        <v>1996</v>
      </c>
      <c r="C7824" s="3">
        <v>293</v>
      </c>
    </row>
    <row r="7825" spans="1:3">
      <c r="A7825" s="3" t="s">
        <v>73</v>
      </c>
      <c r="B7825" s="3">
        <v>1996</v>
      </c>
      <c r="C7825" s="3">
        <v>293</v>
      </c>
    </row>
    <row r="7826" spans="1:3">
      <c r="A7826" s="3" t="s">
        <v>73</v>
      </c>
      <c r="B7826" s="3">
        <v>1997</v>
      </c>
      <c r="C7826" s="3">
        <v>293</v>
      </c>
    </row>
    <row r="7827" spans="1:3">
      <c r="A7827" s="3" t="s">
        <v>73</v>
      </c>
      <c r="B7827" s="3">
        <v>1997</v>
      </c>
      <c r="C7827" s="3">
        <v>293</v>
      </c>
    </row>
    <row r="7828" spans="1:3">
      <c r="A7828" s="3" t="s">
        <v>73</v>
      </c>
      <c r="B7828" s="3">
        <v>1997</v>
      </c>
      <c r="C7828" s="3">
        <v>293</v>
      </c>
    </row>
    <row r="7829" spans="1:3">
      <c r="A7829" s="3" t="s">
        <v>73</v>
      </c>
      <c r="B7829" s="3">
        <v>1997</v>
      </c>
      <c r="C7829" s="3">
        <v>293</v>
      </c>
    </row>
    <row r="7830" spans="1:3">
      <c r="A7830" s="3" t="s">
        <v>73</v>
      </c>
      <c r="B7830" s="3">
        <v>1997</v>
      </c>
      <c r="C7830" s="3">
        <v>293</v>
      </c>
    </row>
    <row r="7831" spans="1:3">
      <c r="A7831" s="3" t="s">
        <v>73</v>
      </c>
      <c r="B7831" s="3">
        <v>1997</v>
      </c>
      <c r="C7831" s="3">
        <v>293</v>
      </c>
    </row>
    <row r="7832" spans="1:3">
      <c r="A7832" s="3" t="s">
        <v>73</v>
      </c>
      <c r="B7832" s="3">
        <v>1997</v>
      </c>
      <c r="C7832" s="3">
        <v>293</v>
      </c>
    </row>
    <row r="7833" spans="1:3">
      <c r="A7833" s="3" t="s">
        <v>73</v>
      </c>
      <c r="B7833" s="3">
        <v>1997</v>
      </c>
      <c r="C7833" s="3">
        <v>293</v>
      </c>
    </row>
    <row r="7834" spans="1:3">
      <c r="A7834" s="3" t="s">
        <v>73</v>
      </c>
      <c r="B7834" s="3">
        <v>1997</v>
      </c>
      <c r="C7834" s="3">
        <v>293</v>
      </c>
    </row>
    <row r="7835" spans="1:3">
      <c r="A7835" s="3" t="s">
        <v>73</v>
      </c>
      <c r="B7835" s="3">
        <v>1997</v>
      </c>
      <c r="C7835" s="3">
        <v>293</v>
      </c>
    </row>
    <row r="7836" spans="1:3">
      <c r="A7836" s="3" t="s">
        <v>73</v>
      </c>
      <c r="B7836" s="3">
        <v>1997</v>
      </c>
      <c r="C7836" s="3">
        <v>293</v>
      </c>
    </row>
    <row r="7837" spans="1:3">
      <c r="A7837" s="3" t="s">
        <v>73</v>
      </c>
      <c r="B7837" s="3">
        <v>1997</v>
      </c>
      <c r="C7837" s="3">
        <v>293</v>
      </c>
    </row>
    <row r="7838" spans="1:3">
      <c r="A7838" s="3" t="s">
        <v>73</v>
      </c>
      <c r="B7838" s="3">
        <v>1998</v>
      </c>
      <c r="C7838" s="3">
        <v>293</v>
      </c>
    </row>
    <row r="7839" spans="1:3">
      <c r="A7839" s="3" t="s">
        <v>73</v>
      </c>
      <c r="B7839" s="3">
        <v>1998</v>
      </c>
      <c r="C7839" s="3">
        <v>293</v>
      </c>
    </row>
    <row r="7840" spans="1:3">
      <c r="A7840" s="3" t="s">
        <v>73</v>
      </c>
      <c r="B7840" s="3">
        <v>1998</v>
      </c>
      <c r="C7840" s="3">
        <v>293</v>
      </c>
    </row>
    <row r="7841" spans="1:3">
      <c r="A7841" s="3" t="s">
        <v>73</v>
      </c>
      <c r="B7841" s="3">
        <v>1998</v>
      </c>
      <c r="C7841" s="3">
        <v>293</v>
      </c>
    </row>
    <row r="7842" spans="1:3">
      <c r="A7842" s="3" t="s">
        <v>73</v>
      </c>
      <c r="B7842" s="3">
        <v>1998</v>
      </c>
      <c r="C7842" s="3">
        <v>293</v>
      </c>
    </row>
    <row r="7843" spans="1:3">
      <c r="A7843" s="3" t="s">
        <v>73</v>
      </c>
      <c r="B7843" s="3">
        <v>1998</v>
      </c>
      <c r="C7843" s="3">
        <v>293</v>
      </c>
    </row>
    <row r="7844" spans="1:3">
      <c r="A7844" s="3" t="s">
        <v>73</v>
      </c>
      <c r="B7844" s="3">
        <v>1998</v>
      </c>
      <c r="C7844" s="3">
        <v>293</v>
      </c>
    </row>
    <row r="7845" spans="1:3">
      <c r="A7845" s="3" t="s">
        <v>73</v>
      </c>
      <c r="B7845" s="3">
        <v>1998</v>
      </c>
      <c r="C7845" s="3">
        <v>293</v>
      </c>
    </row>
    <row r="7846" spans="1:3">
      <c r="A7846" s="3" t="s">
        <v>73</v>
      </c>
      <c r="B7846" s="3">
        <v>1998</v>
      </c>
      <c r="C7846" s="3">
        <v>293</v>
      </c>
    </row>
    <row r="7847" spans="1:3">
      <c r="A7847" s="3" t="s">
        <v>73</v>
      </c>
      <c r="B7847" s="3">
        <v>1998</v>
      </c>
      <c r="C7847" s="3">
        <v>293</v>
      </c>
    </row>
    <row r="7848" spans="1:3">
      <c r="A7848" s="3" t="s">
        <v>73</v>
      </c>
      <c r="B7848" s="3">
        <v>1998</v>
      </c>
      <c r="C7848" s="3">
        <v>293</v>
      </c>
    </row>
    <row r="7849" spans="1:3">
      <c r="A7849" s="3" t="s">
        <v>73</v>
      </c>
      <c r="B7849" s="3">
        <v>1998</v>
      </c>
      <c r="C7849" s="3">
        <v>293</v>
      </c>
    </row>
    <row r="7850" spans="1:3">
      <c r="A7850" s="3" t="s">
        <v>73</v>
      </c>
      <c r="B7850" s="3">
        <v>1999</v>
      </c>
      <c r="C7850" s="3">
        <v>293</v>
      </c>
    </row>
    <row r="7851" spans="1:3">
      <c r="A7851" s="3" t="s">
        <v>73</v>
      </c>
      <c r="B7851" s="3">
        <v>1999</v>
      </c>
      <c r="C7851" s="3">
        <v>293</v>
      </c>
    </row>
    <row r="7852" spans="1:3">
      <c r="A7852" s="3" t="s">
        <v>73</v>
      </c>
      <c r="B7852" s="3">
        <v>1999</v>
      </c>
      <c r="C7852" s="3">
        <v>293</v>
      </c>
    </row>
    <row r="7853" spans="1:3">
      <c r="A7853" s="3" t="s">
        <v>73</v>
      </c>
      <c r="B7853" s="3">
        <v>1999</v>
      </c>
      <c r="C7853" s="3">
        <v>293</v>
      </c>
    </row>
    <row r="7854" spans="1:3">
      <c r="A7854" s="3" t="s">
        <v>73</v>
      </c>
      <c r="B7854" s="3">
        <v>1999</v>
      </c>
      <c r="C7854" s="3">
        <v>293</v>
      </c>
    </row>
    <row r="7855" spans="1:3">
      <c r="A7855" s="3" t="s">
        <v>73</v>
      </c>
      <c r="B7855" s="3">
        <v>1999</v>
      </c>
      <c r="C7855" s="3">
        <v>293</v>
      </c>
    </row>
    <row r="7856" spans="1:3">
      <c r="A7856" s="3" t="s">
        <v>73</v>
      </c>
      <c r="B7856" s="3">
        <v>1999</v>
      </c>
      <c r="C7856" s="3">
        <v>293</v>
      </c>
    </row>
    <row r="7857" spans="1:7">
      <c r="A7857" s="3" t="s">
        <v>73</v>
      </c>
      <c r="B7857" s="3">
        <v>1999</v>
      </c>
      <c r="C7857" s="3">
        <v>293</v>
      </c>
    </row>
    <row r="7858" spans="1:7">
      <c r="A7858" s="3" t="s">
        <v>73</v>
      </c>
      <c r="B7858" s="3">
        <v>1999</v>
      </c>
      <c r="C7858" s="3">
        <v>293</v>
      </c>
    </row>
    <row r="7859" spans="1:7">
      <c r="A7859" s="3" t="s">
        <v>73</v>
      </c>
      <c r="B7859" s="3">
        <v>1999</v>
      </c>
      <c r="C7859" s="3">
        <v>293</v>
      </c>
    </row>
    <row r="7860" spans="1:7">
      <c r="A7860" s="3" t="s">
        <v>73</v>
      </c>
      <c r="B7860" s="3">
        <v>1999</v>
      </c>
      <c r="C7860" s="3">
        <v>293</v>
      </c>
    </row>
    <row r="7861" spans="1:7">
      <c r="A7861" s="3" t="s">
        <v>73</v>
      </c>
      <c r="B7861" s="3">
        <v>1999</v>
      </c>
      <c r="C7861" s="3">
        <v>293</v>
      </c>
    </row>
    <row r="7862" spans="1:7">
      <c r="A7862" s="3" t="s">
        <v>73</v>
      </c>
      <c r="B7862" s="3">
        <v>2000</v>
      </c>
      <c r="C7862" s="3">
        <v>293</v>
      </c>
    </row>
    <row r="7863" spans="1:7">
      <c r="A7863" s="3" t="s">
        <v>73</v>
      </c>
      <c r="B7863" s="3">
        <v>2000</v>
      </c>
      <c r="C7863" s="3">
        <v>293</v>
      </c>
    </row>
    <row r="7864" spans="1:7">
      <c r="A7864" s="3" t="s">
        <v>73</v>
      </c>
      <c r="B7864" s="3">
        <v>2000</v>
      </c>
      <c r="C7864" s="3">
        <v>293</v>
      </c>
    </row>
    <row r="7865" spans="1:7">
      <c r="A7865" s="3" t="s">
        <v>73</v>
      </c>
      <c r="B7865" s="3">
        <v>2000</v>
      </c>
      <c r="C7865" s="3">
        <v>293</v>
      </c>
    </row>
    <row r="7866" spans="1:7">
      <c r="A7866" s="3" t="s">
        <v>73</v>
      </c>
      <c r="B7866" s="3">
        <v>2000</v>
      </c>
      <c r="C7866" s="3">
        <v>293</v>
      </c>
    </row>
    <row r="7867" spans="1:7">
      <c r="A7867" s="3" t="s">
        <v>73</v>
      </c>
      <c r="B7867" s="3">
        <v>2000</v>
      </c>
      <c r="C7867" s="3">
        <v>293</v>
      </c>
    </row>
    <row r="7868" spans="1:7">
      <c r="A7868" s="3" t="s">
        <v>73</v>
      </c>
      <c r="B7868" s="3">
        <v>2000</v>
      </c>
      <c r="C7868" s="3">
        <v>293</v>
      </c>
    </row>
    <row r="7869" spans="1:7">
      <c r="A7869" s="3" t="s">
        <v>73</v>
      </c>
      <c r="B7869" s="3">
        <v>2000</v>
      </c>
      <c r="C7869" s="3">
        <v>293</v>
      </c>
    </row>
    <row r="7870" spans="1:7">
      <c r="A7870" s="3" t="s">
        <v>73</v>
      </c>
      <c r="B7870" s="3">
        <v>2000</v>
      </c>
      <c r="C7870" s="3">
        <v>293</v>
      </c>
    </row>
    <row r="7871" spans="1:7">
      <c r="A7871" s="3" t="s">
        <v>73</v>
      </c>
      <c r="B7871" s="3">
        <v>2000</v>
      </c>
      <c r="C7871" s="3">
        <v>293</v>
      </c>
      <c r="G7871" s="3">
        <v>2.9363640000000002</v>
      </c>
    </row>
    <row r="7872" spans="1:7">
      <c r="A7872" s="3" t="s">
        <v>73</v>
      </c>
      <c r="B7872" s="3">
        <v>2000</v>
      </c>
      <c r="C7872" s="3">
        <v>293</v>
      </c>
      <c r="G7872" s="3">
        <v>2.9363640000000002</v>
      </c>
    </row>
    <row r="7873" spans="1:7">
      <c r="A7873" s="3" t="s">
        <v>73</v>
      </c>
      <c r="B7873" s="3">
        <v>2000</v>
      </c>
      <c r="C7873" s="3">
        <v>293</v>
      </c>
      <c r="G7873" s="3">
        <v>2.9363640000000002</v>
      </c>
    </row>
    <row r="7874" spans="1:7">
      <c r="A7874" s="3" t="s">
        <v>73</v>
      </c>
      <c r="B7874" s="3">
        <v>2001</v>
      </c>
      <c r="C7874" s="3">
        <v>293</v>
      </c>
      <c r="E7874" s="3">
        <v>0.39511629999999998</v>
      </c>
      <c r="F7874" s="3">
        <v>44.908923999999999</v>
      </c>
    </row>
    <row r="7875" spans="1:7">
      <c r="A7875" s="3" t="s">
        <v>73</v>
      </c>
      <c r="B7875" s="3">
        <v>2001</v>
      </c>
      <c r="C7875" s="3">
        <v>293</v>
      </c>
      <c r="E7875" s="3">
        <v>0.39511629999999998</v>
      </c>
      <c r="F7875" s="3">
        <v>44.908923999999999</v>
      </c>
      <c r="G7875" s="3">
        <v>3.84</v>
      </c>
    </row>
    <row r="7876" spans="1:7">
      <c r="A7876" s="3" t="s">
        <v>73</v>
      </c>
      <c r="B7876" s="3">
        <v>2001</v>
      </c>
      <c r="C7876" s="3">
        <v>293</v>
      </c>
      <c r="E7876" s="3">
        <v>0.39511629999999998</v>
      </c>
      <c r="F7876" s="3">
        <v>44.908923999999999</v>
      </c>
      <c r="G7876" s="3">
        <v>3.84</v>
      </c>
    </row>
    <row r="7877" spans="1:7">
      <c r="A7877" s="3" t="s">
        <v>73</v>
      </c>
      <c r="B7877" s="3">
        <v>2001</v>
      </c>
      <c r="C7877" s="3">
        <v>293</v>
      </c>
      <c r="E7877" s="3">
        <v>0.39511629999999998</v>
      </c>
      <c r="F7877" s="3">
        <v>44.908923999999999</v>
      </c>
      <c r="G7877" s="3">
        <v>3.94</v>
      </c>
    </row>
    <row r="7878" spans="1:7">
      <c r="A7878" s="3" t="s">
        <v>73</v>
      </c>
      <c r="B7878" s="3">
        <v>2001</v>
      </c>
      <c r="C7878" s="3">
        <v>293</v>
      </c>
      <c r="E7878" s="3">
        <v>0.39511629999999998</v>
      </c>
      <c r="F7878" s="3">
        <v>44.908923999999999</v>
      </c>
      <c r="G7878" s="3">
        <v>3.9727269999999999</v>
      </c>
    </row>
    <row r="7879" spans="1:7">
      <c r="A7879" s="3" t="s">
        <v>73</v>
      </c>
      <c r="B7879" s="3">
        <v>2001</v>
      </c>
      <c r="C7879" s="3">
        <v>293</v>
      </c>
      <c r="E7879" s="3">
        <v>0.39511629999999998</v>
      </c>
      <c r="F7879" s="3">
        <v>44.908923999999999</v>
      </c>
      <c r="G7879" s="3">
        <v>3.9666670000000002</v>
      </c>
    </row>
    <row r="7880" spans="1:7">
      <c r="A7880" s="3" t="s">
        <v>73</v>
      </c>
      <c r="B7880" s="3">
        <v>2001</v>
      </c>
      <c r="C7880" s="3">
        <v>293</v>
      </c>
      <c r="E7880" s="3">
        <v>0.39511629999999998</v>
      </c>
      <c r="F7880" s="3">
        <v>44.908923999999999</v>
      </c>
      <c r="G7880" s="3">
        <v>4.0636359999999998</v>
      </c>
    </row>
    <row r="7881" spans="1:7">
      <c r="A7881" s="3" t="s">
        <v>73</v>
      </c>
      <c r="B7881" s="3">
        <v>2001</v>
      </c>
      <c r="C7881" s="3">
        <v>293</v>
      </c>
      <c r="E7881" s="3">
        <v>0.39511629999999998</v>
      </c>
      <c r="F7881" s="3">
        <v>44.908923999999999</v>
      </c>
      <c r="G7881" s="3">
        <v>4.1666670000000003</v>
      </c>
    </row>
    <row r="7882" spans="1:7">
      <c r="A7882" s="3" t="s">
        <v>73</v>
      </c>
      <c r="B7882" s="3">
        <v>2001</v>
      </c>
      <c r="C7882" s="3">
        <v>293</v>
      </c>
      <c r="E7882" s="3">
        <v>0.39511629999999998</v>
      </c>
      <c r="F7882" s="3">
        <v>44.908923999999999</v>
      </c>
      <c r="G7882" s="3">
        <v>4.04</v>
      </c>
    </row>
    <row r="7883" spans="1:7">
      <c r="A7883" s="3" t="s">
        <v>73</v>
      </c>
      <c r="B7883" s="3">
        <v>2001</v>
      </c>
      <c r="C7883" s="3">
        <v>293</v>
      </c>
      <c r="E7883" s="3">
        <v>0.39511629999999998</v>
      </c>
      <c r="F7883" s="3">
        <v>44.908923999999999</v>
      </c>
      <c r="G7883" s="3">
        <v>3.69</v>
      </c>
    </row>
    <row r="7884" spans="1:7">
      <c r="A7884" s="3" t="s">
        <v>73</v>
      </c>
      <c r="B7884" s="3">
        <v>2001</v>
      </c>
      <c r="C7884" s="3">
        <v>293</v>
      </c>
      <c r="E7884" s="3">
        <v>0.39511629999999998</v>
      </c>
      <c r="F7884" s="3">
        <v>44.908923999999999</v>
      </c>
      <c r="G7884" s="3">
        <v>3.45</v>
      </c>
    </row>
    <row r="7885" spans="1:7">
      <c r="A7885" s="3" t="s">
        <v>73</v>
      </c>
      <c r="B7885" s="3">
        <v>2001</v>
      </c>
      <c r="C7885" s="3">
        <v>293</v>
      </c>
      <c r="E7885" s="3">
        <v>0.39511629999999998</v>
      </c>
      <c r="F7885" s="3">
        <v>44.908923999999999</v>
      </c>
      <c r="G7885" s="3">
        <v>3.2250000000000001</v>
      </c>
    </row>
    <row r="7886" spans="1:7">
      <c r="A7886" s="3" t="s">
        <v>73</v>
      </c>
      <c r="B7886" s="3">
        <v>2002</v>
      </c>
      <c r="C7886" s="3">
        <v>293</v>
      </c>
      <c r="E7886" s="3">
        <v>0.12689560999999999</v>
      </c>
      <c r="F7886" s="3">
        <v>43.84111</v>
      </c>
      <c r="G7886" s="3">
        <v>3.8250000000000002</v>
      </c>
    </row>
    <row r="7887" spans="1:7">
      <c r="A7887" s="3" t="s">
        <v>73</v>
      </c>
      <c r="B7887" s="3">
        <v>2002</v>
      </c>
      <c r="C7887" s="3">
        <v>293</v>
      </c>
      <c r="E7887" s="3">
        <v>0.12689560999999999</v>
      </c>
      <c r="F7887" s="3">
        <v>43.84111</v>
      </c>
      <c r="G7887" s="3">
        <v>3.9750000000000001</v>
      </c>
    </row>
    <row r="7888" spans="1:7">
      <c r="A7888" s="3" t="s">
        <v>73</v>
      </c>
      <c r="B7888" s="3">
        <v>2002</v>
      </c>
      <c r="C7888" s="3">
        <v>293</v>
      </c>
      <c r="E7888" s="3">
        <v>0.12689560999999999</v>
      </c>
      <c r="F7888" s="3">
        <v>43.84111</v>
      </c>
      <c r="G7888" s="3">
        <v>3.92</v>
      </c>
    </row>
    <row r="7889" spans="1:7">
      <c r="A7889" s="3" t="s">
        <v>73</v>
      </c>
      <c r="B7889" s="3">
        <v>2002</v>
      </c>
      <c r="C7889" s="3">
        <v>293</v>
      </c>
      <c r="E7889" s="3">
        <v>0.12689560999999999</v>
      </c>
      <c r="F7889" s="3">
        <v>43.84111</v>
      </c>
      <c r="G7889" s="3">
        <v>3.84</v>
      </c>
    </row>
    <row r="7890" spans="1:7">
      <c r="A7890" s="3" t="s">
        <v>73</v>
      </c>
      <c r="B7890" s="3">
        <v>2002</v>
      </c>
      <c r="C7890" s="3">
        <v>293</v>
      </c>
      <c r="E7890" s="3">
        <v>0.12689560999999999</v>
      </c>
      <c r="F7890" s="3">
        <v>43.84111</v>
      </c>
      <c r="G7890" s="3">
        <v>3.7090909999999999</v>
      </c>
    </row>
    <row r="7891" spans="1:7">
      <c r="A7891" s="3" t="s">
        <v>73</v>
      </c>
      <c r="B7891" s="3">
        <v>2002</v>
      </c>
      <c r="C7891" s="3">
        <v>293</v>
      </c>
      <c r="E7891" s="3">
        <v>0.12689560999999999</v>
      </c>
      <c r="F7891" s="3">
        <v>43.84111</v>
      </c>
      <c r="G7891" s="3">
        <v>3.684615</v>
      </c>
    </row>
    <row r="7892" spans="1:7">
      <c r="A7892" s="3" t="s">
        <v>73</v>
      </c>
      <c r="B7892" s="3">
        <v>2002</v>
      </c>
      <c r="C7892" s="3">
        <v>293</v>
      </c>
      <c r="E7892" s="3">
        <v>0.12689560999999999</v>
      </c>
      <c r="F7892" s="3">
        <v>43.84111</v>
      </c>
      <c r="G7892" s="3">
        <v>3.41</v>
      </c>
    </row>
    <row r="7893" spans="1:7">
      <c r="A7893" s="3" t="s">
        <v>73</v>
      </c>
      <c r="B7893" s="3">
        <v>2002</v>
      </c>
      <c r="C7893" s="3">
        <v>293</v>
      </c>
      <c r="E7893" s="3">
        <v>0.12689560999999999</v>
      </c>
      <c r="F7893" s="3">
        <v>43.84111</v>
      </c>
      <c r="G7893" s="3">
        <v>3.35</v>
      </c>
    </row>
    <row r="7894" spans="1:7">
      <c r="A7894" s="3" t="s">
        <v>73</v>
      </c>
      <c r="B7894" s="3">
        <v>2002</v>
      </c>
      <c r="C7894" s="3">
        <v>293</v>
      </c>
      <c r="E7894" s="3">
        <v>0.12689560999999999</v>
      </c>
      <c r="F7894" s="3">
        <v>43.84111</v>
      </c>
      <c r="G7894" s="3">
        <v>3.2272729999999998</v>
      </c>
    </row>
    <row r="7895" spans="1:7">
      <c r="A7895" s="3" t="s">
        <v>73</v>
      </c>
      <c r="B7895" s="3">
        <v>2002</v>
      </c>
      <c r="C7895" s="3">
        <v>293</v>
      </c>
      <c r="E7895" s="3">
        <v>0.12689560999999999</v>
      </c>
      <c r="F7895" s="3">
        <v>43.84111</v>
      </c>
      <c r="G7895" s="3">
        <v>2.9909089999999998</v>
      </c>
    </row>
    <row r="7896" spans="1:7">
      <c r="A7896" s="3" t="s">
        <v>73</v>
      </c>
      <c r="B7896" s="3">
        <v>2002</v>
      </c>
      <c r="C7896" s="3">
        <v>293</v>
      </c>
      <c r="E7896" s="3">
        <v>0.12689560999999999</v>
      </c>
      <c r="F7896" s="3">
        <v>43.84111</v>
      </c>
      <c r="G7896" s="3">
        <v>3.01</v>
      </c>
    </row>
    <row r="7897" spans="1:7">
      <c r="A7897" s="3" t="s">
        <v>73</v>
      </c>
      <c r="B7897" s="3">
        <v>2002</v>
      </c>
      <c r="C7897" s="3">
        <v>293</v>
      </c>
      <c r="E7897" s="3">
        <v>0.12689560999999999</v>
      </c>
      <c r="F7897" s="3">
        <v>43.84111</v>
      </c>
      <c r="G7897" s="3">
        <v>3.4</v>
      </c>
    </row>
    <row r="7898" spans="1:7">
      <c r="A7898" s="3" t="s">
        <v>73</v>
      </c>
      <c r="B7898" s="3">
        <v>2003</v>
      </c>
      <c r="C7898" s="3">
        <v>293</v>
      </c>
      <c r="E7898" s="3">
        <v>0.75792192999999997</v>
      </c>
      <c r="F7898" s="3">
        <v>45.462803000000001</v>
      </c>
      <c r="G7898" s="3">
        <v>4.1333330000000004</v>
      </c>
    </row>
    <row r="7899" spans="1:7">
      <c r="A7899" s="3" t="s">
        <v>73</v>
      </c>
      <c r="B7899" s="3">
        <v>2003</v>
      </c>
      <c r="C7899" s="3">
        <v>293</v>
      </c>
      <c r="E7899" s="3">
        <v>0.75792192999999997</v>
      </c>
      <c r="F7899" s="3">
        <v>45.462803000000001</v>
      </c>
      <c r="G7899" s="3">
        <v>3.9750000000000001</v>
      </c>
    </row>
    <row r="7900" spans="1:7">
      <c r="A7900" s="3" t="s">
        <v>73</v>
      </c>
      <c r="B7900" s="3">
        <v>2003</v>
      </c>
      <c r="C7900" s="3">
        <v>293</v>
      </c>
      <c r="E7900" s="3">
        <v>0.75792192999999997</v>
      </c>
      <c r="F7900" s="3">
        <v>45.462803000000001</v>
      </c>
      <c r="G7900" s="3">
        <v>3.983333</v>
      </c>
    </row>
    <row r="7901" spans="1:7">
      <c r="A7901" s="3" t="s">
        <v>73</v>
      </c>
      <c r="B7901" s="3">
        <v>2003</v>
      </c>
      <c r="C7901" s="3">
        <v>293</v>
      </c>
      <c r="E7901" s="3">
        <v>0.75792192999999997</v>
      </c>
      <c r="F7901" s="3">
        <v>45.462803000000001</v>
      </c>
      <c r="G7901" s="3">
        <v>4</v>
      </c>
    </row>
    <row r="7902" spans="1:7">
      <c r="A7902" s="3" t="s">
        <v>73</v>
      </c>
      <c r="B7902" s="3">
        <v>2003</v>
      </c>
      <c r="C7902" s="3">
        <v>293</v>
      </c>
      <c r="E7902" s="3">
        <v>0.75792192999999997</v>
      </c>
      <c r="F7902" s="3">
        <v>45.462803000000001</v>
      </c>
      <c r="G7902" s="3">
        <v>3.9666670000000002</v>
      </c>
    </row>
    <row r="7903" spans="1:7">
      <c r="A7903" s="3" t="s">
        <v>73</v>
      </c>
      <c r="B7903" s="3">
        <v>2003</v>
      </c>
      <c r="C7903" s="3">
        <v>293</v>
      </c>
      <c r="E7903" s="3">
        <v>0.75792192999999997</v>
      </c>
      <c r="F7903" s="3">
        <v>45.462803000000001</v>
      </c>
      <c r="G7903" s="3">
        <v>3.9083329999999998</v>
      </c>
    </row>
    <row r="7904" spans="1:7">
      <c r="A7904" s="3" t="s">
        <v>73</v>
      </c>
      <c r="B7904" s="3">
        <v>2003</v>
      </c>
      <c r="C7904" s="3">
        <v>293</v>
      </c>
      <c r="E7904" s="3">
        <v>0.75792192999999997</v>
      </c>
      <c r="F7904" s="3">
        <v>45.462803000000001</v>
      </c>
      <c r="G7904" s="3">
        <v>3.8111109999999999</v>
      </c>
    </row>
    <row r="7905" spans="1:7">
      <c r="A7905" s="3" t="s">
        <v>73</v>
      </c>
      <c r="B7905" s="3">
        <v>2003</v>
      </c>
      <c r="C7905" s="3">
        <v>293</v>
      </c>
      <c r="E7905" s="3">
        <v>0.75792192999999997</v>
      </c>
      <c r="F7905" s="3">
        <v>45.462803000000001</v>
      </c>
      <c r="G7905" s="3">
        <v>3.714286</v>
      </c>
    </row>
    <row r="7906" spans="1:7">
      <c r="A7906" s="3" t="s">
        <v>73</v>
      </c>
      <c r="B7906" s="3">
        <v>2003</v>
      </c>
      <c r="C7906" s="3">
        <v>293</v>
      </c>
      <c r="E7906" s="3">
        <v>0.75792192999999997</v>
      </c>
      <c r="F7906" s="3">
        <v>45.462803000000001</v>
      </c>
      <c r="G7906" s="3">
        <v>3.7272729999999998</v>
      </c>
    </row>
    <row r="7907" spans="1:7">
      <c r="A7907" s="3" t="s">
        <v>73</v>
      </c>
      <c r="B7907" s="3">
        <v>2003</v>
      </c>
      <c r="C7907" s="3">
        <v>293</v>
      </c>
      <c r="E7907" s="3">
        <v>0.75792192999999997</v>
      </c>
      <c r="F7907" s="3">
        <v>45.462803000000001</v>
      </c>
      <c r="G7907" s="3">
        <v>3.8181820000000002</v>
      </c>
    </row>
    <row r="7908" spans="1:7">
      <c r="A7908" s="3" t="s">
        <v>73</v>
      </c>
      <c r="B7908" s="3">
        <v>2003</v>
      </c>
      <c r="C7908" s="3">
        <v>293</v>
      </c>
      <c r="E7908" s="3">
        <v>0.75792192999999997</v>
      </c>
      <c r="F7908" s="3">
        <v>45.462803000000001</v>
      </c>
      <c r="G7908" s="3">
        <v>3.8363640000000001</v>
      </c>
    </row>
    <row r="7909" spans="1:7">
      <c r="A7909" s="3" t="s">
        <v>73</v>
      </c>
      <c r="B7909" s="3">
        <v>2003</v>
      </c>
      <c r="C7909" s="3">
        <v>293</v>
      </c>
      <c r="E7909" s="3">
        <v>0.75792192999999997</v>
      </c>
      <c r="F7909" s="3">
        <v>45.462803000000001</v>
      </c>
      <c r="G7909" s="3">
        <v>3.911111</v>
      </c>
    </row>
    <row r="7910" spans="1:7">
      <c r="A7910" s="3" t="s">
        <v>73</v>
      </c>
      <c r="B7910" s="3">
        <v>2004</v>
      </c>
      <c r="C7910" s="3">
        <v>293</v>
      </c>
      <c r="E7910" s="3">
        <v>0.55194169000000004</v>
      </c>
      <c r="F7910" s="3">
        <v>49.375774</v>
      </c>
      <c r="G7910" s="3">
        <v>3.763636</v>
      </c>
    </row>
    <row r="7911" spans="1:7">
      <c r="A7911" s="3" t="s">
        <v>73</v>
      </c>
      <c r="B7911" s="3">
        <v>2004</v>
      </c>
      <c r="C7911" s="3">
        <v>293</v>
      </c>
      <c r="E7911" s="3">
        <v>0.55194169000000004</v>
      </c>
      <c r="F7911" s="3">
        <v>49.375774</v>
      </c>
      <c r="G7911" s="3">
        <v>3.8846150000000002</v>
      </c>
    </row>
    <row r="7912" spans="1:7">
      <c r="A7912" s="3" t="s">
        <v>73</v>
      </c>
      <c r="B7912" s="3">
        <v>2004</v>
      </c>
      <c r="C7912" s="3">
        <v>293</v>
      </c>
      <c r="E7912" s="3">
        <v>0.55194169000000004</v>
      </c>
      <c r="F7912" s="3">
        <v>49.375774</v>
      </c>
      <c r="G7912" s="3">
        <v>3.7749999999999999</v>
      </c>
    </row>
    <row r="7913" spans="1:7">
      <c r="A7913" s="3" t="s">
        <v>73</v>
      </c>
      <c r="B7913" s="3">
        <v>2004</v>
      </c>
      <c r="C7913" s="3">
        <v>293</v>
      </c>
      <c r="E7913" s="3">
        <v>0.55194169000000004</v>
      </c>
      <c r="F7913" s="3">
        <v>49.375774</v>
      </c>
      <c r="G7913" s="3">
        <v>3.8642859999999999</v>
      </c>
    </row>
    <row r="7914" spans="1:7">
      <c r="A7914" s="3" t="s">
        <v>73</v>
      </c>
      <c r="B7914" s="3">
        <v>2004</v>
      </c>
      <c r="C7914" s="3">
        <v>293</v>
      </c>
      <c r="E7914" s="3">
        <v>0.55194169000000004</v>
      </c>
      <c r="F7914" s="3">
        <v>49.375774</v>
      </c>
      <c r="G7914" s="3">
        <v>3.8857140000000001</v>
      </c>
    </row>
    <row r="7915" spans="1:7">
      <c r="A7915" s="3" t="s">
        <v>73</v>
      </c>
      <c r="B7915" s="3">
        <v>2004</v>
      </c>
      <c r="C7915" s="3">
        <v>293</v>
      </c>
      <c r="E7915" s="3">
        <v>0.55194169000000004</v>
      </c>
      <c r="F7915" s="3">
        <v>49.375774</v>
      </c>
      <c r="G7915" s="3">
        <v>4.0642860000000001</v>
      </c>
    </row>
    <row r="7916" spans="1:7">
      <c r="A7916" s="3" t="s">
        <v>73</v>
      </c>
      <c r="B7916" s="3">
        <v>2004</v>
      </c>
      <c r="C7916" s="3">
        <v>293</v>
      </c>
      <c r="E7916" s="3">
        <v>0.55194169000000004</v>
      </c>
      <c r="F7916" s="3">
        <v>49.375774</v>
      </c>
      <c r="G7916" s="3">
        <v>4.0692310000000003</v>
      </c>
    </row>
    <row r="7917" spans="1:7">
      <c r="A7917" s="3" t="s">
        <v>73</v>
      </c>
      <c r="B7917" s="3">
        <v>2004</v>
      </c>
      <c r="C7917" s="3">
        <v>293</v>
      </c>
      <c r="E7917" s="3">
        <v>0.55194169000000004</v>
      </c>
      <c r="F7917" s="3">
        <v>49.375774</v>
      </c>
      <c r="G7917" s="3">
        <v>4.1272729999999997</v>
      </c>
    </row>
    <row r="7918" spans="1:7">
      <c r="A7918" s="3" t="s">
        <v>73</v>
      </c>
      <c r="B7918" s="3">
        <v>2004</v>
      </c>
      <c r="C7918" s="3">
        <v>293</v>
      </c>
      <c r="E7918" s="3">
        <v>0.55194169000000004</v>
      </c>
      <c r="F7918" s="3">
        <v>49.375774</v>
      </c>
      <c r="G7918" s="3">
        <v>4.0615379999999996</v>
      </c>
    </row>
    <row r="7919" spans="1:7">
      <c r="A7919" s="3" t="s">
        <v>73</v>
      </c>
      <c r="B7919" s="3">
        <v>2004</v>
      </c>
      <c r="C7919" s="3">
        <v>293</v>
      </c>
      <c r="E7919" s="3">
        <v>0.55194169000000004</v>
      </c>
      <c r="F7919" s="3">
        <v>49.375774</v>
      </c>
      <c r="G7919" s="3">
        <v>4.1785709999999998</v>
      </c>
    </row>
    <row r="7920" spans="1:7">
      <c r="A7920" s="3" t="s">
        <v>73</v>
      </c>
      <c r="B7920" s="3">
        <v>2004</v>
      </c>
      <c r="C7920" s="3">
        <v>293</v>
      </c>
      <c r="E7920" s="3">
        <v>0.55194169000000004</v>
      </c>
      <c r="F7920" s="3">
        <v>49.375774</v>
      </c>
      <c r="G7920" s="3">
        <v>4.2692310000000004</v>
      </c>
    </row>
    <row r="7921" spans="1:7">
      <c r="A7921" s="3" t="s">
        <v>73</v>
      </c>
      <c r="B7921" s="3">
        <v>2004</v>
      </c>
      <c r="C7921" s="3">
        <v>293</v>
      </c>
      <c r="E7921" s="3">
        <v>0.55194169000000004</v>
      </c>
      <c r="F7921" s="3">
        <v>49.375774</v>
      </c>
      <c r="G7921" s="3">
        <v>4.2461539999999998</v>
      </c>
    </row>
    <row r="7922" spans="1:7">
      <c r="A7922" s="3" t="s">
        <v>73</v>
      </c>
      <c r="B7922" s="3">
        <v>2005</v>
      </c>
      <c r="C7922" s="3">
        <v>293</v>
      </c>
      <c r="E7922" s="3">
        <v>1.0516089</v>
      </c>
      <c r="F7922" s="3">
        <v>46.737690000000001</v>
      </c>
      <c r="G7922" s="3">
        <v>4</v>
      </c>
    </row>
    <row r="7923" spans="1:7">
      <c r="A7923" s="3" t="s">
        <v>73</v>
      </c>
      <c r="B7923" s="3">
        <v>2005</v>
      </c>
      <c r="C7923" s="3">
        <v>293</v>
      </c>
      <c r="E7923" s="3">
        <v>1.0516089</v>
      </c>
      <c r="F7923" s="3">
        <v>46.737690000000001</v>
      </c>
      <c r="G7923" s="3">
        <v>4.145454</v>
      </c>
    </row>
    <row r="7924" spans="1:7">
      <c r="A7924" s="3" t="s">
        <v>73</v>
      </c>
      <c r="B7924" s="3">
        <v>2005</v>
      </c>
      <c r="C7924" s="3">
        <v>293</v>
      </c>
      <c r="E7924" s="3">
        <v>1.0516089</v>
      </c>
      <c r="F7924" s="3">
        <v>46.737690000000001</v>
      </c>
      <c r="G7924" s="3">
        <v>4.223077</v>
      </c>
    </row>
    <row r="7925" spans="1:7">
      <c r="A7925" s="3" t="s">
        <v>73</v>
      </c>
      <c r="B7925" s="3">
        <v>2005</v>
      </c>
      <c r="C7925" s="3">
        <v>293</v>
      </c>
      <c r="E7925" s="3">
        <v>1.0516089</v>
      </c>
      <c r="F7925" s="3">
        <v>46.737690000000001</v>
      </c>
      <c r="G7925" s="3">
        <v>4.25</v>
      </c>
    </row>
    <row r="7926" spans="1:7">
      <c r="A7926" s="3" t="s">
        <v>73</v>
      </c>
      <c r="B7926" s="3">
        <v>2005</v>
      </c>
      <c r="C7926" s="3">
        <v>293</v>
      </c>
      <c r="E7926" s="3">
        <v>1.0516089</v>
      </c>
      <c r="F7926" s="3">
        <v>46.737690000000001</v>
      </c>
      <c r="G7926" s="3">
        <v>4.2833329999999998</v>
      </c>
    </row>
    <row r="7927" spans="1:7">
      <c r="A7927" s="3" t="s">
        <v>73</v>
      </c>
      <c r="B7927" s="3">
        <v>2005</v>
      </c>
      <c r="C7927" s="3">
        <v>293</v>
      </c>
      <c r="E7927" s="3">
        <v>1.0516089</v>
      </c>
      <c r="F7927" s="3">
        <v>46.737690000000001</v>
      </c>
      <c r="G7927" s="3">
        <v>4.3846150000000002</v>
      </c>
    </row>
    <row r="7928" spans="1:7">
      <c r="A7928" s="3" t="s">
        <v>73</v>
      </c>
      <c r="B7928" s="3">
        <v>2005</v>
      </c>
      <c r="C7928" s="3">
        <v>293</v>
      </c>
      <c r="E7928" s="3">
        <v>1.0516089</v>
      </c>
      <c r="F7928" s="3">
        <v>46.737690000000001</v>
      </c>
      <c r="G7928" s="3">
        <v>4.2750000000000004</v>
      </c>
    </row>
    <row r="7929" spans="1:7">
      <c r="A7929" s="3" t="s">
        <v>73</v>
      </c>
      <c r="B7929" s="3">
        <v>2005</v>
      </c>
      <c r="C7929" s="3">
        <v>293</v>
      </c>
      <c r="E7929" s="3">
        <v>1.0516089</v>
      </c>
      <c r="F7929" s="3">
        <v>46.737690000000001</v>
      </c>
      <c r="G7929" s="3">
        <v>4.3090909999999996</v>
      </c>
    </row>
    <row r="7930" spans="1:7">
      <c r="A7930" s="3" t="s">
        <v>73</v>
      </c>
      <c r="B7930" s="3">
        <v>2005</v>
      </c>
      <c r="C7930" s="3">
        <v>293</v>
      </c>
      <c r="E7930" s="3">
        <v>1.0516089</v>
      </c>
      <c r="F7930" s="3">
        <v>46.737690000000001</v>
      </c>
      <c r="G7930" s="3">
        <v>4.6272729999999997</v>
      </c>
    </row>
    <row r="7931" spans="1:7">
      <c r="A7931" s="3" t="s">
        <v>73</v>
      </c>
      <c r="B7931" s="3">
        <v>2005</v>
      </c>
      <c r="C7931" s="3">
        <v>293</v>
      </c>
      <c r="E7931" s="3">
        <v>1.0516089</v>
      </c>
      <c r="F7931" s="3">
        <v>46.737690000000001</v>
      </c>
      <c r="G7931" s="3">
        <v>4.5272730000000001</v>
      </c>
    </row>
    <row r="7932" spans="1:7">
      <c r="A7932" s="3" t="s">
        <v>73</v>
      </c>
      <c r="B7932" s="3">
        <v>2005</v>
      </c>
      <c r="C7932" s="3">
        <v>293</v>
      </c>
      <c r="E7932" s="3">
        <v>1.0516089</v>
      </c>
      <c r="F7932" s="3">
        <v>46.737690000000001</v>
      </c>
      <c r="G7932" s="3">
        <v>4.5818180000000002</v>
      </c>
    </row>
    <row r="7933" spans="1:7">
      <c r="A7933" s="3" t="s">
        <v>73</v>
      </c>
      <c r="B7933" s="3">
        <v>2005</v>
      </c>
      <c r="C7933" s="3">
        <v>293</v>
      </c>
      <c r="E7933" s="3">
        <v>1.0516089</v>
      </c>
      <c r="F7933" s="3">
        <v>46.737690000000001</v>
      </c>
      <c r="G7933" s="3">
        <v>4.75</v>
      </c>
    </row>
    <row r="7934" spans="1:7">
      <c r="A7934" s="3" t="s">
        <v>73</v>
      </c>
      <c r="B7934" s="3">
        <v>2006</v>
      </c>
      <c r="C7934" s="3">
        <v>293</v>
      </c>
      <c r="E7934" s="3">
        <v>1.5500567000000001</v>
      </c>
      <c r="F7934" s="3">
        <v>40.359214999999999</v>
      </c>
      <c r="G7934" s="3">
        <v>4.67</v>
      </c>
    </row>
    <row r="7935" spans="1:7">
      <c r="A7935" s="3" t="s">
        <v>73</v>
      </c>
      <c r="B7935" s="3">
        <v>2006</v>
      </c>
      <c r="C7935" s="3">
        <v>293</v>
      </c>
      <c r="E7935" s="3">
        <v>1.5500567000000001</v>
      </c>
      <c r="F7935" s="3">
        <v>40.359214999999999</v>
      </c>
      <c r="G7935" s="3">
        <v>4.5310269999999999</v>
      </c>
    </row>
    <row r="7936" spans="1:7">
      <c r="A7936" s="3" t="s">
        <v>73</v>
      </c>
      <c r="B7936" s="3">
        <v>2006</v>
      </c>
      <c r="C7936" s="3">
        <v>293</v>
      </c>
      <c r="E7936" s="3">
        <v>1.5500567000000001</v>
      </c>
      <c r="F7936" s="3">
        <v>40.359214999999999</v>
      </c>
      <c r="G7936" s="3">
        <v>4.6405909999999997</v>
      </c>
    </row>
    <row r="7937" spans="1:7">
      <c r="A7937" s="3" t="s">
        <v>73</v>
      </c>
      <c r="B7937" s="3">
        <v>2006</v>
      </c>
      <c r="C7937" s="3">
        <v>293</v>
      </c>
      <c r="E7937" s="3">
        <v>1.5500567000000001</v>
      </c>
      <c r="F7937" s="3">
        <v>40.359214999999999</v>
      </c>
      <c r="G7937" s="3">
        <v>4.6364830000000001</v>
      </c>
    </row>
    <row r="7938" spans="1:7">
      <c r="A7938" s="3" t="s">
        <v>73</v>
      </c>
      <c r="B7938" s="3">
        <v>2006</v>
      </c>
      <c r="C7938" s="3">
        <v>293</v>
      </c>
      <c r="E7938" s="3">
        <v>1.5500567000000001</v>
      </c>
      <c r="F7938" s="3">
        <v>40.359214999999999</v>
      </c>
      <c r="G7938" s="3">
        <v>4.648676</v>
      </c>
    </row>
    <row r="7939" spans="1:7">
      <c r="A7939" s="3" t="s">
        <v>73</v>
      </c>
      <c r="B7939" s="3">
        <v>2006</v>
      </c>
      <c r="C7939" s="3">
        <v>293</v>
      </c>
      <c r="E7939" s="3">
        <v>1.5500567000000001</v>
      </c>
      <c r="F7939" s="3">
        <v>40.359214999999999</v>
      </c>
      <c r="G7939" s="3">
        <v>4.908728</v>
      </c>
    </row>
    <row r="7940" spans="1:7">
      <c r="A7940" s="3" t="s">
        <v>73</v>
      </c>
      <c r="B7940" s="3">
        <v>2006</v>
      </c>
      <c r="C7940" s="3">
        <v>293</v>
      </c>
      <c r="E7940" s="3">
        <v>1.5500567000000001</v>
      </c>
      <c r="F7940" s="3">
        <v>40.359214999999999</v>
      </c>
      <c r="G7940" s="3">
        <v>5.0938460000000001</v>
      </c>
    </row>
    <row r="7941" spans="1:7">
      <c r="A7941" s="3" t="s">
        <v>73</v>
      </c>
      <c r="B7941" s="3">
        <v>2006</v>
      </c>
      <c r="C7941" s="3">
        <v>293</v>
      </c>
      <c r="E7941" s="3">
        <v>1.5500567000000001</v>
      </c>
      <c r="F7941" s="3">
        <v>40.359214999999999</v>
      </c>
      <c r="G7941" s="3">
        <v>5.2487389999999996</v>
      </c>
    </row>
    <row r="7942" spans="1:7">
      <c r="A7942" s="3" t="s">
        <v>73</v>
      </c>
      <c r="B7942" s="3">
        <v>2006</v>
      </c>
      <c r="C7942" s="3">
        <v>293</v>
      </c>
      <c r="E7942" s="3">
        <v>1.5500567000000001</v>
      </c>
      <c r="F7942" s="3">
        <v>40.359214999999999</v>
      </c>
      <c r="G7942" s="3">
        <v>5.2990909999999998</v>
      </c>
    </row>
    <row r="7943" spans="1:7">
      <c r="A7943" s="3" t="s">
        <v>73</v>
      </c>
      <c r="B7943" s="3">
        <v>2006</v>
      </c>
      <c r="C7943" s="3">
        <v>293</v>
      </c>
      <c r="E7943" s="3">
        <v>1.5500567000000001</v>
      </c>
      <c r="F7943" s="3">
        <v>40.359214999999999</v>
      </c>
      <c r="G7943" s="3">
        <v>5.4846149999999998</v>
      </c>
    </row>
    <row r="7944" spans="1:7">
      <c r="A7944" s="3" t="s">
        <v>73</v>
      </c>
      <c r="B7944" s="3">
        <v>2006</v>
      </c>
      <c r="C7944" s="3">
        <v>293</v>
      </c>
      <c r="E7944" s="3">
        <v>1.5500567000000001</v>
      </c>
      <c r="F7944" s="3">
        <v>40.359214999999999</v>
      </c>
      <c r="G7944" s="3">
        <v>5.5884609999999997</v>
      </c>
    </row>
    <row r="7945" spans="1:7">
      <c r="A7945" s="3" t="s">
        <v>73</v>
      </c>
      <c r="B7945" s="3">
        <v>2006</v>
      </c>
      <c r="C7945" s="3">
        <v>293</v>
      </c>
      <c r="E7945" s="3">
        <v>1.5500567000000001</v>
      </c>
      <c r="F7945" s="3">
        <v>40.359214999999999</v>
      </c>
      <c r="G7945" s="3">
        <v>5.8583980000000002</v>
      </c>
    </row>
    <row r="7946" spans="1:7">
      <c r="A7946" s="3" t="s">
        <v>73</v>
      </c>
      <c r="B7946" s="3">
        <v>2007</v>
      </c>
      <c r="C7946" s="3">
        <v>293</v>
      </c>
      <c r="E7946" s="3">
        <v>3.9370854</v>
      </c>
      <c r="F7946" s="3">
        <v>34.940230999999997</v>
      </c>
      <c r="G7946" s="3">
        <v>5.3444339999999997</v>
      </c>
    </row>
    <row r="7947" spans="1:7">
      <c r="A7947" s="3" t="s">
        <v>73</v>
      </c>
      <c r="B7947" s="3">
        <v>2007</v>
      </c>
      <c r="C7947" s="3">
        <v>293</v>
      </c>
      <c r="E7947" s="3">
        <v>3.9370854</v>
      </c>
      <c r="F7947" s="3">
        <v>34.940230999999997</v>
      </c>
      <c r="G7947" s="3">
        <v>5.4037839999999999</v>
      </c>
    </row>
    <row r="7948" spans="1:7">
      <c r="A7948" s="3" t="s">
        <v>73</v>
      </c>
      <c r="B7948" s="3">
        <v>2007</v>
      </c>
      <c r="C7948" s="3">
        <v>293</v>
      </c>
      <c r="E7948" s="3">
        <v>3.9370854</v>
      </c>
      <c r="F7948" s="3">
        <v>34.940230999999997</v>
      </c>
      <c r="G7948" s="3">
        <v>5.7313090000000004</v>
      </c>
    </row>
    <row r="7949" spans="1:7">
      <c r="A7949" s="3" t="s">
        <v>73</v>
      </c>
      <c r="B7949" s="3">
        <v>2007</v>
      </c>
      <c r="C7949" s="3">
        <v>293</v>
      </c>
      <c r="E7949" s="3">
        <v>3.9370854</v>
      </c>
      <c r="F7949" s="3">
        <v>34.940230999999997</v>
      </c>
      <c r="G7949" s="3">
        <v>5.9226570000000001</v>
      </c>
    </row>
    <row r="7950" spans="1:7">
      <c r="A7950" s="3" t="s">
        <v>73</v>
      </c>
      <c r="B7950" s="3">
        <v>2007</v>
      </c>
      <c r="C7950" s="3">
        <v>293</v>
      </c>
      <c r="E7950" s="3">
        <v>3.9370854</v>
      </c>
      <c r="F7950" s="3">
        <v>34.940230999999997</v>
      </c>
      <c r="G7950" s="3">
        <v>5.8917849999999996</v>
      </c>
    </row>
    <row r="7951" spans="1:7">
      <c r="A7951" s="3" t="s">
        <v>73</v>
      </c>
      <c r="B7951" s="3">
        <v>2007</v>
      </c>
      <c r="C7951" s="3">
        <v>293</v>
      </c>
      <c r="E7951" s="3">
        <v>3.9370854</v>
      </c>
      <c r="F7951" s="3">
        <v>34.940230999999997</v>
      </c>
      <c r="G7951" s="3">
        <v>5.9531710000000002</v>
      </c>
    </row>
    <row r="7952" spans="1:7">
      <c r="A7952" s="3" t="s">
        <v>73</v>
      </c>
      <c r="B7952" s="3">
        <v>2007</v>
      </c>
      <c r="C7952" s="3">
        <v>293</v>
      </c>
      <c r="E7952" s="3">
        <v>3.9370854</v>
      </c>
      <c r="F7952" s="3">
        <v>34.940230999999997</v>
      </c>
      <c r="G7952" s="3">
        <v>6.0433320000000004</v>
      </c>
    </row>
    <row r="7953" spans="1:7">
      <c r="A7953" s="3" t="s">
        <v>73</v>
      </c>
      <c r="B7953" s="3">
        <v>2007</v>
      </c>
      <c r="C7953" s="3">
        <v>293</v>
      </c>
      <c r="E7953" s="3">
        <v>3.9370854</v>
      </c>
      <c r="F7953" s="3">
        <v>34.940230999999997</v>
      </c>
      <c r="G7953" s="3">
        <v>6.3200909999999997</v>
      </c>
    </row>
    <row r="7954" spans="1:7">
      <c r="A7954" s="3" t="s">
        <v>73</v>
      </c>
      <c r="B7954" s="3">
        <v>2007</v>
      </c>
      <c r="C7954" s="3">
        <v>293</v>
      </c>
      <c r="E7954" s="3">
        <v>3.9370854</v>
      </c>
      <c r="F7954" s="3">
        <v>34.940230999999997</v>
      </c>
      <c r="G7954" s="3">
        <v>6.3844510000000003</v>
      </c>
    </row>
    <row r="7955" spans="1:7">
      <c r="A7955" s="3" t="s">
        <v>73</v>
      </c>
      <c r="B7955" s="3">
        <v>2007</v>
      </c>
      <c r="C7955" s="3">
        <v>293</v>
      </c>
      <c r="E7955" s="3">
        <v>3.9370854</v>
      </c>
      <c r="F7955" s="3">
        <v>34.940230999999997</v>
      </c>
      <c r="G7955" s="3">
        <v>6.3844799999999999</v>
      </c>
    </row>
    <row r="7956" spans="1:7">
      <c r="A7956" s="3" t="s">
        <v>73</v>
      </c>
      <c r="B7956" s="3">
        <v>2007</v>
      </c>
      <c r="C7956" s="3">
        <v>293</v>
      </c>
      <c r="E7956" s="3">
        <v>3.9370854</v>
      </c>
      <c r="F7956" s="3">
        <v>34.940230999999997</v>
      </c>
      <c r="G7956" s="3">
        <v>6.5563250000000002</v>
      </c>
    </row>
    <row r="7957" spans="1:7">
      <c r="A7957" s="3" t="s">
        <v>73</v>
      </c>
      <c r="B7957" s="3">
        <v>2007</v>
      </c>
      <c r="C7957" s="3">
        <v>293</v>
      </c>
      <c r="E7957" s="3">
        <v>3.9370854</v>
      </c>
      <c r="F7957" s="3">
        <v>34.940230999999997</v>
      </c>
      <c r="G7957" s="3">
        <v>6.8495299999999997</v>
      </c>
    </row>
    <row r="7958" spans="1:7">
      <c r="A7958" s="3" t="s">
        <v>73</v>
      </c>
      <c r="B7958" s="3">
        <v>2008</v>
      </c>
      <c r="C7958" s="3">
        <v>293</v>
      </c>
      <c r="E7958" s="3">
        <v>5.1812076999999999</v>
      </c>
      <c r="F7958" s="3">
        <v>31.869875</v>
      </c>
      <c r="G7958" s="3">
        <v>6.5341529999999999</v>
      </c>
    </row>
    <row r="7959" spans="1:7">
      <c r="A7959" s="3" t="s">
        <v>73</v>
      </c>
      <c r="B7959" s="3">
        <v>2008</v>
      </c>
      <c r="C7959" s="3">
        <v>293</v>
      </c>
      <c r="E7959" s="3">
        <v>5.1812076999999999</v>
      </c>
      <c r="F7959" s="3">
        <v>31.869875</v>
      </c>
      <c r="G7959" s="3">
        <v>6.5941099999999997</v>
      </c>
    </row>
    <row r="7960" spans="1:7">
      <c r="A7960" s="3" t="s">
        <v>73</v>
      </c>
      <c r="B7960" s="3">
        <v>2008</v>
      </c>
      <c r="C7960" s="3">
        <v>293</v>
      </c>
      <c r="E7960" s="3">
        <v>5.1812076999999999</v>
      </c>
      <c r="F7960" s="3">
        <v>31.869875</v>
      </c>
      <c r="G7960" s="3">
        <v>6.4173530000000003</v>
      </c>
    </row>
    <row r="7961" spans="1:7">
      <c r="A7961" s="3" t="s">
        <v>73</v>
      </c>
      <c r="B7961" s="3">
        <v>2008</v>
      </c>
      <c r="C7961" s="3">
        <v>293</v>
      </c>
      <c r="E7961" s="3">
        <v>5.1812076999999999</v>
      </c>
      <c r="F7961" s="3">
        <v>31.869875</v>
      </c>
      <c r="G7961" s="3">
        <v>6.4674480000000001</v>
      </c>
    </row>
    <row r="7962" spans="1:7">
      <c r="A7962" s="3" t="s">
        <v>73</v>
      </c>
      <c r="B7962" s="3">
        <v>2008</v>
      </c>
      <c r="C7962" s="3">
        <v>293</v>
      </c>
      <c r="E7962" s="3">
        <v>5.1812076999999999</v>
      </c>
      <c r="F7962" s="3">
        <v>31.869875</v>
      </c>
      <c r="G7962" s="3">
        <v>6.5767110000000004</v>
      </c>
    </row>
    <row r="7963" spans="1:7">
      <c r="A7963" s="3" t="s">
        <v>73</v>
      </c>
      <c r="B7963" s="3">
        <v>2008</v>
      </c>
      <c r="C7963" s="3">
        <v>293</v>
      </c>
      <c r="E7963" s="3">
        <v>5.1812076999999999</v>
      </c>
      <c r="F7963" s="3">
        <v>31.869875</v>
      </c>
      <c r="G7963" s="3">
        <v>6.5381159999999996</v>
      </c>
    </row>
    <row r="7964" spans="1:7">
      <c r="A7964" s="3" t="s">
        <v>73</v>
      </c>
      <c r="B7964" s="3">
        <v>2008</v>
      </c>
      <c r="C7964" s="3">
        <v>293</v>
      </c>
      <c r="E7964" s="3">
        <v>5.1812076999999999</v>
      </c>
      <c r="F7964" s="3">
        <v>31.869875</v>
      </c>
      <c r="G7964" s="3">
        <v>6.6817830000000002</v>
      </c>
    </row>
    <row r="7965" spans="1:7">
      <c r="A7965" s="3" t="s">
        <v>73</v>
      </c>
      <c r="B7965" s="3">
        <v>2008</v>
      </c>
      <c r="C7965" s="3">
        <v>293</v>
      </c>
      <c r="E7965" s="3">
        <v>5.1812076999999999</v>
      </c>
      <c r="F7965" s="3">
        <v>31.869875</v>
      </c>
      <c r="G7965" s="3">
        <v>6.649591</v>
      </c>
    </row>
    <row r="7966" spans="1:7">
      <c r="A7966" s="3" t="s">
        <v>73</v>
      </c>
      <c r="B7966" s="3">
        <v>2008</v>
      </c>
      <c r="C7966" s="3">
        <v>293</v>
      </c>
      <c r="E7966" s="3">
        <v>5.1812076999999999</v>
      </c>
      <c r="F7966" s="3">
        <v>31.869875</v>
      </c>
      <c r="G7966" s="3">
        <v>6.9924460000000002</v>
      </c>
    </row>
    <row r="7967" spans="1:7">
      <c r="A7967" s="3" t="s">
        <v>73</v>
      </c>
      <c r="B7967" s="3">
        <v>2008</v>
      </c>
      <c r="C7967" s="3">
        <v>293</v>
      </c>
      <c r="E7967" s="3">
        <v>5.1812076999999999</v>
      </c>
      <c r="F7967" s="3">
        <v>31.869875</v>
      </c>
      <c r="G7967" s="3">
        <v>5.9906379999999997</v>
      </c>
    </row>
    <row r="7968" spans="1:7">
      <c r="A7968" s="3" t="s">
        <v>73</v>
      </c>
      <c r="B7968" s="3">
        <v>2008</v>
      </c>
      <c r="C7968" s="3">
        <v>293</v>
      </c>
      <c r="E7968" s="3">
        <v>5.1812076999999999</v>
      </c>
      <c r="F7968" s="3">
        <v>31.869875</v>
      </c>
      <c r="G7968" s="3">
        <v>5.8259829999999999</v>
      </c>
    </row>
    <row r="7969" spans="1:7">
      <c r="A7969" s="3" t="s">
        <v>73</v>
      </c>
      <c r="B7969" s="3">
        <v>2008</v>
      </c>
      <c r="C7969" s="3">
        <v>293</v>
      </c>
      <c r="E7969" s="3">
        <v>5.1812076999999999</v>
      </c>
      <c r="F7969" s="3">
        <v>31.869875</v>
      </c>
      <c r="G7969" s="3">
        <v>5.2647389999999996</v>
      </c>
    </row>
    <row r="7970" spans="1:7">
      <c r="A7970" s="3" t="s">
        <v>73</v>
      </c>
      <c r="B7970" s="3">
        <v>2009</v>
      </c>
      <c r="C7970" s="3">
        <v>293</v>
      </c>
      <c r="E7970" s="3">
        <v>4.0883722000000002</v>
      </c>
      <c r="F7970" s="3">
        <v>27.929642000000001</v>
      </c>
      <c r="G7970" s="3">
        <v>5.6742309999999998</v>
      </c>
    </row>
    <row r="7971" spans="1:7">
      <c r="A7971" s="3" t="s">
        <v>73</v>
      </c>
      <c r="B7971" s="3">
        <v>2009</v>
      </c>
      <c r="C7971" s="3">
        <v>293</v>
      </c>
      <c r="E7971" s="3">
        <v>4.0883722000000002</v>
      </c>
      <c r="F7971" s="3">
        <v>27.929642000000001</v>
      </c>
      <c r="G7971" s="3">
        <v>5.235398</v>
      </c>
    </row>
    <row r="7972" spans="1:7">
      <c r="A7972" s="3" t="s">
        <v>73</v>
      </c>
      <c r="B7972" s="3">
        <v>2009</v>
      </c>
      <c r="C7972" s="3">
        <v>293</v>
      </c>
      <c r="E7972" s="3">
        <v>4.0883722000000002</v>
      </c>
      <c r="F7972" s="3">
        <v>27.929642000000001</v>
      </c>
      <c r="G7972" s="3">
        <v>4.9221890000000004</v>
      </c>
    </row>
    <row r="7973" spans="1:7">
      <c r="A7973" s="3" t="s">
        <v>73</v>
      </c>
      <c r="B7973" s="3">
        <v>2009</v>
      </c>
      <c r="C7973" s="3">
        <v>293</v>
      </c>
      <c r="E7973" s="3">
        <v>4.0883722000000002</v>
      </c>
      <c r="F7973" s="3">
        <v>27.929642000000001</v>
      </c>
      <c r="G7973" s="3">
        <v>4.5851569999999997</v>
      </c>
    </row>
    <row r="7974" spans="1:7">
      <c r="A7974" s="3" t="s">
        <v>73</v>
      </c>
      <c r="B7974" s="3">
        <v>2009</v>
      </c>
      <c r="C7974" s="3">
        <v>293</v>
      </c>
      <c r="E7974" s="3">
        <v>4.0883722000000002</v>
      </c>
      <c r="F7974" s="3">
        <v>27.929642000000001</v>
      </c>
      <c r="G7974" s="3">
        <v>4.0695899999999998</v>
      </c>
    </row>
    <row r="7975" spans="1:7">
      <c r="A7975" s="3" t="s">
        <v>73</v>
      </c>
      <c r="B7975" s="3">
        <v>2009</v>
      </c>
      <c r="C7975" s="3">
        <v>293</v>
      </c>
      <c r="E7975" s="3">
        <v>4.0883722000000002</v>
      </c>
      <c r="F7975" s="3">
        <v>27.929642000000001</v>
      </c>
      <c r="G7975" s="3">
        <v>3.866619</v>
      </c>
    </row>
    <row r="7976" spans="1:7">
      <c r="A7976" s="3" t="s">
        <v>73</v>
      </c>
      <c r="B7976" s="3">
        <v>2009</v>
      </c>
      <c r="C7976" s="3">
        <v>293</v>
      </c>
      <c r="E7976" s="3">
        <v>4.0883722000000002</v>
      </c>
      <c r="F7976" s="3">
        <v>27.929642000000001</v>
      </c>
      <c r="G7976" s="3">
        <v>4.1651199999999999</v>
      </c>
    </row>
    <row r="7977" spans="1:7">
      <c r="A7977" s="3" t="s">
        <v>73</v>
      </c>
      <c r="B7977" s="3">
        <v>2009</v>
      </c>
      <c r="C7977" s="3">
        <v>293</v>
      </c>
      <c r="E7977" s="3">
        <v>4.0883722000000002</v>
      </c>
      <c r="F7977" s="3">
        <v>27.929642000000001</v>
      </c>
      <c r="G7977" s="3">
        <v>4.2658399999999999</v>
      </c>
    </row>
    <row r="7978" spans="1:7">
      <c r="A7978" s="3" t="s">
        <v>73</v>
      </c>
      <c r="B7978" s="3">
        <v>2009</v>
      </c>
      <c r="C7978" s="3">
        <v>293</v>
      </c>
      <c r="E7978" s="3">
        <v>4.0883722000000002</v>
      </c>
      <c r="F7978" s="3">
        <v>27.929642000000001</v>
      </c>
      <c r="G7978" s="3">
        <v>4.2820749999999999</v>
      </c>
    </row>
    <row r="7979" spans="1:7">
      <c r="A7979" s="3" t="s">
        <v>73</v>
      </c>
      <c r="B7979" s="3">
        <v>2009</v>
      </c>
      <c r="C7979" s="3">
        <v>293</v>
      </c>
      <c r="E7979" s="3">
        <v>4.0883722000000002</v>
      </c>
      <c r="F7979" s="3">
        <v>27.929642000000001</v>
      </c>
      <c r="G7979" s="3">
        <v>4.2421860000000002</v>
      </c>
    </row>
    <row r="7980" spans="1:7">
      <c r="A7980" s="3" t="s">
        <v>73</v>
      </c>
      <c r="B7980" s="3">
        <v>2009</v>
      </c>
      <c r="C7980" s="3">
        <v>293</v>
      </c>
      <c r="E7980" s="3">
        <v>4.0883722000000002</v>
      </c>
      <c r="F7980" s="3">
        <v>27.929642000000001</v>
      </c>
      <c r="G7980" s="3">
        <v>4.3666179999999999</v>
      </c>
    </row>
    <row r="7981" spans="1:7">
      <c r="A7981" s="3" t="s">
        <v>73</v>
      </c>
      <c r="B7981" s="3">
        <v>2009</v>
      </c>
      <c r="C7981" s="3">
        <v>293</v>
      </c>
      <c r="E7981" s="3">
        <v>4.0883722000000002</v>
      </c>
      <c r="F7981" s="3">
        <v>27.929642000000001</v>
      </c>
      <c r="G7981" s="3">
        <v>4.4592309999999999</v>
      </c>
    </row>
    <row r="7982" spans="1:7">
      <c r="A7982" s="3" t="s">
        <v>73</v>
      </c>
      <c r="B7982" s="3">
        <v>2010</v>
      </c>
      <c r="C7982" s="3">
        <v>293</v>
      </c>
      <c r="E7982" s="3">
        <v>-0.26923200000000003</v>
      </c>
      <c r="F7982" s="3">
        <v>28.321762</v>
      </c>
      <c r="G7982" s="3">
        <v>4.8306849999999999</v>
      </c>
    </row>
    <row r="7983" spans="1:7">
      <c r="A7983" s="3" t="s">
        <v>73</v>
      </c>
      <c r="B7983" s="3">
        <v>2010</v>
      </c>
      <c r="C7983" s="3">
        <v>293</v>
      </c>
      <c r="E7983" s="3">
        <v>-0.26923200000000003</v>
      </c>
      <c r="F7983" s="3">
        <v>28.321762</v>
      </c>
      <c r="G7983" s="3">
        <v>4.8243830000000001</v>
      </c>
    </row>
    <row r="7984" spans="1:7">
      <c r="A7984" s="3" t="s">
        <v>73</v>
      </c>
      <c r="B7984" s="3">
        <v>2010</v>
      </c>
      <c r="C7984" s="3">
        <v>293</v>
      </c>
      <c r="E7984" s="3">
        <v>-0.26923200000000003</v>
      </c>
      <c r="F7984" s="3">
        <v>28.321762</v>
      </c>
      <c r="G7984" s="3">
        <v>4.8363740000000002</v>
      </c>
    </row>
    <row r="7985" spans="1:7">
      <c r="A7985" s="3" t="s">
        <v>73</v>
      </c>
      <c r="B7985" s="3">
        <v>2010</v>
      </c>
      <c r="C7985" s="3">
        <v>293</v>
      </c>
      <c r="E7985" s="3">
        <v>-0.26923200000000003</v>
      </c>
      <c r="F7985" s="3">
        <v>28.321762</v>
      </c>
      <c r="G7985" s="3">
        <v>5.0290629999999998</v>
      </c>
    </row>
    <row r="7986" spans="1:7">
      <c r="A7986" s="3" t="s">
        <v>73</v>
      </c>
      <c r="B7986" s="3">
        <v>2010</v>
      </c>
      <c r="C7986" s="3">
        <v>293</v>
      </c>
      <c r="E7986" s="3">
        <v>-0.26923200000000003</v>
      </c>
      <c r="F7986" s="3">
        <v>28.321762</v>
      </c>
      <c r="G7986" s="3">
        <v>5.044924</v>
      </c>
    </row>
    <row r="7987" spans="1:7">
      <c r="A7987" s="3" t="s">
        <v>73</v>
      </c>
      <c r="B7987" s="3">
        <v>2010</v>
      </c>
      <c r="C7987" s="3">
        <v>293</v>
      </c>
      <c r="E7987" s="3">
        <v>-0.26923200000000003</v>
      </c>
      <c r="F7987" s="3">
        <v>28.321762</v>
      </c>
      <c r="G7987" s="3">
        <v>5.034446</v>
      </c>
    </row>
    <row r="7988" spans="1:7">
      <c r="A7988" s="3" t="s">
        <v>73</v>
      </c>
      <c r="B7988" s="3">
        <v>2010</v>
      </c>
      <c r="C7988" s="3">
        <v>293</v>
      </c>
      <c r="E7988" s="3">
        <v>-0.26923200000000003</v>
      </c>
      <c r="F7988" s="3">
        <v>28.321762</v>
      </c>
      <c r="G7988" s="3">
        <v>5.1498730000000004</v>
      </c>
    </row>
    <row r="7989" spans="1:7">
      <c r="A7989" s="3" t="s">
        <v>73</v>
      </c>
      <c r="B7989" s="3">
        <v>2010</v>
      </c>
      <c r="C7989" s="3">
        <v>293</v>
      </c>
      <c r="E7989" s="3">
        <v>-0.26923200000000003</v>
      </c>
      <c r="F7989" s="3">
        <v>28.321762</v>
      </c>
      <c r="G7989" s="3">
        <v>5.2188160000000003</v>
      </c>
    </row>
    <row r="7990" spans="1:7">
      <c r="A7990" s="3" t="s">
        <v>73</v>
      </c>
      <c r="B7990" s="3">
        <v>2010</v>
      </c>
      <c r="C7990" s="3">
        <v>293</v>
      </c>
      <c r="E7990" s="3">
        <v>-0.26923200000000003</v>
      </c>
      <c r="F7990" s="3">
        <v>28.321762</v>
      </c>
      <c r="G7990" s="3">
        <v>5.4270189999999996</v>
      </c>
    </row>
    <row r="7991" spans="1:7">
      <c r="A7991" s="3" t="s">
        <v>73</v>
      </c>
      <c r="B7991" s="3">
        <v>2010</v>
      </c>
      <c r="C7991" s="3">
        <v>293</v>
      </c>
      <c r="E7991" s="3">
        <v>-0.26923200000000003</v>
      </c>
      <c r="F7991" s="3">
        <v>28.321762</v>
      </c>
      <c r="G7991" s="3">
        <v>5.7030589999999997</v>
      </c>
    </row>
    <row r="7992" spans="1:7">
      <c r="A7992" s="3" t="s">
        <v>73</v>
      </c>
      <c r="B7992" s="3">
        <v>2010</v>
      </c>
      <c r="C7992" s="3">
        <v>293</v>
      </c>
      <c r="E7992" s="3">
        <v>-0.26923200000000003</v>
      </c>
      <c r="F7992" s="3">
        <v>28.321762</v>
      </c>
      <c r="G7992" s="3">
        <v>5.7688009999999998</v>
      </c>
    </row>
    <row r="7993" spans="1:7">
      <c r="A7993" s="3" t="s">
        <v>73</v>
      </c>
      <c r="B7993" s="3">
        <v>2010</v>
      </c>
      <c r="C7993" s="3">
        <v>293</v>
      </c>
      <c r="E7993" s="3">
        <v>-0.26923200000000003</v>
      </c>
      <c r="F7993" s="3">
        <v>28.321762</v>
      </c>
      <c r="G7993" s="3">
        <v>6.0326219999999999</v>
      </c>
    </row>
    <row r="7994" spans="1:7">
      <c r="A7994" s="3" t="s">
        <v>73</v>
      </c>
      <c r="B7994" s="3">
        <v>2011</v>
      </c>
      <c r="C7994" s="3">
        <v>293</v>
      </c>
      <c r="E7994" s="3">
        <v>1.168053</v>
      </c>
      <c r="F7994" s="3">
        <v>25.340181000000001</v>
      </c>
      <c r="G7994" s="3">
        <v>5.9811670000000001</v>
      </c>
    </row>
    <row r="7995" spans="1:7">
      <c r="A7995" s="3" t="s">
        <v>73</v>
      </c>
      <c r="B7995" s="3">
        <v>2011</v>
      </c>
      <c r="C7995" s="3">
        <v>293</v>
      </c>
      <c r="E7995" s="3">
        <v>1.168053</v>
      </c>
      <c r="F7995" s="3">
        <v>25.340181000000001</v>
      </c>
      <c r="G7995" s="3">
        <v>5.9950049999999999</v>
      </c>
    </row>
    <row r="7996" spans="1:7">
      <c r="A7996" s="3" t="s">
        <v>73</v>
      </c>
      <c r="B7996" s="3">
        <v>2011</v>
      </c>
      <c r="C7996" s="3">
        <v>293</v>
      </c>
      <c r="E7996" s="3">
        <v>1.168053</v>
      </c>
      <c r="F7996" s="3">
        <v>25.340181000000001</v>
      </c>
      <c r="G7996" s="3">
        <v>6.1112099999999998</v>
      </c>
    </row>
    <row r="7997" spans="1:7">
      <c r="A7997" s="3" t="s">
        <v>73</v>
      </c>
      <c r="B7997" s="3">
        <v>2011</v>
      </c>
      <c r="C7997" s="3">
        <v>293</v>
      </c>
      <c r="E7997" s="3">
        <v>1.168053</v>
      </c>
      <c r="F7997" s="3">
        <v>25.340181000000001</v>
      </c>
      <c r="G7997" s="3">
        <v>6.1289030000000002</v>
      </c>
    </row>
    <row r="7998" spans="1:7">
      <c r="A7998" s="3" t="s">
        <v>73</v>
      </c>
      <c r="B7998" s="3">
        <v>2011</v>
      </c>
      <c r="C7998" s="3">
        <v>293</v>
      </c>
      <c r="E7998" s="3">
        <v>1.168053</v>
      </c>
      <c r="F7998" s="3">
        <v>25.340181000000001</v>
      </c>
      <c r="G7998" s="3">
        <v>6.1042870000000002</v>
      </c>
    </row>
    <row r="7999" spans="1:7">
      <c r="A7999" s="3" t="s">
        <v>73</v>
      </c>
      <c r="B7999" s="3">
        <v>2011</v>
      </c>
      <c r="C7999" s="3">
        <v>293</v>
      </c>
      <c r="E7999" s="3">
        <v>1.168053</v>
      </c>
      <c r="F7999" s="3">
        <v>25.340181000000001</v>
      </c>
      <c r="G7999" s="3">
        <v>6.0043009999999999</v>
      </c>
    </row>
    <row r="8000" spans="1:7">
      <c r="A8000" s="3" t="s">
        <v>73</v>
      </c>
      <c r="B8000" s="3">
        <v>2011</v>
      </c>
      <c r="C8000" s="3">
        <v>293</v>
      </c>
      <c r="E8000" s="3">
        <v>1.168053</v>
      </c>
      <c r="F8000" s="3">
        <v>25.340181000000001</v>
      </c>
      <c r="G8000" s="3">
        <v>5.6481570000000003</v>
      </c>
    </row>
    <row r="8001" spans="1:7">
      <c r="A8001" s="3" t="s">
        <v>73</v>
      </c>
      <c r="B8001" s="3">
        <v>2011</v>
      </c>
      <c r="C8001" s="3">
        <v>293</v>
      </c>
      <c r="E8001" s="3">
        <v>1.168053</v>
      </c>
      <c r="F8001" s="3">
        <v>25.340181000000001</v>
      </c>
      <c r="G8001" s="3">
        <v>5.4843830000000002</v>
      </c>
    </row>
    <row r="8002" spans="1:7">
      <c r="A8002" s="3" t="s">
        <v>73</v>
      </c>
      <c r="B8002" s="3">
        <v>2011</v>
      </c>
      <c r="C8002" s="3">
        <v>293</v>
      </c>
      <c r="E8002" s="3">
        <v>1.168053</v>
      </c>
      <c r="F8002" s="3">
        <v>25.340181000000001</v>
      </c>
      <c r="G8002" s="3">
        <v>5.3557360000000003</v>
      </c>
    </row>
    <row r="8003" spans="1:7">
      <c r="A8003" s="3" t="s">
        <v>73</v>
      </c>
      <c r="B8003" s="3">
        <v>2011</v>
      </c>
      <c r="C8003" s="3">
        <v>293</v>
      </c>
      <c r="E8003" s="3">
        <v>1.168053</v>
      </c>
      <c r="F8003" s="3">
        <v>25.340181000000001</v>
      </c>
      <c r="G8003" s="3">
        <v>5.3157940000000004</v>
      </c>
    </row>
    <row r="8004" spans="1:7">
      <c r="A8004" s="3" t="s">
        <v>73</v>
      </c>
      <c r="B8004" s="3">
        <v>2011</v>
      </c>
      <c r="C8004" s="3">
        <v>293</v>
      </c>
      <c r="E8004" s="3">
        <v>1.168053</v>
      </c>
      <c r="F8004" s="3">
        <v>25.340181000000001</v>
      </c>
      <c r="G8004" s="3">
        <v>5.1507889999999996</v>
      </c>
    </row>
    <row r="8005" spans="1:7">
      <c r="A8005" s="3" t="s">
        <v>73</v>
      </c>
      <c r="B8005" s="3">
        <v>2011</v>
      </c>
      <c r="C8005" s="3">
        <v>293</v>
      </c>
      <c r="E8005" s="3">
        <v>1.168053</v>
      </c>
      <c r="F8005" s="3">
        <v>25.340181000000001</v>
      </c>
      <c r="G8005" s="3">
        <v>5.158207</v>
      </c>
    </row>
    <row r="8006" spans="1:7">
      <c r="A8006" s="3" t="s">
        <v>73</v>
      </c>
      <c r="B8006" s="3">
        <v>2012</v>
      </c>
      <c r="C8006" s="3">
        <v>293</v>
      </c>
      <c r="E8006" s="3">
        <v>3.0438006</v>
      </c>
      <c r="F8006" s="3">
        <v>22.972729000000001</v>
      </c>
      <c r="G8006" s="3">
        <v>5.576047</v>
      </c>
    </row>
    <row r="8007" spans="1:7">
      <c r="A8007" s="3" t="s">
        <v>73</v>
      </c>
      <c r="B8007" s="3">
        <v>2012</v>
      </c>
      <c r="C8007" s="3">
        <v>293</v>
      </c>
      <c r="E8007" s="3">
        <v>3.0438006</v>
      </c>
      <c r="F8007" s="3">
        <v>22.972729000000001</v>
      </c>
      <c r="G8007" s="3">
        <v>5.6929239999999997</v>
      </c>
    </row>
    <row r="8008" spans="1:7">
      <c r="A8008" s="3" t="s">
        <v>73</v>
      </c>
      <c r="B8008" s="3">
        <v>2012</v>
      </c>
      <c r="C8008" s="3">
        <v>293</v>
      </c>
      <c r="E8008" s="3">
        <v>3.0438006</v>
      </c>
      <c r="F8008" s="3">
        <v>22.972729000000001</v>
      </c>
      <c r="G8008" s="3">
        <v>5.7341300000000004</v>
      </c>
    </row>
    <row r="8009" spans="1:7">
      <c r="A8009" s="3" t="s">
        <v>73</v>
      </c>
      <c r="B8009" s="3">
        <v>2012</v>
      </c>
      <c r="C8009" s="3">
        <v>293</v>
      </c>
      <c r="E8009" s="3">
        <v>3.0438006</v>
      </c>
      <c r="F8009" s="3">
        <v>22.972729000000001</v>
      </c>
      <c r="G8009" s="3">
        <v>5.9896539999999998</v>
      </c>
    </row>
    <row r="8010" spans="1:7">
      <c r="A8010" s="3" t="s">
        <v>73</v>
      </c>
      <c r="B8010" s="3">
        <v>2012</v>
      </c>
      <c r="C8010" s="3">
        <v>293</v>
      </c>
      <c r="E8010" s="3">
        <v>3.0438006</v>
      </c>
      <c r="F8010" s="3">
        <v>22.972729000000001</v>
      </c>
      <c r="G8010" s="3">
        <v>6.2973460000000001</v>
      </c>
    </row>
    <row r="8011" spans="1:7">
      <c r="A8011" s="3" t="s">
        <v>73</v>
      </c>
      <c r="B8011" s="3">
        <v>2012</v>
      </c>
      <c r="C8011" s="3">
        <v>293</v>
      </c>
      <c r="E8011" s="3">
        <v>3.0438006</v>
      </c>
      <c r="F8011" s="3">
        <v>22.972729000000001</v>
      </c>
      <c r="G8011" s="3">
        <v>6.1001180000000002</v>
      </c>
    </row>
    <row r="8012" spans="1:7">
      <c r="A8012" s="3" t="s">
        <v>73</v>
      </c>
      <c r="B8012" s="3">
        <v>2012</v>
      </c>
      <c r="C8012" s="3">
        <v>293</v>
      </c>
      <c r="E8012" s="3">
        <v>3.0438006</v>
      </c>
      <c r="F8012" s="3">
        <v>22.972729000000001</v>
      </c>
      <c r="G8012" s="3">
        <v>6.2305640000000002</v>
      </c>
    </row>
    <row r="8013" spans="1:7">
      <c r="A8013" s="3" t="s">
        <v>73</v>
      </c>
      <c r="B8013" s="3">
        <v>2012</v>
      </c>
      <c r="C8013" s="3">
        <v>293</v>
      </c>
      <c r="E8013" s="3">
        <v>3.0438006</v>
      </c>
      <c r="F8013" s="3">
        <v>22.972729000000001</v>
      </c>
      <c r="G8013" s="3">
        <v>6.2910430000000002</v>
      </c>
    </row>
    <row r="8014" spans="1:7">
      <c r="A8014" s="3" t="s">
        <v>73</v>
      </c>
      <c r="B8014" s="3">
        <v>2012</v>
      </c>
      <c r="C8014" s="3">
        <v>293</v>
      </c>
      <c r="E8014" s="3">
        <v>3.0438006</v>
      </c>
      <c r="F8014" s="3">
        <v>22.972729000000001</v>
      </c>
      <c r="G8014" s="3">
        <v>5.947241</v>
      </c>
    </row>
    <row r="8015" spans="1:7">
      <c r="A8015" s="3" t="s">
        <v>73</v>
      </c>
      <c r="B8015" s="3">
        <v>2012</v>
      </c>
      <c r="C8015" s="3">
        <v>293</v>
      </c>
      <c r="E8015" s="3">
        <v>3.0438006</v>
      </c>
      <c r="F8015" s="3">
        <v>22.972729000000001</v>
      </c>
      <c r="G8015" s="3">
        <v>6.0775560000000004</v>
      </c>
    </row>
    <row r="8016" spans="1:7">
      <c r="A8016" s="3" t="s">
        <v>73</v>
      </c>
      <c r="B8016" s="3">
        <v>2012</v>
      </c>
      <c r="C8016" s="3">
        <v>293</v>
      </c>
      <c r="E8016" s="3">
        <v>3.0438006</v>
      </c>
      <c r="F8016" s="3">
        <v>22.972729000000001</v>
      </c>
      <c r="G8016" s="3">
        <v>5.8278759999999998</v>
      </c>
    </row>
    <row r="8017" spans="1:7">
      <c r="A8017" s="3" t="s">
        <v>73</v>
      </c>
      <c r="B8017" s="3">
        <v>2012</v>
      </c>
      <c r="C8017" s="3">
        <v>293</v>
      </c>
      <c r="E8017" s="3">
        <v>3.0438006</v>
      </c>
      <c r="F8017" s="3">
        <v>22.972729000000001</v>
      </c>
      <c r="G8017" s="3">
        <v>5.8644889999999998</v>
      </c>
    </row>
    <row r="8018" spans="1:7">
      <c r="A8018" s="3" t="s">
        <v>73</v>
      </c>
      <c r="B8018" s="3">
        <v>2013</v>
      </c>
      <c r="C8018" s="3">
        <v>293</v>
      </c>
      <c r="E8018" s="3">
        <v>2.9733787</v>
      </c>
      <c r="F8018" s="3">
        <v>21.17164</v>
      </c>
      <c r="G8018" s="3">
        <v>6.0445529999999996</v>
      </c>
    </row>
    <row r="8019" spans="1:7">
      <c r="A8019" s="3" t="s">
        <v>73</v>
      </c>
      <c r="B8019" s="3">
        <v>2013</v>
      </c>
      <c r="C8019" s="3">
        <v>293</v>
      </c>
      <c r="E8019" s="3">
        <v>2.9733787</v>
      </c>
      <c r="F8019" s="3">
        <v>21.17164</v>
      </c>
      <c r="G8019" s="3">
        <v>6.3519670000000001</v>
      </c>
    </row>
    <row r="8020" spans="1:7">
      <c r="A8020" s="3" t="s">
        <v>73</v>
      </c>
      <c r="B8020" s="3">
        <v>2013</v>
      </c>
      <c r="C8020" s="3">
        <v>293</v>
      </c>
      <c r="E8020" s="3">
        <v>2.9733787</v>
      </c>
      <c r="F8020" s="3">
        <v>21.17164</v>
      </c>
      <c r="G8020" s="3">
        <v>6.1584099999999999</v>
      </c>
    </row>
    <row r="8021" spans="1:7">
      <c r="A8021" s="3" t="s">
        <v>73</v>
      </c>
      <c r="B8021" s="3">
        <v>2013</v>
      </c>
      <c r="C8021" s="3">
        <v>293</v>
      </c>
      <c r="E8021" s="3">
        <v>2.9733787</v>
      </c>
      <c r="F8021" s="3">
        <v>21.17164</v>
      </c>
      <c r="G8021" s="3">
        <v>6.1596650000000004</v>
      </c>
    </row>
    <row r="8022" spans="1:7">
      <c r="A8022" s="3" t="s">
        <v>73</v>
      </c>
      <c r="B8022" s="3">
        <v>2013</v>
      </c>
      <c r="C8022" s="3">
        <v>293</v>
      </c>
      <c r="E8022" s="3">
        <v>2.9733787</v>
      </c>
      <c r="F8022" s="3">
        <v>21.17164</v>
      </c>
      <c r="G8022" s="3">
        <v>6.0816030000000003</v>
      </c>
    </row>
    <row r="8023" spans="1:7">
      <c r="A8023" s="3" t="s">
        <v>73</v>
      </c>
      <c r="B8023" s="3">
        <v>2013</v>
      </c>
      <c r="C8023" s="3">
        <v>293</v>
      </c>
      <c r="E8023" s="3">
        <v>2.9733787</v>
      </c>
      <c r="F8023" s="3">
        <v>21.17164</v>
      </c>
      <c r="G8023" s="3">
        <v>6.2249730000000003</v>
      </c>
    </row>
    <row r="8024" spans="1:7">
      <c r="A8024" s="3" t="s">
        <v>73</v>
      </c>
      <c r="B8024" s="3">
        <v>2013</v>
      </c>
      <c r="C8024" s="3">
        <v>293</v>
      </c>
      <c r="E8024" s="3">
        <v>2.9733787</v>
      </c>
      <c r="F8024" s="3">
        <v>21.17164</v>
      </c>
      <c r="G8024" s="3">
        <v>5.8827290000000003</v>
      </c>
    </row>
    <row r="8025" spans="1:7">
      <c r="A8025" s="3" t="s">
        <v>73</v>
      </c>
      <c r="B8025" s="3">
        <v>2013</v>
      </c>
      <c r="C8025" s="3">
        <v>293</v>
      </c>
      <c r="E8025" s="3">
        <v>2.9733787</v>
      </c>
      <c r="F8025" s="3">
        <v>21.17164</v>
      </c>
      <c r="G8025" s="3">
        <v>5.8496889999999997</v>
      </c>
    </row>
    <row r="8026" spans="1:7">
      <c r="A8026" s="3" t="s">
        <v>73</v>
      </c>
      <c r="B8026" s="3">
        <v>2013</v>
      </c>
      <c r="C8026" s="3">
        <v>293</v>
      </c>
      <c r="E8026" s="3">
        <v>2.9733787</v>
      </c>
      <c r="F8026" s="3">
        <v>21.17164</v>
      </c>
      <c r="G8026" s="3">
        <v>5.7784839999999997</v>
      </c>
    </row>
    <row r="8027" spans="1:7">
      <c r="A8027" s="3" t="s">
        <v>73</v>
      </c>
      <c r="B8027" s="3">
        <v>2013</v>
      </c>
      <c r="C8027" s="3">
        <v>293</v>
      </c>
      <c r="E8027" s="3">
        <v>2.9733787</v>
      </c>
      <c r="F8027" s="3">
        <v>21.17164</v>
      </c>
      <c r="G8027" s="3">
        <v>5.7784839999999997</v>
      </c>
    </row>
    <row r="8028" spans="1:7">
      <c r="A8028" s="3" t="s">
        <v>73</v>
      </c>
      <c r="B8028" s="3">
        <v>2013</v>
      </c>
      <c r="C8028" s="3">
        <v>293</v>
      </c>
      <c r="E8028" s="3">
        <v>2.9733787</v>
      </c>
      <c r="F8028" s="3">
        <v>21.17164</v>
      </c>
      <c r="G8028" s="3">
        <v>5.7784839999999997</v>
      </c>
    </row>
    <row r="8029" spans="1:7">
      <c r="A8029" s="3" t="s">
        <v>73</v>
      </c>
      <c r="B8029" s="3">
        <v>2013</v>
      </c>
      <c r="C8029" s="3">
        <v>293</v>
      </c>
      <c r="E8029" s="3">
        <v>2.9733787</v>
      </c>
      <c r="F8029" s="3">
        <v>21.17164</v>
      </c>
      <c r="G8029" s="3">
        <v>5.7784839999999997</v>
      </c>
    </row>
    <row r="8030" spans="1:7">
      <c r="A8030" s="3" t="s">
        <v>73</v>
      </c>
      <c r="B8030" s="3">
        <v>2014</v>
      </c>
      <c r="C8030" s="3">
        <v>293</v>
      </c>
      <c r="E8030" s="3">
        <v>1.6794852</v>
      </c>
      <c r="F8030" s="3">
        <v>19.962654000000001</v>
      </c>
      <c r="G8030" s="3">
        <v>5.7298819999999999</v>
      </c>
    </row>
    <row r="8031" spans="1:7">
      <c r="A8031" s="3" t="s">
        <v>73</v>
      </c>
      <c r="B8031" s="3">
        <v>2014</v>
      </c>
      <c r="C8031" s="3">
        <v>293</v>
      </c>
      <c r="E8031" s="3">
        <v>1.6794852</v>
      </c>
      <c r="F8031" s="3">
        <v>19.962654000000001</v>
      </c>
      <c r="G8031" s="3">
        <v>5.7071230000000002</v>
      </c>
    </row>
    <row r="8032" spans="1:7">
      <c r="A8032" s="3" t="s">
        <v>73</v>
      </c>
      <c r="B8032" s="3">
        <v>2014</v>
      </c>
      <c r="C8032" s="3">
        <v>293</v>
      </c>
      <c r="E8032" s="3">
        <v>1.6794852</v>
      </c>
      <c r="F8032" s="3">
        <v>19.962654000000001</v>
      </c>
      <c r="G8032" s="3">
        <v>5.6703060000000001</v>
      </c>
    </row>
    <row r="8033" spans="1:7">
      <c r="A8033" s="3" t="s">
        <v>73</v>
      </c>
      <c r="B8033" s="3">
        <v>2014</v>
      </c>
      <c r="C8033" s="3">
        <v>293</v>
      </c>
      <c r="E8033" s="3">
        <v>1.6794852</v>
      </c>
      <c r="F8033" s="3">
        <v>19.962654000000001</v>
      </c>
      <c r="G8033" s="3">
        <v>5.6919500000000003</v>
      </c>
    </row>
    <row r="8034" spans="1:7">
      <c r="A8034" s="3" t="s">
        <v>73</v>
      </c>
      <c r="B8034" s="3">
        <v>2014</v>
      </c>
      <c r="C8034" s="3">
        <v>293</v>
      </c>
      <c r="E8034" s="3">
        <v>1.6794852</v>
      </c>
      <c r="F8034" s="3">
        <v>19.962654000000001</v>
      </c>
      <c r="G8034" s="3">
        <v>5.70723</v>
      </c>
    </row>
    <row r="8035" spans="1:7">
      <c r="A8035" s="3" t="s">
        <v>73</v>
      </c>
      <c r="B8035" s="3">
        <v>2014</v>
      </c>
      <c r="C8035" s="3">
        <v>293</v>
      </c>
      <c r="E8035" s="3">
        <v>1.6794852</v>
      </c>
      <c r="F8035" s="3">
        <v>19.962654000000001</v>
      </c>
      <c r="G8035" s="3">
        <v>5.5943649999999998</v>
      </c>
    </row>
    <row r="8036" spans="1:7">
      <c r="A8036" s="3" t="s">
        <v>73</v>
      </c>
      <c r="B8036" s="3">
        <v>2014</v>
      </c>
      <c r="C8036" s="3">
        <v>293</v>
      </c>
      <c r="E8036" s="3">
        <v>1.6794852</v>
      </c>
      <c r="F8036" s="3">
        <v>19.962654000000001</v>
      </c>
      <c r="G8036" s="3">
        <v>5.5633460000000001</v>
      </c>
    </row>
    <row r="8037" spans="1:7">
      <c r="A8037" s="3" t="s">
        <v>73</v>
      </c>
      <c r="B8037" s="3">
        <v>2014</v>
      </c>
      <c r="C8037" s="3">
        <v>293</v>
      </c>
      <c r="E8037" s="3">
        <v>1.6794852</v>
      </c>
      <c r="F8037" s="3">
        <v>19.962654000000001</v>
      </c>
      <c r="G8037" s="3">
        <v>5.3154729999999999</v>
      </c>
    </row>
    <row r="8038" spans="1:7">
      <c r="A8038" s="3" t="s">
        <v>73</v>
      </c>
      <c r="B8038" s="3">
        <v>2014</v>
      </c>
      <c r="C8038" s="3">
        <v>293</v>
      </c>
      <c r="E8038" s="3">
        <v>1.6794852</v>
      </c>
      <c r="F8038" s="3">
        <v>19.962654000000001</v>
      </c>
      <c r="G8038" s="3">
        <v>5.3468999999999998</v>
      </c>
    </row>
    <row r="8039" spans="1:7">
      <c r="A8039" s="3" t="s">
        <v>73</v>
      </c>
      <c r="B8039" s="3">
        <v>2014</v>
      </c>
      <c r="C8039" s="3">
        <v>293</v>
      </c>
      <c r="E8039" s="3">
        <v>1.6794852</v>
      </c>
      <c r="F8039" s="3">
        <v>19.962654000000001</v>
      </c>
      <c r="G8039" s="3">
        <v>4.9805979999999996</v>
      </c>
    </row>
    <row r="8040" spans="1:7">
      <c r="A8040" s="3" t="s">
        <v>73</v>
      </c>
      <c r="B8040" s="3">
        <v>2014</v>
      </c>
      <c r="C8040" s="3">
        <v>293</v>
      </c>
      <c r="E8040" s="3">
        <v>1.6794852</v>
      </c>
      <c r="F8040" s="3">
        <v>19.962654000000001</v>
      </c>
      <c r="G8040" s="3">
        <v>4.6850810000000003</v>
      </c>
    </row>
    <row r="8041" spans="1:7">
      <c r="A8041" s="3" t="s">
        <v>73</v>
      </c>
      <c r="B8041" s="3">
        <v>2014</v>
      </c>
      <c r="C8041" s="3">
        <v>293</v>
      </c>
      <c r="E8041" s="3">
        <v>1.6794852</v>
      </c>
      <c r="F8041" s="3">
        <v>19.962654000000001</v>
      </c>
      <c r="G8041" s="3">
        <v>4.6444140000000003</v>
      </c>
    </row>
    <row r="8042" spans="1:7">
      <c r="A8042" s="3" t="s">
        <v>73</v>
      </c>
      <c r="B8042" s="3">
        <v>2015</v>
      </c>
      <c r="C8042" s="3">
        <v>293</v>
      </c>
      <c r="E8042" s="3">
        <v>0.65572666999999996</v>
      </c>
      <c r="F8042" s="3">
        <v>20.643929</v>
      </c>
      <c r="G8042" s="3">
        <v>5.0611220000000001</v>
      </c>
    </row>
    <row r="8043" spans="1:7">
      <c r="A8043" s="3" t="s">
        <v>73</v>
      </c>
      <c r="B8043" s="3">
        <v>2015</v>
      </c>
      <c r="C8043" s="3">
        <v>293</v>
      </c>
      <c r="E8043" s="3">
        <v>0.65572666999999996</v>
      </c>
      <c r="F8043" s="3">
        <v>20.643929</v>
      </c>
      <c r="G8043" s="3">
        <v>5.1014309999999998</v>
      </c>
    </row>
    <row r="8044" spans="1:7">
      <c r="A8044" s="3" t="s">
        <v>73</v>
      </c>
      <c r="B8044" s="3">
        <v>2015</v>
      </c>
      <c r="C8044" s="3">
        <v>293</v>
      </c>
      <c r="E8044" s="3">
        <v>0.65572666999999996</v>
      </c>
      <c r="F8044" s="3">
        <v>20.643929</v>
      </c>
      <c r="G8044" s="3">
        <v>4.9586519999999998</v>
      </c>
    </row>
    <row r="8045" spans="1:7">
      <c r="A8045" s="3" t="s">
        <v>73</v>
      </c>
      <c r="B8045" s="3">
        <v>2015</v>
      </c>
      <c r="C8045" s="3">
        <v>293</v>
      </c>
      <c r="E8045" s="3">
        <v>0.65572666999999996</v>
      </c>
      <c r="F8045" s="3">
        <v>20.643929</v>
      </c>
      <c r="G8045" s="3">
        <v>4.7143079999999999</v>
      </c>
    </row>
    <row r="8046" spans="1:7">
      <c r="A8046" s="3" t="s">
        <v>73</v>
      </c>
      <c r="B8046" s="3">
        <v>2015</v>
      </c>
      <c r="C8046" s="3">
        <v>293</v>
      </c>
      <c r="E8046" s="3">
        <v>0.65572666999999996</v>
      </c>
      <c r="F8046" s="3">
        <v>20.643929</v>
      </c>
      <c r="G8046" s="3">
        <v>4.4976710000000004</v>
      </c>
    </row>
    <row r="8047" spans="1:7">
      <c r="A8047" s="3" t="s">
        <v>73</v>
      </c>
      <c r="B8047" s="3">
        <v>2015</v>
      </c>
      <c r="C8047" s="3">
        <v>293</v>
      </c>
      <c r="E8047" s="3">
        <v>0.65572666999999996</v>
      </c>
      <c r="F8047" s="3">
        <v>20.643929</v>
      </c>
      <c r="G8047" s="3">
        <v>4.3570029999999997</v>
      </c>
    </row>
    <row r="8048" spans="1:7">
      <c r="A8048" s="3" t="s">
        <v>73</v>
      </c>
      <c r="B8048" s="3">
        <v>2015</v>
      </c>
      <c r="C8048" s="3">
        <v>293</v>
      </c>
      <c r="E8048" s="3">
        <v>0.65572666999999996</v>
      </c>
      <c r="F8048" s="3">
        <v>20.643929</v>
      </c>
      <c r="G8048" s="3">
        <v>4.2061250000000001</v>
      </c>
    </row>
    <row r="8049" spans="1:8">
      <c r="A8049" s="3" t="s">
        <v>73</v>
      </c>
      <c r="B8049" s="3">
        <v>2015</v>
      </c>
      <c r="C8049" s="3">
        <v>293</v>
      </c>
      <c r="E8049" s="3">
        <v>0.65572666999999996</v>
      </c>
      <c r="F8049" s="3">
        <v>20.643929</v>
      </c>
      <c r="G8049" s="3">
        <v>3.9556740000000001</v>
      </c>
    </row>
    <row r="8050" spans="1:8">
      <c r="A8050" s="3" t="s">
        <v>73</v>
      </c>
      <c r="B8050" s="3">
        <v>2015</v>
      </c>
      <c r="C8050" s="3">
        <v>293</v>
      </c>
      <c r="E8050" s="3">
        <v>0.65572666999999996</v>
      </c>
      <c r="F8050" s="3">
        <v>20.643929</v>
      </c>
      <c r="G8050" s="3">
        <v>3.618344</v>
      </c>
    </row>
    <row r="8051" spans="1:8">
      <c r="A8051" s="3" t="s">
        <v>73</v>
      </c>
      <c r="B8051" s="3">
        <v>2015</v>
      </c>
      <c r="C8051" s="3">
        <v>293</v>
      </c>
      <c r="E8051" s="3">
        <v>0.65572666999999996</v>
      </c>
      <c r="F8051" s="3">
        <v>20.643929</v>
      </c>
      <c r="G8051" s="3">
        <v>3.4942129999999998</v>
      </c>
    </row>
    <row r="8052" spans="1:8">
      <c r="A8052" s="3" t="s">
        <v>73</v>
      </c>
      <c r="B8052" s="3">
        <v>2015</v>
      </c>
      <c r="C8052" s="3">
        <v>293</v>
      </c>
      <c r="E8052" s="3">
        <v>0.65572666999999996</v>
      </c>
      <c r="F8052" s="3">
        <v>20.643929</v>
      </c>
      <c r="G8052" s="3">
        <v>3.4644029999999999</v>
      </c>
    </row>
    <row r="8053" spans="1:8">
      <c r="A8053" s="3" t="s">
        <v>73</v>
      </c>
      <c r="B8053" s="3">
        <v>2015</v>
      </c>
      <c r="C8053" s="3">
        <v>293</v>
      </c>
      <c r="E8053" s="3">
        <v>0.65572666999999996</v>
      </c>
      <c r="F8053" s="3">
        <v>20.643929</v>
      </c>
      <c r="G8053" s="3">
        <v>3.3900100000000002</v>
      </c>
    </row>
    <row r="8054" spans="1:8">
      <c r="A8054" s="3" t="s">
        <v>73</v>
      </c>
      <c r="B8054" s="3">
        <v>2016</v>
      </c>
      <c r="C8054" s="3">
        <v>293</v>
      </c>
      <c r="E8054" s="3">
        <v>-1.3145126</v>
      </c>
      <c r="F8054" s="3">
        <v>24.066414000000002</v>
      </c>
    </row>
    <row r="8055" spans="1:8">
      <c r="A8055" s="3" t="s">
        <v>73</v>
      </c>
      <c r="B8055" s="3">
        <v>2016</v>
      </c>
      <c r="C8055" s="3">
        <v>293</v>
      </c>
      <c r="E8055" s="3">
        <v>-1.3145126</v>
      </c>
      <c r="F8055" s="3">
        <v>24.066414000000002</v>
      </c>
      <c r="G8055" s="3">
        <v>3.9998079999999998</v>
      </c>
    </row>
    <row r="8056" spans="1:8">
      <c r="A8056" s="3" t="s">
        <v>73</v>
      </c>
      <c r="B8056" s="3">
        <v>2016</v>
      </c>
      <c r="C8056" s="3">
        <v>293</v>
      </c>
      <c r="E8056" s="3">
        <v>-1.3145126</v>
      </c>
      <c r="F8056" s="3">
        <v>24.066414000000002</v>
      </c>
      <c r="G8056" s="3">
        <v>3.9830429999999999</v>
      </c>
    </row>
    <row r="8057" spans="1:8">
      <c r="A8057" s="3" t="s">
        <v>73</v>
      </c>
      <c r="B8057" s="3">
        <v>2016</v>
      </c>
      <c r="C8057" s="3">
        <v>293</v>
      </c>
      <c r="E8057" s="3">
        <v>-1.3145126</v>
      </c>
      <c r="F8057" s="3">
        <v>24.066414000000002</v>
      </c>
      <c r="G8057" s="3">
        <v>3.9889730000000001</v>
      </c>
      <c r="H8057" s="3">
        <v>0.1269274</v>
      </c>
    </row>
    <row r="8058" spans="1:8">
      <c r="A8058" s="3" t="s">
        <v>73</v>
      </c>
      <c r="B8058" s="3">
        <v>2016</v>
      </c>
      <c r="C8058" s="3">
        <v>293</v>
      </c>
      <c r="E8058" s="3">
        <v>-1.3145126</v>
      </c>
      <c r="F8058" s="3">
        <v>24.066414000000002</v>
      </c>
      <c r="G8058" s="3">
        <v>4.0474389999999998</v>
      </c>
      <c r="H8058" s="3">
        <v>-0.7643991</v>
      </c>
    </row>
    <row r="8059" spans="1:8">
      <c r="A8059" s="3" t="s">
        <v>73</v>
      </c>
      <c r="B8059" s="3">
        <v>2016</v>
      </c>
      <c r="C8059" s="3">
        <v>293</v>
      </c>
      <c r="E8059" s="3">
        <v>-1.3145126</v>
      </c>
      <c r="F8059" s="3">
        <v>24.066414000000002</v>
      </c>
      <c r="G8059" s="3">
        <v>4.1239020000000002</v>
      </c>
      <c r="H8059" s="3">
        <v>-0.94076959999999998</v>
      </c>
    </row>
    <row r="8060" spans="1:8">
      <c r="A8060" s="3" t="s">
        <v>73</v>
      </c>
      <c r="B8060" s="3">
        <v>2016</v>
      </c>
      <c r="C8060" s="3">
        <v>293</v>
      </c>
      <c r="E8060" s="3">
        <v>-1.3145126</v>
      </c>
      <c r="F8060" s="3">
        <v>24.066414000000002</v>
      </c>
      <c r="G8060" s="3">
        <v>4.1723869999999996</v>
      </c>
      <c r="H8060" s="3">
        <v>-0.84956540000000003</v>
      </c>
    </row>
    <row r="8061" spans="1:8">
      <c r="A8061" s="3" t="s">
        <v>73</v>
      </c>
      <c r="B8061" s="3">
        <v>2016</v>
      </c>
      <c r="C8061" s="3">
        <v>293</v>
      </c>
      <c r="E8061" s="3">
        <v>-1.3145126</v>
      </c>
      <c r="F8061" s="3">
        <v>24.066414000000002</v>
      </c>
      <c r="G8061" s="3">
        <v>4.1908820000000002</v>
      </c>
      <c r="H8061" s="3">
        <v>-0.88271549999999999</v>
      </c>
    </row>
    <row r="8062" spans="1:8">
      <c r="A8062" s="3" t="s">
        <v>73</v>
      </c>
      <c r="B8062" s="3">
        <v>2016</v>
      </c>
      <c r="C8062" s="3">
        <v>293</v>
      </c>
      <c r="E8062" s="3">
        <v>-1.3145126</v>
      </c>
      <c r="F8062" s="3">
        <v>24.066414000000002</v>
      </c>
      <c r="G8062" s="3">
        <v>4.2456769999999997</v>
      </c>
      <c r="H8062" s="3">
        <v>-0.34834579999999998</v>
      </c>
    </row>
    <row r="8063" spans="1:8">
      <c r="A8063" s="3" t="s">
        <v>73</v>
      </c>
      <c r="B8063" s="3">
        <v>2016</v>
      </c>
      <c r="C8063" s="3">
        <v>293</v>
      </c>
      <c r="E8063" s="3">
        <v>-1.3145126</v>
      </c>
      <c r="F8063" s="3">
        <v>24.066414000000002</v>
      </c>
      <c r="G8063" s="3">
        <v>4.1873060000000004</v>
      </c>
      <c r="H8063" s="3">
        <v>-0.30406090000000002</v>
      </c>
    </row>
    <row r="8064" spans="1:8">
      <c r="A8064" s="3" t="s">
        <v>73</v>
      </c>
      <c r="B8064" s="3">
        <v>2016</v>
      </c>
      <c r="C8064" s="3">
        <v>293</v>
      </c>
      <c r="E8064" s="3">
        <v>-1.3145126</v>
      </c>
      <c r="F8064" s="3">
        <v>24.066414000000002</v>
      </c>
      <c r="G8064" s="3">
        <v>4.1970720000000004</v>
      </c>
      <c r="H8064" s="3">
        <v>-0.32603870000000001</v>
      </c>
    </row>
    <row r="8065" spans="1:8">
      <c r="A8065" s="3" t="s">
        <v>73</v>
      </c>
      <c r="B8065" s="3">
        <v>2016</v>
      </c>
      <c r="C8065" s="3">
        <v>293</v>
      </c>
      <c r="E8065" s="3">
        <v>-1.3145126</v>
      </c>
      <c r="F8065" s="3">
        <v>24.066414000000002</v>
      </c>
      <c r="G8065" s="3">
        <v>4.2002670000000002</v>
      </c>
      <c r="H8065" s="3">
        <v>-0.25320900000000002</v>
      </c>
    </row>
    <row r="8066" spans="1:8">
      <c r="A8066" s="3" t="s">
        <v>73</v>
      </c>
      <c r="B8066" s="3">
        <v>2017</v>
      </c>
      <c r="C8066" s="3">
        <v>293</v>
      </c>
      <c r="E8066" s="3">
        <v>-1.3200151</v>
      </c>
      <c r="F8066" s="3">
        <v>24.412758</v>
      </c>
      <c r="G8066" s="3">
        <v>3.9982709999999999</v>
      </c>
      <c r="H8066" s="3">
        <v>-0.28249259999999998</v>
      </c>
    </row>
    <row r="8067" spans="1:8">
      <c r="A8067" s="3" t="s">
        <v>73</v>
      </c>
      <c r="B8067" s="3">
        <v>2017</v>
      </c>
      <c r="C8067" s="3">
        <v>293</v>
      </c>
      <c r="E8067" s="3">
        <v>-1.3200151</v>
      </c>
      <c r="F8067" s="3">
        <v>24.412758</v>
      </c>
      <c r="G8067" s="3">
        <v>3.7741570000000002</v>
      </c>
      <c r="H8067" s="3">
        <v>-8.1390900000000002E-2</v>
      </c>
    </row>
    <row r="8068" spans="1:8">
      <c r="A8068" s="3" t="s">
        <v>73</v>
      </c>
      <c r="B8068" s="3">
        <v>2017</v>
      </c>
      <c r="C8068" s="3">
        <v>293</v>
      </c>
      <c r="E8068" s="3">
        <v>-1.3200151</v>
      </c>
      <c r="F8068" s="3">
        <v>24.412758</v>
      </c>
      <c r="G8068" s="3">
        <v>3.8009400000000002</v>
      </c>
      <c r="H8068" s="3">
        <v>0.21344299999999999</v>
      </c>
    </row>
    <row r="8069" spans="1:8">
      <c r="A8069" s="3" t="s">
        <v>73</v>
      </c>
      <c r="B8069" s="3">
        <v>2017</v>
      </c>
      <c r="C8069" s="3">
        <v>293</v>
      </c>
      <c r="E8069" s="3">
        <v>-1.3200151</v>
      </c>
      <c r="F8069" s="3">
        <v>24.412758</v>
      </c>
      <c r="G8069" s="3">
        <v>3.7771509999999999</v>
      </c>
      <c r="H8069" s="3">
        <v>0.25407600000000002</v>
      </c>
    </row>
    <row r="8070" spans="1:8">
      <c r="A8070" s="3" t="s">
        <v>73</v>
      </c>
      <c r="B8070" s="3">
        <v>2017</v>
      </c>
      <c r="C8070" s="3">
        <v>293</v>
      </c>
      <c r="E8070" s="3">
        <v>-1.3200151</v>
      </c>
      <c r="F8070" s="3">
        <v>24.412758</v>
      </c>
      <c r="G8070" s="3">
        <v>3.8317290000000002</v>
      </c>
      <c r="H8070" s="3">
        <v>0.15969939999999999</v>
      </c>
    </row>
    <row r="8071" spans="1:8">
      <c r="A8071" s="3" t="s">
        <v>73</v>
      </c>
      <c r="B8071" s="3">
        <v>2017</v>
      </c>
      <c r="C8071" s="3">
        <v>293</v>
      </c>
      <c r="E8071" s="3">
        <v>-1.3200151</v>
      </c>
      <c r="F8071" s="3">
        <v>24.412758</v>
      </c>
      <c r="G8071" s="3">
        <v>3.804872</v>
      </c>
      <c r="H8071" s="3">
        <v>8.9144100000000004E-2</v>
      </c>
    </row>
    <row r="8072" spans="1:8">
      <c r="A8072" s="3" t="s">
        <v>73</v>
      </c>
      <c r="B8072" s="3">
        <v>2017</v>
      </c>
      <c r="C8072" s="3">
        <v>293</v>
      </c>
      <c r="E8072" s="3">
        <v>-1.3200151</v>
      </c>
      <c r="F8072" s="3">
        <v>24.412758</v>
      </c>
      <c r="G8072" s="3">
        <v>3.7182590000000002</v>
      </c>
      <c r="H8072" s="3">
        <v>0.214277</v>
      </c>
    </row>
    <row r="8073" spans="1:8">
      <c r="A8073" s="3" t="s">
        <v>73</v>
      </c>
      <c r="B8073" s="3">
        <v>2017</v>
      </c>
      <c r="C8073" s="3">
        <v>293</v>
      </c>
      <c r="E8073" s="3">
        <v>-1.3200151</v>
      </c>
      <c r="F8073" s="3">
        <v>24.412758</v>
      </c>
      <c r="G8073" s="3">
        <v>3.7021999999999999</v>
      </c>
      <c r="H8073" s="3">
        <v>-0.11206919999999999</v>
      </c>
    </row>
    <row r="8074" spans="1:8">
      <c r="A8074" s="3" t="s">
        <v>73</v>
      </c>
      <c r="B8074" s="3">
        <v>2017</v>
      </c>
      <c r="C8074" s="3">
        <v>293</v>
      </c>
      <c r="E8074" s="3">
        <v>-1.3200151</v>
      </c>
      <c r="F8074" s="3">
        <v>24.412758</v>
      </c>
      <c r="G8074" s="3">
        <v>3.7705730000000002</v>
      </c>
      <c r="H8074" s="3">
        <v>1.1335700000000001E-2</v>
      </c>
    </row>
    <row r="8075" spans="1:8">
      <c r="A8075" s="3" t="s">
        <v>73</v>
      </c>
      <c r="B8075" s="3">
        <v>2017</v>
      </c>
      <c r="C8075" s="3">
        <v>293</v>
      </c>
      <c r="E8075" s="3">
        <v>-1.3200151</v>
      </c>
      <c r="F8075" s="3">
        <v>24.412758</v>
      </c>
      <c r="G8075" s="3">
        <v>3.6945049999999999</v>
      </c>
      <c r="H8075" s="3">
        <v>6.6533700000000001E-2</v>
      </c>
    </row>
    <row r="8076" spans="1:8">
      <c r="A8076" s="3" t="s">
        <v>73</v>
      </c>
      <c r="B8076" s="3">
        <v>2017</v>
      </c>
      <c r="C8076" s="3">
        <v>293</v>
      </c>
      <c r="E8076" s="3">
        <v>-1.3200151</v>
      </c>
      <c r="F8076" s="3">
        <v>24.412758</v>
      </c>
      <c r="G8076" s="3">
        <v>3.7420499999999999</v>
      </c>
      <c r="H8076" s="3">
        <v>0.10092710000000001</v>
      </c>
    </row>
    <row r="8077" spans="1:8">
      <c r="A8077" s="3" t="s">
        <v>73</v>
      </c>
      <c r="B8077" s="3">
        <v>2017</v>
      </c>
      <c r="C8077" s="3">
        <v>293</v>
      </c>
      <c r="E8077" s="3">
        <v>-1.3200151</v>
      </c>
      <c r="F8077" s="3">
        <v>24.412758</v>
      </c>
      <c r="G8077" s="3">
        <v>3.884029</v>
      </c>
      <c r="H8077" s="3">
        <v>0.18892999999999999</v>
      </c>
    </row>
    <row r="8078" spans="1:8">
      <c r="A8078" s="3" t="s">
        <v>73</v>
      </c>
      <c r="B8078" s="3">
        <v>2018</v>
      </c>
      <c r="C8078" s="3">
        <v>293</v>
      </c>
      <c r="E8078" s="3">
        <v>-0.61934184999999997</v>
      </c>
      <c r="F8078" s="3">
        <v>25.423249999999999</v>
      </c>
      <c r="G8078" s="3">
        <v>3.894253</v>
      </c>
      <c r="H8078" s="3">
        <v>0.1304823</v>
      </c>
    </row>
    <row r="8079" spans="1:8">
      <c r="A8079" s="3" t="s">
        <v>73</v>
      </c>
      <c r="B8079" s="3">
        <v>2018</v>
      </c>
      <c r="C8079" s="3">
        <v>293</v>
      </c>
      <c r="E8079" s="3">
        <v>-0.61934184999999997</v>
      </c>
      <c r="F8079" s="3">
        <v>25.423249999999999</v>
      </c>
      <c r="G8079" s="3">
        <v>3.7695979999999998</v>
      </c>
      <c r="H8079" s="3">
        <v>-0.4231741</v>
      </c>
    </row>
    <row r="8080" spans="1:8">
      <c r="A8080" s="3" t="s">
        <v>73</v>
      </c>
      <c r="B8080" s="3">
        <v>2018</v>
      </c>
      <c r="C8080" s="3">
        <v>293</v>
      </c>
      <c r="E8080" s="3">
        <v>-0.61934184999999997</v>
      </c>
      <c r="F8080" s="3">
        <v>25.423249999999999</v>
      </c>
      <c r="G8080" s="3">
        <v>3.7211050000000001</v>
      </c>
      <c r="H8080" s="3">
        <v>-0.37316129999999997</v>
      </c>
    </row>
    <row r="8081" spans="1:8">
      <c r="A8081" s="3" t="s">
        <v>73</v>
      </c>
      <c r="B8081" s="3">
        <v>2018</v>
      </c>
      <c r="C8081" s="3">
        <v>293</v>
      </c>
      <c r="E8081" s="3">
        <v>-0.61934184999999997</v>
      </c>
      <c r="F8081" s="3">
        <v>25.423249999999999</v>
      </c>
      <c r="G8081" s="3">
        <v>3.750426</v>
      </c>
      <c r="H8081" s="3">
        <v>-0.48947760000000001</v>
      </c>
    </row>
    <row r="8082" spans="1:8">
      <c r="A8082" s="3" t="s">
        <v>73</v>
      </c>
      <c r="B8082" s="3">
        <v>2018</v>
      </c>
      <c r="C8082" s="3">
        <v>293</v>
      </c>
      <c r="E8082" s="3">
        <v>-0.61934184999999997</v>
      </c>
      <c r="F8082" s="3">
        <v>25.423249999999999</v>
      </c>
      <c r="G8082" s="3">
        <v>3.7129599999999998</v>
      </c>
      <c r="H8082" s="3">
        <v>-0.59820039999999997</v>
      </c>
    </row>
    <row r="8083" spans="1:8">
      <c r="A8083" s="3" t="s">
        <v>73</v>
      </c>
      <c r="B8083" s="3">
        <v>2018</v>
      </c>
      <c r="C8083" s="3">
        <v>293</v>
      </c>
      <c r="E8083" s="3">
        <v>-0.61934184999999997</v>
      </c>
      <c r="F8083" s="3">
        <v>25.423249999999999</v>
      </c>
      <c r="G8083" s="3">
        <v>3.7410290000000002</v>
      </c>
      <c r="H8083" s="3">
        <v>-0.59160020000000002</v>
      </c>
    </row>
    <row r="8084" spans="1:8">
      <c r="A8084" s="3" t="s">
        <v>73</v>
      </c>
      <c r="B8084" s="3">
        <v>2018</v>
      </c>
      <c r="C8084" s="3">
        <v>293</v>
      </c>
      <c r="E8084" s="3">
        <v>-0.61934184999999997</v>
      </c>
      <c r="F8084" s="3">
        <v>25.423249999999999</v>
      </c>
      <c r="G8084" s="3">
        <v>3.800106</v>
      </c>
      <c r="H8084" s="3">
        <v>-0.44939210000000002</v>
      </c>
    </row>
    <row r="8085" spans="1:8">
      <c r="A8085" s="3" t="s">
        <v>73</v>
      </c>
      <c r="B8085" s="3">
        <v>2018</v>
      </c>
      <c r="C8085" s="3">
        <v>293</v>
      </c>
      <c r="E8085" s="3">
        <v>-0.61934184999999997</v>
      </c>
      <c r="F8085" s="3">
        <v>25.423249999999999</v>
      </c>
      <c r="G8085" s="3">
        <v>3.837761</v>
      </c>
      <c r="H8085" s="3">
        <v>-0.39395200000000002</v>
      </c>
    </row>
    <row r="8086" spans="1:8">
      <c r="A8086" s="3" t="s">
        <v>73</v>
      </c>
      <c r="B8086" s="3">
        <v>2018</v>
      </c>
      <c r="C8086" s="3">
        <v>293</v>
      </c>
      <c r="E8086" s="3">
        <v>-0.61934184999999997</v>
      </c>
      <c r="F8086" s="3">
        <v>25.423249999999999</v>
      </c>
      <c r="G8086" s="3">
        <v>3.9085019999999999</v>
      </c>
      <c r="H8086" s="3">
        <v>-0.28236650000000002</v>
      </c>
    </row>
    <row r="8087" spans="1:8">
      <c r="A8087" s="3" t="s">
        <v>73</v>
      </c>
      <c r="B8087" s="3">
        <v>2018</v>
      </c>
      <c r="C8087" s="3">
        <v>293</v>
      </c>
      <c r="E8087" s="3">
        <v>-0.61934184999999997</v>
      </c>
      <c r="F8087" s="3">
        <v>25.423249999999999</v>
      </c>
      <c r="G8087" s="3">
        <v>3.8023669999999998</v>
      </c>
      <c r="H8087" s="3">
        <v>-0.29563640000000002</v>
      </c>
    </row>
    <row r="8088" spans="1:8">
      <c r="A8088" s="3" t="s">
        <v>73</v>
      </c>
      <c r="B8088" s="3">
        <v>2018</v>
      </c>
      <c r="C8088" s="3">
        <v>293</v>
      </c>
      <c r="E8088" s="3">
        <v>-0.61934184999999997</v>
      </c>
      <c r="F8088" s="3">
        <v>25.423249999999999</v>
      </c>
      <c r="G8088" s="3">
        <v>3.8290959999999998</v>
      </c>
      <c r="H8088" s="3">
        <v>-0.2438689</v>
      </c>
    </row>
    <row r="8089" spans="1:8">
      <c r="A8089" s="3" t="s">
        <v>73</v>
      </c>
      <c r="B8089" s="3">
        <v>2018</v>
      </c>
      <c r="C8089" s="3">
        <v>293</v>
      </c>
      <c r="E8089" s="3">
        <v>-0.61934184999999997</v>
      </c>
      <c r="F8089" s="3">
        <v>25.423249999999999</v>
      </c>
      <c r="G8089" s="3">
        <v>3.7941180000000001</v>
      </c>
      <c r="H8089" s="3">
        <v>-0.11085009999999999</v>
      </c>
    </row>
    <row r="8090" spans="1:8">
      <c r="A8090" s="3" t="s">
        <v>73</v>
      </c>
      <c r="B8090" s="3">
        <v>2019</v>
      </c>
      <c r="C8090" s="3">
        <v>293</v>
      </c>
      <c r="E8090" s="3">
        <v>-9.8892049999999995E-2</v>
      </c>
      <c r="F8090" s="3">
        <v>26.176165000000001</v>
      </c>
      <c r="G8090" s="3">
        <v>3.7166060000000001</v>
      </c>
      <c r="H8090" s="3">
        <v>2.6434200000000001E-2</v>
      </c>
    </row>
    <row r="8091" spans="1:8">
      <c r="A8091" s="3" t="s">
        <v>73</v>
      </c>
      <c r="B8091" s="3">
        <v>2019</v>
      </c>
      <c r="C8091" s="3">
        <v>293</v>
      </c>
      <c r="E8091" s="3">
        <v>-9.8892049999999995E-2</v>
      </c>
      <c r="F8091" s="3">
        <v>26.176165000000001</v>
      </c>
      <c r="G8091" s="3">
        <v>3.7423109999999999</v>
      </c>
      <c r="H8091" s="3">
        <v>-0.45415080000000002</v>
      </c>
    </row>
    <row r="8092" spans="1:8">
      <c r="A8092" s="3" t="s">
        <v>73</v>
      </c>
      <c r="B8092" s="3">
        <v>2019</v>
      </c>
      <c r="C8092" s="3">
        <v>293</v>
      </c>
      <c r="E8092" s="3">
        <v>-9.8892049999999995E-2</v>
      </c>
      <c r="F8092" s="3">
        <v>26.176165000000001</v>
      </c>
      <c r="G8092" s="3">
        <v>3.758121</v>
      </c>
      <c r="H8092" s="3">
        <v>-0.43016290000000001</v>
      </c>
    </row>
    <row r="8093" spans="1:8">
      <c r="A8093" s="3" t="s">
        <v>73</v>
      </c>
      <c r="B8093" s="3">
        <v>2019</v>
      </c>
      <c r="C8093" s="3">
        <v>293</v>
      </c>
      <c r="E8093" s="3">
        <v>-9.8892049999999995E-2</v>
      </c>
      <c r="F8093" s="3">
        <v>26.176165000000001</v>
      </c>
      <c r="G8093" s="3">
        <v>3.7546379999999999</v>
      </c>
      <c r="H8093" s="3">
        <v>-0.40093770000000001</v>
      </c>
    </row>
    <row r="8094" spans="1:8">
      <c r="A8094" s="3" t="s">
        <v>73</v>
      </c>
      <c r="B8094" s="3">
        <v>2019</v>
      </c>
      <c r="C8094" s="3">
        <v>293</v>
      </c>
      <c r="E8094" s="3">
        <v>-9.8892049999999995E-2</v>
      </c>
      <c r="F8094" s="3">
        <v>26.176165000000001</v>
      </c>
      <c r="G8094" s="3">
        <v>3.7663069999999998</v>
      </c>
      <c r="H8094" s="3">
        <v>-0.47060930000000001</v>
      </c>
    </row>
    <row r="8095" spans="1:8">
      <c r="A8095" s="3" t="s">
        <v>73</v>
      </c>
      <c r="B8095" s="3">
        <v>2019</v>
      </c>
      <c r="C8095" s="3">
        <v>293</v>
      </c>
      <c r="E8095" s="3">
        <v>-9.8892049999999995E-2</v>
      </c>
      <c r="F8095" s="3">
        <v>26.176165000000001</v>
      </c>
      <c r="G8095" s="3">
        <v>3.7264659999999998</v>
      </c>
      <c r="H8095" s="3">
        <v>-0.44898569999999999</v>
      </c>
    </row>
    <row r="8096" spans="1:8">
      <c r="A8096" s="3" t="s">
        <v>73</v>
      </c>
      <c r="B8096" s="3">
        <v>2019</v>
      </c>
      <c r="C8096" s="3">
        <v>293</v>
      </c>
      <c r="E8096" s="3">
        <v>-9.8892049999999995E-2</v>
      </c>
      <c r="F8096" s="3">
        <v>26.176165000000001</v>
      </c>
      <c r="G8096" s="3">
        <v>3.7264659999999998</v>
      </c>
      <c r="H8096" s="3">
        <v>-0.1937006</v>
      </c>
    </row>
    <row r="8097" spans="1:8">
      <c r="A8097" s="3" t="s">
        <v>73</v>
      </c>
      <c r="B8097" s="3">
        <v>2019</v>
      </c>
      <c r="C8097" s="3">
        <v>293</v>
      </c>
      <c r="E8097" s="3">
        <v>-9.8892049999999995E-2</v>
      </c>
      <c r="F8097" s="3">
        <v>26.176165000000001</v>
      </c>
      <c r="G8097" s="3">
        <v>3.7264659999999998</v>
      </c>
      <c r="H8097" s="3">
        <v>-0.1937006</v>
      </c>
    </row>
    <row r="8098" spans="1:8">
      <c r="A8098" s="3" t="s">
        <v>73</v>
      </c>
      <c r="B8098" s="3">
        <v>2019</v>
      </c>
      <c r="C8098" s="3">
        <v>293</v>
      </c>
      <c r="E8098" s="3">
        <v>-9.8892049999999995E-2</v>
      </c>
      <c r="F8098" s="3">
        <v>26.176165000000001</v>
      </c>
      <c r="G8098" s="3">
        <v>3.7264659999999998</v>
      </c>
      <c r="H8098" s="3">
        <v>-0.30203380000000002</v>
      </c>
    </row>
    <row r="8099" spans="1:8">
      <c r="A8099" s="3" t="s">
        <v>73</v>
      </c>
      <c r="B8099" s="3">
        <v>2019</v>
      </c>
      <c r="C8099" s="3">
        <v>293</v>
      </c>
      <c r="E8099" s="3">
        <v>-9.8892049999999995E-2</v>
      </c>
      <c r="F8099" s="3">
        <v>26.176165000000001</v>
      </c>
      <c r="G8099" s="3">
        <v>3.7264659999999998</v>
      </c>
      <c r="H8099" s="3">
        <v>-0.30203380000000002</v>
      </c>
    </row>
    <row r="8100" spans="1:8">
      <c r="A8100" s="3" t="s">
        <v>73</v>
      </c>
      <c r="B8100" s="3">
        <v>2019</v>
      </c>
      <c r="C8100" s="3">
        <v>293</v>
      </c>
      <c r="E8100" s="3">
        <v>-9.8892049999999995E-2</v>
      </c>
      <c r="F8100" s="3">
        <v>26.176165000000001</v>
      </c>
      <c r="G8100" s="3">
        <v>3.7264659999999998</v>
      </c>
      <c r="H8100" s="3">
        <v>-0.30203380000000002</v>
      </c>
    </row>
    <row r="8101" spans="1:8">
      <c r="A8101" s="3" t="s">
        <v>73</v>
      </c>
      <c r="B8101" s="3">
        <v>2019</v>
      </c>
      <c r="C8101" s="3">
        <v>293</v>
      </c>
      <c r="E8101" s="3">
        <v>-9.8892049999999995E-2</v>
      </c>
      <c r="F8101" s="3">
        <v>26.176165000000001</v>
      </c>
      <c r="G8101" s="3">
        <v>3.7264659999999998</v>
      </c>
      <c r="H8101" s="3">
        <v>-0.30203380000000002</v>
      </c>
    </row>
    <row r="8102" spans="1:8">
      <c r="A8102" s="3" t="s">
        <v>82</v>
      </c>
      <c r="B8102" s="3">
        <v>1995</v>
      </c>
      <c r="C8102" s="3">
        <v>423</v>
      </c>
    </row>
    <row r="8103" spans="1:8">
      <c r="A8103" s="3" t="s">
        <v>82</v>
      </c>
      <c r="B8103" s="3">
        <v>1995</v>
      </c>
      <c r="C8103" s="3">
        <v>423</v>
      </c>
    </row>
    <row r="8104" spans="1:8">
      <c r="A8104" s="3" t="s">
        <v>82</v>
      </c>
      <c r="B8104" s="3">
        <v>1995</v>
      </c>
      <c r="C8104" s="3">
        <v>423</v>
      </c>
    </row>
    <row r="8105" spans="1:8">
      <c r="A8105" s="3" t="s">
        <v>82</v>
      </c>
      <c r="B8105" s="3">
        <v>1995</v>
      </c>
      <c r="C8105" s="3">
        <v>423</v>
      </c>
    </row>
    <row r="8106" spans="1:8">
      <c r="A8106" s="3" t="s">
        <v>82</v>
      </c>
      <c r="B8106" s="3">
        <v>1995</v>
      </c>
      <c r="C8106" s="3">
        <v>423</v>
      </c>
    </row>
    <row r="8107" spans="1:8">
      <c r="A8107" s="3" t="s">
        <v>82</v>
      </c>
      <c r="B8107" s="3">
        <v>1995</v>
      </c>
      <c r="C8107" s="3">
        <v>423</v>
      </c>
    </row>
    <row r="8108" spans="1:8">
      <c r="A8108" s="3" t="s">
        <v>82</v>
      </c>
      <c r="B8108" s="3">
        <v>1995</v>
      </c>
      <c r="C8108" s="3">
        <v>423</v>
      </c>
    </row>
    <row r="8109" spans="1:8">
      <c r="A8109" s="3" t="s">
        <v>82</v>
      </c>
      <c r="B8109" s="3">
        <v>1995</v>
      </c>
      <c r="C8109" s="3">
        <v>423</v>
      </c>
    </row>
    <row r="8110" spans="1:8">
      <c r="A8110" s="3" t="s">
        <v>82</v>
      </c>
      <c r="B8110" s="3">
        <v>1995</v>
      </c>
      <c r="C8110" s="3">
        <v>423</v>
      </c>
    </row>
    <row r="8111" spans="1:8">
      <c r="A8111" s="3" t="s">
        <v>82</v>
      </c>
      <c r="B8111" s="3">
        <v>1995</v>
      </c>
      <c r="C8111" s="3">
        <v>423</v>
      </c>
    </row>
    <row r="8112" spans="1:8">
      <c r="A8112" s="3" t="s">
        <v>82</v>
      </c>
      <c r="B8112" s="3">
        <v>1995</v>
      </c>
      <c r="C8112" s="3">
        <v>423</v>
      </c>
    </row>
    <row r="8113" spans="1:6">
      <c r="A8113" s="3" t="s">
        <v>82</v>
      </c>
      <c r="B8113" s="3">
        <v>1995</v>
      </c>
      <c r="C8113" s="3">
        <v>423</v>
      </c>
    </row>
    <row r="8114" spans="1:6">
      <c r="A8114" s="3" t="s">
        <v>82</v>
      </c>
      <c r="B8114" s="3">
        <v>1996</v>
      </c>
      <c r="C8114" s="3">
        <v>423</v>
      </c>
      <c r="E8114" s="3">
        <v>-0.28037139999999999</v>
      </c>
      <c r="F8114" s="3">
        <v>46.749237000000001</v>
      </c>
    </row>
    <row r="8115" spans="1:6">
      <c r="A8115" s="3" t="s">
        <v>82</v>
      </c>
      <c r="B8115" s="3">
        <v>1996</v>
      </c>
      <c r="C8115" s="3">
        <v>423</v>
      </c>
      <c r="E8115" s="3">
        <v>-0.28037139999999999</v>
      </c>
      <c r="F8115" s="3">
        <v>46.749237000000001</v>
      </c>
    </row>
    <row r="8116" spans="1:6">
      <c r="A8116" s="3" t="s">
        <v>82</v>
      </c>
      <c r="B8116" s="3">
        <v>1996</v>
      </c>
      <c r="C8116" s="3">
        <v>423</v>
      </c>
      <c r="E8116" s="3">
        <v>-0.28037139999999999</v>
      </c>
      <c r="F8116" s="3">
        <v>46.749237000000001</v>
      </c>
    </row>
    <row r="8117" spans="1:6">
      <c r="A8117" s="3" t="s">
        <v>82</v>
      </c>
      <c r="B8117" s="3">
        <v>1996</v>
      </c>
      <c r="C8117" s="3">
        <v>423</v>
      </c>
      <c r="E8117" s="3">
        <v>-0.28037139999999999</v>
      </c>
      <c r="F8117" s="3">
        <v>46.749237000000001</v>
      </c>
    </row>
    <row r="8118" spans="1:6">
      <c r="A8118" s="3" t="s">
        <v>82</v>
      </c>
      <c r="B8118" s="3">
        <v>1996</v>
      </c>
      <c r="C8118" s="3">
        <v>423</v>
      </c>
      <c r="E8118" s="3">
        <v>-0.28037139999999999</v>
      </c>
      <c r="F8118" s="3">
        <v>46.749237000000001</v>
      </c>
    </row>
    <row r="8119" spans="1:6">
      <c r="A8119" s="3" t="s">
        <v>82</v>
      </c>
      <c r="B8119" s="3">
        <v>1996</v>
      </c>
      <c r="C8119" s="3">
        <v>423</v>
      </c>
      <c r="E8119" s="3">
        <v>-0.28037139999999999</v>
      </c>
      <c r="F8119" s="3">
        <v>46.749237000000001</v>
      </c>
    </row>
    <row r="8120" spans="1:6">
      <c r="A8120" s="3" t="s">
        <v>82</v>
      </c>
      <c r="B8120" s="3">
        <v>1996</v>
      </c>
      <c r="C8120" s="3">
        <v>423</v>
      </c>
      <c r="E8120" s="3">
        <v>-0.28037139999999999</v>
      </c>
      <c r="F8120" s="3">
        <v>46.749237000000001</v>
      </c>
    </row>
    <row r="8121" spans="1:6">
      <c r="A8121" s="3" t="s">
        <v>82</v>
      </c>
      <c r="B8121" s="3">
        <v>1996</v>
      </c>
      <c r="C8121" s="3">
        <v>423</v>
      </c>
      <c r="E8121" s="3">
        <v>-0.28037139999999999</v>
      </c>
      <c r="F8121" s="3">
        <v>46.749237000000001</v>
      </c>
    </row>
    <row r="8122" spans="1:6">
      <c r="A8122" s="3" t="s">
        <v>82</v>
      </c>
      <c r="B8122" s="3">
        <v>1996</v>
      </c>
      <c r="C8122" s="3">
        <v>423</v>
      </c>
      <c r="E8122" s="3">
        <v>-0.28037139999999999</v>
      </c>
      <c r="F8122" s="3">
        <v>46.749237000000001</v>
      </c>
    </row>
    <row r="8123" spans="1:6">
      <c r="A8123" s="3" t="s">
        <v>82</v>
      </c>
      <c r="B8123" s="3">
        <v>1996</v>
      </c>
      <c r="C8123" s="3">
        <v>423</v>
      </c>
      <c r="E8123" s="3">
        <v>-0.28037139999999999</v>
      </c>
      <c r="F8123" s="3">
        <v>46.749237000000001</v>
      </c>
    </row>
    <row r="8124" spans="1:6">
      <c r="A8124" s="3" t="s">
        <v>82</v>
      </c>
      <c r="B8124" s="3">
        <v>1996</v>
      </c>
      <c r="C8124" s="3">
        <v>423</v>
      </c>
      <c r="E8124" s="3">
        <v>-0.28037139999999999</v>
      </c>
      <c r="F8124" s="3">
        <v>46.749237000000001</v>
      </c>
    </row>
    <row r="8125" spans="1:6">
      <c r="A8125" s="3" t="s">
        <v>82</v>
      </c>
      <c r="B8125" s="3">
        <v>1996</v>
      </c>
      <c r="C8125" s="3">
        <v>423</v>
      </c>
      <c r="E8125" s="3">
        <v>-0.28037139999999999</v>
      </c>
      <c r="F8125" s="3">
        <v>46.749237000000001</v>
      </c>
    </row>
    <row r="8126" spans="1:6">
      <c r="A8126" s="3" t="s">
        <v>82</v>
      </c>
      <c r="B8126" s="3">
        <v>1997</v>
      </c>
      <c r="C8126" s="3">
        <v>423</v>
      </c>
      <c r="E8126" s="3">
        <v>-2.3850470000000001</v>
      </c>
      <c r="F8126" s="3">
        <v>48.827621000000001</v>
      </c>
    </row>
    <row r="8127" spans="1:6">
      <c r="A8127" s="3" t="s">
        <v>82</v>
      </c>
      <c r="B8127" s="3">
        <v>1997</v>
      </c>
      <c r="C8127" s="3">
        <v>423</v>
      </c>
      <c r="E8127" s="3">
        <v>-2.3850470000000001</v>
      </c>
      <c r="F8127" s="3">
        <v>48.827621000000001</v>
      </c>
    </row>
    <row r="8128" spans="1:6">
      <c r="A8128" s="3" t="s">
        <v>82</v>
      </c>
      <c r="B8128" s="3">
        <v>1997</v>
      </c>
      <c r="C8128" s="3">
        <v>423</v>
      </c>
      <c r="E8128" s="3">
        <v>-2.3850470000000001</v>
      </c>
      <c r="F8128" s="3">
        <v>48.827621000000001</v>
      </c>
    </row>
    <row r="8129" spans="1:6">
      <c r="A8129" s="3" t="s">
        <v>82</v>
      </c>
      <c r="B8129" s="3">
        <v>1997</v>
      </c>
      <c r="C8129" s="3">
        <v>423</v>
      </c>
      <c r="E8129" s="3">
        <v>-2.3850470000000001</v>
      </c>
      <c r="F8129" s="3">
        <v>48.827621000000001</v>
      </c>
    </row>
    <row r="8130" spans="1:6">
      <c r="A8130" s="3" t="s">
        <v>82</v>
      </c>
      <c r="B8130" s="3">
        <v>1997</v>
      </c>
      <c r="C8130" s="3">
        <v>423</v>
      </c>
      <c r="E8130" s="3">
        <v>-2.3850470000000001</v>
      </c>
      <c r="F8130" s="3">
        <v>48.827621000000001</v>
      </c>
    </row>
    <row r="8131" spans="1:6">
      <c r="A8131" s="3" t="s">
        <v>82</v>
      </c>
      <c r="B8131" s="3">
        <v>1997</v>
      </c>
      <c r="C8131" s="3">
        <v>423</v>
      </c>
      <c r="E8131" s="3">
        <v>-2.3850470000000001</v>
      </c>
      <c r="F8131" s="3">
        <v>48.827621000000001</v>
      </c>
    </row>
    <row r="8132" spans="1:6">
      <c r="A8132" s="3" t="s">
        <v>82</v>
      </c>
      <c r="B8132" s="3">
        <v>1997</v>
      </c>
      <c r="C8132" s="3">
        <v>423</v>
      </c>
      <c r="E8132" s="3">
        <v>-2.3850470000000001</v>
      </c>
      <c r="F8132" s="3">
        <v>48.827621000000001</v>
      </c>
    </row>
    <row r="8133" spans="1:6">
      <c r="A8133" s="3" t="s">
        <v>82</v>
      </c>
      <c r="B8133" s="3">
        <v>1997</v>
      </c>
      <c r="C8133" s="3">
        <v>423</v>
      </c>
      <c r="E8133" s="3">
        <v>-2.3850470000000001</v>
      </c>
      <c r="F8133" s="3">
        <v>48.827621000000001</v>
      </c>
    </row>
    <row r="8134" spans="1:6">
      <c r="A8134" s="3" t="s">
        <v>82</v>
      </c>
      <c r="B8134" s="3">
        <v>1997</v>
      </c>
      <c r="C8134" s="3">
        <v>423</v>
      </c>
      <c r="E8134" s="3">
        <v>-2.3850470000000001</v>
      </c>
      <c r="F8134" s="3">
        <v>48.827621000000001</v>
      </c>
    </row>
    <row r="8135" spans="1:6">
      <c r="A8135" s="3" t="s">
        <v>82</v>
      </c>
      <c r="B8135" s="3">
        <v>1997</v>
      </c>
      <c r="C8135" s="3">
        <v>423</v>
      </c>
      <c r="E8135" s="3">
        <v>-2.3850470000000001</v>
      </c>
      <c r="F8135" s="3">
        <v>48.827621000000001</v>
      </c>
    </row>
    <row r="8136" spans="1:6">
      <c r="A8136" s="3" t="s">
        <v>82</v>
      </c>
      <c r="B8136" s="3">
        <v>1997</v>
      </c>
      <c r="C8136" s="3">
        <v>423</v>
      </c>
      <c r="E8136" s="3">
        <v>-2.3850470000000001</v>
      </c>
      <c r="F8136" s="3">
        <v>48.827621000000001</v>
      </c>
    </row>
    <row r="8137" spans="1:6">
      <c r="A8137" s="3" t="s">
        <v>82</v>
      </c>
      <c r="B8137" s="3">
        <v>1997</v>
      </c>
      <c r="C8137" s="3">
        <v>423</v>
      </c>
      <c r="E8137" s="3">
        <v>-2.3850470000000001</v>
      </c>
      <c r="F8137" s="3">
        <v>48.827621000000001</v>
      </c>
    </row>
    <row r="8138" spans="1:6">
      <c r="A8138" s="3" t="s">
        <v>82</v>
      </c>
      <c r="B8138" s="3">
        <v>1998</v>
      </c>
      <c r="C8138" s="3">
        <v>423</v>
      </c>
      <c r="E8138" s="3">
        <v>-4.3214464000000001</v>
      </c>
      <c r="F8138" s="3">
        <v>53.480068000000003</v>
      </c>
    </row>
    <row r="8139" spans="1:6">
      <c r="A8139" s="3" t="s">
        <v>82</v>
      </c>
      <c r="B8139" s="3">
        <v>1998</v>
      </c>
      <c r="C8139" s="3">
        <v>423</v>
      </c>
      <c r="E8139" s="3">
        <v>-4.3214464000000001</v>
      </c>
      <c r="F8139" s="3">
        <v>53.480068000000003</v>
      </c>
    </row>
    <row r="8140" spans="1:6">
      <c r="A8140" s="3" t="s">
        <v>82</v>
      </c>
      <c r="B8140" s="3">
        <v>1998</v>
      </c>
      <c r="C8140" s="3">
        <v>423</v>
      </c>
      <c r="E8140" s="3">
        <v>-4.3214464000000001</v>
      </c>
      <c r="F8140" s="3">
        <v>53.480068000000003</v>
      </c>
    </row>
    <row r="8141" spans="1:6">
      <c r="A8141" s="3" t="s">
        <v>82</v>
      </c>
      <c r="B8141" s="3">
        <v>1998</v>
      </c>
      <c r="C8141" s="3">
        <v>423</v>
      </c>
      <c r="E8141" s="3">
        <v>-4.3214464000000001</v>
      </c>
      <c r="F8141" s="3">
        <v>53.480068000000003</v>
      </c>
    </row>
    <row r="8142" spans="1:6">
      <c r="A8142" s="3" t="s">
        <v>82</v>
      </c>
      <c r="B8142" s="3">
        <v>1998</v>
      </c>
      <c r="C8142" s="3">
        <v>423</v>
      </c>
      <c r="E8142" s="3">
        <v>-4.3214464000000001</v>
      </c>
      <c r="F8142" s="3">
        <v>53.480068000000003</v>
      </c>
    </row>
    <row r="8143" spans="1:6">
      <c r="A8143" s="3" t="s">
        <v>82</v>
      </c>
      <c r="B8143" s="3">
        <v>1998</v>
      </c>
      <c r="C8143" s="3">
        <v>423</v>
      </c>
      <c r="E8143" s="3">
        <v>-4.3214464000000001</v>
      </c>
      <c r="F8143" s="3">
        <v>53.480068000000003</v>
      </c>
    </row>
    <row r="8144" spans="1:6">
      <c r="A8144" s="3" t="s">
        <v>82</v>
      </c>
      <c r="B8144" s="3">
        <v>1998</v>
      </c>
      <c r="C8144" s="3">
        <v>423</v>
      </c>
      <c r="E8144" s="3">
        <v>-4.3214464000000001</v>
      </c>
      <c r="F8144" s="3">
        <v>53.480068000000003</v>
      </c>
    </row>
    <row r="8145" spans="1:6">
      <c r="A8145" s="3" t="s">
        <v>82</v>
      </c>
      <c r="B8145" s="3">
        <v>1998</v>
      </c>
      <c r="C8145" s="3">
        <v>423</v>
      </c>
      <c r="E8145" s="3">
        <v>-4.3214464000000001</v>
      </c>
      <c r="F8145" s="3">
        <v>53.480068000000003</v>
      </c>
    </row>
    <row r="8146" spans="1:6">
      <c r="A8146" s="3" t="s">
        <v>82</v>
      </c>
      <c r="B8146" s="3">
        <v>1998</v>
      </c>
      <c r="C8146" s="3">
        <v>423</v>
      </c>
      <c r="E8146" s="3">
        <v>-4.3214464000000001</v>
      </c>
      <c r="F8146" s="3">
        <v>53.480068000000003</v>
      </c>
    </row>
    <row r="8147" spans="1:6">
      <c r="A8147" s="3" t="s">
        <v>82</v>
      </c>
      <c r="B8147" s="3">
        <v>1998</v>
      </c>
      <c r="C8147" s="3">
        <v>423</v>
      </c>
      <c r="E8147" s="3">
        <v>-4.3214464000000001</v>
      </c>
      <c r="F8147" s="3">
        <v>53.480068000000003</v>
      </c>
    </row>
    <row r="8148" spans="1:6">
      <c r="A8148" s="3" t="s">
        <v>82</v>
      </c>
      <c r="B8148" s="3">
        <v>1998</v>
      </c>
      <c r="C8148" s="3">
        <v>423</v>
      </c>
      <c r="E8148" s="3">
        <v>-4.3214464000000001</v>
      </c>
      <c r="F8148" s="3">
        <v>53.480068000000003</v>
      </c>
    </row>
    <row r="8149" spans="1:6">
      <c r="A8149" s="3" t="s">
        <v>82</v>
      </c>
      <c r="B8149" s="3">
        <v>1998</v>
      </c>
      <c r="C8149" s="3">
        <v>423</v>
      </c>
      <c r="E8149" s="3">
        <v>-4.3214464000000001</v>
      </c>
      <c r="F8149" s="3">
        <v>53.480068000000003</v>
      </c>
    </row>
    <row r="8150" spans="1:6">
      <c r="A8150" s="3" t="s">
        <v>82</v>
      </c>
      <c r="B8150" s="3">
        <v>1999</v>
      </c>
      <c r="C8150" s="3">
        <v>423</v>
      </c>
      <c r="E8150" s="3">
        <v>-2.8822944000000001</v>
      </c>
      <c r="F8150" s="3">
        <v>54.985759999999999</v>
      </c>
    </row>
    <row r="8151" spans="1:6">
      <c r="A8151" s="3" t="s">
        <v>82</v>
      </c>
      <c r="B8151" s="3">
        <v>1999</v>
      </c>
      <c r="C8151" s="3">
        <v>423</v>
      </c>
      <c r="E8151" s="3">
        <v>-2.8822944000000001</v>
      </c>
      <c r="F8151" s="3">
        <v>54.985759999999999</v>
      </c>
    </row>
    <row r="8152" spans="1:6">
      <c r="A8152" s="3" t="s">
        <v>82</v>
      </c>
      <c r="B8152" s="3">
        <v>1999</v>
      </c>
      <c r="C8152" s="3">
        <v>423</v>
      </c>
      <c r="E8152" s="3">
        <v>-2.8822944000000001</v>
      </c>
      <c r="F8152" s="3">
        <v>54.985759999999999</v>
      </c>
    </row>
    <row r="8153" spans="1:6">
      <c r="A8153" s="3" t="s">
        <v>82</v>
      </c>
      <c r="B8153" s="3">
        <v>1999</v>
      </c>
      <c r="C8153" s="3">
        <v>423</v>
      </c>
      <c r="E8153" s="3">
        <v>-2.8822944000000001</v>
      </c>
      <c r="F8153" s="3">
        <v>54.985759999999999</v>
      </c>
    </row>
    <row r="8154" spans="1:6">
      <c r="A8154" s="3" t="s">
        <v>82</v>
      </c>
      <c r="B8154" s="3">
        <v>1999</v>
      </c>
      <c r="C8154" s="3">
        <v>423</v>
      </c>
      <c r="E8154" s="3">
        <v>-2.8822944000000001</v>
      </c>
      <c r="F8154" s="3">
        <v>54.985759999999999</v>
      </c>
    </row>
    <row r="8155" spans="1:6">
      <c r="A8155" s="3" t="s">
        <v>82</v>
      </c>
      <c r="B8155" s="3">
        <v>1999</v>
      </c>
      <c r="C8155" s="3">
        <v>423</v>
      </c>
      <c r="E8155" s="3">
        <v>-2.8822944000000001</v>
      </c>
      <c r="F8155" s="3">
        <v>54.985759999999999</v>
      </c>
    </row>
    <row r="8156" spans="1:6">
      <c r="A8156" s="3" t="s">
        <v>82</v>
      </c>
      <c r="B8156" s="3">
        <v>1999</v>
      </c>
      <c r="C8156" s="3">
        <v>423</v>
      </c>
      <c r="E8156" s="3">
        <v>-2.8822944000000001</v>
      </c>
      <c r="F8156" s="3">
        <v>54.985759999999999</v>
      </c>
    </row>
    <row r="8157" spans="1:6">
      <c r="A8157" s="3" t="s">
        <v>82</v>
      </c>
      <c r="B8157" s="3">
        <v>1999</v>
      </c>
      <c r="C8157" s="3">
        <v>423</v>
      </c>
      <c r="E8157" s="3">
        <v>-2.8822944000000001</v>
      </c>
      <c r="F8157" s="3">
        <v>54.985759999999999</v>
      </c>
    </row>
    <row r="8158" spans="1:6">
      <c r="A8158" s="3" t="s">
        <v>82</v>
      </c>
      <c r="B8158" s="3">
        <v>1999</v>
      </c>
      <c r="C8158" s="3">
        <v>423</v>
      </c>
      <c r="E8158" s="3">
        <v>-2.8822944000000001</v>
      </c>
      <c r="F8158" s="3">
        <v>54.985759999999999</v>
      </c>
    </row>
    <row r="8159" spans="1:6">
      <c r="A8159" s="3" t="s">
        <v>82</v>
      </c>
      <c r="B8159" s="3">
        <v>1999</v>
      </c>
      <c r="C8159" s="3">
        <v>423</v>
      </c>
      <c r="E8159" s="3">
        <v>-2.8822944000000001</v>
      </c>
      <c r="F8159" s="3">
        <v>54.985759999999999</v>
      </c>
    </row>
    <row r="8160" spans="1:6">
      <c r="A8160" s="3" t="s">
        <v>82</v>
      </c>
      <c r="B8160" s="3">
        <v>1999</v>
      </c>
      <c r="C8160" s="3">
        <v>423</v>
      </c>
      <c r="E8160" s="3">
        <v>-2.8822944000000001</v>
      </c>
      <c r="F8160" s="3">
        <v>54.985759999999999</v>
      </c>
    </row>
    <row r="8161" spans="1:6">
      <c r="A8161" s="3" t="s">
        <v>82</v>
      </c>
      <c r="B8161" s="3">
        <v>1999</v>
      </c>
      <c r="C8161" s="3">
        <v>423</v>
      </c>
      <c r="E8161" s="3">
        <v>-2.8822944000000001</v>
      </c>
      <c r="F8161" s="3">
        <v>54.985759999999999</v>
      </c>
    </row>
    <row r="8162" spans="1:6">
      <c r="A8162" s="3" t="s">
        <v>82</v>
      </c>
      <c r="B8162" s="3">
        <v>2000</v>
      </c>
      <c r="C8162" s="3">
        <v>423</v>
      </c>
      <c r="E8162" s="3">
        <v>-2.7976502999999999</v>
      </c>
      <c r="F8162" s="3">
        <v>55.66254</v>
      </c>
    </row>
    <row r="8163" spans="1:6">
      <c r="A8163" s="3" t="s">
        <v>82</v>
      </c>
      <c r="B8163" s="3">
        <v>2000</v>
      </c>
      <c r="C8163" s="3">
        <v>423</v>
      </c>
      <c r="E8163" s="3">
        <v>-2.7976502999999999</v>
      </c>
      <c r="F8163" s="3">
        <v>55.66254</v>
      </c>
    </row>
    <row r="8164" spans="1:6">
      <c r="A8164" s="3" t="s">
        <v>82</v>
      </c>
      <c r="B8164" s="3">
        <v>2000</v>
      </c>
      <c r="C8164" s="3">
        <v>423</v>
      </c>
      <c r="E8164" s="3">
        <v>-2.7976502999999999</v>
      </c>
      <c r="F8164" s="3">
        <v>55.66254</v>
      </c>
    </row>
    <row r="8165" spans="1:6">
      <c r="A8165" s="3" t="s">
        <v>82</v>
      </c>
      <c r="B8165" s="3">
        <v>2000</v>
      </c>
      <c r="C8165" s="3">
        <v>423</v>
      </c>
      <c r="E8165" s="3">
        <v>-2.7976502999999999</v>
      </c>
      <c r="F8165" s="3">
        <v>55.66254</v>
      </c>
    </row>
    <row r="8166" spans="1:6">
      <c r="A8166" s="3" t="s">
        <v>82</v>
      </c>
      <c r="B8166" s="3">
        <v>2000</v>
      </c>
      <c r="C8166" s="3">
        <v>423</v>
      </c>
      <c r="E8166" s="3">
        <v>-2.7976502999999999</v>
      </c>
      <c r="F8166" s="3">
        <v>55.66254</v>
      </c>
    </row>
    <row r="8167" spans="1:6">
      <c r="A8167" s="3" t="s">
        <v>82</v>
      </c>
      <c r="B8167" s="3">
        <v>2000</v>
      </c>
      <c r="C8167" s="3">
        <v>423</v>
      </c>
      <c r="E8167" s="3">
        <v>-2.7976502999999999</v>
      </c>
      <c r="F8167" s="3">
        <v>55.66254</v>
      </c>
    </row>
    <row r="8168" spans="1:6">
      <c r="A8168" s="3" t="s">
        <v>82</v>
      </c>
      <c r="B8168" s="3">
        <v>2000</v>
      </c>
      <c r="C8168" s="3">
        <v>423</v>
      </c>
      <c r="E8168" s="3">
        <v>-2.7976502999999999</v>
      </c>
      <c r="F8168" s="3">
        <v>55.66254</v>
      </c>
    </row>
    <row r="8169" spans="1:6">
      <c r="A8169" s="3" t="s">
        <v>82</v>
      </c>
      <c r="B8169" s="3">
        <v>2000</v>
      </c>
      <c r="C8169" s="3">
        <v>423</v>
      </c>
      <c r="E8169" s="3">
        <v>-2.7976502999999999</v>
      </c>
      <c r="F8169" s="3">
        <v>55.66254</v>
      </c>
    </row>
    <row r="8170" spans="1:6">
      <c r="A8170" s="3" t="s">
        <v>82</v>
      </c>
      <c r="B8170" s="3">
        <v>2000</v>
      </c>
      <c r="C8170" s="3">
        <v>423</v>
      </c>
      <c r="E8170" s="3">
        <v>-2.7976502999999999</v>
      </c>
      <c r="F8170" s="3">
        <v>55.66254</v>
      </c>
    </row>
    <row r="8171" spans="1:6">
      <c r="A8171" s="3" t="s">
        <v>82</v>
      </c>
      <c r="B8171" s="3">
        <v>2000</v>
      </c>
      <c r="C8171" s="3">
        <v>423</v>
      </c>
      <c r="E8171" s="3">
        <v>-2.7976502999999999</v>
      </c>
      <c r="F8171" s="3">
        <v>55.66254</v>
      </c>
    </row>
    <row r="8172" spans="1:6">
      <c r="A8172" s="3" t="s">
        <v>82</v>
      </c>
      <c r="B8172" s="3">
        <v>2000</v>
      </c>
      <c r="C8172" s="3">
        <v>423</v>
      </c>
      <c r="E8172" s="3">
        <v>-2.7976502999999999</v>
      </c>
      <c r="F8172" s="3">
        <v>55.66254</v>
      </c>
    </row>
    <row r="8173" spans="1:6">
      <c r="A8173" s="3" t="s">
        <v>82</v>
      </c>
      <c r="B8173" s="3">
        <v>2000</v>
      </c>
      <c r="C8173" s="3">
        <v>423</v>
      </c>
      <c r="E8173" s="3">
        <v>-2.7976502999999999</v>
      </c>
      <c r="F8173" s="3">
        <v>55.66254</v>
      </c>
    </row>
    <row r="8174" spans="1:6">
      <c r="A8174" s="3" t="s">
        <v>82</v>
      </c>
      <c r="B8174" s="3">
        <v>2001</v>
      </c>
      <c r="C8174" s="3">
        <v>423</v>
      </c>
      <c r="E8174" s="3">
        <v>-0.30071335999999999</v>
      </c>
      <c r="F8174" s="3">
        <v>55.978290999999999</v>
      </c>
    </row>
    <row r="8175" spans="1:6">
      <c r="A8175" s="3" t="s">
        <v>82</v>
      </c>
      <c r="B8175" s="3">
        <v>2001</v>
      </c>
      <c r="C8175" s="3">
        <v>423</v>
      </c>
      <c r="E8175" s="3">
        <v>-0.30071335999999999</v>
      </c>
      <c r="F8175" s="3">
        <v>55.978290999999999</v>
      </c>
    </row>
    <row r="8176" spans="1:6">
      <c r="A8176" s="3" t="s">
        <v>82</v>
      </c>
      <c r="B8176" s="3">
        <v>2001</v>
      </c>
      <c r="C8176" s="3">
        <v>423</v>
      </c>
      <c r="E8176" s="3">
        <v>-0.30071335999999999</v>
      </c>
      <c r="F8176" s="3">
        <v>55.978290999999999</v>
      </c>
    </row>
    <row r="8177" spans="1:6">
      <c r="A8177" s="3" t="s">
        <v>82</v>
      </c>
      <c r="B8177" s="3">
        <v>2001</v>
      </c>
      <c r="C8177" s="3">
        <v>423</v>
      </c>
      <c r="E8177" s="3">
        <v>-0.30071335999999999</v>
      </c>
      <c r="F8177" s="3">
        <v>55.978290999999999</v>
      </c>
    </row>
    <row r="8178" spans="1:6">
      <c r="A8178" s="3" t="s">
        <v>82</v>
      </c>
      <c r="B8178" s="3">
        <v>2001</v>
      </c>
      <c r="C8178" s="3">
        <v>423</v>
      </c>
      <c r="E8178" s="3">
        <v>-0.30071335999999999</v>
      </c>
      <c r="F8178" s="3">
        <v>55.978290999999999</v>
      </c>
    </row>
    <row r="8179" spans="1:6">
      <c r="A8179" s="3" t="s">
        <v>82</v>
      </c>
      <c r="B8179" s="3">
        <v>2001</v>
      </c>
      <c r="C8179" s="3">
        <v>423</v>
      </c>
      <c r="E8179" s="3">
        <v>-0.30071335999999999</v>
      </c>
      <c r="F8179" s="3">
        <v>55.978290999999999</v>
      </c>
    </row>
    <row r="8180" spans="1:6">
      <c r="A8180" s="3" t="s">
        <v>82</v>
      </c>
      <c r="B8180" s="3">
        <v>2001</v>
      </c>
      <c r="C8180" s="3">
        <v>423</v>
      </c>
      <c r="E8180" s="3">
        <v>-0.30071335999999999</v>
      </c>
      <c r="F8180" s="3">
        <v>55.978290999999999</v>
      </c>
    </row>
    <row r="8181" spans="1:6">
      <c r="A8181" s="3" t="s">
        <v>82</v>
      </c>
      <c r="B8181" s="3">
        <v>2001</v>
      </c>
      <c r="C8181" s="3">
        <v>423</v>
      </c>
      <c r="E8181" s="3">
        <v>-0.30071335999999999</v>
      </c>
      <c r="F8181" s="3">
        <v>55.978290999999999</v>
      </c>
    </row>
    <row r="8182" spans="1:6">
      <c r="A8182" s="3" t="s">
        <v>82</v>
      </c>
      <c r="B8182" s="3">
        <v>2001</v>
      </c>
      <c r="C8182" s="3">
        <v>423</v>
      </c>
      <c r="E8182" s="3">
        <v>-0.30071335999999999</v>
      </c>
      <c r="F8182" s="3">
        <v>55.978290999999999</v>
      </c>
    </row>
    <row r="8183" spans="1:6">
      <c r="A8183" s="3" t="s">
        <v>82</v>
      </c>
      <c r="B8183" s="3">
        <v>2001</v>
      </c>
      <c r="C8183" s="3">
        <v>423</v>
      </c>
      <c r="E8183" s="3">
        <v>-0.30071335999999999</v>
      </c>
      <c r="F8183" s="3">
        <v>55.978290999999999</v>
      </c>
    </row>
    <row r="8184" spans="1:6">
      <c r="A8184" s="3" t="s">
        <v>82</v>
      </c>
      <c r="B8184" s="3">
        <v>2001</v>
      </c>
      <c r="C8184" s="3">
        <v>423</v>
      </c>
      <c r="E8184" s="3">
        <v>-0.30071335999999999</v>
      </c>
      <c r="F8184" s="3">
        <v>55.978290999999999</v>
      </c>
    </row>
    <row r="8185" spans="1:6">
      <c r="A8185" s="3" t="s">
        <v>82</v>
      </c>
      <c r="B8185" s="3">
        <v>2001</v>
      </c>
      <c r="C8185" s="3">
        <v>423</v>
      </c>
      <c r="E8185" s="3">
        <v>-0.30071335999999999</v>
      </c>
      <c r="F8185" s="3">
        <v>55.978290999999999</v>
      </c>
    </row>
    <row r="8186" spans="1:6">
      <c r="A8186" s="3" t="s">
        <v>82</v>
      </c>
      <c r="B8186" s="3">
        <v>2002</v>
      </c>
      <c r="C8186" s="3">
        <v>423</v>
      </c>
      <c r="E8186" s="3">
        <v>0.10222156</v>
      </c>
      <c r="F8186" s="3">
        <v>57.524372</v>
      </c>
    </row>
    <row r="8187" spans="1:6">
      <c r="A8187" s="3" t="s">
        <v>82</v>
      </c>
      <c r="B8187" s="3">
        <v>2002</v>
      </c>
      <c r="C8187" s="3">
        <v>423</v>
      </c>
      <c r="E8187" s="3">
        <v>0.10222156</v>
      </c>
      <c r="F8187" s="3">
        <v>57.524372</v>
      </c>
    </row>
    <row r="8188" spans="1:6">
      <c r="A8188" s="3" t="s">
        <v>82</v>
      </c>
      <c r="B8188" s="3">
        <v>2002</v>
      </c>
      <c r="C8188" s="3">
        <v>423</v>
      </c>
      <c r="E8188" s="3">
        <v>0.10222156</v>
      </c>
      <c r="F8188" s="3">
        <v>57.524372</v>
      </c>
    </row>
    <row r="8189" spans="1:6">
      <c r="A8189" s="3" t="s">
        <v>82</v>
      </c>
      <c r="B8189" s="3">
        <v>2002</v>
      </c>
      <c r="C8189" s="3">
        <v>423</v>
      </c>
      <c r="E8189" s="3">
        <v>0.10222156</v>
      </c>
      <c r="F8189" s="3">
        <v>57.524372</v>
      </c>
    </row>
    <row r="8190" spans="1:6">
      <c r="A8190" s="3" t="s">
        <v>82</v>
      </c>
      <c r="B8190" s="3">
        <v>2002</v>
      </c>
      <c r="C8190" s="3">
        <v>423</v>
      </c>
      <c r="E8190" s="3">
        <v>0.10222156</v>
      </c>
      <c r="F8190" s="3">
        <v>57.524372</v>
      </c>
    </row>
    <row r="8191" spans="1:6">
      <c r="A8191" s="3" t="s">
        <v>82</v>
      </c>
      <c r="B8191" s="3">
        <v>2002</v>
      </c>
      <c r="C8191" s="3">
        <v>423</v>
      </c>
      <c r="E8191" s="3">
        <v>0.10222156</v>
      </c>
      <c r="F8191" s="3">
        <v>57.524372</v>
      </c>
    </row>
    <row r="8192" spans="1:6">
      <c r="A8192" s="3" t="s">
        <v>82</v>
      </c>
      <c r="B8192" s="3">
        <v>2002</v>
      </c>
      <c r="C8192" s="3">
        <v>423</v>
      </c>
      <c r="E8192" s="3">
        <v>0.10222156</v>
      </c>
      <c r="F8192" s="3">
        <v>57.524372</v>
      </c>
    </row>
    <row r="8193" spans="1:6">
      <c r="A8193" s="3" t="s">
        <v>82</v>
      </c>
      <c r="B8193" s="3">
        <v>2002</v>
      </c>
      <c r="C8193" s="3">
        <v>423</v>
      </c>
      <c r="E8193" s="3">
        <v>0.10222156</v>
      </c>
      <c r="F8193" s="3">
        <v>57.524372</v>
      </c>
    </row>
    <row r="8194" spans="1:6">
      <c r="A8194" s="3" t="s">
        <v>82</v>
      </c>
      <c r="B8194" s="3">
        <v>2002</v>
      </c>
      <c r="C8194" s="3">
        <v>423</v>
      </c>
      <c r="E8194" s="3">
        <v>0.10222156</v>
      </c>
      <c r="F8194" s="3">
        <v>57.524372</v>
      </c>
    </row>
    <row r="8195" spans="1:6">
      <c r="A8195" s="3" t="s">
        <v>82</v>
      </c>
      <c r="B8195" s="3">
        <v>2002</v>
      </c>
      <c r="C8195" s="3">
        <v>423</v>
      </c>
      <c r="E8195" s="3">
        <v>0.10222156</v>
      </c>
      <c r="F8195" s="3">
        <v>57.524372</v>
      </c>
    </row>
    <row r="8196" spans="1:6">
      <c r="A8196" s="3" t="s">
        <v>82</v>
      </c>
      <c r="B8196" s="3">
        <v>2002</v>
      </c>
      <c r="C8196" s="3">
        <v>423</v>
      </c>
      <c r="E8196" s="3">
        <v>0.10222156</v>
      </c>
      <c r="F8196" s="3">
        <v>57.524372</v>
      </c>
    </row>
    <row r="8197" spans="1:6">
      <c r="A8197" s="3" t="s">
        <v>82</v>
      </c>
      <c r="B8197" s="3">
        <v>2002</v>
      </c>
      <c r="C8197" s="3">
        <v>423</v>
      </c>
      <c r="E8197" s="3">
        <v>0.10222156</v>
      </c>
      <c r="F8197" s="3">
        <v>57.524372</v>
      </c>
    </row>
    <row r="8198" spans="1:6">
      <c r="A8198" s="3" t="s">
        <v>82</v>
      </c>
      <c r="B8198" s="3">
        <v>2003</v>
      </c>
      <c r="C8198" s="3">
        <v>423</v>
      </c>
      <c r="E8198" s="3">
        <v>-1.9438279999999999</v>
      </c>
      <c r="F8198" s="3">
        <v>61.009841999999999</v>
      </c>
    </row>
    <row r="8199" spans="1:6">
      <c r="A8199" s="3" t="s">
        <v>82</v>
      </c>
      <c r="B8199" s="3">
        <v>2003</v>
      </c>
      <c r="C8199" s="3">
        <v>423</v>
      </c>
      <c r="E8199" s="3">
        <v>-1.9438279999999999</v>
      </c>
      <c r="F8199" s="3">
        <v>61.009841999999999</v>
      </c>
    </row>
    <row r="8200" spans="1:6">
      <c r="A8200" s="3" t="s">
        <v>82</v>
      </c>
      <c r="B8200" s="3">
        <v>2003</v>
      </c>
      <c r="C8200" s="3">
        <v>423</v>
      </c>
      <c r="E8200" s="3">
        <v>-1.9438279999999999</v>
      </c>
      <c r="F8200" s="3">
        <v>61.009841999999999</v>
      </c>
    </row>
    <row r="8201" spans="1:6">
      <c r="A8201" s="3" t="s">
        <v>82</v>
      </c>
      <c r="B8201" s="3">
        <v>2003</v>
      </c>
      <c r="C8201" s="3">
        <v>423</v>
      </c>
      <c r="E8201" s="3">
        <v>-1.9438279999999999</v>
      </c>
      <c r="F8201" s="3">
        <v>61.009841999999999</v>
      </c>
    </row>
    <row r="8202" spans="1:6">
      <c r="A8202" s="3" t="s">
        <v>82</v>
      </c>
      <c r="B8202" s="3">
        <v>2003</v>
      </c>
      <c r="C8202" s="3">
        <v>423</v>
      </c>
      <c r="E8202" s="3">
        <v>-1.9438279999999999</v>
      </c>
      <c r="F8202" s="3">
        <v>61.009841999999999</v>
      </c>
    </row>
    <row r="8203" spans="1:6">
      <c r="A8203" s="3" t="s">
        <v>82</v>
      </c>
      <c r="B8203" s="3">
        <v>2003</v>
      </c>
      <c r="C8203" s="3">
        <v>423</v>
      </c>
      <c r="E8203" s="3">
        <v>-1.9438279999999999</v>
      </c>
      <c r="F8203" s="3">
        <v>61.009841999999999</v>
      </c>
    </row>
    <row r="8204" spans="1:6">
      <c r="A8204" s="3" t="s">
        <v>82</v>
      </c>
      <c r="B8204" s="3">
        <v>2003</v>
      </c>
      <c r="C8204" s="3">
        <v>423</v>
      </c>
      <c r="E8204" s="3">
        <v>-1.9438279999999999</v>
      </c>
      <c r="F8204" s="3">
        <v>61.009841999999999</v>
      </c>
    </row>
    <row r="8205" spans="1:6">
      <c r="A8205" s="3" t="s">
        <v>82</v>
      </c>
      <c r="B8205" s="3">
        <v>2003</v>
      </c>
      <c r="C8205" s="3">
        <v>423</v>
      </c>
      <c r="E8205" s="3">
        <v>-1.9438279999999999</v>
      </c>
      <c r="F8205" s="3">
        <v>61.009841999999999</v>
      </c>
    </row>
    <row r="8206" spans="1:6">
      <c r="A8206" s="3" t="s">
        <v>82</v>
      </c>
      <c r="B8206" s="3">
        <v>2003</v>
      </c>
      <c r="C8206" s="3">
        <v>423</v>
      </c>
      <c r="E8206" s="3">
        <v>-1.9438279999999999</v>
      </c>
      <c r="F8206" s="3">
        <v>61.009841999999999</v>
      </c>
    </row>
    <row r="8207" spans="1:6">
      <c r="A8207" s="3" t="s">
        <v>82</v>
      </c>
      <c r="B8207" s="3">
        <v>2003</v>
      </c>
      <c r="C8207" s="3">
        <v>423</v>
      </c>
      <c r="E8207" s="3">
        <v>-1.9438279999999999</v>
      </c>
      <c r="F8207" s="3">
        <v>61.009841999999999</v>
      </c>
    </row>
    <row r="8208" spans="1:6">
      <c r="A8208" s="3" t="s">
        <v>82</v>
      </c>
      <c r="B8208" s="3">
        <v>2003</v>
      </c>
      <c r="C8208" s="3">
        <v>423</v>
      </c>
      <c r="E8208" s="3">
        <v>-1.9438279999999999</v>
      </c>
      <c r="F8208" s="3">
        <v>61.009841999999999</v>
      </c>
    </row>
    <row r="8209" spans="1:6">
      <c r="A8209" s="3" t="s">
        <v>82</v>
      </c>
      <c r="B8209" s="3">
        <v>2003</v>
      </c>
      <c r="C8209" s="3">
        <v>423</v>
      </c>
      <c r="E8209" s="3">
        <v>-1.9438279999999999</v>
      </c>
      <c r="F8209" s="3">
        <v>61.009841999999999</v>
      </c>
    </row>
    <row r="8210" spans="1:6">
      <c r="A8210" s="3" t="s">
        <v>82</v>
      </c>
      <c r="B8210" s="3">
        <v>2004</v>
      </c>
      <c r="C8210" s="3">
        <v>423</v>
      </c>
      <c r="E8210" s="3">
        <v>-3.3809990999999999</v>
      </c>
      <c r="F8210" s="3">
        <v>63.005924</v>
      </c>
    </row>
    <row r="8211" spans="1:6">
      <c r="A8211" s="3" t="s">
        <v>82</v>
      </c>
      <c r="B8211" s="3">
        <v>2004</v>
      </c>
      <c r="C8211" s="3">
        <v>423</v>
      </c>
      <c r="E8211" s="3">
        <v>-3.3809990999999999</v>
      </c>
      <c r="F8211" s="3">
        <v>63.005924</v>
      </c>
    </row>
    <row r="8212" spans="1:6">
      <c r="A8212" s="3" t="s">
        <v>82</v>
      </c>
      <c r="B8212" s="3">
        <v>2004</v>
      </c>
      <c r="C8212" s="3">
        <v>423</v>
      </c>
      <c r="E8212" s="3">
        <v>-3.3809990999999999</v>
      </c>
      <c r="F8212" s="3">
        <v>63.005924</v>
      </c>
    </row>
    <row r="8213" spans="1:6">
      <c r="A8213" s="3" t="s">
        <v>82</v>
      </c>
      <c r="B8213" s="3">
        <v>2004</v>
      </c>
      <c r="C8213" s="3">
        <v>423</v>
      </c>
      <c r="E8213" s="3">
        <v>-3.3809990999999999</v>
      </c>
      <c r="F8213" s="3">
        <v>63.005924</v>
      </c>
    </row>
    <row r="8214" spans="1:6">
      <c r="A8214" s="3" t="s">
        <v>82</v>
      </c>
      <c r="B8214" s="3">
        <v>2004</v>
      </c>
      <c r="C8214" s="3">
        <v>423</v>
      </c>
      <c r="E8214" s="3">
        <v>-3.3809990999999999</v>
      </c>
      <c r="F8214" s="3">
        <v>63.005924</v>
      </c>
    </row>
    <row r="8215" spans="1:6">
      <c r="A8215" s="3" t="s">
        <v>82</v>
      </c>
      <c r="B8215" s="3">
        <v>2004</v>
      </c>
      <c r="C8215" s="3">
        <v>423</v>
      </c>
      <c r="E8215" s="3">
        <v>-3.3809990999999999</v>
      </c>
      <c r="F8215" s="3">
        <v>63.005924</v>
      </c>
    </row>
    <row r="8216" spans="1:6">
      <c r="A8216" s="3" t="s">
        <v>82</v>
      </c>
      <c r="B8216" s="3">
        <v>2004</v>
      </c>
      <c r="C8216" s="3">
        <v>423</v>
      </c>
      <c r="E8216" s="3">
        <v>-3.3809990999999999</v>
      </c>
      <c r="F8216" s="3">
        <v>63.005924</v>
      </c>
    </row>
    <row r="8217" spans="1:6">
      <c r="A8217" s="3" t="s">
        <v>82</v>
      </c>
      <c r="B8217" s="3">
        <v>2004</v>
      </c>
      <c r="C8217" s="3">
        <v>423</v>
      </c>
      <c r="E8217" s="3">
        <v>-3.3809990999999999</v>
      </c>
      <c r="F8217" s="3">
        <v>63.005924</v>
      </c>
    </row>
    <row r="8218" spans="1:6">
      <c r="A8218" s="3" t="s">
        <v>82</v>
      </c>
      <c r="B8218" s="3">
        <v>2004</v>
      </c>
      <c r="C8218" s="3">
        <v>423</v>
      </c>
      <c r="E8218" s="3">
        <v>-3.3809990999999999</v>
      </c>
      <c r="F8218" s="3">
        <v>63.005924</v>
      </c>
    </row>
    <row r="8219" spans="1:6">
      <c r="A8219" s="3" t="s">
        <v>82</v>
      </c>
      <c r="B8219" s="3">
        <v>2004</v>
      </c>
      <c r="C8219" s="3">
        <v>423</v>
      </c>
      <c r="E8219" s="3">
        <v>-3.3809990999999999</v>
      </c>
      <c r="F8219" s="3">
        <v>63.005924</v>
      </c>
    </row>
    <row r="8220" spans="1:6">
      <c r="A8220" s="3" t="s">
        <v>82</v>
      </c>
      <c r="B8220" s="3">
        <v>2004</v>
      </c>
      <c r="C8220" s="3">
        <v>423</v>
      </c>
      <c r="E8220" s="3">
        <v>-3.3809990999999999</v>
      </c>
      <c r="F8220" s="3">
        <v>63.005924</v>
      </c>
    </row>
    <row r="8221" spans="1:6">
      <c r="A8221" s="3" t="s">
        <v>82</v>
      </c>
      <c r="B8221" s="3">
        <v>2004</v>
      </c>
      <c r="C8221" s="3">
        <v>423</v>
      </c>
      <c r="E8221" s="3">
        <v>-3.3809990999999999</v>
      </c>
      <c r="F8221" s="3">
        <v>63.005924</v>
      </c>
    </row>
    <row r="8222" spans="1:6">
      <c r="A8222" s="3" t="s">
        <v>82</v>
      </c>
      <c r="B8222" s="3">
        <v>2005</v>
      </c>
      <c r="C8222" s="3">
        <v>423</v>
      </c>
      <c r="E8222" s="3">
        <v>-1.2864002000000001</v>
      </c>
      <c r="F8222" s="3">
        <v>64.686606999999995</v>
      </c>
    </row>
    <row r="8223" spans="1:6">
      <c r="A8223" s="3" t="s">
        <v>82</v>
      </c>
      <c r="B8223" s="3">
        <v>2005</v>
      </c>
      <c r="C8223" s="3">
        <v>423</v>
      </c>
      <c r="E8223" s="3">
        <v>-1.2864002000000001</v>
      </c>
      <c r="F8223" s="3">
        <v>64.686606999999995</v>
      </c>
    </row>
    <row r="8224" spans="1:6">
      <c r="A8224" s="3" t="s">
        <v>82</v>
      </c>
      <c r="B8224" s="3">
        <v>2005</v>
      </c>
      <c r="C8224" s="3">
        <v>423</v>
      </c>
      <c r="E8224" s="3">
        <v>-1.2864002000000001</v>
      </c>
      <c r="F8224" s="3">
        <v>64.686606999999995</v>
      </c>
    </row>
    <row r="8225" spans="1:6">
      <c r="A8225" s="3" t="s">
        <v>82</v>
      </c>
      <c r="B8225" s="3">
        <v>2005</v>
      </c>
      <c r="C8225" s="3">
        <v>423</v>
      </c>
      <c r="E8225" s="3">
        <v>-1.2864002000000001</v>
      </c>
      <c r="F8225" s="3">
        <v>64.686606999999995</v>
      </c>
    </row>
    <row r="8226" spans="1:6">
      <c r="A8226" s="3" t="s">
        <v>82</v>
      </c>
      <c r="B8226" s="3">
        <v>2005</v>
      </c>
      <c r="C8226" s="3">
        <v>423</v>
      </c>
      <c r="E8226" s="3">
        <v>-1.2864002000000001</v>
      </c>
      <c r="F8226" s="3">
        <v>64.686606999999995</v>
      </c>
    </row>
    <row r="8227" spans="1:6">
      <c r="A8227" s="3" t="s">
        <v>82</v>
      </c>
      <c r="B8227" s="3">
        <v>2005</v>
      </c>
      <c r="C8227" s="3">
        <v>423</v>
      </c>
      <c r="E8227" s="3">
        <v>-1.2864002000000001</v>
      </c>
      <c r="F8227" s="3">
        <v>64.686606999999995</v>
      </c>
    </row>
    <row r="8228" spans="1:6">
      <c r="A8228" s="3" t="s">
        <v>82</v>
      </c>
      <c r="B8228" s="3">
        <v>2005</v>
      </c>
      <c r="C8228" s="3">
        <v>423</v>
      </c>
      <c r="E8228" s="3">
        <v>-1.2864002000000001</v>
      </c>
      <c r="F8228" s="3">
        <v>64.686606999999995</v>
      </c>
    </row>
    <row r="8229" spans="1:6">
      <c r="A8229" s="3" t="s">
        <v>82</v>
      </c>
      <c r="B8229" s="3">
        <v>2005</v>
      </c>
      <c r="C8229" s="3">
        <v>423</v>
      </c>
      <c r="E8229" s="3">
        <v>-1.2864002000000001</v>
      </c>
      <c r="F8229" s="3">
        <v>64.686606999999995</v>
      </c>
    </row>
    <row r="8230" spans="1:6">
      <c r="A8230" s="3" t="s">
        <v>82</v>
      </c>
      <c r="B8230" s="3">
        <v>2005</v>
      </c>
      <c r="C8230" s="3">
        <v>423</v>
      </c>
      <c r="E8230" s="3">
        <v>-1.2864002000000001</v>
      </c>
      <c r="F8230" s="3">
        <v>64.686606999999995</v>
      </c>
    </row>
    <row r="8231" spans="1:6">
      <c r="A8231" s="3" t="s">
        <v>82</v>
      </c>
      <c r="B8231" s="3">
        <v>2005</v>
      </c>
      <c r="C8231" s="3">
        <v>423</v>
      </c>
      <c r="E8231" s="3">
        <v>-1.2864002000000001</v>
      </c>
      <c r="F8231" s="3">
        <v>64.686606999999995</v>
      </c>
    </row>
    <row r="8232" spans="1:6">
      <c r="A8232" s="3" t="s">
        <v>82</v>
      </c>
      <c r="B8232" s="3">
        <v>2005</v>
      </c>
      <c r="C8232" s="3">
        <v>423</v>
      </c>
      <c r="E8232" s="3">
        <v>-1.2864002000000001</v>
      </c>
      <c r="F8232" s="3">
        <v>64.686606999999995</v>
      </c>
    </row>
    <row r="8233" spans="1:6">
      <c r="A8233" s="3" t="s">
        <v>82</v>
      </c>
      <c r="B8233" s="3">
        <v>2005</v>
      </c>
      <c r="C8233" s="3">
        <v>423</v>
      </c>
      <c r="E8233" s="3">
        <v>-1.2864002000000001</v>
      </c>
      <c r="F8233" s="3">
        <v>64.686606999999995</v>
      </c>
    </row>
    <row r="8234" spans="1:6">
      <c r="A8234" s="3" t="s">
        <v>82</v>
      </c>
      <c r="B8234" s="3">
        <v>2006</v>
      </c>
      <c r="C8234" s="3">
        <v>423</v>
      </c>
      <c r="E8234" s="3">
        <v>0.5179764</v>
      </c>
      <c r="F8234" s="3">
        <v>64.029442000000003</v>
      </c>
    </row>
    <row r="8235" spans="1:6">
      <c r="A8235" s="3" t="s">
        <v>82</v>
      </c>
      <c r="B8235" s="3">
        <v>2006</v>
      </c>
      <c r="C8235" s="3">
        <v>423</v>
      </c>
      <c r="E8235" s="3">
        <v>0.5179764</v>
      </c>
      <c r="F8235" s="3">
        <v>64.029442000000003</v>
      </c>
    </row>
    <row r="8236" spans="1:6">
      <c r="A8236" s="3" t="s">
        <v>82</v>
      </c>
      <c r="B8236" s="3">
        <v>2006</v>
      </c>
      <c r="C8236" s="3">
        <v>423</v>
      </c>
      <c r="E8236" s="3">
        <v>0.5179764</v>
      </c>
      <c r="F8236" s="3">
        <v>64.029442000000003</v>
      </c>
    </row>
    <row r="8237" spans="1:6">
      <c r="A8237" s="3" t="s">
        <v>82</v>
      </c>
      <c r="B8237" s="3">
        <v>2006</v>
      </c>
      <c r="C8237" s="3">
        <v>423</v>
      </c>
      <c r="E8237" s="3">
        <v>0.5179764</v>
      </c>
      <c r="F8237" s="3">
        <v>64.029442000000003</v>
      </c>
    </row>
    <row r="8238" spans="1:6">
      <c r="A8238" s="3" t="s">
        <v>82</v>
      </c>
      <c r="B8238" s="3">
        <v>2006</v>
      </c>
      <c r="C8238" s="3">
        <v>423</v>
      </c>
      <c r="E8238" s="3">
        <v>0.5179764</v>
      </c>
      <c r="F8238" s="3">
        <v>64.029442000000003</v>
      </c>
    </row>
    <row r="8239" spans="1:6">
      <c r="A8239" s="3" t="s">
        <v>82</v>
      </c>
      <c r="B8239" s="3">
        <v>2006</v>
      </c>
      <c r="C8239" s="3">
        <v>423</v>
      </c>
      <c r="E8239" s="3">
        <v>0.5179764</v>
      </c>
      <c r="F8239" s="3">
        <v>64.029442000000003</v>
      </c>
    </row>
    <row r="8240" spans="1:6">
      <c r="A8240" s="3" t="s">
        <v>82</v>
      </c>
      <c r="B8240" s="3">
        <v>2006</v>
      </c>
      <c r="C8240" s="3">
        <v>423</v>
      </c>
      <c r="E8240" s="3">
        <v>0.5179764</v>
      </c>
      <c r="F8240" s="3">
        <v>64.029442000000003</v>
      </c>
    </row>
    <row r="8241" spans="1:6">
      <c r="A8241" s="3" t="s">
        <v>82</v>
      </c>
      <c r="B8241" s="3">
        <v>2006</v>
      </c>
      <c r="C8241" s="3">
        <v>423</v>
      </c>
      <c r="E8241" s="3">
        <v>0.5179764</v>
      </c>
      <c r="F8241" s="3">
        <v>64.029442000000003</v>
      </c>
    </row>
    <row r="8242" spans="1:6">
      <c r="A8242" s="3" t="s">
        <v>82</v>
      </c>
      <c r="B8242" s="3">
        <v>2006</v>
      </c>
      <c r="C8242" s="3">
        <v>423</v>
      </c>
      <c r="E8242" s="3">
        <v>0.5179764</v>
      </c>
      <c r="F8242" s="3">
        <v>64.029442000000003</v>
      </c>
    </row>
    <row r="8243" spans="1:6">
      <c r="A8243" s="3" t="s">
        <v>82</v>
      </c>
      <c r="B8243" s="3">
        <v>2006</v>
      </c>
      <c r="C8243" s="3">
        <v>423</v>
      </c>
      <c r="E8243" s="3">
        <v>0.5179764</v>
      </c>
      <c r="F8243" s="3">
        <v>64.029442000000003</v>
      </c>
    </row>
    <row r="8244" spans="1:6">
      <c r="A8244" s="3" t="s">
        <v>82</v>
      </c>
      <c r="B8244" s="3">
        <v>2006</v>
      </c>
      <c r="C8244" s="3">
        <v>423</v>
      </c>
      <c r="E8244" s="3">
        <v>0.5179764</v>
      </c>
      <c r="F8244" s="3">
        <v>64.029442000000003</v>
      </c>
    </row>
    <row r="8245" spans="1:6">
      <c r="A8245" s="3" t="s">
        <v>82</v>
      </c>
      <c r="B8245" s="3">
        <v>2006</v>
      </c>
      <c r="C8245" s="3">
        <v>423</v>
      </c>
      <c r="E8245" s="3">
        <v>0.5179764</v>
      </c>
      <c r="F8245" s="3">
        <v>64.029442000000003</v>
      </c>
    </row>
    <row r="8246" spans="1:6">
      <c r="A8246" s="3" t="s">
        <v>82</v>
      </c>
      <c r="B8246" s="3">
        <v>2007</v>
      </c>
      <c r="C8246" s="3">
        <v>423</v>
      </c>
      <c r="E8246" s="3">
        <v>1.4963348000000001</v>
      </c>
      <c r="F8246" s="3">
        <v>59.03125</v>
      </c>
    </row>
    <row r="8247" spans="1:6">
      <c r="A8247" s="3" t="s">
        <v>82</v>
      </c>
      <c r="B8247" s="3">
        <v>2007</v>
      </c>
      <c r="C8247" s="3">
        <v>423</v>
      </c>
      <c r="E8247" s="3">
        <v>1.4963348000000001</v>
      </c>
      <c r="F8247" s="3">
        <v>59.03125</v>
      </c>
    </row>
    <row r="8248" spans="1:6">
      <c r="A8248" s="3" t="s">
        <v>82</v>
      </c>
      <c r="B8248" s="3">
        <v>2007</v>
      </c>
      <c r="C8248" s="3">
        <v>423</v>
      </c>
      <c r="E8248" s="3">
        <v>1.4963348000000001</v>
      </c>
      <c r="F8248" s="3">
        <v>59.03125</v>
      </c>
    </row>
    <row r="8249" spans="1:6">
      <c r="A8249" s="3" t="s">
        <v>82</v>
      </c>
      <c r="B8249" s="3">
        <v>2007</v>
      </c>
      <c r="C8249" s="3">
        <v>423</v>
      </c>
      <c r="E8249" s="3">
        <v>1.4963348000000001</v>
      </c>
      <c r="F8249" s="3">
        <v>59.03125</v>
      </c>
    </row>
    <row r="8250" spans="1:6">
      <c r="A8250" s="3" t="s">
        <v>82</v>
      </c>
      <c r="B8250" s="3">
        <v>2007</v>
      </c>
      <c r="C8250" s="3">
        <v>423</v>
      </c>
      <c r="E8250" s="3">
        <v>1.4963348000000001</v>
      </c>
      <c r="F8250" s="3">
        <v>59.03125</v>
      </c>
    </row>
    <row r="8251" spans="1:6">
      <c r="A8251" s="3" t="s">
        <v>82</v>
      </c>
      <c r="B8251" s="3">
        <v>2007</v>
      </c>
      <c r="C8251" s="3">
        <v>423</v>
      </c>
      <c r="E8251" s="3">
        <v>1.4963348000000001</v>
      </c>
      <c r="F8251" s="3">
        <v>59.03125</v>
      </c>
    </row>
    <row r="8252" spans="1:6">
      <c r="A8252" s="3" t="s">
        <v>82</v>
      </c>
      <c r="B8252" s="3">
        <v>2007</v>
      </c>
      <c r="C8252" s="3">
        <v>423</v>
      </c>
      <c r="E8252" s="3">
        <v>1.4963348000000001</v>
      </c>
      <c r="F8252" s="3">
        <v>59.03125</v>
      </c>
    </row>
    <row r="8253" spans="1:6">
      <c r="A8253" s="3" t="s">
        <v>82</v>
      </c>
      <c r="B8253" s="3">
        <v>2007</v>
      </c>
      <c r="C8253" s="3">
        <v>423</v>
      </c>
      <c r="E8253" s="3">
        <v>1.4963348000000001</v>
      </c>
      <c r="F8253" s="3">
        <v>59.03125</v>
      </c>
    </row>
    <row r="8254" spans="1:6">
      <c r="A8254" s="3" t="s">
        <v>82</v>
      </c>
      <c r="B8254" s="3">
        <v>2007</v>
      </c>
      <c r="C8254" s="3">
        <v>423</v>
      </c>
      <c r="E8254" s="3">
        <v>1.4963348000000001</v>
      </c>
      <c r="F8254" s="3">
        <v>59.03125</v>
      </c>
    </row>
    <row r="8255" spans="1:6">
      <c r="A8255" s="3" t="s">
        <v>82</v>
      </c>
      <c r="B8255" s="3">
        <v>2007</v>
      </c>
      <c r="C8255" s="3">
        <v>423</v>
      </c>
      <c r="E8255" s="3">
        <v>1.4963348000000001</v>
      </c>
      <c r="F8255" s="3">
        <v>59.03125</v>
      </c>
    </row>
    <row r="8256" spans="1:6">
      <c r="A8256" s="3" t="s">
        <v>82</v>
      </c>
      <c r="B8256" s="3">
        <v>2007</v>
      </c>
      <c r="C8256" s="3">
        <v>423</v>
      </c>
      <c r="E8256" s="3">
        <v>1.4963348000000001</v>
      </c>
      <c r="F8256" s="3">
        <v>59.03125</v>
      </c>
    </row>
    <row r="8257" spans="1:6">
      <c r="A8257" s="3" t="s">
        <v>82</v>
      </c>
      <c r="B8257" s="3">
        <v>2007</v>
      </c>
      <c r="C8257" s="3">
        <v>423</v>
      </c>
      <c r="E8257" s="3">
        <v>1.4963348000000001</v>
      </c>
      <c r="F8257" s="3">
        <v>59.03125</v>
      </c>
    </row>
    <row r="8258" spans="1:6">
      <c r="A8258" s="3" t="s">
        <v>82</v>
      </c>
      <c r="B8258" s="3">
        <v>2008</v>
      </c>
      <c r="C8258" s="3">
        <v>423</v>
      </c>
      <c r="E8258" s="3">
        <v>5.7053566</v>
      </c>
      <c r="F8258" s="3">
        <v>53.149642999999998</v>
      </c>
    </row>
    <row r="8259" spans="1:6">
      <c r="A8259" s="3" t="s">
        <v>82</v>
      </c>
      <c r="B8259" s="3">
        <v>2008</v>
      </c>
      <c r="C8259" s="3">
        <v>423</v>
      </c>
      <c r="E8259" s="3">
        <v>5.7053566</v>
      </c>
      <c r="F8259" s="3">
        <v>53.149642999999998</v>
      </c>
    </row>
    <row r="8260" spans="1:6">
      <c r="A8260" s="3" t="s">
        <v>82</v>
      </c>
      <c r="B8260" s="3">
        <v>2008</v>
      </c>
      <c r="C8260" s="3">
        <v>423</v>
      </c>
      <c r="E8260" s="3">
        <v>5.7053566</v>
      </c>
      <c r="F8260" s="3">
        <v>53.149642999999998</v>
      </c>
    </row>
    <row r="8261" spans="1:6">
      <c r="A8261" s="3" t="s">
        <v>82</v>
      </c>
      <c r="B8261" s="3">
        <v>2008</v>
      </c>
      <c r="C8261" s="3">
        <v>423</v>
      </c>
      <c r="E8261" s="3">
        <v>5.7053566</v>
      </c>
      <c r="F8261" s="3">
        <v>53.149642999999998</v>
      </c>
    </row>
    <row r="8262" spans="1:6">
      <c r="A8262" s="3" t="s">
        <v>82</v>
      </c>
      <c r="B8262" s="3">
        <v>2008</v>
      </c>
      <c r="C8262" s="3">
        <v>423</v>
      </c>
      <c r="E8262" s="3">
        <v>5.7053566</v>
      </c>
      <c r="F8262" s="3">
        <v>53.149642999999998</v>
      </c>
    </row>
    <row r="8263" spans="1:6">
      <c r="A8263" s="3" t="s">
        <v>82</v>
      </c>
      <c r="B8263" s="3">
        <v>2008</v>
      </c>
      <c r="C8263" s="3">
        <v>423</v>
      </c>
      <c r="E8263" s="3">
        <v>5.7053566</v>
      </c>
      <c r="F8263" s="3">
        <v>53.149642999999998</v>
      </c>
    </row>
    <row r="8264" spans="1:6">
      <c r="A8264" s="3" t="s">
        <v>82</v>
      </c>
      <c r="B8264" s="3">
        <v>2008</v>
      </c>
      <c r="C8264" s="3">
        <v>423</v>
      </c>
      <c r="E8264" s="3">
        <v>5.7053566</v>
      </c>
      <c r="F8264" s="3">
        <v>53.149642999999998</v>
      </c>
    </row>
    <row r="8265" spans="1:6">
      <c r="A8265" s="3" t="s">
        <v>82</v>
      </c>
      <c r="B8265" s="3">
        <v>2008</v>
      </c>
      <c r="C8265" s="3">
        <v>423</v>
      </c>
      <c r="E8265" s="3">
        <v>5.7053566</v>
      </c>
      <c r="F8265" s="3">
        <v>53.149642999999998</v>
      </c>
    </row>
    <row r="8266" spans="1:6">
      <c r="A8266" s="3" t="s">
        <v>82</v>
      </c>
      <c r="B8266" s="3">
        <v>2008</v>
      </c>
      <c r="C8266" s="3">
        <v>423</v>
      </c>
      <c r="E8266" s="3">
        <v>5.7053566</v>
      </c>
      <c r="F8266" s="3">
        <v>53.149642999999998</v>
      </c>
    </row>
    <row r="8267" spans="1:6">
      <c r="A8267" s="3" t="s">
        <v>82</v>
      </c>
      <c r="B8267" s="3">
        <v>2008</v>
      </c>
      <c r="C8267" s="3">
        <v>423</v>
      </c>
      <c r="E8267" s="3">
        <v>5.7053566</v>
      </c>
      <c r="F8267" s="3">
        <v>53.149642999999998</v>
      </c>
    </row>
    <row r="8268" spans="1:6">
      <c r="A8268" s="3" t="s">
        <v>82</v>
      </c>
      <c r="B8268" s="3">
        <v>2008</v>
      </c>
      <c r="C8268" s="3">
        <v>423</v>
      </c>
      <c r="E8268" s="3">
        <v>5.7053566</v>
      </c>
      <c r="F8268" s="3">
        <v>53.149642999999998</v>
      </c>
    </row>
    <row r="8269" spans="1:6">
      <c r="A8269" s="3" t="s">
        <v>82</v>
      </c>
      <c r="B8269" s="3">
        <v>2008</v>
      </c>
      <c r="C8269" s="3">
        <v>423</v>
      </c>
      <c r="E8269" s="3">
        <v>5.7053566</v>
      </c>
      <c r="F8269" s="3">
        <v>53.149642999999998</v>
      </c>
    </row>
    <row r="8270" spans="1:6">
      <c r="A8270" s="3" t="s">
        <v>82</v>
      </c>
      <c r="B8270" s="3">
        <v>2009</v>
      </c>
      <c r="C8270" s="3">
        <v>423</v>
      </c>
      <c r="E8270" s="3">
        <v>3.0767188000000001</v>
      </c>
      <c r="F8270" s="3">
        <v>44.126125000000002</v>
      </c>
    </row>
    <row r="8271" spans="1:6">
      <c r="A8271" s="3" t="s">
        <v>82</v>
      </c>
      <c r="B8271" s="3">
        <v>2009</v>
      </c>
      <c r="C8271" s="3">
        <v>423</v>
      </c>
      <c r="E8271" s="3">
        <v>3.0767188000000001</v>
      </c>
      <c r="F8271" s="3">
        <v>44.126125000000002</v>
      </c>
    </row>
    <row r="8272" spans="1:6">
      <c r="A8272" s="3" t="s">
        <v>82</v>
      </c>
      <c r="B8272" s="3">
        <v>2009</v>
      </c>
      <c r="C8272" s="3">
        <v>423</v>
      </c>
      <c r="E8272" s="3">
        <v>3.0767188000000001</v>
      </c>
      <c r="F8272" s="3">
        <v>44.126125000000002</v>
      </c>
    </row>
    <row r="8273" spans="1:6">
      <c r="A8273" s="3" t="s">
        <v>82</v>
      </c>
      <c r="B8273" s="3">
        <v>2009</v>
      </c>
      <c r="C8273" s="3">
        <v>423</v>
      </c>
      <c r="E8273" s="3">
        <v>3.0767188000000001</v>
      </c>
      <c r="F8273" s="3">
        <v>44.126125000000002</v>
      </c>
    </row>
    <row r="8274" spans="1:6">
      <c r="A8274" s="3" t="s">
        <v>82</v>
      </c>
      <c r="B8274" s="3">
        <v>2009</v>
      </c>
      <c r="C8274" s="3">
        <v>423</v>
      </c>
      <c r="E8274" s="3">
        <v>3.0767188000000001</v>
      </c>
      <c r="F8274" s="3">
        <v>44.126125000000002</v>
      </c>
    </row>
    <row r="8275" spans="1:6">
      <c r="A8275" s="3" t="s">
        <v>82</v>
      </c>
      <c r="B8275" s="3">
        <v>2009</v>
      </c>
      <c r="C8275" s="3">
        <v>423</v>
      </c>
      <c r="E8275" s="3">
        <v>3.0767188000000001</v>
      </c>
      <c r="F8275" s="3">
        <v>44.126125000000002</v>
      </c>
    </row>
    <row r="8276" spans="1:6">
      <c r="A8276" s="3" t="s">
        <v>82</v>
      </c>
      <c r="B8276" s="3">
        <v>2009</v>
      </c>
      <c r="C8276" s="3">
        <v>423</v>
      </c>
      <c r="E8276" s="3">
        <v>3.0767188000000001</v>
      </c>
      <c r="F8276" s="3">
        <v>44.126125000000002</v>
      </c>
    </row>
    <row r="8277" spans="1:6">
      <c r="A8277" s="3" t="s">
        <v>82</v>
      </c>
      <c r="B8277" s="3">
        <v>2009</v>
      </c>
      <c r="C8277" s="3">
        <v>423</v>
      </c>
      <c r="E8277" s="3">
        <v>3.0767188000000001</v>
      </c>
      <c r="F8277" s="3">
        <v>44.126125000000002</v>
      </c>
    </row>
    <row r="8278" spans="1:6">
      <c r="A8278" s="3" t="s">
        <v>82</v>
      </c>
      <c r="B8278" s="3">
        <v>2009</v>
      </c>
      <c r="C8278" s="3">
        <v>423</v>
      </c>
      <c r="E8278" s="3">
        <v>3.0767188000000001</v>
      </c>
      <c r="F8278" s="3">
        <v>44.126125000000002</v>
      </c>
    </row>
    <row r="8279" spans="1:6">
      <c r="A8279" s="3" t="s">
        <v>82</v>
      </c>
      <c r="B8279" s="3">
        <v>2009</v>
      </c>
      <c r="C8279" s="3">
        <v>423</v>
      </c>
      <c r="E8279" s="3">
        <v>3.0767188000000001</v>
      </c>
      <c r="F8279" s="3">
        <v>44.126125000000002</v>
      </c>
    </row>
    <row r="8280" spans="1:6">
      <c r="A8280" s="3" t="s">
        <v>82</v>
      </c>
      <c r="B8280" s="3">
        <v>2009</v>
      </c>
      <c r="C8280" s="3">
        <v>423</v>
      </c>
      <c r="E8280" s="3">
        <v>3.0767188000000001</v>
      </c>
      <c r="F8280" s="3">
        <v>44.126125000000002</v>
      </c>
    </row>
    <row r="8281" spans="1:6">
      <c r="A8281" s="3" t="s">
        <v>82</v>
      </c>
      <c r="B8281" s="3">
        <v>2009</v>
      </c>
      <c r="C8281" s="3">
        <v>423</v>
      </c>
      <c r="E8281" s="3">
        <v>3.0767188000000001</v>
      </c>
      <c r="F8281" s="3">
        <v>44.126125000000002</v>
      </c>
    </row>
    <row r="8282" spans="1:6">
      <c r="A8282" s="3" t="s">
        <v>82</v>
      </c>
      <c r="B8282" s="3">
        <v>2010</v>
      </c>
      <c r="C8282" s="3">
        <v>423</v>
      </c>
      <c r="E8282" s="3">
        <v>-3.552047</v>
      </c>
      <c r="F8282" s="3">
        <v>52.821106</v>
      </c>
    </row>
    <row r="8283" spans="1:6">
      <c r="A8283" s="3" t="s">
        <v>82</v>
      </c>
      <c r="B8283" s="3">
        <v>2010</v>
      </c>
      <c r="C8283" s="3">
        <v>423</v>
      </c>
      <c r="E8283" s="3">
        <v>-3.552047</v>
      </c>
      <c r="F8283" s="3">
        <v>52.821106</v>
      </c>
    </row>
    <row r="8284" spans="1:6">
      <c r="A8284" s="3" t="s">
        <v>82</v>
      </c>
      <c r="B8284" s="3">
        <v>2010</v>
      </c>
      <c r="C8284" s="3">
        <v>423</v>
      </c>
      <c r="E8284" s="3">
        <v>-3.552047</v>
      </c>
      <c r="F8284" s="3">
        <v>52.821106</v>
      </c>
    </row>
    <row r="8285" spans="1:6">
      <c r="A8285" s="3" t="s">
        <v>82</v>
      </c>
      <c r="B8285" s="3">
        <v>2010</v>
      </c>
      <c r="C8285" s="3">
        <v>423</v>
      </c>
      <c r="E8285" s="3">
        <v>-3.552047</v>
      </c>
      <c r="F8285" s="3">
        <v>52.821106</v>
      </c>
    </row>
    <row r="8286" spans="1:6">
      <c r="A8286" s="3" t="s">
        <v>82</v>
      </c>
      <c r="B8286" s="3">
        <v>2010</v>
      </c>
      <c r="C8286" s="3">
        <v>423</v>
      </c>
      <c r="E8286" s="3">
        <v>-3.552047</v>
      </c>
      <c r="F8286" s="3">
        <v>52.821106</v>
      </c>
    </row>
    <row r="8287" spans="1:6">
      <c r="A8287" s="3" t="s">
        <v>82</v>
      </c>
      <c r="B8287" s="3">
        <v>2010</v>
      </c>
      <c r="C8287" s="3">
        <v>423</v>
      </c>
      <c r="E8287" s="3">
        <v>-3.552047</v>
      </c>
      <c r="F8287" s="3">
        <v>52.821106</v>
      </c>
    </row>
    <row r="8288" spans="1:6">
      <c r="A8288" s="3" t="s">
        <v>82</v>
      </c>
      <c r="B8288" s="3">
        <v>2010</v>
      </c>
      <c r="C8288" s="3">
        <v>423</v>
      </c>
      <c r="E8288" s="3">
        <v>-3.552047</v>
      </c>
      <c r="F8288" s="3">
        <v>52.821106</v>
      </c>
    </row>
    <row r="8289" spans="1:6">
      <c r="A8289" s="3" t="s">
        <v>82</v>
      </c>
      <c r="B8289" s="3">
        <v>2010</v>
      </c>
      <c r="C8289" s="3">
        <v>423</v>
      </c>
      <c r="E8289" s="3">
        <v>-3.552047</v>
      </c>
      <c r="F8289" s="3">
        <v>52.821106</v>
      </c>
    </row>
    <row r="8290" spans="1:6">
      <c r="A8290" s="3" t="s">
        <v>82</v>
      </c>
      <c r="B8290" s="3">
        <v>2010</v>
      </c>
      <c r="C8290" s="3">
        <v>423</v>
      </c>
      <c r="E8290" s="3">
        <v>-3.552047</v>
      </c>
      <c r="F8290" s="3">
        <v>52.821106</v>
      </c>
    </row>
    <row r="8291" spans="1:6">
      <c r="A8291" s="3" t="s">
        <v>82</v>
      </c>
      <c r="B8291" s="3">
        <v>2010</v>
      </c>
      <c r="C8291" s="3">
        <v>423</v>
      </c>
      <c r="E8291" s="3">
        <v>-3.552047</v>
      </c>
      <c r="F8291" s="3">
        <v>52.821106</v>
      </c>
    </row>
    <row r="8292" spans="1:6">
      <c r="A8292" s="3" t="s">
        <v>82</v>
      </c>
      <c r="B8292" s="3">
        <v>2010</v>
      </c>
      <c r="C8292" s="3">
        <v>423</v>
      </c>
      <c r="E8292" s="3">
        <v>-3.552047</v>
      </c>
      <c r="F8292" s="3">
        <v>52.821106</v>
      </c>
    </row>
    <row r="8293" spans="1:6">
      <c r="A8293" s="3" t="s">
        <v>82</v>
      </c>
      <c r="B8293" s="3">
        <v>2010</v>
      </c>
      <c r="C8293" s="3">
        <v>423</v>
      </c>
      <c r="E8293" s="3">
        <v>-3.552047</v>
      </c>
      <c r="F8293" s="3">
        <v>52.821106</v>
      </c>
    </row>
    <row r="8294" spans="1:6">
      <c r="A8294" s="3" t="s">
        <v>82</v>
      </c>
      <c r="B8294" s="3">
        <v>2011</v>
      </c>
      <c r="C8294" s="3">
        <v>423</v>
      </c>
      <c r="E8294" s="3">
        <v>-3.1812952000000001</v>
      </c>
      <c r="F8294" s="3">
        <v>55.485602999999998</v>
      </c>
    </row>
    <row r="8295" spans="1:6">
      <c r="A8295" s="3" t="s">
        <v>82</v>
      </c>
      <c r="B8295" s="3">
        <v>2011</v>
      </c>
      <c r="C8295" s="3">
        <v>423</v>
      </c>
      <c r="E8295" s="3">
        <v>-3.1812952000000001</v>
      </c>
      <c r="F8295" s="3">
        <v>55.485602999999998</v>
      </c>
    </row>
    <row r="8296" spans="1:6">
      <c r="A8296" s="3" t="s">
        <v>82</v>
      </c>
      <c r="B8296" s="3">
        <v>2011</v>
      </c>
      <c r="C8296" s="3">
        <v>423</v>
      </c>
      <c r="E8296" s="3">
        <v>-3.1812952000000001</v>
      </c>
      <c r="F8296" s="3">
        <v>55.485602999999998</v>
      </c>
    </row>
    <row r="8297" spans="1:6">
      <c r="A8297" s="3" t="s">
        <v>82</v>
      </c>
      <c r="B8297" s="3">
        <v>2011</v>
      </c>
      <c r="C8297" s="3">
        <v>423</v>
      </c>
      <c r="E8297" s="3">
        <v>-3.1812952000000001</v>
      </c>
      <c r="F8297" s="3">
        <v>55.485602999999998</v>
      </c>
    </row>
    <row r="8298" spans="1:6">
      <c r="A8298" s="3" t="s">
        <v>82</v>
      </c>
      <c r="B8298" s="3">
        <v>2011</v>
      </c>
      <c r="C8298" s="3">
        <v>423</v>
      </c>
      <c r="E8298" s="3">
        <v>-3.1812952000000001</v>
      </c>
      <c r="F8298" s="3">
        <v>55.485602999999998</v>
      </c>
    </row>
    <row r="8299" spans="1:6">
      <c r="A8299" s="3" t="s">
        <v>82</v>
      </c>
      <c r="B8299" s="3">
        <v>2011</v>
      </c>
      <c r="C8299" s="3">
        <v>423</v>
      </c>
      <c r="E8299" s="3">
        <v>-3.1812952000000001</v>
      </c>
      <c r="F8299" s="3">
        <v>55.485602999999998</v>
      </c>
    </row>
    <row r="8300" spans="1:6">
      <c r="A8300" s="3" t="s">
        <v>82</v>
      </c>
      <c r="B8300" s="3">
        <v>2011</v>
      </c>
      <c r="C8300" s="3">
        <v>423</v>
      </c>
      <c r="E8300" s="3">
        <v>-3.1812952000000001</v>
      </c>
      <c r="F8300" s="3">
        <v>55.485602999999998</v>
      </c>
    </row>
    <row r="8301" spans="1:6">
      <c r="A8301" s="3" t="s">
        <v>82</v>
      </c>
      <c r="B8301" s="3">
        <v>2011</v>
      </c>
      <c r="C8301" s="3">
        <v>423</v>
      </c>
      <c r="E8301" s="3">
        <v>-3.1812952000000001</v>
      </c>
      <c r="F8301" s="3">
        <v>55.485602999999998</v>
      </c>
    </row>
    <row r="8302" spans="1:6">
      <c r="A8302" s="3" t="s">
        <v>82</v>
      </c>
      <c r="B8302" s="3">
        <v>2011</v>
      </c>
      <c r="C8302" s="3">
        <v>423</v>
      </c>
      <c r="E8302" s="3">
        <v>-3.1812952000000001</v>
      </c>
      <c r="F8302" s="3">
        <v>55.485602999999998</v>
      </c>
    </row>
    <row r="8303" spans="1:6">
      <c r="A8303" s="3" t="s">
        <v>82</v>
      </c>
      <c r="B8303" s="3">
        <v>2011</v>
      </c>
      <c r="C8303" s="3">
        <v>423</v>
      </c>
      <c r="E8303" s="3">
        <v>-3.1812952000000001</v>
      </c>
      <c r="F8303" s="3">
        <v>55.485602999999998</v>
      </c>
    </row>
    <row r="8304" spans="1:6">
      <c r="A8304" s="3" t="s">
        <v>82</v>
      </c>
      <c r="B8304" s="3">
        <v>2011</v>
      </c>
      <c r="C8304" s="3">
        <v>423</v>
      </c>
      <c r="E8304" s="3">
        <v>-3.1812952000000001</v>
      </c>
      <c r="F8304" s="3">
        <v>55.485602999999998</v>
      </c>
    </row>
    <row r="8305" spans="1:6">
      <c r="A8305" s="3" t="s">
        <v>82</v>
      </c>
      <c r="B8305" s="3">
        <v>2011</v>
      </c>
      <c r="C8305" s="3">
        <v>423</v>
      </c>
      <c r="E8305" s="3">
        <v>-3.1812952000000001</v>
      </c>
      <c r="F8305" s="3">
        <v>55.485602999999998</v>
      </c>
    </row>
    <row r="8306" spans="1:6">
      <c r="A8306" s="3" t="s">
        <v>82</v>
      </c>
      <c r="B8306" s="3">
        <v>2012</v>
      </c>
      <c r="C8306" s="3">
        <v>423</v>
      </c>
      <c r="E8306" s="3">
        <v>-4.0588932</v>
      </c>
      <c r="F8306" s="3">
        <v>64.986289999999997</v>
      </c>
    </row>
    <row r="8307" spans="1:6">
      <c r="A8307" s="3" t="s">
        <v>82</v>
      </c>
      <c r="B8307" s="3">
        <v>2012</v>
      </c>
      <c r="C8307" s="3">
        <v>423</v>
      </c>
      <c r="E8307" s="3">
        <v>-4.0588932</v>
      </c>
      <c r="F8307" s="3">
        <v>64.986289999999997</v>
      </c>
    </row>
    <row r="8308" spans="1:6">
      <c r="A8308" s="3" t="s">
        <v>82</v>
      </c>
      <c r="B8308" s="3">
        <v>2012</v>
      </c>
      <c r="C8308" s="3">
        <v>423</v>
      </c>
      <c r="E8308" s="3">
        <v>-4.0588932</v>
      </c>
      <c r="F8308" s="3">
        <v>64.986289999999997</v>
      </c>
    </row>
    <row r="8309" spans="1:6">
      <c r="A8309" s="3" t="s">
        <v>82</v>
      </c>
      <c r="B8309" s="3">
        <v>2012</v>
      </c>
      <c r="C8309" s="3">
        <v>423</v>
      </c>
      <c r="E8309" s="3">
        <v>-4.0588932</v>
      </c>
      <c r="F8309" s="3">
        <v>64.986289999999997</v>
      </c>
    </row>
    <row r="8310" spans="1:6">
      <c r="A8310" s="3" t="s">
        <v>82</v>
      </c>
      <c r="B8310" s="3">
        <v>2012</v>
      </c>
      <c r="C8310" s="3">
        <v>423</v>
      </c>
      <c r="E8310" s="3">
        <v>-4.0588932</v>
      </c>
      <c r="F8310" s="3">
        <v>64.986289999999997</v>
      </c>
    </row>
    <row r="8311" spans="1:6">
      <c r="A8311" s="3" t="s">
        <v>82</v>
      </c>
      <c r="B8311" s="3">
        <v>2012</v>
      </c>
      <c r="C8311" s="3">
        <v>423</v>
      </c>
      <c r="E8311" s="3">
        <v>-4.0588932</v>
      </c>
      <c r="F8311" s="3">
        <v>64.986289999999997</v>
      </c>
    </row>
    <row r="8312" spans="1:6">
      <c r="A8312" s="3" t="s">
        <v>82</v>
      </c>
      <c r="B8312" s="3">
        <v>2012</v>
      </c>
      <c r="C8312" s="3">
        <v>423</v>
      </c>
      <c r="E8312" s="3">
        <v>-4.0588932</v>
      </c>
      <c r="F8312" s="3">
        <v>64.986289999999997</v>
      </c>
    </row>
    <row r="8313" spans="1:6">
      <c r="A8313" s="3" t="s">
        <v>82</v>
      </c>
      <c r="B8313" s="3">
        <v>2012</v>
      </c>
      <c r="C8313" s="3">
        <v>423</v>
      </c>
      <c r="E8313" s="3">
        <v>-4.0588932</v>
      </c>
      <c r="F8313" s="3">
        <v>64.986289999999997</v>
      </c>
    </row>
    <row r="8314" spans="1:6">
      <c r="A8314" s="3" t="s">
        <v>82</v>
      </c>
      <c r="B8314" s="3">
        <v>2012</v>
      </c>
      <c r="C8314" s="3">
        <v>423</v>
      </c>
      <c r="E8314" s="3">
        <v>-4.0588932</v>
      </c>
      <c r="F8314" s="3">
        <v>64.986289999999997</v>
      </c>
    </row>
    <row r="8315" spans="1:6">
      <c r="A8315" s="3" t="s">
        <v>82</v>
      </c>
      <c r="B8315" s="3">
        <v>2012</v>
      </c>
      <c r="C8315" s="3">
        <v>423</v>
      </c>
      <c r="E8315" s="3">
        <v>-4.0588932</v>
      </c>
      <c r="F8315" s="3">
        <v>64.986289999999997</v>
      </c>
    </row>
    <row r="8316" spans="1:6">
      <c r="A8316" s="3" t="s">
        <v>82</v>
      </c>
      <c r="B8316" s="3">
        <v>2012</v>
      </c>
      <c r="C8316" s="3">
        <v>423</v>
      </c>
      <c r="E8316" s="3">
        <v>-4.0588932</v>
      </c>
      <c r="F8316" s="3">
        <v>64.986289999999997</v>
      </c>
    </row>
    <row r="8317" spans="1:6">
      <c r="A8317" s="3" t="s">
        <v>82</v>
      </c>
      <c r="B8317" s="3">
        <v>2012</v>
      </c>
      <c r="C8317" s="3">
        <v>423</v>
      </c>
      <c r="E8317" s="3">
        <v>-4.0588932</v>
      </c>
      <c r="F8317" s="3">
        <v>64.986289999999997</v>
      </c>
    </row>
    <row r="8318" spans="1:6">
      <c r="A8318" s="3" t="s">
        <v>82</v>
      </c>
      <c r="B8318" s="3">
        <v>2013</v>
      </c>
      <c r="C8318" s="3">
        <v>423</v>
      </c>
      <c r="E8318" s="3">
        <v>-3.3381615</v>
      </c>
      <c r="F8318" s="3">
        <v>79.374611000000002</v>
      </c>
    </row>
    <row r="8319" spans="1:6">
      <c r="A8319" s="3" t="s">
        <v>82</v>
      </c>
      <c r="B8319" s="3">
        <v>2013</v>
      </c>
      <c r="C8319" s="3">
        <v>423</v>
      </c>
      <c r="E8319" s="3">
        <v>-3.3381615</v>
      </c>
      <c r="F8319" s="3">
        <v>79.374611000000002</v>
      </c>
    </row>
    <row r="8320" spans="1:6">
      <c r="A8320" s="3" t="s">
        <v>82</v>
      </c>
      <c r="B8320" s="3">
        <v>2013</v>
      </c>
      <c r="C8320" s="3">
        <v>423</v>
      </c>
      <c r="E8320" s="3">
        <v>-3.3381615</v>
      </c>
      <c r="F8320" s="3">
        <v>79.374611000000002</v>
      </c>
    </row>
    <row r="8321" spans="1:8">
      <c r="A8321" s="3" t="s">
        <v>82</v>
      </c>
      <c r="B8321" s="3">
        <v>2013</v>
      </c>
      <c r="C8321" s="3">
        <v>423</v>
      </c>
      <c r="E8321" s="3">
        <v>-3.3381615</v>
      </c>
      <c r="F8321" s="3">
        <v>79.374611000000002</v>
      </c>
    </row>
    <row r="8322" spans="1:8">
      <c r="A8322" s="3" t="s">
        <v>82</v>
      </c>
      <c r="B8322" s="3">
        <v>2013</v>
      </c>
      <c r="C8322" s="3">
        <v>423</v>
      </c>
      <c r="E8322" s="3">
        <v>-3.3381615</v>
      </c>
      <c r="F8322" s="3">
        <v>79.374611000000002</v>
      </c>
    </row>
    <row r="8323" spans="1:8">
      <c r="A8323" s="3" t="s">
        <v>82</v>
      </c>
      <c r="B8323" s="3">
        <v>2013</v>
      </c>
      <c r="C8323" s="3">
        <v>423</v>
      </c>
      <c r="E8323" s="3">
        <v>-3.3381615</v>
      </c>
      <c r="F8323" s="3">
        <v>79.374611000000002</v>
      </c>
    </row>
    <row r="8324" spans="1:8">
      <c r="A8324" s="3" t="s">
        <v>82</v>
      </c>
      <c r="B8324" s="3">
        <v>2013</v>
      </c>
      <c r="C8324" s="3">
        <v>423</v>
      </c>
      <c r="E8324" s="3">
        <v>-3.3381615</v>
      </c>
      <c r="F8324" s="3">
        <v>79.374611000000002</v>
      </c>
    </row>
    <row r="8325" spans="1:8">
      <c r="A8325" s="3" t="s">
        <v>82</v>
      </c>
      <c r="B8325" s="3">
        <v>2013</v>
      </c>
      <c r="C8325" s="3">
        <v>423</v>
      </c>
      <c r="E8325" s="3">
        <v>-3.3381615</v>
      </c>
      <c r="F8325" s="3">
        <v>79.374611000000002</v>
      </c>
    </row>
    <row r="8326" spans="1:8">
      <c r="A8326" s="3" t="s">
        <v>82</v>
      </c>
      <c r="B8326" s="3">
        <v>2013</v>
      </c>
      <c r="C8326" s="3">
        <v>423</v>
      </c>
      <c r="E8326" s="3">
        <v>-3.3381615</v>
      </c>
      <c r="F8326" s="3">
        <v>79.374611000000002</v>
      </c>
    </row>
    <row r="8327" spans="1:8">
      <c r="A8327" s="3" t="s">
        <v>82</v>
      </c>
      <c r="B8327" s="3">
        <v>2013</v>
      </c>
      <c r="C8327" s="3">
        <v>423</v>
      </c>
      <c r="E8327" s="3">
        <v>-3.3381615</v>
      </c>
      <c r="F8327" s="3">
        <v>79.374611000000002</v>
      </c>
    </row>
    <row r="8328" spans="1:8">
      <c r="A8328" s="3" t="s">
        <v>82</v>
      </c>
      <c r="B8328" s="3">
        <v>2013</v>
      </c>
      <c r="C8328" s="3">
        <v>423</v>
      </c>
      <c r="E8328" s="3">
        <v>-3.3381615</v>
      </c>
      <c r="F8328" s="3">
        <v>79.374611000000002</v>
      </c>
    </row>
    <row r="8329" spans="1:8">
      <c r="A8329" s="3" t="s">
        <v>82</v>
      </c>
      <c r="B8329" s="3">
        <v>2013</v>
      </c>
      <c r="C8329" s="3">
        <v>423</v>
      </c>
      <c r="E8329" s="3">
        <v>-3.3381615</v>
      </c>
      <c r="F8329" s="3">
        <v>79.374611000000002</v>
      </c>
    </row>
    <row r="8330" spans="1:8">
      <c r="A8330" s="3" t="s">
        <v>82</v>
      </c>
      <c r="B8330" s="3">
        <v>2014</v>
      </c>
      <c r="C8330" s="3">
        <v>423</v>
      </c>
      <c r="E8330" s="3">
        <v>-2.1209087000000002</v>
      </c>
      <c r="F8330" s="3">
        <v>102.91024</v>
      </c>
      <c r="G8330" s="3">
        <v>-0.25</v>
      </c>
    </row>
    <row r="8331" spans="1:8">
      <c r="A8331" s="3" t="s">
        <v>82</v>
      </c>
      <c r="B8331" s="3">
        <v>2014</v>
      </c>
      <c r="C8331" s="3">
        <v>423</v>
      </c>
      <c r="E8331" s="3">
        <v>-2.1209087000000002</v>
      </c>
      <c r="F8331" s="3">
        <v>102.91024</v>
      </c>
      <c r="G8331" s="3">
        <v>-0.25</v>
      </c>
      <c r="H8331" s="3">
        <v>-1.9052</v>
      </c>
    </row>
    <row r="8332" spans="1:8">
      <c r="A8332" s="3" t="s">
        <v>82</v>
      </c>
      <c r="B8332" s="3">
        <v>2014</v>
      </c>
      <c r="C8332" s="3">
        <v>423</v>
      </c>
      <c r="E8332" s="3">
        <v>-2.1209087000000002</v>
      </c>
      <c r="F8332" s="3">
        <v>102.91024</v>
      </c>
      <c r="G8332" s="3">
        <v>-0.25</v>
      </c>
      <c r="H8332" s="3">
        <v>-1.9052</v>
      </c>
    </row>
    <row r="8333" spans="1:8">
      <c r="A8333" s="3" t="s">
        <v>82</v>
      </c>
      <c r="B8333" s="3">
        <v>2014</v>
      </c>
      <c r="C8333" s="3">
        <v>423</v>
      </c>
      <c r="E8333" s="3">
        <v>-2.1209087000000002</v>
      </c>
      <c r="F8333" s="3">
        <v>102.91024</v>
      </c>
      <c r="G8333" s="3">
        <v>-0.6</v>
      </c>
      <c r="H8333" s="3">
        <v>-2.2302</v>
      </c>
    </row>
    <row r="8334" spans="1:8">
      <c r="A8334" s="3" t="s">
        <v>82</v>
      </c>
      <c r="B8334" s="3">
        <v>2014</v>
      </c>
      <c r="C8334" s="3">
        <v>423</v>
      </c>
      <c r="E8334" s="3">
        <v>-2.1209087000000002</v>
      </c>
      <c r="F8334" s="3">
        <v>102.91024</v>
      </c>
      <c r="G8334" s="3">
        <v>-0.6</v>
      </c>
      <c r="H8334" s="3">
        <v>-1.8278000000000001</v>
      </c>
    </row>
    <row r="8335" spans="1:8">
      <c r="A8335" s="3" t="s">
        <v>82</v>
      </c>
      <c r="B8335" s="3">
        <v>2014</v>
      </c>
      <c r="C8335" s="3">
        <v>423</v>
      </c>
      <c r="E8335" s="3">
        <v>-2.1209087000000002</v>
      </c>
      <c r="F8335" s="3">
        <v>102.91024</v>
      </c>
      <c r="G8335" s="3">
        <v>-0.6</v>
      </c>
      <c r="H8335" s="3">
        <v>-1.8278000000000001</v>
      </c>
    </row>
    <row r="8336" spans="1:8">
      <c r="A8336" s="3" t="s">
        <v>82</v>
      </c>
      <c r="B8336" s="3">
        <v>2014</v>
      </c>
      <c r="C8336" s="3">
        <v>423</v>
      </c>
      <c r="E8336" s="3">
        <v>-2.1209087000000002</v>
      </c>
      <c r="F8336" s="3">
        <v>102.91024</v>
      </c>
      <c r="G8336" s="3">
        <v>0.2</v>
      </c>
      <c r="H8336" s="3">
        <v>-1.8278000000000001</v>
      </c>
    </row>
    <row r="8337" spans="1:8">
      <c r="A8337" s="3" t="s">
        <v>82</v>
      </c>
      <c r="B8337" s="3">
        <v>2014</v>
      </c>
      <c r="C8337" s="3">
        <v>423</v>
      </c>
      <c r="E8337" s="3">
        <v>-2.1209087000000002</v>
      </c>
      <c r="F8337" s="3">
        <v>102.91024</v>
      </c>
      <c r="G8337" s="3">
        <v>0.2</v>
      </c>
      <c r="H8337" s="3">
        <v>-0.80120000000000002</v>
      </c>
    </row>
    <row r="8338" spans="1:8">
      <c r="A8338" s="3" t="s">
        <v>82</v>
      </c>
      <c r="B8338" s="3">
        <v>2014</v>
      </c>
      <c r="C8338" s="3">
        <v>423</v>
      </c>
      <c r="E8338" s="3">
        <v>-2.1209087000000002</v>
      </c>
      <c r="F8338" s="3">
        <v>102.91024</v>
      </c>
      <c r="G8338" s="3">
        <v>0.2</v>
      </c>
      <c r="H8338" s="3">
        <v>-0.80120000000000002</v>
      </c>
    </row>
    <row r="8339" spans="1:8">
      <c r="A8339" s="3" t="s">
        <v>82</v>
      </c>
      <c r="B8339" s="3">
        <v>2014</v>
      </c>
      <c r="C8339" s="3">
        <v>423</v>
      </c>
      <c r="E8339" s="3">
        <v>-2.1209087000000002</v>
      </c>
      <c r="F8339" s="3">
        <v>102.91024</v>
      </c>
      <c r="G8339" s="3">
        <v>-0.1</v>
      </c>
      <c r="H8339" s="3">
        <v>-0.80120000000000002</v>
      </c>
    </row>
    <row r="8340" spans="1:8">
      <c r="A8340" s="3" t="s">
        <v>82</v>
      </c>
      <c r="B8340" s="3">
        <v>2014</v>
      </c>
      <c r="C8340" s="3">
        <v>423</v>
      </c>
      <c r="E8340" s="3">
        <v>-2.1209087000000002</v>
      </c>
      <c r="F8340" s="3">
        <v>102.91024</v>
      </c>
      <c r="G8340" s="3">
        <v>-0.1</v>
      </c>
      <c r="H8340" s="3">
        <v>-5.4399999999999997E-2</v>
      </c>
    </row>
    <row r="8341" spans="1:8">
      <c r="A8341" s="3" t="s">
        <v>82</v>
      </c>
      <c r="B8341" s="3">
        <v>2014</v>
      </c>
      <c r="C8341" s="3">
        <v>423</v>
      </c>
      <c r="E8341" s="3">
        <v>-2.1209087000000002</v>
      </c>
      <c r="F8341" s="3">
        <v>102.91024</v>
      </c>
      <c r="G8341" s="3">
        <v>-0.1</v>
      </c>
      <c r="H8341" s="3">
        <v>-5.4399999999999997E-2</v>
      </c>
    </row>
    <row r="8342" spans="1:8">
      <c r="A8342" s="3" t="s">
        <v>82</v>
      </c>
      <c r="B8342" s="3">
        <v>2015</v>
      </c>
      <c r="C8342" s="3">
        <v>423</v>
      </c>
      <c r="E8342" s="3">
        <v>2.3887043000000001</v>
      </c>
      <c r="F8342" s="3">
        <v>109.08601</v>
      </c>
      <c r="G8342" s="3">
        <v>1.3</v>
      </c>
      <c r="H8342" s="3">
        <v>-0.1294003</v>
      </c>
    </row>
    <row r="8343" spans="1:8">
      <c r="A8343" s="3" t="s">
        <v>82</v>
      </c>
      <c r="B8343" s="3">
        <v>2015</v>
      </c>
      <c r="C8343" s="3">
        <v>423</v>
      </c>
      <c r="E8343" s="3">
        <v>2.3887043000000001</v>
      </c>
      <c r="F8343" s="3">
        <v>109.08601</v>
      </c>
      <c r="G8343" s="3">
        <v>1.3</v>
      </c>
      <c r="H8343" s="3">
        <v>-0.6996</v>
      </c>
    </row>
    <row r="8344" spans="1:8">
      <c r="A8344" s="3" t="s">
        <v>82</v>
      </c>
      <c r="B8344" s="3">
        <v>2015</v>
      </c>
      <c r="C8344" s="3">
        <v>423</v>
      </c>
      <c r="E8344" s="3">
        <v>2.3887043000000001</v>
      </c>
      <c r="F8344" s="3">
        <v>109.08601</v>
      </c>
      <c r="G8344" s="3">
        <v>1.3</v>
      </c>
      <c r="H8344" s="3">
        <v>-0.6996</v>
      </c>
    </row>
    <row r="8345" spans="1:8">
      <c r="A8345" s="3" t="s">
        <v>82</v>
      </c>
      <c r="B8345" s="3">
        <v>2015</v>
      </c>
      <c r="C8345" s="3">
        <v>423</v>
      </c>
      <c r="E8345" s="3">
        <v>2.3887043000000001</v>
      </c>
      <c r="F8345" s="3">
        <v>109.08601</v>
      </c>
      <c r="G8345" s="3">
        <v>1.1000000000000001</v>
      </c>
      <c r="H8345" s="3">
        <v>-0.624</v>
      </c>
    </row>
    <row r="8346" spans="1:8">
      <c r="A8346" s="3" t="s">
        <v>82</v>
      </c>
      <c r="B8346" s="3">
        <v>2015</v>
      </c>
      <c r="C8346" s="3">
        <v>423</v>
      </c>
      <c r="E8346" s="3">
        <v>2.3887043000000001</v>
      </c>
      <c r="F8346" s="3">
        <v>109.08601</v>
      </c>
      <c r="G8346" s="3">
        <v>1.1000000000000001</v>
      </c>
      <c r="H8346" s="3">
        <v>0.30199999999999999</v>
      </c>
    </row>
    <row r="8347" spans="1:8">
      <c r="A8347" s="3" t="s">
        <v>82</v>
      </c>
      <c r="B8347" s="3">
        <v>2015</v>
      </c>
      <c r="C8347" s="3">
        <v>423</v>
      </c>
      <c r="E8347" s="3">
        <v>2.3887043000000001</v>
      </c>
      <c r="F8347" s="3">
        <v>109.08601</v>
      </c>
      <c r="G8347" s="3">
        <v>1.1000000000000001</v>
      </c>
      <c r="H8347" s="3">
        <v>0.30199999999999999</v>
      </c>
    </row>
    <row r="8348" spans="1:8">
      <c r="A8348" s="3" t="s">
        <v>82</v>
      </c>
      <c r="B8348" s="3">
        <v>2015</v>
      </c>
      <c r="C8348" s="3">
        <v>423</v>
      </c>
      <c r="E8348" s="3">
        <v>2.3887043000000001</v>
      </c>
      <c r="F8348" s="3">
        <v>109.08601</v>
      </c>
      <c r="G8348" s="3">
        <v>1.5</v>
      </c>
      <c r="H8348" s="3">
        <v>0.30199999999999999</v>
      </c>
    </row>
    <row r="8349" spans="1:8">
      <c r="A8349" s="3" t="s">
        <v>82</v>
      </c>
      <c r="B8349" s="3">
        <v>2015</v>
      </c>
      <c r="C8349" s="3">
        <v>423</v>
      </c>
      <c r="E8349" s="3">
        <v>2.3887043000000001</v>
      </c>
      <c r="F8349" s="3">
        <v>109.08601</v>
      </c>
      <c r="G8349" s="3">
        <v>1.5</v>
      </c>
      <c r="H8349" s="3">
        <v>-1.8772</v>
      </c>
    </row>
    <row r="8350" spans="1:8">
      <c r="A8350" s="3" t="s">
        <v>82</v>
      </c>
      <c r="B8350" s="3">
        <v>2015</v>
      </c>
      <c r="C8350" s="3">
        <v>423</v>
      </c>
      <c r="E8350" s="3">
        <v>2.3887043000000001</v>
      </c>
      <c r="F8350" s="3">
        <v>109.08601</v>
      </c>
      <c r="G8350" s="3">
        <v>1.5</v>
      </c>
      <c r="H8350" s="3">
        <v>-1.8772</v>
      </c>
    </row>
    <row r="8351" spans="1:8">
      <c r="A8351" s="3" t="s">
        <v>82</v>
      </c>
      <c r="B8351" s="3">
        <v>2015</v>
      </c>
      <c r="C8351" s="3">
        <v>423</v>
      </c>
      <c r="E8351" s="3">
        <v>2.3887043000000001</v>
      </c>
      <c r="F8351" s="3">
        <v>109.08601</v>
      </c>
      <c r="G8351" s="3">
        <v>1.4</v>
      </c>
      <c r="H8351" s="3">
        <v>-1.8772</v>
      </c>
    </row>
    <row r="8352" spans="1:8">
      <c r="A8352" s="3" t="s">
        <v>82</v>
      </c>
      <c r="B8352" s="3">
        <v>2015</v>
      </c>
      <c r="C8352" s="3">
        <v>423</v>
      </c>
      <c r="E8352" s="3">
        <v>2.3887043000000001</v>
      </c>
      <c r="F8352" s="3">
        <v>109.08601</v>
      </c>
      <c r="G8352" s="3">
        <v>1.4</v>
      </c>
      <c r="H8352" s="3">
        <v>-1.002</v>
      </c>
    </row>
    <row r="8353" spans="1:8">
      <c r="A8353" s="3" t="s">
        <v>82</v>
      </c>
      <c r="B8353" s="3">
        <v>2015</v>
      </c>
      <c r="C8353" s="3">
        <v>423</v>
      </c>
      <c r="E8353" s="3">
        <v>2.3887043000000001</v>
      </c>
      <c r="F8353" s="3">
        <v>109.08601</v>
      </c>
      <c r="G8353" s="3">
        <v>1.4</v>
      </c>
      <c r="H8353" s="3">
        <v>-1.068667</v>
      </c>
    </row>
    <row r="8354" spans="1:8">
      <c r="A8354" s="3" t="s">
        <v>82</v>
      </c>
      <c r="B8354" s="3">
        <v>2016</v>
      </c>
      <c r="C8354" s="3">
        <v>423</v>
      </c>
      <c r="E8354" s="3">
        <v>1.4362223999999999</v>
      </c>
      <c r="F8354" s="3">
        <v>107.15900000000001</v>
      </c>
      <c r="G8354" s="3">
        <v>2</v>
      </c>
      <c r="H8354" s="3">
        <v>-1.068667</v>
      </c>
    </row>
    <row r="8355" spans="1:8">
      <c r="A8355" s="3" t="s">
        <v>82</v>
      </c>
      <c r="B8355" s="3">
        <v>2016</v>
      </c>
      <c r="C8355" s="3">
        <v>423</v>
      </c>
      <c r="E8355" s="3">
        <v>1.4362223999999999</v>
      </c>
      <c r="F8355" s="3">
        <v>107.15900000000001</v>
      </c>
      <c r="G8355" s="3">
        <v>2</v>
      </c>
      <c r="H8355" s="3">
        <v>-0.71786669999999997</v>
      </c>
    </row>
    <row r="8356" spans="1:8">
      <c r="A8356" s="3" t="s">
        <v>82</v>
      </c>
      <c r="B8356" s="3">
        <v>2016</v>
      </c>
      <c r="C8356" s="3">
        <v>423</v>
      </c>
      <c r="E8356" s="3">
        <v>1.4362223999999999</v>
      </c>
      <c r="F8356" s="3">
        <v>107.15900000000001</v>
      </c>
      <c r="G8356" s="3">
        <v>2</v>
      </c>
      <c r="H8356" s="3">
        <v>-0.71786669999999997</v>
      </c>
    </row>
    <row r="8357" spans="1:8">
      <c r="A8357" s="3" t="s">
        <v>82</v>
      </c>
      <c r="B8357" s="3">
        <v>2016</v>
      </c>
      <c r="C8357" s="3">
        <v>423</v>
      </c>
      <c r="E8357" s="3">
        <v>1.4362223999999999</v>
      </c>
      <c r="F8357" s="3">
        <v>107.15900000000001</v>
      </c>
      <c r="G8357" s="3">
        <v>2</v>
      </c>
      <c r="H8357" s="3">
        <v>-0.69266660000000002</v>
      </c>
    </row>
    <row r="8358" spans="1:8">
      <c r="A8358" s="3" t="s">
        <v>82</v>
      </c>
      <c r="B8358" s="3">
        <v>2016</v>
      </c>
      <c r="C8358" s="3">
        <v>423</v>
      </c>
      <c r="E8358" s="3">
        <v>1.4362223999999999</v>
      </c>
      <c r="F8358" s="3">
        <v>107.15900000000001</v>
      </c>
      <c r="G8358" s="3">
        <v>2</v>
      </c>
      <c r="H8358" s="3">
        <v>0.68493340000000003</v>
      </c>
    </row>
    <row r="8359" spans="1:8">
      <c r="A8359" s="3" t="s">
        <v>82</v>
      </c>
      <c r="B8359" s="3">
        <v>2016</v>
      </c>
      <c r="C8359" s="3">
        <v>423</v>
      </c>
      <c r="E8359" s="3">
        <v>1.4362223999999999</v>
      </c>
      <c r="F8359" s="3">
        <v>107.15900000000001</v>
      </c>
      <c r="G8359" s="3">
        <v>2</v>
      </c>
      <c r="H8359" s="3">
        <v>0.68493340000000003</v>
      </c>
    </row>
    <row r="8360" spans="1:8">
      <c r="A8360" s="3" t="s">
        <v>82</v>
      </c>
      <c r="B8360" s="3">
        <v>2016</v>
      </c>
      <c r="C8360" s="3">
        <v>423</v>
      </c>
      <c r="E8360" s="3">
        <v>1.4362223999999999</v>
      </c>
      <c r="F8360" s="3">
        <v>107.15900000000001</v>
      </c>
      <c r="G8360" s="3">
        <v>2.1</v>
      </c>
      <c r="H8360" s="3">
        <v>0.68493340000000003</v>
      </c>
    </row>
    <row r="8361" spans="1:8">
      <c r="A8361" s="3" t="s">
        <v>82</v>
      </c>
      <c r="B8361" s="3">
        <v>2016</v>
      </c>
      <c r="C8361" s="3">
        <v>423</v>
      </c>
      <c r="E8361" s="3">
        <v>1.4362223999999999</v>
      </c>
      <c r="F8361" s="3">
        <v>107.15900000000001</v>
      </c>
      <c r="G8361" s="3">
        <v>2.1</v>
      </c>
      <c r="H8361" s="3">
        <v>0.33213340000000002</v>
      </c>
    </row>
    <row r="8362" spans="1:8">
      <c r="A8362" s="3" t="s">
        <v>82</v>
      </c>
      <c r="B8362" s="3">
        <v>2016</v>
      </c>
      <c r="C8362" s="3">
        <v>423</v>
      </c>
      <c r="E8362" s="3">
        <v>1.4362223999999999</v>
      </c>
      <c r="F8362" s="3">
        <v>107.15900000000001</v>
      </c>
      <c r="G8362" s="3">
        <v>2.1</v>
      </c>
      <c r="H8362" s="3">
        <v>0.33213340000000002</v>
      </c>
    </row>
    <row r="8363" spans="1:8">
      <c r="A8363" s="3" t="s">
        <v>82</v>
      </c>
      <c r="B8363" s="3">
        <v>2016</v>
      </c>
      <c r="C8363" s="3">
        <v>423</v>
      </c>
      <c r="E8363" s="3">
        <v>1.4362223999999999</v>
      </c>
      <c r="F8363" s="3">
        <v>107.15900000000001</v>
      </c>
      <c r="G8363" s="3">
        <v>2.1</v>
      </c>
      <c r="H8363" s="3">
        <v>0.33213340000000002</v>
      </c>
    </row>
    <row r="8364" spans="1:8">
      <c r="A8364" s="3" t="s">
        <v>82</v>
      </c>
      <c r="B8364" s="3">
        <v>2016</v>
      </c>
      <c r="C8364" s="3">
        <v>423</v>
      </c>
      <c r="E8364" s="3">
        <v>1.4362223999999999</v>
      </c>
      <c r="F8364" s="3">
        <v>107.15900000000001</v>
      </c>
      <c r="G8364" s="3">
        <v>2.1</v>
      </c>
      <c r="H8364" s="3">
        <v>0.55000000000000004</v>
      </c>
    </row>
    <row r="8365" spans="1:8">
      <c r="A8365" s="3" t="s">
        <v>82</v>
      </c>
      <c r="B8365" s="3">
        <v>2016</v>
      </c>
      <c r="C8365" s="3">
        <v>423</v>
      </c>
      <c r="E8365" s="3">
        <v>1.4362223999999999</v>
      </c>
      <c r="F8365" s="3">
        <v>107.15900000000001</v>
      </c>
      <c r="G8365" s="3">
        <v>2.15</v>
      </c>
      <c r="H8365" s="3">
        <v>0.60040009999999999</v>
      </c>
    </row>
    <row r="8366" spans="1:8">
      <c r="A8366" s="3" t="s">
        <v>82</v>
      </c>
      <c r="B8366" s="3">
        <v>2017</v>
      </c>
      <c r="C8366" s="3">
        <v>423</v>
      </c>
      <c r="E8366" s="3">
        <v>2.0482632999999999</v>
      </c>
      <c r="F8366" s="3">
        <v>103.06403</v>
      </c>
      <c r="G8366" s="3">
        <v>2.1</v>
      </c>
      <c r="H8366" s="3">
        <v>0.60040009999999999</v>
      </c>
    </row>
    <row r="8367" spans="1:8">
      <c r="A8367" s="3" t="s">
        <v>82</v>
      </c>
      <c r="B8367" s="3">
        <v>2017</v>
      </c>
      <c r="C8367" s="3">
        <v>423</v>
      </c>
      <c r="E8367" s="3">
        <v>2.0482632999999999</v>
      </c>
      <c r="F8367" s="3">
        <v>103.06403</v>
      </c>
      <c r="G8367" s="3">
        <v>2.1</v>
      </c>
      <c r="H8367" s="3">
        <v>8.4133399999999997E-2</v>
      </c>
    </row>
    <row r="8368" spans="1:8">
      <c r="A8368" s="3" t="s">
        <v>82</v>
      </c>
      <c r="B8368" s="3">
        <v>2017</v>
      </c>
      <c r="C8368" s="3">
        <v>423</v>
      </c>
      <c r="E8368" s="3">
        <v>2.0482632999999999</v>
      </c>
      <c r="F8368" s="3">
        <v>103.06403</v>
      </c>
      <c r="G8368" s="3">
        <v>2.1</v>
      </c>
      <c r="H8368" s="3">
        <v>8.4133399999999997E-2</v>
      </c>
    </row>
    <row r="8369" spans="1:8">
      <c r="A8369" s="3" t="s">
        <v>82</v>
      </c>
      <c r="B8369" s="3">
        <v>2017</v>
      </c>
      <c r="C8369" s="3">
        <v>423</v>
      </c>
      <c r="E8369" s="3">
        <v>2.0482632999999999</v>
      </c>
      <c r="F8369" s="3">
        <v>103.06403</v>
      </c>
      <c r="G8369" s="3">
        <v>2.4</v>
      </c>
      <c r="H8369" s="3">
        <v>8.4133399999999997E-2</v>
      </c>
    </row>
    <row r="8370" spans="1:8">
      <c r="A8370" s="3" t="s">
        <v>82</v>
      </c>
      <c r="B8370" s="3">
        <v>2017</v>
      </c>
      <c r="C8370" s="3">
        <v>423</v>
      </c>
      <c r="E8370" s="3">
        <v>2.0482632999999999</v>
      </c>
      <c r="F8370" s="3">
        <v>103.06403</v>
      </c>
      <c r="G8370" s="3">
        <v>2.4</v>
      </c>
      <c r="H8370" s="3">
        <v>-0.46586660000000002</v>
      </c>
    </row>
    <row r="8371" spans="1:8">
      <c r="A8371" s="3" t="s">
        <v>82</v>
      </c>
      <c r="B8371" s="3">
        <v>2017</v>
      </c>
      <c r="C8371" s="3">
        <v>423</v>
      </c>
      <c r="E8371" s="3">
        <v>2.0482632999999999</v>
      </c>
      <c r="F8371" s="3">
        <v>103.06403</v>
      </c>
      <c r="G8371" s="3">
        <v>2.5</v>
      </c>
      <c r="H8371" s="3">
        <v>-0.46586660000000002</v>
      </c>
    </row>
    <row r="8372" spans="1:8">
      <c r="A8372" s="3" t="s">
        <v>82</v>
      </c>
      <c r="B8372" s="3">
        <v>2017</v>
      </c>
      <c r="C8372" s="3">
        <v>423</v>
      </c>
      <c r="E8372" s="3">
        <v>2.0482632999999999</v>
      </c>
      <c r="F8372" s="3">
        <v>103.06403</v>
      </c>
      <c r="G8372" s="3">
        <v>2.5</v>
      </c>
      <c r="H8372" s="3">
        <v>-0.51626660000000002</v>
      </c>
    </row>
    <row r="8373" spans="1:8">
      <c r="A8373" s="3" t="s">
        <v>82</v>
      </c>
      <c r="B8373" s="3">
        <v>2017</v>
      </c>
      <c r="C8373" s="3">
        <v>423</v>
      </c>
      <c r="E8373" s="3">
        <v>2.0482632999999999</v>
      </c>
      <c r="F8373" s="3">
        <v>103.06403</v>
      </c>
      <c r="G8373" s="3">
        <v>2.5</v>
      </c>
      <c r="H8373" s="3">
        <v>-0.2414666</v>
      </c>
    </row>
    <row r="8374" spans="1:8">
      <c r="A8374" s="3" t="s">
        <v>82</v>
      </c>
      <c r="B8374" s="3">
        <v>2017</v>
      </c>
      <c r="C8374" s="3">
        <v>423</v>
      </c>
      <c r="E8374" s="3">
        <v>2.0482632999999999</v>
      </c>
      <c r="F8374" s="3">
        <v>103.06403</v>
      </c>
      <c r="G8374" s="3">
        <v>2.5</v>
      </c>
      <c r="H8374" s="3">
        <v>-0.2414666</v>
      </c>
    </row>
    <row r="8375" spans="1:8">
      <c r="A8375" s="3" t="s">
        <v>82</v>
      </c>
      <c r="B8375" s="3">
        <v>2017</v>
      </c>
      <c r="C8375" s="3">
        <v>423</v>
      </c>
      <c r="E8375" s="3">
        <v>2.0482632999999999</v>
      </c>
      <c r="F8375" s="3">
        <v>103.06403</v>
      </c>
      <c r="G8375" s="3">
        <v>2.8</v>
      </c>
      <c r="H8375" s="3">
        <v>-0.2414666</v>
      </c>
    </row>
    <row r="8376" spans="1:8">
      <c r="A8376" s="3" t="s">
        <v>82</v>
      </c>
      <c r="B8376" s="3">
        <v>2017</v>
      </c>
      <c r="C8376" s="3">
        <v>423</v>
      </c>
      <c r="E8376" s="3">
        <v>2.0482632999999999</v>
      </c>
      <c r="F8376" s="3">
        <v>103.06403</v>
      </c>
      <c r="G8376" s="3">
        <v>2.8</v>
      </c>
      <c r="H8376" s="3">
        <v>-0.69840000000000002</v>
      </c>
    </row>
    <row r="8377" spans="1:8">
      <c r="A8377" s="3" t="s">
        <v>82</v>
      </c>
      <c r="B8377" s="3">
        <v>2017</v>
      </c>
      <c r="C8377" s="3">
        <v>423</v>
      </c>
      <c r="E8377" s="3">
        <v>2.0482632999999999</v>
      </c>
      <c r="F8377" s="3">
        <v>103.06403</v>
      </c>
      <c r="G8377" s="3">
        <v>2.8</v>
      </c>
      <c r="H8377" s="3">
        <v>-0.69840000000000002</v>
      </c>
    </row>
    <row r="8378" spans="1:8">
      <c r="A8378" s="3" t="s">
        <v>82</v>
      </c>
      <c r="B8378" s="3">
        <v>2018</v>
      </c>
      <c r="C8378" s="3">
        <v>423</v>
      </c>
      <c r="E8378" s="3">
        <v>1.9278303000000001</v>
      </c>
      <c r="F8378" s="3">
        <v>93.509911000000002</v>
      </c>
      <c r="G8378" s="3">
        <v>2.6</v>
      </c>
      <c r="H8378" s="3">
        <v>-0.74880000000000002</v>
      </c>
    </row>
    <row r="8379" spans="1:8">
      <c r="A8379" s="3" t="s">
        <v>82</v>
      </c>
      <c r="B8379" s="3">
        <v>2018</v>
      </c>
      <c r="C8379" s="3">
        <v>423</v>
      </c>
      <c r="E8379" s="3">
        <v>1.9278303000000001</v>
      </c>
      <c r="F8379" s="3">
        <v>93.509911000000002</v>
      </c>
      <c r="G8379" s="3">
        <v>2.6</v>
      </c>
      <c r="H8379" s="3">
        <v>-0.23293330000000001</v>
      </c>
    </row>
    <row r="8380" spans="1:8">
      <c r="A8380" s="3" t="s">
        <v>82</v>
      </c>
      <c r="B8380" s="3">
        <v>2018</v>
      </c>
      <c r="C8380" s="3">
        <v>423</v>
      </c>
      <c r="E8380" s="3">
        <v>1.9278303000000001</v>
      </c>
      <c r="F8380" s="3">
        <v>93.509911000000002</v>
      </c>
      <c r="G8380" s="3">
        <v>2.6</v>
      </c>
      <c r="H8380" s="3">
        <v>-0.23293330000000001</v>
      </c>
    </row>
    <row r="8381" spans="1:8">
      <c r="A8381" s="3" t="s">
        <v>82</v>
      </c>
      <c r="B8381" s="3">
        <v>2018</v>
      </c>
      <c r="C8381" s="3">
        <v>423</v>
      </c>
      <c r="E8381" s="3">
        <v>1.9278303000000001</v>
      </c>
      <c r="F8381" s="3">
        <v>93.509911000000002</v>
      </c>
      <c r="G8381" s="3">
        <v>2.6</v>
      </c>
      <c r="H8381" s="3">
        <v>-0.23293330000000001</v>
      </c>
    </row>
    <row r="8382" spans="1:8">
      <c r="A8382" s="3" t="s">
        <v>82</v>
      </c>
      <c r="B8382" s="3">
        <v>2018</v>
      </c>
      <c r="C8382" s="3">
        <v>423</v>
      </c>
      <c r="E8382" s="3">
        <v>1.9278303000000001</v>
      </c>
      <c r="F8382" s="3">
        <v>93.509911000000002</v>
      </c>
      <c r="G8382" s="3">
        <v>2.6</v>
      </c>
      <c r="H8382" s="3">
        <v>-4.8000099999999997E-2</v>
      </c>
    </row>
    <row r="8383" spans="1:8">
      <c r="A8383" s="3" t="s">
        <v>82</v>
      </c>
      <c r="B8383" s="3">
        <v>2018</v>
      </c>
      <c r="C8383" s="3">
        <v>423</v>
      </c>
      <c r="E8383" s="3">
        <v>1.9278303000000001</v>
      </c>
      <c r="F8383" s="3">
        <v>93.509911000000002</v>
      </c>
      <c r="G8383" s="3">
        <v>2.5499999999999998</v>
      </c>
      <c r="H8383" s="3">
        <v>-4.8000099999999997E-2</v>
      </c>
    </row>
    <row r="8384" spans="1:8">
      <c r="A8384" s="3" t="s">
        <v>82</v>
      </c>
      <c r="B8384" s="3">
        <v>2018</v>
      </c>
      <c r="C8384" s="3">
        <v>423</v>
      </c>
      <c r="E8384" s="3">
        <v>1.9278303000000001</v>
      </c>
      <c r="F8384" s="3">
        <v>93.509911000000002</v>
      </c>
      <c r="G8384" s="3">
        <v>2.75</v>
      </c>
      <c r="H8384" s="3">
        <v>-9.8400100000000004E-2</v>
      </c>
    </row>
    <row r="8385" spans="1:8">
      <c r="A8385" s="3" t="s">
        <v>82</v>
      </c>
      <c r="B8385" s="3">
        <v>2018</v>
      </c>
      <c r="C8385" s="3">
        <v>423</v>
      </c>
      <c r="E8385" s="3">
        <v>1.9278303000000001</v>
      </c>
      <c r="F8385" s="3">
        <v>93.509911000000002</v>
      </c>
      <c r="G8385" s="3">
        <v>2.75</v>
      </c>
      <c r="H8385" s="3">
        <v>0.32599990000000001</v>
      </c>
    </row>
    <row r="8386" spans="1:8">
      <c r="A8386" s="3" t="s">
        <v>82</v>
      </c>
      <c r="B8386" s="3">
        <v>2018</v>
      </c>
      <c r="C8386" s="3">
        <v>423</v>
      </c>
      <c r="E8386" s="3">
        <v>1.9278303000000001</v>
      </c>
      <c r="F8386" s="3">
        <v>93.509911000000002</v>
      </c>
      <c r="G8386" s="3">
        <v>2.8</v>
      </c>
      <c r="H8386" s="3">
        <v>0.3310399</v>
      </c>
    </row>
    <row r="8387" spans="1:8">
      <c r="A8387" s="3" t="s">
        <v>82</v>
      </c>
      <c r="B8387" s="3">
        <v>2018</v>
      </c>
      <c r="C8387" s="3">
        <v>423</v>
      </c>
      <c r="E8387" s="3">
        <v>1.9278303000000001</v>
      </c>
      <c r="F8387" s="3">
        <v>93.509911000000002</v>
      </c>
      <c r="G8387" s="3">
        <v>2.75</v>
      </c>
      <c r="H8387" s="3">
        <v>0.35119990000000001</v>
      </c>
    </row>
    <row r="8388" spans="1:8">
      <c r="A8388" s="3" t="s">
        <v>82</v>
      </c>
      <c r="B8388" s="3">
        <v>2018</v>
      </c>
      <c r="C8388" s="3">
        <v>423</v>
      </c>
      <c r="E8388" s="3">
        <v>1.9278303000000001</v>
      </c>
      <c r="F8388" s="3">
        <v>93.509911000000002</v>
      </c>
      <c r="G8388" s="3">
        <v>2.75</v>
      </c>
      <c r="H8388" s="3">
        <v>-2.6293299999999999E-2</v>
      </c>
    </row>
    <row r="8389" spans="1:8">
      <c r="A8389" s="3" t="s">
        <v>82</v>
      </c>
      <c r="B8389" s="3">
        <v>2018</v>
      </c>
      <c r="C8389" s="3">
        <v>423</v>
      </c>
      <c r="E8389" s="3">
        <v>1.9278303000000001</v>
      </c>
      <c r="F8389" s="3">
        <v>93.509911000000002</v>
      </c>
      <c r="G8389" s="3">
        <v>2.8</v>
      </c>
      <c r="H8389" s="3">
        <v>-5.1493299999999999E-2</v>
      </c>
    </row>
    <row r="8390" spans="1:8">
      <c r="A8390" s="3" t="s">
        <v>82</v>
      </c>
      <c r="B8390" s="3">
        <v>2019</v>
      </c>
      <c r="C8390" s="3">
        <v>423</v>
      </c>
      <c r="E8390" s="3">
        <v>2.0434945</v>
      </c>
      <c r="F8390" s="3">
        <v>99.177422000000007</v>
      </c>
      <c r="G8390" s="3">
        <v>2.5099999999999998</v>
      </c>
      <c r="H8390" s="3">
        <v>-8.1733200000000006E-2</v>
      </c>
    </row>
    <row r="8391" spans="1:8">
      <c r="A8391" s="3" t="s">
        <v>82</v>
      </c>
      <c r="B8391" s="3">
        <v>2019</v>
      </c>
      <c r="C8391" s="3">
        <v>423</v>
      </c>
      <c r="E8391" s="3">
        <v>2.0434945</v>
      </c>
      <c r="F8391" s="3">
        <v>99.177422000000007</v>
      </c>
      <c r="G8391" s="3">
        <v>2.5099999999999998</v>
      </c>
      <c r="H8391" s="3">
        <v>0.4613333</v>
      </c>
    </row>
    <row r="8392" spans="1:8">
      <c r="A8392" s="3" t="s">
        <v>82</v>
      </c>
      <c r="B8392" s="3">
        <v>2019</v>
      </c>
      <c r="C8392" s="3">
        <v>423</v>
      </c>
      <c r="E8392" s="3">
        <v>2.0434945</v>
      </c>
      <c r="F8392" s="3">
        <v>99.177422000000007</v>
      </c>
      <c r="G8392" s="3">
        <v>2.5099999999999998</v>
      </c>
      <c r="H8392" s="3">
        <v>0.45125330000000002</v>
      </c>
    </row>
    <row r="8393" spans="1:8">
      <c r="A8393" s="3" t="s">
        <v>82</v>
      </c>
      <c r="B8393" s="3">
        <v>2019</v>
      </c>
      <c r="C8393" s="3">
        <v>423</v>
      </c>
      <c r="E8393" s="3">
        <v>2.0434945</v>
      </c>
      <c r="F8393" s="3">
        <v>99.177422000000007</v>
      </c>
      <c r="G8393" s="3">
        <v>2.5</v>
      </c>
      <c r="H8393" s="3">
        <v>0.45125330000000002</v>
      </c>
    </row>
    <row r="8394" spans="1:8">
      <c r="A8394" s="3" t="s">
        <v>82</v>
      </c>
      <c r="B8394" s="3">
        <v>2019</v>
      </c>
      <c r="C8394" s="3">
        <v>423</v>
      </c>
      <c r="E8394" s="3">
        <v>2.0434945</v>
      </c>
      <c r="F8394" s="3">
        <v>99.177422000000007</v>
      </c>
      <c r="G8394" s="3">
        <v>2.5</v>
      </c>
      <c r="H8394" s="3">
        <v>0.16786690000000001</v>
      </c>
    </row>
    <row r="8395" spans="1:8">
      <c r="A8395" s="3" t="s">
        <v>82</v>
      </c>
      <c r="B8395" s="3">
        <v>2019</v>
      </c>
      <c r="C8395" s="3">
        <v>423</v>
      </c>
      <c r="E8395" s="3">
        <v>2.0434945</v>
      </c>
      <c r="F8395" s="3">
        <v>99.177422000000007</v>
      </c>
      <c r="G8395" s="3">
        <v>2.5</v>
      </c>
      <c r="H8395" s="3">
        <v>-8.2133100000000001E-2</v>
      </c>
    </row>
    <row r="8396" spans="1:8">
      <c r="A8396" s="3" t="s">
        <v>82</v>
      </c>
      <c r="B8396" s="3">
        <v>2019</v>
      </c>
      <c r="C8396" s="3">
        <v>423</v>
      </c>
      <c r="E8396" s="3">
        <v>2.0434945</v>
      </c>
      <c r="F8396" s="3">
        <v>99.177422000000007</v>
      </c>
      <c r="G8396" s="3">
        <v>2.8</v>
      </c>
      <c r="H8396" s="3">
        <v>-8.2133100000000001E-2</v>
      </c>
    </row>
    <row r="8397" spans="1:8">
      <c r="A8397" s="3" t="s">
        <v>82</v>
      </c>
      <c r="B8397" s="3">
        <v>2019</v>
      </c>
      <c r="C8397" s="3">
        <v>423</v>
      </c>
      <c r="E8397" s="3">
        <v>2.0434945</v>
      </c>
      <c r="F8397" s="3">
        <v>99.177422000000007</v>
      </c>
      <c r="G8397" s="3">
        <v>2.8</v>
      </c>
      <c r="H8397" s="3">
        <v>-3.1733200000000003E-2</v>
      </c>
    </row>
    <row r="8398" spans="1:8">
      <c r="A8398" s="3" t="s">
        <v>82</v>
      </c>
      <c r="B8398" s="3">
        <v>2019</v>
      </c>
      <c r="C8398" s="3">
        <v>423</v>
      </c>
      <c r="E8398" s="3">
        <v>2.0434945</v>
      </c>
      <c r="F8398" s="3">
        <v>99.177422000000007</v>
      </c>
      <c r="G8398" s="3">
        <v>2.8</v>
      </c>
      <c r="H8398" s="3">
        <v>-3.1733200000000003E-2</v>
      </c>
    </row>
    <row r="8399" spans="1:8">
      <c r="A8399" s="3" t="s">
        <v>82</v>
      </c>
      <c r="B8399" s="3">
        <v>2019</v>
      </c>
      <c r="C8399" s="3">
        <v>423</v>
      </c>
      <c r="E8399" s="3">
        <v>2.0434945</v>
      </c>
      <c r="F8399" s="3">
        <v>99.177422000000007</v>
      </c>
      <c r="G8399" s="3">
        <v>2.8</v>
      </c>
      <c r="H8399" s="3">
        <v>-3.1733200000000003E-2</v>
      </c>
    </row>
    <row r="8400" spans="1:8">
      <c r="A8400" s="3" t="s">
        <v>82</v>
      </c>
      <c r="B8400" s="3">
        <v>2019</v>
      </c>
      <c r="C8400" s="3">
        <v>423</v>
      </c>
      <c r="E8400" s="3">
        <v>2.0434945</v>
      </c>
      <c r="F8400" s="3">
        <v>99.177422000000007</v>
      </c>
      <c r="G8400" s="3">
        <v>2.8</v>
      </c>
      <c r="H8400" s="3">
        <v>-0.44206659999999998</v>
      </c>
    </row>
    <row r="8401" spans="1:8">
      <c r="A8401" s="3" t="s">
        <v>82</v>
      </c>
      <c r="B8401" s="3">
        <v>2019</v>
      </c>
      <c r="C8401" s="3">
        <v>423</v>
      </c>
      <c r="E8401" s="3">
        <v>2.0434945</v>
      </c>
      <c r="F8401" s="3">
        <v>99.177422000000007</v>
      </c>
      <c r="G8401" s="3">
        <v>2.8</v>
      </c>
      <c r="H8401" s="3">
        <v>0.2083333</v>
      </c>
    </row>
    <row r="8402" spans="1:8">
      <c r="A8402" s="3" t="s">
        <v>83</v>
      </c>
      <c r="B8402" s="3">
        <v>1995</v>
      </c>
      <c r="C8402" s="3">
        <v>532</v>
      </c>
      <c r="G8402" s="3">
        <v>5.4894740000000004</v>
      </c>
    </row>
    <row r="8403" spans="1:8">
      <c r="A8403" s="3" t="s">
        <v>83</v>
      </c>
      <c r="B8403" s="3">
        <v>1995</v>
      </c>
      <c r="C8403" s="3">
        <v>532</v>
      </c>
      <c r="G8403" s="3">
        <v>5.3894739999999999</v>
      </c>
    </row>
    <row r="8404" spans="1:8">
      <c r="A8404" s="3" t="s">
        <v>83</v>
      </c>
      <c r="B8404" s="3">
        <v>1995</v>
      </c>
      <c r="C8404" s="3">
        <v>532</v>
      </c>
      <c r="G8404" s="3">
        <v>5.3250000000000002</v>
      </c>
    </row>
    <row r="8405" spans="1:8">
      <c r="A8405" s="3" t="s">
        <v>83</v>
      </c>
      <c r="B8405" s="3">
        <v>1995</v>
      </c>
      <c r="C8405" s="3">
        <v>532</v>
      </c>
      <c r="G8405" s="3">
        <v>5.2380950000000004</v>
      </c>
    </row>
    <row r="8406" spans="1:8">
      <c r="A8406" s="3" t="s">
        <v>83</v>
      </c>
      <c r="B8406" s="3">
        <v>1995</v>
      </c>
      <c r="C8406" s="3">
        <v>532</v>
      </c>
      <c r="G8406" s="3">
        <v>5.266667</v>
      </c>
    </row>
    <row r="8407" spans="1:8">
      <c r="A8407" s="3" t="s">
        <v>83</v>
      </c>
      <c r="B8407" s="3">
        <v>1995</v>
      </c>
      <c r="C8407" s="3">
        <v>532</v>
      </c>
      <c r="G8407" s="3">
        <v>5.2450000000000001</v>
      </c>
    </row>
    <row r="8408" spans="1:8">
      <c r="A8408" s="3" t="s">
        <v>83</v>
      </c>
      <c r="B8408" s="3">
        <v>1995</v>
      </c>
      <c r="C8408" s="3">
        <v>532</v>
      </c>
      <c r="G8408" s="3">
        <v>5.2705880000000001</v>
      </c>
    </row>
    <row r="8409" spans="1:8">
      <c r="A8409" s="3" t="s">
        <v>83</v>
      </c>
      <c r="B8409" s="3">
        <v>1995</v>
      </c>
      <c r="C8409" s="3">
        <v>532</v>
      </c>
      <c r="G8409" s="3">
        <v>5.2705880000000001</v>
      </c>
    </row>
    <row r="8410" spans="1:8">
      <c r="A8410" s="3" t="s">
        <v>83</v>
      </c>
      <c r="B8410" s="3">
        <v>1995</v>
      </c>
      <c r="C8410" s="3">
        <v>532</v>
      </c>
      <c r="G8410" s="3">
        <v>5.0380950000000002</v>
      </c>
    </row>
    <row r="8411" spans="1:8">
      <c r="A8411" s="3" t="s">
        <v>83</v>
      </c>
      <c r="B8411" s="3">
        <v>1995</v>
      </c>
      <c r="C8411" s="3">
        <v>532</v>
      </c>
      <c r="G8411" s="3">
        <v>5.1117650000000001</v>
      </c>
    </row>
    <row r="8412" spans="1:8">
      <c r="A8412" s="3" t="s">
        <v>83</v>
      </c>
      <c r="B8412" s="3">
        <v>1995</v>
      </c>
      <c r="C8412" s="3">
        <v>532</v>
      </c>
      <c r="G8412" s="3">
        <v>5.1117650000000001</v>
      </c>
    </row>
    <row r="8413" spans="1:8">
      <c r="A8413" s="3" t="s">
        <v>83</v>
      </c>
      <c r="B8413" s="3">
        <v>1995</v>
      </c>
      <c r="C8413" s="3">
        <v>532</v>
      </c>
      <c r="G8413" s="3">
        <v>5.1117650000000001</v>
      </c>
    </row>
    <row r="8414" spans="1:8">
      <c r="A8414" s="3" t="s">
        <v>83</v>
      </c>
      <c r="B8414" s="3">
        <v>1996</v>
      </c>
      <c r="C8414" s="3">
        <v>532</v>
      </c>
      <c r="G8414" s="3">
        <v>5.0562500000000004</v>
      </c>
    </row>
    <row r="8415" spans="1:8">
      <c r="A8415" s="3" t="s">
        <v>83</v>
      </c>
      <c r="B8415" s="3">
        <v>1996</v>
      </c>
      <c r="C8415" s="3">
        <v>532</v>
      </c>
      <c r="G8415" s="3">
        <v>5.0562500000000004</v>
      </c>
    </row>
    <row r="8416" spans="1:8">
      <c r="A8416" s="3" t="s">
        <v>83</v>
      </c>
      <c r="B8416" s="3">
        <v>1996</v>
      </c>
      <c r="C8416" s="3">
        <v>532</v>
      </c>
      <c r="G8416" s="3">
        <v>5.2882350000000002</v>
      </c>
    </row>
    <row r="8417" spans="1:7">
      <c r="A8417" s="3" t="s">
        <v>83</v>
      </c>
      <c r="B8417" s="3">
        <v>1996</v>
      </c>
      <c r="C8417" s="3">
        <v>532</v>
      </c>
      <c r="G8417" s="3">
        <v>5.1722219999999997</v>
      </c>
    </row>
    <row r="8418" spans="1:7">
      <c r="A8418" s="3" t="s">
        <v>83</v>
      </c>
      <c r="B8418" s="3">
        <v>1996</v>
      </c>
      <c r="C8418" s="3">
        <v>532</v>
      </c>
      <c r="G8418" s="3">
        <v>5.177778</v>
      </c>
    </row>
    <row r="8419" spans="1:7">
      <c r="A8419" s="3" t="s">
        <v>83</v>
      </c>
      <c r="B8419" s="3">
        <v>1996</v>
      </c>
      <c r="C8419" s="3">
        <v>532</v>
      </c>
      <c r="G8419" s="3">
        <v>5.1111110000000002</v>
      </c>
    </row>
    <row r="8420" spans="1:7">
      <c r="A8420" s="3" t="s">
        <v>83</v>
      </c>
      <c r="B8420" s="3">
        <v>1996</v>
      </c>
      <c r="C8420" s="3">
        <v>532</v>
      </c>
      <c r="G8420" s="3">
        <v>5.1166669999999996</v>
      </c>
    </row>
    <row r="8421" spans="1:7">
      <c r="A8421" s="3" t="s">
        <v>83</v>
      </c>
      <c r="B8421" s="3">
        <v>1996</v>
      </c>
      <c r="C8421" s="3">
        <v>532</v>
      </c>
      <c r="G8421" s="3">
        <v>5.1210529999999999</v>
      </c>
    </row>
    <row r="8422" spans="1:7">
      <c r="A8422" s="3" t="s">
        <v>83</v>
      </c>
      <c r="B8422" s="3">
        <v>1996</v>
      </c>
      <c r="C8422" s="3">
        <v>532</v>
      </c>
      <c r="G8422" s="3">
        <v>5.2411770000000004</v>
      </c>
    </row>
    <row r="8423" spans="1:7">
      <c r="A8423" s="3" t="s">
        <v>83</v>
      </c>
      <c r="B8423" s="3">
        <v>1996</v>
      </c>
      <c r="C8423" s="3">
        <v>532</v>
      </c>
      <c r="G8423" s="3">
        <v>5.2149999999999999</v>
      </c>
    </row>
    <row r="8424" spans="1:7">
      <c r="A8424" s="3" t="s">
        <v>83</v>
      </c>
      <c r="B8424" s="3">
        <v>1996</v>
      </c>
      <c r="C8424" s="3">
        <v>532</v>
      </c>
      <c r="G8424" s="3">
        <v>5.2277779999999998</v>
      </c>
    </row>
    <row r="8425" spans="1:7">
      <c r="A8425" s="3" t="s">
        <v>83</v>
      </c>
      <c r="B8425" s="3">
        <v>1996</v>
      </c>
      <c r="C8425" s="3">
        <v>532</v>
      </c>
      <c r="G8425" s="3">
        <v>5.233333</v>
      </c>
    </row>
    <row r="8426" spans="1:7">
      <c r="A8426" s="3" t="s">
        <v>83</v>
      </c>
      <c r="B8426" s="3">
        <v>1997</v>
      </c>
      <c r="C8426" s="3">
        <v>532</v>
      </c>
      <c r="G8426" s="3">
        <v>5.6</v>
      </c>
    </row>
    <row r="8427" spans="1:7">
      <c r="A8427" s="3" t="s">
        <v>83</v>
      </c>
      <c r="B8427" s="3">
        <v>1997</v>
      </c>
      <c r="C8427" s="3">
        <v>532</v>
      </c>
      <c r="G8427" s="3">
        <v>5.5235300000000001</v>
      </c>
    </row>
    <row r="8428" spans="1:7">
      <c r="A8428" s="3" t="s">
        <v>83</v>
      </c>
      <c r="B8428" s="3">
        <v>1997</v>
      </c>
      <c r="C8428" s="3">
        <v>532</v>
      </c>
      <c r="G8428" s="3">
        <v>5.4736840000000004</v>
      </c>
    </row>
    <row r="8429" spans="1:7">
      <c r="A8429" s="3" t="s">
        <v>83</v>
      </c>
      <c r="B8429" s="3">
        <v>1997</v>
      </c>
      <c r="C8429" s="3">
        <v>532</v>
      </c>
      <c r="G8429" s="3">
        <v>5.5</v>
      </c>
    </row>
    <row r="8430" spans="1:7">
      <c r="A8430" s="3" t="s">
        <v>83</v>
      </c>
      <c r="B8430" s="3">
        <v>1997</v>
      </c>
      <c r="C8430" s="3">
        <v>532</v>
      </c>
      <c r="G8430" s="3">
        <v>5.4666670000000002</v>
      </c>
    </row>
    <row r="8431" spans="1:7">
      <c r="A8431" s="3" t="s">
        <v>83</v>
      </c>
      <c r="B8431" s="3">
        <v>1997</v>
      </c>
      <c r="C8431" s="3">
        <v>532</v>
      </c>
      <c r="G8431" s="3">
        <v>5.4588239999999999</v>
      </c>
    </row>
    <row r="8432" spans="1:7">
      <c r="A8432" s="3" t="s">
        <v>83</v>
      </c>
      <c r="B8432" s="3">
        <v>1997</v>
      </c>
      <c r="C8432" s="3">
        <v>532</v>
      </c>
      <c r="G8432" s="3">
        <v>5.5055560000000003</v>
      </c>
    </row>
    <row r="8433" spans="1:7">
      <c r="A8433" s="3" t="s">
        <v>83</v>
      </c>
      <c r="B8433" s="3">
        <v>1997</v>
      </c>
      <c r="C8433" s="3">
        <v>532</v>
      </c>
      <c r="G8433" s="3">
        <v>5.5055560000000003</v>
      </c>
    </row>
    <row r="8434" spans="1:7">
      <c r="A8434" s="3" t="s">
        <v>83</v>
      </c>
      <c r="B8434" s="3">
        <v>1997</v>
      </c>
      <c r="C8434" s="3">
        <v>532</v>
      </c>
      <c r="G8434" s="3">
        <v>5.3736839999999999</v>
      </c>
    </row>
    <row r="8435" spans="1:7">
      <c r="A8435" s="3" t="s">
        <v>83</v>
      </c>
      <c r="B8435" s="3">
        <v>1997</v>
      </c>
      <c r="C8435" s="3">
        <v>532</v>
      </c>
      <c r="G8435" s="3">
        <v>5.2722220000000002</v>
      </c>
    </row>
    <row r="8436" spans="1:7">
      <c r="A8436" s="3" t="s">
        <v>83</v>
      </c>
      <c r="B8436" s="3">
        <v>1997</v>
      </c>
      <c r="C8436" s="3">
        <v>532</v>
      </c>
      <c r="G8436" s="3">
        <v>3.9866670000000002</v>
      </c>
    </row>
    <row r="8437" spans="1:7">
      <c r="A8437" s="3" t="s">
        <v>83</v>
      </c>
      <c r="B8437" s="3">
        <v>1997</v>
      </c>
      <c r="C8437" s="3">
        <v>532</v>
      </c>
      <c r="G8437" s="3">
        <v>3.7</v>
      </c>
    </row>
    <row r="8438" spans="1:7">
      <c r="A8438" s="3" t="s">
        <v>83</v>
      </c>
      <c r="B8438" s="3">
        <v>1998</v>
      </c>
      <c r="C8438" s="3">
        <v>532</v>
      </c>
      <c r="G8438" s="3">
        <v>4.0307690000000003</v>
      </c>
    </row>
    <row r="8439" spans="1:7">
      <c r="A8439" s="3" t="s">
        <v>83</v>
      </c>
      <c r="B8439" s="3">
        <v>1998</v>
      </c>
      <c r="C8439" s="3">
        <v>532</v>
      </c>
      <c r="G8439" s="3">
        <v>4.3099999999999996</v>
      </c>
    </row>
    <row r="8440" spans="1:7">
      <c r="A8440" s="3" t="s">
        <v>83</v>
      </c>
      <c r="B8440" s="3">
        <v>1998</v>
      </c>
      <c r="C8440" s="3">
        <v>532</v>
      </c>
      <c r="G8440" s="3">
        <v>3.4692310000000002</v>
      </c>
    </row>
    <row r="8441" spans="1:7">
      <c r="A8441" s="3" t="s">
        <v>83</v>
      </c>
      <c r="B8441" s="3">
        <v>1998</v>
      </c>
      <c r="C8441" s="3">
        <v>532</v>
      </c>
      <c r="G8441" s="3">
        <v>3.85</v>
      </c>
    </row>
    <row r="8442" spans="1:7">
      <c r="A8442" s="3" t="s">
        <v>83</v>
      </c>
      <c r="B8442" s="3">
        <v>1998</v>
      </c>
      <c r="C8442" s="3">
        <v>532</v>
      </c>
      <c r="G8442" s="3">
        <v>3.55</v>
      </c>
    </row>
    <row r="8443" spans="1:7">
      <c r="A8443" s="3" t="s">
        <v>83</v>
      </c>
      <c r="B8443" s="3">
        <v>1998</v>
      </c>
      <c r="C8443" s="3">
        <v>532</v>
      </c>
      <c r="G8443" s="3">
        <v>0.96</v>
      </c>
    </row>
    <row r="8444" spans="1:7">
      <c r="A8444" s="3" t="s">
        <v>83</v>
      </c>
      <c r="B8444" s="3">
        <v>1998</v>
      </c>
      <c r="C8444" s="3">
        <v>532</v>
      </c>
      <c r="G8444" s="3">
        <v>0.92142860000000004</v>
      </c>
    </row>
    <row r="8445" spans="1:7">
      <c r="A8445" s="3" t="s">
        <v>83</v>
      </c>
      <c r="B8445" s="3">
        <v>1998</v>
      </c>
      <c r="C8445" s="3">
        <v>532</v>
      </c>
      <c r="G8445" s="3">
        <v>7.4999999999999997E-2</v>
      </c>
    </row>
    <row r="8446" spans="1:7">
      <c r="A8446" s="3" t="s">
        <v>83</v>
      </c>
      <c r="B8446" s="3">
        <v>1998</v>
      </c>
      <c r="C8446" s="3">
        <v>532</v>
      </c>
      <c r="G8446" s="3">
        <v>-2.8307690000000001</v>
      </c>
    </row>
    <row r="8447" spans="1:7">
      <c r="A8447" s="3" t="s">
        <v>83</v>
      </c>
      <c r="B8447" s="3">
        <v>1998</v>
      </c>
      <c r="C8447" s="3">
        <v>532</v>
      </c>
      <c r="G8447" s="3">
        <v>-1.761539</v>
      </c>
    </row>
    <row r="8448" spans="1:7">
      <c r="A8448" s="3" t="s">
        <v>83</v>
      </c>
      <c r="B8448" s="3">
        <v>1998</v>
      </c>
      <c r="C8448" s="3">
        <v>532</v>
      </c>
      <c r="G8448" s="3">
        <v>-1.507692</v>
      </c>
    </row>
    <row r="8449" spans="1:7">
      <c r="A8449" s="3" t="s">
        <v>83</v>
      </c>
      <c r="B8449" s="3">
        <v>1998</v>
      </c>
      <c r="C8449" s="3">
        <v>532</v>
      </c>
      <c r="G8449" s="3">
        <v>-0.8</v>
      </c>
    </row>
    <row r="8450" spans="1:7">
      <c r="A8450" s="3" t="s">
        <v>83</v>
      </c>
      <c r="B8450" s="3">
        <v>1999</v>
      </c>
      <c r="C8450" s="3">
        <v>532</v>
      </c>
      <c r="G8450" s="3">
        <v>1.933333</v>
      </c>
    </row>
    <row r="8451" spans="1:7">
      <c r="A8451" s="3" t="s">
        <v>83</v>
      </c>
      <c r="B8451" s="3">
        <v>1999</v>
      </c>
      <c r="C8451" s="3">
        <v>532</v>
      </c>
      <c r="G8451" s="3">
        <v>1.7</v>
      </c>
    </row>
    <row r="8452" spans="1:7">
      <c r="A8452" s="3" t="s">
        <v>83</v>
      </c>
      <c r="B8452" s="3">
        <v>1999</v>
      </c>
      <c r="C8452" s="3">
        <v>532</v>
      </c>
      <c r="G8452" s="3">
        <v>1.890909</v>
      </c>
    </row>
    <row r="8453" spans="1:7">
      <c r="A8453" s="3" t="s">
        <v>83</v>
      </c>
      <c r="B8453" s="3">
        <v>1999</v>
      </c>
      <c r="C8453" s="3">
        <v>532</v>
      </c>
      <c r="G8453" s="3">
        <v>1.9666669999999999</v>
      </c>
    </row>
    <row r="8454" spans="1:7">
      <c r="A8454" s="3" t="s">
        <v>83</v>
      </c>
      <c r="B8454" s="3">
        <v>1999</v>
      </c>
      <c r="C8454" s="3">
        <v>532</v>
      </c>
      <c r="G8454" s="3">
        <v>2.0428570000000001</v>
      </c>
    </row>
    <row r="8455" spans="1:7">
      <c r="A8455" s="3" t="s">
        <v>83</v>
      </c>
      <c r="B8455" s="3">
        <v>1999</v>
      </c>
      <c r="C8455" s="3">
        <v>532</v>
      </c>
      <c r="G8455" s="3">
        <v>1.95</v>
      </c>
    </row>
    <row r="8456" spans="1:7">
      <c r="A8456" s="3" t="s">
        <v>83</v>
      </c>
      <c r="B8456" s="3">
        <v>1999</v>
      </c>
      <c r="C8456" s="3">
        <v>532</v>
      </c>
      <c r="G8456" s="3">
        <v>2.1333329999999999</v>
      </c>
    </row>
    <row r="8457" spans="1:7">
      <c r="A8457" s="3" t="s">
        <v>83</v>
      </c>
      <c r="B8457" s="3">
        <v>1999</v>
      </c>
      <c r="C8457" s="3">
        <v>532</v>
      </c>
      <c r="G8457" s="3">
        <v>2.3461539999999999</v>
      </c>
    </row>
    <row r="8458" spans="1:7">
      <c r="A8458" s="3" t="s">
        <v>83</v>
      </c>
      <c r="B8458" s="3">
        <v>1999</v>
      </c>
      <c r="C8458" s="3">
        <v>532</v>
      </c>
      <c r="G8458" s="3">
        <v>2.8166669999999998</v>
      </c>
    </row>
    <row r="8459" spans="1:7">
      <c r="A8459" s="3" t="s">
        <v>83</v>
      </c>
      <c r="B8459" s="3">
        <v>1999</v>
      </c>
      <c r="C8459" s="3">
        <v>532</v>
      </c>
      <c r="G8459" s="3">
        <v>2.746667</v>
      </c>
    </row>
    <row r="8460" spans="1:7">
      <c r="A8460" s="3" t="s">
        <v>83</v>
      </c>
      <c r="B8460" s="3">
        <v>1999</v>
      </c>
      <c r="C8460" s="3">
        <v>532</v>
      </c>
      <c r="G8460" s="3">
        <v>2.9214289999999998</v>
      </c>
    </row>
    <row r="8461" spans="1:7">
      <c r="A8461" s="3" t="s">
        <v>83</v>
      </c>
      <c r="B8461" s="3">
        <v>1999</v>
      </c>
      <c r="C8461" s="3">
        <v>532</v>
      </c>
      <c r="G8461" s="3">
        <v>3.5533329999999999</v>
      </c>
    </row>
    <row r="8462" spans="1:7">
      <c r="A8462" s="3" t="s">
        <v>83</v>
      </c>
      <c r="B8462" s="3">
        <v>2000</v>
      </c>
      <c r="C8462" s="3">
        <v>532</v>
      </c>
      <c r="G8462" s="3">
        <v>4.16</v>
      </c>
    </row>
    <row r="8463" spans="1:7">
      <c r="A8463" s="3" t="s">
        <v>83</v>
      </c>
      <c r="B8463" s="3">
        <v>2000</v>
      </c>
      <c r="C8463" s="3">
        <v>532</v>
      </c>
      <c r="G8463" s="3">
        <v>4.1153849999999998</v>
      </c>
    </row>
    <row r="8464" spans="1:7">
      <c r="A8464" s="3" t="s">
        <v>83</v>
      </c>
      <c r="B8464" s="3">
        <v>2000</v>
      </c>
      <c r="C8464" s="3">
        <v>532</v>
      </c>
      <c r="G8464" s="3">
        <v>4.4153849999999997</v>
      </c>
    </row>
    <row r="8465" spans="1:7">
      <c r="A8465" s="3" t="s">
        <v>83</v>
      </c>
      <c r="B8465" s="3">
        <v>2000</v>
      </c>
      <c r="C8465" s="3">
        <v>532</v>
      </c>
      <c r="G8465" s="3">
        <v>4.6066669999999998</v>
      </c>
    </row>
    <row r="8466" spans="1:7">
      <c r="A8466" s="3" t="s">
        <v>83</v>
      </c>
      <c r="B8466" s="3">
        <v>2000</v>
      </c>
      <c r="C8466" s="3">
        <v>532</v>
      </c>
      <c r="G8466" s="3">
        <v>4.7</v>
      </c>
    </row>
    <row r="8467" spans="1:7">
      <c r="A8467" s="3" t="s">
        <v>83</v>
      </c>
      <c r="B8467" s="3">
        <v>2000</v>
      </c>
      <c r="C8467" s="3">
        <v>532</v>
      </c>
      <c r="G8467" s="3">
        <v>4.3631580000000003</v>
      </c>
    </row>
    <row r="8468" spans="1:7">
      <c r="A8468" s="3" t="s">
        <v>83</v>
      </c>
      <c r="B8468" s="3">
        <v>2000</v>
      </c>
      <c r="C8468" s="3">
        <v>532</v>
      </c>
      <c r="G8468" s="3">
        <v>4.3</v>
      </c>
    </row>
    <row r="8469" spans="1:7">
      <c r="A8469" s="3" t="s">
        <v>83</v>
      </c>
      <c r="B8469" s="3">
        <v>2000</v>
      </c>
      <c r="C8469" s="3">
        <v>532</v>
      </c>
      <c r="G8469" s="3">
        <v>4.2833329999999998</v>
      </c>
    </row>
    <row r="8470" spans="1:7">
      <c r="A8470" s="3" t="s">
        <v>83</v>
      </c>
      <c r="B8470" s="3">
        <v>2000</v>
      </c>
      <c r="C8470" s="3">
        <v>532</v>
      </c>
      <c r="G8470" s="3">
        <v>4.4315790000000002</v>
      </c>
    </row>
    <row r="8471" spans="1:7">
      <c r="A8471" s="3" t="s">
        <v>83</v>
      </c>
      <c r="B8471" s="3">
        <v>2000</v>
      </c>
      <c r="C8471" s="3">
        <v>532</v>
      </c>
      <c r="G8471" s="3">
        <v>4.4315790000000002</v>
      </c>
    </row>
    <row r="8472" spans="1:7">
      <c r="A8472" s="3" t="s">
        <v>83</v>
      </c>
      <c r="B8472" s="3">
        <v>2000</v>
      </c>
      <c r="C8472" s="3">
        <v>532</v>
      </c>
      <c r="G8472" s="3">
        <v>4.2699999999999996</v>
      </c>
    </row>
    <row r="8473" spans="1:7">
      <c r="A8473" s="3" t="s">
        <v>83</v>
      </c>
      <c r="B8473" s="3">
        <v>2000</v>
      </c>
      <c r="C8473" s="3">
        <v>532</v>
      </c>
      <c r="G8473" s="3">
        <v>4.2666659999999998</v>
      </c>
    </row>
    <row r="8474" spans="1:7">
      <c r="A8474" s="3" t="s">
        <v>83</v>
      </c>
      <c r="B8474" s="3">
        <v>2001</v>
      </c>
      <c r="C8474" s="3">
        <v>532</v>
      </c>
      <c r="G8474" s="3">
        <v>4.7857139999999996</v>
      </c>
    </row>
    <row r="8475" spans="1:7">
      <c r="A8475" s="3" t="s">
        <v>83</v>
      </c>
      <c r="B8475" s="3">
        <v>2001</v>
      </c>
      <c r="C8475" s="3">
        <v>532</v>
      </c>
      <c r="G8475" s="3">
        <v>4.7357139999999998</v>
      </c>
    </row>
    <row r="8476" spans="1:7">
      <c r="A8476" s="3" t="s">
        <v>83</v>
      </c>
      <c r="B8476" s="3">
        <v>2001</v>
      </c>
      <c r="C8476" s="3">
        <v>532</v>
      </c>
      <c r="G8476" s="3">
        <v>4.605556</v>
      </c>
    </row>
    <row r="8477" spans="1:7">
      <c r="A8477" s="3" t="s">
        <v>83</v>
      </c>
      <c r="B8477" s="3">
        <v>2001</v>
      </c>
      <c r="C8477" s="3">
        <v>532</v>
      </c>
      <c r="G8477" s="3">
        <v>4.6062500000000002</v>
      </c>
    </row>
    <row r="8478" spans="1:7">
      <c r="A8478" s="3" t="s">
        <v>83</v>
      </c>
      <c r="B8478" s="3">
        <v>2001</v>
      </c>
      <c r="C8478" s="3">
        <v>532</v>
      </c>
      <c r="G8478" s="3">
        <v>4.5210530000000002</v>
      </c>
    </row>
    <row r="8479" spans="1:7">
      <c r="A8479" s="3" t="s">
        <v>83</v>
      </c>
      <c r="B8479" s="3">
        <v>2001</v>
      </c>
      <c r="C8479" s="3">
        <v>532</v>
      </c>
      <c r="G8479" s="3">
        <v>4.5</v>
      </c>
    </row>
    <row r="8480" spans="1:7">
      <c r="A8480" s="3" t="s">
        <v>83</v>
      </c>
      <c r="B8480" s="3">
        <v>2001</v>
      </c>
      <c r="C8480" s="3">
        <v>532</v>
      </c>
      <c r="G8480" s="3">
        <v>4.4736840000000004</v>
      </c>
    </row>
    <row r="8481" spans="1:7">
      <c r="A8481" s="3" t="s">
        <v>83</v>
      </c>
      <c r="B8481" s="3">
        <v>2001</v>
      </c>
      <c r="C8481" s="3">
        <v>532</v>
      </c>
      <c r="G8481" s="3">
        <v>4.2777779999999996</v>
      </c>
    </row>
    <row r="8482" spans="1:7">
      <c r="A8482" s="3" t="s">
        <v>83</v>
      </c>
      <c r="B8482" s="3">
        <v>2001</v>
      </c>
      <c r="C8482" s="3">
        <v>532</v>
      </c>
      <c r="G8482" s="3">
        <v>3.5750000000000002</v>
      </c>
    </row>
    <row r="8483" spans="1:7">
      <c r="A8483" s="3" t="s">
        <v>83</v>
      </c>
      <c r="B8483" s="3">
        <v>2001</v>
      </c>
      <c r="C8483" s="3">
        <v>532</v>
      </c>
      <c r="G8483" s="3">
        <v>2.2941180000000001</v>
      </c>
    </row>
    <row r="8484" spans="1:7">
      <c r="A8484" s="3" t="s">
        <v>83</v>
      </c>
      <c r="B8484" s="3">
        <v>2001</v>
      </c>
      <c r="C8484" s="3">
        <v>532</v>
      </c>
      <c r="G8484" s="3">
        <v>1.8947369999999999</v>
      </c>
    </row>
    <row r="8485" spans="1:7">
      <c r="A8485" s="3" t="s">
        <v>83</v>
      </c>
      <c r="B8485" s="3">
        <v>2001</v>
      </c>
      <c r="C8485" s="3">
        <v>532</v>
      </c>
      <c r="G8485" s="3">
        <v>1.7777780000000001</v>
      </c>
    </row>
    <row r="8486" spans="1:7">
      <c r="A8486" s="3" t="s">
        <v>83</v>
      </c>
      <c r="B8486" s="3">
        <v>2002</v>
      </c>
      <c r="C8486" s="3">
        <v>532</v>
      </c>
      <c r="F8486" s="3">
        <v>3.2753994</v>
      </c>
      <c r="G8486" s="3">
        <v>4.4533329999999998</v>
      </c>
    </row>
    <row r="8487" spans="1:7">
      <c r="A8487" s="3" t="s">
        <v>83</v>
      </c>
      <c r="B8487" s="3">
        <v>2002</v>
      </c>
      <c r="C8487" s="3">
        <v>532</v>
      </c>
      <c r="F8487" s="3">
        <v>3.2753994</v>
      </c>
      <c r="G8487" s="3">
        <v>4.3611110000000002</v>
      </c>
    </row>
    <row r="8488" spans="1:7">
      <c r="A8488" s="3" t="s">
        <v>83</v>
      </c>
      <c r="B8488" s="3">
        <v>2002</v>
      </c>
      <c r="C8488" s="3">
        <v>532</v>
      </c>
      <c r="F8488" s="3">
        <v>3.2753994</v>
      </c>
      <c r="G8488" s="3">
        <v>4.3125</v>
      </c>
    </row>
    <row r="8489" spans="1:7">
      <c r="A8489" s="3" t="s">
        <v>83</v>
      </c>
      <c r="B8489" s="3">
        <v>2002</v>
      </c>
      <c r="C8489" s="3">
        <v>532</v>
      </c>
      <c r="F8489" s="3">
        <v>3.2753994</v>
      </c>
      <c r="G8489" s="3">
        <v>3.9437500000000001</v>
      </c>
    </row>
    <row r="8490" spans="1:7">
      <c r="A8490" s="3" t="s">
        <v>83</v>
      </c>
      <c r="B8490" s="3">
        <v>2002</v>
      </c>
      <c r="C8490" s="3">
        <v>532</v>
      </c>
      <c r="F8490" s="3">
        <v>3.2753994</v>
      </c>
      <c r="G8490" s="3">
        <v>3.8578950000000001</v>
      </c>
    </row>
    <row r="8491" spans="1:7">
      <c r="A8491" s="3" t="s">
        <v>83</v>
      </c>
      <c r="B8491" s="3">
        <v>2002</v>
      </c>
      <c r="C8491" s="3">
        <v>532</v>
      </c>
      <c r="F8491" s="3">
        <v>3.2753994</v>
      </c>
      <c r="G8491" s="3">
        <v>3.5249999999999999</v>
      </c>
    </row>
    <row r="8492" spans="1:7">
      <c r="A8492" s="3" t="s">
        <v>83</v>
      </c>
      <c r="B8492" s="3">
        <v>2002</v>
      </c>
      <c r="C8492" s="3">
        <v>532</v>
      </c>
      <c r="F8492" s="3">
        <v>3.2753994</v>
      </c>
      <c r="G8492" s="3">
        <v>3.6526320000000001</v>
      </c>
    </row>
    <row r="8493" spans="1:7">
      <c r="A8493" s="3" t="s">
        <v>83</v>
      </c>
      <c r="B8493" s="3">
        <v>2002</v>
      </c>
      <c r="C8493" s="3">
        <v>532</v>
      </c>
      <c r="F8493" s="3">
        <v>3.2753994</v>
      </c>
      <c r="G8493" s="3">
        <v>3.4117649999999999</v>
      </c>
    </row>
    <row r="8494" spans="1:7">
      <c r="A8494" s="3" t="s">
        <v>83</v>
      </c>
      <c r="B8494" s="3">
        <v>2002</v>
      </c>
      <c r="C8494" s="3">
        <v>532</v>
      </c>
      <c r="F8494" s="3">
        <v>3.2753994</v>
      </c>
      <c r="G8494" s="3">
        <v>3.285714</v>
      </c>
    </row>
    <row r="8495" spans="1:7">
      <c r="A8495" s="3" t="s">
        <v>83</v>
      </c>
      <c r="B8495" s="3">
        <v>2002</v>
      </c>
      <c r="C8495" s="3">
        <v>532</v>
      </c>
      <c r="F8495" s="3">
        <v>3.2753994</v>
      </c>
      <c r="G8495" s="3">
        <v>2.746667</v>
      </c>
    </row>
    <row r="8496" spans="1:7">
      <c r="A8496" s="3" t="s">
        <v>83</v>
      </c>
      <c r="B8496" s="3">
        <v>2002</v>
      </c>
      <c r="C8496" s="3">
        <v>532</v>
      </c>
      <c r="F8496" s="3">
        <v>3.2753994</v>
      </c>
      <c r="G8496" s="3">
        <v>2.6647059999999998</v>
      </c>
    </row>
    <row r="8497" spans="1:8">
      <c r="A8497" s="3" t="s">
        <v>83</v>
      </c>
      <c r="B8497" s="3">
        <v>2002</v>
      </c>
      <c r="C8497" s="3">
        <v>532</v>
      </c>
      <c r="F8497" s="3">
        <v>3.2753994</v>
      </c>
      <c r="G8497" s="3">
        <v>2.9142860000000002</v>
      </c>
    </row>
    <row r="8498" spans="1:8">
      <c r="A8498" s="3" t="s">
        <v>83</v>
      </c>
      <c r="B8498" s="3">
        <v>2003</v>
      </c>
      <c r="C8498" s="3">
        <v>532</v>
      </c>
      <c r="F8498" s="3">
        <v>3.5206165</v>
      </c>
      <c r="G8498" s="3">
        <v>3.3384619999999998</v>
      </c>
    </row>
    <row r="8499" spans="1:8">
      <c r="A8499" s="3" t="s">
        <v>83</v>
      </c>
      <c r="B8499" s="3">
        <v>2003</v>
      </c>
      <c r="C8499" s="3">
        <v>532</v>
      </c>
      <c r="F8499" s="3">
        <v>3.5206165</v>
      </c>
      <c r="G8499" s="3">
        <v>3.2214290000000001</v>
      </c>
    </row>
    <row r="8500" spans="1:8">
      <c r="A8500" s="3" t="s">
        <v>83</v>
      </c>
      <c r="B8500" s="3">
        <v>2003</v>
      </c>
      <c r="C8500" s="3">
        <v>532</v>
      </c>
      <c r="F8500" s="3">
        <v>3.5206165</v>
      </c>
      <c r="G8500" s="3">
        <v>3.4307690000000002</v>
      </c>
    </row>
    <row r="8501" spans="1:8">
      <c r="A8501" s="3" t="s">
        <v>83</v>
      </c>
      <c r="B8501" s="3">
        <v>2003</v>
      </c>
      <c r="C8501" s="3">
        <v>532</v>
      </c>
      <c r="F8501" s="3">
        <v>3.5206165</v>
      </c>
      <c r="G8501" s="3">
        <v>3.4352939999999998</v>
      </c>
    </row>
    <row r="8502" spans="1:8">
      <c r="A8502" s="3" t="s">
        <v>83</v>
      </c>
      <c r="B8502" s="3">
        <v>2003</v>
      </c>
      <c r="C8502" s="3">
        <v>532</v>
      </c>
      <c r="F8502" s="3">
        <v>3.5206165</v>
      </c>
      <c r="G8502" s="3">
        <v>3.96</v>
      </c>
    </row>
    <row r="8503" spans="1:8">
      <c r="A8503" s="3" t="s">
        <v>83</v>
      </c>
      <c r="B8503" s="3">
        <v>2003</v>
      </c>
      <c r="C8503" s="3">
        <v>532</v>
      </c>
      <c r="F8503" s="3">
        <v>3.5206165</v>
      </c>
      <c r="G8503" s="3">
        <v>3.826667</v>
      </c>
    </row>
    <row r="8504" spans="1:8">
      <c r="A8504" s="3" t="s">
        <v>83</v>
      </c>
      <c r="B8504" s="3">
        <v>2003</v>
      </c>
      <c r="C8504" s="3">
        <v>532</v>
      </c>
      <c r="F8504" s="3">
        <v>3.5206165</v>
      </c>
      <c r="G8504" s="3">
        <v>3.96</v>
      </c>
      <c r="H8504" s="3">
        <v>-0.37534479999999998</v>
      </c>
    </row>
    <row r="8505" spans="1:8">
      <c r="A8505" s="3" t="s">
        <v>83</v>
      </c>
      <c r="B8505" s="3">
        <v>2003</v>
      </c>
      <c r="C8505" s="3">
        <v>532</v>
      </c>
      <c r="F8505" s="3">
        <v>3.5206165</v>
      </c>
      <c r="G8505" s="3">
        <v>3.9533330000000002</v>
      </c>
      <c r="H8505" s="3">
        <v>-0.43665530000000002</v>
      </c>
    </row>
    <row r="8506" spans="1:8">
      <c r="A8506" s="3" t="s">
        <v>83</v>
      </c>
      <c r="B8506" s="3">
        <v>2003</v>
      </c>
      <c r="C8506" s="3">
        <v>532</v>
      </c>
      <c r="F8506" s="3">
        <v>3.5206165</v>
      </c>
      <c r="G8506" s="3">
        <v>4.2866669999999996</v>
      </c>
      <c r="H8506" s="3">
        <v>-0.35818850000000002</v>
      </c>
    </row>
    <row r="8507" spans="1:8">
      <c r="A8507" s="3" t="s">
        <v>83</v>
      </c>
      <c r="B8507" s="3">
        <v>2003</v>
      </c>
      <c r="C8507" s="3">
        <v>532</v>
      </c>
      <c r="F8507" s="3">
        <v>3.5206165</v>
      </c>
      <c r="G8507" s="3">
        <v>4.4937500000000004</v>
      </c>
      <c r="H8507" s="3">
        <v>-0.30023490000000003</v>
      </c>
    </row>
    <row r="8508" spans="1:8">
      <c r="A8508" s="3" t="s">
        <v>83</v>
      </c>
      <c r="B8508" s="3">
        <v>2003</v>
      </c>
      <c r="C8508" s="3">
        <v>532</v>
      </c>
      <c r="F8508" s="3">
        <v>3.5206165</v>
      </c>
      <c r="G8508" s="3">
        <v>4.6333330000000004</v>
      </c>
      <c r="H8508" s="3">
        <v>-2.0383100000000001E-2</v>
      </c>
    </row>
    <row r="8509" spans="1:8">
      <c r="A8509" s="3" t="s">
        <v>83</v>
      </c>
      <c r="B8509" s="3">
        <v>2003</v>
      </c>
      <c r="C8509" s="3">
        <v>532</v>
      </c>
      <c r="F8509" s="3">
        <v>3.5206165</v>
      </c>
      <c r="G8509" s="3">
        <v>5.0199999999999996</v>
      </c>
      <c r="H8509" s="3">
        <v>-2.0994999999999998E-3</v>
      </c>
    </row>
    <row r="8510" spans="1:8">
      <c r="A8510" s="3" t="s">
        <v>83</v>
      </c>
      <c r="B8510" s="3">
        <v>2004</v>
      </c>
      <c r="C8510" s="3">
        <v>532</v>
      </c>
      <c r="F8510" s="3">
        <v>1.5808766999999999</v>
      </c>
      <c r="G8510" s="3">
        <v>4.5076919999999996</v>
      </c>
      <c r="H8510" s="3">
        <v>-9.44276E-2</v>
      </c>
    </row>
    <row r="8511" spans="1:8">
      <c r="A8511" s="3" t="s">
        <v>83</v>
      </c>
      <c r="B8511" s="3">
        <v>2004</v>
      </c>
      <c r="C8511" s="3">
        <v>532</v>
      </c>
      <c r="F8511" s="3">
        <v>1.5808766999999999</v>
      </c>
      <c r="G8511" s="3">
        <v>4.4249999999999998</v>
      </c>
    </row>
    <row r="8512" spans="1:8">
      <c r="A8512" s="3" t="s">
        <v>83</v>
      </c>
      <c r="B8512" s="3">
        <v>2004</v>
      </c>
      <c r="C8512" s="3">
        <v>532</v>
      </c>
      <c r="F8512" s="3">
        <v>1.5808766999999999</v>
      </c>
      <c r="G8512" s="3">
        <v>4.4819500000000003</v>
      </c>
    </row>
    <row r="8513" spans="1:8">
      <c r="A8513" s="3" t="s">
        <v>83</v>
      </c>
      <c r="B8513" s="3">
        <v>2004</v>
      </c>
      <c r="C8513" s="3">
        <v>532</v>
      </c>
      <c r="F8513" s="3">
        <v>1.5808766999999999</v>
      </c>
      <c r="G8513" s="3">
        <v>4.5702579999999999</v>
      </c>
    </row>
    <row r="8514" spans="1:8">
      <c r="A8514" s="3" t="s">
        <v>83</v>
      </c>
      <c r="B8514" s="3">
        <v>2004</v>
      </c>
      <c r="C8514" s="3">
        <v>532</v>
      </c>
      <c r="F8514" s="3">
        <v>1.5808766999999999</v>
      </c>
      <c r="G8514" s="3">
        <v>4.4624509999999997</v>
      </c>
      <c r="H8514" s="3">
        <v>1.0837969999999999</v>
      </c>
    </row>
    <row r="8515" spans="1:8">
      <c r="A8515" s="3" t="s">
        <v>83</v>
      </c>
      <c r="B8515" s="3">
        <v>2004</v>
      </c>
      <c r="C8515" s="3">
        <v>532</v>
      </c>
      <c r="F8515" s="3">
        <v>1.5808766999999999</v>
      </c>
      <c r="G8515" s="3">
        <v>4.5282099999999996</v>
      </c>
      <c r="H8515" s="3">
        <v>1.425101</v>
      </c>
    </row>
    <row r="8516" spans="1:8">
      <c r="A8516" s="3" t="s">
        <v>83</v>
      </c>
      <c r="B8516" s="3">
        <v>2004</v>
      </c>
      <c r="C8516" s="3">
        <v>532</v>
      </c>
      <c r="F8516" s="3">
        <v>1.5808766999999999</v>
      </c>
      <c r="G8516" s="3">
        <v>4.5561680000000004</v>
      </c>
      <c r="H8516" s="3">
        <v>1.4372480000000001</v>
      </c>
    </row>
    <row r="8517" spans="1:8">
      <c r="A8517" s="3" t="s">
        <v>83</v>
      </c>
      <c r="B8517" s="3">
        <v>2004</v>
      </c>
      <c r="C8517" s="3">
        <v>532</v>
      </c>
      <c r="F8517" s="3">
        <v>1.5808766999999999</v>
      </c>
      <c r="G8517" s="3">
        <v>4.5250149999999998</v>
      </c>
      <c r="H8517" s="3">
        <v>1.6296470000000001</v>
      </c>
    </row>
    <row r="8518" spans="1:8">
      <c r="A8518" s="3" t="s">
        <v>83</v>
      </c>
      <c r="B8518" s="3">
        <v>2004</v>
      </c>
      <c r="C8518" s="3">
        <v>532</v>
      </c>
      <c r="F8518" s="3">
        <v>1.5808766999999999</v>
      </c>
      <c r="G8518" s="3">
        <v>4.6009339999999996</v>
      </c>
      <c r="H8518" s="3">
        <v>1.695441</v>
      </c>
    </row>
    <row r="8519" spans="1:8">
      <c r="A8519" s="3" t="s">
        <v>83</v>
      </c>
      <c r="B8519" s="3">
        <v>2004</v>
      </c>
      <c r="C8519" s="3">
        <v>532</v>
      </c>
      <c r="F8519" s="3">
        <v>1.5808766999999999</v>
      </c>
      <c r="G8519" s="3">
        <v>4.5676670000000001</v>
      </c>
      <c r="H8519" s="3">
        <v>1.6522859999999999</v>
      </c>
    </row>
    <row r="8520" spans="1:8">
      <c r="A8520" s="3" t="s">
        <v>83</v>
      </c>
      <c r="B8520" s="3">
        <v>2004</v>
      </c>
      <c r="C8520" s="3">
        <v>532</v>
      </c>
      <c r="F8520" s="3">
        <v>1.5808766999999999</v>
      </c>
      <c r="G8520" s="3">
        <v>4.5492530000000002</v>
      </c>
      <c r="H8520" s="3">
        <v>1.7804990000000001</v>
      </c>
    </row>
    <row r="8521" spans="1:8">
      <c r="A8521" s="3" t="s">
        <v>83</v>
      </c>
      <c r="B8521" s="3">
        <v>2004</v>
      </c>
      <c r="C8521" s="3">
        <v>532</v>
      </c>
      <c r="F8521" s="3">
        <v>1.5808766999999999</v>
      </c>
      <c r="G8521" s="3">
        <v>4.6245940000000001</v>
      </c>
      <c r="H8521" s="3">
        <v>2.0212910000000002</v>
      </c>
    </row>
    <row r="8522" spans="1:8">
      <c r="A8522" s="3" t="s">
        <v>83</v>
      </c>
      <c r="B8522" s="3">
        <v>2005</v>
      </c>
      <c r="C8522" s="3">
        <v>532</v>
      </c>
      <c r="F8522" s="3">
        <v>1.5033884</v>
      </c>
      <c r="G8522" s="3">
        <v>4.4937950000000004</v>
      </c>
      <c r="H8522" s="3">
        <v>2.1818170000000001</v>
      </c>
    </row>
    <row r="8523" spans="1:8">
      <c r="A8523" s="3" t="s">
        <v>83</v>
      </c>
      <c r="B8523" s="3">
        <v>2005</v>
      </c>
      <c r="C8523" s="3">
        <v>532</v>
      </c>
      <c r="F8523" s="3">
        <v>1.5033884</v>
      </c>
      <c r="G8523" s="3">
        <v>4.4768850000000002</v>
      </c>
    </row>
    <row r="8524" spans="1:8">
      <c r="A8524" s="3" t="s">
        <v>83</v>
      </c>
      <c r="B8524" s="3">
        <v>2005</v>
      </c>
      <c r="C8524" s="3">
        <v>532</v>
      </c>
      <c r="F8524" s="3">
        <v>1.5033884</v>
      </c>
      <c r="G8524" s="3">
        <v>4.2976169999999998</v>
      </c>
    </row>
    <row r="8525" spans="1:8">
      <c r="A8525" s="3" t="s">
        <v>83</v>
      </c>
      <c r="B8525" s="3">
        <v>2005</v>
      </c>
      <c r="C8525" s="3">
        <v>532</v>
      </c>
      <c r="F8525" s="3">
        <v>1.5033884</v>
      </c>
      <c r="G8525" s="3">
        <v>4.4533750000000003</v>
      </c>
    </row>
    <row r="8526" spans="1:8">
      <c r="A8526" s="3" t="s">
        <v>83</v>
      </c>
      <c r="B8526" s="3">
        <v>2005</v>
      </c>
      <c r="C8526" s="3">
        <v>532</v>
      </c>
      <c r="F8526" s="3">
        <v>1.5033884</v>
      </c>
      <c r="G8526" s="3">
        <v>4.4287910000000004</v>
      </c>
      <c r="H8526" s="3">
        <v>0.28915439999999998</v>
      </c>
    </row>
    <row r="8527" spans="1:8">
      <c r="A8527" s="3" t="s">
        <v>83</v>
      </c>
      <c r="B8527" s="3">
        <v>2005</v>
      </c>
      <c r="C8527" s="3">
        <v>532</v>
      </c>
      <c r="F8527" s="3">
        <v>1.5033884</v>
      </c>
      <c r="G8527" s="3">
        <v>4.3608359999999999</v>
      </c>
      <c r="H8527" s="3">
        <v>0.87854750000000004</v>
      </c>
    </row>
    <row r="8528" spans="1:8">
      <c r="A8528" s="3" t="s">
        <v>83</v>
      </c>
      <c r="B8528" s="3">
        <v>2005</v>
      </c>
      <c r="C8528" s="3">
        <v>532</v>
      </c>
      <c r="F8528" s="3">
        <v>1.5033884</v>
      </c>
      <c r="G8528" s="3">
        <v>4.2938330000000002</v>
      </c>
      <c r="H8528" s="3">
        <v>0.82830709999999996</v>
      </c>
    </row>
    <row r="8529" spans="1:8">
      <c r="A8529" s="3" t="s">
        <v>83</v>
      </c>
      <c r="B8529" s="3">
        <v>2005</v>
      </c>
      <c r="C8529" s="3">
        <v>532</v>
      </c>
      <c r="F8529" s="3">
        <v>1.5033884</v>
      </c>
      <c r="G8529" s="3">
        <v>4.3320030000000003</v>
      </c>
      <c r="H8529" s="3">
        <v>0.78509099999999998</v>
      </c>
    </row>
    <row r="8530" spans="1:8">
      <c r="A8530" s="3" t="s">
        <v>83</v>
      </c>
      <c r="B8530" s="3">
        <v>2005</v>
      </c>
      <c r="C8530" s="3">
        <v>532</v>
      </c>
      <c r="F8530" s="3">
        <v>1.5033884</v>
      </c>
      <c r="G8530" s="3">
        <v>4.4234720000000003</v>
      </c>
      <c r="H8530" s="3">
        <v>0.8462963</v>
      </c>
    </row>
    <row r="8531" spans="1:8">
      <c r="A8531" s="3" t="s">
        <v>83</v>
      </c>
      <c r="B8531" s="3">
        <v>2005</v>
      </c>
      <c r="C8531" s="3">
        <v>532</v>
      </c>
      <c r="F8531" s="3">
        <v>1.5033884</v>
      </c>
      <c r="G8531" s="3">
        <v>4.3893680000000002</v>
      </c>
      <c r="H8531" s="3">
        <v>0.72665449999999998</v>
      </c>
    </row>
    <row r="8532" spans="1:8">
      <c r="A8532" s="3" t="s">
        <v>83</v>
      </c>
      <c r="B8532" s="3">
        <v>2005</v>
      </c>
      <c r="C8532" s="3">
        <v>532</v>
      </c>
      <c r="F8532" s="3">
        <v>1.5033884</v>
      </c>
      <c r="G8532" s="3">
        <v>4.5090279999999998</v>
      </c>
      <c r="H8532" s="3">
        <v>0.77265569999999995</v>
      </c>
    </row>
    <row r="8533" spans="1:8">
      <c r="A8533" s="3" t="s">
        <v>83</v>
      </c>
      <c r="B8533" s="3">
        <v>2005</v>
      </c>
      <c r="C8533" s="3">
        <v>532</v>
      </c>
      <c r="F8533" s="3">
        <v>1.5033884</v>
      </c>
      <c r="G8533" s="3">
        <v>4.961964</v>
      </c>
      <c r="H8533" s="3">
        <v>0.62162819999999996</v>
      </c>
    </row>
    <row r="8534" spans="1:8">
      <c r="A8534" s="3" t="s">
        <v>83</v>
      </c>
      <c r="B8534" s="3">
        <v>2006</v>
      </c>
      <c r="C8534" s="3">
        <v>532</v>
      </c>
      <c r="E8534" s="3">
        <v>0.28028726999999998</v>
      </c>
      <c r="F8534" s="3">
        <v>1.3901291</v>
      </c>
      <c r="G8534" s="3">
        <v>4.2791100000000002</v>
      </c>
      <c r="H8534" s="3">
        <v>0.15062829999999999</v>
      </c>
    </row>
    <row r="8535" spans="1:8">
      <c r="A8535" s="3" t="s">
        <v>83</v>
      </c>
      <c r="B8535" s="3">
        <v>2006</v>
      </c>
      <c r="C8535" s="3">
        <v>532</v>
      </c>
      <c r="E8535" s="3">
        <v>0.28028726999999998</v>
      </c>
      <c r="F8535" s="3">
        <v>1.3901291</v>
      </c>
      <c r="G8535" s="3">
        <v>4.4874580000000002</v>
      </c>
    </row>
    <row r="8536" spans="1:8">
      <c r="A8536" s="3" t="s">
        <v>83</v>
      </c>
      <c r="B8536" s="3">
        <v>2006</v>
      </c>
      <c r="C8536" s="3">
        <v>532</v>
      </c>
      <c r="E8536" s="3">
        <v>0.28028726999999998</v>
      </c>
      <c r="F8536" s="3">
        <v>1.3901291</v>
      </c>
      <c r="G8536" s="3">
        <v>4.490812</v>
      </c>
    </row>
    <row r="8537" spans="1:8">
      <c r="A8537" s="3" t="s">
        <v>83</v>
      </c>
      <c r="B8537" s="3">
        <v>2006</v>
      </c>
      <c r="C8537" s="3">
        <v>532</v>
      </c>
      <c r="E8537" s="3">
        <v>0.28028726999999998</v>
      </c>
      <c r="F8537" s="3">
        <v>1.3901291</v>
      </c>
      <c r="G8537" s="3">
        <v>4.4700449999999998</v>
      </c>
    </row>
    <row r="8538" spans="1:8">
      <c r="A8538" s="3" t="s">
        <v>83</v>
      </c>
      <c r="B8538" s="3">
        <v>2006</v>
      </c>
      <c r="C8538" s="3">
        <v>532</v>
      </c>
      <c r="E8538" s="3">
        <v>0.28028726999999998</v>
      </c>
      <c r="F8538" s="3">
        <v>1.3901291</v>
      </c>
      <c r="G8538" s="3">
        <v>4.559723</v>
      </c>
      <c r="H8538" s="3">
        <v>-0.26572499999999999</v>
      </c>
    </row>
    <row r="8539" spans="1:8">
      <c r="A8539" s="3" t="s">
        <v>83</v>
      </c>
      <c r="B8539" s="3">
        <v>2006</v>
      </c>
      <c r="C8539" s="3">
        <v>532</v>
      </c>
      <c r="E8539" s="3">
        <v>0.28028726999999998</v>
      </c>
      <c r="F8539" s="3">
        <v>1.3901291</v>
      </c>
      <c r="G8539" s="3">
        <v>4.7034969999999996</v>
      </c>
      <c r="H8539" s="3">
        <v>-0.24466299999999999</v>
      </c>
    </row>
    <row r="8540" spans="1:8">
      <c r="A8540" s="3" t="s">
        <v>83</v>
      </c>
      <c r="B8540" s="3">
        <v>2006</v>
      </c>
      <c r="C8540" s="3">
        <v>532</v>
      </c>
      <c r="E8540" s="3">
        <v>0.28028726999999998</v>
      </c>
      <c r="F8540" s="3">
        <v>1.3901291</v>
      </c>
      <c r="G8540" s="3">
        <v>4.9097410000000004</v>
      </c>
      <c r="H8540" s="3">
        <v>-0.64235589999999998</v>
      </c>
    </row>
    <row r="8541" spans="1:8">
      <c r="A8541" s="3" t="s">
        <v>83</v>
      </c>
      <c r="B8541" s="3">
        <v>2006</v>
      </c>
      <c r="C8541" s="3">
        <v>532</v>
      </c>
      <c r="E8541" s="3">
        <v>0.28028726999999998</v>
      </c>
      <c r="F8541" s="3">
        <v>1.3901291</v>
      </c>
      <c r="G8541" s="3">
        <v>4.8927930000000002</v>
      </c>
      <c r="H8541" s="3">
        <v>-0.6118152</v>
      </c>
    </row>
    <row r="8542" spans="1:8">
      <c r="A8542" s="3" t="s">
        <v>83</v>
      </c>
      <c r="B8542" s="3">
        <v>2006</v>
      </c>
      <c r="C8542" s="3">
        <v>532</v>
      </c>
      <c r="E8542" s="3">
        <v>0.28028726999999998</v>
      </c>
      <c r="F8542" s="3">
        <v>1.3901291</v>
      </c>
      <c r="G8542" s="3">
        <v>4.8475460000000004</v>
      </c>
      <c r="H8542" s="3">
        <v>-0.66433370000000003</v>
      </c>
    </row>
    <row r="8543" spans="1:8">
      <c r="A8543" s="3" t="s">
        <v>83</v>
      </c>
      <c r="B8543" s="3">
        <v>2006</v>
      </c>
      <c r="C8543" s="3">
        <v>532</v>
      </c>
      <c r="E8543" s="3">
        <v>0.28028726999999998</v>
      </c>
      <c r="F8543" s="3">
        <v>1.3901291</v>
      </c>
      <c r="G8543" s="3">
        <v>4.8670999999999998</v>
      </c>
      <c r="H8543" s="3">
        <v>-0.47061019999999998</v>
      </c>
    </row>
    <row r="8544" spans="1:8">
      <c r="A8544" s="3" t="s">
        <v>83</v>
      </c>
      <c r="B8544" s="3">
        <v>2006</v>
      </c>
      <c r="C8544" s="3">
        <v>532</v>
      </c>
      <c r="E8544" s="3">
        <v>0.28028726999999998</v>
      </c>
      <c r="F8544" s="3">
        <v>1.3901291</v>
      </c>
      <c r="G8544" s="3">
        <v>4.7744299999999997</v>
      </c>
      <c r="H8544" s="3">
        <v>-0.41868709999999998</v>
      </c>
    </row>
    <row r="8545" spans="1:8">
      <c r="A8545" s="3" t="s">
        <v>83</v>
      </c>
      <c r="B8545" s="3">
        <v>2006</v>
      </c>
      <c r="C8545" s="3">
        <v>532</v>
      </c>
      <c r="E8545" s="3">
        <v>0.28028726999999998</v>
      </c>
      <c r="F8545" s="3">
        <v>1.3901291</v>
      </c>
      <c r="G8545" s="3">
        <v>5.0791870000000001</v>
      </c>
      <c r="H8545" s="3">
        <v>-0.32060549999999999</v>
      </c>
    </row>
    <row r="8546" spans="1:8">
      <c r="A8546" s="3" t="s">
        <v>83</v>
      </c>
      <c r="B8546" s="3">
        <v>2007</v>
      </c>
      <c r="C8546" s="3">
        <v>532</v>
      </c>
      <c r="E8546" s="3">
        <v>1.9645919000000001</v>
      </c>
      <c r="F8546" s="3">
        <v>1.1414557999999999</v>
      </c>
      <c r="G8546" s="3">
        <v>5.0395089999999998</v>
      </c>
      <c r="H8546" s="3">
        <v>-0.47480539999999999</v>
      </c>
    </row>
    <row r="8547" spans="1:8">
      <c r="A8547" s="3" t="s">
        <v>83</v>
      </c>
      <c r="B8547" s="3">
        <v>2007</v>
      </c>
      <c r="C8547" s="3">
        <v>532</v>
      </c>
      <c r="E8547" s="3">
        <v>1.9645919000000001</v>
      </c>
      <c r="F8547" s="3">
        <v>1.1414557999999999</v>
      </c>
      <c r="G8547" s="3">
        <v>5.0114640000000001</v>
      </c>
    </row>
    <row r="8548" spans="1:8">
      <c r="A8548" s="3" t="s">
        <v>83</v>
      </c>
      <c r="B8548" s="3">
        <v>2007</v>
      </c>
      <c r="C8548" s="3">
        <v>532</v>
      </c>
      <c r="E8548" s="3">
        <v>1.9645919000000001</v>
      </c>
      <c r="F8548" s="3">
        <v>1.1414557999999999</v>
      </c>
      <c r="G8548" s="3">
        <v>5.0547319999999996</v>
      </c>
    </row>
    <row r="8549" spans="1:8">
      <c r="A8549" s="3" t="s">
        <v>83</v>
      </c>
      <c r="B8549" s="3">
        <v>2007</v>
      </c>
      <c r="C8549" s="3">
        <v>532</v>
      </c>
      <c r="E8549" s="3">
        <v>1.9645919000000001</v>
      </c>
      <c r="F8549" s="3">
        <v>1.1414557999999999</v>
      </c>
      <c r="G8549" s="3">
        <v>5.0343879999999999</v>
      </c>
    </row>
    <row r="8550" spans="1:8">
      <c r="A8550" s="3" t="s">
        <v>83</v>
      </c>
      <c r="B8550" s="3">
        <v>2007</v>
      </c>
      <c r="C8550" s="3">
        <v>532</v>
      </c>
      <c r="E8550" s="3">
        <v>1.9645919000000001</v>
      </c>
      <c r="F8550" s="3">
        <v>1.1414557999999999</v>
      </c>
      <c r="G8550" s="3">
        <v>5.065258</v>
      </c>
      <c r="H8550" s="3">
        <v>-0.98152530000000004</v>
      </c>
    </row>
    <row r="8551" spans="1:8">
      <c r="A8551" s="3" t="s">
        <v>83</v>
      </c>
      <c r="B8551" s="3">
        <v>2007</v>
      </c>
      <c r="C8551" s="3">
        <v>532</v>
      </c>
      <c r="E8551" s="3">
        <v>1.9645919000000001</v>
      </c>
      <c r="F8551" s="3">
        <v>1.1414557999999999</v>
      </c>
      <c r="G8551" s="3">
        <v>5.0980059999999998</v>
      </c>
      <c r="H8551" s="3">
        <v>-0.95325590000000004</v>
      </c>
    </row>
    <row r="8552" spans="1:8">
      <c r="A8552" s="3" t="s">
        <v>83</v>
      </c>
      <c r="B8552" s="3">
        <v>2007</v>
      </c>
      <c r="C8552" s="3">
        <v>532</v>
      </c>
      <c r="E8552" s="3">
        <v>1.9645919000000001</v>
      </c>
      <c r="F8552" s="3">
        <v>1.1414557999999999</v>
      </c>
      <c r="G8552" s="3">
        <v>5.1363510000000003</v>
      </c>
      <c r="H8552" s="3">
        <v>-0.37517859999999997</v>
      </c>
    </row>
    <row r="8553" spans="1:8">
      <c r="A8553" s="3" t="s">
        <v>83</v>
      </c>
      <c r="B8553" s="3">
        <v>2007</v>
      </c>
      <c r="C8553" s="3">
        <v>532</v>
      </c>
      <c r="E8553" s="3">
        <v>1.9645919000000001</v>
      </c>
      <c r="F8553" s="3">
        <v>1.1414557999999999</v>
      </c>
      <c r="G8553" s="3">
        <v>5.1352679999999999</v>
      </c>
      <c r="H8553" s="3">
        <v>-0.40186699999999997</v>
      </c>
    </row>
    <row r="8554" spans="1:8">
      <c r="A8554" s="3" t="s">
        <v>83</v>
      </c>
      <c r="B8554" s="3">
        <v>2007</v>
      </c>
      <c r="C8554" s="3">
        <v>532</v>
      </c>
      <c r="E8554" s="3">
        <v>1.9645919000000001</v>
      </c>
      <c r="F8554" s="3">
        <v>1.1414557999999999</v>
      </c>
      <c r="G8554" s="3">
        <v>5.1083800000000004</v>
      </c>
      <c r="H8554" s="3">
        <v>-0.26007570000000002</v>
      </c>
    </row>
    <row r="8555" spans="1:8">
      <c r="A8555" s="3" t="s">
        <v>83</v>
      </c>
      <c r="B8555" s="3">
        <v>2007</v>
      </c>
      <c r="C8555" s="3">
        <v>532</v>
      </c>
      <c r="E8555" s="3">
        <v>1.9645919000000001</v>
      </c>
      <c r="F8555" s="3">
        <v>1.1414557999999999</v>
      </c>
      <c r="G8555" s="3">
        <v>5.1624889999999999</v>
      </c>
      <c r="H8555" s="3">
        <v>-0.49054059999999999</v>
      </c>
    </row>
    <row r="8556" spans="1:8">
      <c r="A8556" s="3" t="s">
        <v>83</v>
      </c>
      <c r="B8556" s="3">
        <v>2007</v>
      </c>
      <c r="C8556" s="3">
        <v>532</v>
      </c>
      <c r="E8556" s="3">
        <v>1.9645919000000001</v>
      </c>
      <c r="F8556" s="3">
        <v>1.1414557999999999</v>
      </c>
      <c r="G8556" s="3">
        <v>5.1277280000000003</v>
      </c>
      <c r="H8556" s="3">
        <v>1.2478400000000001E-2</v>
      </c>
    </row>
    <row r="8557" spans="1:8">
      <c r="A8557" s="3" t="s">
        <v>83</v>
      </c>
      <c r="B8557" s="3">
        <v>2007</v>
      </c>
      <c r="C8557" s="3">
        <v>532</v>
      </c>
      <c r="E8557" s="3">
        <v>1.9645919000000001</v>
      </c>
      <c r="F8557" s="3">
        <v>1.1414557999999999</v>
      </c>
      <c r="G8557" s="3">
        <v>5.176628</v>
      </c>
      <c r="H8557" s="3">
        <v>0.14382339999999999</v>
      </c>
    </row>
    <row r="8558" spans="1:8">
      <c r="A8558" s="3" t="s">
        <v>83</v>
      </c>
      <c r="B8558" s="3">
        <v>2008</v>
      </c>
      <c r="C8558" s="3">
        <v>532</v>
      </c>
      <c r="E8558" s="3">
        <v>5.7286390999999997</v>
      </c>
      <c r="F8558" s="3">
        <v>1.0339347999999999</v>
      </c>
      <c r="G8558" s="3">
        <v>5.3362210000000001</v>
      </c>
      <c r="H8558" s="3">
        <v>-0.271482</v>
      </c>
    </row>
    <row r="8559" spans="1:8">
      <c r="A8559" s="3" t="s">
        <v>83</v>
      </c>
      <c r="B8559" s="3">
        <v>2008</v>
      </c>
      <c r="C8559" s="3">
        <v>532</v>
      </c>
      <c r="E8559" s="3">
        <v>5.7286390999999997</v>
      </c>
      <c r="F8559" s="3">
        <v>1.0339347999999999</v>
      </c>
      <c r="G8559" s="3">
        <v>5.1406720000000004</v>
      </c>
    </row>
    <row r="8560" spans="1:8">
      <c r="A8560" s="3" t="s">
        <v>83</v>
      </c>
      <c r="B8560" s="3">
        <v>2008</v>
      </c>
      <c r="C8560" s="3">
        <v>532</v>
      </c>
      <c r="E8560" s="3">
        <v>5.7286390999999997</v>
      </c>
      <c r="F8560" s="3">
        <v>1.0339347999999999</v>
      </c>
      <c r="G8560" s="3">
        <v>5.066084</v>
      </c>
    </row>
    <row r="8561" spans="1:8">
      <c r="A8561" s="3" t="s">
        <v>83</v>
      </c>
      <c r="B8561" s="3">
        <v>2008</v>
      </c>
      <c r="C8561" s="3">
        <v>532</v>
      </c>
      <c r="E8561" s="3">
        <v>5.7286390999999997</v>
      </c>
      <c r="F8561" s="3">
        <v>1.0339347999999999</v>
      </c>
      <c r="G8561" s="3">
        <v>4.9169989999999997</v>
      </c>
    </row>
    <row r="8562" spans="1:8">
      <c r="A8562" s="3" t="s">
        <v>83</v>
      </c>
      <c r="B8562" s="3">
        <v>2008</v>
      </c>
      <c r="C8562" s="3">
        <v>532</v>
      </c>
      <c r="E8562" s="3">
        <v>5.7286390999999997</v>
      </c>
      <c r="F8562" s="3">
        <v>1.0339347999999999</v>
      </c>
      <c r="G8562" s="3">
        <v>4.9822829999999998</v>
      </c>
      <c r="H8562" s="3">
        <v>-0.85605310000000001</v>
      </c>
    </row>
    <row r="8563" spans="1:8">
      <c r="A8563" s="3" t="s">
        <v>83</v>
      </c>
      <c r="B8563" s="3">
        <v>2008</v>
      </c>
      <c r="C8563" s="3">
        <v>532</v>
      </c>
      <c r="E8563" s="3">
        <v>5.7286390999999997</v>
      </c>
      <c r="F8563" s="3">
        <v>1.0339347999999999</v>
      </c>
      <c r="G8563" s="3">
        <v>4.8889139999999998</v>
      </c>
      <c r="H8563" s="3">
        <v>-0.8648074</v>
      </c>
    </row>
    <row r="8564" spans="1:8">
      <c r="A8564" s="3" t="s">
        <v>83</v>
      </c>
      <c r="B8564" s="3">
        <v>2008</v>
      </c>
      <c r="C8564" s="3">
        <v>532</v>
      </c>
      <c r="E8564" s="3">
        <v>5.7286390999999997</v>
      </c>
      <c r="F8564" s="3">
        <v>1.0339347999999999</v>
      </c>
      <c r="G8564" s="3">
        <v>4.8951120000000001</v>
      </c>
      <c r="H8564" s="3">
        <v>1.4182220000000001</v>
      </c>
    </row>
    <row r="8565" spans="1:8">
      <c r="A8565" s="3" t="s">
        <v>83</v>
      </c>
      <c r="B8565" s="3">
        <v>2008</v>
      </c>
      <c r="C8565" s="3">
        <v>532</v>
      </c>
      <c r="E8565" s="3">
        <v>5.7286390999999997</v>
      </c>
      <c r="F8565" s="3">
        <v>1.0339347999999999</v>
      </c>
      <c r="G8565" s="3">
        <v>4.7357009999999997</v>
      </c>
      <c r="H8565" s="3">
        <v>1.296611</v>
      </c>
    </row>
    <row r="8566" spans="1:8">
      <c r="A8566" s="3" t="s">
        <v>83</v>
      </c>
      <c r="B8566" s="3">
        <v>2008</v>
      </c>
      <c r="C8566" s="3">
        <v>532</v>
      </c>
      <c r="E8566" s="3">
        <v>5.7286390999999997</v>
      </c>
      <c r="F8566" s="3">
        <v>1.0339347999999999</v>
      </c>
      <c r="G8566" s="3">
        <v>4.2191330000000002</v>
      </c>
      <c r="H8566" s="3">
        <v>1.234159</v>
      </c>
    </row>
    <row r="8567" spans="1:8">
      <c r="A8567" s="3" t="s">
        <v>83</v>
      </c>
      <c r="B8567" s="3">
        <v>2008</v>
      </c>
      <c r="C8567" s="3">
        <v>532</v>
      </c>
      <c r="E8567" s="3">
        <v>5.7286390999999997</v>
      </c>
      <c r="F8567" s="3">
        <v>1.0339347999999999</v>
      </c>
      <c r="G8567" s="3">
        <v>3.137203</v>
      </c>
      <c r="H8567" s="3">
        <v>1.6057650000000001</v>
      </c>
    </row>
    <row r="8568" spans="1:8">
      <c r="A8568" s="3" t="s">
        <v>83</v>
      </c>
      <c r="B8568" s="3">
        <v>2008</v>
      </c>
      <c r="C8568" s="3">
        <v>532</v>
      </c>
      <c r="E8568" s="3">
        <v>5.7286390999999997</v>
      </c>
      <c r="F8568" s="3">
        <v>1.0339347999999999</v>
      </c>
      <c r="G8568" s="3">
        <v>1.372614</v>
      </c>
      <c r="H8568" s="3">
        <v>1.394747</v>
      </c>
    </row>
    <row r="8569" spans="1:8">
      <c r="A8569" s="3" t="s">
        <v>83</v>
      </c>
      <c r="B8569" s="3">
        <v>2008</v>
      </c>
      <c r="C8569" s="3">
        <v>532</v>
      </c>
      <c r="E8569" s="3">
        <v>5.7286390999999997</v>
      </c>
      <c r="F8569" s="3">
        <v>1.0339347999999999</v>
      </c>
      <c r="G8569" s="3">
        <v>-0.29382819999999998</v>
      </c>
      <c r="H8569" s="3">
        <v>-2.6084540000000001</v>
      </c>
    </row>
    <row r="8570" spans="1:8">
      <c r="A8570" s="3" t="s">
        <v>83</v>
      </c>
      <c r="B8570" s="3">
        <v>2009</v>
      </c>
      <c r="C8570" s="3">
        <v>532</v>
      </c>
      <c r="E8570" s="3">
        <v>-2.6429882</v>
      </c>
      <c r="F8570" s="3">
        <v>0.87587833000000004</v>
      </c>
      <c r="G8570" s="3">
        <v>2.6501199999999998</v>
      </c>
      <c r="H8570" s="3">
        <v>-2.9266960000000002</v>
      </c>
    </row>
    <row r="8571" spans="1:8">
      <c r="A8571" s="3" t="s">
        <v>83</v>
      </c>
      <c r="B8571" s="3">
        <v>2009</v>
      </c>
      <c r="C8571" s="3">
        <v>532</v>
      </c>
      <c r="E8571" s="3">
        <v>-2.6429882</v>
      </c>
      <c r="F8571" s="3">
        <v>0.87587833000000004</v>
      </c>
      <c r="G8571" s="3">
        <v>2.513671</v>
      </c>
    </row>
    <row r="8572" spans="1:8">
      <c r="A8572" s="3" t="s">
        <v>83</v>
      </c>
      <c r="B8572" s="3">
        <v>2009</v>
      </c>
      <c r="C8572" s="3">
        <v>532</v>
      </c>
      <c r="E8572" s="3">
        <v>-2.6429882</v>
      </c>
      <c r="F8572" s="3">
        <v>0.87587833000000004</v>
      </c>
      <c r="G8572" s="3">
        <v>2.4256799999999998</v>
      </c>
    </row>
    <row r="8573" spans="1:8">
      <c r="A8573" s="3" t="s">
        <v>83</v>
      </c>
      <c r="B8573" s="3">
        <v>2009</v>
      </c>
      <c r="C8573" s="3">
        <v>532</v>
      </c>
      <c r="E8573" s="3">
        <v>-2.6429882</v>
      </c>
      <c r="F8573" s="3">
        <v>0.87587833000000004</v>
      </c>
      <c r="G8573" s="3">
        <v>2.3400340000000002</v>
      </c>
    </row>
    <row r="8574" spans="1:8">
      <c r="A8574" s="3" t="s">
        <v>83</v>
      </c>
      <c r="B8574" s="3">
        <v>2009</v>
      </c>
      <c r="C8574" s="3">
        <v>532</v>
      </c>
      <c r="E8574" s="3">
        <v>-2.6429882</v>
      </c>
      <c r="F8574" s="3">
        <v>0.87587833000000004</v>
      </c>
      <c r="G8574" s="3">
        <v>2.4105940000000001</v>
      </c>
      <c r="H8574" s="3">
        <v>-1.493071</v>
      </c>
    </row>
    <row r="8575" spans="1:8">
      <c r="A8575" s="3" t="s">
        <v>83</v>
      </c>
      <c r="B8575" s="3">
        <v>2009</v>
      </c>
      <c r="C8575" s="3">
        <v>532</v>
      </c>
      <c r="E8575" s="3">
        <v>-2.6429882</v>
      </c>
      <c r="F8575" s="3">
        <v>0.87587833000000004</v>
      </c>
      <c r="G8575" s="3">
        <v>2.6175679999999999</v>
      </c>
      <c r="H8575" s="3">
        <v>-1.2809839999999999</v>
      </c>
    </row>
    <row r="8576" spans="1:8">
      <c r="A8576" s="3" t="s">
        <v>83</v>
      </c>
      <c r="B8576" s="3">
        <v>2009</v>
      </c>
      <c r="C8576" s="3">
        <v>532</v>
      </c>
      <c r="E8576" s="3">
        <v>-2.6429882</v>
      </c>
      <c r="F8576" s="3">
        <v>0.87587833000000004</v>
      </c>
      <c r="G8576" s="3">
        <v>2.7899669999999999</v>
      </c>
      <c r="H8576" s="3">
        <v>-1.5604070000000001</v>
      </c>
    </row>
    <row r="8577" spans="1:8">
      <c r="A8577" s="3" t="s">
        <v>83</v>
      </c>
      <c r="B8577" s="3">
        <v>2009</v>
      </c>
      <c r="C8577" s="3">
        <v>532</v>
      </c>
      <c r="E8577" s="3">
        <v>-2.6429882</v>
      </c>
      <c r="F8577" s="3">
        <v>0.87587833000000004</v>
      </c>
      <c r="G8577" s="3">
        <v>3.129467</v>
      </c>
      <c r="H8577" s="3">
        <v>-0.8519738</v>
      </c>
    </row>
    <row r="8578" spans="1:8">
      <c r="A8578" s="3" t="s">
        <v>83</v>
      </c>
      <c r="B8578" s="3">
        <v>2009</v>
      </c>
      <c r="C8578" s="3">
        <v>532</v>
      </c>
      <c r="E8578" s="3">
        <v>-2.6429882</v>
      </c>
      <c r="F8578" s="3">
        <v>0.87587833000000004</v>
      </c>
      <c r="G8578" s="3">
        <v>3.528016</v>
      </c>
      <c r="H8578" s="3">
        <v>-0.1518651</v>
      </c>
    </row>
    <row r="8579" spans="1:8">
      <c r="A8579" s="3" t="s">
        <v>83</v>
      </c>
      <c r="B8579" s="3">
        <v>2009</v>
      </c>
      <c r="C8579" s="3">
        <v>532</v>
      </c>
      <c r="E8579" s="3">
        <v>-2.6429882</v>
      </c>
      <c r="F8579" s="3">
        <v>0.87587833000000004</v>
      </c>
      <c r="G8579" s="3">
        <v>3.6877819999999999</v>
      </c>
      <c r="H8579" s="3">
        <v>-2.5396700000000001E-2</v>
      </c>
    </row>
    <row r="8580" spans="1:8">
      <c r="A8580" s="3" t="s">
        <v>83</v>
      </c>
      <c r="B8580" s="3">
        <v>2009</v>
      </c>
      <c r="C8580" s="3">
        <v>532</v>
      </c>
      <c r="E8580" s="3">
        <v>-2.6429882</v>
      </c>
      <c r="F8580" s="3">
        <v>0.87587833000000004</v>
      </c>
      <c r="G8580" s="3">
        <v>4.2485049999999998</v>
      </c>
      <c r="H8580" s="3">
        <v>-0.25482349999999998</v>
      </c>
    </row>
    <row r="8581" spans="1:8">
      <c r="A8581" s="3" t="s">
        <v>83</v>
      </c>
      <c r="B8581" s="3">
        <v>2009</v>
      </c>
      <c r="C8581" s="3">
        <v>532</v>
      </c>
      <c r="E8581" s="3">
        <v>-2.6429882</v>
      </c>
      <c r="F8581" s="3">
        <v>0.87587833000000004</v>
      </c>
      <c r="G8581" s="3">
        <v>4.4507430000000001</v>
      </c>
      <c r="H8581" s="3">
        <v>7.9797099999999996E-2</v>
      </c>
    </row>
    <row r="8582" spans="1:8">
      <c r="A8582" s="3" t="s">
        <v>83</v>
      </c>
      <c r="B8582" s="3">
        <v>2010</v>
      </c>
      <c r="C8582" s="3">
        <v>532</v>
      </c>
      <c r="E8582" s="3">
        <v>-0.20415944999999999</v>
      </c>
      <c r="F8582" s="3">
        <v>0.66213988999999995</v>
      </c>
      <c r="G8582" s="3">
        <v>4.4345030000000003</v>
      </c>
      <c r="H8582" s="3">
        <v>3.3166000000000001E-2</v>
      </c>
    </row>
    <row r="8583" spans="1:8">
      <c r="A8583" s="3" t="s">
        <v>83</v>
      </c>
      <c r="B8583" s="3">
        <v>2010</v>
      </c>
      <c r="C8583" s="3">
        <v>532</v>
      </c>
      <c r="E8583" s="3">
        <v>-0.20415944999999999</v>
      </c>
      <c r="F8583" s="3">
        <v>0.66213988999999995</v>
      </c>
      <c r="G8583" s="3">
        <v>4.4835839999999996</v>
      </c>
    </row>
    <row r="8584" spans="1:8">
      <c r="A8584" s="3" t="s">
        <v>83</v>
      </c>
      <c r="B8584" s="3">
        <v>2010</v>
      </c>
      <c r="C8584" s="3">
        <v>532</v>
      </c>
      <c r="E8584" s="3">
        <v>-0.20415944999999999</v>
      </c>
      <c r="F8584" s="3">
        <v>0.66213988999999995</v>
      </c>
      <c r="G8584" s="3">
        <v>4.5139839999999998</v>
      </c>
    </row>
    <row r="8585" spans="1:8">
      <c r="A8585" s="3" t="s">
        <v>83</v>
      </c>
      <c r="B8585" s="3">
        <v>2010</v>
      </c>
      <c r="C8585" s="3">
        <v>532</v>
      </c>
      <c r="E8585" s="3">
        <v>-0.20415944999999999</v>
      </c>
      <c r="F8585" s="3">
        <v>0.66213988999999995</v>
      </c>
      <c r="G8585" s="3">
        <v>4.4555740000000004</v>
      </c>
    </row>
    <row r="8586" spans="1:8">
      <c r="A8586" s="3" t="s">
        <v>83</v>
      </c>
      <c r="B8586" s="3">
        <v>2010</v>
      </c>
      <c r="C8586" s="3">
        <v>532</v>
      </c>
      <c r="E8586" s="3">
        <v>-0.20415944999999999</v>
      </c>
      <c r="F8586" s="3">
        <v>0.66213988999999995</v>
      </c>
      <c r="G8586" s="3">
        <v>4.5436839999999998</v>
      </c>
      <c r="H8586" s="3">
        <v>1.129923</v>
      </c>
    </row>
    <row r="8587" spans="1:8">
      <c r="A8587" s="3" t="s">
        <v>83</v>
      </c>
      <c r="B8587" s="3">
        <v>2010</v>
      </c>
      <c r="C8587" s="3">
        <v>532</v>
      </c>
      <c r="E8587" s="3">
        <v>-0.20415944999999999</v>
      </c>
      <c r="F8587" s="3">
        <v>0.66213988999999995</v>
      </c>
      <c r="G8587" s="3">
        <v>4.6519320000000004</v>
      </c>
      <c r="H8587" s="3">
        <v>1.0285569999999999</v>
      </c>
    </row>
    <row r="8588" spans="1:8">
      <c r="A8588" s="3" t="s">
        <v>83</v>
      </c>
      <c r="B8588" s="3">
        <v>2010</v>
      </c>
      <c r="C8588" s="3">
        <v>532</v>
      </c>
      <c r="E8588" s="3">
        <v>-0.20415944999999999</v>
      </c>
      <c r="F8588" s="3">
        <v>0.66213988999999995</v>
      </c>
      <c r="G8588" s="3">
        <v>4.6701560000000004</v>
      </c>
      <c r="H8588" s="3">
        <v>0.76220010000000005</v>
      </c>
    </row>
    <row r="8589" spans="1:8">
      <c r="A8589" s="3" t="s">
        <v>83</v>
      </c>
      <c r="B8589" s="3">
        <v>2010</v>
      </c>
      <c r="C8589" s="3">
        <v>532</v>
      </c>
      <c r="E8589" s="3">
        <v>-0.20415944999999999</v>
      </c>
      <c r="F8589" s="3">
        <v>0.66213988999999995</v>
      </c>
      <c r="G8589" s="3">
        <v>4.6442230000000002</v>
      </c>
      <c r="H8589" s="3">
        <v>0.80015099999999995</v>
      </c>
    </row>
    <row r="8590" spans="1:8">
      <c r="A8590" s="3" t="s">
        <v>83</v>
      </c>
      <c r="B8590" s="3">
        <v>2010</v>
      </c>
      <c r="C8590" s="3">
        <v>532</v>
      </c>
      <c r="E8590" s="3">
        <v>-0.20415944999999999</v>
      </c>
      <c r="F8590" s="3">
        <v>0.66213988999999995</v>
      </c>
      <c r="G8590" s="3">
        <v>4.5498070000000004</v>
      </c>
      <c r="H8590" s="3">
        <v>0.75974109999999995</v>
      </c>
    </row>
    <row r="8591" spans="1:8">
      <c r="A8591" s="3" t="s">
        <v>83</v>
      </c>
      <c r="B8591" s="3">
        <v>2010</v>
      </c>
      <c r="C8591" s="3">
        <v>532</v>
      </c>
      <c r="E8591" s="3">
        <v>-0.20415944999999999</v>
      </c>
      <c r="F8591" s="3">
        <v>0.66213988999999995</v>
      </c>
      <c r="G8591" s="3">
        <v>4.531161</v>
      </c>
      <c r="H8591" s="3">
        <v>0.74735560000000001</v>
      </c>
    </row>
    <row r="8592" spans="1:8">
      <c r="A8592" s="3" t="s">
        <v>83</v>
      </c>
      <c r="B8592" s="3">
        <v>2010</v>
      </c>
      <c r="C8592" s="3">
        <v>532</v>
      </c>
      <c r="E8592" s="3">
        <v>-0.20415944999999999</v>
      </c>
      <c r="F8592" s="3">
        <v>0.66213988999999995</v>
      </c>
      <c r="G8592" s="3">
        <v>4.5593859999999999</v>
      </c>
      <c r="H8592" s="3">
        <v>1.1745000000000001</v>
      </c>
    </row>
    <row r="8593" spans="1:8">
      <c r="A8593" s="3" t="s">
        <v>83</v>
      </c>
      <c r="B8593" s="3">
        <v>2010</v>
      </c>
      <c r="C8593" s="3">
        <v>532</v>
      </c>
      <c r="E8593" s="3">
        <v>-0.20415944999999999</v>
      </c>
      <c r="F8593" s="3">
        <v>0.66213988999999995</v>
      </c>
      <c r="G8593" s="3">
        <v>4.6728420000000002</v>
      </c>
      <c r="H8593" s="3">
        <v>1.3203039999999999</v>
      </c>
    </row>
    <row r="8594" spans="1:8">
      <c r="A8594" s="3" t="s">
        <v>83</v>
      </c>
      <c r="B8594" s="3">
        <v>2011</v>
      </c>
      <c r="C8594" s="3">
        <v>532</v>
      </c>
      <c r="E8594" s="3">
        <v>2.3030740999999999</v>
      </c>
      <c r="F8594" s="3">
        <v>0.61832719999999997</v>
      </c>
      <c r="G8594" s="3">
        <v>4.8958550000000001</v>
      </c>
      <c r="H8594" s="3">
        <v>2.0750820000000001</v>
      </c>
    </row>
    <row r="8595" spans="1:8">
      <c r="A8595" s="3" t="s">
        <v>83</v>
      </c>
      <c r="B8595" s="3">
        <v>2011</v>
      </c>
      <c r="C8595" s="3">
        <v>532</v>
      </c>
      <c r="E8595" s="3">
        <v>2.3030740999999999</v>
      </c>
      <c r="F8595" s="3">
        <v>0.61832719999999997</v>
      </c>
      <c r="G8595" s="3">
        <v>4.8958550000000001</v>
      </c>
    </row>
    <row r="8596" spans="1:8">
      <c r="A8596" s="3" t="s">
        <v>83</v>
      </c>
      <c r="B8596" s="3">
        <v>2011</v>
      </c>
      <c r="C8596" s="3">
        <v>532</v>
      </c>
      <c r="E8596" s="3">
        <v>2.3030740999999999</v>
      </c>
      <c r="F8596" s="3">
        <v>0.61832719999999997</v>
      </c>
      <c r="G8596" s="3">
        <v>4.7785060000000001</v>
      </c>
    </row>
    <row r="8597" spans="1:8">
      <c r="A8597" s="3" t="s">
        <v>83</v>
      </c>
      <c r="B8597" s="3">
        <v>2011</v>
      </c>
      <c r="C8597" s="3">
        <v>532</v>
      </c>
      <c r="E8597" s="3">
        <v>2.3030740999999999</v>
      </c>
      <c r="F8597" s="3">
        <v>0.61832719999999997</v>
      </c>
      <c r="G8597" s="3">
        <v>4.7685329999999997</v>
      </c>
    </row>
    <row r="8598" spans="1:8">
      <c r="A8598" s="3" t="s">
        <v>83</v>
      </c>
      <c r="B8598" s="3">
        <v>2011</v>
      </c>
      <c r="C8598" s="3">
        <v>532</v>
      </c>
      <c r="E8598" s="3">
        <v>2.3030740999999999</v>
      </c>
      <c r="F8598" s="3">
        <v>0.61832719999999997</v>
      </c>
      <c r="G8598" s="3">
        <v>4.8105549999999999</v>
      </c>
      <c r="H8598" s="3">
        <v>-8.4556900000000004E-2</v>
      </c>
    </row>
    <row r="8599" spans="1:8">
      <c r="A8599" s="3" t="s">
        <v>83</v>
      </c>
      <c r="B8599" s="3">
        <v>2011</v>
      </c>
      <c r="C8599" s="3">
        <v>532</v>
      </c>
      <c r="E8599" s="3">
        <v>2.3030740999999999</v>
      </c>
      <c r="F8599" s="3">
        <v>0.61832719999999997</v>
      </c>
      <c r="G8599" s="3">
        <v>4.9860829999999998</v>
      </c>
      <c r="H8599" s="3">
        <v>-6.7140199999999997E-2</v>
      </c>
    </row>
    <row r="8600" spans="1:8">
      <c r="A8600" s="3" t="s">
        <v>83</v>
      </c>
      <c r="B8600" s="3">
        <v>2011</v>
      </c>
      <c r="C8600" s="3">
        <v>532</v>
      </c>
      <c r="E8600" s="3">
        <v>2.3030740999999999</v>
      </c>
      <c r="F8600" s="3">
        <v>0.61832719999999997</v>
      </c>
      <c r="G8600" s="3">
        <v>5.0347660000000003</v>
      </c>
      <c r="H8600" s="3">
        <v>-0.14845829999999999</v>
      </c>
    </row>
    <row r="8601" spans="1:8">
      <c r="A8601" s="3" t="s">
        <v>83</v>
      </c>
      <c r="B8601" s="3">
        <v>2011</v>
      </c>
      <c r="C8601" s="3">
        <v>532</v>
      </c>
      <c r="E8601" s="3">
        <v>2.3030740999999999</v>
      </c>
      <c r="F8601" s="3">
        <v>0.61832719999999997</v>
      </c>
      <c r="G8601" s="3">
        <v>5.0339919999999996</v>
      </c>
      <c r="H8601" s="3">
        <v>-9.2041100000000001E-2</v>
      </c>
    </row>
    <row r="8602" spans="1:8">
      <c r="A8602" s="3" t="s">
        <v>83</v>
      </c>
      <c r="B8602" s="3">
        <v>2011</v>
      </c>
      <c r="C8602" s="3">
        <v>532</v>
      </c>
      <c r="E8602" s="3">
        <v>2.3030740999999999</v>
      </c>
      <c r="F8602" s="3">
        <v>0.61832719999999997</v>
      </c>
      <c r="G8602" s="3">
        <v>4.444985</v>
      </c>
      <c r="H8602" s="3">
        <v>0.1116803</v>
      </c>
    </row>
    <row r="8603" spans="1:8">
      <c r="A8603" s="3" t="s">
        <v>83</v>
      </c>
      <c r="B8603" s="3">
        <v>2011</v>
      </c>
      <c r="C8603" s="3">
        <v>532</v>
      </c>
      <c r="E8603" s="3">
        <v>2.3030740999999999</v>
      </c>
      <c r="F8603" s="3">
        <v>0.61832719999999997</v>
      </c>
      <c r="G8603" s="3">
        <v>4.2458770000000001</v>
      </c>
      <c r="H8603" s="3">
        <v>-3.8129900000000001E-2</v>
      </c>
    </row>
    <row r="8604" spans="1:8">
      <c r="A8604" s="3" t="s">
        <v>83</v>
      </c>
      <c r="B8604" s="3">
        <v>2011</v>
      </c>
      <c r="C8604" s="3">
        <v>532</v>
      </c>
      <c r="E8604" s="3">
        <v>2.3030740999999999</v>
      </c>
      <c r="F8604" s="3">
        <v>0.61832719999999997</v>
      </c>
      <c r="G8604" s="3">
        <v>3.8967390000000002</v>
      </c>
      <c r="H8604" s="3">
        <v>0.1266516</v>
      </c>
    </row>
    <row r="8605" spans="1:8">
      <c r="A8605" s="3" t="s">
        <v>83</v>
      </c>
      <c r="B8605" s="3">
        <v>2011</v>
      </c>
      <c r="C8605" s="3">
        <v>532</v>
      </c>
      <c r="E8605" s="3">
        <v>2.3030740999999999</v>
      </c>
      <c r="F8605" s="3">
        <v>0.61832719999999997</v>
      </c>
      <c r="G8605" s="3">
        <v>3.3768929999999999</v>
      </c>
      <c r="H8605" s="3">
        <v>0.2857324</v>
      </c>
    </row>
    <row r="8606" spans="1:8">
      <c r="A8606" s="3" t="s">
        <v>83</v>
      </c>
      <c r="B8606" s="3">
        <v>2012</v>
      </c>
      <c r="C8606" s="3">
        <v>532</v>
      </c>
      <c r="E8606" s="3">
        <v>1.8938278</v>
      </c>
      <c r="F8606" s="3">
        <v>0.57343191000000004</v>
      </c>
      <c r="G8606" s="3">
        <v>4.6577650000000004</v>
      </c>
      <c r="H8606" s="3">
        <v>0.61584510000000003</v>
      </c>
    </row>
    <row r="8607" spans="1:8">
      <c r="A8607" s="3" t="s">
        <v>83</v>
      </c>
      <c r="B8607" s="3">
        <v>2012</v>
      </c>
      <c r="C8607" s="3">
        <v>532</v>
      </c>
      <c r="E8607" s="3">
        <v>1.8938278</v>
      </c>
      <c r="F8607" s="3">
        <v>0.57343191000000004</v>
      </c>
      <c r="G8607" s="3">
        <v>4.5963770000000004</v>
      </c>
    </row>
    <row r="8608" spans="1:8">
      <c r="A8608" s="3" t="s">
        <v>83</v>
      </c>
      <c r="B8608" s="3">
        <v>2012</v>
      </c>
      <c r="C8608" s="3">
        <v>532</v>
      </c>
      <c r="E8608" s="3">
        <v>1.8938278</v>
      </c>
      <c r="F8608" s="3">
        <v>0.57343191000000004</v>
      </c>
      <c r="G8608" s="3">
        <v>4.5828540000000002</v>
      </c>
    </row>
    <row r="8609" spans="1:8">
      <c r="A8609" s="3" t="s">
        <v>83</v>
      </c>
      <c r="B8609" s="3">
        <v>2012</v>
      </c>
      <c r="C8609" s="3">
        <v>532</v>
      </c>
      <c r="E8609" s="3">
        <v>1.8938278</v>
      </c>
      <c r="F8609" s="3">
        <v>0.57343191000000004</v>
      </c>
      <c r="G8609" s="3">
        <v>4.5810180000000003</v>
      </c>
    </row>
    <row r="8610" spans="1:8">
      <c r="A8610" s="3" t="s">
        <v>83</v>
      </c>
      <c r="B8610" s="3">
        <v>2012</v>
      </c>
      <c r="C8610" s="3">
        <v>532</v>
      </c>
      <c r="E8610" s="3">
        <v>1.8938278</v>
      </c>
      <c r="F8610" s="3">
        <v>0.57343191000000004</v>
      </c>
      <c r="G8610" s="3">
        <v>4.5412689999999998</v>
      </c>
      <c r="H8610" s="3">
        <v>0.76125540000000003</v>
      </c>
    </row>
    <row r="8611" spans="1:8">
      <c r="A8611" s="3" t="s">
        <v>83</v>
      </c>
      <c r="B8611" s="3">
        <v>2012</v>
      </c>
      <c r="C8611" s="3">
        <v>532</v>
      </c>
      <c r="E8611" s="3">
        <v>1.8938278</v>
      </c>
      <c r="F8611" s="3">
        <v>0.57343191000000004</v>
      </c>
      <c r="G8611" s="3">
        <v>4.4372249999999998</v>
      </c>
      <c r="H8611" s="3">
        <v>0.8405241</v>
      </c>
    </row>
    <row r="8612" spans="1:8">
      <c r="A8612" s="3" t="s">
        <v>83</v>
      </c>
      <c r="B8612" s="3">
        <v>2012</v>
      </c>
      <c r="C8612" s="3">
        <v>532</v>
      </c>
      <c r="E8612" s="3">
        <v>1.8938278</v>
      </c>
      <c r="F8612" s="3">
        <v>0.57343191000000004</v>
      </c>
      <c r="G8612" s="3">
        <v>4.2622489999999997</v>
      </c>
      <c r="H8612" s="3">
        <v>0.51348669999999996</v>
      </c>
    </row>
    <row r="8613" spans="1:8">
      <c r="A8613" s="3" t="s">
        <v>83</v>
      </c>
      <c r="B8613" s="3">
        <v>2012</v>
      </c>
      <c r="C8613" s="3">
        <v>532</v>
      </c>
      <c r="E8613" s="3">
        <v>1.8938278</v>
      </c>
      <c r="F8613" s="3">
        <v>0.57343191000000004</v>
      </c>
      <c r="G8613" s="3">
        <v>4.0053210000000004</v>
      </c>
      <c r="H8613" s="3">
        <v>0.6942526</v>
      </c>
    </row>
    <row r="8614" spans="1:8">
      <c r="A8614" s="3" t="s">
        <v>83</v>
      </c>
      <c r="B8614" s="3">
        <v>2012</v>
      </c>
      <c r="C8614" s="3">
        <v>532</v>
      </c>
      <c r="E8614" s="3">
        <v>1.8938278</v>
      </c>
      <c r="F8614" s="3">
        <v>0.57343191000000004</v>
      </c>
      <c r="G8614" s="3">
        <v>3.7681230000000001</v>
      </c>
      <c r="H8614" s="3">
        <v>1.08666</v>
      </c>
    </row>
    <row r="8615" spans="1:8">
      <c r="A8615" s="3" t="s">
        <v>83</v>
      </c>
      <c r="B8615" s="3">
        <v>2012</v>
      </c>
      <c r="C8615" s="3">
        <v>532</v>
      </c>
      <c r="E8615" s="3">
        <v>1.8938278</v>
      </c>
      <c r="F8615" s="3">
        <v>0.57343191000000004</v>
      </c>
      <c r="G8615" s="3">
        <v>3.6235339999999998</v>
      </c>
      <c r="H8615" s="3">
        <v>1.2429479999999999</v>
      </c>
    </row>
    <row r="8616" spans="1:8">
      <c r="A8616" s="3" t="s">
        <v>83</v>
      </c>
      <c r="B8616" s="3">
        <v>2012</v>
      </c>
      <c r="C8616" s="3">
        <v>532</v>
      </c>
      <c r="E8616" s="3">
        <v>1.8938278</v>
      </c>
      <c r="F8616" s="3">
        <v>0.57343191000000004</v>
      </c>
      <c r="G8616" s="3">
        <v>3.4694210000000001</v>
      </c>
      <c r="H8616" s="3">
        <v>1.0842210000000001</v>
      </c>
    </row>
    <row r="8617" spans="1:8">
      <c r="A8617" s="3" t="s">
        <v>83</v>
      </c>
      <c r="B8617" s="3">
        <v>2012</v>
      </c>
      <c r="C8617" s="3">
        <v>532</v>
      </c>
      <c r="E8617" s="3">
        <v>1.8938278</v>
      </c>
      <c r="F8617" s="3">
        <v>0.57343191000000004</v>
      </c>
      <c r="G8617" s="3">
        <v>3.4035820000000001</v>
      </c>
      <c r="H8617" s="3">
        <v>1.090886</v>
      </c>
    </row>
    <row r="8618" spans="1:8">
      <c r="A8618" s="3" t="s">
        <v>83</v>
      </c>
      <c r="B8618" s="3">
        <v>2013</v>
      </c>
      <c r="C8618" s="3">
        <v>532</v>
      </c>
      <c r="E8618" s="3">
        <v>1.3287751999999999</v>
      </c>
      <c r="F8618" s="3">
        <v>0.54320716999999996</v>
      </c>
      <c r="G8618" s="3">
        <v>4.0669009999999997</v>
      </c>
      <c r="H8618" s="3">
        <v>1.1162840000000001</v>
      </c>
    </row>
    <row r="8619" spans="1:8">
      <c r="A8619" s="3" t="s">
        <v>83</v>
      </c>
      <c r="B8619" s="3">
        <v>2013</v>
      </c>
      <c r="C8619" s="3">
        <v>532</v>
      </c>
      <c r="E8619" s="3">
        <v>1.3287751999999999</v>
      </c>
      <c r="F8619" s="3">
        <v>0.54320716999999996</v>
      </c>
      <c r="G8619" s="3">
        <v>4.1414359999999997</v>
      </c>
    </row>
    <row r="8620" spans="1:8">
      <c r="A8620" s="3" t="s">
        <v>83</v>
      </c>
      <c r="B8620" s="3">
        <v>2013</v>
      </c>
      <c r="C8620" s="3">
        <v>532</v>
      </c>
      <c r="E8620" s="3">
        <v>1.3287751999999999</v>
      </c>
      <c r="F8620" s="3">
        <v>0.54320716999999996</v>
      </c>
      <c r="G8620" s="3">
        <v>4.0729139999999999</v>
      </c>
    </row>
    <row r="8621" spans="1:8">
      <c r="A8621" s="3" t="s">
        <v>83</v>
      </c>
      <c r="B8621" s="3">
        <v>2013</v>
      </c>
      <c r="C8621" s="3">
        <v>532</v>
      </c>
      <c r="E8621" s="3">
        <v>1.3287751999999999</v>
      </c>
      <c r="F8621" s="3">
        <v>0.54320716999999996</v>
      </c>
      <c r="G8621" s="3">
        <v>4.0748369999999996</v>
      </c>
    </row>
    <row r="8622" spans="1:8">
      <c r="A8622" s="3" t="s">
        <v>83</v>
      </c>
      <c r="B8622" s="3">
        <v>2013</v>
      </c>
      <c r="C8622" s="3">
        <v>532</v>
      </c>
      <c r="E8622" s="3">
        <v>1.3287751999999999</v>
      </c>
      <c r="F8622" s="3">
        <v>0.54320716999999996</v>
      </c>
      <c r="G8622" s="3">
        <v>3.9588049999999999</v>
      </c>
      <c r="H8622" s="3">
        <v>0.88291470000000005</v>
      </c>
    </row>
    <row r="8623" spans="1:8">
      <c r="A8623" s="3" t="s">
        <v>83</v>
      </c>
      <c r="B8623" s="3">
        <v>2013</v>
      </c>
      <c r="C8623" s="3">
        <v>532</v>
      </c>
      <c r="E8623" s="3">
        <v>1.3287751999999999</v>
      </c>
      <c r="F8623" s="3">
        <v>0.54320716999999996</v>
      </c>
      <c r="G8623" s="3">
        <v>3.8566600000000002</v>
      </c>
      <c r="H8623" s="3">
        <v>0.75684609999999997</v>
      </c>
    </row>
    <row r="8624" spans="1:8">
      <c r="A8624" s="3" t="s">
        <v>83</v>
      </c>
      <c r="B8624" s="3">
        <v>2013</v>
      </c>
      <c r="C8624" s="3">
        <v>532</v>
      </c>
      <c r="E8624" s="3">
        <v>1.3287751999999999</v>
      </c>
      <c r="F8624" s="3">
        <v>0.54320716999999996</v>
      </c>
      <c r="G8624" s="3">
        <v>3.6763880000000002</v>
      </c>
      <c r="H8624" s="3">
        <v>0.79495629999999995</v>
      </c>
    </row>
    <row r="8625" spans="1:8">
      <c r="A8625" s="3" t="s">
        <v>83</v>
      </c>
      <c r="B8625" s="3">
        <v>2013</v>
      </c>
      <c r="C8625" s="3">
        <v>532</v>
      </c>
      <c r="E8625" s="3">
        <v>1.3287751999999999</v>
      </c>
      <c r="F8625" s="3">
        <v>0.54320716999999996</v>
      </c>
      <c r="G8625" s="3">
        <v>3.7252480000000001</v>
      </c>
      <c r="H8625" s="3">
        <v>0.79142509999999999</v>
      </c>
    </row>
    <row r="8626" spans="1:8">
      <c r="A8626" s="3" t="s">
        <v>83</v>
      </c>
      <c r="B8626" s="3">
        <v>2013</v>
      </c>
      <c r="C8626" s="3">
        <v>532</v>
      </c>
      <c r="E8626" s="3">
        <v>1.3287751999999999</v>
      </c>
      <c r="F8626" s="3">
        <v>0.54320716999999996</v>
      </c>
      <c r="G8626" s="3">
        <v>3.5731299999999999</v>
      </c>
      <c r="H8626" s="3">
        <v>1.6506970000000001</v>
      </c>
    </row>
    <row r="8627" spans="1:8">
      <c r="A8627" s="3" t="s">
        <v>83</v>
      </c>
      <c r="B8627" s="3">
        <v>2013</v>
      </c>
      <c r="C8627" s="3">
        <v>532</v>
      </c>
      <c r="E8627" s="3">
        <v>1.3287751999999999</v>
      </c>
      <c r="F8627" s="3">
        <v>0.54320716999999996</v>
      </c>
      <c r="G8627" s="3">
        <v>3.5731299999999999</v>
      </c>
      <c r="H8627" s="3">
        <v>0.79857109999999998</v>
      </c>
    </row>
    <row r="8628" spans="1:8">
      <c r="A8628" s="3" t="s">
        <v>83</v>
      </c>
      <c r="B8628" s="3">
        <v>2013</v>
      </c>
      <c r="C8628" s="3">
        <v>532</v>
      </c>
      <c r="E8628" s="3">
        <v>1.3287751999999999</v>
      </c>
      <c r="F8628" s="3">
        <v>0.54320716999999996</v>
      </c>
      <c r="G8628" s="3">
        <v>3.5731299999999999</v>
      </c>
      <c r="H8628" s="3">
        <v>0.58857119999999996</v>
      </c>
    </row>
    <row r="8629" spans="1:8">
      <c r="A8629" s="3" t="s">
        <v>83</v>
      </c>
      <c r="B8629" s="3">
        <v>2013</v>
      </c>
      <c r="C8629" s="3">
        <v>532</v>
      </c>
      <c r="E8629" s="3">
        <v>1.3287751999999999</v>
      </c>
      <c r="F8629" s="3">
        <v>0.54320716999999996</v>
      </c>
      <c r="G8629" s="3">
        <v>3.5731299999999999</v>
      </c>
      <c r="H8629" s="3">
        <v>0.58857119999999996</v>
      </c>
    </row>
    <row r="8630" spans="1:8">
      <c r="A8630" s="3" t="s">
        <v>83</v>
      </c>
      <c r="B8630" s="3">
        <v>2014</v>
      </c>
      <c r="C8630" s="3">
        <v>532</v>
      </c>
      <c r="E8630" s="3">
        <v>-0.67592865000000002</v>
      </c>
      <c r="F8630" s="3">
        <v>0.51744592</v>
      </c>
      <c r="G8630" s="3">
        <v>3.5926119999999999</v>
      </c>
      <c r="H8630" s="3">
        <v>0.58857119999999996</v>
      </c>
    </row>
    <row r="8631" spans="1:8">
      <c r="A8631" s="3" t="s">
        <v>83</v>
      </c>
      <c r="B8631" s="3">
        <v>2014</v>
      </c>
      <c r="C8631" s="3">
        <v>532</v>
      </c>
      <c r="E8631" s="3">
        <v>-0.67592865000000002</v>
      </c>
      <c r="F8631" s="3">
        <v>0.51744592</v>
      </c>
      <c r="G8631" s="3">
        <v>3.5745170000000002</v>
      </c>
    </row>
    <row r="8632" spans="1:8">
      <c r="A8632" s="3" t="s">
        <v>83</v>
      </c>
      <c r="B8632" s="3">
        <v>2014</v>
      </c>
      <c r="C8632" s="3">
        <v>532</v>
      </c>
      <c r="E8632" s="3">
        <v>-0.67592865000000002</v>
      </c>
      <c r="F8632" s="3">
        <v>0.51744592</v>
      </c>
      <c r="G8632" s="3">
        <v>3.558389</v>
      </c>
    </row>
    <row r="8633" spans="1:8">
      <c r="A8633" s="3" t="s">
        <v>83</v>
      </c>
      <c r="B8633" s="3">
        <v>2014</v>
      </c>
      <c r="C8633" s="3">
        <v>532</v>
      </c>
      <c r="E8633" s="3">
        <v>-0.67592865000000002</v>
      </c>
      <c r="F8633" s="3">
        <v>0.51744592</v>
      </c>
      <c r="G8633" s="3">
        <v>3.5397090000000002</v>
      </c>
    </row>
    <row r="8634" spans="1:8">
      <c r="A8634" s="3" t="s">
        <v>83</v>
      </c>
      <c r="B8634" s="3">
        <v>2014</v>
      </c>
      <c r="C8634" s="3">
        <v>532</v>
      </c>
      <c r="E8634" s="3">
        <v>-0.67592865000000002</v>
      </c>
      <c r="F8634" s="3">
        <v>0.51744592</v>
      </c>
      <c r="G8634" s="3">
        <v>3.501268</v>
      </c>
      <c r="H8634" s="3">
        <v>1.4290309999999999</v>
      </c>
    </row>
    <row r="8635" spans="1:8">
      <c r="A8635" s="3" t="s">
        <v>83</v>
      </c>
      <c r="B8635" s="3">
        <v>2014</v>
      </c>
      <c r="C8635" s="3">
        <v>532</v>
      </c>
      <c r="E8635" s="3">
        <v>-0.67592865000000002</v>
      </c>
      <c r="F8635" s="3">
        <v>0.51744592</v>
      </c>
      <c r="G8635" s="3">
        <v>3.5312600000000001</v>
      </c>
      <c r="H8635" s="3">
        <v>1.687263</v>
      </c>
    </row>
    <row r="8636" spans="1:8">
      <c r="A8636" s="3" t="s">
        <v>83</v>
      </c>
      <c r="B8636" s="3">
        <v>2014</v>
      </c>
      <c r="C8636" s="3">
        <v>532</v>
      </c>
      <c r="E8636" s="3">
        <v>-0.67592865000000002</v>
      </c>
      <c r="F8636" s="3">
        <v>0.51744592</v>
      </c>
      <c r="G8636" s="3">
        <v>3.4075479999999998</v>
      </c>
      <c r="H8636" s="3">
        <v>1.407205</v>
      </c>
    </row>
    <row r="8637" spans="1:8">
      <c r="A8637" s="3" t="s">
        <v>83</v>
      </c>
      <c r="B8637" s="3">
        <v>2014</v>
      </c>
      <c r="C8637" s="3">
        <v>532</v>
      </c>
      <c r="E8637" s="3">
        <v>-0.67592865000000002</v>
      </c>
      <c r="F8637" s="3">
        <v>0.51744592</v>
      </c>
      <c r="G8637" s="3">
        <v>3.2486090000000001</v>
      </c>
      <c r="H8637" s="3">
        <v>1.34649</v>
      </c>
    </row>
    <row r="8638" spans="1:8">
      <c r="A8638" s="3" t="s">
        <v>83</v>
      </c>
      <c r="B8638" s="3">
        <v>2014</v>
      </c>
      <c r="C8638" s="3">
        <v>532</v>
      </c>
      <c r="E8638" s="3">
        <v>-0.67592865000000002</v>
      </c>
      <c r="F8638" s="3">
        <v>0.51744592</v>
      </c>
      <c r="G8638" s="3">
        <v>3.0490110000000001</v>
      </c>
      <c r="H8638" s="3">
        <v>1.5751170000000001</v>
      </c>
    </row>
    <row r="8639" spans="1:8">
      <c r="A8639" s="3" t="s">
        <v>83</v>
      </c>
      <c r="B8639" s="3">
        <v>2014</v>
      </c>
      <c r="C8639" s="3">
        <v>532</v>
      </c>
      <c r="E8639" s="3">
        <v>-0.67592865000000002</v>
      </c>
      <c r="F8639" s="3">
        <v>0.51744592</v>
      </c>
      <c r="G8639" s="3">
        <v>2.9504130000000002</v>
      </c>
      <c r="H8639" s="3">
        <v>1.6927490000000001</v>
      </c>
    </row>
    <row r="8640" spans="1:8">
      <c r="A8640" s="3" t="s">
        <v>83</v>
      </c>
      <c r="B8640" s="3">
        <v>2014</v>
      </c>
      <c r="C8640" s="3">
        <v>532</v>
      </c>
      <c r="E8640" s="3">
        <v>-0.67592865000000002</v>
      </c>
      <c r="F8640" s="3">
        <v>0.51744592</v>
      </c>
      <c r="G8640" s="3">
        <v>2.8149890000000002</v>
      </c>
      <c r="H8640" s="3">
        <v>1.6996610000000001</v>
      </c>
    </row>
    <row r="8641" spans="1:8">
      <c r="A8641" s="3" t="s">
        <v>83</v>
      </c>
      <c r="B8641" s="3">
        <v>2014</v>
      </c>
      <c r="C8641" s="3">
        <v>532</v>
      </c>
      <c r="E8641" s="3">
        <v>-0.67592865000000002</v>
      </c>
      <c r="F8641" s="3">
        <v>0.51744592</v>
      </c>
      <c r="G8641" s="3">
        <v>2.7180080000000002</v>
      </c>
      <c r="H8641" s="3">
        <v>1.6930689999999999</v>
      </c>
    </row>
    <row r="8642" spans="1:8">
      <c r="A8642" s="3" t="s">
        <v>83</v>
      </c>
      <c r="B8642" s="3">
        <v>2015</v>
      </c>
      <c r="C8642" s="3">
        <v>532</v>
      </c>
      <c r="E8642" s="3">
        <v>3.6106590999999999</v>
      </c>
      <c r="F8642" s="3">
        <v>6.5321509999999999E-2</v>
      </c>
      <c r="G8642" s="3">
        <v>2.8208479999999998</v>
      </c>
      <c r="H8642" s="3">
        <v>1.3374470000000001</v>
      </c>
    </row>
    <row r="8643" spans="1:8">
      <c r="A8643" s="3" t="s">
        <v>83</v>
      </c>
      <c r="B8643" s="3">
        <v>2015</v>
      </c>
      <c r="C8643" s="3">
        <v>532</v>
      </c>
      <c r="E8643" s="3">
        <v>3.6106590999999999</v>
      </c>
      <c r="F8643" s="3">
        <v>6.5321509999999999E-2</v>
      </c>
      <c r="G8643" s="3">
        <v>2.854476</v>
      </c>
    </row>
    <row r="8644" spans="1:8">
      <c r="A8644" s="3" t="s">
        <v>83</v>
      </c>
      <c r="B8644" s="3">
        <v>2015</v>
      </c>
      <c r="C8644" s="3">
        <v>532</v>
      </c>
      <c r="E8644" s="3">
        <v>3.6106590999999999</v>
      </c>
      <c r="F8644" s="3">
        <v>6.5321509999999999E-2</v>
      </c>
      <c r="G8644" s="3">
        <v>2.7874059999999998</v>
      </c>
    </row>
    <row r="8645" spans="1:8">
      <c r="A8645" s="3" t="s">
        <v>83</v>
      </c>
      <c r="B8645" s="3">
        <v>2015</v>
      </c>
      <c r="C8645" s="3">
        <v>532</v>
      </c>
      <c r="E8645" s="3">
        <v>3.6106590999999999</v>
      </c>
      <c r="F8645" s="3">
        <v>6.5321509999999999E-2</v>
      </c>
      <c r="G8645" s="3">
        <v>2.7063410000000001</v>
      </c>
    </row>
    <row r="8646" spans="1:8">
      <c r="A8646" s="3" t="s">
        <v>83</v>
      </c>
      <c r="B8646" s="3">
        <v>2015</v>
      </c>
      <c r="C8646" s="3">
        <v>532</v>
      </c>
      <c r="E8646" s="3">
        <v>3.6106590999999999</v>
      </c>
      <c r="F8646" s="3">
        <v>6.5321509999999999E-2</v>
      </c>
      <c r="G8646" s="3">
        <v>2.6739069999999998</v>
      </c>
      <c r="H8646" s="3">
        <v>-0.26503110000000002</v>
      </c>
    </row>
    <row r="8647" spans="1:8">
      <c r="A8647" s="3" t="s">
        <v>83</v>
      </c>
      <c r="B8647" s="3">
        <v>2015</v>
      </c>
      <c r="C8647" s="3">
        <v>532</v>
      </c>
      <c r="E8647" s="3">
        <v>3.6106590999999999</v>
      </c>
      <c r="F8647" s="3">
        <v>6.5321509999999999E-2</v>
      </c>
      <c r="G8647" s="3">
        <v>2.7298269999999998</v>
      </c>
      <c r="H8647" s="3">
        <v>-6.7636600000000005E-2</v>
      </c>
    </row>
    <row r="8648" spans="1:8">
      <c r="A8648" s="3" t="s">
        <v>83</v>
      </c>
      <c r="B8648" s="3">
        <v>2015</v>
      </c>
      <c r="C8648" s="3">
        <v>532</v>
      </c>
      <c r="E8648" s="3">
        <v>3.6106590999999999</v>
      </c>
      <c r="F8648" s="3">
        <v>6.5321509999999999E-2</v>
      </c>
      <c r="G8648" s="3">
        <v>2.5891220000000001</v>
      </c>
      <c r="H8648" s="3">
        <v>-8.7095099999999995E-2</v>
      </c>
    </row>
    <row r="8649" spans="1:8">
      <c r="A8649" s="3" t="s">
        <v>83</v>
      </c>
      <c r="B8649" s="3">
        <v>2015</v>
      </c>
      <c r="C8649" s="3">
        <v>532</v>
      </c>
      <c r="E8649" s="3">
        <v>3.6106590999999999</v>
      </c>
      <c r="F8649" s="3">
        <v>6.5321509999999999E-2</v>
      </c>
      <c r="G8649" s="3">
        <v>2.5897990000000002</v>
      </c>
      <c r="H8649" s="3">
        <v>0.27530650000000001</v>
      </c>
    </row>
    <row r="8650" spans="1:8">
      <c r="A8650" s="3" t="s">
        <v>83</v>
      </c>
      <c r="B8650" s="3">
        <v>2015</v>
      </c>
      <c r="C8650" s="3">
        <v>532</v>
      </c>
      <c r="E8650" s="3">
        <v>3.6106590999999999</v>
      </c>
      <c r="F8650" s="3">
        <v>6.5321509999999999E-2</v>
      </c>
      <c r="G8650" s="3">
        <v>2.501455</v>
      </c>
      <c r="H8650" s="3">
        <v>0.20181260000000001</v>
      </c>
    </row>
    <row r="8651" spans="1:8">
      <c r="A8651" s="3" t="s">
        <v>83</v>
      </c>
      <c r="B8651" s="3">
        <v>2015</v>
      </c>
      <c r="C8651" s="3">
        <v>532</v>
      </c>
      <c r="E8651" s="3">
        <v>3.6106590999999999</v>
      </c>
      <c r="F8651" s="3">
        <v>6.5321509999999999E-2</v>
      </c>
      <c r="G8651" s="3">
        <v>2.2338629999999999</v>
      </c>
      <c r="H8651" s="3">
        <v>0.29835869999999998</v>
      </c>
    </row>
    <row r="8652" spans="1:8">
      <c r="A8652" s="3" t="s">
        <v>83</v>
      </c>
      <c r="B8652" s="3">
        <v>2015</v>
      </c>
      <c r="C8652" s="3">
        <v>532</v>
      </c>
      <c r="E8652" s="3">
        <v>3.6106590999999999</v>
      </c>
      <c r="F8652" s="3">
        <v>6.5321509999999999E-2</v>
      </c>
      <c r="G8652" s="3">
        <v>2.1753450000000001</v>
      </c>
      <c r="H8652" s="3">
        <v>0.37820199999999998</v>
      </c>
    </row>
    <row r="8653" spans="1:8">
      <c r="A8653" s="3" t="s">
        <v>83</v>
      </c>
      <c r="B8653" s="3">
        <v>2015</v>
      </c>
      <c r="C8653" s="3">
        <v>532</v>
      </c>
      <c r="E8653" s="3">
        <v>3.6106590999999999</v>
      </c>
      <c r="F8653" s="3">
        <v>6.5321509999999999E-2</v>
      </c>
      <c r="G8653" s="3">
        <v>2.0337109999999998</v>
      </c>
      <c r="H8653" s="3">
        <v>0.40842220000000001</v>
      </c>
    </row>
    <row r="8654" spans="1:8">
      <c r="A8654" s="3" t="s">
        <v>83</v>
      </c>
      <c r="B8654" s="3">
        <v>2016</v>
      </c>
      <c r="C8654" s="3">
        <v>532</v>
      </c>
      <c r="E8654" s="3">
        <v>0.61245221000000005</v>
      </c>
      <c r="F8654" s="3">
        <v>6.209754E-2</v>
      </c>
      <c r="H8654" s="3">
        <v>0.26651409999999998</v>
      </c>
    </row>
    <row r="8655" spans="1:8">
      <c r="A8655" s="3" t="s">
        <v>83</v>
      </c>
      <c r="B8655" s="3">
        <v>2016</v>
      </c>
      <c r="C8655" s="3">
        <v>532</v>
      </c>
      <c r="E8655" s="3">
        <v>0.61245221000000005</v>
      </c>
      <c r="F8655" s="3">
        <v>6.209754E-2</v>
      </c>
      <c r="G8655" s="3">
        <v>2.0609760000000001</v>
      </c>
    </row>
    <row r="8656" spans="1:8">
      <c r="A8656" s="3" t="s">
        <v>83</v>
      </c>
      <c r="B8656" s="3">
        <v>2016</v>
      </c>
      <c r="C8656" s="3">
        <v>532</v>
      </c>
      <c r="E8656" s="3">
        <v>0.61245221000000005</v>
      </c>
      <c r="F8656" s="3">
        <v>6.209754E-2</v>
      </c>
      <c r="G8656" s="3">
        <v>1.980164</v>
      </c>
    </row>
    <row r="8657" spans="1:8">
      <c r="A8657" s="3" t="s">
        <v>83</v>
      </c>
      <c r="B8657" s="3">
        <v>2016</v>
      </c>
      <c r="C8657" s="3">
        <v>532</v>
      </c>
      <c r="E8657" s="3">
        <v>0.61245221000000005</v>
      </c>
      <c r="F8657" s="3">
        <v>6.209754E-2</v>
      </c>
      <c r="G8657" s="3">
        <v>1.9640150000000001</v>
      </c>
    </row>
    <row r="8658" spans="1:8">
      <c r="A8658" s="3" t="s">
        <v>83</v>
      </c>
      <c r="B8658" s="3">
        <v>2016</v>
      </c>
      <c r="C8658" s="3">
        <v>532</v>
      </c>
      <c r="E8658" s="3">
        <v>0.61245221000000005</v>
      </c>
      <c r="F8658" s="3">
        <v>6.209754E-2</v>
      </c>
      <c r="G8658" s="3">
        <v>1.9013789999999999</v>
      </c>
      <c r="H8658" s="3">
        <v>0.1133522</v>
      </c>
    </row>
    <row r="8659" spans="1:8">
      <c r="A8659" s="3" t="s">
        <v>83</v>
      </c>
      <c r="B8659" s="3">
        <v>2016</v>
      </c>
      <c r="C8659" s="3">
        <v>532</v>
      </c>
      <c r="E8659" s="3">
        <v>0.61245221000000005</v>
      </c>
      <c r="F8659" s="3">
        <v>6.209754E-2</v>
      </c>
      <c r="G8659" s="3">
        <v>1.7925040000000001</v>
      </c>
      <c r="H8659" s="3">
        <v>0.10417179999999999</v>
      </c>
    </row>
    <row r="8660" spans="1:8">
      <c r="A8660" s="3" t="s">
        <v>83</v>
      </c>
      <c r="B8660" s="3">
        <v>2016</v>
      </c>
      <c r="C8660" s="3">
        <v>532</v>
      </c>
      <c r="E8660" s="3">
        <v>0.61245221000000005</v>
      </c>
      <c r="F8660" s="3">
        <v>6.209754E-2</v>
      </c>
      <c r="G8660" s="3">
        <v>1.63028</v>
      </c>
      <c r="H8660" s="3">
        <v>0.12675169999999999</v>
      </c>
    </row>
    <row r="8661" spans="1:8">
      <c r="A8661" s="3" t="s">
        <v>83</v>
      </c>
      <c r="B8661" s="3">
        <v>2016</v>
      </c>
      <c r="C8661" s="3">
        <v>532</v>
      </c>
      <c r="E8661" s="3">
        <v>0.61245221000000005</v>
      </c>
      <c r="F8661" s="3">
        <v>6.209754E-2</v>
      </c>
      <c r="G8661" s="3">
        <v>1.5263180000000001</v>
      </c>
      <c r="H8661" s="3">
        <v>2.5608800000000001E-2</v>
      </c>
    </row>
    <row r="8662" spans="1:8">
      <c r="A8662" s="3" t="s">
        <v>83</v>
      </c>
      <c r="B8662" s="3">
        <v>2016</v>
      </c>
      <c r="C8662" s="3">
        <v>532</v>
      </c>
      <c r="E8662" s="3">
        <v>0.61245221000000005</v>
      </c>
      <c r="F8662" s="3">
        <v>6.209754E-2</v>
      </c>
      <c r="G8662" s="3">
        <v>1.5037290000000001</v>
      </c>
      <c r="H8662" s="3">
        <v>0.1260433</v>
      </c>
    </row>
    <row r="8663" spans="1:8">
      <c r="A8663" s="3" t="s">
        <v>83</v>
      </c>
      <c r="B8663" s="3">
        <v>2016</v>
      </c>
      <c r="C8663" s="3">
        <v>532</v>
      </c>
      <c r="E8663" s="3">
        <v>0.61245221000000005</v>
      </c>
      <c r="F8663" s="3">
        <v>6.209754E-2</v>
      </c>
      <c r="G8663" s="3">
        <v>1.686698</v>
      </c>
      <c r="H8663" s="3">
        <v>2.9495799999999999E-2</v>
      </c>
    </row>
    <row r="8664" spans="1:8">
      <c r="A8664" s="3" t="s">
        <v>83</v>
      </c>
      <c r="B8664" s="3">
        <v>2016</v>
      </c>
      <c r="C8664" s="3">
        <v>532</v>
      </c>
      <c r="E8664" s="3">
        <v>0.61245221000000005</v>
      </c>
      <c r="F8664" s="3">
        <v>6.209754E-2</v>
      </c>
      <c r="G8664" s="3">
        <v>1.5178879999999999</v>
      </c>
      <c r="H8664" s="3">
        <v>0.14846119999999999</v>
      </c>
    </row>
    <row r="8665" spans="1:8">
      <c r="A8665" s="3" t="s">
        <v>83</v>
      </c>
      <c r="B8665" s="3">
        <v>2016</v>
      </c>
      <c r="C8665" s="3">
        <v>532</v>
      </c>
      <c r="E8665" s="3">
        <v>0.61245221000000005</v>
      </c>
      <c r="F8665" s="3">
        <v>6.209754E-2</v>
      </c>
      <c r="G8665" s="3">
        <v>1.554916</v>
      </c>
      <c r="H8665" s="3">
        <v>0.11891069999999999</v>
      </c>
    </row>
    <row r="8666" spans="1:8">
      <c r="A8666" s="3" t="s">
        <v>83</v>
      </c>
      <c r="B8666" s="3">
        <v>2017</v>
      </c>
      <c r="C8666" s="3">
        <v>532</v>
      </c>
      <c r="E8666" s="3">
        <v>0.62064808999999999</v>
      </c>
      <c r="F8666" s="3">
        <v>5.925275E-2</v>
      </c>
      <c r="G8666" s="3">
        <v>1.8792219999999999</v>
      </c>
      <c r="H8666" s="3">
        <v>7.8243499999999994E-2</v>
      </c>
    </row>
    <row r="8667" spans="1:8">
      <c r="A8667" s="3" t="s">
        <v>83</v>
      </c>
      <c r="B8667" s="3">
        <v>2017</v>
      </c>
      <c r="C8667" s="3">
        <v>532</v>
      </c>
      <c r="E8667" s="3">
        <v>0.62064808999999999</v>
      </c>
      <c r="F8667" s="3">
        <v>5.925275E-2</v>
      </c>
      <c r="G8667" s="3">
        <v>1.9338820000000001</v>
      </c>
    </row>
    <row r="8668" spans="1:8">
      <c r="A8668" s="3" t="s">
        <v>83</v>
      </c>
      <c r="B8668" s="3">
        <v>2017</v>
      </c>
      <c r="C8668" s="3">
        <v>532</v>
      </c>
      <c r="E8668" s="3">
        <v>0.62064808999999999</v>
      </c>
      <c r="F8668" s="3">
        <v>5.925275E-2</v>
      </c>
      <c r="G8668" s="3">
        <v>2.0779619999999999</v>
      </c>
    </row>
    <row r="8669" spans="1:8">
      <c r="A8669" s="3" t="s">
        <v>83</v>
      </c>
      <c r="B8669" s="3">
        <v>2017</v>
      </c>
      <c r="C8669" s="3">
        <v>532</v>
      </c>
      <c r="E8669" s="3">
        <v>0.62064808999999999</v>
      </c>
      <c r="F8669" s="3">
        <v>5.925275E-2</v>
      </c>
      <c r="G8669" s="3">
        <v>2.075774</v>
      </c>
    </row>
    <row r="8670" spans="1:8">
      <c r="A8670" s="3" t="s">
        <v>83</v>
      </c>
      <c r="B8670" s="3">
        <v>2017</v>
      </c>
      <c r="C8670" s="3">
        <v>532</v>
      </c>
      <c r="E8670" s="3">
        <v>0.62064808999999999</v>
      </c>
      <c r="F8670" s="3">
        <v>5.925275E-2</v>
      </c>
      <c r="G8670" s="3">
        <v>2.1008770000000001</v>
      </c>
      <c r="H8670" s="3">
        <v>1.3503620000000001</v>
      </c>
    </row>
    <row r="8671" spans="1:8">
      <c r="A8671" s="3" t="s">
        <v>83</v>
      </c>
      <c r="B8671" s="3">
        <v>2017</v>
      </c>
      <c r="C8671" s="3">
        <v>532</v>
      </c>
      <c r="E8671" s="3">
        <v>0.62064808999999999</v>
      </c>
      <c r="F8671" s="3">
        <v>5.925275E-2</v>
      </c>
      <c r="G8671" s="3">
        <v>2.2449379999999999</v>
      </c>
      <c r="H8671" s="3">
        <v>1.260067</v>
      </c>
    </row>
    <row r="8672" spans="1:8">
      <c r="A8672" s="3" t="s">
        <v>83</v>
      </c>
      <c r="B8672" s="3">
        <v>2017</v>
      </c>
      <c r="C8672" s="3">
        <v>532</v>
      </c>
      <c r="E8672" s="3">
        <v>0.62064808999999999</v>
      </c>
      <c r="F8672" s="3">
        <v>5.925275E-2</v>
      </c>
      <c r="G8672" s="3">
        <v>2.2651400000000002</v>
      </c>
      <c r="H8672" s="3">
        <v>1.0916809999999999</v>
      </c>
    </row>
    <row r="8673" spans="1:8">
      <c r="A8673" s="3" t="s">
        <v>83</v>
      </c>
      <c r="B8673" s="3">
        <v>2017</v>
      </c>
      <c r="C8673" s="3">
        <v>532</v>
      </c>
      <c r="E8673" s="3">
        <v>0.62064808999999999</v>
      </c>
      <c r="F8673" s="3">
        <v>5.925275E-2</v>
      </c>
      <c r="G8673" s="3">
        <v>2.2846160000000002</v>
      </c>
      <c r="H8673" s="3">
        <v>1.067418</v>
      </c>
    </row>
    <row r="8674" spans="1:8">
      <c r="A8674" s="3" t="s">
        <v>83</v>
      </c>
      <c r="B8674" s="3">
        <v>2017</v>
      </c>
      <c r="C8674" s="3">
        <v>532</v>
      </c>
      <c r="E8674" s="3">
        <v>0.62064808999999999</v>
      </c>
      <c r="F8674" s="3">
        <v>5.925275E-2</v>
      </c>
      <c r="G8674" s="3">
        <v>2.4731290000000001</v>
      </c>
      <c r="H8674" s="3">
        <v>0.99086839999999998</v>
      </c>
    </row>
    <row r="8675" spans="1:8">
      <c r="A8675" s="3" t="s">
        <v>83</v>
      </c>
      <c r="B8675" s="3">
        <v>2017</v>
      </c>
      <c r="C8675" s="3">
        <v>532</v>
      </c>
      <c r="E8675" s="3">
        <v>0.62064808999999999</v>
      </c>
      <c r="F8675" s="3">
        <v>5.925275E-2</v>
      </c>
      <c r="G8675" s="3">
        <v>2.5070450000000002</v>
      </c>
      <c r="H8675" s="3">
        <v>0.61556040000000001</v>
      </c>
    </row>
    <row r="8676" spans="1:8">
      <c r="A8676" s="3" t="s">
        <v>83</v>
      </c>
      <c r="B8676" s="3">
        <v>2017</v>
      </c>
      <c r="C8676" s="3">
        <v>532</v>
      </c>
      <c r="E8676" s="3">
        <v>0.62064808999999999</v>
      </c>
      <c r="F8676" s="3">
        <v>5.925275E-2</v>
      </c>
      <c r="G8676" s="3">
        <v>2.6037599999999999</v>
      </c>
      <c r="H8676" s="3">
        <v>0.71746370000000004</v>
      </c>
    </row>
    <row r="8677" spans="1:8">
      <c r="A8677" s="3" t="s">
        <v>83</v>
      </c>
      <c r="B8677" s="3">
        <v>2017</v>
      </c>
      <c r="C8677" s="3">
        <v>532</v>
      </c>
      <c r="E8677" s="3">
        <v>0.62064808999999999</v>
      </c>
      <c r="F8677" s="3">
        <v>5.925275E-2</v>
      </c>
      <c r="G8677" s="3">
        <v>2.688898</v>
      </c>
      <c r="H8677" s="3">
        <v>0.63854069999999996</v>
      </c>
    </row>
    <row r="8678" spans="1:8">
      <c r="A8678" s="3" t="s">
        <v>83</v>
      </c>
      <c r="B8678" s="3">
        <v>2018</v>
      </c>
      <c r="C8678" s="3">
        <v>532</v>
      </c>
      <c r="E8678" s="3">
        <v>0.93955003999999998</v>
      </c>
      <c r="F8678" s="3">
        <v>5.5301959999999997E-2</v>
      </c>
      <c r="G8678" s="3">
        <v>2.5613739999999998</v>
      </c>
      <c r="H8678" s="3">
        <v>0.39959030000000001</v>
      </c>
    </row>
    <row r="8679" spans="1:8">
      <c r="A8679" s="3" t="s">
        <v>83</v>
      </c>
      <c r="B8679" s="3">
        <v>2018</v>
      </c>
      <c r="C8679" s="3">
        <v>532</v>
      </c>
      <c r="E8679" s="3">
        <v>0.93955003999999998</v>
      </c>
      <c r="F8679" s="3">
        <v>5.5301959999999997E-2</v>
      </c>
      <c r="G8679" s="3">
        <v>2.598074</v>
      </c>
    </row>
    <row r="8680" spans="1:8">
      <c r="A8680" s="3" t="s">
        <v>83</v>
      </c>
      <c r="B8680" s="3">
        <v>2018</v>
      </c>
      <c r="C8680" s="3">
        <v>532</v>
      </c>
      <c r="E8680" s="3">
        <v>0.93955003999999998</v>
      </c>
      <c r="F8680" s="3">
        <v>5.5301959999999997E-2</v>
      </c>
      <c r="G8680" s="3">
        <v>2.6408070000000001</v>
      </c>
    </row>
    <row r="8681" spans="1:8">
      <c r="A8681" s="3" t="s">
        <v>83</v>
      </c>
      <c r="B8681" s="3">
        <v>2018</v>
      </c>
      <c r="C8681" s="3">
        <v>532</v>
      </c>
      <c r="E8681" s="3">
        <v>0.93955003999999998</v>
      </c>
      <c r="F8681" s="3">
        <v>5.5301959999999997E-2</v>
      </c>
      <c r="G8681" s="3">
        <v>2.7365279999999998</v>
      </c>
    </row>
    <row r="8682" spans="1:8">
      <c r="A8682" s="3" t="s">
        <v>83</v>
      </c>
      <c r="B8682" s="3">
        <v>2018</v>
      </c>
      <c r="C8682" s="3">
        <v>532</v>
      </c>
      <c r="E8682" s="3">
        <v>0.93955003999999998</v>
      </c>
      <c r="F8682" s="3">
        <v>5.5301959999999997E-2</v>
      </c>
      <c r="G8682" s="3">
        <v>2.7599670000000001</v>
      </c>
      <c r="H8682" s="3">
        <v>0.32885629999999999</v>
      </c>
    </row>
    <row r="8683" spans="1:8">
      <c r="A8683" s="3" t="s">
        <v>83</v>
      </c>
      <c r="B8683" s="3">
        <v>2018</v>
      </c>
      <c r="C8683" s="3">
        <v>532</v>
      </c>
      <c r="E8683" s="3">
        <v>0.93955003999999998</v>
      </c>
      <c r="F8683" s="3">
        <v>5.5301959999999997E-2</v>
      </c>
      <c r="G8683" s="3">
        <v>2.7362790000000001</v>
      </c>
      <c r="H8683" s="3">
        <v>0.3742181</v>
      </c>
    </row>
    <row r="8684" spans="1:8">
      <c r="A8684" s="3" t="s">
        <v>83</v>
      </c>
      <c r="B8684" s="3">
        <v>2018</v>
      </c>
      <c r="C8684" s="3">
        <v>532</v>
      </c>
      <c r="E8684" s="3">
        <v>0.93955003999999998</v>
      </c>
      <c r="F8684" s="3">
        <v>5.5301959999999997E-2</v>
      </c>
      <c r="G8684" s="3">
        <v>2.8164060000000002</v>
      </c>
      <c r="H8684" s="3">
        <v>0.35578759999999998</v>
      </c>
    </row>
    <row r="8685" spans="1:8">
      <c r="A8685" s="3" t="s">
        <v>83</v>
      </c>
      <c r="B8685" s="3">
        <v>2018</v>
      </c>
      <c r="C8685" s="3">
        <v>532</v>
      </c>
      <c r="E8685" s="3">
        <v>0.93955003999999998</v>
      </c>
      <c r="F8685" s="3">
        <v>5.5301959999999997E-2</v>
      </c>
      <c r="G8685" s="3">
        <v>2.8101150000000001</v>
      </c>
      <c r="H8685" s="3">
        <v>0.32763609999999999</v>
      </c>
    </row>
    <row r="8686" spans="1:8">
      <c r="A8686" s="3" t="s">
        <v>83</v>
      </c>
      <c r="B8686" s="3">
        <v>2018</v>
      </c>
      <c r="C8686" s="3">
        <v>532</v>
      </c>
      <c r="E8686" s="3">
        <v>0.93955003999999998</v>
      </c>
      <c r="F8686" s="3">
        <v>5.5301959999999997E-2</v>
      </c>
      <c r="G8686" s="3">
        <v>2.754569</v>
      </c>
      <c r="H8686" s="3">
        <v>0.2805301</v>
      </c>
    </row>
    <row r="8687" spans="1:8">
      <c r="A8687" s="3" t="s">
        <v>83</v>
      </c>
      <c r="B8687" s="3">
        <v>2018</v>
      </c>
      <c r="C8687" s="3">
        <v>532</v>
      </c>
      <c r="E8687" s="3">
        <v>0.93955003999999998</v>
      </c>
      <c r="F8687" s="3">
        <v>5.5301959999999997E-2</v>
      </c>
      <c r="G8687" s="3">
        <v>2.663834</v>
      </c>
      <c r="H8687" s="3">
        <v>0.29465770000000002</v>
      </c>
    </row>
    <row r="8688" spans="1:8">
      <c r="A8688" s="3" t="s">
        <v>83</v>
      </c>
      <c r="B8688" s="3">
        <v>2018</v>
      </c>
      <c r="C8688" s="3">
        <v>532</v>
      </c>
      <c r="E8688" s="3">
        <v>0.93955003999999998</v>
      </c>
      <c r="F8688" s="3">
        <v>5.5301959999999997E-2</v>
      </c>
      <c r="G8688" s="3">
        <v>2.56901</v>
      </c>
      <c r="H8688" s="3">
        <v>0.2863253</v>
      </c>
    </row>
    <row r="8689" spans="1:8">
      <c r="A8689" s="3" t="s">
        <v>83</v>
      </c>
      <c r="B8689" s="3">
        <v>2018</v>
      </c>
      <c r="C8689" s="3">
        <v>532</v>
      </c>
      <c r="E8689" s="3">
        <v>0.93955003999999998</v>
      </c>
      <c r="F8689" s="3">
        <v>5.5301959999999997E-2</v>
      </c>
      <c r="G8689" s="3">
        <v>2.4420950000000001</v>
      </c>
      <c r="H8689" s="3">
        <v>0.2698256</v>
      </c>
    </row>
    <row r="8690" spans="1:8">
      <c r="A8690" s="3" t="s">
        <v>83</v>
      </c>
      <c r="B8690" s="3">
        <v>2019</v>
      </c>
      <c r="C8690" s="3">
        <v>532</v>
      </c>
      <c r="E8690" s="3">
        <v>0.19263126999999999</v>
      </c>
      <c r="F8690" s="3">
        <v>5.1874070000000001E-2</v>
      </c>
      <c r="G8690" s="3">
        <v>2.4129659999999999</v>
      </c>
      <c r="H8690" s="3">
        <v>0.26615420000000001</v>
      </c>
    </row>
    <row r="8691" spans="1:8">
      <c r="A8691" s="3" t="s">
        <v>83</v>
      </c>
      <c r="B8691" s="3">
        <v>2019</v>
      </c>
      <c r="C8691" s="3">
        <v>532</v>
      </c>
      <c r="E8691" s="3">
        <v>0.19263126999999999</v>
      </c>
      <c r="F8691" s="3">
        <v>5.1874070000000001E-2</v>
      </c>
      <c r="G8691" s="3">
        <v>2.337917</v>
      </c>
    </row>
    <row r="8692" spans="1:8">
      <c r="A8692" s="3" t="s">
        <v>83</v>
      </c>
      <c r="B8692" s="3">
        <v>2019</v>
      </c>
      <c r="C8692" s="3">
        <v>532</v>
      </c>
      <c r="E8692" s="3">
        <v>0.19263126999999999</v>
      </c>
      <c r="F8692" s="3">
        <v>5.1874070000000001E-2</v>
      </c>
      <c r="G8692" s="3">
        <v>2.286851</v>
      </c>
    </row>
    <row r="8693" spans="1:8">
      <c r="A8693" s="3" t="s">
        <v>83</v>
      </c>
      <c r="B8693" s="3">
        <v>2019</v>
      </c>
      <c r="C8693" s="3">
        <v>532</v>
      </c>
      <c r="E8693" s="3">
        <v>0.19263126999999999</v>
      </c>
      <c r="F8693" s="3">
        <v>5.1874070000000001E-2</v>
      </c>
      <c r="G8693" s="3">
        <v>2.2964289999999998</v>
      </c>
    </row>
    <row r="8694" spans="1:8">
      <c r="A8694" s="3" t="s">
        <v>83</v>
      </c>
      <c r="B8694" s="3">
        <v>2019</v>
      </c>
      <c r="C8694" s="3">
        <v>532</v>
      </c>
      <c r="E8694" s="3">
        <v>0.19263126999999999</v>
      </c>
      <c r="F8694" s="3">
        <v>5.1874070000000001E-2</v>
      </c>
      <c r="G8694" s="3">
        <v>2.2704339999999998</v>
      </c>
      <c r="H8694" s="3">
        <v>0.105418</v>
      </c>
    </row>
    <row r="8695" spans="1:8">
      <c r="A8695" s="3" t="s">
        <v>83</v>
      </c>
      <c r="B8695" s="3">
        <v>2019</v>
      </c>
      <c r="C8695" s="3">
        <v>532</v>
      </c>
      <c r="E8695" s="3">
        <v>0.19263126999999999</v>
      </c>
      <c r="F8695" s="3">
        <v>5.1874070000000001E-2</v>
      </c>
      <c r="G8695" s="3">
        <v>2.2135379999999998</v>
      </c>
      <c r="H8695" s="3">
        <v>0.17851059999999999</v>
      </c>
    </row>
    <row r="8696" spans="1:8">
      <c r="A8696" s="3" t="s">
        <v>83</v>
      </c>
      <c r="B8696" s="3">
        <v>2019</v>
      </c>
      <c r="C8696" s="3">
        <v>532</v>
      </c>
      <c r="E8696" s="3">
        <v>0.19263126999999999</v>
      </c>
      <c r="F8696" s="3">
        <v>5.1874070000000001E-2</v>
      </c>
      <c r="G8696" s="3">
        <v>2.1413000000000002</v>
      </c>
      <c r="H8696" s="3">
        <v>0.44608560000000003</v>
      </c>
    </row>
    <row r="8697" spans="1:8">
      <c r="A8697" s="3" t="s">
        <v>83</v>
      </c>
      <c r="B8697" s="3">
        <v>2019</v>
      </c>
      <c r="C8697" s="3">
        <v>532</v>
      </c>
      <c r="E8697" s="3">
        <v>0.19263126999999999</v>
      </c>
      <c r="F8697" s="3">
        <v>5.1874070000000001E-2</v>
      </c>
      <c r="G8697" s="3">
        <v>1.8505910000000001</v>
      </c>
      <c r="H8697" s="3">
        <v>0.75364339999999996</v>
      </c>
    </row>
    <row r="8698" spans="1:8">
      <c r="A8698" s="3" t="s">
        <v>83</v>
      </c>
      <c r="B8698" s="3">
        <v>2019</v>
      </c>
      <c r="C8698" s="3">
        <v>532</v>
      </c>
      <c r="E8698" s="3">
        <v>0.19263126999999999</v>
      </c>
      <c r="F8698" s="3">
        <v>5.1874070000000001E-2</v>
      </c>
      <c r="G8698" s="3">
        <v>1.3033319999999999</v>
      </c>
      <c r="H8698" s="3">
        <v>0.87251869999999998</v>
      </c>
    </row>
    <row r="8699" spans="1:8">
      <c r="A8699" s="3" t="s">
        <v>83</v>
      </c>
      <c r="B8699" s="3">
        <v>2019</v>
      </c>
      <c r="C8699" s="3">
        <v>532</v>
      </c>
      <c r="E8699" s="3">
        <v>0.19263126999999999</v>
      </c>
      <c r="F8699" s="3">
        <v>5.1874070000000001E-2</v>
      </c>
      <c r="G8699" s="3">
        <v>1.0164040000000001</v>
      </c>
      <c r="H8699" s="3">
        <v>0.94972730000000005</v>
      </c>
    </row>
    <row r="8700" spans="1:8">
      <c r="A8700" s="3" t="s">
        <v>83</v>
      </c>
      <c r="B8700" s="3">
        <v>2019</v>
      </c>
      <c r="C8700" s="3">
        <v>532</v>
      </c>
      <c r="E8700" s="3">
        <v>0.19263126999999999</v>
      </c>
      <c r="F8700" s="3">
        <v>5.1874070000000001E-2</v>
      </c>
      <c r="G8700" s="3">
        <v>0.67151430000000001</v>
      </c>
      <c r="H8700" s="3">
        <v>0.2484624</v>
      </c>
    </row>
    <row r="8701" spans="1:8">
      <c r="A8701" s="3" t="s">
        <v>83</v>
      </c>
      <c r="B8701" s="3">
        <v>2019</v>
      </c>
      <c r="C8701" s="3">
        <v>532</v>
      </c>
      <c r="E8701" s="3">
        <v>0.19263126999999999</v>
      </c>
      <c r="F8701" s="3">
        <v>5.1874070000000001E-2</v>
      </c>
      <c r="G8701" s="3">
        <v>0.16813710000000001</v>
      </c>
      <c r="H8701" s="3">
        <v>0.50705149999999999</v>
      </c>
    </row>
    <row r="8702" spans="1:8">
      <c r="A8702" s="3" t="s">
        <v>46</v>
      </c>
      <c r="B8702" s="3">
        <v>1995</v>
      </c>
      <c r="C8702" s="3">
        <v>534</v>
      </c>
      <c r="G8702" s="3">
        <v>5.7374999999999998</v>
      </c>
    </row>
    <row r="8703" spans="1:8">
      <c r="A8703" s="3" t="s">
        <v>46</v>
      </c>
      <c r="B8703" s="3">
        <v>1995</v>
      </c>
      <c r="C8703" s="3">
        <v>534</v>
      </c>
      <c r="G8703" s="3">
        <v>5.8933330000000002</v>
      </c>
    </row>
    <row r="8704" spans="1:8">
      <c r="A8704" s="3" t="s">
        <v>46</v>
      </c>
      <c r="B8704" s="3">
        <v>1995</v>
      </c>
      <c r="C8704" s="3">
        <v>534</v>
      </c>
      <c r="G8704" s="3">
        <v>5.71875</v>
      </c>
    </row>
    <row r="8705" spans="1:7">
      <c r="A8705" s="3" t="s">
        <v>46</v>
      </c>
      <c r="B8705" s="3">
        <v>1995</v>
      </c>
      <c r="C8705" s="3">
        <v>534</v>
      </c>
      <c r="G8705" s="3">
        <v>6.0916670000000002</v>
      </c>
    </row>
    <row r="8706" spans="1:7">
      <c r="A8706" s="3" t="s">
        <v>46</v>
      </c>
      <c r="B8706" s="3">
        <v>1995</v>
      </c>
      <c r="C8706" s="3">
        <v>534</v>
      </c>
      <c r="G8706" s="3">
        <v>6.2090909999999999</v>
      </c>
    </row>
    <row r="8707" spans="1:7">
      <c r="A8707" s="3" t="s">
        <v>46</v>
      </c>
      <c r="B8707" s="3">
        <v>1995</v>
      </c>
      <c r="C8707" s="3">
        <v>534</v>
      </c>
      <c r="G8707" s="3">
        <v>6.2</v>
      </c>
    </row>
    <row r="8708" spans="1:7">
      <c r="A8708" s="3" t="s">
        <v>46</v>
      </c>
      <c r="B8708" s="3">
        <v>1995</v>
      </c>
      <c r="C8708" s="3">
        <v>534</v>
      </c>
      <c r="G8708" s="3">
        <v>6.2727269999999997</v>
      </c>
    </row>
    <row r="8709" spans="1:7">
      <c r="A8709" s="3" t="s">
        <v>46</v>
      </c>
      <c r="B8709" s="3">
        <v>1995</v>
      </c>
      <c r="C8709" s="3">
        <v>534</v>
      </c>
      <c r="G8709" s="3">
        <v>6.2727269999999997</v>
      </c>
    </row>
    <row r="8710" spans="1:7">
      <c r="A8710" s="3" t="s">
        <v>46</v>
      </c>
      <c r="B8710" s="3">
        <v>1995</v>
      </c>
      <c r="C8710" s="3">
        <v>534</v>
      </c>
      <c r="G8710" s="3">
        <v>6.2161540000000004</v>
      </c>
    </row>
    <row r="8711" spans="1:7">
      <c r="A8711" s="3" t="s">
        <v>46</v>
      </c>
      <c r="B8711" s="3">
        <v>1995</v>
      </c>
      <c r="C8711" s="3">
        <v>534</v>
      </c>
      <c r="G8711" s="3">
        <v>5.9230770000000001</v>
      </c>
    </row>
    <row r="8712" spans="1:7">
      <c r="A8712" s="3" t="s">
        <v>46</v>
      </c>
      <c r="B8712" s="3">
        <v>1995</v>
      </c>
      <c r="C8712" s="3">
        <v>534</v>
      </c>
      <c r="G8712" s="3">
        <v>5.9230770000000001</v>
      </c>
    </row>
    <row r="8713" spans="1:7">
      <c r="A8713" s="3" t="s">
        <v>46</v>
      </c>
      <c r="B8713" s="3">
        <v>1995</v>
      </c>
      <c r="C8713" s="3">
        <v>534</v>
      </c>
      <c r="G8713" s="3">
        <v>5.9230770000000001</v>
      </c>
    </row>
    <row r="8714" spans="1:7">
      <c r="A8714" s="3" t="s">
        <v>46</v>
      </c>
      <c r="B8714" s="3">
        <v>1996</v>
      </c>
      <c r="C8714" s="3">
        <v>534</v>
      </c>
      <c r="E8714" s="3">
        <v>-2.4797842999999999</v>
      </c>
      <c r="F8714" s="3">
        <v>69.653839000000005</v>
      </c>
      <c r="G8714" s="3">
        <v>5.9769230000000002</v>
      </c>
    </row>
    <row r="8715" spans="1:7">
      <c r="A8715" s="3" t="s">
        <v>46</v>
      </c>
      <c r="B8715" s="3">
        <v>1996</v>
      </c>
      <c r="C8715" s="3">
        <v>534</v>
      </c>
      <c r="E8715" s="3">
        <v>-2.4797842999999999</v>
      </c>
      <c r="F8715" s="3">
        <v>69.653839000000005</v>
      </c>
      <c r="G8715" s="3">
        <v>5.9769230000000002</v>
      </c>
    </row>
    <row r="8716" spans="1:7">
      <c r="A8716" s="3" t="s">
        <v>46</v>
      </c>
      <c r="B8716" s="3">
        <v>1996</v>
      </c>
      <c r="C8716" s="3">
        <v>534</v>
      </c>
      <c r="E8716" s="3">
        <v>-2.4797842999999999</v>
      </c>
      <c r="F8716" s="3">
        <v>69.653839000000005</v>
      </c>
      <c r="G8716" s="3">
        <v>5.7785719999999996</v>
      </c>
    </row>
    <row r="8717" spans="1:7">
      <c r="A8717" s="3" t="s">
        <v>46</v>
      </c>
      <c r="B8717" s="3">
        <v>1996</v>
      </c>
      <c r="C8717" s="3">
        <v>534</v>
      </c>
      <c r="E8717" s="3">
        <v>-2.4797842999999999</v>
      </c>
      <c r="F8717" s="3">
        <v>69.653839000000005</v>
      </c>
      <c r="G8717" s="3">
        <v>6.3333329999999997</v>
      </c>
    </row>
    <row r="8718" spans="1:7">
      <c r="A8718" s="3" t="s">
        <v>46</v>
      </c>
      <c r="B8718" s="3">
        <v>1996</v>
      </c>
      <c r="C8718" s="3">
        <v>534</v>
      </c>
      <c r="E8718" s="3">
        <v>-2.4797842999999999</v>
      </c>
      <c r="F8718" s="3">
        <v>69.653839000000005</v>
      </c>
      <c r="G8718" s="3">
        <v>6.14</v>
      </c>
    </row>
    <row r="8719" spans="1:7">
      <c r="A8719" s="3" t="s">
        <v>46</v>
      </c>
      <c r="B8719" s="3">
        <v>1996</v>
      </c>
      <c r="C8719" s="3">
        <v>534</v>
      </c>
      <c r="E8719" s="3">
        <v>-2.4797842999999999</v>
      </c>
      <c r="F8719" s="3">
        <v>69.653839000000005</v>
      </c>
      <c r="G8719" s="3">
        <v>6.1090910000000003</v>
      </c>
    </row>
    <row r="8720" spans="1:7">
      <c r="A8720" s="3" t="s">
        <v>46</v>
      </c>
      <c r="B8720" s="3">
        <v>1996</v>
      </c>
      <c r="C8720" s="3">
        <v>534</v>
      </c>
      <c r="E8720" s="3">
        <v>-2.4797842999999999</v>
      </c>
      <c r="F8720" s="3">
        <v>69.653839000000005</v>
      </c>
      <c r="G8720" s="3">
        <v>6.22</v>
      </c>
    </row>
    <row r="8721" spans="1:7">
      <c r="A8721" s="3" t="s">
        <v>46</v>
      </c>
      <c r="B8721" s="3">
        <v>1996</v>
      </c>
      <c r="C8721" s="3">
        <v>534</v>
      </c>
      <c r="E8721" s="3">
        <v>-2.4797842999999999</v>
      </c>
      <c r="F8721" s="3">
        <v>69.653839000000005</v>
      </c>
      <c r="G8721" s="3">
        <v>6.0875000000000004</v>
      </c>
    </row>
    <row r="8722" spans="1:7">
      <c r="A8722" s="3" t="s">
        <v>46</v>
      </c>
      <c r="B8722" s="3">
        <v>1996</v>
      </c>
      <c r="C8722" s="3">
        <v>534</v>
      </c>
      <c r="E8722" s="3">
        <v>-2.4797842999999999</v>
      </c>
      <c r="F8722" s="3">
        <v>69.653839000000005</v>
      </c>
      <c r="G8722" s="3">
        <v>6.3727270000000003</v>
      </c>
    </row>
    <row r="8723" spans="1:7">
      <c r="A8723" s="3" t="s">
        <v>46</v>
      </c>
      <c r="B8723" s="3">
        <v>1996</v>
      </c>
      <c r="C8723" s="3">
        <v>534</v>
      </c>
      <c r="E8723" s="3">
        <v>-2.4797842999999999</v>
      </c>
      <c r="F8723" s="3">
        <v>69.653839000000005</v>
      </c>
      <c r="G8723" s="3">
        <v>6.33</v>
      </c>
    </row>
    <row r="8724" spans="1:7">
      <c r="A8724" s="3" t="s">
        <v>46</v>
      </c>
      <c r="B8724" s="3">
        <v>1996</v>
      </c>
      <c r="C8724" s="3">
        <v>534</v>
      </c>
      <c r="E8724" s="3">
        <v>-2.4797842999999999</v>
      </c>
      <c r="F8724" s="3">
        <v>69.653839000000005</v>
      </c>
      <c r="G8724" s="3">
        <v>6.4222219999999997</v>
      </c>
    </row>
    <row r="8725" spans="1:7">
      <c r="A8725" s="3" t="s">
        <v>46</v>
      </c>
      <c r="B8725" s="3">
        <v>1996</v>
      </c>
      <c r="C8725" s="3">
        <v>534</v>
      </c>
      <c r="E8725" s="3">
        <v>-2.4797842999999999</v>
      </c>
      <c r="F8725" s="3">
        <v>69.653839000000005</v>
      </c>
      <c r="G8725" s="3">
        <v>6.2727269999999997</v>
      </c>
    </row>
    <row r="8726" spans="1:7">
      <c r="A8726" s="3" t="s">
        <v>46</v>
      </c>
      <c r="B8726" s="3">
        <v>1997</v>
      </c>
      <c r="C8726" s="3">
        <v>534</v>
      </c>
      <c r="E8726" s="3">
        <v>-2.1856463000000002</v>
      </c>
      <c r="F8726" s="3">
        <v>65.976646000000002</v>
      </c>
      <c r="G8726" s="3">
        <v>6.18</v>
      </c>
    </row>
    <row r="8727" spans="1:7">
      <c r="A8727" s="3" t="s">
        <v>46</v>
      </c>
      <c r="B8727" s="3">
        <v>1997</v>
      </c>
      <c r="C8727" s="3">
        <v>534</v>
      </c>
      <c r="E8727" s="3">
        <v>-2.1856463000000002</v>
      </c>
      <c r="F8727" s="3">
        <v>65.976646000000002</v>
      </c>
      <c r="G8727" s="3">
        <v>6.3846150000000002</v>
      </c>
    </row>
    <row r="8728" spans="1:7">
      <c r="A8728" s="3" t="s">
        <v>46</v>
      </c>
      <c r="B8728" s="3">
        <v>1997</v>
      </c>
      <c r="C8728" s="3">
        <v>534</v>
      </c>
      <c r="E8728" s="3">
        <v>-2.1856463000000002</v>
      </c>
      <c r="F8728" s="3">
        <v>65.976646000000002</v>
      </c>
      <c r="G8728" s="3">
        <v>6.6727270000000001</v>
      </c>
    </row>
    <row r="8729" spans="1:7">
      <c r="A8729" s="3" t="s">
        <v>46</v>
      </c>
      <c r="B8729" s="3">
        <v>1997</v>
      </c>
      <c r="C8729" s="3">
        <v>534</v>
      </c>
      <c r="E8729" s="3">
        <v>-2.1856463000000002</v>
      </c>
      <c r="F8729" s="3">
        <v>65.976646000000002</v>
      </c>
      <c r="G8729" s="3">
        <v>7.23</v>
      </c>
    </row>
    <row r="8730" spans="1:7">
      <c r="A8730" s="3" t="s">
        <v>46</v>
      </c>
      <c r="B8730" s="3">
        <v>1997</v>
      </c>
      <c r="C8730" s="3">
        <v>534</v>
      </c>
      <c r="E8730" s="3">
        <v>-2.1856463000000002</v>
      </c>
      <c r="F8730" s="3">
        <v>65.976646000000002</v>
      </c>
      <c r="G8730" s="3">
        <v>6.8666669999999996</v>
      </c>
    </row>
    <row r="8731" spans="1:7">
      <c r="A8731" s="3" t="s">
        <v>46</v>
      </c>
      <c r="B8731" s="3">
        <v>1997</v>
      </c>
      <c r="C8731" s="3">
        <v>534</v>
      </c>
      <c r="E8731" s="3">
        <v>-2.1856463000000002</v>
      </c>
      <c r="F8731" s="3">
        <v>65.976646000000002</v>
      </c>
      <c r="G8731" s="3">
        <v>7.01</v>
      </c>
    </row>
    <row r="8732" spans="1:7">
      <c r="A8732" s="3" t="s">
        <v>46</v>
      </c>
      <c r="B8732" s="3">
        <v>1997</v>
      </c>
      <c r="C8732" s="3">
        <v>534</v>
      </c>
      <c r="E8732" s="3">
        <v>-2.1856463000000002</v>
      </c>
      <c r="F8732" s="3">
        <v>65.976646000000002</v>
      </c>
      <c r="G8732" s="3">
        <v>7.0545450000000001</v>
      </c>
    </row>
    <row r="8733" spans="1:7">
      <c r="A8733" s="3" t="s">
        <v>46</v>
      </c>
      <c r="B8733" s="3">
        <v>1997</v>
      </c>
      <c r="C8733" s="3">
        <v>534</v>
      </c>
      <c r="E8733" s="3">
        <v>-2.1856463000000002</v>
      </c>
      <c r="F8733" s="3">
        <v>65.976646000000002</v>
      </c>
      <c r="G8733" s="3">
        <v>7.0545450000000001</v>
      </c>
    </row>
    <row r="8734" spans="1:7">
      <c r="A8734" s="3" t="s">
        <v>46</v>
      </c>
      <c r="B8734" s="3">
        <v>1997</v>
      </c>
      <c r="C8734" s="3">
        <v>534</v>
      </c>
      <c r="E8734" s="3">
        <v>-2.1856463000000002</v>
      </c>
      <c r="F8734" s="3">
        <v>65.976646000000002</v>
      </c>
      <c r="G8734" s="3">
        <v>7.1818179999999998</v>
      </c>
    </row>
    <row r="8735" spans="1:7">
      <c r="A8735" s="3" t="s">
        <v>46</v>
      </c>
      <c r="B8735" s="3">
        <v>1997</v>
      </c>
      <c r="C8735" s="3">
        <v>534</v>
      </c>
      <c r="E8735" s="3">
        <v>-2.1856463000000002</v>
      </c>
      <c r="F8735" s="3">
        <v>65.976646000000002</v>
      </c>
      <c r="G8735" s="3">
        <v>7.1</v>
      </c>
    </row>
    <row r="8736" spans="1:7">
      <c r="A8736" s="3" t="s">
        <v>46</v>
      </c>
      <c r="B8736" s="3">
        <v>1997</v>
      </c>
      <c r="C8736" s="3">
        <v>534</v>
      </c>
      <c r="E8736" s="3">
        <v>-2.1856463000000002</v>
      </c>
      <c r="F8736" s="3">
        <v>65.976646000000002</v>
      </c>
      <c r="G8736" s="3">
        <v>6.7833329999999998</v>
      </c>
    </row>
    <row r="8737" spans="1:7">
      <c r="A8737" s="3" t="s">
        <v>46</v>
      </c>
      <c r="B8737" s="3">
        <v>1997</v>
      </c>
      <c r="C8737" s="3">
        <v>534</v>
      </c>
      <c r="E8737" s="3">
        <v>-2.1856463000000002</v>
      </c>
      <c r="F8737" s="3">
        <v>65.976646000000002</v>
      </c>
      <c r="G8737" s="3">
        <v>6.5</v>
      </c>
    </row>
    <row r="8738" spans="1:7">
      <c r="A8738" s="3" t="s">
        <v>46</v>
      </c>
      <c r="B8738" s="3">
        <v>1998</v>
      </c>
      <c r="C8738" s="3">
        <v>534</v>
      </c>
      <c r="E8738" s="3">
        <v>-3.7491975000000002</v>
      </c>
      <c r="F8738" s="3">
        <v>67.818038999999999</v>
      </c>
      <c r="G8738" s="3">
        <v>6.2249999999999996</v>
      </c>
    </row>
    <row r="8739" spans="1:7">
      <c r="A8739" s="3" t="s">
        <v>46</v>
      </c>
      <c r="B8739" s="3">
        <v>1998</v>
      </c>
      <c r="C8739" s="3">
        <v>534</v>
      </c>
      <c r="E8739" s="3">
        <v>-3.7491975000000002</v>
      </c>
      <c r="F8739" s="3">
        <v>67.818038999999999</v>
      </c>
      <c r="G8739" s="3">
        <v>6.0833329999999997</v>
      </c>
    </row>
    <row r="8740" spans="1:7">
      <c r="A8740" s="3" t="s">
        <v>46</v>
      </c>
      <c r="B8740" s="3">
        <v>1998</v>
      </c>
      <c r="C8740" s="3">
        <v>534</v>
      </c>
      <c r="E8740" s="3">
        <v>-3.7491975000000002</v>
      </c>
      <c r="F8740" s="3">
        <v>67.818038999999999</v>
      </c>
      <c r="G8740" s="3">
        <v>5.8624999999999998</v>
      </c>
    </row>
    <row r="8741" spans="1:7">
      <c r="A8741" s="3" t="s">
        <v>46</v>
      </c>
      <c r="B8741" s="3">
        <v>1998</v>
      </c>
      <c r="C8741" s="3">
        <v>534</v>
      </c>
      <c r="E8741" s="3">
        <v>-3.7491975000000002</v>
      </c>
      <c r="F8741" s="3">
        <v>67.818038999999999</v>
      </c>
      <c r="G8741" s="3">
        <v>6.7125000000000004</v>
      </c>
    </row>
    <row r="8742" spans="1:7">
      <c r="A8742" s="3" t="s">
        <v>46</v>
      </c>
      <c r="B8742" s="3">
        <v>1998</v>
      </c>
      <c r="C8742" s="3">
        <v>534</v>
      </c>
      <c r="E8742" s="3">
        <v>-3.7491975000000002</v>
      </c>
      <c r="F8742" s="3">
        <v>67.818038999999999</v>
      </c>
      <c r="G8742" s="3">
        <v>6.6727270000000001</v>
      </c>
    </row>
    <row r="8743" spans="1:7">
      <c r="A8743" s="3" t="s">
        <v>46</v>
      </c>
      <c r="B8743" s="3">
        <v>1998</v>
      </c>
      <c r="C8743" s="3">
        <v>534</v>
      </c>
      <c r="E8743" s="3">
        <v>-3.7491975000000002</v>
      </c>
      <c r="F8743" s="3">
        <v>67.818038999999999</v>
      </c>
      <c r="G8743" s="3">
        <v>6.2714290000000004</v>
      </c>
    </row>
    <row r="8744" spans="1:7">
      <c r="A8744" s="3" t="s">
        <v>46</v>
      </c>
      <c r="B8744" s="3">
        <v>1998</v>
      </c>
      <c r="C8744" s="3">
        <v>534</v>
      </c>
      <c r="E8744" s="3">
        <v>-3.7491975000000002</v>
      </c>
      <c r="F8744" s="3">
        <v>67.818038999999999</v>
      </c>
      <c r="G8744" s="3">
        <v>6.05</v>
      </c>
    </row>
    <row r="8745" spans="1:7">
      <c r="A8745" s="3" t="s">
        <v>46</v>
      </c>
      <c r="B8745" s="3">
        <v>1998</v>
      </c>
      <c r="C8745" s="3">
        <v>534</v>
      </c>
      <c r="E8745" s="3">
        <v>-3.7491975000000002</v>
      </c>
      <c r="F8745" s="3">
        <v>67.818038999999999</v>
      </c>
      <c r="G8745" s="3">
        <v>5.855556</v>
      </c>
    </row>
    <row r="8746" spans="1:7">
      <c r="A8746" s="3" t="s">
        <v>46</v>
      </c>
      <c r="B8746" s="3">
        <v>1998</v>
      </c>
      <c r="C8746" s="3">
        <v>534</v>
      </c>
      <c r="E8746" s="3">
        <v>-3.7491975000000002</v>
      </c>
      <c r="F8746" s="3">
        <v>67.818038999999999</v>
      </c>
      <c r="G8746" s="3">
        <v>5.8125</v>
      </c>
    </row>
    <row r="8747" spans="1:7">
      <c r="A8747" s="3" t="s">
        <v>46</v>
      </c>
      <c r="B8747" s="3">
        <v>1998</v>
      </c>
      <c r="C8747" s="3">
        <v>534</v>
      </c>
      <c r="E8747" s="3">
        <v>-3.7491975000000002</v>
      </c>
      <c r="F8747" s="3">
        <v>67.818038999999999</v>
      </c>
      <c r="G8747" s="3">
        <v>5.56</v>
      </c>
    </row>
    <row r="8748" spans="1:7">
      <c r="A8748" s="3" t="s">
        <v>46</v>
      </c>
      <c r="B8748" s="3">
        <v>1998</v>
      </c>
      <c r="C8748" s="3">
        <v>534</v>
      </c>
      <c r="E8748" s="3">
        <v>-3.7491975000000002</v>
      </c>
      <c r="F8748" s="3">
        <v>67.818038999999999</v>
      </c>
      <c r="G8748" s="3">
        <v>5.6</v>
      </c>
    </row>
    <row r="8749" spans="1:7">
      <c r="A8749" s="3" t="s">
        <v>46</v>
      </c>
      <c r="B8749" s="3">
        <v>1998</v>
      </c>
      <c r="C8749" s="3">
        <v>534</v>
      </c>
      <c r="E8749" s="3">
        <v>-3.7491975000000002</v>
      </c>
      <c r="F8749" s="3">
        <v>67.818038999999999</v>
      </c>
      <c r="G8749" s="3">
        <v>5.51</v>
      </c>
    </row>
    <row r="8750" spans="1:7">
      <c r="A8750" s="3" t="s">
        <v>46</v>
      </c>
      <c r="B8750" s="3">
        <v>1999</v>
      </c>
      <c r="C8750" s="3">
        <v>534</v>
      </c>
      <c r="E8750" s="3">
        <v>-5.1209102</v>
      </c>
      <c r="F8750" s="3">
        <v>68.089896999999993</v>
      </c>
      <c r="G8750" s="3">
        <v>5.4</v>
      </c>
    </row>
    <row r="8751" spans="1:7">
      <c r="A8751" s="3" t="s">
        <v>46</v>
      </c>
      <c r="B8751" s="3">
        <v>1999</v>
      </c>
      <c r="C8751" s="3">
        <v>534</v>
      </c>
      <c r="E8751" s="3">
        <v>-5.1209102</v>
      </c>
      <c r="F8751" s="3">
        <v>68.089896999999993</v>
      </c>
      <c r="G8751" s="3">
        <v>5.21</v>
      </c>
    </row>
    <row r="8752" spans="1:7">
      <c r="A8752" s="3" t="s">
        <v>46</v>
      </c>
      <c r="B8752" s="3">
        <v>1999</v>
      </c>
      <c r="C8752" s="3">
        <v>534</v>
      </c>
      <c r="E8752" s="3">
        <v>-5.1209102</v>
      </c>
      <c r="F8752" s="3">
        <v>68.089896999999993</v>
      </c>
      <c r="G8752" s="3">
        <v>5.2153840000000002</v>
      </c>
    </row>
    <row r="8753" spans="1:7">
      <c r="A8753" s="3" t="s">
        <v>46</v>
      </c>
      <c r="B8753" s="3">
        <v>1999</v>
      </c>
      <c r="C8753" s="3">
        <v>534</v>
      </c>
      <c r="E8753" s="3">
        <v>-5.1209102</v>
      </c>
      <c r="F8753" s="3">
        <v>68.089896999999993</v>
      </c>
      <c r="G8753" s="3">
        <v>5.8538459999999999</v>
      </c>
    </row>
    <row r="8754" spans="1:7">
      <c r="A8754" s="3" t="s">
        <v>46</v>
      </c>
      <c r="B8754" s="3">
        <v>1999</v>
      </c>
      <c r="C8754" s="3">
        <v>534</v>
      </c>
      <c r="E8754" s="3">
        <v>-5.1209102</v>
      </c>
      <c r="F8754" s="3">
        <v>68.089896999999993</v>
      </c>
      <c r="G8754" s="3">
        <v>5.7545450000000002</v>
      </c>
    </row>
    <row r="8755" spans="1:7">
      <c r="A8755" s="3" t="s">
        <v>46</v>
      </c>
      <c r="B8755" s="3">
        <v>1999</v>
      </c>
      <c r="C8755" s="3">
        <v>534</v>
      </c>
      <c r="E8755" s="3">
        <v>-5.1209102</v>
      </c>
      <c r="F8755" s="3">
        <v>68.089896999999993</v>
      </c>
      <c r="G8755" s="3">
        <v>6.1571429999999996</v>
      </c>
    </row>
    <row r="8756" spans="1:7">
      <c r="A8756" s="3" t="s">
        <v>46</v>
      </c>
      <c r="B8756" s="3">
        <v>1999</v>
      </c>
      <c r="C8756" s="3">
        <v>534</v>
      </c>
      <c r="E8756" s="3">
        <v>-5.1209102</v>
      </c>
      <c r="F8756" s="3">
        <v>68.089896999999993</v>
      </c>
      <c r="G8756" s="3">
        <v>6.1666670000000003</v>
      </c>
    </row>
    <row r="8757" spans="1:7">
      <c r="A8757" s="3" t="s">
        <v>46</v>
      </c>
      <c r="B8757" s="3">
        <v>1999</v>
      </c>
      <c r="C8757" s="3">
        <v>534</v>
      </c>
      <c r="E8757" s="3">
        <v>-5.1209102</v>
      </c>
      <c r="F8757" s="3">
        <v>68.089896999999993</v>
      </c>
      <c r="G8757" s="3">
        <v>6.3166669999999998</v>
      </c>
    </row>
    <row r="8758" spans="1:7">
      <c r="A8758" s="3" t="s">
        <v>46</v>
      </c>
      <c r="B8758" s="3">
        <v>1999</v>
      </c>
      <c r="C8758" s="3">
        <v>534</v>
      </c>
      <c r="E8758" s="3">
        <v>-5.1209102</v>
      </c>
      <c r="F8758" s="3">
        <v>68.089896999999993</v>
      </c>
      <c r="G8758" s="3">
        <v>6.72</v>
      </c>
    </row>
    <row r="8759" spans="1:7">
      <c r="A8759" s="3" t="s">
        <v>46</v>
      </c>
      <c r="B8759" s="3">
        <v>1999</v>
      </c>
      <c r="C8759" s="3">
        <v>534</v>
      </c>
      <c r="E8759" s="3">
        <v>-5.1209102</v>
      </c>
      <c r="F8759" s="3">
        <v>68.089896999999993</v>
      </c>
      <c r="G8759" s="3">
        <v>6.62</v>
      </c>
    </row>
    <row r="8760" spans="1:7">
      <c r="A8760" s="3" t="s">
        <v>46</v>
      </c>
      <c r="B8760" s="3">
        <v>1999</v>
      </c>
      <c r="C8760" s="3">
        <v>534</v>
      </c>
      <c r="E8760" s="3">
        <v>-5.1209102</v>
      </c>
      <c r="F8760" s="3">
        <v>68.089896999999993</v>
      </c>
      <c r="G8760" s="3">
        <v>6.7374999999999998</v>
      </c>
    </row>
    <row r="8761" spans="1:7">
      <c r="A8761" s="3" t="s">
        <v>46</v>
      </c>
      <c r="B8761" s="3">
        <v>1999</v>
      </c>
      <c r="C8761" s="3">
        <v>534</v>
      </c>
      <c r="E8761" s="3">
        <v>-5.1209102</v>
      </c>
      <c r="F8761" s="3">
        <v>68.089896999999993</v>
      </c>
      <c r="G8761" s="3">
        <v>6.5166659999999998</v>
      </c>
    </row>
    <row r="8762" spans="1:7">
      <c r="A8762" s="3" t="s">
        <v>46</v>
      </c>
      <c r="B8762" s="3">
        <v>2000</v>
      </c>
      <c r="C8762" s="3">
        <v>534</v>
      </c>
      <c r="E8762" s="3">
        <v>-3.6779956999999999</v>
      </c>
      <c r="F8762" s="3">
        <v>70.038466999999997</v>
      </c>
      <c r="G8762" s="3">
        <v>6.6916669999999998</v>
      </c>
    </row>
    <row r="8763" spans="1:7">
      <c r="A8763" s="3" t="s">
        <v>46</v>
      </c>
      <c r="B8763" s="3">
        <v>2000</v>
      </c>
      <c r="C8763" s="3">
        <v>534</v>
      </c>
      <c r="E8763" s="3">
        <v>-3.6779956999999999</v>
      </c>
      <c r="F8763" s="3">
        <v>70.038466999999997</v>
      </c>
      <c r="G8763" s="3">
        <v>6.911111</v>
      </c>
    </row>
    <row r="8764" spans="1:7">
      <c r="A8764" s="3" t="s">
        <v>46</v>
      </c>
      <c r="B8764" s="3">
        <v>2000</v>
      </c>
      <c r="C8764" s="3">
        <v>534</v>
      </c>
      <c r="E8764" s="3">
        <v>-3.6779956999999999</v>
      </c>
      <c r="F8764" s="3">
        <v>70.038466999999997</v>
      </c>
      <c r="G8764" s="3">
        <v>6.6666670000000003</v>
      </c>
    </row>
    <row r="8765" spans="1:7">
      <c r="A8765" s="3" t="s">
        <v>46</v>
      </c>
      <c r="B8765" s="3">
        <v>2000</v>
      </c>
      <c r="C8765" s="3">
        <v>534</v>
      </c>
      <c r="E8765" s="3">
        <v>-3.6779956999999999</v>
      </c>
      <c r="F8765" s="3">
        <v>70.038466999999997</v>
      </c>
      <c r="G8765" s="3">
        <v>6.8333329999999997</v>
      </c>
    </row>
    <row r="8766" spans="1:7">
      <c r="A8766" s="3" t="s">
        <v>46</v>
      </c>
      <c r="B8766" s="3">
        <v>2000</v>
      </c>
      <c r="C8766" s="3">
        <v>534</v>
      </c>
      <c r="E8766" s="3">
        <v>-3.6779956999999999</v>
      </c>
      <c r="F8766" s="3">
        <v>70.038466999999997</v>
      </c>
      <c r="G8766" s="3">
        <v>6.9777779999999998</v>
      </c>
    </row>
    <row r="8767" spans="1:7">
      <c r="A8767" s="3" t="s">
        <v>46</v>
      </c>
      <c r="B8767" s="3">
        <v>2000</v>
      </c>
      <c r="C8767" s="3">
        <v>534</v>
      </c>
      <c r="E8767" s="3">
        <v>-3.6779956999999999</v>
      </c>
      <c r="F8767" s="3">
        <v>70.038466999999997</v>
      </c>
      <c r="G8767" s="3">
        <v>7.0727270000000004</v>
      </c>
    </row>
    <row r="8768" spans="1:7">
      <c r="A8768" s="3" t="s">
        <v>46</v>
      </c>
      <c r="B8768" s="3">
        <v>2000</v>
      </c>
      <c r="C8768" s="3">
        <v>534</v>
      </c>
      <c r="E8768" s="3">
        <v>-3.6779956999999999</v>
      </c>
      <c r="F8768" s="3">
        <v>70.038466999999997</v>
      </c>
      <c r="G8768" s="3">
        <v>7.0250000000000004</v>
      </c>
    </row>
    <row r="8769" spans="1:7">
      <c r="A8769" s="3" t="s">
        <v>46</v>
      </c>
      <c r="B8769" s="3">
        <v>2000</v>
      </c>
      <c r="C8769" s="3">
        <v>534</v>
      </c>
      <c r="E8769" s="3">
        <v>-3.6779956999999999</v>
      </c>
      <c r="F8769" s="3">
        <v>70.038466999999997</v>
      </c>
      <c r="G8769" s="3">
        <v>6.9</v>
      </c>
    </row>
    <row r="8770" spans="1:7">
      <c r="A8770" s="3" t="s">
        <v>46</v>
      </c>
      <c r="B8770" s="3">
        <v>2000</v>
      </c>
      <c r="C8770" s="3">
        <v>534</v>
      </c>
      <c r="E8770" s="3">
        <v>-3.6779956999999999</v>
      </c>
      <c r="F8770" s="3">
        <v>70.038466999999997</v>
      </c>
      <c r="G8770" s="3">
        <v>6.8888889999999998</v>
      </c>
    </row>
    <row r="8771" spans="1:7">
      <c r="A8771" s="3" t="s">
        <v>46</v>
      </c>
      <c r="B8771" s="3">
        <v>2000</v>
      </c>
      <c r="C8771" s="3">
        <v>534</v>
      </c>
      <c r="E8771" s="3">
        <v>-3.6779956999999999</v>
      </c>
      <c r="F8771" s="3">
        <v>70.038466999999997</v>
      </c>
      <c r="G8771" s="3">
        <v>6.8888889999999998</v>
      </c>
    </row>
    <row r="8772" spans="1:7">
      <c r="A8772" s="3" t="s">
        <v>46</v>
      </c>
      <c r="B8772" s="3">
        <v>2000</v>
      </c>
      <c r="C8772" s="3">
        <v>534</v>
      </c>
      <c r="E8772" s="3">
        <v>-3.6779956999999999</v>
      </c>
      <c r="F8772" s="3">
        <v>70.038466999999997</v>
      </c>
      <c r="G8772" s="3">
        <v>6.6090910000000003</v>
      </c>
    </row>
    <row r="8773" spans="1:7">
      <c r="A8773" s="3" t="s">
        <v>46</v>
      </c>
      <c r="B8773" s="3">
        <v>2000</v>
      </c>
      <c r="C8773" s="3">
        <v>534</v>
      </c>
      <c r="E8773" s="3">
        <v>-3.6779956999999999</v>
      </c>
      <c r="F8773" s="3">
        <v>70.038466999999997</v>
      </c>
      <c r="G8773" s="3">
        <v>6.5636359999999998</v>
      </c>
    </row>
    <row r="8774" spans="1:7">
      <c r="A8774" s="3" t="s">
        <v>46</v>
      </c>
      <c r="B8774" s="3">
        <v>2001</v>
      </c>
      <c r="C8774" s="3">
        <v>534</v>
      </c>
      <c r="E8774" s="3">
        <v>-3.0994630000000001</v>
      </c>
      <c r="F8774" s="3">
        <v>73.649085999999997</v>
      </c>
      <c r="G8774" s="3">
        <v>6.57</v>
      </c>
    </row>
    <row r="8775" spans="1:7">
      <c r="A8775" s="3" t="s">
        <v>46</v>
      </c>
      <c r="B8775" s="3">
        <v>2001</v>
      </c>
      <c r="C8775" s="3">
        <v>534</v>
      </c>
      <c r="E8775" s="3">
        <v>-3.0994630000000001</v>
      </c>
      <c r="F8775" s="3">
        <v>73.649085999999997</v>
      </c>
      <c r="G8775" s="3">
        <v>6.3636359999999996</v>
      </c>
    </row>
    <row r="8776" spans="1:7">
      <c r="A8776" s="3" t="s">
        <v>46</v>
      </c>
      <c r="B8776" s="3">
        <v>2001</v>
      </c>
      <c r="C8776" s="3">
        <v>534</v>
      </c>
      <c r="E8776" s="3">
        <v>-3.0994630000000001</v>
      </c>
      <c r="F8776" s="3">
        <v>73.649085999999997</v>
      </c>
      <c r="G8776" s="3">
        <v>6.24</v>
      </c>
    </row>
    <row r="8777" spans="1:7">
      <c r="A8777" s="3" t="s">
        <v>46</v>
      </c>
      <c r="B8777" s="3">
        <v>2001</v>
      </c>
      <c r="C8777" s="3">
        <v>534</v>
      </c>
      <c r="E8777" s="3">
        <v>-3.0994630000000001</v>
      </c>
      <c r="F8777" s="3">
        <v>73.649085999999997</v>
      </c>
      <c r="G8777" s="3">
        <v>6.7</v>
      </c>
    </row>
    <row r="8778" spans="1:7">
      <c r="A8778" s="3" t="s">
        <v>46</v>
      </c>
      <c r="B8778" s="3">
        <v>2001</v>
      </c>
      <c r="C8778" s="3">
        <v>534</v>
      </c>
      <c r="E8778" s="3">
        <v>-3.0994630000000001</v>
      </c>
      <c r="F8778" s="3">
        <v>73.649085999999997</v>
      </c>
      <c r="G8778" s="3">
        <v>6.59</v>
      </c>
    </row>
    <row r="8779" spans="1:7">
      <c r="A8779" s="3" t="s">
        <v>46</v>
      </c>
      <c r="B8779" s="3">
        <v>2001</v>
      </c>
      <c r="C8779" s="3">
        <v>534</v>
      </c>
      <c r="E8779" s="3">
        <v>-3.0994630000000001</v>
      </c>
      <c r="F8779" s="3">
        <v>73.649085999999997</v>
      </c>
      <c r="G8779" s="3">
        <v>6.2625000000000002</v>
      </c>
    </row>
    <row r="8780" spans="1:7">
      <c r="A8780" s="3" t="s">
        <v>46</v>
      </c>
      <c r="B8780" s="3">
        <v>2001</v>
      </c>
      <c r="C8780" s="3">
        <v>534</v>
      </c>
      <c r="E8780" s="3">
        <v>-3.0994630000000001</v>
      </c>
      <c r="F8780" s="3">
        <v>73.649085999999997</v>
      </c>
      <c r="G8780" s="3">
        <v>6.16</v>
      </c>
    </row>
    <row r="8781" spans="1:7">
      <c r="A8781" s="3" t="s">
        <v>46</v>
      </c>
      <c r="B8781" s="3">
        <v>2001</v>
      </c>
      <c r="C8781" s="3">
        <v>534</v>
      </c>
      <c r="E8781" s="3">
        <v>-3.0994630000000001</v>
      </c>
      <c r="F8781" s="3">
        <v>73.649085999999997</v>
      </c>
      <c r="G8781" s="3">
        <v>6.1375000000000002</v>
      </c>
    </row>
    <row r="8782" spans="1:7">
      <c r="A8782" s="3" t="s">
        <v>46</v>
      </c>
      <c r="B8782" s="3">
        <v>2001</v>
      </c>
      <c r="C8782" s="3">
        <v>534</v>
      </c>
      <c r="E8782" s="3">
        <v>-3.0994630000000001</v>
      </c>
      <c r="F8782" s="3">
        <v>73.649085999999997</v>
      </c>
      <c r="G8782" s="3">
        <v>5.91</v>
      </c>
    </row>
    <row r="8783" spans="1:7">
      <c r="A8783" s="3" t="s">
        <v>46</v>
      </c>
      <c r="B8783" s="3">
        <v>2001</v>
      </c>
      <c r="C8783" s="3">
        <v>534</v>
      </c>
      <c r="E8783" s="3">
        <v>-3.0994630000000001</v>
      </c>
      <c r="F8783" s="3">
        <v>73.649085999999997</v>
      </c>
      <c r="G8783" s="3">
        <v>5.7750000000000004</v>
      </c>
    </row>
    <row r="8784" spans="1:7">
      <c r="A8784" s="3" t="s">
        <v>46</v>
      </c>
      <c r="B8784" s="3">
        <v>2001</v>
      </c>
      <c r="C8784" s="3">
        <v>534</v>
      </c>
      <c r="E8784" s="3">
        <v>-3.0994630000000001</v>
      </c>
      <c r="F8784" s="3">
        <v>73.649085999999997</v>
      </c>
      <c r="G8784" s="3">
        <v>5.6749999999999998</v>
      </c>
    </row>
    <row r="8785" spans="1:7">
      <c r="A8785" s="3" t="s">
        <v>46</v>
      </c>
      <c r="B8785" s="3">
        <v>2001</v>
      </c>
      <c r="C8785" s="3">
        <v>534</v>
      </c>
      <c r="E8785" s="3">
        <v>-3.0994630000000001</v>
      </c>
      <c r="F8785" s="3">
        <v>73.649085999999997</v>
      </c>
      <c r="G8785" s="3">
        <v>5.8166669999999998</v>
      </c>
    </row>
    <row r="8786" spans="1:7">
      <c r="A8786" s="3" t="s">
        <v>46</v>
      </c>
      <c r="B8786" s="3">
        <v>2002</v>
      </c>
      <c r="C8786" s="3">
        <v>534</v>
      </c>
      <c r="E8786" s="3">
        <v>-5.3093214</v>
      </c>
      <c r="F8786" s="3">
        <v>78.729652000000002</v>
      </c>
      <c r="G8786" s="3">
        <v>5.7888890000000002</v>
      </c>
    </row>
    <row r="8787" spans="1:7">
      <c r="A8787" s="3" t="s">
        <v>46</v>
      </c>
      <c r="B8787" s="3">
        <v>2002</v>
      </c>
      <c r="C8787" s="3">
        <v>534</v>
      </c>
      <c r="E8787" s="3">
        <v>-5.3093214</v>
      </c>
      <c r="F8787" s="3">
        <v>78.729652000000002</v>
      </c>
      <c r="G8787" s="3">
        <v>5.6111110000000002</v>
      </c>
    </row>
    <row r="8788" spans="1:7">
      <c r="A8788" s="3" t="s">
        <v>46</v>
      </c>
      <c r="B8788" s="3">
        <v>2002</v>
      </c>
      <c r="C8788" s="3">
        <v>534</v>
      </c>
      <c r="E8788" s="3">
        <v>-5.3093214</v>
      </c>
      <c r="F8788" s="3">
        <v>78.729652000000002</v>
      </c>
      <c r="G8788" s="3">
        <v>5.67</v>
      </c>
    </row>
    <row r="8789" spans="1:7">
      <c r="A8789" s="3" t="s">
        <v>46</v>
      </c>
      <c r="B8789" s="3">
        <v>2002</v>
      </c>
      <c r="C8789" s="3">
        <v>534</v>
      </c>
      <c r="E8789" s="3">
        <v>-5.3093214</v>
      </c>
      <c r="F8789" s="3">
        <v>78.729652000000002</v>
      </c>
      <c r="G8789" s="3">
        <v>6.0454549999999996</v>
      </c>
    </row>
    <row r="8790" spans="1:7">
      <c r="A8790" s="3" t="s">
        <v>46</v>
      </c>
      <c r="B8790" s="3">
        <v>2002</v>
      </c>
      <c r="C8790" s="3">
        <v>534</v>
      </c>
      <c r="E8790" s="3">
        <v>-5.3093214</v>
      </c>
      <c r="F8790" s="3">
        <v>78.729652000000002</v>
      </c>
      <c r="G8790" s="3">
        <v>6.12</v>
      </c>
    </row>
    <row r="8791" spans="1:7">
      <c r="A8791" s="3" t="s">
        <v>46</v>
      </c>
      <c r="B8791" s="3">
        <v>2002</v>
      </c>
      <c r="C8791" s="3">
        <v>534</v>
      </c>
      <c r="E8791" s="3">
        <v>-5.3093214</v>
      </c>
      <c r="F8791" s="3">
        <v>78.729652000000002</v>
      </c>
      <c r="G8791" s="3">
        <v>6.04</v>
      </c>
    </row>
    <row r="8792" spans="1:7">
      <c r="A8792" s="3" t="s">
        <v>46</v>
      </c>
      <c r="B8792" s="3">
        <v>2002</v>
      </c>
      <c r="C8792" s="3">
        <v>534</v>
      </c>
      <c r="E8792" s="3">
        <v>-5.3093214</v>
      </c>
      <c r="F8792" s="3">
        <v>78.729652000000002</v>
      </c>
      <c r="G8792" s="3">
        <v>6.1</v>
      </c>
    </row>
    <row r="8793" spans="1:7">
      <c r="A8793" s="3" t="s">
        <v>46</v>
      </c>
      <c r="B8793" s="3">
        <v>2002</v>
      </c>
      <c r="C8793" s="3">
        <v>534</v>
      </c>
      <c r="E8793" s="3">
        <v>-5.3093214</v>
      </c>
      <c r="F8793" s="3">
        <v>78.729652000000002</v>
      </c>
      <c r="G8793" s="3">
        <v>6.1909090000000004</v>
      </c>
    </row>
    <row r="8794" spans="1:7">
      <c r="A8794" s="3" t="s">
        <v>46</v>
      </c>
      <c r="B8794" s="3">
        <v>2002</v>
      </c>
      <c r="C8794" s="3">
        <v>534</v>
      </c>
      <c r="E8794" s="3">
        <v>-5.3093214</v>
      </c>
      <c r="F8794" s="3">
        <v>78.729652000000002</v>
      </c>
      <c r="G8794" s="3">
        <v>5.9222219999999997</v>
      </c>
    </row>
    <row r="8795" spans="1:7">
      <c r="A8795" s="3" t="s">
        <v>46</v>
      </c>
      <c r="B8795" s="3">
        <v>2002</v>
      </c>
      <c r="C8795" s="3">
        <v>534</v>
      </c>
      <c r="E8795" s="3">
        <v>-5.3093214</v>
      </c>
      <c r="F8795" s="3">
        <v>78.729652000000002</v>
      </c>
      <c r="G8795" s="3">
        <v>5.8285710000000002</v>
      </c>
    </row>
    <row r="8796" spans="1:7">
      <c r="A8796" s="3" t="s">
        <v>46</v>
      </c>
      <c r="B8796" s="3">
        <v>2002</v>
      </c>
      <c r="C8796" s="3">
        <v>534</v>
      </c>
      <c r="E8796" s="3">
        <v>-5.3093214</v>
      </c>
      <c r="F8796" s="3">
        <v>78.729652000000002</v>
      </c>
      <c r="G8796" s="3">
        <v>5.8111110000000004</v>
      </c>
    </row>
    <row r="8797" spans="1:7">
      <c r="A8797" s="3" t="s">
        <v>46</v>
      </c>
      <c r="B8797" s="3">
        <v>2002</v>
      </c>
      <c r="C8797" s="3">
        <v>534</v>
      </c>
      <c r="E8797" s="3">
        <v>-5.3093214</v>
      </c>
      <c r="F8797" s="3">
        <v>78.729652000000002</v>
      </c>
      <c r="G8797" s="3">
        <v>5.86</v>
      </c>
    </row>
    <row r="8798" spans="1:7">
      <c r="A8798" s="3" t="s">
        <v>46</v>
      </c>
      <c r="B8798" s="3">
        <v>2003</v>
      </c>
      <c r="C8798" s="3">
        <v>534</v>
      </c>
      <c r="E8798" s="3">
        <v>-4.9890270000000001</v>
      </c>
      <c r="F8798" s="3">
        <v>82.851173000000003</v>
      </c>
      <c r="G8798" s="3">
        <v>6.02</v>
      </c>
    </row>
    <row r="8799" spans="1:7">
      <c r="A8799" s="3" t="s">
        <v>46</v>
      </c>
      <c r="B8799" s="3">
        <v>2003</v>
      </c>
      <c r="C8799" s="3">
        <v>534</v>
      </c>
      <c r="E8799" s="3">
        <v>-4.9890270000000001</v>
      </c>
      <c r="F8799" s="3">
        <v>82.851173000000003</v>
      </c>
      <c r="G8799" s="3">
        <v>5.8571429999999998</v>
      </c>
    </row>
    <row r="8800" spans="1:7">
      <c r="A8800" s="3" t="s">
        <v>46</v>
      </c>
      <c r="B8800" s="3">
        <v>2003</v>
      </c>
      <c r="C8800" s="3">
        <v>534</v>
      </c>
      <c r="E8800" s="3">
        <v>-4.9890270000000001</v>
      </c>
      <c r="F8800" s="3">
        <v>82.851173000000003</v>
      </c>
      <c r="G8800" s="3">
        <v>5.83</v>
      </c>
    </row>
    <row r="8801" spans="1:7">
      <c r="A8801" s="3" t="s">
        <v>46</v>
      </c>
      <c r="B8801" s="3">
        <v>2003</v>
      </c>
      <c r="C8801" s="3">
        <v>534</v>
      </c>
      <c r="E8801" s="3">
        <v>-4.9890270000000001</v>
      </c>
      <c r="F8801" s="3">
        <v>82.851173000000003</v>
      </c>
      <c r="G8801" s="3">
        <v>6</v>
      </c>
    </row>
    <row r="8802" spans="1:7">
      <c r="A8802" s="3" t="s">
        <v>46</v>
      </c>
      <c r="B8802" s="3">
        <v>2003</v>
      </c>
      <c r="C8802" s="3">
        <v>534</v>
      </c>
      <c r="E8802" s="3">
        <v>-4.9890270000000001</v>
      </c>
      <c r="F8802" s="3">
        <v>82.851173000000003</v>
      </c>
      <c r="G8802" s="3">
        <v>6.06</v>
      </c>
    </row>
    <row r="8803" spans="1:7">
      <c r="A8803" s="3" t="s">
        <v>46</v>
      </c>
      <c r="B8803" s="3">
        <v>2003</v>
      </c>
      <c r="C8803" s="3">
        <v>534</v>
      </c>
      <c r="E8803" s="3">
        <v>-4.9890270000000001</v>
      </c>
      <c r="F8803" s="3">
        <v>82.851173000000003</v>
      </c>
      <c r="G8803" s="3">
        <v>6.1307689999999999</v>
      </c>
    </row>
    <row r="8804" spans="1:7">
      <c r="A8804" s="3" t="s">
        <v>46</v>
      </c>
      <c r="B8804" s="3">
        <v>2003</v>
      </c>
      <c r="C8804" s="3">
        <v>534</v>
      </c>
      <c r="E8804" s="3">
        <v>-4.9890270000000001</v>
      </c>
      <c r="F8804" s="3">
        <v>82.851173000000003</v>
      </c>
      <c r="G8804" s="3">
        <v>6.1615390000000003</v>
      </c>
    </row>
    <row r="8805" spans="1:7">
      <c r="A8805" s="3" t="s">
        <v>46</v>
      </c>
      <c r="B8805" s="3">
        <v>2003</v>
      </c>
      <c r="C8805" s="3">
        <v>534</v>
      </c>
      <c r="E8805" s="3">
        <v>-4.9890270000000001</v>
      </c>
      <c r="F8805" s="3">
        <v>82.851173000000003</v>
      </c>
      <c r="G8805" s="3">
        <v>6.261539</v>
      </c>
    </row>
    <row r="8806" spans="1:7">
      <c r="A8806" s="3" t="s">
        <v>46</v>
      </c>
      <c r="B8806" s="3">
        <v>2003</v>
      </c>
      <c r="C8806" s="3">
        <v>534</v>
      </c>
      <c r="E8806" s="3">
        <v>-4.9890270000000001</v>
      </c>
      <c r="F8806" s="3">
        <v>82.851173000000003</v>
      </c>
      <c r="G8806" s="3">
        <v>6.2</v>
      </c>
    </row>
    <row r="8807" spans="1:7">
      <c r="A8807" s="3" t="s">
        <v>46</v>
      </c>
      <c r="B8807" s="3">
        <v>2003</v>
      </c>
      <c r="C8807" s="3">
        <v>534</v>
      </c>
      <c r="E8807" s="3">
        <v>-4.9890270000000001</v>
      </c>
      <c r="F8807" s="3">
        <v>82.851173000000003</v>
      </c>
      <c r="G8807" s="3">
        <v>6.315385</v>
      </c>
    </row>
    <row r="8808" spans="1:7">
      <c r="A8808" s="3" t="s">
        <v>46</v>
      </c>
      <c r="B8808" s="3">
        <v>2003</v>
      </c>
      <c r="C8808" s="3">
        <v>534</v>
      </c>
      <c r="E8808" s="3">
        <v>-4.9890270000000001</v>
      </c>
      <c r="F8808" s="3">
        <v>82.851173000000003</v>
      </c>
      <c r="G8808" s="3">
        <v>6.2916670000000003</v>
      </c>
    </row>
    <row r="8809" spans="1:7">
      <c r="A8809" s="3" t="s">
        <v>46</v>
      </c>
      <c r="B8809" s="3">
        <v>2003</v>
      </c>
      <c r="C8809" s="3">
        <v>534</v>
      </c>
      <c r="E8809" s="3">
        <v>-4.9890270000000001</v>
      </c>
      <c r="F8809" s="3">
        <v>82.851173000000003</v>
      </c>
      <c r="G8809" s="3">
        <v>6.3250000000000002</v>
      </c>
    </row>
    <row r="8810" spans="1:7">
      <c r="A8810" s="3" t="s">
        <v>46</v>
      </c>
      <c r="B8810" s="3">
        <v>2004</v>
      </c>
      <c r="C8810" s="3">
        <v>534</v>
      </c>
      <c r="E8810" s="3">
        <v>-5.4811144000000001</v>
      </c>
      <c r="F8810" s="3">
        <v>84.243033999999994</v>
      </c>
      <c r="G8810" s="3">
        <v>6.4416669999999998</v>
      </c>
    </row>
    <row r="8811" spans="1:7">
      <c r="A8811" s="3" t="s">
        <v>46</v>
      </c>
      <c r="B8811" s="3">
        <v>2004</v>
      </c>
      <c r="C8811" s="3">
        <v>534</v>
      </c>
      <c r="E8811" s="3">
        <v>-5.4811144000000001</v>
      </c>
      <c r="F8811" s="3">
        <v>84.243033999999994</v>
      </c>
      <c r="G8811" s="3">
        <v>6.5</v>
      </c>
    </row>
    <row r="8812" spans="1:7">
      <c r="A8812" s="3" t="s">
        <v>46</v>
      </c>
      <c r="B8812" s="3">
        <v>2004</v>
      </c>
      <c r="C8812" s="3">
        <v>534</v>
      </c>
      <c r="E8812" s="3">
        <v>-5.4811144000000001</v>
      </c>
      <c r="F8812" s="3">
        <v>84.243033999999994</v>
      </c>
      <c r="G8812" s="3">
        <v>6.6265539999999996</v>
      </c>
    </row>
    <row r="8813" spans="1:7">
      <c r="A8813" s="3" t="s">
        <v>46</v>
      </c>
      <c r="B8813" s="3">
        <v>2004</v>
      </c>
      <c r="C8813" s="3">
        <v>534</v>
      </c>
      <c r="E8813" s="3">
        <v>-5.4811144000000001</v>
      </c>
      <c r="F8813" s="3">
        <v>84.243033999999994</v>
      </c>
      <c r="G8813" s="3">
        <v>6.5388359999999999</v>
      </c>
    </row>
    <row r="8814" spans="1:7">
      <c r="A8814" s="3" t="s">
        <v>46</v>
      </c>
      <c r="B8814" s="3">
        <v>2004</v>
      </c>
      <c r="C8814" s="3">
        <v>534</v>
      </c>
      <c r="E8814" s="3">
        <v>-5.4811144000000001</v>
      </c>
      <c r="F8814" s="3">
        <v>84.243033999999994</v>
      </c>
      <c r="G8814" s="3">
        <v>6.606859</v>
      </c>
    </row>
    <row r="8815" spans="1:7">
      <c r="A8815" s="3" t="s">
        <v>46</v>
      </c>
      <c r="B8815" s="3">
        <v>2004</v>
      </c>
      <c r="C8815" s="3">
        <v>534</v>
      </c>
      <c r="E8815" s="3">
        <v>-5.4811144000000001</v>
      </c>
      <c r="F8815" s="3">
        <v>84.243033999999994</v>
      </c>
      <c r="G8815" s="3">
        <v>6.4492370000000001</v>
      </c>
    </row>
    <row r="8816" spans="1:7">
      <c r="A8816" s="3" t="s">
        <v>46</v>
      </c>
      <c r="B8816" s="3">
        <v>2004</v>
      </c>
      <c r="C8816" s="3">
        <v>534</v>
      </c>
      <c r="E8816" s="3">
        <v>-5.4811144000000001</v>
      </c>
      <c r="F8816" s="3">
        <v>84.243033999999994</v>
      </c>
      <c r="G8816" s="3">
        <v>6.560994</v>
      </c>
    </row>
    <row r="8817" spans="1:7">
      <c r="A8817" s="3" t="s">
        <v>46</v>
      </c>
      <c r="B8817" s="3">
        <v>2004</v>
      </c>
      <c r="C8817" s="3">
        <v>534</v>
      </c>
      <c r="E8817" s="3">
        <v>-5.4811144000000001</v>
      </c>
      <c r="F8817" s="3">
        <v>84.243033999999994</v>
      </c>
      <c r="G8817" s="3">
        <v>6.6070929999999999</v>
      </c>
    </row>
    <row r="8818" spans="1:7">
      <c r="A8818" s="3" t="s">
        <v>46</v>
      </c>
      <c r="B8818" s="3">
        <v>2004</v>
      </c>
      <c r="C8818" s="3">
        <v>534</v>
      </c>
      <c r="E8818" s="3">
        <v>-5.4811144000000001</v>
      </c>
      <c r="F8818" s="3">
        <v>84.243033999999994</v>
      </c>
      <c r="G8818" s="3">
        <v>6.6109400000000003</v>
      </c>
    </row>
    <row r="8819" spans="1:7">
      <c r="A8819" s="3" t="s">
        <v>46</v>
      </c>
      <c r="B8819" s="3">
        <v>2004</v>
      </c>
      <c r="C8819" s="3">
        <v>534</v>
      </c>
      <c r="E8819" s="3">
        <v>-5.4811144000000001</v>
      </c>
      <c r="F8819" s="3">
        <v>84.243033999999994</v>
      </c>
      <c r="G8819" s="3">
        <v>6.5393319999999999</v>
      </c>
    </row>
    <row r="8820" spans="1:7">
      <c r="A8820" s="3" t="s">
        <v>46</v>
      </c>
      <c r="B8820" s="3">
        <v>2004</v>
      </c>
      <c r="C8820" s="3">
        <v>534</v>
      </c>
      <c r="E8820" s="3">
        <v>-5.4811144000000001</v>
      </c>
      <c r="F8820" s="3">
        <v>84.243033999999994</v>
      </c>
      <c r="G8820" s="3">
        <v>6.590414</v>
      </c>
    </row>
    <row r="8821" spans="1:7">
      <c r="A8821" s="3" t="s">
        <v>46</v>
      </c>
      <c r="B8821" s="3">
        <v>2004</v>
      </c>
      <c r="C8821" s="3">
        <v>534</v>
      </c>
      <c r="E8821" s="3">
        <v>-5.4811144000000001</v>
      </c>
      <c r="F8821" s="3">
        <v>84.243033999999994</v>
      </c>
      <c r="G8821" s="3">
        <v>6.5549499999999998</v>
      </c>
    </row>
    <row r="8822" spans="1:7">
      <c r="A8822" s="3" t="s">
        <v>46</v>
      </c>
      <c r="B8822" s="3">
        <v>2005</v>
      </c>
      <c r="C8822" s="3">
        <v>534</v>
      </c>
      <c r="E8822" s="3">
        <v>-3.3563383</v>
      </c>
      <c r="F8822" s="3">
        <v>83.288596999999996</v>
      </c>
      <c r="G8822" s="3">
        <v>6.6080680000000003</v>
      </c>
    </row>
    <row r="8823" spans="1:7">
      <c r="A8823" s="3" t="s">
        <v>46</v>
      </c>
      <c r="B8823" s="3">
        <v>2005</v>
      </c>
      <c r="C8823" s="3">
        <v>534</v>
      </c>
      <c r="E8823" s="3">
        <v>-3.3563383</v>
      </c>
      <c r="F8823" s="3">
        <v>83.288596999999996</v>
      </c>
      <c r="G8823" s="3">
        <v>6.8264079999999998</v>
      </c>
    </row>
    <row r="8824" spans="1:7">
      <c r="A8824" s="3" t="s">
        <v>46</v>
      </c>
      <c r="B8824" s="3">
        <v>2005</v>
      </c>
      <c r="C8824" s="3">
        <v>534</v>
      </c>
      <c r="E8824" s="3">
        <v>-3.3563383</v>
      </c>
      <c r="F8824" s="3">
        <v>83.288596999999996</v>
      </c>
      <c r="G8824" s="3">
        <v>6.8354439999999999</v>
      </c>
    </row>
    <row r="8825" spans="1:7">
      <c r="A8825" s="3" t="s">
        <v>46</v>
      </c>
      <c r="B8825" s="3">
        <v>2005</v>
      </c>
      <c r="C8825" s="3">
        <v>534</v>
      </c>
      <c r="E8825" s="3">
        <v>-3.3563383</v>
      </c>
      <c r="F8825" s="3">
        <v>83.288596999999996</v>
      </c>
      <c r="G8825" s="3">
        <v>6.8542680000000002</v>
      </c>
    </row>
    <row r="8826" spans="1:7">
      <c r="A8826" s="3" t="s">
        <v>46</v>
      </c>
      <c r="B8826" s="3">
        <v>2005</v>
      </c>
      <c r="C8826" s="3">
        <v>534</v>
      </c>
      <c r="E8826" s="3">
        <v>-3.3563383</v>
      </c>
      <c r="F8826" s="3">
        <v>83.288596999999996</v>
      </c>
      <c r="G8826" s="3">
        <v>6.9897419999999997</v>
      </c>
    </row>
    <row r="8827" spans="1:7">
      <c r="A8827" s="3" t="s">
        <v>46</v>
      </c>
      <c r="B8827" s="3">
        <v>2005</v>
      </c>
      <c r="C8827" s="3">
        <v>534</v>
      </c>
      <c r="E8827" s="3">
        <v>-3.3563383</v>
      </c>
      <c r="F8827" s="3">
        <v>83.288596999999996</v>
      </c>
      <c r="G8827" s="3">
        <v>6.8646240000000001</v>
      </c>
    </row>
    <row r="8828" spans="1:7">
      <c r="A8828" s="3" t="s">
        <v>46</v>
      </c>
      <c r="B8828" s="3">
        <v>2005</v>
      </c>
      <c r="C8828" s="3">
        <v>534</v>
      </c>
      <c r="E8828" s="3">
        <v>-3.3563383</v>
      </c>
      <c r="F8828" s="3">
        <v>83.288596999999996</v>
      </c>
      <c r="G8828" s="3">
        <v>6.9781610000000001</v>
      </c>
    </row>
    <row r="8829" spans="1:7">
      <c r="A8829" s="3" t="s">
        <v>46</v>
      </c>
      <c r="B8829" s="3">
        <v>2005</v>
      </c>
      <c r="C8829" s="3">
        <v>534</v>
      </c>
      <c r="E8829" s="3">
        <v>-3.3563383</v>
      </c>
      <c r="F8829" s="3">
        <v>83.288596999999996</v>
      </c>
      <c r="G8829" s="3">
        <v>7.0275879999999997</v>
      </c>
    </row>
    <row r="8830" spans="1:7">
      <c r="A8830" s="3" t="s">
        <v>46</v>
      </c>
      <c r="B8830" s="3">
        <v>2005</v>
      </c>
      <c r="C8830" s="3">
        <v>534</v>
      </c>
      <c r="E8830" s="3">
        <v>-3.3563383</v>
      </c>
      <c r="F8830" s="3">
        <v>83.288596999999996</v>
      </c>
      <c r="G8830" s="3">
        <v>6.8496589999999999</v>
      </c>
    </row>
    <row r="8831" spans="1:7">
      <c r="A8831" s="3" t="s">
        <v>46</v>
      </c>
      <c r="B8831" s="3">
        <v>2005</v>
      </c>
      <c r="C8831" s="3">
        <v>534</v>
      </c>
      <c r="E8831" s="3">
        <v>-3.3563383</v>
      </c>
      <c r="F8831" s="3">
        <v>83.288596999999996</v>
      </c>
      <c r="G8831" s="3">
        <v>6.9268489999999998</v>
      </c>
    </row>
    <row r="8832" spans="1:7">
      <c r="A8832" s="3" t="s">
        <v>46</v>
      </c>
      <c r="B8832" s="3">
        <v>2005</v>
      </c>
      <c r="C8832" s="3">
        <v>534</v>
      </c>
      <c r="E8832" s="3">
        <v>-3.3563383</v>
      </c>
      <c r="F8832" s="3">
        <v>83.288596999999996</v>
      </c>
      <c r="G8832" s="3">
        <v>7.0261769999999997</v>
      </c>
    </row>
    <row r="8833" spans="1:7">
      <c r="A8833" s="3" t="s">
        <v>46</v>
      </c>
      <c r="B8833" s="3">
        <v>2005</v>
      </c>
      <c r="C8833" s="3">
        <v>534</v>
      </c>
      <c r="E8833" s="3">
        <v>-3.3563383</v>
      </c>
      <c r="F8833" s="3">
        <v>83.288596999999996</v>
      </c>
      <c r="G8833" s="3">
        <v>6.9718790000000004</v>
      </c>
    </row>
    <row r="8834" spans="1:7">
      <c r="A8834" s="3" t="s">
        <v>46</v>
      </c>
      <c r="B8834" s="3">
        <v>2006</v>
      </c>
      <c r="C8834" s="3">
        <v>534</v>
      </c>
      <c r="E8834" s="3">
        <v>-2.2488415000000002</v>
      </c>
      <c r="F8834" s="3">
        <v>80.893790999999993</v>
      </c>
      <c r="G8834" s="3">
        <v>7.0623589999999998</v>
      </c>
    </row>
    <row r="8835" spans="1:7">
      <c r="A8835" s="3" t="s">
        <v>46</v>
      </c>
      <c r="B8835" s="3">
        <v>2006</v>
      </c>
      <c r="C8835" s="3">
        <v>534</v>
      </c>
      <c r="E8835" s="3">
        <v>-2.2488415000000002</v>
      </c>
      <c r="F8835" s="3">
        <v>80.893790999999993</v>
      </c>
      <c r="G8835" s="3">
        <v>7.1277980000000003</v>
      </c>
    </row>
    <row r="8836" spans="1:7">
      <c r="A8836" s="3" t="s">
        <v>46</v>
      </c>
      <c r="B8836" s="3">
        <v>2006</v>
      </c>
      <c r="C8836" s="3">
        <v>534</v>
      </c>
      <c r="E8836" s="3">
        <v>-2.2488415000000002</v>
      </c>
      <c r="F8836" s="3">
        <v>80.893790999999993</v>
      </c>
      <c r="G8836" s="3">
        <v>7.2572979999999996</v>
      </c>
    </row>
    <row r="8837" spans="1:7">
      <c r="A8837" s="3" t="s">
        <v>46</v>
      </c>
      <c r="B8837" s="3">
        <v>2006</v>
      </c>
      <c r="C8837" s="3">
        <v>534</v>
      </c>
      <c r="E8837" s="3">
        <v>-2.2488415000000002</v>
      </c>
      <c r="F8837" s="3">
        <v>80.893790999999993</v>
      </c>
      <c r="G8837" s="3">
        <v>7.3674520000000001</v>
      </c>
    </row>
    <row r="8838" spans="1:7">
      <c r="A8838" s="3" t="s">
        <v>46</v>
      </c>
      <c r="B8838" s="3">
        <v>2006</v>
      </c>
      <c r="C8838" s="3">
        <v>534</v>
      </c>
      <c r="E8838" s="3">
        <v>-2.2488415000000002</v>
      </c>
      <c r="F8838" s="3">
        <v>80.893790999999993</v>
      </c>
      <c r="G8838" s="3">
        <v>7.363683</v>
      </c>
    </row>
    <row r="8839" spans="1:7">
      <c r="A8839" s="3" t="s">
        <v>46</v>
      </c>
      <c r="B8839" s="3">
        <v>2006</v>
      </c>
      <c r="C8839" s="3">
        <v>534</v>
      </c>
      <c r="E8839" s="3">
        <v>-2.2488415000000002</v>
      </c>
      <c r="F8839" s="3">
        <v>80.893790999999993</v>
      </c>
      <c r="G8839" s="3">
        <v>7.2276100000000003</v>
      </c>
    </row>
    <row r="8840" spans="1:7">
      <c r="A8840" s="3" t="s">
        <v>46</v>
      </c>
      <c r="B8840" s="3">
        <v>2006</v>
      </c>
      <c r="C8840" s="3">
        <v>534</v>
      </c>
      <c r="E8840" s="3">
        <v>-2.2488415000000002</v>
      </c>
      <c r="F8840" s="3">
        <v>80.893790999999993</v>
      </c>
      <c r="G8840" s="3">
        <v>7.1836469999999997</v>
      </c>
    </row>
    <row r="8841" spans="1:7">
      <c r="A8841" s="3" t="s">
        <v>46</v>
      </c>
      <c r="B8841" s="3">
        <v>2006</v>
      </c>
      <c r="C8841" s="3">
        <v>534</v>
      </c>
      <c r="E8841" s="3">
        <v>-2.2488415000000002</v>
      </c>
      <c r="F8841" s="3">
        <v>80.893790999999993</v>
      </c>
      <c r="G8841" s="3">
        <v>7.434704</v>
      </c>
    </row>
    <row r="8842" spans="1:7">
      <c r="A8842" s="3" t="s">
        <v>46</v>
      </c>
      <c r="B8842" s="3">
        <v>2006</v>
      </c>
      <c r="C8842" s="3">
        <v>534</v>
      </c>
      <c r="E8842" s="3">
        <v>-2.2488415000000002</v>
      </c>
      <c r="F8842" s="3">
        <v>80.893790999999993</v>
      </c>
      <c r="G8842" s="3">
        <v>7.3113109999999999</v>
      </c>
    </row>
    <row r="8843" spans="1:7">
      <c r="A8843" s="3" t="s">
        <v>46</v>
      </c>
      <c r="B8843" s="3">
        <v>2006</v>
      </c>
      <c r="C8843" s="3">
        <v>534</v>
      </c>
      <c r="E8843" s="3">
        <v>-2.2488415000000002</v>
      </c>
      <c r="F8843" s="3">
        <v>80.893790999999993</v>
      </c>
      <c r="G8843" s="3">
        <v>7.4213190000000004</v>
      </c>
    </row>
    <row r="8844" spans="1:7">
      <c r="A8844" s="3" t="s">
        <v>46</v>
      </c>
      <c r="B8844" s="3">
        <v>2006</v>
      </c>
      <c r="C8844" s="3">
        <v>534</v>
      </c>
      <c r="E8844" s="3">
        <v>-2.2488415000000002</v>
      </c>
      <c r="F8844" s="3">
        <v>80.893790999999993</v>
      </c>
      <c r="G8844" s="3">
        <v>7.4966020000000002</v>
      </c>
    </row>
    <row r="8845" spans="1:7">
      <c r="A8845" s="3" t="s">
        <v>46</v>
      </c>
      <c r="B8845" s="3">
        <v>2006</v>
      </c>
      <c r="C8845" s="3">
        <v>534</v>
      </c>
      <c r="E8845" s="3">
        <v>-2.2488415000000002</v>
      </c>
      <c r="F8845" s="3">
        <v>80.893790999999993</v>
      </c>
      <c r="G8845" s="3">
        <v>7.7347169999999998</v>
      </c>
    </row>
    <row r="8846" spans="1:7">
      <c r="A8846" s="3" t="s">
        <v>46</v>
      </c>
      <c r="B8846" s="3">
        <v>2007</v>
      </c>
      <c r="C8846" s="3">
        <v>534</v>
      </c>
      <c r="E8846" s="3">
        <v>-1.318508</v>
      </c>
      <c r="F8846" s="3">
        <v>77.108315000000005</v>
      </c>
      <c r="G8846" s="3">
        <v>7.8261859999999999</v>
      </c>
    </row>
    <row r="8847" spans="1:7">
      <c r="A8847" s="3" t="s">
        <v>46</v>
      </c>
      <c r="B8847" s="3">
        <v>2007</v>
      </c>
      <c r="C8847" s="3">
        <v>534</v>
      </c>
      <c r="E8847" s="3">
        <v>-1.318508</v>
      </c>
      <c r="F8847" s="3">
        <v>77.108315000000005</v>
      </c>
      <c r="G8847" s="3">
        <v>8.0647479999999998</v>
      </c>
    </row>
    <row r="8848" spans="1:7">
      <c r="A8848" s="3" t="s">
        <v>46</v>
      </c>
      <c r="B8848" s="3">
        <v>2007</v>
      </c>
      <c r="C8848" s="3">
        <v>534</v>
      </c>
      <c r="E8848" s="3">
        <v>-1.318508</v>
      </c>
      <c r="F8848" s="3">
        <v>77.108315000000005</v>
      </c>
      <c r="G8848" s="3">
        <v>8.1363649999999996</v>
      </c>
    </row>
    <row r="8849" spans="1:7">
      <c r="A8849" s="3" t="s">
        <v>46</v>
      </c>
      <c r="B8849" s="3">
        <v>2007</v>
      </c>
      <c r="C8849" s="3">
        <v>534</v>
      </c>
      <c r="E8849" s="3">
        <v>-1.318508</v>
      </c>
      <c r="F8849" s="3">
        <v>77.108315000000005</v>
      </c>
      <c r="G8849" s="3">
        <v>7.6845549999999996</v>
      </c>
    </row>
    <row r="8850" spans="1:7">
      <c r="A8850" s="3" t="s">
        <v>46</v>
      </c>
      <c r="B8850" s="3">
        <v>2007</v>
      </c>
      <c r="C8850" s="3">
        <v>534</v>
      </c>
      <c r="E8850" s="3">
        <v>-1.318508</v>
      </c>
      <c r="F8850" s="3">
        <v>77.108315000000005</v>
      </c>
      <c r="G8850" s="3">
        <v>7.7533219999999998</v>
      </c>
    </row>
    <row r="8851" spans="1:7">
      <c r="A8851" s="3" t="s">
        <v>46</v>
      </c>
      <c r="B8851" s="3">
        <v>2007</v>
      </c>
      <c r="C8851" s="3">
        <v>534</v>
      </c>
      <c r="E8851" s="3">
        <v>-1.318508</v>
      </c>
      <c r="F8851" s="3">
        <v>77.108315000000005</v>
      </c>
      <c r="G8851" s="3">
        <v>7.8881350000000001</v>
      </c>
    </row>
    <row r="8852" spans="1:7">
      <c r="A8852" s="3" t="s">
        <v>46</v>
      </c>
      <c r="B8852" s="3">
        <v>2007</v>
      </c>
      <c r="C8852" s="3">
        <v>534</v>
      </c>
      <c r="E8852" s="3">
        <v>-1.318508</v>
      </c>
      <c r="F8852" s="3">
        <v>77.108315000000005</v>
      </c>
      <c r="G8852" s="3">
        <v>8.0103190000000009</v>
      </c>
    </row>
    <row r="8853" spans="1:7">
      <c r="A8853" s="3" t="s">
        <v>46</v>
      </c>
      <c r="B8853" s="3">
        <v>2007</v>
      </c>
      <c r="C8853" s="3">
        <v>534</v>
      </c>
      <c r="E8853" s="3">
        <v>-1.318508</v>
      </c>
      <c r="F8853" s="3">
        <v>77.108315000000005</v>
      </c>
      <c r="G8853" s="3">
        <v>7.9842079999999997</v>
      </c>
    </row>
    <row r="8854" spans="1:7">
      <c r="A8854" s="3" t="s">
        <v>46</v>
      </c>
      <c r="B8854" s="3">
        <v>2007</v>
      </c>
      <c r="C8854" s="3">
        <v>534</v>
      </c>
      <c r="E8854" s="3">
        <v>-1.318508</v>
      </c>
      <c r="F8854" s="3">
        <v>77.108315000000005</v>
      </c>
      <c r="G8854" s="3">
        <v>8.2905820000000006</v>
      </c>
    </row>
    <row r="8855" spans="1:7">
      <c r="A8855" s="3" t="s">
        <v>46</v>
      </c>
      <c r="B8855" s="3">
        <v>2007</v>
      </c>
      <c r="C8855" s="3">
        <v>534</v>
      </c>
      <c r="E8855" s="3">
        <v>-1.318508</v>
      </c>
      <c r="F8855" s="3">
        <v>77.108315000000005</v>
      </c>
      <c r="G8855" s="3">
        <v>8.2416140000000002</v>
      </c>
    </row>
    <row r="8856" spans="1:7">
      <c r="A8856" s="3" t="s">
        <v>46</v>
      </c>
      <c r="B8856" s="3">
        <v>2007</v>
      </c>
      <c r="C8856" s="3">
        <v>534</v>
      </c>
      <c r="E8856" s="3">
        <v>-1.318508</v>
      </c>
      <c r="F8856" s="3">
        <v>77.108315000000005</v>
      </c>
      <c r="G8856" s="3">
        <v>8.2396329999999995</v>
      </c>
    </row>
    <row r="8857" spans="1:7">
      <c r="A8857" s="3" t="s">
        <v>46</v>
      </c>
      <c r="B8857" s="3">
        <v>2007</v>
      </c>
      <c r="C8857" s="3">
        <v>534</v>
      </c>
      <c r="E8857" s="3">
        <v>-1.318508</v>
      </c>
      <c r="F8857" s="3">
        <v>77.108315000000005</v>
      </c>
      <c r="G8857" s="3">
        <v>8.0912869999999995</v>
      </c>
    </row>
    <row r="8858" spans="1:7">
      <c r="A8858" s="3" t="s">
        <v>46</v>
      </c>
      <c r="B8858" s="3">
        <v>2008</v>
      </c>
      <c r="C8858" s="3">
        <v>534</v>
      </c>
      <c r="E8858" s="3">
        <v>0.3578462</v>
      </c>
      <c r="F8858" s="3">
        <v>74.026520000000005</v>
      </c>
      <c r="G8858" s="3">
        <v>8.2084919999999997</v>
      </c>
    </row>
    <row r="8859" spans="1:7">
      <c r="A8859" s="3" t="s">
        <v>46</v>
      </c>
      <c r="B8859" s="3">
        <v>2008</v>
      </c>
      <c r="C8859" s="3">
        <v>534</v>
      </c>
      <c r="E8859" s="3">
        <v>0.3578462</v>
      </c>
      <c r="F8859" s="3">
        <v>74.026520000000005</v>
      </c>
      <c r="G8859" s="3">
        <v>7.9457329999999997</v>
      </c>
    </row>
    <row r="8860" spans="1:7">
      <c r="A8860" s="3" t="s">
        <v>46</v>
      </c>
      <c r="B8860" s="3">
        <v>2008</v>
      </c>
      <c r="C8860" s="3">
        <v>534</v>
      </c>
      <c r="E8860" s="3">
        <v>0.3578462</v>
      </c>
      <c r="F8860" s="3">
        <v>74.026520000000005</v>
      </c>
      <c r="G8860" s="3">
        <v>7.9527869999999998</v>
      </c>
    </row>
    <row r="8861" spans="1:7">
      <c r="A8861" s="3" t="s">
        <v>46</v>
      </c>
      <c r="B8861" s="3">
        <v>2008</v>
      </c>
      <c r="C8861" s="3">
        <v>534</v>
      </c>
      <c r="E8861" s="3">
        <v>0.3578462</v>
      </c>
      <c r="F8861" s="3">
        <v>74.026520000000005</v>
      </c>
      <c r="G8861" s="3">
        <v>8.1864430000000006</v>
      </c>
    </row>
    <row r="8862" spans="1:7">
      <c r="A8862" s="3" t="s">
        <v>46</v>
      </c>
      <c r="B8862" s="3">
        <v>2008</v>
      </c>
      <c r="C8862" s="3">
        <v>534</v>
      </c>
      <c r="E8862" s="3">
        <v>0.3578462</v>
      </c>
      <c r="F8862" s="3">
        <v>74.026520000000005</v>
      </c>
      <c r="G8862" s="3">
        <v>8.1374700000000004</v>
      </c>
    </row>
    <row r="8863" spans="1:7">
      <c r="A8863" s="3" t="s">
        <v>46</v>
      </c>
      <c r="B8863" s="3">
        <v>2008</v>
      </c>
      <c r="C8863" s="3">
        <v>534</v>
      </c>
      <c r="E8863" s="3">
        <v>0.3578462</v>
      </c>
      <c r="F8863" s="3">
        <v>74.026520000000005</v>
      </c>
      <c r="G8863" s="3">
        <v>8.0663889999999991</v>
      </c>
    </row>
    <row r="8864" spans="1:7">
      <c r="A8864" s="3" t="s">
        <v>46</v>
      </c>
      <c r="B8864" s="3">
        <v>2008</v>
      </c>
      <c r="C8864" s="3">
        <v>534</v>
      </c>
      <c r="E8864" s="3">
        <v>0.3578462</v>
      </c>
      <c r="F8864" s="3">
        <v>74.026520000000005</v>
      </c>
      <c r="G8864" s="3">
        <v>8.0153300000000005</v>
      </c>
    </row>
    <row r="8865" spans="1:7">
      <c r="A8865" s="3" t="s">
        <v>46</v>
      </c>
      <c r="B8865" s="3">
        <v>2008</v>
      </c>
      <c r="C8865" s="3">
        <v>534</v>
      </c>
      <c r="E8865" s="3">
        <v>0.3578462</v>
      </c>
      <c r="F8865" s="3">
        <v>74.026520000000005</v>
      </c>
      <c r="G8865" s="3">
        <v>7.7340119999999999</v>
      </c>
    </row>
    <row r="8866" spans="1:7">
      <c r="A8866" s="3" t="s">
        <v>46</v>
      </c>
      <c r="B8866" s="3">
        <v>2008</v>
      </c>
      <c r="C8866" s="3">
        <v>534</v>
      </c>
      <c r="E8866" s="3">
        <v>0.3578462</v>
      </c>
      <c r="F8866" s="3">
        <v>74.026520000000005</v>
      </c>
      <c r="G8866" s="3">
        <v>7.6412589999999998</v>
      </c>
    </row>
    <row r="8867" spans="1:7">
      <c r="A8867" s="3" t="s">
        <v>46</v>
      </c>
      <c r="B8867" s="3">
        <v>2008</v>
      </c>
      <c r="C8867" s="3">
        <v>534</v>
      </c>
      <c r="E8867" s="3">
        <v>0.3578462</v>
      </c>
      <c r="F8867" s="3">
        <v>74.026520000000005</v>
      </c>
      <c r="G8867" s="3">
        <v>7.1663589999999999</v>
      </c>
    </row>
    <row r="8868" spans="1:7">
      <c r="A8868" s="3" t="s">
        <v>46</v>
      </c>
      <c r="B8868" s="3">
        <v>2008</v>
      </c>
      <c r="C8868" s="3">
        <v>534</v>
      </c>
      <c r="E8868" s="3">
        <v>0.3578462</v>
      </c>
      <c r="F8868" s="3">
        <v>74.026520000000005</v>
      </c>
      <c r="G8868" s="3">
        <v>6.6043050000000001</v>
      </c>
    </row>
    <row r="8869" spans="1:7">
      <c r="A8869" s="3" t="s">
        <v>46</v>
      </c>
      <c r="B8869" s="3">
        <v>2008</v>
      </c>
      <c r="C8869" s="3">
        <v>534</v>
      </c>
      <c r="E8869" s="3">
        <v>0.3578462</v>
      </c>
      <c r="F8869" s="3">
        <v>74.026520000000005</v>
      </c>
      <c r="G8869" s="3">
        <v>6.2803329999999997</v>
      </c>
    </row>
    <row r="8870" spans="1:7">
      <c r="A8870" s="3" t="s">
        <v>46</v>
      </c>
      <c r="B8870" s="3">
        <v>2009</v>
      </c>
      <c r="C8870" s="3">
        <v>534</v>
      </c>
      <c r="E8870" s="3">
        <v>-5.2989693000000004</v>
      </c>
      <c r="F8870" s="3">
        <v>72.743972999999997</v>
      </c>
      <c r="G8870" s="3">
        <v>5.6005149999999997</v>
      </c>
    </row>
    <row r="8871" spans="1:7">
      <c r="A8871" s="3" t="s">
        <v>46</v>
      </c>
      <c r="B8871" s="3">
        <v>2009</v>
      </c>
      <c r="C8871" s="3">
        <v>534</v>
      </c>
      <c r="E8871" s="3">
        <v>-5.2989693000000004</v>
      </c>
      <c r="F8871" s="3">
        <v>72.743972999999997</v>
      </c>
      <c r="G8871" s="3">
        <v>5.4063739999999996</v>
      </c>
    </row>
    <row r="8872" spans="1:7">
      <c r="A8872" s="3" t="s">
        <v>46</v>
      </c>
      <c r="B8872" s="3">
        <v>2009</v>
      </c>
      <c r="C8872" s="3">
        <v>534</v>
      </c>
      <c r="E8872" s="3">
        <v>-5.2989693000000004</v>
      </c>
      <c r="F8872" s="3">
        <v>72.743972999999997</v>
      </c>
      <c r="G8872" s="3">
        <v>5.1560750000000004</v>
      </c>
    </row>
    <row r="8873" spans="1:7">
      <c r="A8873" s="3" t="s">
        <v>46</v>
      </c>
      <c r="B8873" s="3">
        <v>2009</v>
      </c>
      <c r="C8873" s="3">
        <v>534</v>
      </c>
      <c r="E8873" s="3">
        <v>-5.2989693000000004</v>
      </c>
      <c r="F8873" s="3">
        <v>72.743972999999997</v>
      </c>
      <c r="G8873" s="3">
        <v>6.785685</v>
      </c>
    </row>
    <row r="8874" spans="1:7">
      <c r="A8874" s="3" t="s">
        <v>46</v>
      </c>
      <c r="B8874" s="3">
        <v>2009</v>
      </c>
      <c r="C8874" s="3">
        <v>534</v>
      </c>
      <c r="E8874" s="3">
        <v>-5.2989693000000004</v>
      </c>
      <c r="F8874" s="3">
        <v>72.743972999999997</v>
      </c>
      <c r="G8874" s="3">
        <v>6.6556839999999999</v>
      </c>
    </row>
    <row r="8875" spans="1:7">
      <c r="A8875" s="3" t="s">
        <v>46</v>
      </c>
      <c r="B8875" s="3">
        <v>2009</v>
      </c>
      <c r="C8875" s="3">
        <v>534</v>
      </c>
      <c r="E8875" s="3">
        <v>-5.2989693000000004</v>
      </c>
      <c r="F8875" s="3">
        <v>72.743972999999997</v>
      </c>
      <c r="G8875" s="3">
        <v>7.0013050000000003</v>
      </c>
    </row>
    <row r="8876" spans="1:7">
      <c r="A8876" s="3" t="s">
        <v>46</v>
      </c>
      <c r="B8876" s="3">
        <v>2009</v>
      </c>
      <c r="C8876" s="3">
        <v>534</v>
      </c>
      <c r="E8876" s="3">
        <v>-5.2989693000000004</v>
      </c>
      <c r="F8876" s="3">
        <v>72.743972999999997</v>
      </c>
      <c r="G8876" s="3">
        <v>7.2263149999999996</v>
      </c>
    </row>
    <row r="8877" spans="1:7">
      <c r="A8877" s="3" t="s">
        <v>46</v>
      </c>
      <c r="B8877" s="3">
        <v>2009</v>
      </c>
      <c r="C8877" s="3">
        <v>534</v>
      </c>
      <c r="E8877" s="3">
        <v>-5.2989693000000004</v>
      </c>
      <c r="F8877" s="3">
        <v>72.743972999999997</v>
      </c>
      <c r="G8877" s="3">
        <v>7.2273839999999998</v>
      </c>
    </row>
    <row r="8878" spans="1:7">
      <c r="A8878" s="3" t="s">
        <v>46</v>
      </c>
      <c r="B8878" s="3">
        <v>2009</v>
      </c>
      <c r="C8878" s="3">
        <v>534</v>
      </c>
      <c r="E8878" s="3">
        <v>-5.2989693000000004</v>
      </c>
      <c r="F8878" s="3">
        <v>72.743972999999997</v>
      </c>
      <c r="G8878" s="3">
        <v>7.4912229999999997</v>
      </c>
    </row>
    <row r="8879" spans="1:7">
      <c r="A8879" s="3" t="s">
        <v>46</v>
      </c>
      <c r="B8879" s="3">
        <v>2009</v>
      </c>
      <c r="C8879" s="3">
        <v>534</v>
      </c>
      <c r="E8879" s="3">
        <v>-5.2989693000000004</v>
      </c>
      <c r="F8879" s="3">
        <v>72.743972999999997</v>
      </c>
      <c r="G8879" s="3">
        <v>7.4768600000000003</v>
      </c>
    </row>
    <row r="8880" spans="1:7">
      <c r="A8880" s="3" t="s">
        <v>46</v>
      </c>
      <c r="B8880" s="3">
        <v>2009</v>
      </c>
      <c r="C8880" s="3">
        <v>534</v>
      </c>
      <c r="E8880" s="3">
        <v>-5.2989693000000004</v>
      </c>
      <c r="F8880" s="3">
        <v>72.743972999999997</v>
      </c>
      <c r="G8880" s="3">
        <v>7.6047539999999998</v>
      </c>
    </row>
    <row r="8881" spans="1:8">
      <c r="A8881" s="3" t="s">
        <v>46</v>
      </c>
      <c r="B8881" s="3">
        <v>2009</v>
      </c>
      <c r="C8881" s="3">
        <v>534</v>
      </c>
      <c r="E8881" s="3">
        <v>-5.2989693000000004</v>
      </c>
      <c r="F8881" s="3">
        <v>72.743972999999997</v>
      </c>
      <c r="G8881" s="3">
        <v>7.6637769999999996</v>
      </c>
    </row>
    <row r="8882" spans="1:8">
      <c r="A8882" s="3" t="s">
        <v>46</v>
      </c>
      <c r="B8882" s="3">
        <v>2010</v>
      </c>
      <c r="C8882" s="3">
        <v>534</v>
      </c>
      <c r="E8882" s="3">
        <v>-5.1817598</v>
      </c>
      <c r="F8882" s="3">
        <v>71.093872000000005</v>
      </c>
      <c r="G8882" s="3">
        <v>7.8162149999999997</v>
      </c>
    </row>
    <row r="8883" spans="1:8">
      <c r="A8883" s="3" t="s">
        <v>46</v>
      </c>
      <c r="B8883" s="3">
        <v>2010</v>
      </c>
      <c r="C8883" s="3">
        <v>534</v>
      </c>
      <c r="E8883" s="3">
        <v>-5.1817598</v>
      </c>
      <c r="F8883" s="3">
        <v>71.093872000000005</v>
      </c>
      <c r="G8883" s="3">
        <v>7.9652219999999998</v>
      </c>
    </row>
    <row r="8884" spans="1:8">
      <c r="A8884" s="3" t="s">
        <v>46</v>
      </c>
      <c r="B8884" s="3">
        <v>2010</v>
      </c>
      <c r="C8884" s="3">
        <v>534</v>
      </c>
      <c r="E8884" s="3">
        <v>-5.1817598</v>
      </c>
      <c r="F8884" s="3">
        <v>71.093872000000005</v>
      </c>
      <c r="G8884" s="3">
        <v>8.229965</v>
      </c>
    </row>
    <row r="8885" spans="1:8">
      <c r="A8885" s="3" t="s">
        <v>46</v>
      </c>
      <c r="B8885" s="3">
        <v>2010</v>
      </c>
      <c r="C8885" s="3">
        <v>534</v>
      </c>
      <c r="E8885" s="3">
        <v>-5.1817598</v>
      </c>
      <c r="F8885" s="3">
        <v>71.093872000000005</v>
      </c>
      <c r="G8885" s="3">
        <v>8.3955819999999992</v>
      </c>
    </row>
    <row r="8886" spans="1:8">
      <c r="A8886" s="3" t="s">
        <v>46</v>
      </c>
      <c r="B8886" s="3">
        <v>2010</v>
      </c>
      <c r="C8886" s="3">
        <v>534</v>
      </c>
      <c r="E8886" s="3">
        <v>-5.1817598</v>
      </c>
      <c r="F8886" s="3">
        <v>71.093872000000005</v>
      </c>
      <c r="G8886" s="3">
        <v>8.3237729999999992</v>
      </c>
    </row>
    <row r="8887" spans="1:8">
      <c r="A8887" s="3" t="s">
        <v>46</v>
      </c>
      <c r="B8887" s="3">
        <v>2010</v>
      </c>
      <c r="C8887" s="3">
        <v>534</v>
      </c>
      <c r="E8887" s="3">
        <v>-5.1817598</v>
      </c>
      <c r="F8887" s="3">
        <v>71.093872000000005</v>
      </c>
      <c r="G8887" s="3">
        <v>8.450704</v>
      </c>
    </row>
    <row r="8888" spans="1:8">
      <c r="A8888" s="3" t="s">
        <v>46</v>
      </c>
      <c r="B8888" s="3">
        <v>2010</v>
      </c>
      <c r="C8888" s="3">
        <v>534</v>
      </c>
      <c r="E8888" s="3">
        <v>-5.1817598</v>
      </c>
      <c r="F8888" s="3">
        <v>71.093872000000005</v>
      </c>
      <c r="G8888" s="3">
        <v>8.3422180000000008</v>
      </c>
    </row>
    <row r="8889" spans="1:8">
      <c r="A8889" s="3" t="s">
        <v>46</v>
      </c>
      <c r="B8889" s="3">
        <v>2010</v>
      </c>
      <c r="C8889" s="3">
        <v>534</v>
      </c>
      <c r="E8889" s="3">
        <v>-5.1817598</v>
      </c>
      <c r="F8889" s="3">
        <v>71.093872000000005</v>
      </c>
      <c r="G8889" s="3">
        <v>8.3711970000000004</v>
      </c>
    </row>
    <row r="8890" spans="1:8">
      <c r="A8890" s="3" t="s">
        <v>46</v>
      </c>
      <c r="B8890" s="3">
        <v>2010</v>
      </c>
      <c r="C8890" s="3">
        <v>534</v>
      </c>
      <c r="E8890" s="3">
        <v>-5.1817598</v>
      </c>
      <c r="F8890" s="3">
        <v>71.093872000000005</v>
      </c>
      <c r="G8890" s="3">
        <v>8.3151639999999993</v>
      </c>
    </row>
    <row r="8891" spans="1:8">
      <c r="A8891" s="3" t="s">
        <v>46</v>
      </c>
      <c r="B8891" s="3">
        <v>2010</v>
      </c>
      <c r="C8891" s="3">
        <v>534</v>
      </c>
      <c r="E8891" s="3">
        <v>-5.1817598</v>
      </c>
      <c r="F8891" s="3">
        <v>71.093872000000005</v>
      </c>
      <c r="G8891" s="3">
        <v>8.3690110000000004</v>
      </c>
    </row>
    <row r="8892" spans="1:8">
      <c r="A8892" s="3" t="s">
        <v>46</v>
      </c>
      <c r="B8892" s="3">
        <v>2010</v>
      </c>
      <c r="C8892" s="3">
        <v>534</v>
      </c>
      <c r="E8892" s="3">
        <v>-5.1817598</v>
      </c>
      <c r="F8892" s="3">
        <v>71.093872000000005</v>
      </c>
      <c r="G8892" s="3">
        <v>8.4675250000000002</v>
      </c>
    </row>
    <row r="8893" spans="1:8">
      <c r="A8893" s="3" t="s">
        <v>46</v>
      </c>
      <c r="B8893" s="3">
        <v>2010</v>
      </c>
      <c r="C8893" s="3">
        <v>534</v>
      </c>
      <c r="E8893" s="3">
        <v>-5.1817598</v>
      </c>
      <c r="F8893" s="3">
        <v>71.093872000000005</v>
      </c>
      <c r="G8893" s="3">
        <v>8.4095169999999992</v>
      </c>
    </row>
    <row r="8894" spans="1:8">
      <c r="A8894" s="3" t="s">
        <v>46</v>
      </c>
      <c r="B8894" s="3">
        <v>2011</v>
      </c>
      <c r="C8894" s="3">
        <v>534</v>
      </c>
      <c r="E8894" s="3">
        <v>-4.1862916999999999</v>
      </c>
      <c r="F8894" s="3">
        <v>66.035636999999994</v>
      </c>
      <c r="G8894" s="3">
        <v>8.3198050000000006</v>
      </c>
    </row>
    <row r="8895" spans="1:8">
      <c r="A8895" s="3" t="s">
        <v>46</v>
      </c>
      <c r="B8895" s="3">
        <v>2011</v>
      </c>
      <c r="C8895" s="3">
        <v>534</v>
      </c>
      <c r="E8895" s="3">
        <v>-4.1862916999999999</v>
      </c>
      <c r="F8895" s="3">
        <v>66.035636999999994</v>
      </c>
      <c r="G8895" s="3">
        <v>8.290635</v>
      </c>
    </row>
    <row r="8896" spans="1:8">
      <c r="A8896" s="3" t="s">
        <v>46</v>
      </c>
      <c r="B8896" s="3">
        <v>2011</v>
      </c>
      <c r="C8896" s="3">
        <v>534</v>
      </c>
      <c r="E8896" s="3">
        <v>-4.1862916999999999</v>
      </c>
      <c r="F8896" s="3">
        <v>66.035636999999994</v>
      </c>
      <c r="G8896" s="3">
        <v>8.2154299999999996</v>
      </c>
      <c r="H8896" s="3">
        <v>-1.636781</v>
      </c>
    </row>
    <row r="8897" spans="1:8">
      <c r="A8897" s="3" t="s">
        <v>46</v>
      </c>
      <c r="B8897" s="3">
        <v>2011</v>
      </c>
      <c r="C8897" s="3">
        <v>534</v>
      </c>
      <c r="E8897" s="3">
        <v>-4.1862916999999999</v>
      </c>
      <c r="F8897" s="3">
        <v>66.035636999999994</v>
      </c>
      <c r="G8897" s="3">
        <v>8.5406300000000002</v>
      </c>
      <c r="H8897" s="3">
        <v>-1.2307600000000001</v>
      </c>
    </row>
    <row r="8898" spans="1:8">
      <c r="A8898" s="3" t="s">
        <v>46</v>
      </c>
      <c r="B8898" s="3">
        <v>2011</v>
      </c>
      <c r="C8898" s="3">
        <v>534</v>
      </c>
      <c r="E8898" s="3">
        <v>-4.1862916999999999</v>
      </c>
      <c r="F8898" s="3">
        <v>66.035636999999994</v>
      </c>
      <c r="G8898" s="3">
        <v>8.497757</v>
      </c>
      <c r="H8898" s="3">
        <v>-1.9071709999999999</v>
      </c>
    </row>
    <row r="8899" spans="1:8">
      <c r="A8899" s="3" t="s">
        <v>46</v>
      </c>
      <c r="B8899" s="3">
        <v>2011</v>
      </c>
      <c r="C8899" s="3">
        <v>534</v>
      </c>
      <c r="E8899" s="3">
        <v>-4.1862916999999999</v>
      </c>
      <c r="F8899" s="3">
        <v>66.035636999999994</v>
      </c>
      <c r="G8899" s="3">
        <v>8.4154640000000001</v>
      </c>
      <c r="H8899" s="3">
        <v>-1.80888</v>
      </c>
    </row>
    <row r="8900" spans="1:8">
      <c r="A8900" s="3" t="s">
        <v>46</v>
      </c>
      <c r="B8900" s="3">
        <v>2011</v>
      </c>
      <c r="C8900" s="3">
        <v>534</v>
      </c>
      <c r="E8900" s="3">
        <v>-4.1862916999999999</v>
      </c>
      <c r="F8900" s="3">
        <v>66.035636999999994</v>
      </c>
      <c r="G8900" s="3">
        <v>8.3347300000000004</v>
      </c>
      <c r="H8900" s="3">
        <v>-1.73343</v>
      </c>
    </row>
    <row r="8901" spans="1:8">
      <c r="A8901" s="3" t="s">
        <v>46</v>
      </c>
      <c r="B8901" s="3">
        <v>2011</v>
      </c>
      <c r="C8901" s="3">
        <v>534</v>
      </c>
      <c r="E8901" s="3">
        <v>-4.1862916999999999</v>
      </c>
      <c r="F8901" s="3">
        <v>66.035636999999994</v>
      </c>
      <c r="G8901" s="3">
        <v>8.1081389999999995</v>
      </c>
      <c r="H8901" s="3">
        <v>-1.8302449999999999</v>
      </c>
    </row>
    <row r="8902" spans="1:8">
      <c r="A8902" s="3" t="s">
        <v>46</v>
      </c>
      <c r="B8902" s="3">
        <v>2011</v>
      </c>
      <c r="C8902" s="3">
        <v>534</v>
      </c>
      <c r="E8902" s="3">
        <v>-4.1862916999999999</v>
      </c>
      <c r="F8902" s="3">
        <v>66.035636999999994</v>
      </c>
      <c r="G8902" s="3">
        <v>8.0191210000000002</v>
      </c>
      <c r="H8902" s="3">
        <v>-1.829396</v>
      </c>
    </row>
    <row r="8903" spans="1:8">
      <c r="A8903" s="3" t="s">
        <v>46</v>
      </c>
      <c r="B8903" s="3">
        <v>2011</v>
      </c>
      <c r="C8903" s="3">
        <v>534</v>
      </c>
      <c r="E8903" s="3">
        <v>-4.1862916999999999</v>
      </c>
      <c r="F8903" s="3">
        <v>66.035636999999994</v>
      </c>
      <c r="G8903" s="3">
        <v>7.9236219999999999</v>
      </c>
      <c r="H8903" s="3">
        <v>-1.685406</v>
      </c>
    </row>
    <row r="8904" spans="1:8">
      <c r="A8904" s="3" t="s">
        <v>46</v>
      </c>
      <c r="B8904" s="3">
        <v>2011</v>
      </c>
      <c r="C8904" s="3">
        <v>534</v>
      </c>
      <c r="E8904" s="3">
        <v>-4.1862916999999999</v>
      </c>
      <c r="F8904" s="3">
        <v>66.035636999999994</v>
      </c>
      <c r="G8904" s="3">
        <v>7.7103650000000004</v>
      </c>
      <c r="H8904" s="3">
        <v>-1.6077539999999999</v>
      </c>
    </row>
    <row r="8905" spans="1:8">
      <c r="A8905" s="3" t="s">
        <v>46</v>
      </c>
      <c r="B8905" s="3">
        <v>2011</v>
      </c>
      <c r="C8905" s="3">
        <v>534</v>
      </c>
      <c r="E8905" s="3">
        <v>-4.1862916999999999</v>
      </c>
      <c r="F8905" s="3">
        <v>66.035636999999994</v>
      </c>
      <c r="G8905" s="3">
        <v>7.468153</v>
      </c>
      <c r="H8905" s="3">
        <v>-1.658128</v>
      </c>
    </row>
    <row r="8906" spans="1:8">
      <c r="A8906" s="3" t="s">
        <v>46</v>
      </c>
      <c r="B8906" s="3">
        <v>2012</v>
      </c>
      <c r="C8906" s="3">
        <v>534</v>
      </c>
      <c r="E8906" s="3">
        <v>-3.8646429000000002</v>
      </c>
      <c r="F8906" s="3">
        <v>68.292823999999996</v>
      </c>
      <c r="G8906" s="3">
        <v>7.3161240000000003</v>
      </c>
      <c r="H8906" s="3">
        <v>-1.860708</v>
      </c>
    </row>
    <row r="8907" spans="1:8">
      <c r="A8907" s="3" t="s">
        <v>46</v>
      </c>
      <c r="B8907" s="3">
        <v>2012</v>
      </c>
      <c r="C8907" s="3">
        <v>534</v>
      </c>
      <c r="E8907" s="3">
        <v>-3.8646429000000002</v>
      </c>
      <c r="F8907" s="3">
        <v>68.292823999999996</v>
      </c>
      <c r="G8907" s="3">
        <v>7.3066779999999998</v>
      </c>
      <c r="H8907" s="3">
        <v>-2.4135689999999999</v>
      </c>
    </row>
    <row r="8908" spans="1:8">
      <c r="A8908" s="3" t="s">
        <v>46</v>
      </c>
      <c r="B8908" s="3">
        <v>2012</v>
      </c>
      <c r="C8908" s="3">
        <v>534</v>
      </c>
      <c r="E8908" s="3">
        <v>-3.8646429000000002</v>
      </c>
      <c r="F8908" s="3">
        <v>68.292823999999996</v>
      </c>
      <c r="G8908" s="3">
        <v>7.2175960000000003</v>
      </c>
      <c r="H8908" s="3">
        <v>-2.4081030000000001</v>
      </c>
    </row>
    <row r="8909" spans="1:8">
      <c r="A8909" s="3" t="s">
        <v>46</v>
      </c>
      <c r="B8909" s="3">
        <v>2012</v>
      </c>
      <c r="C8909" s="3">
        <v>534</v>
      </c>
      <c r="E8909" s="3">
        <v>-3.8646429000000002</v>
      </c>
      <c r="F8909" s="3">
        <v>68.292823999999996</v>
      </c>
      <c r="G8909" s="3">
        <v>7.2175960000000003</v>
      </c>
      <c r="H8909" s="3">
        <v>-1.6605369999999999</v>
      </c>
    </row>
    <row r="8910" spans="1:8">
      <c r="A8910" s="3" t="s">
        <v>46</v>
      </c>
      <c r="B8910" s="3">
        <v>2012</v>
      </c>
      <c r="C8910" s="3">
        <v>534</v>
      </c>
      <c r="E8910" s="3">
        <v>-3.8646429000000002</v>
      </c>
      <c r="F8910" s="3">
        <v>68.292823999999996</v>
      </c>
      <c r="G8910" s="3">
        <v>7.6733140000000004</v>
      </c>
      <c r="H8910" s="3">
        <v>-1.8605370000000001</v>
      </c>
    </row>
    <row r="8911" spans="1:8">
      <c r="A8911" s="3" t="s">
        <v>46</v>
      </c>
      <c r="B8911" s="3">
        <v>2012</v>
      </c>
      <c r="C8911" s="3">
        <v>534</v>
      </c>
      <c r="E8911" s="3">
        <v>-3.8646429000000002</v>
      </c>
      <c r="F8911" s="3">
        <v>68.292823999999996</v>
      </c>
      <c r="G8911" s="3">
        <v>7.3211000000000004</v>
      </c>
      <c r="H8911" s="3">
        <v>-2.4805329999999999</v>
      </c>
    </row>
    <row r="8912" spans="1:8">
      <c r="A8912" s="3" t="s">
        <v>46</v>
      </c>
      <c r="B8912" s="3">
        <v>2012</v>
      </c>
      <c r="C8912" s="3">
        <v>534</v>
      </c>
      <c r="E8912" s="3">
        <v>-3.8646429000000002</v>
      </c>
      <c r="F8912" s="3">
        <v>68.292823999999996</v>
      </c>
      <c r="G8912" s="3">
        <v>7.2088559999999999</v>
      </c>
      <c r="H8912" s="3">
        <v>-2.1163409999999998</v>
      </c>
    </row>
    <row r="8913" spans="1:8">
      <c r="A8913" s="3" t="s">
        <v>46</v>
      </c>
      <c r="B8913" s="3">
        <v>2012</v>
      </c>
      <c r="C8913" s="3">
        <v>534</v>
      </c>
      <c r="E8913" s="3">
        <v>-3.8646429000000002</v>
      </c>
      <c r="F8913" s="3">
        <v>68.292823999999996</v>
      </c>
      <c r="G8913" s="3">
        <v>7.0576179999999997</v>
      </c>
      <c r="H8913" s="3">
        <v>-2.0163850000000001</v>
      </c>
    </row>
    <row r="8914" spans="1:8">
      <c r="A8914" s="3" t="s">
        <v>46</v>
      </c>
      <c r="B8914" s="3">
        <v>2012</v>
      </c>
      <c r="C8914" s="3">
        <v>534</v>
      </c>
      <c r="E8914" s="3">
        <v>-3.8646429000000002</v>
      </c>
      <c r="F8914" s="3">
        <v>68.292823999999996</v>
      </c>
      <c r="G8914" s="3">
        <v>6.8888680000000004</v>
      </c>
      <c r="H8914" s="3">
        <v>-2.2069260000000002</v>
      </c>
    </row>
    <row r="8915" spans="1:8">
      <c r="A8915" s="3" t="s">
        <v>46</v>
      </c>
      <c r="B8915" s="3">
        <v>2012</v>
      </c>
      <c r="C8915" s="3">
        <v>534</v>
      </c>
      <c r="E8915" s="3">
        <v>-3.8646429000000002</v>
      </c>
      <c r="F8915" s="3">
        <v>68.292823999999996</v>
      </c>
      <c r="G8915" s="3">
        <v>6.7979620000000001</v>
      </c>
      <c r="H8915" s="3">
        <v>-2.221231</v>
      </c>
    </row>
    <row r="8916" spans="1:8">
      <c r="A8916" s="3" t="s">
        <v>46</v>
      </c>
      <c r="B8916" s="3">
        <v>2012</v>
      </c>
      <c r="C8916" s="3">
        <v>534</v>
      </c>
      <c r="E8916" s="3">
        <v>-3.8646429000000002</v>
      </c>
      <c r="F8916" s="3">
        <v>68.292823999999996</v>
      </c>
      <c r="G8916" s="3">
        <v>6.6113629999999999</v>
      </c>
      <c r="H8916" s="3">
        <v>-1.8583559999999999</v>
      </c>
    </row>
    <row r="8917" spans="1:8">
      <c r="A8917" s="3" t="s">
        <v>46</v>
      </c>
      <c r="B8917" s="3">
        <v>2012</v>
      </c>
      <c r="C8917" s="3">
        <v>534</v>
      </c>
      <c r="E8917" s="3">
        <v>-3.8646429000000002</v>
      </c>
      <c r="F8917" s="3">
        <v>68.292823999999996</v>
      </c>
      <c r="G8917" s="3">
        <v>6.5222300000000004</v>
      </c>
      <c r="H8917" s="3">
        <v>-1.8479030000000001</v>
      </c>
    </row>
    <row r="8918" spans="1:8">
      <c r="A8918" s="3" t="s">
        <v>46</v>
      </c>
      <c r="B8918" s="3">
        <v>2013</v>
      </c>
      <c r="C8918" s="3">
        <v>534</v>
      </c>
      <c r="E8918" s="3">
        <v>-3.1091521000000002</v>
      </c>
      <c r="F8918" s="3">
        <v>67.658233999999993</v>
      </c>
      <c r="G8918" s="3">
        <v>6.456493</v>
      </c>
      <c r="H8918" s="3">
        <v>-2.1799369999999998</v>
      </c>
    </row>
    <row r="8919" spans="1:8">
      <c r="A8919" s="3" t="s">
        <v>46</v>
      </c>
      <c r="B8919" s="3">
        <v>2013</v>
      </c>
      <c r="C8919" s="3">
        <v>534</v>
      </c>
      <c r="E8919" s="3">
        <v>-3.1091521000000002</v>
      </c>
      <c r="F8919" s="3">
        <v>67.658233999999993</v>
      </c>
      <c r="G8919" s="3">
        <v>6.3468210000000003</v>
      </c>
      <c r="H8919" s="3">
        <v>-2.76417</v>
      </c>
    </row>
    <row r="8920" spans="1:8">
      <c r="A8920" s="3" t="s">
        <v>46</v>
      </c>
      <c r="B8920" s="3">
        <v>2013</v>
      </c>
      <c r="C8920" s="3">
        <v>534</v>
      </c>
      <c r="E8920" s="3">
        <v>-3.1091521000000002</v>
      </c>
      <c r="F8920" s="3">
        <v>67.658233999999993</v>
      </c>
      <c r="G8920" s="3">
        <v>6.2644080000000004</v>
      </c>
      <c r="H8920" s="3">
        <v>-3.6138539999999999</v>
      </c>
    </row>
    <row r="8921" spans="1:8">
      <c r="A8921" s="3" t="s">
        <v>46</v>
      </c>
      <c r="B8921" s="3">
        <v>2013</v>
      </c>
      <c r="C8921" s="3">
        <v>534</v>
      </c>
      <c r="E8921" s="3">
        <v>-3.1091521000000002</v>
      </c>
      <c r="F8921" s="3">
        <v>67.658233999999993</v>
      </c>
      <c r="G8921" s="3">
        <v>6.8392489999999997</v>
      </c>
      <c r="H8921" s="3">
        <v>-3.2838530000000001</v>
      </c>
    </row>
    <row r="8922" spans="1:8">
      <c r="A8922" s="3" t="s">
        <v>46</v>
      </c>
      <c r="B8922" s="3">
        <v>2013</v>
      </c>
      <c r="C8922" s="3">
        <v>534</v>
      </c>
      <c r="E8922" s="3">
        <v>-3.1091521000000002</v>
      </c>
      <c r="F8922" s="3">
        <v>67.658233999999993</v>
      </c>
      <c r="G8922" s="3">
        <v>6.8143729999999998</v>
      </c>
      <c r="H8922" s="3">
        <v>-3.9533520000000002</v>
      </c>
    </row>
    <row r="8923" spans="1:8">
      <c r="A8923" s="3" t="s">
        <v>46</v>
      </c>
      <c r="B8923" s="3">
        <v>2013</v>
      </c>
      <c r="C8923" s="3">
        <v>534</v>
      </c>
      <c r="E8923" s="3">
        <v>-3.1091521000000002</v>
      </c>
      <c r="F8923" s="3">
        <v>67.658233999999993</v>
      </c>
      <c r="G8923" s="3">
        <v>6.808344</v>
      </c>
      <c r="H8923" s="3">
        <v>-3.7773590000000001</v>
      </c>
    </row>
    <row r="8924" spans="1:8">
      <c r="A8924" s="3" t="s">
        <v>46</v>
      </c>
      <c r="B8924" s="3">
        <v>2013</v>
      </c>
      <c r="C8924" s="3">
        <v>534</v>
      </c>
      <c r="E8924" s="3">
        <v>-3.1091521000000002</v>
      </c>
      <c r="F8924" s="3">
        <v>67.658233999999993</v>
      </c>
      <c r="G8924" s="3">
        <v>6.6490239999999998</v>
      </c>
      <c r="H8924" s="3">
        <v>-3.6669529999999999</v>
      </c>
    </row>
    <row r="8925" spans="1:8">
      <c r="A8925" s="3" t="s">
        <v>46</v>
      </c>
      <c r="B8925" s="3">
        <v>2013</v>
      </c>
      <c r="C8925" s="3">
        <v>534</v>
      </c>
      <c r="E8925" s="3">
        <v>-3.1091521000000002</v>
      </c>
      <c r="F8925" s="3">
        <v>67.658233999999993</v>
      </c>
      <c r="G8925" s="3">
        <v>6.3131849999999998</v>
      </c>
      <c r="H8925" s="3">
        <v>-3.497185</v>
      </c>
    </row>
    <row r="8926" spans="1:8">
      <c r="A8926" s="3" t="s">
        <v>46</v>
      </c>
      <c r="B8926" s="3">
        <v>2013</v>
      </c>
      <c r="C8926" s="3">
        <v>534</v>
      </c>
      <c r="E8926" s="3">
        <v>-3.1091521000000002</v>
      </c>
      <c r="F8926" s="3">
        <v>67.658233999999993</v>
      </c>
      <c r="G8926" s="3">
        <v>5.8732059999999997</v>
      </c>
      <c r="H8926" s="3">
        <v>-3.2647879999999998</v>
      </c>
    </row>
    <row r="8927" spans="1:8">
      <c r="A8927" s="3" t="s">
        <v>46</v>
      </c>
      <c r="B8927" s="3">
        <v>2013</v>
      </c>
      <c r="C8927" s="3">
        <v>534</v>
      </c>
      <c r="E8927" s="3">
        <v>-3.1091521000000002</v>
      </c>
      <c r="F8927" s="3">
        <v>67.658233999999993</v>
      </c>
      <c r="G8927" s="3">
        <v>5.8732059999999997</v>
      </c>
      <c r="H8927" s="3">
        <v>-3.1752199999999999</v>
      </c>
    </row>
    <row r="8928" spans="1:8">
      <c r="A8928" s="3" t="s">
        <v>46</v>
      </c>
      <c r="B8928" s="3">
        <v>2013</v>
      </c>
      <c r="C8928" s="3">
        <v>534</v>
      </c>
      <c r="E8928" s="3">
        <v>-3.1091521000000002</v>
      </c>
      <c r="F8928" s="3">
        <v>67.658233999999993</v>
      </c>
      <c r="G8928" s="3">
        <v>5.8732059999999997</v>
      </c>
      <c r="H8928" s="3">
        <v>-3.2752189999999999</v>
      </c>
    </row>
    <row r="8929" spans="1:8">
      <c r="A8929" s="3" t="s">
        <v>46</v>
      </c>
      <c r="B8929" s="3">
        <v>2013</v>
      </c>
      <c r="C8929" s="3">
        <v>534</v>
      </c>
      <c r="E8929" s="3">
        <v>-3.1091521000000002</v>
      </c>
      <c r="F8929" s="3">
        <v>67.658233999999993</v>
      </c>
      <c r="G8929" s="3">
        <v>5.8732059999999997</v>
      </c>
      <c r="H8929" s="3">
        <v>-3.2752189999999999</v>
      </c>
    </row>
    <row r="8930" spans="1:8">
      <c r="A8930" s="3" t="s">
        <v>46</v>
      </c>
      <c r="B8930" s="3">
        <v>2014</v>
      </c>
      <c r="C8930" s="3">
        <v>534</v>
      </c>
      <c r="E8930" s="3">
        <v>-3.1033509000000001</v>
      </c>
      <c r="F8930" s="3">
        <v>67.379372000000004</v>
      </c>
      <c r="G8930" s="3">
        <v>5.4477929999999999</v>
      </c>
      <c r="H8930" s="3">
        <v>-3.2752189999999999</v>
      </c>
    </row>
    <row r="8931" spans="1:8">
      <c r="A8931" s="3" t="s">
        <v>46</v>
      </c>
      <c r="B8931" s="3">
        <v>2014</v>
      </c>
      <c r="C8931" s="3">
        <v>534</v>
      </c>
      <c r="E8931" s="3">
        <v>-3.1033509000000001</v>
      </c>
      <c r="F8931" s="3">
        <v>67.379372000000004</v>
      </c>
      <c r="G8931" s="3">
        <v>5.44381</v>
      </c>
      <c r="H8931" s="3">
        <v>-3.419133</v>
      </c>
    </row>
    <row r="8932" spans="1:8">
      <c r="A8932" s="3" t="s">
        <v>46</v>
      </c>
      <c r="B8932" s="3">
        <v>2014</v>
      </c>
      <c r="C8932" s="3">
        <v>534</v>
      </c>
      <c r="E8932" s="3">
        <v>-3.1033509000000001</v>
      </c>
      <c r="F8932" s="3">
        <v>67.379372000000004</v>
      </c>
      <c r="G8932" s="3">
        <v>5.4028939999999999</v>
      </c>
      <c r="H8932" s="3">
        <v>-3.4621909999999998</v>
      </c>
    </row>
    <row r="8933" spans="1:8">
      <c r="A8933" s="3" t="s">
        <v>46</v>
      </c>
      <c r="B8933" s="3">
        <v>2014</v>
      </c>
      <c r="C8933" s="3">
        <v>534</v>
      </c>
      <c r="E8933" s="3">
        <v>-3.1033509000000001</v>
      </c>
      <c r="F8933" s="3">
        <v>67.379372000000004</v>
      </c>
      <c r="G8933" s="3">
        <v>6.0127360000000003</v>
      </c>
      <c r="H8933" s="3">
        <v>-3.6254300000000002</v>
      </c>
    </row>
    <row r="8934" spans="1:8">
      <c r="A8934" s="3" t="s">
        <v>46</v>
      </c>
      <c r="B8934" s="3">
        <v>2014</v>
      </c>
      <c r="C8934" s="3">
        <v>534</v>
      </c>
      <c r="E8934" s="3">
        <v>-3.1033509000000001</v>
      </c>
      <c r="F8934" s="3">
        <v>67.379372000000004</v>
      </c>
      <c r="G8934" s="3">
        <v>6.0295880000000004</v>
      </c>
      <c r="H8934" s="3">
        <v>-4.0898919999999999</v>
      </c>
    </row>
    <row r="8935" spans="1:8">
      <c r="A8935" s="3" t="s">
        <v>46</v>
      </c>
      <c r="B8935" s="3">
        <v>2014</v>
      </c>
      <c r="C8935" s="3">
        <v>534</v>
      </c>
      <c r="E8935" s="3">
        <v>-3.1033509000000001</v>
      </c>
      <c r="F8935" s="3">
        <v>67.379372000000004</v>
      </c>
      <c r="G8935" s="3">
        <v>6.1799160000000004</v>
      </c>
      <c r="H8935" s="3">
        <v>-3.9841410000000002</v>
      </c>
    </row>
    <row r="8936" spans="1:8">
      <c r="A8936" s="3" t="s">
        <v>46</v>
      </c>
      <c r="B8936" s="3">
        <v>2014</v>
      </c>
      <c r="C8936" s="3">
        <v>534</v>
      </c>
      <c r="E8936" s="3">
        <v>-3.1033509000000001</v>
      </c>
      <c r="F8936" s="3">
        <v>67.379372000000004</v>
      </c>
      <c r="G8936" s="3">
        <v>6.150207</v>
      </c>
      <c r="H8936" s="3">
        <v>-3.9623550000000001</v>
      </c>
    </row>
    <row r="8937" spans="1:8">
      <c r="A8937" s="3" t="s">
        <v>46</v>
      </c>
      <c r="B8937" s="3">
        <v>2014</v>
      </c>
      <c r="C8937" s="3">
        <v>534</v>
      </c>
      <c r="E8937" s="3">
        <v>-3.1033509000000001</v>
      </c>
      <c r="F8937" s="3">
        <v>67.379372000000004</v>
      </c>
      <c r="G8937" s="3">
        <v>6.1599360000000001</v>
      </c>
      <c r="H8937" s="3">
        <v>-3.743239</v>
      </c>
    </row>
    <row r="8938" spans="1:8">
      <c r="A8938" s="3" t="s">
        <v>46</v>
      </c>
      <c r="B8938" s="3">
        <v>2014</v>
      </c>
      <c r="C8938" s="3">
        <v>534</v>
      </c>
      <c r="E8938" s="3">
        <v>-3.1033509000000001</v>
      </c>
      <c r="F8938" s="3">
        <v>67.379372000000004</v>
      </c>
      <c r="G8938" s="3">
        <v>6.1754129999999998</v>
      </c>
      <c r="H8938" s="3">
        <v>-3.7032970000000001</v>
      </c>
    </row>
    <row r="8939" spans="1:8">
      <c r="A8939" s="3" t="s">
        <v>46</v>
      </c>
      <c r="B8939" s="3">
        <v>2014</v>
      </c>
      <c r="C8939" s="3">
        <v>534</v>
      </c>
      <c r="E8939" s="3">
        <v>-3.1033509000000001</v>
      </c>
      <c r="F8939" s="3">
        <v>67.379372000000004</v>
      </c>
      <c r="G8939" s="3">
        <v>6.2591910000000004</v>
      </c>
      <c r="H8939" s="3">
        <v>-3.6135130000000002</v>
      </c>
    </row>
    <row r="8940" spans="1:8">
      <c r="A8940" s="3" t="s">
        <v>46</v>
      </c>
      <c r="B8940" s="3">
        <v>2014</v>
      </c>
      <c r="C8940" s="3">
        <v>534</v>
      </c>
      <c r="E8940" s="3">
        <v>-3.1033509000000001</v>
      </c>
      <c r="F8940" s="3">
        <v>67.379372000000004</v>
      </c>
      <c r="G8940" s="3">
        <v>6.2704779999999998</v>
      </c>
      <c r="H8940" s="3">
        <v>-3.6762830000000002</v>
      </c>
    </row>
    <row r="8941" spans="1:8">
      <c r="A8941" s="3" t="s">
        <v>46</v>
      </c>
      <c r="B8941" s="3">
        <v>2014</v>
      </c>
      <c r="C8941" s="3">
        <v>534</v>
      </c>
      <c r="E8941" s="3">
        <v>-3.1033509000000001</v>
      </c>
      <c r="F8941" s="3">
        <v>67.379372000000004</v>
      </c>
      <c r="G8941" s="3">
        <v>6.2675770000000002</v>
      </c>
      <c r="H8941" s="3">
        <v>-3.3773070000000001</v>
      </c>
    </row>
    <row r="8942" spans="1:8">
      <c r="A8942" s="3" t="s">
        <v>46</v>
      </c>
      <c r="B8942" s="3">
        <v>2015</v>
      </c>
      <c r="C8942" s="3">
        <v>534</v>
      </c>
      <c r="E8942" s="3">
        <v>-2.7832352999999999</v>
      </c>
      <c r="F8942" s="3">
        <v>66.827156000000002</v>
      </c>
      <c r="G8942" s="3">
        <v>6.3335920000000003</v>
      </c>
      <c r="H8942" s="3">
        <v>-3.2438880000000001</v>
      </c>
    </row>
    <row r="8943" spans="1:8">
      <c r="A8943" s="3" t="s">
        <v>46</v>
      </c>
      <c r="B8943" s="3">
        <v>2015</v>
      </c>
      <c r="C8943" s="3">
        <v>534</v>
      </c>
      <c r="E8943" s="3">
        <v>-2.7832352999999999</v>
      </c>
      <c r="F8943" s="3">
        <v>66.827156000000002</v>
      </c>
      <c r="G8943" s="3">
        <v>6.3620729999999996</v>
      </c>
    </row>
    <row r="8944" spans="1:8">
      <c r="A8944" s="3" t="s">
        <v>46</v>
      </c>
      <c r="B8944" s="3">
        <v>2015</v>
      </c>
      <c r="C8944" s="3">
        <v>534</v>
      </c>
      <c r="E8944" s="3">
        <v>-2.7832352999999999</v>
      </c>
      <c r="F8944" s="3">
        <v>66.827156000000002</v>
      </c>
      <c r="G8944" s="3">
        <v>6.3493769999999996</v>
      </c>
      <c r="H8944" s="3">
        <v>-4.2889869999999997</v>
      </c>
    </row>
    <row r="8945" spans="1:8">
      <c r="A8945" s="3" t="s">
        <v>46</v>
      </c>
      <c r="B8945" s="3">
        <v>2015</v>
      </c>
      <c r="C8945" s="3">
        <v>534</v>
      </c>
      <c r="E8945" s="3">
        <v>-2.7832352999999999</v>
      </c>
      <c r="F8945" s="3">
        <v>66.827156000000002</v>
      </c>
      <c r="G8945" s="3">
        <v>7.9991659999999998</v>
      </c>
      <c r="H8945" s="3">
        <v>-3.9232070000000001</v>
      </c>
    </row>
    <row r="8946" spans="1:8">
      <c r="A8946" s="3" t="s">
        <v>46</v>
      </c>
      <c r="B8946" s="3">
        <v>2015</v>
      </c>
      <c r="C8946" s="3">
        <v>534</v>
      </c>
      <c r="E8946" s="3">
        <v>-2.7832352999999999</v>
      </c>
      <c r="F8946" s="3">
        <v>66.827156000000002</v>
      </c>
      <c r="G8946" s="3">
        <v>8.0686640000000001</v>
      </c>
      <c r="H8946" s="3">
        <v>-2.906577</v>
      </c>
    </row>
    <row r="8947" spans="1:8">
      <c r="A8947" s="3" t="s">
        <v>46</v>
      </c>
      <c r="B8947" s="3">
        <v>2015</v>
      </c>
      <c r="C8947" s="3">
        <v>534</v>
      </c>
      <c r="E8947" s="3">
        <v>-2.7832352999999999</v>
      </c>
      <c r="F8947" s="3">
        <v>66.827156000000002</v>
      </c>
      <c r="G8947" s="3">
        <v>8.1143289999999997</v>
      </c>
      <c r="H8947" s="3">
        <v>-2.898409</v>
      </c>
    </row>
    <row r="8948" spans="1:8">
      <c r="A8948" s="3" t="s">
        <v>46</v>
      </c>
      <c r="B8948" s="3">
        <v>2015</v>
      </c>
      <c r="C8948" s="3">
        <v>534</v>
      </c>
      <c r="E8948" s="3">
        <v>-2.7832352999999999</v>
      </c>
      <c r="F8948" s="3">
        <v>66.827156000000002</v>
      </c>
      <c r="G8948" s="3">
        <v>8.0184189999999997</v>
      </c>
      <c r="H8948" s="3">
        <v>-2.897246</v>
      </c>
    </row>
    <row r="8949" spans="1:8">
      <c r="A8949" s="3" t="s">
        <v>46</v>
      </c>
      <c r="B8949" s="3">
        <v>2015</v>
      </c>
      <c r="C8949" s="3">
        <v>534</v>
      </c>
      <c r="E8949" s="3">
        <v>-2.7832352999999999</v>
      </c>
      <c r="F8949" s="3">
        <v>66.827156000000002</v>
      </c>
      <c r="G8949" s="3">
        <v>7.9852759999999998</v>
      </c>
      <c r="H8949" s="3">
        <v>-2.666239</v>
      </c>
    </row>
    <row r="8950" spans="1:8">
      <c r="A8950" s="3" t="s">
        <v>46</v>
      </c>
      <c r="B8950" s="3">
        <v>2015</v>
      </c>
      <c r="C8950" s="3">
        <v>534</v>
      </c>
      <c r="E8950" s="3">
        <v>-2.7832352999999999</v>
      </c>
      <c r="F8950" s="3">
        <v>66.827156000000002</v>
      </c>
      <c r="G8950" s="3">
        <v>7.9233140000000004</v>
      </c>
      <c r="H8950" s="3">
        <v>-2.8214260000000002</v>
      </c>
    </row>
    <row r="8951" spans="1:8">
      <c r="A8951" s="3" t="s">
        <v>46</v>
      </c>
      <c r="B8951" s="3">
        <v>2015</v>
      </c>
      <c r="C8951" s="3">
        <v>534</v>
      </c>
      <c r="E8951" s="3">
        <v>-2.7832352999999999</v>
      </c>
      <c r="F8951" s="3">
        <v>66.827156000000002</v>
      </c>
      <c r="G8951" s="3">
        <v>7.7991210000000004</v>
      </c>
      <c r="H8951" s="3">
        <v>-2.7029969999999999</v>
      </c>
    </row>
    <row r="8952" spans="1:8">
      <c r="A8952" s="3" t="s">
        <v>46</v>
      </c>
      <c r="B8952" s="3">
        <v>2015</v>
      </c>
      <c r="C8952" s="3">
        <v>534</v>
      </c>
      <c r="E8952" s="3">
        <v>-2.7832352999999999</v>
      </c>
      <c r="F8952" s="3">
        <v>66.827156000000002</v>
      </c>
      <c r="G8952" s="3">
        <v>7.7971139999999997</v>
      </c>
      <c r="H8952" s="3">
        <v>-2.622744</v>
      </c>
    </row>
    <row r="8953" spans="1:8">
      <c r="A8953" s="3" t="s">
        <v>46</v>
      </c>
      <c r="B8953" s="3">
        <v>2015</v>
      </c>
      <c r="C8953" s="3">
        <v>534</v>
      </c>
      <c r="E8953" s="3">
        <v>-2.7832352999999999</v>
      </c>
      <c r="F8953" s="3">
        <v>66.827156000000002</v>
      </c>
      <c r="G8953" s="3">
        <v>7.7704300000000002</v>
      </c>
      <c r="H8953" s="3">
        <v>-2.5962779999999999</v>
      </c>
    </row>
    <row r="8954" spans="1:8">
      <c r="A8954" s="3" t="s">
        <v>46</v>
      </c>
      <c r="B8954" s="3">
        <v>2016</v>
      </c>
      <c r="C8954" s="3">
        <v>534</v>
      </c>
      <c r="E8954" s="3">
        <v>-2.2573873999999998</v>
      </c>
      <c r="F8954" s="3">
        <v>68.775818000000001</v>
      </c>
      <c r="H8954" s="3">
        <v>-2.4419209999999998</v>
      </c>
    </row>
    <row r="8955" spans="1:8">
      <c r="A8955" s="3" t="s">
        <v>46</v>
      </c>
      <c r="B8955" s="3">
        <v>2016</v>
      </c>
      <c r="C8955" s="3">
        <v>534</v>
      </c>
      <c r="E8955" s="3">
        <v>-2.2573873999999998</v>
      </c>
      <c r="F8955" s="3">
        <v>68.775818000000001</v>
      </c>
      <c r="G8955" s="3">
        <v>7.6926670000000001</v>
      </c>
    </row>
    <row r="8956" spans="1:8">
      <c r="A8956" s="3" t="s">
        <v>46</v>
      </c>
      <c r="B8956" s="3">
        <v>2016</v>
      </c>
      <c r="C8956" s="3">
        <v>534</v>
      </c>
      <c r="E8956" s="3">
        <v>-2.2573873999999998</v>
      </c>
      <c r="F8956" s="3">
        <v>68.775818000000001</v>
      </c>
      <c r="G8956" s="3">
        <v>7.6280770000000002</v>
      </c>
      <c r="H8956" s="3">
        <v>-0.6693287</v>
      </c>
    </row>
    <row r="8957" spans="1:8">
      <c r="A8957" s="3" t="s">
        <v>46</v>
      </c>
      <c r="B8957" s="3">
        <v>2016</v>
      </c>
      <c r="C8957" s="3">
        <v>534</v>
      </c>
      <c r="E8957" s="3">
        <v>-2.2573873999999998</v>
      </c>
      <c r="F8957" s="3">
        <v>68.775818000000001</v>
      </c>
      <c r="G8957" s="3">
        <v>7.7034950000000002</v>
      </c>
      <c r="H8957" s="3">
        <v>-0.77770349999999999</v>
      </c>
    </row>
    <row r="8958" spans="1:8">
      <c r="A8958" s="3" t="s">
        <v>46</v>
      </c>
      <c r="B8958" s="3">
        <v>2016</v>
      </c>
      <c r="C8958" s="3">
        <v>534</v>
      </c>
      <c r="E8958" s="3">
        <v>-2.2573873999999998</v>
      </c>
      <c r="F8958" s="3">
        <v>68.775818000000001</v>
      </c>
      <c r="G8958" s="3">
        <v>7.7456680000000002</v>
      </c>
      <c r="H8958" s="3">
        <v>-1.0204359999999999</v>
      </c>
    </row>
    <row r="8959" spans="1:8">
      <c r="A8959" s="3" t="s">
        <v>46</v>
      </c>
      <c r="B8959" s="3">
        <v>2016</v>
      </c>
      <c r="C8959" s="3">
        <v>534</v>
      </c>
      <c r="E8959" s="3">
        <v>-2.2573873999999998</v>
      </c>
      <c r="F8959" s="3">
        <v>68.775818000000001</v>
      </c>
      <c r="G8959" s="3">
        <v>7.7115629999999999</v>
      </c>
      <c r="H8959" s="3">
        <v>-1.0190920000000001</v>
      </c>
    </row>
    <row r="8960" spans="1:8">
      <c r="A8960" s="3" t="s">
        <v>46</v>
      </c>
      <c r="B8960" s="3">
        <v>2016</v>
      </c>
      <c r="C8960" s="3">
        <v>534</v>
      </c>
      <c r="E8960" s="3">
        <v>-2.2573873999999998</v>
      </c>
      <c r="F8960" s="3">
        <v>68.775818000000001</v>
      </c>
      <c r="G8960" s="3">
        <v>7.6298320000000004</v>
      </c>
      <c r="H8960" s="3">
        <v>-0.88152909999999995</v>
      </c>
    </row>
    <row r="8961" spans="1:8">
      <c r="A8961" s="3" t="s">
        <v>46</v>
      </c>
      <c r="B8961" s="3">
        <v>2016</v>
      </c>
      <c r="C8961" s="3">
        <v>534</v>
      </c>
      <c r="E8961" s="3">
        <v>-2.2573873999999998</v>
      </c>
      <c r="F8961" s="3">
        <v>68.775818000000001</v>
      </c>
      <c r="G8961" s="3">
        <v>7.6255420000000003</v>
      </c>
      <c r="H8961" s="3">
        <v>-0.99058559999999996</v>
      </c>
    </row>
    <row r="8962" spans="1:8">
      <c r="A8962" s="3" t="s">
        <v>46</v>
      </c>
      <c r="B8962" s="3">
        <v>2016</v>
      </c>
      <c r="C8962" s="3">
        <v>534</v>
      </c>
      <c r="E8962" s="3">
        <v>-2.2573873999999998</v>
      </c>
      <c r="F8962" s="3">
        <v>68.775818000000001</v>
      </c>
      <c r="G8962" s="3">
        <v>7.7085109999999997</v>
      </c>
      <c r="H8962" s="3">
        <v>-0.87903900000000001</v>
      </c>
    </row>
    <row r="8963" spans="1:8">
      <c r="A8963" s="3" t="s">
        <v>46</v>
      </c>
      <c r="B8963" s="3">
        <v>2016</v>
      </c>
      <c r="C8963" s="3">
        <v>534</v>
      </c>
      <c r="E8963" s="3">
        <v>-2.2573873999999998</v>
      </c>
      <c r="F8963" s="3">
        <v>68.775818000000001</v>
      </c>
      <c r="G8963" s="3">
        <v>7.6854209999999998</v>
      </c>
      <c r="H8963" s="3">
        <v>-0.79902980000000001</v>
      </c>
    </row>
    <row r="8964" spans="1:8">
      <c r="A8964" s="3" t="s">
        <v>46</v>
      </c>
      <c r="B8964" s="3">
        <v>2016</v>
      </c>
      <c r="C8964" s="3">
        <v>534</v>
      </c>
      <c r="E8964" s="3">
        <v>-2.2573873999999998</v>
      </c>
      <c r="F8964" s="3">
        <v>68.775818000000001</v>
      </c>
      <c r="G8964" s="3">
        <v>7.6434899999999999</v>
      </c>
      <c r="H8964" s="3">
        <v>-0.69803570000000004</v>
      </c>
    </row>
    <row r="8965" spans="1:8">
      <c r="A8965" s="3" t="s">
        <v>46</v>
      </c>
      <c r="B8965" s="3">
        <v>2016</v>
      </c>
      <c r="C8965" s="3">
        <v>534</v>
      </c>
      <c r="E8965" s="3">
        <v>-2.2573873999999998</v>
      </c>
      <c r="F8965" s="3">
        <v>68.775818000000001</v>
      </c>
      <c r="G8965" s="3">
        <v>7.5437760000000003</v>
      </c>
      <c r="H8965" s="3">
        <v>-0.66628410000000005</v>
      </c>
    </row>
    <row r="8966" spans="1:8">
      <c r="A8966" s="3" t="s">
        <v>46</v>
      </c>
      <c r="B8966" s="3">
        <v>2017</v>
      </c>
      <c r="C8966" s="3">
        <v>534</v>
      </c>
      <c r="E8966" s="3">
        <v>-2.0908302999999999</v>
      </c>
      <c r="F8966" s="3">
        <v>68.711539999999999</v>
      </c>
      <c r="G8966" s="3">
        <v>7.4823459999999997</v>
      </c>
      <c r="H8966" s="3">
        <v>-0.38003019999999998</v>
      </c>
    </row>
    <row r="8967" spans="1:8">
      <c r="A8967" s="3" t="s">
        <v>46</v>
      </c>
      <c r="B8967" s="3">
        <v>2017</v>
      </c>
      <c r="C8967" s="3">
        <v>534</v>
      </c>
      <c r="E8967" s="3">
        <v>-2.0908302999999999</v>
      </c>
      <c r="F8967" s="3">
        <v>68.711539999999999</v>
      </c>
      <c r="G8967" s="3">
        <v>7.4484240000000002</v>
      </c>
    </row>
    <row r="8968" spans="1:8">
      <c r="A8968" s="3" t="s">
        <v>46</v>
      </c>
      <c r="B8968" s="3">
        <v>2017</v>
      </c>
      <c r="C8968" s="3">
        <v>534</v>
      </c>
      <c r="E8968" s="3">
        <v>-2.0908302999999999</v>
      </c>
      <c r="F8968" s="3">
        <v>68.711539999999999</v>
      </c>
      <c r="G8968" s="3">
        <v>7.2986810000000002</v>
      </c>
      <c r="H8968" s="3">
        <v>-0.58673169999999997</v>
      </c>
    </row>
    <row r="8969" spans="1:8">
      <c r="A8969" s="3" t="s">
        <v>46</v>
      </c>
      <c r="B8969" s="3">
        <v>2017</v>
      </c>
      <c r="C8969" s="3">
        <v>534</v>
      </c>
      <c r="E8969" s="3">
        <v>-2.0908302999999999</v>
      </c>
      <c r="F8969" s="3">
        <v>68.711539999999999</v>
      </c>
      <c r="G8969" s="3">
        <v>7.6228790000000002</v>
      </c>
      <c r="H8969" s="3">
        <v>-0.64775819999999995</v>
      </c>
    </row>
    <row r="8970" spans="1:8">
      <c r="A8970" s="3" t="s">
        <v>46</v>
      </c>
      <c r="B8970" s="3">
        <v>2017</v>
      </c>
      <c r="C8970" s="3">
        <v>534</v>
      </c>
      <c r="E8970" s="3">
        <v>-2.0908302999999999</v>
      </c>
      <c r="F8970" s="3">
        <v>68.711539999999999</v>
      </c>
      <c r="G8970" s="3">
        <v>7.6464819999999998</v>
      </c>
      <c r="H8970" s="3">
        <v>-0.82625389999999999</v>
      </c>
    </row>
    <row r="8971" spans="1:8">
      <c r="A8971" s="3" t="s">
        <v>46</v>
      </c>
      <c r="B8971" s="3">
        <v>2017</v>
      </c>
      <c r="C8971" s="3">
        <v>534</v>
      </c>
      <c r="E8971" s="3">
        <v>-2.0908302999999999</v>
      </c>
      <c r="F8971" s="3">
        <v>68.711539999999999</v>
      </c>
      <c r="G8971" s="3">
        <v>7.6317000000000004</v>
      </c>
      <c r="H8971" s="3">
        <v>-0.82828449999999998</v>
      </c>
    </row>
    <row r="8972" spans="1:8">
      <c r="A8972" s="3" t="s">
        <v>46</v>
      </c>
      <c r="B8972" s="3">
        <v>2017</v>
      </c>
      <c r="C8972" s="3">
        <v>534</v>
      </c>
      <c r="E8972" s="3">
        <v>-2.0908302999999999</v>
      </c>
      <c r="F8972" s="3">
        <v>68.711539999999999</v>
      </c>
      <c r="G8972" s="3">
        <v>7.6394190000000002</v>
      </c>
      <c r="H8972" s="3">
        <v>-0.95358180000000003</v>
      </c>
    </row>
    <row r="8973" spans="1:8">
      <c r="A8973" s="3" t="s">
        <v>46</v>
      </c>
      <c r="B8973" s="3">
        <v>2017</v>
      </c>
      <c r="C8973" s="3">
        <v>534</v>
      </c>
      <c r="E8973" s="3">
        <v>-2.0908302999999999</v>
      </c>
      <c r="F8973" s="3">
        <v>68.711539999999999</v>
      </c>
      <c r="G8973" s="3">
        <v>7.6470799999999999</v>
      </c>
      <c r="H8973" s="3">
        <v>-0.97472619999999999</v>
      </c>
    </row>
    <row r="8974" spans="1:8">
      <c r="A8974" s="3" t="s">
        <v>46</v>
      </c>
      <c r="B8974" s="3">
        <v>2017</v>
      </c>
      <c r="C8974" s="3">
        <v>534</v>
      </c>
      <c r="E8974" s="3">
        <v>-2.0908302999999999</v>
      </c>
      <c r="F8974" s="3">
        <v>68.711539999999999</v>
      </c>
      <c r="G8974" s="3">
        <v>7.5193009999999996</v>
      </c>
      <c r="H8974" s="3">
        <v>-0.98237010000000002</v>
      </c>
    </row>
    <row r="8975" spans="1:8">
      <c r="A8975" s="3" t="s">
        <v>46</v>
      </c>
      <c r="B8975" s="3">
        <v>2017</v>
      </c>
      <c r="C8975" s="3">
        <v>534</v>
      </c>
      <c r="E8975" s="3">
        <v>-2.0908302999999999</v>
      </c>
      <c r="F8975" s="3">
        <v>68.711539999999999</v>
      </c>
      <c r="G8975" s="3">
        <v>7.4675370000000001</v>
      </c>
      <c r="H8975" s="3">
        <v>-0.83847240000000001</v>
      </c>
    </row>
    <row r="8976" spans="1:8">
      <c r="A8976" s="3" t="s">
        <v>46</v>
      </c>
      <c r="B8976" s="3">
        <v>2017</v>
      </c>
      <c r="C8976" s="3">
        <v>534</v>
      </c>
      <c r="E8976" s="3">
        <v>-2.0908302999999999</v>
      </c>
      <c r="F8976" s="3">
        <v>68.711539999999999</v>
      </c>
      <c r="G8976" s="3">
        <v>7.4855910000000003</v>
      </c>
      <c r="H8976" s="3">
        <v>-0.8379238</v>
      </c>
    </row>
    <row r="8977" spans="1:8">
      <c r="A8977" s="3" t="s">
        <v>46</v>
      </c>
      <c r="B8977" s="3">
        <v>2017</v>
      </c>
      <c r="C8977" s="3">
        <v>534</v>
      </c>
      <c r="E8977" s="3">
        <v>-2.0908302999999999</v>
      </c>
      <c r="F8977" s="3">
        <v>68.711539999999999</v>
      </c>
      <c r="G8977" s="3">
        <v>7.4324190000000003</v>
      </c>
      <c r="H8977" s="3">
        <v>-0.72172670000000005</v>
      </c>
    </row>
    <row r="8978" spans="1:8">
      <c r="A8978" s="3" t="s">
        <v>46</v>
      </c>
      <c r="B8978" s="3">
        <v>2018</v>
      </c>
      <c r="C8978" s="3">
        <v>534</v>
      </c>
      <c r="E8978" s="3">
        <v>-2.1143714999999998</v>
      </c>
      <c r="F8978" s="3">
        <v>69.456635000000006</v>
      </c>
      <c r="G8978" s="3">
        <v>7.4025990000000004</v>
      </c>
      <c r="H8978" s="3">
        <v>-0.64664080000000002</v>
      </c>
    </row>
    <row r="8979" spans="1:8">
      <c r="A8979" s="3" t="s">
        <v>46</v>
      </c>
      <c r="B8979" s="3">
        <v>2018</v>
      </c>
      <c r="C8979" s="3">
        <v>534</v>
      </c>
      <c r="E8979" s="3">
        <v>-2.1143714999999998</v>
      </c>
      <c r="F8979" s="3">
        <v>69.456635000000006</v>
      </c>
      <c r="G8979" s="3">
        <v>7.3348950000000004</v>
      </c>
    </row>
    <row r="8980" spans="1:8">
      <c r="A8980" s="3" t="s">
        <v>46</v>
      </c>
      <c r="B8980" s="3">
        <v>2018</v>
      </c>
      <c r="C8980" s="3">
        <v>534</v>
      </c>
      <c r="E8980" s="3">
        <v>-2.1143714999999998</v>
      </c>
      <c r="F8980" s="3">
        <v>69.456635000000006</v>
      </c>
      <c r="G8980" s="3">
        <v>7.365361</v>
      </c>
      <c r="H8980" s="3">
        <v>-0.51993780000000001</v>
      </c>
    </row>
    <row r="8981" spans="1:8">
      <c r="A8981" s="3" t="s">
        <v>46</v>
      </c>
      <c r="B8981" s="3">
        <v>2018</v>
      </c>
      <c r="C8981" s="3">
        <v>534</v>
      </c>
      <c r="E8981" s="3">
        <v>-2.1143714999999998</v>
      </c>
      <c r="F8981" s="3">
        <v>69.456635000000006</v>
      </c>
      <c r="G8981" s="3">
        <v>7.5821420000000002</v>
      </c>
      <c r="H8981" s="3">
        <v>-0.60338349999999996</v>
      </c>
    </row>
    <row r="8982" spans="1:8">
      <c r="A8982" s="3" t="s">
        <v>46</v>
      </c>
      <c r="B8982" s="3">
        <v>2018</v>
      </c>
      <c r="C8982" s="3">
        <v>534</v>
      </c>
      <c r="E8982" s="3">
        <v>-2.1143714999999998</v>
      </c>
      <c r="F8982" s="3">
        <v>69.456635000000006</v>
      </c>
      <c r="G8982" s="3">
        <v>7.5707069999999996</v>
      </c>
      <c r="H8982" s="3">
        <v>-0.90069440000000001</v>
      </c>
    </row>
    <row r="8983" spans="1:8">
      <c r="A8983" s="3" t="s">
        <v>46</v>
      </c>
      <c r="B8983" s="3">
        <v>2018</v>
      </c>
      <c r="C8983" s="3">
        <v>534</v>
      </c>
      <c r="E8983" s="3">
        <v>-2.1143714999999998</v>
      </c>
      <c r="F8983" s="3">
        <v>69.456635000000006</v>
      </c>
      <c r="G8983" s="3">
        <v>7.5527569999999997</v>
      </c>
      <c r="H8983" s="3">
        <v>-0.70587800000000001</v>
      </c>
    </row>
    <row r="8984" spans="1:8">
      <c r="A8984" s="3" t="s">
        <v>46</v>
      </c>
      <c r="B8984" s="3">
        <v>2018</v>
      </c>
      <c r="C8984" s="3">
        <v>534</v>
      </c>
      <c r="E8984" s="3">
        <v>-2.1143714999999998</v>
      </c>
      <c r="F8984" s="3">
        <v>69.456635000000006</v>
      </c>
      <c r="G8984" s="3">
        <v>7.5283749999999996</v>
      </c>
      <c r="H8984" s="3">
        <v>-0.9502254</v>
      </c>
    </row>
    <row r="8985" spans="1:8">
      <c r="A8985" s="3" t="s">
        <v>46</v>
      </c>
      <c r="B8985" s="3">
        <v>2018</v>
      </c>
      <c r="C8985" s="3">
        <v>534</v>
      </c>
      <c r="E8985" s="3">
        <v>-2.1143714999999998</v>
      </c>
      <c r="F8985" s="3">
        <v>69.456635000000006</v>
      </c>
      <c r="G8985" s="3">
        <v>7.4973799999999997</v>
      </c>
      <c r="H8985" s="3">
        <v>-0.96661160000000002</v>
      </c>
    </row>
    <row r="8986" spans="1:8">
      <c r="A8986" s="3" t="s">
        <v>46</v>
      </c>
      <c r="B8986" s="3">
        <v>2018</v>
      </c>
      <c r="C8986" s="3">
        <v>534</v>
      </c>
      <c r="E8986" s="3">
        <v>-2.1143714999999998</v>
      </c>
      <c r="F8986" s="3">
        <v>69.456635000000006</v>
      </c>
      <c r="G8986" s="3">
        <v>7.4674199999999997</v>
      </c>
      <c r="H8986" s="3">
        <v>-0.77290230000000004</v>
      </c>
    </row>
    <row r="8987" spans="1:8">
      <c r="A8987" s="3" t="s">
        <v>46</v>
      </c>
      <c r="B8987" s="3">
        <v>2018</v>
      </c>
      <c r="C8987" s="3">
        <v>534</v>
      </c>
      <c r="E8987" s="3">
        <v>-2.1143714999999998</v>
      </c>
      <c r="F8987" s="3">
        <v>69.456635000000006</v>
      </c>
      <c r="G8987" s="3">
        <v>7.4762979999999999</v>
      </c>
      <c r="H8987" s="3">
        <v>-1.054605</v>
      </c>
    </row>
    <row r="8988" spans="1:8">
      <c r="A8988" s="3" t="s">
        <v>46</v>
      </c>
      <c r="B8988" s="3">
        <v>2018</v>
      </c>
      <c r="C8988" s="3">
        <v>534</v>
      </c>
      <c r="E8988" s="3">
        <v>-2.1143714999999998</v>
      </c>
      <c r="F8988" s="3">
        <v>69.456635000000006</v>
      </c>
      <c r="G8988" s="3">
        <v>7.4772970000000001</v>
      </c>
      <c r="H8988" s="3">
        <v>-1.057857</v>
      </c>
    </row>
    <row r="8989" spans="1:8">
      <c r="A8989" s="3" t="s">
        <v>46</v>
      </c>
      <c r="B8989" s="3">
        <v>2018</v>
      </c>
      <c r="C8989" s="3">
        <v>534</v>
      </c>
      <c r="E8989" s="3">
        <v>-2.1143714999999998</v>
      </c>
      <c r="F8989" s="3">
        <v>69.456635000000006</v>
      </c>
      <c r="G8989" s="3">
        <v>7.441478</v>
      </c>
      <c r="H8989" s="3">
        <v>-1.173292</v>
      </c>
    </row>
    <row r="8990" spans="1:8">
      <c r="A8990" s="3" t="s">
        <v>46</v>
      </c>
      <c r="B8990" s="3">
        <v>2019</v>
      </c>
      <c r="C8990" s="3">
        <v>534</v>
      </c>
      <c r="E8990" s="3">
        <v>-1.8307593</v>
      </c>
      <c r="F8990" s="3">
        <v>70.236542</v>
      </c>
      <c r="G8990" s="3">
        <v>7.3270249999999999</v>
      </c>
      <c r="H8990" s="3">
        <v>-1.1230260000000001</v>
      </c>
    </row>
    <row r="8991" spans="1:8">
      <c r="A8991" s="3" t="s">
        <v>46</v>
      </c>
      <c r="B8991" s="3">
        <v>2019</v>
      </c>
      <c r="C8991" s="3">
        <v>534</v>
      </c>
      <c r="E8991" s="3">
        <v>-1.8307593</v>
      </c>
      <c r="F8991" s="3">
        <v>70.236542</v>
      </c>
      <c r="G8991" s="3">
        <v>7.3258770000000002</v>
      </c>
    </row>
    <row r="8992" spans="1:8">
      <c r="A8992" s="3" t="s">
        <v>46</v>
      </c>
      <c r="B8992" s="3">
        <v>2019</v>
      </c>
      <c r="C8992" s="3">
        <v>534</v>
      </c>
      <c r="E8992" s="3">
        <v>-1.8307593</v>
      </c>
      <c r="F8992" s="3">
        <v>70.236542</v>
      </c>
      <c r="G8992" s="3">
        <v>7.2946020000000003</v>
      </c>
    </row>
    <row r="8993" spans="1:8">
      <c r="A8993" s="3" t="s">
        <v>46</v>
      </c>
      <c r="B8993" s="3">
        <v>2019</v>
      </c>
      <c r="C8993" s="3">
        <v>534</v>
      </c>
      <c r="E8993" s="3">
        <v>-1.8307593</v>
      </c>
      <c r="F8993" s="3">
        <v>70.236542</v>
      </c>
      <c r="G8993" s="3">
        <v>7.3346710000000002</v>
      </c>
    </row>
    <row r="8994" spans="1:8">
      <c r="A8994" s="3" t="s">
        <v>46</v>
      </c>
      <c r="B8994" s="3">
        <v>2019</v>
      </c>
      <c r="C8994" s="3">
        <v>534</v>
      </c>
      <c r="E8994" s="3">
        <v>-1.8307593</v>
      </c>
      <c r="F8994" s="3">
        <v>70.236542</v>
      </c>
      <c r="G8994" s="3">
        <v>7.2981410000000002</v>
      </c>
    </row>
    <row r="8995" spans="1:8">
      <c r="A8995" s="3" t="s">
        <v>46</v>
      </c>
      <c r="B8995" s="3">
        <v>2019</v>
      </c>
      <c r="C8995" s="3">
        <v>534</v>
      </c>
      <c r="E8995" s="3">
        <v>-1.8307593</v>
      </c>
      <c r="F8995" s="3">
        <v>70.236542</v>
      </c>
      <c r="G8995" s="3">
        <v>7.1965940000000002</v>
      </c>
    </row>
    <row r="8996" spans="1:8">
      <c r="A8996" s="3" t="s">
        <v>46</v>
      </c>
      <c r="B8996" s="3">
        <v>2019</v>
      </c>
      <c r="C8996" s="3">
        <v>534</v>
      </c>
      <c r="E8996" s="3">
        <v>-1.8307593</v>
      </c>
      <c r="F8996" s="3">
        <v>70.236542</v>
      </c>
      <c r="G8996" s="3">
        <v>7.0925580000000004</v>
      </c>
    </row>
    <row r="8997" spans="1:8">
      <c r="A8997" s="3" t="s">
        <v>46</v>
      </c>
      <c r="B8997" s="3">
        <v>2019</v>
      </c>
      <c r="C8997" s="3">
        <v>534</v>
      </c>
      <c r="E8997" s="3">
        <v>-1.8307593</v>
      </c>
      <c r="F8997" s="3">
        <v>70.236542</v>
      </c>
      <c r="G8997" s="3">
        <v>7.0093839999999998</v>
      </c>
      <c r="H8997" s="3">
        <v>-1.244888</v>
      </c>
    </row>
    <row r="8998" spans="1:8">
      <c r="A8998" s="3" t="s">
        <v>46</v>
      </c>
      <c r="B8998" s="3">
        <v>2019</v>
      </c>
      <c r="C8998" s="3">
        <v>534</v>
      </c>
      <c r="E8998" s="3">
        <v>-1.8307593</v>
      </c>
      <c r="F8998" s="3">
        <v>70.236542</v>
      </c>
      <c r="G8998" s="3">
        <v>6.7649460000000001</v>
      </c>
      <c r="H8998" s="3">
        <v>-1.1947939999999999</v>
      </c>
    </row>
    <row r="8999" spans="1:8">
      <c r="A8999" s="3" t="s">
        <v>46</v>
      </c>
      <c r="B8999" s="3">
        <v>2019</v>
      </c>
      <c r="C8999" s="3">
        <v>534</v>
      </c>
      <c r="E8999" s="3">
        <v>-1.8307593</v>
      </c>
      <c r="F8999" s="3">
        <v>70.236542</v>
      </c>
      <c r="G8999" s="3">
        <v>6.76973</v>
      </c>
      <c r="H8999" s="3">
        <v>-0.89629440000000005</v>
      </c>
    </row>
    <row r="9000" spans="1:8">
      <c r="A9000" s="3" t="s">
        <v>46</v>
      </c>
      <c r="B9000" s="3">
        <v>2019</v>
      </c>
      <c r="C9000" s="3">
        <v>534</v>
      </c>
      <c r="E9000" s="3">
        <v>-1.8307593</v>
      </c>
      <c r="F9000" s="3">
        <v>70.236542</v>
      </c>
      <c r="G9000" s="3">
        <v>6.6631159999999996</v>
      </c>
      <c r="H9000" s="3">
        <v>-0.8234127</v>
      </c>
    </row>
    <row r="9001" spans="1:8">
      <c r="A9001" s="3" t="s">
        <v>46</v>
      </c>
      <c r="B9001" s="3">
        <v>2019</v>
      </c>
      <c r="C9001" s="3">
        <v>534</v>
      </c>
      <c r="E9001" s="3">
        <v>-1.8307593</v>
      </c>
      <c r="F9001" s="3">
        <v>70.236542</v>
      </c>
      <c r="G9001" s="3">
        <v>6.1413200000000003</v>
      </c>
      <c r="H9001" s="3">
        <v>-0.94387220000000005</v>
      </c>
    </row>
    <row r="9002" spans="1:8">
      <c r="A9002" s="3" t="s">
        <v>16</v>
      </c>
      <c r="B9002" s="3">
        <v>1995</v>
      </c>
      <c r="C9002" s="3">
        <v>542</v>
      </c>
      <c r="G9002" s="3">
        <v>6.9866669999999997</v>
      </c>
    </row>
    <row r="9003" spans="1:8">
      <c r="A9003" s="3" t="s">
        <v>16</v>
      </c>
      <c r="B9003" s="3">
        <v>1995</v>
      </c>
      <c r="C9003" s="3">
        <v>542</v>
      </c>
      <c r="G9003" s="3">
        <v>6.9249999999999998</v>
      </c>
    </row>
    <row r="9004" spans="1:8">
      <c r="A9004" s="3" t="s">
        <v>16</v>
      </c>
      <c r="B9004" s="3">
        <v>1995</v>
      </c>
      <c r="C9004" s="3">
        <v>542</v>
      </c>
      <c r="G9004" s="3">
        <v>6.8687500000000004</v>
      </c>
    </row>
    <row r="9005" spans="1:8">
      <c r="A9005" s="3" t="s">
        <v>16</v>
      </c>
      <c r="B9005" s="3">
        <v>1995</v>
      </c>
      <c r="C9005" s="3">
        <v>542</v>
      </c>
      <c r="G9005" s="3">
        <v>6.9249999999999998</v>
      </c>
    </row>
    <row r="9006" spans="1:8">
      <c r="A9006" s="3" t="s">
        <v>16</v>
      </c>
      <c r="B9006" s="3">
        <v>1995</v>
      </c>
      <c r="C9006" s="3">
        <v>542</v>
      </c>
      <c r="G9006" s="3">
        <v>6.875</v>
      </c>
    </row>
    <row r="9007" spans="1:8">
      <c r="A9007" s="3" t="s">
        <v>16</v>
      </c>
      <c r="B9007" s="3">
        <v>1995</v>
      </c>
      <c r="C9007" s="3">
        <v>542</v>
      </c>
      <c r="G9007" s="3">
        <v>7.2571430000000001</v>
      </c>
    </row>
    <row r="9008" spans="1:8">
      <c r="A9008" s="3" t="s">
        <v>16</v>
      </c>
      <c r="B9008" s="3">
        <v>1995</v>
      </c>
      <c r="C9008" s="3">
        <v>542</v>
      </c>
      <c r="G9008" s="3">
        <v>7.3769229999999997</v>
      </c>
    </row>
    <row r="9009" spans="1:7">
      <c r="A9009" s="3" t="s">
        <v>16</v>
      </c>
      <c r="B9009" s="3">
        <v>1995</v>
      </c>
      <c r="C9009" s="3">
        <v>542</v>
      </c>
      <c r="G9009" s="3">
        <v>7.3769229999999997</v>
      </c>
    </row>
    <row r="9010" spans="1:7">
      <c r="A9010" s="3" t="s">
        <v>16</v>
      </c>
      <c r="B9010" s="3">
        <v>1995</v>
      </c>
      <c r="C9010" s="3">
        <v>542</v>
      </c>
      <c r="G9010" s="3">
        <v>7.3785720000000001</v>
      </c>
    </row>
    <row r="9011" spans="1:7">
      <c r="A9011" s="3" t="s">
        <v>16</v>
      </c>
      <c r="B9011" s="3">
        <v>1995</v>
      </c>
      <c r="C9011" s="3">
        <v>542</v>
      </c>
      <c r="G9011" s="3">
        <v>7.4749999999999996</v>
      </c>
    </row>
    <row r="9012" spans="1:7">
      <c r="A9012" s="3" t="s">
        <v>16</v>
      </c>
      <c r="B9012" s="3">
        <v>1995</v>
      </c>
      <c r="C9012" s="3">
        <v>542</v>
      </c>
      <c r="G9012" s="3">
        <v>7.4749999999999996</v>
      </c>
    </row>
    <row r="9013" spans="1:7">
      <c r="A9013" s="3" t="s">
        <v>16</v>
      </c>
      <c r="B9013" s="3">
        <v>1995</v>
      </c>
      <c r="C9013" s="3">
        <v>542</v>
      </c>
      <c r="G9013" s="3">
        <v>7.4749999999999996</v>
      </c>
    </row>
    <row r="9014" spans="1:7">
      <c r="A9014" s="3" t="s">
        <v>16</v>
      </c>
      <c r="B9014" s="3">
        <v>1996</v>
      </c>
      <c r="C9014" s="3">
        <v>542</v>
      </c>
      <c r="E9014" s="3">
        <v>2.730067</v>
      </c>
      <c r="F9014" s="3">
        <v>8.7796506999999995</v>
      </c>
      <c r="G9014" s="3">
        <v>6.8</v>
      </c>
    </row>
    <row r="9015" spans="1:7">
      <c r="A9015" s="3" t="s">
        <v>16</v>
      </c>
      <c r="B9015" s="3">
        <v>1996</v>
      </c>
      <c r="C9015" s="3">
        <v>542</v>
      </c>
      <c r="E9015" s="3">
        <v>2.730067</v>
      </c>
      <c r="F9015" s="3">
        <v>8.7796506999999995</v>
      </c>
      <c r="G9015" s="3">
        <v>6.8</v>
      </c>
    </row>
    <row r="9016" spans="1:7">
      <c r="A9016" s="3" t="s">
        <v>16</v>
      </c>
      <c r="B9016" s="3">
        <v>1996</v>
      </c>
      <c r="C9016" s="3">
        <v>542</v>
      </c>
      <c r="E9016" s="3">
        <v>2.730067</v>
      </c>
      <c r="F9016" s="3">
        <v>8.7796506999999995</v>
      </c>
      <c r="G9016" s="3">
        <v>7.1285720000000001</v>
      </c>
    </row>
    <row r="9017" spans="1:7">
      <c r="A9017" s="3" t="s">
        <v>16</v>
      </c>
      <c r="B9017" s="3">
        <v>1996</v>
      </c>
      <c r="C9017" s="3">
        <v>542</v>
      </c>
      <c r="E9017" s="3">
        <v>2.730067</v>
      </c>
      <c r="F9017" s="3">
        <v>8.7796506999999995</v>
      </c>
      <c r="G9017" s="3">
        <v>7.18</v>
      </c>
    </row>
    <row r="9018" spans="1:7">
      <c r="A9018" s="3" t="s">
        <v>16</v>
      </c>
      <c r="B9018" s="3">
        <v>1996</v>
      </c>
      <c r="C9018" s="3">
        <v>542</v>
      </c>
      <c r="E9018" s="3">
        <v>2.730067</v>
      </c>
      <c r="F9018" s="3">
        <v>8.7796506999999995</v>
      </c>
      <c r="G9018" s="3">
        <v>7.0785710000000002</v>
      </c>
    </row>
    <row r="9019" spans="1:7">
      <c r="A9019" s="3" t="s">
        <v>16</v>
      </c>
      <c r="B9019" s="3">
        <v>1996</v>
      </c>
      <c r="C9019" s="3">
        <v>542</v>
      </c>
      <c r="E9019" s="3">
        <v>2.730067</v>
      </c>
      <c r="F9019" s="3">
        <v>8.7796506999999995</v>
      </c>
      <c r="G9019" s="3">
        <v>7.1833330000000002</v>
      </c>
    </row>
    <row r="9020" spans="1:7">
      <c r="A9020" s="3" t="s">
        <v>16</v>
      </c>
      <c r="B9020" s="3">
        <v>1996</v>
      </c>
      <c r="C9020" s="3">
        <v>542</v>
      </c>
      <c r="E9020" s="3">
        <v>2.730067</v>
      </c>
      <c r="F9020" s="3">
        <v>8.7796506999999995</v>
      </c>
      <c r="G9020" s="3">
        <v>7.1749999999999998</v>
      </c>
    </row>
    <row r="9021" spans="1:7">
      <c r="A9021" s="3" t="s">
        <v>16</v>
      </c>
      <c r="B9021" s="3">
        <v>1996</v>
      </c>
      <c r="C9021" s="3">
        <v>542</v>
      </c>
      <c r="E9021" s="3">
        <v>2.730067</v>
      </c>
      <c r="F9021" s="3">
        <v>8.7796506999999995</v>
      </c>
      <c r="G9021" s="3">
        <v>7.1764710000000003</v>
      </c>
    </row>
    <row r="9022" spans="1:7">
      <c r="A9022" s="3" t="s">
        <v>16</v>
      </c>
      <c r="B9022" s="3">
        <v>1996</v>
      </c>
      <c r="C9022" s="3">
        <v>542</v>
      </c>
      <c r="E9022" s="3">
        <v>2.730067</v>
      </c>
      <c r="F9022" s="3">
        <v>8.7796506999999995</v>
      </c>
      <c r="G9022" s="3">
        <v>7</v>
      </c>
    </row>
    <row r="9023" spans="1:7">
      <c r="A9023" s="3" t="s">
        <v>16</v>
      </c>
      <c r="B9023" s="3">
        <v>1996</v>
      </c>
      <c r="C9023" s="3">
        <v>542</v>
      </c>
      <c r="E9023" s="3">
        <v>2.730067</v>
      </c>
      <c r="F9023" s="3">
        <v>8.7796506999999995</v>
      </c>
      <c r="G9023" s="3">
        <v>6.6470589999999996</v>
      </c>
    </row>
    <row r="9024" spans="1:7">
      <c r="A9024" s="3" t="s">
        <v>16</v>
      </c>
      <c r="B9024" s="3">
        <v>1996</v>
      </c>
      <c r="C9024" s="3">
        <v>542</v>
      </c>
      <c r="E9024" s="3">
        <v>2.730067</v>
      </c>
      <c r="F9024" s="3">
        <v>8.7796506999999995</v>
      </c>
      <c r="G9024" s="3">
        <v>6.6071429999999998</v>
      </c>
    </row>
    <row r="9025" spans="1:7">
      <c r="A9025" s="3" t="s">
        <v>16</v>
      </c>
      <c r="B9025" s="3">
        <v>1996</v>
      </c>
      <c r="C9025" s="3">
        <v>542</v>
      </c>
      <c r="E9025" s="3">
        <v>2.730067</v>
      </c>
      <c r="F9025" s="3">
        <v>8.7796506999999995</v>
      </c>
      <c r="G9025" s="3">
        <v>6.5266669999999998</v>
      </c>
    </row>
    <row r="9026" spans="1:7">
      <c r="A9026" s="3" t="s">
        <v>16</v>
      </c>
      <c r="B9026" s="3">
        <v>1997</v>
      </c>
      <c r="C9026" s="3">
        <v>542</v>
      </c>
      <c r="E9026" s="3">
        <v>2.8340976000000002</v>
      </c>
      <c r="F9026" s="3">
        <v>8.0797348000000007</v>
      </c>
      <c r="G9026" s="3">
        <v>6.9333330000000002</v>
      </c>
    </row>
    <row r="9027" spans="1:7">
      <c r="A9027" s="3" t="s">
        <v>16</v>
      </c>
      <c r="B9027" s="3">
        <v>1997</v>
      </c>
      <c r="C9027" s="3">
        <v>542</v>
      </c>
      <c r="E9027" s="3">
        <v>2.8340976000000002</v>
      </c>
      <c r="F9027" s="3">
        <v>8.0797348000000007</v>
      </c>
      <c r="G9027" s="3">
        <v>6.77</v>
      </c>
    </row>
    <row r="9028" spans="1:7">
      <c r="A9028" s="3" t="s">
        <v>16</v>
      </c>
      <c r="B9028" s="3">
        <v>1997</v>
      </c>
      <c r="C9028" s="3">
        <v>542</v>
      </c>
      <c r="E9028" s="3">
        <v>2.8340976000000002</v>
      </c>
      <c r="F9028" s="3">
        <v>8.0797348000000007</v>
      </c>
      <c r="G9028" s="3">
        <v>6.6</v>
      </c>
    </row>
    <row r="9029" spans="1:7">
      <c r="A9029" s="3" t="s">
        <v>16</v>
      </c>
      <c r="B9029" s="3">
        <v>1997</v>
      </c>
      <c r="C9029" s="3">
        <v>542</v>
      </c>
      <c r="E9029" s="3">
        <v>2.8340976000000002</v>
      </c>
      <c r="F9029" s="3">
        <v>8.0797348000000007</v>
      </c>
      <c r="G9029" s="3">
        <v>6.4416669999999998</v>
      </c>
    </row>
    <row r="9030" spans="1:7">
      <c r="A9030" s="3" t="s">
        <v>16</v>
      </c>
      <c r="B9030" s="3">
        <v>1997</v>
      </c>
      <c r="C9030" s="3">
        <v>542</v>
      </c>
      <c r="E9030" s="3">
        <v>2.8340976000000002</v>
      </c>
      <c r="F9030" s="3">
        <v>8.0797348000000007</v>
      </c>
      <c r="G9030" s="3">
        <v>6.1363640000000004</v>
      </c>
    </row>
    <row r="9031" spans="1:7">
      <c r="A9031" s="3" t="s">
        <v>16</v>
      </c>
      <c r="B9031" s="3">
        <v>1997</v>
      </c>
      <c r="C9031" s="3">
        <v>542</v>
      </c>
      <c r="E9031" s="3">
        <v>2.8340976000000002</v>
      </c>
      <c r="F9031" s="3">
        <v>8.0797348000000007</v>
      </c>
      <c r="G9031" s="3">
        <v>6.1153849999999998</v>
      </c>
    </row>
    <row r="9032" spans="1:7">
      <c r="A9032" s="3" t="s">
        <v>16</v>
      </c>
      <c r="B9032" s="3">
        <v>1997</v>
      </c>
      <c r="C9032" s="3">
        <v>542</v>
      </c>
      <c r="E9032" s="3">
        <v>2.8340976000000002</v>
      </c>
      <c r="F9032" s="3">
        <v>8.0797348000000007</v>
      </c>
      <c r="G9032" s="3">
        <v>6.4812500000000002</v>
      </c>
    </row>
    <row r="9033" spans="1:7">
      <c r="A9033" s="3" t="s">
        <v>16</v>
      </c>
      <c r="B9033" s="3">
        <v>1997</v>
      </c>
      <c r="C9033" s="3">
        <v>542</v>
      </c>
      <c r="E9033" s="3">
        <v>2.8340976000000002</v>
      </c>
      <c r="F9033" s="3">
        <v>8.0797348000000007</v>
      </c>
      <c r="G9033" s="3">
        <v>6.4812500000000002</v>
      </c>
    </row>
    <row r="9034" spans="1:7">
      <c r="A9034" s="3" t="s">
        <v>16</v>
      </c>
      <c r="B9034" s="3">
        <v>1997</v>
      </c>
      <c r="C9034" s="3">
        <v>542</v>
      </c>
      <c r="E9034" s="3">
        <v>2.8340976000000002</v>
      </c>
      <c r="F9034" s="3">
        <v>8.0797348000000007</v>
      </c>
      <c r="G9034" s="3">
        <v>6.3733329999999997</v>
      </c>
    </row>
    <row r="9035" spans="1:7">
      <c r="A9035" s="3" t="s">
        <v>16</v>
      </c>
      <c r="B9035" s="3">
        <v>1997</v>
      </c>
      <c r="C9035" s="3">
        <v>542</v>
      </c>
      <c r="E9035" s="3">
        <v>2.8340976000000002</v>
      </c>
      <c r="F9035" s="3">
        <v>8.0797348000000007</v>
      </c>
      <c r="G9035" s="3">
        <v>6.233333</v>
      </c>
    </row>
    <row r="9036" spans="1:7">
      <c r="A9036" s="3" t="s">
        <v>16</v>
      </c>
      <c r="B9036" s="3">
        <v>1997</v>
      </c>
      <c r="C9036" s="3">
        <v>542</v>
      </c>
      <c r="E9036" s="3">
        <v>2.8340976000000002</v>
      </c>
      <c r="F9036" s="3">
        <v>8.0797348000000007</v>
      </c>
      <c r="G9036" s="3">
        <v>5.4230770000000001</v>
      </c>
    </row>
    <row r="9037" spans="1:7">
      <c r="A9037" s="3" t="s">
        <v>16</v>
      </c>
      <c r="B9037" s="3">
        <v>1997</v>
      </c>
      <c r="C9037" s="3">
        <v>542</v>
      </c>
      <c r="E9037" s="3">
        <v>2.8340976000000002</v>
      </c>
      <c r="F9037" s="3">
        <v>8.0797348000000007</v>
      </c>
      <c r="G9037" s="3">
        <v>1.8111109999999999</v>
      </c>
    </row>
    <row r="9038" spans="1:7">
      <c r="A9038" s="3" t="s">
        <v>16</v>
      </c>
      <c r="B9038" s="3">
        <v>1998</v>
      </c>
      <c r="C9038" s="3">
        <v>542</v>
      </c>
      <c r="E9038" s="3">
        <v>2.8722699</v>
      </c>
      <c r="F9038" s="3">
        <v>10.024794</v>
      </c>
      <c r="G9038" s="3">
        <v>2.2545449999999998</v>
      </c>
    </row>
    <row r="9039" spans="1:7">
      <c r="A9039" s="3" t="s">
        <v>16</v>
      </c>
      <c r="B9039" s="3">
        <v>1998</v>
      </c>
      <c r="C9039" s="3">
        <v>542</v>
      </c>
      <c r="E9039" s="3">
        <v>2.8722699</v>
      </c>
      <c r="F9039" s="3">
        <v>10.024794</v>
      </c>
      <c r="G9039" s="3">
        <v>2.21</v>
      </c>
    </row>
    <row r="9040" spans="1:7">
      <c r="A9040" s="3" t="s">
        <v>16</v>
      </c>
      <c r="B9040" s="3">
        <v>1998</v>
      </c>
      <c r="C9040" s="3">
        <v>542</v>
      </c>
      <c r="E9040" s="3">
        <v>2.8722699</v>
      </c>
      <c r="F9040" s="3">
        <v>10.024794</v>
      </c>
      <c r="G9040" s="3">
        <v>1.8538460000000001</v>
      </c>
    </row>
    <row r="9041" spans="1:7">
      <c r="A9041" s="3" t="s">
        <v>16</v>
      </c>
      <c r="B9041" s="3">
        <v>1998</v>
      </c>
      <c r="C9041" s="3">
        <v>542</v>
      </c>
      <c r="E9041" s="3">
        <v>2.8722699</v>
      </c>
      <c r="F9041" s="3">
        <v>10.024794</v>
      </c>
      <c r="G9041" s="3">
        <v>1.575</v>
      </c>
    </row>
    <row r="9042" spans="1:7">
      <c r="A9042" s="3" t="s">
        <v>16</v>
      </c>
      <c r="B9042" s="3">
        <v>1998</v>
      </c>
      <c r="C9042" s="3">
        <v>542</v>
      </c>
      <c r="E9042" s="3">
        <v>2.8722699</v>
      </c>
      <c r="F9042" s="3">
        <v>10.024794</v>
      </c>
      <c r="G9042" s="3">
        <v>2.04</v>
      </c>
    </row>
    <row r="9043" spans="1:7">
      <c r="A9043" s="3" t="s">
        <v>16</v>
      </c>
      <c r="B9043" s="3">
        <v>1998</v>
      </c>
      <c r="C9043" s="3">
        <v>542</v>
      </c>
      <c r="E9043" s="3">
        <v>2.8722699</v>
      </c>
      <c r="F9043" s="3">
        <v>10.024794</v>
      </c>
      <c r="G9043" s="3">
        <v>1.3545450000000001</v>
      </c>
    </row>
    <row r="9044" spans="1:7">
      <c r="A9044" s="3" t="s">
        <v>16</v>
      </c>
      <c r="B9044" s="3">
        <v>1998</v>
      </c>
      <c r="C9044" s="3">
        <v>542</v>
      </c>
      <c r="E9044" s="3">
        <v>2.8722699</v>
      </c>
      <c r="F9044" s="3">
        <v>10.024794</v>
      </c>
      <c r="G9044" s="3">
        <v>1.128571</v>
      </c>
    </row>
    <row r="9045" spans="1:7">
      <c r="A9045" s="3" t="s">
        <v>16</v>
      </c>
      <c r="B9045" s="3">
        <v>1998</v>
      </c>
      <c r="C9045" s="3">
        <v>542</v>
      </c>
      <c r="E9045" s="3">
        <v>2.8722699</v>
      </c>
      <c r="F9045" s="3">
        <v>10.024794</v>
      </c>
      <c r="G9045" s="3">
        <v>0.46666659999999999</v>
      </c>
    </row>
    <row r="9046" spans="1:7">
      <c r="A9046" s="3" t="s">
        <v>16</v>
      </c>
      <c r="B9046" s="3">
        <v>1998</v>
      </c>
      <c r="C9046" s="3">
        <v>542</v>
      </c>
      <c r="E9046" s="3">
        <v>2.8722699</v>
      </c>
      <c r="F9046" s="3">
        <v>10.024794</v>
      </c>
      <c r="G9046" s="3">
        <v>0.18</v>
      </c>
    </row>
    <row r="9047" spans="1:7">
      <c r="A9047" s="3" t="s">
        <v>16</v>
      </c>
      <c r="B9047" s="3">
        <v>1998</v>
      </c>
      <c r="C9047" s="3">
        <v>542</v>
      </c>
      <c r="E9047" s="3">
        <v>2.8722699</v>
      </c>
      <c r="F9047" s="3">
        <v>10.024794</v>
      </c>
      <c r="G9047" s="3">
        <v>-0.32857140000000001</v>
      </c>
    </row>
    <row r="9048" spans="1:7">
      <c r="A9048" s="3" t="s">
        <v>16</v>
      </c>
      <c r="B9048" s="3">
        <v>1998</v>
      </c>
      <c r="C9048" s="3">
        <v>542</v>
      </c>
      <c r="E9048" s="3">
        <v>2.8722699</v>
      </c>
      <c r="F9048" s="3">
        <v>10.024794</v>
      </c>
      <c r="G9048" s="3">
        <v>-0.30769229999999997</v>
      </c>
    </row>
    <row r="9049" spans="1:7">
      <c r="A9049" s="3" t="s">
        <v>16</v>
      </c>
      <c r="B9049" s="3">
        <v>1998</v>
      </c>
      <c r="C9049" s="3">
        <v>542</v>
      </c>
      <c r="E9049" s="3">
        <v>2.8722699</v>
      </c>
      <c r="F9049" s="3">
        <v>10.024794</v>
      </c>
      <c r="G9049" s="3">
        <v>0.52857140000000002</v>
      </c>
    </row>
    <row r="9050" spans="1:7">
      <c r="A9050" s="3" t="s">
        <v>16</v>
      </c>
      <c r="B9050" s="3">
        <v>1999</v>
      </c>
      <c r="C9050" s="3">
        <v>542</v>
      </c>
      <c r="E9050" s="3">
        <v>1.8058993000000001</v>
      </c>
      <c r="F9050" s="3">
        <v>14.32056</v>
      </c>
      <c r="G9050" s="3">
        <v>3.5090910000000002</v>
      </c>
    </row>
    <row r="9051" spans="1:7">
      <c r="A9051" s="3" t="s">
        <v>16</v>
      </c>
      <c r="B9051" s="3">
        <v>1999</v>
      </c>
      <c r="C9051" s="3">
        <v>542</v>
      </c>
      <c r="E9051" s="3">
        <v>1.8058993000000001</v>
      </c>
      <c r="F9051" s="3">
        <v>14.32056</v>
      </c>
      <c r="G9051" s="3">
        <v>3.9090910000000001</v>
      </c>
    </row>
    <row r="9052" spans="1:7">
      <c r="A9052" s="3" t="s">
        <v>16</v>
      </c>
      <c r="B9052" s="3">
        <v>1999</v>
      </c>
      <c r="C9052" s="3">
        <v>542</v>
      </c>
      <c r="E9052" s="3">
        <v>1.8058993000000001</v>
      </c>
      <c r="F9052" s="3">
        <v>14.32056</v>
      </c>
      <c r="G9052" s="3">
        <v>4.01</v>
      </c>
    </row>
    <row r="9053" spans="1:7">
      <c r="A9053" s="3" t="s">
        <v>16</v>
      </c>
      <c r="B9053" s="3">
        <v>1999</v>
      </c>
      <c r="C9053" s="3">
        <v>542</v>
      </c>
      <c r="E9053" s="3">
        <v>1.8058993000000001</v>
      </c>
      <c r="F9053" s="3">
        <v>14.32056</v>
      </c>
      <c r="G9053" s="3">
        <v>4.2222220000000004</v>
      </c>
    </row>
    <row r="9054" spans="1:7">
      <c r="A9054" s="3" t="s">
        <v>16</v>
      </c>
      <c r="B9054" s="3">
        <v>1999</v>
      </c>
      <c r="C9054" s="3">
        <v>542</v>
      </c>
      <c r="E9054" s="3">
        <v>1.8058993000000001</v>
      </c>
      <c r="F9054" s="3">
        <v>14.32056</v>
      </c>
      <c r="G9054" s="3">
        <v>4.0916670000000002</v>
      </c>
    </row>
    <row r="9055" spans="1:7">
      <c r="A9055" s="3" t="s">
        <v>16</v>
      </c>
      <c r="B9055" s="3">
        <v>1999</v>
      </c>
      <c r="C9055" s="3">
        <v>542</v>
      </c>
      <c r="E9055" s="3">
        <v>1.8058993000000001</v>
      </c>
      <c r="F9055" s="3">
        <v>14.32056</v>
      </c>
      <c r="G9055" s="3">
        <v>4.4545450000000004</v>
      </c>
    </row>
    <row r="9056" spans="1:7">
      <c r="A9056" s="3" t="s">
        <v>16</v>
      </c>
      <c r="B9056" s="3">
        <v>1999</v>
      </c>
      <c r="C9056" s="3">
        <v>542</v>
      </c>
      <c r="E9056" s="3">
        <v>1.8058993000000001</v>
      </c>
      <c r="F9056" s="3">
        <v>14.32056</v>
      </c>
      <c r="G9056" s="3">
        <v>4.9272729999999996</v>
      </c>
    </row>
    <row r="9057" spans="1:7">
      <c r="A9057" s="3" t="s">
        <v>16</v>
      </c>
      <c r="B9057" s="3">
        <v>1999</v>
      </c>
      <c r="C9057" s="3">
        <v>542</v>
      </c>
      <c r="E9057" s="3">
        <v>1.8058993000000001</v>
      </c>
      <c r="F9057" s="3">
        <v>14.32056</v>
      </c>
      <c r="G9057" s="3">
        <v>5.1583329999999998</v>
      </c>
    </row>
    <row r="9058" spans="1:7">
      <c r="A9058" s="3" t="s">
        <v>16</v>
      </c>
      <c r="B9058" s="3">
        <v>1999</v>
      </c>
      <c r="C9058" s="3">
        <v>542</v>
      </c>
      <c r="E9058" s="3">
        <v>1.8058993000000001</v>
      </c>
      <c r="F9058" s="3">
        <v>14.32056</v>
      </c>
      <c r="G9058" s="3">
        <v>6.0416670000000003</v>
      </c>
    </row>
    <row r="9059" spans="1:7">
      <c r="A9059" s="3" t="s">
        <v>16</v>
      </c>
      <c r="B9059" s="3">
        <v>1999</v>
      </c>
      <c r="C9059" s="3">
        <v>542</v>
      </c>
      <c r="E9059" s="3">
        <v>1.8058993000000001</v>
      </c>
      <c r="F9059" s="3">
        <v>14.32056</v>
      </c>
      <c r="G9059" s="3">
        <v>6.2285709999999996</v>
      </c>
    </row>
    <row r="9060" spans="1:7">
      <c r="A9060" s="3" t="s">
        <v>16</v>
      </c>
      <c r="B9060" s="3">
        <v>1999</v>
      </c>
      <c r="C9060" s="3">
        <v>542</v>
      </c>
      <c r="E9060" s="3">
        <v>1.8058993000000001</v>
      </c>
      <c r="F9060" s="3">
        <v>14.32056</v>
      </c>
      <c r="G9060" s="3">
        <v>6.2071430000000003</v>
      </c>
    </row>
    <row r="9061" spans="1:7">
      <c r="A9061" s="3" t="s">
        <v>16</v>
      </c>
      <c r="B9061" s="3">
        <v>1999</v>
      </c>
      <c r="C9061" s="3">
        <v>542</v>
      </c>
      <c r="E9061" s="3">
        <v>1.8058993000000001</v>
      </c>
      <c r="F9061" s="3">
        <v>14.32056</v>
      </c>
      <c r="G9061" s="3">
        <v>6.5461539999999996</v>
      </c>
    </row>
    <row r="9062" spans="1:7">
      <c r="A9062" s="3" t="s">
        <v>16</v>
      </c>
      <c r="B9062" s="3">
        <v>2000</v>
      </c>
      <c r="C9062" s="3">
        <v>542</v>
      </c>
      <c r="E9062" s="3">
        <v>2.2371690000000002</v>
      </c>
      <c r="F9062" s="3">
        <v>16.335104000000001</v>
      </c>
      <c r="G9062" s="3">
        <v>5.9384620000000004</v>
      </c>
    </row>
    <row r="9063" spans="1:7">
      <c r="A9063" s="3" t="s">
        <v>16</v>
      </c>
      <c r="B9063" s="3">
        <v>2000</v>
      </c>
      <c r="C9063" s="3">
        <v>542</v>
      </c>
      <c r="E9063" s="3">
        <v>2.2371690000000002</v>
      </c>
      <c r="F9063" s="3">
        <v>16.335104000000001</v>
      </c>
      <c r="G9063" s="3">
        <v>6.0538460000000001</v>
      </c>
    </row>
    <row r="9064" spans="1:7">
      <c r="A9064" s="3" t="s">
        <v>16</v>
      </c>
      <c r="B9064" s="3">
        <v>2000</v>
      </c>
      <c r="C9064" s="3">
        <v>542</v>
      </c>
      <c r="E9064" s="3">
        <v>2.2371690000000002</v>
      </c>
      <c r="F9064" s="3">
        <v>16.335104000000001</v>
      </c>
      <c r="G9064" s="3">
        <v>6</v>
      </c>
    </row>
    <row r="9065" spans="1:7">
      <c r="A9065" s="3" t="s">
        <v>16</v>
      </c>
      <c r="B9065" s="3">
        <v>2000</v>
      </c>
      <c r="C9065" s="3">
        <v>542</v>
      </c>
      <c r="E9065" s="3">
        <v>2.2371690000000002</v>
      </c>
      <c r="F9065" s="3">
        <v>16.335104000000001</v>
      </c>
      <c r="G9065" s="3">
        <v>6.0083330000000004</v>
      </c>
    </row>
    <row r="9066" spans="1:7">
      <c r="A9066" s="3" t="s">
        <v>16</v>
      </c>
      <c r="B9066" s="3">
        <v>2000</v>
      </c>
      <c r="C9066" s="3">
        <v>542</v>
      </c>
      <c r="E9066" s="3">
        <v>2.2371690000000002</v>
      </c>
      <c r="F9066" s="3">
        <v>16.335104000000001</v>
      </c>
      <c r="G9066" s="3">
        <v>5.8624999999999998</v>
      </c>
    </row>
    <row r="9067" spans="1:7">
      <c r="A9067" s="3" t="s">
        <v>16</v>
      </c>
      <c r="B9067" s="3">
        <v>2000</v>
      </c>
      <c r="C9067" s="3">
        <v>542</v>
      </c>
      <c r="E9067" s="3">
        <v>2.2371690000000002</v>
      </c>
      <c r="F9067" s="3">
        <v>16.335104000000001</v>
      </c>
      <c r="G9067" s="3">
        <v>5.8833330000000004</v>
      </c>
    </row>
    <row r="9068" spans="1:7">
      <c r="A9068" s="3" t="s">
        <v>16</v>
      </c>
      <c r="B9068" s="3">
        <v>2000</v>
      </c>
      <c r="C9068" s="3">
        <v>542</v>
      </c>
      <c r="E9068" s="3">
        <v>2.2371690000000002</v>
      </c>
      <c r="F9068" s="3">
        <v>16.335104000000001</v>
      </c>
      <c r="G9068" s="3">
        <v>5.9</v>
      </c>
    </row>
    <row r="9069" spans="1:7">
      <c r="A9069" s="3" t="s">
        <v>16</v>
      </c>
      <c r="B9069" s="3">
        <v>2000</v>
      </c>
      <c r="C9069" s="3">
        <v>542</v>
      </c>
      <c r="E9069" s="3">
        <v>2.2371690000000002</v>
      </c>
      <c r="F9069" s="3">
        <v>16.335104000000001</v>
      </c>
      <c r="G9069" s="3">
        <v>6.04</v>
      </c>
    </row>
    <row r="9070" spans="1:7">
      <c r="A9070" s="3" t="s">
        <v>16</v>
      </c>
      <c r="B9070" s="3">
        <v>2000</v>
      </c>
      <c r="C9070" s="3">
        <v>542</v>
      </c>
      <c r="E9070" s="3">
        <v>2.2371690000000002</v>
      </c>
      <c r="F9070" s="3">
        <v>16.335104000000001</v>
      </c>
      <c r="G9070" s="3">
        <v>6</v>
      </c>
    </row>
    <row r="9071" spans="1:7">
      <c r="A9071" s="3" t="s">
        <v>16</v>
      </c>
      <c r="B9071" s="3">
        <v>2000</v>
      </c>
      <c r="C9071" s="3">
        <v>542</v>
      </c>
      <c r="E9071" s="3">
        <v>2.2371690000000002</v>
      </c>
      <c r="F9071" s="3">
        <v>16.335104000000001</v>
      </c>
      <c r="G9071" s="3">
        <v>6</v>
      </c>
    </row>
    <row r="9072" spans="1:7">
      <c r="A9072" s="3" t="s">
        <v>16</v>
      </c>
      <c r="B9072" s="3">
        <v>2000</v>
      </c>
      <c r="C9072" s="3">
        <v>542</v>
      </c>
      <c r="E9072" s="3">
        <v>2.2371690000000002</v>
      </c>
      <c r="F9072" s="3">
        <v>16.335104000000001</v>
      </c>
      <c r="G9072" s="3">
        <v>5.6736839999999997</v>
      </c>
    </row>
    <row r="9073" spans="1:7">
      <c r="A9073" s="3" t="s">
        <v>16</v>
      </c>
      <c r="B9073" s="3">
        <v>2000</v>
      </c>
      <c r="C9073" s="3">
        <v>542</v>
      </c>
      <c r="E9073" s="3">
        <v>2.2371690000000002</v>
      </c>
      <c r="F9073" s="3">
        <v>16.335104000000001</v>
      </c>
      <c r="G9073" s="3">
        <v>5.0809519999999999</v>
      </c>
    </row>
    <row r="9074" spans="1:7">
      <c r="A9074" s="3" t="s">
        <v>16</v>
      </c>
      <c r="B9074" s="3">
        <v>2001</v>
      </c>
      <c r="C9074" s="3">
        <v>542</v>
      </c>
      <c r="E9074" s="3">
        <v>5.2389311999999997</v>
      </c>
      <c r="F9074" s="3">
        <v>16.681989999999999</v>
      </c>
      <c r="G9074" s="3">
        <v>5.7866669999999996</v>
      </c>
    </row>
    <row r="9075" spans="1:7">
      <c r="A9075" s="3" t="s">
        <v>16</v>
      </c>
      <c r="B9075" s="3">
        <v>2001</v>
      </c>
      <c r="C9075" s="3">
        <v>542</v>
      </c>
      <c r="E9075" s="3">
        <v>5.2389311999999997</v>
      </c>
      <c r="F9075" s="3">
        <v>16.681989999999999</v>
      </c>
      <c r="G9075" s="3">
        <v>5.3</v>
      </c>
    </row>
    <row r="9076" spans="1:7">
      <c r="A9076" s="3" t="s">
        <v>16</v>
      </c>
      <c r="B9076" s="3">
        <v>2001</v>
      </c>
      <c r="C9076" s="3">
        <v>542</v>
      </c>
      <c r="E9076" s="3">
        <v>5.2389311999999997</v>
      </c>
      <c r="F9076" s="3">
        <v>16.681989999999999</v>
      </c>
      <c r="G9076" s="3">
        <v>5.3421050000000001</v>
      </c>
    </row>
    <row r="9077" spans="1:7">
      <c r="A9077" s="3" t="s">
        <v>16</v>
      </c>
      <c r="B9077" s="3">
        <v>2001</v>
      </c>
      <c r="C9077" s="3">
        <v>542</v>
      </c>
      <c r="E9077" s="3">
        <v>5.2389311999999997</v>
      </c>
      <c r="F9077" s="3">
        <v>16.681989999999999</v>
      </c>
      <c r="G9077" s="3">
        <v>5.1764710000000003</v>
      </c>
    </row>
    <row r="9078" spans="1:7">
      <c r="A9078" s="3" t="s">
        <v>16</v>
      </c>
      <c r="B9078" s="3">
        <v>2001</v>
      </c>
      <c r="C9078" s="3">
        <v>542</v>
      </c>
      <c r="E9078" s="3">
        <v>5.2389311999999997</v>
      </c>
      <c r="F9078" s="3">
        <v>16.681989999999999</v>
      </c>
      <c r="G9078" s="3">
        <v>5.2874999999999996</v>
      </c>
    </row>
    <row r="9079" spans="1:7">
      <c r="A9079" s="3" t="s">
        <v>16</v>
      </c>
      <c r="B9079" s="3">
        <v>2001</v>
      </c>
      <c r="C9079" s="3">
        <v>542</v>
      </c>
      <c r="E9079" s="3">
        <v>5.2389311999999997</v>
      </c>
      <c r="F9079" s="3">
        <v>16.681989999999999</v>
      </c>
      <c r="G9079" s="3">
        <v>5.2571430000000001</v>
      </c>
    </row>
    <row r="9080" spans="1:7">
      <c r="A9080" s="3" t="s">
        <v>16</v>
      </c>
      <c r="B9080" s="3">
        <v>2001</v>
      </c>
      <c r="C9080" s="3">
        <v>542</v>
      </c>
      <c r="E9080" s="3">
        <v>5.2389311999999997</v>
      </c>
      <c r="F9080" s="3">
        <v>16.681989999999999</v>
      </c>
      <c r="G9080" s="3">
        <v>5.2466660000000003</v>
      </c>
    </row>
    <row r="9081" spans="1:7">
      <c r="A9081" s="3" t="s">
        <v>16</v>
      </c>
      <c r="B9081" s="3">
        <v>2001</v>
      </c>
      <c r="C9081" s="3">
        <v>542</v>
      </c>
      <c r="E9081" s="3">
        <v>5.2389311999999997</v>
      </c>
      <c r="F9081" s="3">
        <v>16.681989999999999</v>
      </c>
      <c r="G9081" s="3">
        <v>4.7750000000000004</v>
      </c>
    </row>
    <row r="9082" spans="1:7">
      <c r="A9082" s="3" t="s">
        <v>16</v>
      </c>
      <c r="B9082" s="3">
        <v>2001</v>
      </c>
      <c r="C9082" s="3">
        <v>542</v>
      </c>
      <c r="E9082" s="3">
        <v>5.2389311999999997</v>
      </c>
      <c r="F9082" s="3">
        <v>16.681989999999999</v>
      </c>
      <c r="G9082" s="3">
        <v>4.7</v>
      </c>
    </row>
    <row r="9083" spans="1:7">
      <c r="A9083" s="3" t="s">
        <v>16</v>
      </c>
      <c r="B9083" s="3">
        <v>2001</v>
      </c>
      <c r="C9083" s="3">
        <v>542</v>
      </c>
      <c r="E9083" s="3">
        <v>5.2389311999999997</v>
      </c>
      <c r="F9083" s="3">
        <v>16.681989999999999</v>
      </c>
      <c r="G9083" s="3">
        <v>3.4066670000000001</v>
      </c>
    </row>
    <row r="9084" spans="1:7">
      <c r="A9084" s="3" t="s">
        <v>16</v>
      </c>
      <c r="B9084" s="3">
        <v>2001</v>
      </c>
      <c r="C9084" s="3">
        <v>542</v>
      </c>
      <c r="E9084" s="3">
        <v>5.2389311999999997</v>
      </c>
      <c r="F9084" s="3">
        <v>16.681989999999999</v>
      </c>
      <c r="G9084" s="3">
        <v>3.233333</v>
      </c>
    </row>
    <row r="9085" spans="1:7">
      <c r="A9085" s="3" t="s">
        <v>16</v>
      </c>
      <c r="B9085" s="3">
        <v>2001</v>
      </c>
      <c r="C9085" s="3">
        <v>542</v>
      </c>
      <c r="E9085" s="3">
        <v>5.2389311999999997</v>
      </c>
      <c r="F9085" s="3">
        <v>16.681989999999999</v>
      </c>
      <c r="G9085" s="3">
        <v>3.6062500000000002</v>
      </c>
    </row>
    <row r="9086" spans="1:7">
      <c r="A9086" s="3" t="s">
        <v>16</v>
      </c>
      <c r="B9086" s="3">
        <v>2002</v>
      </c>
      <c r="C9086" s="3">
        <v>542</v>
      </c>
      <c r="E9086" s="3">
        <v>3.6225163999999999</v>
      </c>
      <c r="F9086" s="3">
        <v>17.229427000000001</v>
      </c>
      <c r="G9086" s="3">
        <v>5.5142860000000002</v>
      </c>
    </row>
    <row r="9087" spans="1:7">
      <c r="A9087" s="3" t="s">
        <v>16</v>
      </c>
      <c r="B9087" s="3">
        <v>2002</v>
      </c>
      <c r="C9087" s="3">
        <v>542</v>
      </c>
      <c r="E9087" s="3">
        <v>3.6225163999999999</v>
      </c>
      <c r="F9087" s="3">
        <v>17.229427000000001</v>
      </c>
      <c r="G9087" s="3">
        <v>5.6866659999999998</v>
      </c>
    </row>
    <row r="9088" spans="1:7">
      <c r="A9088" s="3" t="s">
        <v>16</v>
      </c>
      <c r="B9088" s="3">
        <v>2002</v>
      </c>
      <c r="C9088" s="3">
        <v>542</v>
      </c>
      <c r="E9088" s="3">
        <v>3.6225163999999999</v>
      </c>
      <c r="F9088" s="3">
        <v>17.229427000000001</v>
      </c>
      <c r="G9088" s="3">
        <v>5.8133340000000002</v>
      </c>
    </row>
    <row r="9089" spans="1:7">
      <c r="A9089" s="3" t="s">
        <v>16</v>
      </c>
      <c r="B9089" s="3">
        <v>2002</v>
      </c>
      <c r="C9089" s="3">
        <v>542</v>
      </c>
      <c r="E9089" s="3">
        <v>3.6225163999999999</v>
      </c>
      <c r="F9089" s="3">
        <v>17.229427000000001</v>
      </c>
      <c r="G9089" s="3">
        <v>5.98</v>
      </c>
    </row>
    <row r="9090" spans="1:7">
      <c r="A9090" s="3" t="s">
        <v>16</v>
      </c>
      <c r="B9090" s="3">
        <v>2002</v>
      </c>
      <c r="C9090" s="3">
        <v>542</v>
      </c>
      <c r="E9090" s="3">
        <v>3.6225163999999999</v>
      </c>
      <c r="F9090" s="3">
        <v>17.229427000000001</v>
      </c>
      <c r="G9090" s="3">
        <v>5.98421</v>
      </c>
    </row>
    <row r="9091" spans="1:7">
      <c r="A9091" s="3" t="s">
        <v>16</v>
      </c>
      <c r="B9091" s="3">
        <v>2002</v>
      </c>
      <c r="C9091" s="3">
        <v>542</v>
      </c>
      <c r="E9091" s="3">
        <v>3.6225163999999999</v>
      </c>
      <c r="F9091" s="3">
        <v>17.229427000000001</v>
      </c>
      <c r="G9091" s="3">
        <v>5.95</v>
      </c>
    </row>
    <row r="9092" spans="1:7">
      <c r="A9092" s="3" t="s">
        <v>16</v>
      </c>
      <c r="B9092" s="3">
        <v>2002</v>
      </c>
      <c r="C9092" s="3">
        <v>542</v>
      </c>
      <c r="E9092" s="3">
        <v>3.6225163999999999</v>
      </c>
      <c r="F9092" s="3">
        <v>17.229427000000001</v>
      </c>
      <c r="G9092" s="3">
        <v>6.3866670000000001</v>
      </c>
    </row>
    <row r="9093" spans="1:7">
      <c r="A9093" s="3" t="s">
        <v>16</v>
      </c>
      <c r="B9093" s="3">
        <v>2002</v>
      </c>
      <c r="C9093" s="3">
        <v>542</v>
      </c>
      <c r="E9093" s="3">
        <v>3.6225163999999999</v>
      </c>
      <c r="F9093" s="3">
        <v>17.229427000000001</v>
      </c>
      <c r="G9093" s="3">
        <v>6.1533329999999999</v>
      </c>
    </row>
    <row r="9094" spans="1:7">
      <c r="A9094" s="3" t="s">
        <v>16</v>
      </c>
      <c r="B9094" s="3">
        <v>2002</v>
      </c>
      <c r="C9094" s="3">
        <v>542</v>
      </c>
      <c r="E9094" s="3">
        <v>3.6225163999999999</v>
      </c>
      <c r="F9094" s="3">
        <v>17.229427000000001</v>
      </c>
      <c r="G9094" s="3">
        <v>5.8384609999999997</v>
      </c>
    </row>
    <row r="9095" spans="1:7">
      <c r="A9095" s="3" t="s">
        <v>16</v>
      </c>
      <c r="B9095" s="3">
        <v>2002</v>
      </c>
      <c r="C9095" s="3">
        <v>542</v>
      </c>
      <c r="E9095" s="3">
        <v>3.6225163999999999</v>
      </c>
      <c r="F9095" s="3">
        <v>17.229427000000001</v>
      </c>
      <c r="G9095" s="3">
        <v>5.6384619999999996</v>
      </c>
    </row>
    <row r="9096" spans="1:7">
      <c r="A9096" s="3" t="s">
        <v>16</v>
      </c>
      <c r="B9096" s="3">
        <v>2002</v>
      </c>
      <c r="C9096" s="3">
        <v>542</v>
      </c>
      <c r="E9096" s="3">
        <v>3.6225163999999999</v>
      </c>
      <c r="F9096" s="3">
        <v>17.229427000000001</v>
      </c>
      <c r="G9096" s="3">
        <v>5.2823529999999996</v>
      </c>
    </row>
    <row r="9097" spans="1:7">
      <c r="A9097" s="3" t="s">
        <v>16</v>
      </c>
      <c r="B9097" s="3">
        <v>2002</v>
      </c>
      <c r="C9097" s="3">
        <v>542</v>
      </c>
      <c r="E9097" s="3">
        <v>3.6225163999999999</v>
      </c>
      <c r="F9097" s="3">
        <v>17.229427000000001</v>
      </c>
      <c r="G9097" s="3">
        <v>5.0999999999999996</v>
      </c>
    </row>
    <row r="9098" spans="1:7">
      <c r="A9098" s="3" t="s">
        <v>16</v>
      </c>
      <c r="B9098" s="3">
        <v>2003</v>
      </c>
      <c r="C9098" s="3">
        <v>542</v>
      </c>
      <c r="E9098" s="3">
        <v>4.3446068999999996</v>
      </c>
      <c r="F9098" s="3">
        <v>17.041284999999998</v>
      </c>
      <c r="G9098" s="3">
        <v>5.4454549999999999</v>
      </c>
    </row>
    <row r="9099" spans="1:7">
      <c r="A9099" s="3" t="s">
        <v>16</v>
      </c>
      <c r="B9099" s="3">
        <v>2003</v>
      </c>
      <c r="C9099" s="3">
        <v>542</v>
      </c>
      <c r="E9099" s="3">
        <v>4.3446068999999996</v>
      </c>
      <c r="F9099" s="3">
        <v>17.041284999999998</v>
      </c>
      <c r="G9099" s="3">
        <v>5.7818180000000003</v>
      </c>
    </row>
    <row r="9100" spans="1:7">
      <c r="A9100" s="3" t="s">
        <v>16</v>
      </c>
      <c r="B9100" s="3">
        <v>2003</v>
      </c>
      <c r="C9100" s="3">
        <v>542</v>
      </c>
      <c r="E9100" s="3">
        <v>4.3446068999999996</v>
      </c>
      <c r="F9100" s="3">
        <v>17.041284999999998</v>
      </c>
      <c r="G9100" s="3">
        <v>5.5916670000000002</v>
      </c>
    </row>
    <row r="9101" spans="1:7">
      <c r="A9101" s="3" t="s">
        <v>16</v>
      </c>
      <c r="B9101" s="3">
        <v>2003</v>
      </c>
      <c r="C9101" s="3">
        <v>542</v>
      </c>
      <c r="E9101" s="3">
        <v>4.3446068999999996</v>
      </c>
      <c r="F9101" s="3">
        <v>17.041284999999998</v>
      </c>
      <c r="G9101" s="3">
        <v>5.6749999999999998</v>
      </c>
    </row>
    <row r="9102" spans="1:7">
      <c r="A9102" s="3" t="s">
        <v>16</v>
      </c>
      <c r="B9102" s="3">
        <v>2003</v>
      </c>
      <c r="C9102" s="3">
        <v>542</v>
      </c>
      <c r="E9102" s="3">
        <v>4.3446068999999996</v>
      </c>
      <c r="F9102" s="3">
        <v>17.041284999999998</v>
      </c>
      <c r="G9102" s="3">
        <v>5.3</v>
      </c>
    </row>
    <row r="9103" spans="1:7">
      <c r="A9103" s="3" t="s">
        <v>16</v>
      </c>
      <c r="B9103" s="3">
        <v>2003</v>
      </c>
      <c r="C9103" s="3">
        <v>542</v>
      </c>
      <c r="E9103" s="3">
        <v>4.3446068999999996</v>
      </c>
      <c r="F9103" s="3">
        <v>17.041284999999998</v>
      </c>
      <c r="G9103" s="3">
        <v>5.3461540000000003</v>
      </c>
    </row>
    <row r="9104" spans="1:7">
      <c r="A9104" s="3" t="s">
        <v>16</v>
      </c>
      <c r="B9104" s="3">
        <v>2003</v>
      </c>
      <c r="C9104" s="3">
        <v>542</v>
      </c>
      <c r="E9104" s="3">
        <v>4.3446068999999996</v>
      </c>
      <c r="F9104" s="3">
        <v>17.041284999999998</v>
      </c>
      <c r="G9104" s="3">
        <v>5.1818179999999998</v>
      </c>
    </row>
    <row r="9105" spans="1:7">
      <c r="A9105" s="3" t="s">
        <v>16</v>
      </c>
      <c r="B9105" s="3">
        <v>2003</v>
      </c>
      <c r="C9105" s="3">
        <v>542</v>
      </c>
      <c r="E9105" s="3">
        <v>4.3446068999999996</v>
      </c>
      <c r="F9105" s="3">
        <v>17.041284999999998</v>
      </c>
      <c r="G9105" s="3">
        <v>5.3</v>
      </c>
    </row>
    <row r="9106" spans="1:7">
      <c r="A9106" s="3" t="s">
        <v>16</v>
      </c>
      <c r="B9106" s="3">
        <v>2003</v>
      </c>
      <c r="C9106" s="3">
        <v>542</v>
      </c>
      <c r="E9106" s="3">
        <v>4.3446068999999996</v>
      </c>
      <c r="F9106" s="3">
        <v>17.041284999999998</v>
      </c>
      <c r="G9106" s="3">
        <v>5.2714290000000004</v>
      </c>
    </row>
    <row r="9107" spans="1:7">
      <c r="A9107" s="3" t="s">
        <v>16</v>
      </c>
      <c r="B9107" s="3">
        <v>2003</v>
      </c>
      <c r="C9107" s="3">
        <v>542</v>
      </c>
      <c r="E9107" s="3">
        <v>4.3446068999999996</v>
      </c>
      <c r="F9107" s="3">
        <v>17.041284999999998</v>
      </c>
      <c r="G9107" s="3">
        <v>5.1214279999999999</v>
      </c>
    </row>
    <row r="9108" spans="1:7">
      <c r="A9108" s="3" t="s">
        <v>16</v>
      </c>
      <c r="B9108" s="3">
        <v>2003</v>
      </c>
      <c r="C9108" s="3">
        <v>542</v>
      </c>
      <c r="E9108" s="3">
        <v>4.3446068999999996</v>
      </c>
      <c r="F9108" s="3">
        <v>17.041284999999998</v>
      </c>
      <c r="G9108" s="3">
        <v>5.1857139999999999</v>
      </c>
    </row>
    <row r="9109" spans="1:7">
      <c r="A9109" s="3" t="s">
        <v>16</v>
      </c>
      <c r="B9109" s="3">
        <v>2003</v>
      </c>
      <c r="C9109" s="3">
        <v>542</v>
      </c>
      <c r="E9109" s="3">
        <v>4.3446068999999996</v>
      </c>
      <c r="F9109" s="3">
        <v>17.041284999999998</v>
      </c>
      <c r="G9109" s="3">
        <v>5.193333</v>
      </c>
    </row>
    <row r="9110" spans="1:7">
      <c r="A9110" s="3" t="s">
        <v>16</v>
      </c>
      <c r="B9110" s="3">
        <v>2004</v>
      </c>
      <c r="C9110" s="3">
        <v>542</v>
      </c>
      <c r="E9110" s="3">
        <v>2.4285378</v>
      </c>
      <c r="F9110" s="3">
        <v>19.803190000000001</v>
      </c>
      <c r="G9110" s="3">
        <v>5.4333330000000002</v>
      </c>
    </row>
    <row r="9111" spans="1:7">
      <c r="A9111" s="3" t="s">
        <v>16</v>
      </c>
      <c r="B9111" s="3">
        <v>2004</v>
      </c>
      <c r="C9111" s="3">
        <v>542</v>
      </c>
      <c r="E9111" s="3">
        <v>2.4285378</v>
      </c>
      <c r="F9111" s="3">
        <v>19.803190000000001</v>
      </c>
      <c r="G9111" s="3">
        <v>5.3285710000000002</v>
      </c>
    </row>
    <row r="9112" spans="1:7">
      <c r="A9112" s="3" t="s">
        <v>16</v>
      </c>
      <c r="B9112" s="3">
        <v>2004</v>
      </c>
      <c r="C9112" s="3">
        <v>542</v>
      </c>
      <c r="E9112" s="3">
        <v>2.4285378</v>
      </c>
      <c r="F9112" s="3">
        <v>19.803190000000001</v>
      </c>
      <c r="G9112" s="3">
        <v>5.4162489999999996</v>
      </c>
    </row>
    <row r="9113" spans="1:7">
      <c r="A9113" s="3" t="s">
        <v>16</v>
      </c>
      <c r="B9113" s="3">
        <v>2004</v>
      </c>
      <c r="C9113" s="3">
        <v>542</v>
      </c>
      <c r="E9113" s="3">
        <v>2.4285378</v>
      </c>
      <c r="F9113" s="3">
        <v>19.803190000000001</v>
      </c>
      <c r="G9113" s="3">
        <v>5.418844</v>
      </c>
    </row>
    <row r="9114" spans="1:7">
      <c r="A9114" s="3" t="s">
        <v>16</v>
      </c>
      <c r="B9114" s="3">
        <v>2004</v>
      </c>
      <c r="C9114" s="3">
        <v>542</v>
      </c>
      <c r="E9114" s="3">
        <v>2.4285378</v>
      </c>
      <c r="F9114" s="3">
        <v>19.803190000000001</v>
      </c>
      <c r="G9114" s="3">
        <v>5.2139160000000002</v>
      </c>
    </row>
    <row r="9115" spans="1:7">
      <c r="A9115" s="3" t="s">
        <v>16</v>
      </c>
      <c r="B9115" s="3">
        <v>2004</v>
      </c>
      <c r="C9115" s="3">
        <v>542</v>
      </c>
      <c r="E9115" s="3">
        <v>2.4285378</v>
      </c>
      <c r="F9115" s="3">
        <v>19.803190000000001</v>
      </c>
      <c r="G9115" s="3">
        <v>5.1485880000000002</v>
      </c>
    </row>
    <row r="9116" spans="1:7">
      <c r="A9116" s="3" t="s">
        <v>16</v>
      </c>
      <c r="B9116" s="3">
        <v>2004</v>
      </c>
      <c r="C9116" s="3">
        <v>542</v>
      </c>
      <c r="E9116" s="3">
        <v>2.4285378</v>
      </c>
      <c r="F9116" s="3">
        <v>19.803190000000001</v>
      </c>
      <c r="G9116" s="3">
        <v>4.9434870000000002</v>
      </c>
    </row>
    <row r="9117" spans="1:7">
      <c r="A9117" s="3" t="s">
        <v>16</v>
      </c>
      <c r="B9117" s="3">
        <v>2004</v>
      </c>
      <c r="C9117" s="3">
        <v>542</v>
      </c>
      <c r="E9117" s="3">
        <v>2.4285378</v>
      </c>
      <c r="F9117" s="3">
        <v>19.803190000000001</v>
      </c>
      <c r="G9117" s="3">
        <v>4.9095279999999999</v>
      </c>
    </row>
    <row r="9118" spans="1:7">
      <c r="A9118" s="3" t="s">
        <v>16</v>
      </c>
      <c r="B9118" s="3">
        <v>2004</v>
      </c>
      <c r="C9118" s="3">
        <v>542</v>
      </c>
      <c r="E9118" s="3">
        <v>2.4285378</v>
      </c>
      <c r="F9118" s="3">
        <v>19.803190000000001</v>
      </c>
      <c r="G9118" s="3">
        <v>4.7600959999999999</v>
      </c>
    </row>
    <row r="9119" spans="1:7">
      <c r="A9119" s="3" t="s">
        <v>16</v>
      </c>
      <c r="B9119" s="3">
        <v>2004</v>
      </c>
      <c r="C9119" s="3">
        <v>542</v>
      </c>
      <c r="E9119" s="3">
        <v>2.4285378</v>
      </c>
      <c r="F9119" s="3">
        <v>19.803190000000001</v>
      </c>
      <c r="G9119" s="3">
        <v>4.369999</v>
      </c>
    </row>
    <row r="9120" spans="1:7">
      <c r="A9120" s="3" t="s">
        <v>16</v>
      </c>
      <c r="B9120" s="3">
        <v>2004</v>
      </c>
      <c r="C9120" s="3">
        <v>542</v>
      </c>
      <c r="E9120" s="3">
        <v>2.4285378</v>
      </c>
      <c r="F9120" s="3">
        <v>19.803190000000001</v>
      </c>
      <c r="G9120" s="3">
        <v>4.1237310000000003</v>
      </c>
    </row>
    <row r="9121" spans="1:7">
      <c r="A9121" s="3" t="s">
        <v>16</v>
      </c>
      <c r="B9121" s="3">
        <v>2004</v>
      </c>
      <c r="C9121" s="3">
        <v>542</v>
      </c>
      <c r="E9121" s="3">
        <v>2.4285378</v>
      </c>
      <c r="F9121" s="3">
        <v>19.803190000000001</v>
      </c>
      <c r="G9121" s="3">
        <v>4.1552360000000004</v>
      </c>
    </row>
    <row r="9122" spans="1:7">
      <c r="A9122" s="3" t="s">
        <v>16</v>
      </c>
      <c r="B9122" s="3">
        <v>2005</v>
      </c>
      <c r="C9122" s="3">
        <v>542</v>
      </c>
      <c r="E9122" s="3">
        <v>1.0871166999999999</v>
      </c>
      <c r="F9122" s="3">
        <v>22.42164</v>
      </c>
    </row>
    <row r="9123" spans="1:7">
      <c r="A9123" s="3" t="s">
        <v>16</v>
      </c>
      <c r="B9123" s="3">
        <v>2005</v>
      </c>
      <c r="C9123" s="3">
        <v>542</v>
      </c>
      <c r="E9123" s="3">
        <v>1.0871166999999999</v>
      </c>
      <c r="F9123" s="3">
        <v>22.42164</v>
      </c>
    </row>
    <row r="9124" spans="1:7">
      <c r="A9124" s="3" t="s">
        <v>16</v>
      </c>
      <c r="B9124" s="3">
        <v>2005</v>
      </c>
      <c r="C9124" s="3">
        <v>542</v>
      </c>
      <c r="E9124" s="3">
        <v>1.0871166999999999</v>
      </c>
      <c r="F9124" s="3">
        <v>22.42164</v>
      </c>
    </row>
    <row r="9125" spans="1:7">
      <c r="A9125" s="3" t="s">
        <v>16</v>
      </c>
      <c r="B9125" s="3">
        <v>2005</v>
      </c>
      <c r="C9125" s="3">
        <v>542</v>
      </c>
      <c r="E9125" s="3">
        <v>1.0871166999999999</v>
      </c>
      <c r="F9125" s="3">
        <v>22.42164</v>
      </c>
    </row>
    <row r="9126" spans="1:7">
      <c r="A9126" s="3" t="s">
        <v>16</v>
      </c>
      <c r="B9126" s="3">
        <v>2005</v>
      </c>
      <c r="C9126" s="3">
        <v>542</v>
      </c>
      <c r="E9126" s="3">
        <v>1.0871166999999999</v>
      </c>
      <c r="F9126" s="3">
        <v>22.42164</v>
      </c>
    </row>
    <row r="9127" spans="1:7">
      <c r="A9127" s="3" t="s">
        <v>16</v>
      </c>
      <c r="B9127" s="3">
        <v>2005</v>
      </c>
      <c r="C9127" s="3">
        <v>542</v>
      </c>
      <c r="E9127" s="3">
        <v>1.0871166999999999</v>
      </c>
      <c r="F9127" s="3">
        <v>22.42164</v>
      </c>
    </row>
    <row r="9128" spans="1:7">
      <c r="A9128" s="3" t="s">
        <v>16</v>
      </c>
      <c r="B9128" s="3">
        <v>2005</v>
      </c>
      <c r="C9128" s="3">
        <v>542</v>
      </c>
      <c r="E9128" s="3">
        <v>1.0871166999999999</v>
      </c>
      <c r="F9128" s="3">
        <v>22.42164</v>
      </c>
    </row>
    <row r="9129" spans="1:7">
      <c r="A9129" s="3" t="s">
        <v>16</v>
      </c>
      <c r="B9129" s="3">
        <v>2005</v>
      </c>
      <c r="C9129" s="3">
        <v>542</v>
      </c>
      <c r="E9129" s="3">
        <v>1.0871166999999999</v>
      </c>
      <c r="F9129" s="3">
        <v>22.42164</v>
      </c>
    </row>
    <row r="9130" spans="1:7">
      <c r="A9130" s="3" t="s">
        <v>16</v>
      </c>
      <c r="B9130" s="3">
        <v>2005</v>
      </c>
      <c r="C9130" s="3">
        <v>542</v>
      </c>
      <c r="E9130" s="3">
        <v>1.0871166999999999</v>
      </c>
      <c r="F9130" s="3">
        <v>22.42164</v>
      </c>
    </row>
    <row r="9131" spans="1:7">
      <c r="A9131" s="3" t="s">
        <v>16</v>
      </c>
      <c r="B9131" s="3">
        <v>2005</v>
      </c>
      <c r="C9131" s="3">
        <v>542</v>
      </c>
      <c r="E9131" s="3">
        <v>1.0871166999999999</v>
      </c>
      <c r="F9131" s="3">
        <v>22.42164</v>
      </c>
    </row>
    <row r="9132" spans="1:7">
      <c r="A9132" s="3" t="s">
        <v>16</v>
      </c>
      <c r="B9132" s="3">
        <v>2005</v>
      </c>
      <c r="C9132" s="3">
        <v>542</v>
      </c>
      <c r="E9132" s="3">
        <v>1.0871166999999999</v>
      </c>
      <c r="F9132" s="3">
        <v>22.42164</v>
      </c>
    </row>
    <row r="9133" spans="1:7">
      <c r="A9133" s="3" t="s">
        <v>16</v>
      </c>
      <c r="B9133" s="3">
        <v>2005</v>
      </c>
      <c r="C9133" s="3">
        <v>542</v>
      </c>
      <c r="E9133" s="3">
        <v>1.0871166999999999</v>
      </c>
      <c r="F9133" s="3">
        <v>22.42164</v>
      </c>
    </row>
    <row r="9134" spans="1:7">
      <c r="A9134" s="3" t="s">
        <v>16</v>
      </c>
      <c r="B9134" s="3">
        <v>2006</v>
      </c>
      <c r="C9134" s="3">
        <v>542</v>
      </c>
      <c r="E9134" s="3">
        <v>1.9541805999999999</v>
      </c>
      <c r="F9134" s="3">
        <v>25.899270999999999</v>
      </c>
    </row>
    <row r="9135" spans="1:7">
      <c r="A9135" s="3" t="s">
        <v>16</v>
      </c>
      <c r="B9135" s="3">
        <v>2006</v>
      </c>
      <c r="C9135" s="3">
        <v>542</v>
      </c>
      <c r="E9135" s="3">
        <v>1.9541805999999999</v>
      </c>
      <c r="F9135" s="3">
        <v>25.899270999999999</v>
      </c>
    </row>
    <row r="9136" spans="1:7">
      <c r="A9136" s="3" t="s">
        <v>16</v>
      </c>
      <c r="B9136" s="3">
        <v>2006</v>
      </c>
      <c r="C9136" s="3">
        <v>542</v>
      </c>
      <c r="E9136" s="3">
        <v>1.9541805999999999</v>
      </c>
      <c r="F9136" s="3">
        <v>25.899270999999999</v>
      </c>
    </row>
    <row r="9137" spans="1:7">
      <c r="A9137" s="3" t="s">
        <v>16</v>
      </c>
      <c r="B9137" s="3">
        <v>2006</v>
      </c>
      <c r="C9137" s="3">
        <v>542</v>
      </c>
      <c r="E9137" s="3">
        <v>1.9541805999999999</v>
      </c>
      <c r="F9137" s="3">
        <v>25.899270999999999</v>
      </c>
    </row>
    <row r="9138" spans="1:7">
      <c r="A9138" s="3" t="s">
        <v>16</v>
      </c>
      <c r="B9138" s="3">
        <v>2006</v>
      </c>
      <c r="C9138" s="3">
        <v>542</v>
      </c>
      <c r="E9138" s="3">
        <v>1.9541805999999999</v>
      </c>
      <c r="F9138" s="3">
        <v>25.899270999999999</v>
      </c>
    </row>
    <row r="9139" spans="1:7">
      <c r="A9139" s="3" t="s">
        <v>16</v>
      </c>
      <c r="B9139" s="3">
        <v>2006</v>
      </c>
      <c r="C9139" s="3">
        <v>542</v>
      </c>
      <c r="E9139" s="3">
        <v>1.9541805999999999</v>
      </c>
      <c r="F9139" s="3">
        <v>25.899270999999999</v>
      </c>
    </row>
    <row r="9140" spans="1:7">
      <c r="A9140" s="3" t="s">
        <v>16</v>
      </c>
      <c r="B9140" s="3">
        <v>2006</v>
      </c>
      <c r="C9140" s="3">
        <v>542</v>
      </c>
      <c r="E9140" s="3">
        <v>1.9541805999999999</v>
      </c>
      <c r="F9140" s="3">
        <v>25.899270999999999</v>
      </c>
    </row>
    <row r="9141" spans="1:7">
      <c r="A9141" s="3" t="s">
        <v>16</v>
      </c>
      <c r="B9141" s="3">
        <v>2006</v>
      </c>
      <c r="C9141" s="3">
        <v>542</v>
      </c>
      <c r="E9141" s="3">
        <v>1.9541805999999999</v>
      </c>
      <c r="F9141" s="3">
        <v>25.899270999999999</v>
      </c>
    </row>
    <row r="9142" spans="1:7">
      <c r="A9142" s="3" t="s">
        <v>16</v>
      </c>
      <c r="B9142" s="3">
        <v>2006</v>
      </c>
      <c r="C9142" s="3">
        <v>542</v>
      </c>
      <c r="E9142" s="3">
        <v>1.9541805999999999</v>
      </c>
      <c r="F9142" s="3">
        <v>25.899270999999999</v>
      </c>
    </row>
    <row r="9143" spans="1:7">
      <c r="A9143" s="3" t="s">
        <v>16</v>
      </c>
      <c r="B9143" s="3">
        <v>2006</v>
      </c>
      <c r="C9143" s="3">
        <v>542</v>
      </c>
      <c r="E9143" s="3">
        <v>1.9541805999999999</v>
      </c>
      <c r="F9143" s="3">
        <v>25.899270999999999</v>
      </c>
    </row>
    <row r="9144" spans="1:7">
      <c r="A9144" s="3" t="s">
        <v>16</v>
      </c>
      <c r="B9144" s="3">
        <v>2006</v>
      </c>
      <c r="C9144" s="3">
        <v>542</v>
      </c>
      <c r="E9144" s="3">
        <v>1.9541805999999999</v>
      </c>
      <c r="F9144" s="3">
        <v>25.899270999999999</v>
      </c>
    </row>
    <row r="9145" spans="1:7">
      <c r="A9145" s="3" t="s">
        <v>16</v>
      </c>
      <c r="B9145" s="3">
        <v>2006</v>
      </c>
      <c r="C9145" s="3">
        <v>542</v>
      </c>
      <c r="E9145" s="3">
        <v>1.9541805999999999</v>
      </c>
      <c r="F9145" s="3">
        <v>25.899270999999999</v>
      </c>
    </row>
    <row r="9146" spans="1:7">
      <c r="A9146" s="3" t="s">
        <v>16</v>
      </c>
      <c r="B9146" s="3">
        <v>2007</v>
      </c>
      <c r="C9146" s="3">
        <v>542</v>
      </c>
      <c r="E9146" s="3">
        <v>2.3325285999999998</v>
      </c>
      <c r="F9146" s="3">
        <v>28.120781000000001</v>
      </c>
    </row>
    <row r="9147" spans="1:7">
      <c r="A9147" s="3" t="s">
        <v>16</v>
      </c>
      <c r="B9147" s="3">
        <v>2007</v>
      </c>
      <c r="C9147" s="3">
        <v>542</v>
      </c>
      <c r="E9147" s="3">
        <v>2.3325285999999998</v>
      </c>
      <c r="F9147" s="3">
        <v>28.120781000000001</v>
      </c>
    </row>
    <row r="9148" spans="1:7">
      <c r="A9148" s="3" t="s">
        <v>16</v>
      </c>
      <c r="B9148" s="3">
        <v>2007</v>
      </c>
      <c r="C9148" s="3">
        <v>542</v>
      </c>
      <c r="E9148" s="3">
        <v>2.3325285999999998</v>
      </c>
      <c r="F9148" s="3">
        <v>28.120781000000001</v>
      </c>
    </row>
    <row r="9149" spans="1:7">
      <c r="A9149" s="3" t="s">
        <v>16</v>
      </c>
      <c r="B9149" s="3">
        <v>2007</v>
      </c>
      <c r="C9149" s="3">
        <v>542</v>
      </c>
      <c r="E9149" s="3">
        <v>2.3325285999999998</v>
      </c>
      <c r="F9149" s="3">
        <v>28.120781000000001</v>
      </c>
      <c r="G9149" s="3">
        <v>4.9254530000000001</v>
      </c>
    </row>
    <row r="9150" spans="1:7">
      <c r="A9150" s="3" t="s">
        <v>16</v>
      </c>
      <c r="B9150" s="3">
        <v>2007</v>
      </c>
      <c r="C9150" s="3">
        <v>542</v>
      </c>
      <c r="E9150" s="3">
        <v>2.3325285999999998</v>
      </c>
      <c r="F9150" s="3">
        <v>28.120781000000001</v>
      </c>
      <c r="G9150" s="3">
        <v>4.9622210000000004</v>
      </c>
    </row>
    <row r="9151" spans="1:7">
      <c r="A9151" s="3" t="s">
        <v>16</v>
      </c>
      <c r="B9151" s="3">
        <v>2007</v>
      </c>
      <c r="C9151" s="3">
        <v>542</v>
      </c>
      <c r="E9151" s="3">
        <v>2.3325285999999998</v>
      </c>
      <c r="F9151" s="3">
        <v>28.120781000000001</v>
      </c>
      <c r="G9151" s="3">
        <v>5.0376580000000004</v>
      </c>
    </row>
    <row r="9152" spans="1:7">
      <c r="A9152" s="3" t="s">
        <v>16</v>
      </c>
      <c r="B9152" s="3">
        <v>2007</v>
      </c>
      <c r="C9152" s="3">
        <v>542</v>
      </c>
      <c r="E9152" s="3">
        <v>2.3325285999999998</v>
      </c>
      <c r="F9152" s="3">
        <v>28.120781000000001</v>
      </c>
      <c r="G9152" s="3">
        <v>5.0136120000000002</v>
      </c>
    </row>
    <row r="9153" spans="1:7">
      <c r="A9153" s="3" t="s">
        <v>16</v>
      </c>
      <c r="B9153" s="3">
        <v>2007</v>
      </c>
      <c r="C9153" s="3">
        <v>542</v>
      </c>
      <c r="E9153" s="3">
        <v>2.3325285999999998</v>
      </c>
      <c r="F9153" s="3">
        <v>28.120781000000001</v>
      </c>
      <c r="G9153" s="3">
        <v>5.064228</v>
      </c>
    </row>
    <row r="9154" spans="1:7">
      <c r="A9154" s="3" t="s">
        <v>16</v>
      </c>
      <c r="B9154" s="3">
        <v>2007</v>
      </c>
      <c r="C9154" s="3">
        <v>542</v>
      </c>
      <c r="E9154" s="3">
        <v>2.3325285999999998</v>
      </c>
      <c r="F9154" s="3">
        <v>28.120781000000001</v>
      </c>
      <c r="G9154" s="3">
        <v>5.1007009999999999</v>
      </c>
    </row>
    <row r="9155" spans="1:7">
      <c r="A9155" s="3" t="s">
        <v>16</v>
      </c>
      <c r="B9155" s="3">
        <v>2007</v>
      </c>
      <c r="C9155" s="3">
        <v>542</v>
      </c>
      <c r="E9155" s="3">
        <v>2.3325285999999998</v>
      </c>
      <c r="F9155" s="3">
        <v>28.120781000000001</v>
      </c>
      <c r="G9155" s="3">
        <v>5.0617330000000003</v>
      </c>
    </row>
    <row r="9156" spans="1:7">
      <c r="A9156" s="3" t="s">
        <v>16</v>
      </c>
      <c r="B9156" s="3">
        <v>2007</v>
      </c>
      <c r="C9156" s="3">
        <v>542</v>
      </c>
      <c r="E9156" s="3">
        <v>2.3325285999999998</v>
      </c>
      <c r="F9156" s="3">
        <v>28.120781000000001</v>
      </c>
      <c r="G9156" s="3">
        <v>5.0229749999999997</v>
      </c>
    </row>
    <row r="9157" spans="1:7">
      <c r="A9157" s="3" t="s">
        <v>16</v>
      </c>
      <c r="B9157" s="3">
        <v>2007</v>
      </c>
      <c r="C9157" s="3">
        <v>542</v>
      </c>
      <c r="E9157" s="3">
        <v>2.3325285999999998</v>
      </c>
      <c r="F9157" s="3">
        <v>28.120781000000001</v>
      </c>
      <c r="G9157" s="3">
        <v>4.8510109999999997</v>
      </c>
    </row>
    <row r="9158" spans="1:7">
      <c r="A9158" s="3" t="s">
        <v>16</v>
      </c>
      <c r="B9158" s="3">
        <v>2008</v>
      </c>
      <c r="C9158" s="3">
        <v>542</v>
      </c>
      <c r="E9158" s="3">
        <v>1.4365456000000001</v>
      </c>
      <c r="F9158" s="3">
        <v>27.430754</v>
      </c>
      <c r="G9158" s="3">
        <v>4.9714549999999997</v>
      </c>
    </row>
    <row r="9159" spans="1:7">
      <c r="A9159" s="3" t="s">
        <v>16</v>
      </c>
      <c r="B9159" s="3">
        <v>2008</v>
      </c>
      <c r="C9159" s="3">
        <v>542</v>
      </c>
      <c r="E9159" s="3">
        <v>1.4365456000000001</v>
      </c>
      <c r="F9159" s="3">
        <v>27.430754</v>
      </c>
      <c r="G9159" s="3">
        <v>4.9164899999999996</v>
      </c>
    </row>
    <row r="9160" spans="1:7">
      <c r="A9160" s="3" t="s">
        <v>16</v>
      </c>
      <c r="B9160" s="3">
        <v>2008</v>
      </c>
      <c r="C9160" s="3">
        <v>542</v>
      </c>
      <c r="E9160" s="3">
        <v>1.4365456000000001</v>
      </c>
      <c r="F9160" s="3">
        <v>27.430754</v>
      </c>
      <c r="G9160" s="3">
        <v>4.9943210000000002</v>
      </c>
    </row>
    <row r="9161" spans="1:7">
      <c r="A9161" s="3" t="s">
        <v>16</v>
      </c>
      <c r="B9161" s="3">
        <v>2008</v>
      </c>
      <c r="C9161" s="3">
        <v>542</v>
      </c>
      <c r="E9161" s="3">
        <v>1.4365456000000001</v>
      </c>
      <c r="F9161" s="3">
        <v>27.430754</v>
      </c>
      <c r="G9161" s="3">
        <v>4.8320470000000002</v>
      </c>
    </row>
    <row r="9162" spans="1:7">
      <c r="A9162" s="3" t="s">
        <v>16</v>
      </c>
      <c r="B9162" s="3">
        <v>2008</v>
      </c>
      <c r="C9162" s="3">
        <v>542</v>
      </c>
      <c r="E9162" s="3">
        <v>1.4365456000000001</v>
      </c>
      <c r="F9162" s="3">
        <v>27.430754</v>
      </c>
      <c r="G9162" s="3">
        <v>4.8056150000000004</v>
      </c>
    </row>
    <row r="9163" spans="1:7">
      <c r="A9163" s="3" t="s">
        <v>16</v>
      </c>
      <c r="B9163" s="3">
        <v>2008</v>
      </c>
      <c r="C9163" s="3">
        <v>542</v>
      </c>
      <c r="E9163" s="3">
        <v>1.4365456000000001</v>
      </c>
      <c r="F9163" s="3">
        <v>27.430754</v>
      </c>
      <c r="G9163" s="3">
        <v>4.8634000000000004</v>
      </c>
    </row>
    <row r="9164" spans="1:7">
      <c r="A9164" s="3" t="s">
        <v>16</v>
      </c>
      <c r="B9164" s="3">
        <v>2008</v>
      </c>
      <c r="C9164" s="3">
        <v>542</v>
      </c>
      <c r="E9164" s="3">
        <v>1.4365456000000001</v>
      </c>
      <c r="F9164" s="3">
        <v>27.430754</v>
      </c>
      <c r="G9164" s="3">
        <v>4.693829</v>
      </c>
    </row>
    <row r="9165" spans="1:7">
      <c r="A9165" s="3" t="s">
        <v>16</v>
      </c>
      <c r="B9165" s="3">
        <v>2008</v>
      </c>
      <c r="C9165" s="3">
        <v>542</v>
      </c>
      <c r="E9165" s="3">
        <v>1.4365456000000001</v>
      </c>
      <c r="F9165" s="3">
        <v>27.430754</v>
      </c>
      <c r="G9165" s="3">
        <v>4.4281389999999998</v>
      </c>
    </row>
    <row r="9166" spans="1:7">
      <c r="A9166" s="3" t="s">
        <v>16</v>
      </c>
      <c r="B9166" s="3">
        <v>2008</v>
      </c>
      <c r="C9166" s="3">
        <v>542</v>
      </c>
      <c r="E9166" s="3">
        <v>1.4365456000000001</v>
      </c>
      <c r="F9166" s="3">
        <v>27.430754</v>
      </c>
      <c r="G9166" s="3">
        <v>4.2649080000000001</v>
      </c>
    </row>
    <row r="9167" spans="1:7">
      <c r="A9167" s="3" t="s">
        <v>16</v>
      </c>
      <c r="B9167" s="3">
        <v>2008</v>
      </c>
      <c r="C9167" s="3">
        <v>542</v>
      </c>
      <c r="E9167" s="3">
        <v>1.4365456000000001</v>
      </c>
      <c r="F9167" s="3">
        <v>27.430754</v>
      </c>
      <c r="G9167" s="3">
        <v>3.8108430000000002</v>
      </c>
    </row>
    <row r="9168" spans="1:7">
      <c r="A9168" s="3" t="s">
        <v>16</v>
      </c>
      <c r="B9168" s="3">
        <v>2008</v>
      </c>
      <c r="C9168" s="3">
        <v>542</v>
      </c>
      <c r="E9168" s="3">
        <v>1.4365456000000001</v>
      </c>
      <c r="F9168" s="3">
        <v>27.430754</v>
      </c>
      <c r="G9168" s="3">
        <v>2.7762289999999998</v>
      </c>
    </row>
    <row r="9169" spans="1:7">
      <c r="A9169" s="3" t="s">
        <v>16</v>
      </c>
      <c r="B9169" s="3">
        <v>2008</v>
      </c>
      <c r="C9169" s="3">
        <v>542</v>
      </c>
      <c r="E9169" s="3">
        <v>1.4365456000000001</v>
      </c>
      <c r="F9169" s="3">
        <v>27.430754</v>
      </c>
      <c r="G9169" s="3">
        <v>1.6229979999999999</v>
      </c>
    </row>
    <row r="9170" spans="1:7">
      <c r="A9170" s="3" t="s">
        <v>16</v>
      </c>
      <c r="B9170" s="3">
        <v>2009</v>
      </c>
      <c r="C9170" s="3">
        <v>542</v>
      </c>
      <c r="E9170" s="3">
        <v>1.1536436000000001</v>
      </c>
      <c r="F9170" s="3">
        <v>26.948668000000001</v>
      </c>
      <c r="G9170" s="3">
        <v>3.6606740000000002</v>
      </c>
    </row>
    <row r="9171" spans="1:7">
      <c r="A9171" s="3" t="s">
        <v>16</v>
      </c>
      <c r="B9171" s="3">
        <v>2009</v>
      </c>
      <c r="C9171" s="3">
        <v>542</v>
      </c>
      <c r="E9171" s="3">
        <v>1.1536436000000001</v>
      </c>
      <c r="F9171" s="3">
        <v>26.948668000000001</v>
      </c>
      <c r="G9171" s="3">
        <v>3.5473659999999998</v>
      </c>
    </row>
    <row r="9172" spans="1:7">
      <c r="A9172" s="3" t="s">
        <v>16</v>
      </c>
      <c r="B9172" s="3">
        <v>2009</v>
      </c>
      <c r="C9172" s="3">
        <v>542</v>
      </c>
      <c r="E9172" s="3">
        <v>1.1536436000000001</v>
      </c>
      <c r="F9172" s="3">
        <v>26.948668000000001</v>
      </c>
      <c r="G9172" s="3">
        <v>3.5336859999999999</v>
      </c>
    </row>
    <row r="9173" spans="1:7">
      <c r="A9173" s="3" t="s">
        <v>16</v>
      </c>
      <c r="B9173" s="3">
        <v>2009</v>
      </c>
      <c r="C9173" s="3">
        <v>542</v>
      </c>
      <c r="E9173" s="3">
        <v>1.1536436000000001</v>
      </c>
      <c r="F9173" s="3">
        <v>26.948668000000001</v>
      </c>
      <c r="G9173" s="3">
        <v>3.139764</v>
      </c>
    </row>
    <row r="9174" spans="1:7">
      <c r="A9174" s="3" t="s">
        <v>16</v>
      </c>
      <c r="B9174" s="3">
        <v>2009</v>
      </c>
      <c r="C9174" s="3">
        <v>542</v>
      </c>
      <c r="E9174" s="3">
        <v>1.1536436000000001</v>
      </c>
      <c r="F9174" s="3">
        <v>26.948668000000001</v>
      </c>
      <c r="G9174" s="3">
        <v>3.1269279999999999</v>
      </c>
    </row>
    <row r="9175" spans="1:7">
      <c r="A9175" s="3" t="s">
        <v>16</v>
      </c>
      <c r="B9175" s="3">
        <v>2009</v>
      </c>
      <c r="C9175" s="3">
        <v>542</v>
      </c>
      <c r="E9175" s="3">
        <v>1.1536436000000001</v>
      </c>
      <c r="F9175" s="3">
        <v>26.948668000000001</v>
      </c>
      <c r="G9175" s="3">
        <v>3.1310929999999999</v>
      </c>
    </row>
    <row r="9176" spans="1:7">
      <c r="A9176" s="3" t="s">
        <v>16</v>
      </c>
      <c r="B9176" s="3">
        <v>2009</v>
      </c>
      <c r="C9176" s="3">
        <v>542</v>
      </c>
      <c r="E9176" s="3">
        <v>1.1536436000000001</v>
      </c>
      <c r="F9176" s="3">
        <v>26.948668000000001</v>
      </c>
      <c r="G9176" s="3">
        <v>3.3380890000000001</v>
      </c>
    </row>
    <row r="9177" spans="1:7">
      <c r="A9177" s="3" t="s">
        <v>16</v>
      </c>
      <c r="B9177" s="3">
        <v>2009</v>
      </c>
      <c r="C9177" s="3">
        <v>542</v>
      </c>
      <c r="E9177" s="3">
        <v>1.1536436000000001</v>
      </c>
      <c r="F9177" s="3">
        <v>26.948668000000001</v>
      </c>
      <c r="G9177" s="3">
        <v>3.5025590000000002</v>
      </c>
    </row>
    <row r="9178" spans="1:7">
      <c r="A9178" s="3" t="s">
        <v>16</v>
      </c>
      <c r="B9178" s="3">
        <v>2009</v>
      </c>
      <c r="C9178" s="3">
        <v>542</v>
      </c>
      <c r="E9178" s="3">
        <v>1.1536436000000001</v>
      </c>
      <c r="F9178" s="3">
        <v>26.948668000000001</v>
      </c>
      <c r="G9178" s="3">
        <v>3.9589099999999999</v>
      </c>
    </row>
    <row r="9179" spans="1:7">
      <c r="A9179" s="3" t="s">
        <v>16</v>
      </c>
      <c r="B9179" s="3">
        <v>2009</v>
      </c>
      <c r="C9179" s="3">
        <v>542</v>
      </c>
      <c r="E9179" s="3">
        <v>1.1536436000000001</v>
      </c>
      <c r="F9179" s="3">
        <v>26.948668000000001</v>
      </c>
      <c r="G9179" s="3">
        <v>4.1168800000000001</v>
      </c>
    </row>
    <row r="9180" spans="1:7">
      <c r="A9180" s="3" t="s">
        <v>16</v>
      </c>
      <c r="B9180" s="3">
        <v>2009</v>
      </c>
      <c r="C9180" s="3">
        <v>542</v>
      </c>
      <c r="E9180" s="3">
        <v>1.1536436000000001</v>
      </c>
      <c r="F9180" s="3">
        <v>26.948668000000001</v>
      </c>
      <c r="G9180" s="3">
        <v>4.5148659999999996</v>
      </c>
    </row>
    <row r="9181" spans="1:7">
      <c r="A9181" s="3" t="s">
        <v>16</v>
      </c>
      <c r="B9181" s="3">
        <v>2009</v>
      </c>
      <c r="C9181" s="3">
        <v>542</v>
      </c>
      <c r="E9181" s="3">
        <v>1.1536436000000001</v>
      </c>
      <c r="F9181" s="3">
        <v>26.948668000000001</v>
      </c>
      <c r="G9181" s="3">
        <v>4.7432869999999996</v>
      </c>
    </row>
    <row r="9182" spans="1:7">
      <c r="A9182" s="3" t="s">
        <v>16</v>
      </c>
      <c r="B9182" s="3">
        <v>2010</v>
      </c>
      <c r="C9182" s="3">
        <v>542</v>
      </c>
      <c r="E9182" s="3">
        <v>-0.65368473999999999</v>
      </c>
      <c r="F9182" s="3">
        <v>29.983792999999999</v>
      </c>
      <c r="G9182" s="3">
        <v>4.187106</v>
      </c>
    </row>
    <row r="9183" spans="1:7">
      <c r="A9183" s="3" t="s">
        <v>16</v>
      </c>
      <c r="B9183" s="3">
        <v>2010</v>
      </c>
      <c r="C9183" s="3">
        <v>542</v>
      </c>
      <c r="E9183" s="3">
        <v>-0.65368473999999999</v>
      </c>
      <c r="F9183" s="3">
        <v>29.983792999999999</v>
      </c>
      <c r="G9183" s="3">
        <v>4.2892849999999996</v>
      </c>
    </row>
    <row r="9184" spans="1:7">
      <c r="A9184" s="3" t="s">
        <v>16</v>
      </c>
      <c r="B9184" s="3">
        <v>2010</v>
      </c>
      <c r="C9184" s="3">
        <v>542</v>
      </c>
      <c r="E9184" s="3">
        <v>-0.65368473999999999</v>
      </c>
      <c r="F9184" s="3">
        <v>29.983792999999999</v>
      </c>
      <c r="G9184" s="3">
        <v>4.2659159999999998</v>
      </c>
    </row>
    <row r="9185" spans="1:7">
      <c r="A9185" s="3" t="s">
        <v>16</v>
      </c>
      <c r="B9185" s="3">
        <v>2010</v>
      </c>
      <c r="C9185" s="3">
        <v>542</v>
      </c>
      <c r="E9185" s="3">
        <v>-0.65368473999999999</v>
      </c>
      <c r="F9185" s="3">
        <v>29.983792999999999</v>
      </c>
      <c r="G9185" s="3">
        <v>4.2200220000000002</v>
      </c>
    </row>
    <row r="9186" spans="1:7">
      <c r="A9186" s="3" t="s">
        <v>16</v>
      </c>
      <c r="B9186" s="3">
        <v>2010</v>
      </c>
      <c r="C9186" s="3">
        <v>542</v>
      </c>
      <c r="E9186" s="3">
        <v>-0.65368473999999999</v>
      </c>
      <c r="F9186" s="3">
        <v>29.983792999999999</v>
      </c>
      <c r="G9186" s="3">
        <v>4.2962850000000001</v>
      </c>
    </row>
    <row r="9187" spans="1:7">
      <c r="A9187" s="3" t="s">
        <v>16</v>
      </c>
      <c r="B9187" s="3">
        <v>2010</v>
      </c>
      <c r="C9187" s="3">
        <v>542</v>
      </c>
      <c r="E9187" s="3">
        <v>-0.65368473999999999</v>
      </c>
      <c r="F9187" s="3">
        <v>29.983792999999999</v>
      </c>
      <c r="G9187" s="3">
        <v>4.3101849999999997</v>
      </c>
    </row>
    <row r="9188" spans="1:7">
      <c r="A9188" s="3" t="s">
        <v>16</v>
      </c>
      <c r="B9188" s="3">
        <v>2010</v>
      </c>
      <c r="C9188" s="3">
        <v>542</v>
      </c>
      <c r="E9188" s="3">
        <v>-0.65368473999999999</v>
      </c>
      <c r="F9188" s="3">
        <v>29.983792999999999</v>
      </c>
      <c r="G9188" s="3">
        <v>4.2718239999999996</v>
      </c>
    </row>
    <row r="9189" spans="1:7">
      <c r="A9189" s="3" t="s">
        <v>16</v>
      </c>
      <c r="B9189" s="3">
        <v>2010</v>
      </c>
      <c r="C9189" s="3">
        <v>542</v>
      </c>
      <c r="E9189" s="3">
        <v>-0.65368473999999999</v>
      </c>
      <c r="F9189" s="3">
        <v>29.983792999999999</v>
      </c>
      <c r="G9189" s="3">
        <v>4.2678289999999999</v>
      </c>
    </row>
    <row r="9190" spans="1:7">
      <c r="A9190" s="3" t="s">
        <v>16</v>
      </c>
      <c r="B9190" s="3">
        <v>2010</v>
      </c>
      <c r="C9190" s="3">
        <v>542</v>
      </c>
      <c r="E9190" s="3">
        <v>-0.65368473999999999</v>
      </c>
      <c r="F9190" s="3">
        <v>29.983792999999999</v>
      </c>
      <c r="G9190" s="3">
        <v>4.2483839999999997</v>
      </c>
    </row>
    <row r="9191" spans="1:7">
      <c r="A9191" s="3" t="s">
        <v>16</v>
      </c>
      <c r="B9191" s="3">
        <v>2010</v>
      </c>
      <c r="C9191" s="3">
        <v>542</v>
      </c>
      <c r="E9191" s="3">
        <v>-0.65368473999999999</v>
      </c>
      <c r="F9191" s="3">
        <v>29.983792999999999</v>
      </c>
      <c r="G9191" s="3">
        <v>4.1601710000000001</v>
      </c>
    </row>
    <row r="9192" spans="1:7">
      <c r="A9192" s="3" t="s">
        <v>16</v>
      </c>
      <c r="B9192" s="3">
        <v>2010</v>
      </c>
      <c r="C9192" s="3">
        <v>542</v>
      </c>
      <c r="E9192" s="3">
        <v>-0.65368473999999999</v>
      </c>
      <c r="F9192" s="3">
        <v>29.983792999999999</v>
      </c>
      <c r="G9192" s="3">
        <v>4.2151589999999999</v>
      </c>
    </row>
    <row r="9193" spans="1:7">
      <c r="A9193" s="3" t="s">
        <v>16</v>
      </c>
      <c r="B9193" s="3">
        <v>2010</v>
      </c>
      <c r="C9193" s="3">
        <v>542</v>
      </c>
      <c r="E9193" s="3">
        <v>-0.65368473999999999</v>
      </c>
      <c r="F9193" s="3">
        <v>29.983792999999999</v>
      </c>
      <c r="G9193" s="3">
        <v>4.1764159999999997</v>
      </c>
    </row>
    <row r="9194" spans="1:7">
      <c r="A9194" s="3" t="s">
        <v>16</v>
      </c>
      <c r="B9194" s="3">
        <v>2011</v>
      </c>
      <c r="C9194" s="3">
        <v>542</v>
      </c>
      <c r="E9194" s="3">
        <v>0.80032431999999998</v>
      </c>
      <c r="F9194" s="3">
        <v>29.48996</v>
      </c>
      <c r="G9194" s="3">
        <v>4.5058309999999997</v>
      </c>
    </row>
    <row r="9195" spans="1:7">
      <c r="A9195" s="3" t="s">
        <v>16</v>
      </c>
      <c r="B9195" s="3">
        <v>2011</v>
      </c>
      <c r="C9195" s="3">
        <v>542</v>
      </c>
      <c r="E9195" s="3">
        <v>0.80032431999999998</v>
      </c>
      <c r="F9195" s="3">
        <v>29.48996</v>
      </c>
      <c r="G9195" s="3">
        <v>4.5586310000000001</v>
      </c>
    </row>
    <row r="9196" spans="1:7">
      <c r="A9196" s="3" t="s">
        <v>16</v>
      </c>
      <c r="B9196" s="3">
        <v>2011</v>
      </c>
      <c r="C9196" s="3">
        <v>542</v>
      </c>
      <c r="E9196" s="3">
        <v>0.80032431999999998</v>
      </c>
      <c r="F9196" s="3">
        <v>29.48996</v>
      </c>
      <c r="G9196" s="3">
        <v>4.6254629999999999</v>
      </c>
    </row>
    <row r="9197" spans="1:7">
      <c r="A9197" s="3" t="s">
        <v>16</v>
      </c>
      <c r="B9197" s="3">
        <v>2011</v>
      </c>
      <c r="C9197" s="3">
        <v>542</v>
      </c>
      <c r="E9197" s="3">
        <v>0.80032431999999998</v>
      </c>
      <c r="F9197" s="3">
        <v>29.48996</v>
      </c>
      <c r="G9197" s="3">
        <v>4.569134</v>
      </c>
    </row>
    <row r="9198" spans="1:7">
      <c r="A9198" s="3" t="s">
        <v>16</v>
      </c>
      <c r="B9198" s="3">
        <v>2011</v>
      </c>
      <c r="C9198" s="3">
        <v>542</v>
      </c>
      <c r="E9198" s="3">
        <v>0.80032431999999998</v>
      </c>
      <c r="F9198" s="3">
        <v>29.48996</v>
      </c>
      <c r="G9198" s="3">
        <v>4.543107</v>
      </c>
    </row>
    <row r="9199" spans="1:7">
      <c r="A9199" s="3" t="s">
        <v>16</v>
      </c>
      <c r="B9199" s="3">
        <v>2011</v>
      </c>
      <c r="C9199" s="3">
        <v>542</v>
      </c>
      <c r="E9199" s="3">
        <v>0.80032431999999998</v>
      </c>
      <c r="F9199" s="3">
        <v>29.48996</v>
      </c>
      <c r="G9199" s="3">
        <v>4.5038229999999997</v>
      </c>
    </row>
    <row r="9200" spans="1:7">
      <c r="A9200" s="3" t="s">
        <v>16</v>
      </c>
      <c r="B9200" s="3">
        <v>2011</v>
      </c>
      <c r="C9200" s="3">
        <v>542</v>
      </c>
      <c r="E9200" s="3">
        <v>0.80032431999999998</v>
      </c>
      <c r="F9200" s="3">
        <v>29.48996</v>
      </c>
      <c r="G9200" s="3">
        <v>4.481338</v>
      </c>
    </row>
    <row r="9201" spans="1:7">
      <c r="A9201" s="3" t="s">
        <v>16</v>
      </c>
      <c r="B9201" s="3">
        <v>2011</v>
      </c>
      <c r="C9201" s="3">
        <v>542</v>
      </c>
      <c r="E9201" s="3">
        <v>0.80032431999999998</v>
      </c>
      <c r="F9201" s="3">
        <v>29.48996</v>
      </c>
      <c r="G9201" s="3">
        <v>4.4416799999999999</v>
      </c>
    </row>
    <row r="9202" spans="1:7">
      <c r="A9202" s="3" t="s">
        <v>16</v>
      </c>
      <c r="B9202" s="3">
        <v>2011</v>
      </c>
      <c r="C9202" s="3">
        <v>542</v>
      </c>
      <c r="E9202" s="3">
        <v>0.80032431999999998</v>
      </c>
      <c r="F9202" s="3">
        <v>29.48996</v>
      </c>
      <c r="G9202" s="3">
        <v>4.1732469999999999</v>
      </c>
    </row>
    <row r="9203" spans="1:7">
      <c r="A9203" s="3" t="s">
        <v>16</v>
      </c>
      <c r="B9203" s="3">
        <v>2011</v>
      </c>
      <c r="C9203" s="3">
        <v>542</v>
      </c>
      <c r="E9203" s="3">
        <v>0.80032431999999998</v>
      </c>
      <c r="F9203" s="3">
        <v>29.48996</v>
      </c>
      <c r="G9203" s="3">
        <v>3.802994</v>
      </c>
    </row>
    <row r="9204" spans="1:7">
      <c r="A9204" s="3" t="s">
        <v>16</v>
      </c>
      <c r="B9204" s="3">
        <v>2011</v>
      </c>
      <c r="C9204" s="3">
        <v>542</v>
      </c>
      <c r="E9204" s="3">
        <v>0.80032431999999998</v>
      </c>
      <c r="F9204" s="3">
        <v>29.48996</v>
      </c>
      <c r="G9204" s="3">
        <v>3.7706780000000002</v>
      </c>
    </row>
    <row r="9205" spans="1:7">
      <c r="A9205" s="3" t="s">
        <v>16</v>
      </c>
      <c r="B9205" s="3">
        <v>2011</v>
      </c>
      <c r="C9205" s="3">
        <v>542</v>
      </c>
      <c r="E9205" s="3">
        <v>0.80032431999999998</v>
      </c>
      <c r="F9205" s="3">
        <v>29.48996</v>
      </c>
      <c r="G9205" s="3">
        <v>3.3814510000000002</v>
      </c>
    </row>
    <row r="9206" spans="1:7">
      <c r="A9206" s="3" t="s">
        <v>16</v>
      </c>
      <c r="B9206" s="3">
        <v>2012</v>
      </c>
      <c r="C9206" s="3">
        <v>542</v>
      </c>
      <c r="E9206" s="3">
        <v>0.94894338</v>
      </c>
      <c r="F9206" s="3">
        <v>33.061248999999997</v>
      </c>
      <c r="G9206" s="3">
        <v>4.0844399999999998</v>
      </c>
    </row>
    <row r="9207" spans="1:7">
      <c r="A9207" s="3" t="s">
        <v>16</v>
      </c>
      <c r="B9207" s="3">
        <v>2012</v>
      </c>
      <c r="C9207" s="3">
        <v>542</v>
      </c>
      <c r="E9207" s="3">
        <v>0.94894338</v>
      </c>
      <c r="F9207" s="3">
        <v>33.061248999999997</v>
      </c>
      <c r="G9207" s="3">
        <v>4.0232020000000004</v>
      </c>
    </row>
    <row r="9208" spans="1:7">
      <c r="A9208" s="3" t="s">
        <v>16</v>
      </c>
      <c r="B9208" s="3">
        <v>2012</v>
      </c>
      <c r="C9208" s="3">
        <v>542</v>
      </c>
      <c r="E9208" s="3">
        <v>0.94894338</v>
      </c>
      <c r="F9208" s="3">
        <v>33.061248999999997</v>
      </c>
      <c r="G9208" s="3">
        <v>3.9437120000000001</v>
      </c>
    </row>
    <row r="9209" spans="1:7">
      <c r="A9209" s="3" t="s">
        <v>16</v>
      </c>
      <c r="B9209" s="3">
        <v>2012</v>
      </c>
      <c r="C9209" s="3">
        <v>542</v>
      </c>
      <c r="E9209" s="3">
        <v>0.94894338</v>
      </c>
      <c r="F9209" s="3">
        <v>33.061248999999997</v>
      </c>
      <c r="G9209" s="3">
        <v>3.930037</v>
      </c>
    </row>
    <row r="9210" spans="1:7">
      <c r="A9210" s="3" t="s">
        <v>16</v>
      </c>
      <c r="B9210" s="3">
        <v>2012</v>
      </c>
      <c r="C9210" s="3">
        <v>542</v>
      </c>
      <c r="E9210" s="3">
        <v>0.94894338</v>
      </c>
      <c r="F9210" s="3">
        <v>33.061248999999997</v>
      </c>
      <c r="G9210" s="3">
        <v>3.9999750000000001</v>
      </c>
    </row>
    <row r="9211" spans="1:7">
      <c r="A9211" s="3" t="s">
        <v>16</v>
      </c>
      <c r="B9211" s="3">
        <v>2012</v>
      </c>
      <c r="C9211" s="3">
        <v>542</v>
      </c>
      <c r="E9211" s="3">
        <v>0.94894338</v>
      </c>
      <c r="F9211" s="3">
        <v>33.061248999999997</v>
      </c>
      <c r="G9211" s="3">
        <v>3.790276</v>
      </c>
    </row>
    <row r="9212" spans="1:7">
      <c r="A9212" s="3" t="s">
        <v>16</v>
      </c>
      <c r="B9212" s="3">
        <v>2012</v>
      </c>
      <c r="C9212" s="3">
        <v>542</v>
      </c>
      <c r="E9212" s="3">
        <v>0.94894338</v>
      </c>
      <c r="F9212" s="3">
        <v>33.061248999999997</v>
      </c>
      <c r="G9212" s="3">
        <v>3.712278</v>
      </c>
    </row>
    <row r="9213" spans="1:7">
      <c r="A9213" s="3" t="s">
        <v>16</v>
      </c>
      <c r="B9213" s="3">
        <v>2012</v>
      </c>
      <c r="C9213" s="3">
        <v>542</v>
      </c>
      <c r="E9213" s="3">
        <v>0.94894338</v>
      </c>
      <c r="F9213" s="3">
        <v>33.061248999999997</v>
      </c>
      <c r="G9213" s="3">
        <v>3.4877229999999999</v>
      </c>
    </row>
    <row r="9214" spans="1:7">
      <c r="A9214" s="3" t="s">
        <v>16</v>
      </c>
      <c r="B9214" s="3">
        <v>2012</v>
      </c>
      <c r="C9214" s="3">
        <v>542</v>
      </c>
      <c r="E9214" s="3">
        <v>0.94894338</v>
      </c>
      <c r="F9214" s="3">
        <v>33.061248999999997</v>
      </c>
      <c r="G9214" s="3">
        <v>3.5268959999999998</v>
      </c>
    </row>
    <row r="9215" spans="1:7">
      <c r="A9215" s="3" t="s">
        <v>16</v>
      </c>
      <c r="B9215" s="3">
        <v>2012</v>
      </c>
      <c r="C9215" s="3">
        <v>542</v>
      </c>
      <c r="E9215" s="3">
        <v>0.94894338</v>
      </c>
      <c r="F9215" s="3">
        <v>33.061248999999997</v>
      </c>
      <c r="G9215" s="3">
        <v>3.3352189999999999</v>
      </c>
    </row>
    <row r="9216" spans="1:7">
      <c r="A9216" s="3" t="s">
        <v>16</v>
      </c>
      <c r="B9216" s="3">
        <v>2012</v>
      </c>
      <c r="C9216" s="3">
        <v>542</v>
      </c>
      <c r="E9216" s="3">
        <v>0.94894338</v>
      </c>
      <c r="F9216" s="3">
        <v>33.061248999999997</v>
      </c>
      <c r="G9216" s="3">
        <v>3.251099</v>
      </c>
    </row>
    <row r="9217" spans="1:7">
      <c r="A9217" s="3" t="s">
        <v>16</v>
      </c>
      <c r="B9217" s="3">
        <v>2012</v>
      </c>
      <c r="C9217" s="3">
        <v>542</v>
      </c>
      <c r="E9217" s="3">
        <v>0.94894338</v>
      </c>
      <c r="F9217" s="3">
        <v>33.061248999999997</v>
      </c>
      <c r="G9217" s="3">
        <v>3.1803759999999999</v>
      </c>
    </row>
    <row r="9218" spans="1:7">
      <c r="A9218" s="3" t="s">
        <v>16</v>
      </c>
      <c r="B9218" s="3">
        <v>2013</v>
      </c>
      <c r="C9218" s="3">
        <v>542</v>
      </c>
      <c r="E9218" s="3">
        <v>0.78733050999999998</v>
      </c>
      <c r="F9218" s="3">
        <v>35.038960000000003</v>
      </c>
      <c r="G9218" s="3">
        <v>3.725171</v>
      </c>
    </row>
    <row r="9219" spans="1:7">
      <c r="A9219" s="3" t="s">
        <v>16</v>
      </c>
      <c r="B9219" s="3">
        <v>2013</v>
      </c>
      <c r="C9219" s="3">
        <v>542</v>
      </c>
      <c r="E9219" s="3">
        <v>0.78733050999999998</v>
      </c>
      <c r="F9219" s="3">
        <v>35.038960000000003</v>
      </c>
      <c r="G9219" s="3">
        <v>3.6917089999999999</v>
      </c>
    </row>
    <row r="9220" spans="1:7">
      <c r="A9220" s="3" t="s">
        <v>16</v>
      </c>
      <c r="B9220" s="3">
        <v>2013</v>
      </c>
      <c r="C9220" s="3">
        <v>542</v>
      </c>
      <c r="E9220" s="3">
        <v>0.78733050999999998</v>
      </c>
      <c r="F9220" s="3">
        <v>35.038960000000003</v>
      </c>
      <c r="G9220" s="3">
        <v>3.7081620000000002</v>
      </c>
    </row>
    <row r="9221" spans="1:7">
      <c r="A9221" s="3" t="s">
        <v>16</v>
      </c>
      <c r="B9221" s="3">
        <v>2013</v>
      </c>
      <c r="C9221" s="3">
        <v>542</v>
      </c>
      <c r="E9221" s="3">
        <v>0.78733050999999998</v>
      </c>
      <c r="F9221" s="3">
        <v>35.038960000000003</v>
      </c>
      <c r="G9221" s="3">
        <v>3.7237399999999998</v>
      </c>
    </row>
    <row r="9222" spans="1:7">
      <c r="A9222" s="3" t="s">
        <v>16</v>
      </c>
      <c r="B9222" s="3">
        <v>2013</v>
      </c>
      <c r="C9222" s="3">
        <v>542</v>
      </c>
      <c r="E9222" s="3">
        <v>0.78733050999999998</v>
      </c>
      <c r="F9222" s="3">
        <v>35.038960000000003</v>
      </c>
      <c r="G9222" s="3">
        <v>3.5798800000000002</v>
      </c>
    </row>
    <row r="9223" spans="1:7">
      <c r="A9223" s="3" t="s">
        <v>16</v>
      </c>
      <c r="B9223" s="3">
        <v>2013</v>
      </c>
      <c r="C9223" s="3">
        <v>542</v>
      </c>
      <c r="E9223" s="3">
        <v>0.78733050999999998</v>
      </c>
      <c r="F9223" s="3">
        <v>35.038960000000003</v>
      </c>
      <c r="G9223" s="3">
        <v>3.525455</v>
      </c>
    </row>
    <row r="9224" spans="1:7">
      <c r="A9224" s="3" t="s">
        <v>16</v>
      </c>
      <c r="B9224" s="3">
        <v>2013</v>
      </c>
      <c r="C9224" s="3">
        <v>542</v>
      </c>
      <c r="E9224" s="3">
        <v>0.78733050999999998</v>
      </c>
      <c r="F9224" s="3">
        <v>35.038960000000003</v>
      </c>
      <c r="G9224" s="3">
        <v>3.3302130000000001</v>
      </c>
    </row>
    <row r="9225" spans="1:7">
      <c r="A9225" s="3" t="s">
        <v>16</v>
      </c>
      <c r="B9225" s="3">
        <v>2013</v>
      </c>
      <c r="C9225" s="3">
        <v>542</v>
      </c>
      <c r="E9225" s="3">
        <v>0.78733050999999998</v>
      </c>
      <c r="F9225" s="3">
        <v>35.038960000000003</v>
      </c>
      <c r="G9225" s="3">
        <v>3.5042260000000001</v>
      </c>
    </row>
    <row r="9226" spans="1:7">
      <c r="A9226" s="3" t="s">
        <v>16</v>
      </c>
      <c r="B9226" s="3">
        <v>2013</v>
      </c>
      <c r="C9226" s="3">
        <v>542</v>
      </c>
      <c r="E9226" s="3">
        <v>0.78733050999999998</v>
      </c>
      <c r="F9226" s="3">
        <v>35.038960000000003</v>
      </c>
      <c r="G9226" s="3">
        <v>3.4196710000000001</v>
      </c>
    </row>
    <row r="9227" spans="1:7">
      <c r="A9227" s="3" t="s">
        <v>16</v>
      </c>
      <c r="B9227" s="3">
        <v>2013</v>
      </c>
      <c r="C9227" s="3">
        <v>542</v>
      </c>
      <c r="E9227" s="3">
        <v>0.78733050999999998</v>
      </c>
      <c r="F9227" s="3">
        <v>35.038960000000003</v>
      </c>
      <c r="G9227" s="3">
        <v>3.4196710000000001</v>
      </c>
    </row>
    <row r="9228" spans="1:7">
      <c r="A9228" s="3" t="s">
        <v>16</v>
      </c>
      <c r="B9228" s="3">
        <v>2013</v>
      </c>
      <c r="C9228" s="3">
        <v>542</v>
      </c>
      <c r="E9228" s="3">
        <v>0.78733050999999998</v>
      </c>
      <c r="F9228" s="3">
        <v>35.038960000000003</v>
      </c>
      <c r="G9228" s="3">
        <v>3.4196710000000001</v>
      </c>
    </row>
    <row r="9229" spans="1:7">
      <c r="A9229" s="3" t="s">
        <v>16</v>
      </c>
      <c r="B9229" s="3">
        <v>2013</v>
      </c>
      <c r="C9229" s="3">
        <v>542</v>
      </c>
      <c r="E9229" s="3">
        <v>0.78733050999999998</v>
      </c>
      <c r="F9229" s="3">
        <v>35.038960000000003</v>
      </c>
      <c r="G9229" s="3">
        <v>3.4196710000000001</v>
      </c>
    </row>
    <row r="9230" spans="1:7">
      <c r="A9230" s="3" t="s">
        <v>16</v>
      </c>
      <c r="B9230" s="3">
        <v>2014</v>
      </c>
      <c r="C9230" s="3">
        <v>542</v>
      </c>
      <c r="E9230" s="3">
        <v>-0.19881462</v>
      </c>
      <c r="F9230" s="3">
        <v>37.686084999999999</v>
      </c>
      <c r="G9230" s="3">
        <v>3.6792850000000001</v>
      </c>
    </row>
    <row r="9231" spans="1:7">
      <c r="A9231" s="3" t="s">
        <v>16</v>
      </c>
      <c r="B9231" s="3">
        <v>2014</v>
      </c>
      <c r="C9231" s="3">
        <v>542</v>
      </c>
      <c r="E9231" s="3">
        <v>-0.19881462</v>
      </c>
      <c r="F9231" s="3">
        <v>37.686084999999999</v>
      </c>
      <c r="G9231" s="3">
        <v>3.6857530000000001</v>
      </c>
    </row>
    <row r="9232" spans="1:7">
      <c r="A9232" s="3" t="s">
        <v>16</v>
      </c>
      <c r="B9232" s="3">
        <v>2014</v>
      </c>
      <c r="C9232" s="3">
        <v>542</v>
      </c>
      <c r="E9232" s="3">
        <v>-0.19881462</v>
      </c>
      <c r="F9232" s="3">
        <v>37.686084999999999</v>
      </c>
      <c r="G9232" s="3">
        <v>3.6604920000000001</v>
      </c>
    </row>
    <row r="9233" spans="1:7">
      <c r="A9233" s="3" t="s">
        <v>16</v>
      </c>
      <c r="B9233" s="3">
        <v>2014</v>
      </c>
      <c r="C9233" s="3">
        <v>542</v>
      </c>
      <c r="E9233" s="3">
        <v>-0.19881462</v>
      </c>
      <c r="F9233" s="3">
        <v>37.686084999999999</v>
      </c>
      <c r="G9233" s="3">
        <v>3.6758090000000001</v>
      </c>
    </row>
    <row r="9234" spans="1:7">
      <c r="A9234" s="3" t="s">
        <v>16</v>
      </c>
      <c r="B9234" s="3">
        <v>2014</v>
      </c>
      <c r="C9234" s="3">
        <v>542</v>
      </c>
      <c r="E9234" s="3">
        <v>-0.19881462</v>
      </c>
      <c r="F9234" s="3">
        <v>37.686084999999999</v>
      </c>
      <c r="G9234" s="3">
        <v>3.7356319999999998</v>
      </c>
    </row>
    <row r="9235" spans="1:7">
      <c r="A9235" s="3" t="s">
        <v>16</v>
      </c>
      <c r="B9235" s="3">
        <v>2014</v>
      </c>
      <c r="C9235" s="3">
        <v>542</v>
      </c>
      <c r="E9235" s="3">
        <v>-0.19881462</v>
      </c>
      <c r="F9235" s="3">
        <v>37.686084999999999</v>
      </c>
      <c r="G9235" s="3">
        <v>3.6524209999999999</v>
      </c>
    </row>
    <row r="9236" spans="1:7">
      <c r="A9236" s="3" t="s">
        <v>16</v>
      </c>
      <c r="B9236" s="3">
        <v>2014</v>
      </c>
      <c r="C9236" s="3">
        <v>542</v>
      </c>
      <c r="E9236" s="3">
        <v>-0.19881462</v>
      </c>
      <c r="F9236" s="3">
        <v>37.686084999999999</v>
      </c>
      <c r="G9236" s="3">
        <v>3.659583</v>
      </c>
    </row>
    <row r="9237" spans="1:7">
      <c r="A9237" s="3" t="s">
        <v>16</v>
      </c>
      <c r="B9237" s="3">
        <v>2014</v>
      </c>
      <c r="C9237" s="3">
        <v>542</v>
      </c>
      <c r="E9237" s="3">
        <v>-0.19881462</v>
      </c>
      <c r="F9237" s="3">
        <v>37.686084999999999</v>
      </c>
      <c r="G9237" s="3">
        <v>3.703973</v>
      </c>
    </row>
    <row r="9238" spans="1:7">
      <c r="A9238" s="3" t="s">
        <v>16</v>
      </c>
      <c r="B9238" s="3">
        <v>2014</v>
      </c>
      <c r="C9238" s="3">
        <v>542</v>
      </c>
      <c r="E9238" s="3">
        <v>-0.19881462</v>
      </c>
      <c r="F9238" s="3">
        <v>37.686084999999999</v>
      </c>
      <c r="G9238" s="3">
        <v>3.7204229999999998</v>
      </c>
    </row>
    <row r="9239" spans="1:7">
      <c r="A9239" s="3" t="s">
        <v>16</v>
      </c>
      <c r="B9239" s="3">
        <v>2014</v>
      </c>
      <c r="C9239" s="3">
        <v>542</v>
      </c>
      <c r="E9239" s="3">
        <v>-0.19881462</v>
      </c>
      <c r="F9239" s="3">
        <v>37.686084999999999</v>
      </c>
      <c r="G9239" s="3">
        <v>3.7389160000000001</v>
      </c>
    </row>
    <row r="9240" spans="1:7">
      <c r="A9240" s="3" t="s">
        <v>16</v>
      </c>
      <c r="B9240" s="3">
        <v>2014</v>
      </c>
      <c r="C9240" s="3">
        <v>542</v>
      </c>
      <c r="E9240" s="3">
        <v>-0.19881462</v>
      </c>
      <c r="F9240" s="3">
        <v>37.686084999999999</v>
      </c>
      <c r="G9240" s="3">
        <v>3.664091</v>
      </c>
    </row>
    <row r="9241" spans="1:7">
      <c r="A9241" s="3" t="s">
        <v>16</v>
      </c>
      <c r="B9241" s="3">
        <v>2014</v>
      </c>
      <c r="C9241" s="3">
        <v>542</v>
      </c>
      <c r="E9241" s="3">
        <v>-0.19881462</v>
      </c>
      <c r="F9241" s="3">
        <v>37.686084999999999</v>
      </c>
      <c r="G9241" s="3">
        <v>3.54034</v>
      </c>
    </row>
    <row r="9242" spans="1:7">
      <c r="A9242" s="3" t="s">
        <v>16</v>
      </c>
      <c r="B9242" s="3">
        <v>2015</v>
      </c>
      <c r="C9242" s="3">
        <v>542</v>
      </c>
      <c r="E9242" s="3">
        <v>-0.30981555999999999</v>
      </c>
      <c r="F9242" s="3">
        <v>39.707496999999996</v>
      </c>
      <c r="G9242" s="3">
        <v>3.6946099999999999</v>
      </c>
    </row>
    <row r="9243" spans="1:7">
      <c r="A9243" s="3" t="s">
        <v>16</v>
      </c>
      <c r="B9243" s="3">
        <v>2015</v>
      </c>
      <c r="C9243" s="3">
        <v>542</v>
      </c>
      <c r="E9243" s="3">
        <v>-0.30981555999999999</v>
      </c>
      <c r="F9243" s="3">
        <v>39.707496999999996</v>
      </c>
      <c r="G9243" s="3">
        <v>3.7274310000000002</v>
      </c>
    </row>
    <row r="9244" spans="1:7">
      <c r="A9244" s="3" t="s">
        <v>16</v>
      </c>
      <c r="B9244" s="3">
        <v>2015</v>
      </c>
      <c r="C9244" s="3">
        <v>542</v>
      </c>
      <c r="E9244" s="3">
        <v>-0.30981555999999999</v>
      </c>
      <c r="F9244" s="3">
        <v>39.707496999999996</v>
      </c>
      <c r="G9244" s="3">
        <v>3.6366290000000001</v>
      </c>
    </row>
    <row r="9245" spans="1:7">
      <c r="A9245" s="3" t="s">
        <v>16</v>
      </c>
      <c r="B9245" s="3">
        <v>2015</v>
      </c>
      <c r="C9245" s="3">
        <v>542</v>
      </c>
      <c r="E9245" s="3">
        <v>-0.30981555999999999</v>
      </c>
      <c r="F9245" s="3">
        <v>39.707496999999996</v>
      </c>
      <c r="G9245" s="3">
        <v>3.5941329999999998</v>
      </c>
    </row>
    <row r="9246" spans="1:7">
      <c r="A9246" s="3" t="s">
        <v>16</v>
      </c>
      <c r="B9246" s="3">
        <v>2015</v>
      </c>
      <c r="C9246" s="3">
        <v>542</v>
      </c>
      <c r="E9246" s="3">
        <v>-0.30981555999999999</v>
      </c>
      <c r="F9246" s="3">
        <v>39.707496999999996</v>
      </c>
      <c r="G9246" s="3">
        <v>3.4947650000000001</v>
      </c>
    </row>
    <row r="9247" spans="1:7">
      <c r="A9247" s="3" t="s">
        <v>16</v>
      </c>
      <c r="B9247" s="3">
        <v>2015</v>
      </c>
      <c r="C9247" s="3">
        <v>542</v>
      </c>
      <c r="E9247" s="3">
        <v>-0.30981555999999999</v>
      </c>
      <c r="F9247" s="3">
        <v>39.707496999999996</v>
      </c>
      <c r="G9247" s="3">
        <v>3.4112490000000002</v>
      </c>
    </row>
    <row r="9248" spans="1:7">
      <c r="A9248" s="3" t="s">
        <v>16</v>
      </c>
      <c r="B9248" s="3">
        <v>2015</v>
      </c>
      <c r="C9248" s="3">
        <v>542</v>
      </c>
      <c r="E9248" s="3">
        <v>-0.30981555999999999</v>
      </c>
      <c r="F9248" s="3">
        <v>39.707496999999996</v>
      </c>
      <c r="G9248" s="3">
        <v>3.3116729999999999</v>
      </c>
    </row>
    <row r="9249" spans="1:7">
      <c r="A9249" s="3" t="s">
        <v>16</v>
      </c>
      <c r="B9249" s="3">
        <v>2015</v>
      </c>
      <c r="C9249" s="3">
        <v>542</v>
      </c>
      <c r="E9249" s="3">
        <v>-0.30981555999999999</v>
      </c>
      <c r="F9249" s="3">
        <v>39.707496999999996</v>
      </c>
      <c r="G9249" s="3">
        <v>3.266216</v>
      </c>
    </row>
    <row r="9250" spans="1:7">
      <c r="A9250" s="3" t="s">
        <v>16</v>
      </c>
      <c r="B9250" s="3">
        <v>2015</v>
      </c>
      <c r="C9250" s="3">
        <v>542</v>
      </c>
      <c r="E9250" s="3">
        <v>-0.30981555999999999</v>
      </c>
      <c r="F9250" s="3">
        <v>39.707496999999996</v>
      </c>
      <c r="G9250" s="3">
        <v>3.1992799999999999</v>
      </c>
    </row>
    <row r="9251" spans="1:7">
      <c r="A9251" s="3" t="s">
        <v>16</v>
      </c>
      <c r="B9251" s="3">
        <v>2015</v>
      </c>
      <c r="C9251" s="3">
        <v>542</v>
      </c>
      <c r="E9251" s="3">
        <v>-0.30981555999999999</v>
      </c>
      <c r="F9251" s="3">
        <v>39.707496999999996</v>
      </c>
      <c r="G9251" s="3">
        <v>2.9238490000000001</v>
      </c>
    </row>
    <row r="9252" spans="1:7">
      <c r="A9252" s="3" t="s">
        <v>16</v>
      </c>
      <c r="B9252" s="3">
        <v>2015</v>
      </c>
      <c r="C9252" s="3">
        <v>542</v>
      </c>
      <c r="E9252" s="3">
        <v>-0.30981555999999999</v>
      </c>
      <c r="F9252" s="3">
        <v>39.707496999999996</v>
      </c>
      <c r="G9252" s="3">
        <v>2.8602560000000001</v>
      </c>
    </row>
    <row r="9253" spans="1:7">
      <c r="A9253" s="3" t="s">
        <v>16</v>
      </c>
      <c r="B9253" s="3">
        <v>2015</v>
      </c>
      <c r="C9253" s="3">
        <v>542</v>
      </c>
      <c r="E9253" s="3">
        <v>-0.30981555999999999</v>
      </c>
      <c r="F9253" s="3">
        <v>39.707496999999996</v>
      </c>
      <c r="G9253" s="3">
        <v>2.8496160000000001</v>
      </c>
    </row>
    <row r="9254" spans="1:7">
      <c r="A9254" s="3" t="s">
        <v>16</v>
      </c>
      <c r="B9254" s="3">
        <v>2016</v>
      </c>
      <c r="C9254" s="3">
        <v>542</v>
      </c>
      <c r="E9254" s="3">
        <v>-0.42707992</v>
      </c>
      <c r="F9254" s="3">
        <v>40.783577000000001</v>
      </c>
    </row>
    <row r="9255" spans="1:7">
      <c r="A9255" s="3" t="s">
        <v>16</v>
      </c>
      <c r="B9255" s="3">
        <v>2016</v>
      </c>
      <c r="C9255" s="3">
        <v>542</v>
      </c>
      <c r="E9255" s="3">
        <v>-0.42707992</v>
      </c>
      <c r="F9255" s="3">
        <v>40.783577000000001</v>
      </c>
      <c r="G9255" s="3">
        <v>2.842311</v>
      </c>
    </row>
    <row r="9256" spans="1:7">
      <c r="A9256" s="3" t="s">
        <v>16</v>
      </c>
      <c r="B9256" s="3">
        <v>2016</v>
      </c>
      <c r="C9256" s="3">
        <v>542</v>
      </c>
      <c r="E9256" s="3">
        <v>-0.42707992</v>
      </c>
      <c r="F9256" s="3">
        <v>40.783577000000001</v>
      </c>
      <c r="G9256" s="3">
        <v>2.8088389999999999</v>
      </c>
    </row>
    <row r="9257" spans="1:7">
      <c r="A9257" s="3" t="s">
        <v>16</v>
      </c>
      <c r="B9257" s="3">
        <v>2016</v>
      </c>
      <c r="C9257" s="3">
        <v>542</v>
      </c>
      <c r="E9257" s="3">
        <v>-0.42707992</v>
      </c>
      <c r="F9257" s="3">
        <v>40.783577000000001</v>
      </c>
      <c r="G9257" s="3">
        <v>2.7871419999999998</v>
      </c>
    </row>
    <row r="9258" spans="1:7">
      <c r="A9258" s="3" t="s">
        <v>16</v>
      </c>
      <c r="B9258" s="3">
        <v>2016</v>
      </c>
      <c r="C9258" s="3">
        <v>542</v>
      </c>
      <c r="E9258" s="3">
        <v>-0.42707992</v>
      </c>
      <c r="F9258" s="3">
        <v>40.783577000000001</v>
      </c>
      <c r="G9258" s="3">
        <v>2.8028780000000002</v>
      </c>
    </row>
    <row r="9259" spans="1:7">
      <c r="A9259" s="3" t="s">
        <v>16</v>
      </c>
      <c r="B9259" s="3">
        <v>2016</v>
      </c>
      <c r="C9259" s="3">
        <v>542</v>
      </c>
      <c r="E9259" s="3">
        <v>-0.42707992</v>
      </c>
      <c r="F9259" s="3">
        <v>40.783577000000001</v>
      </c>
      <c r="G9259" s="3">
        <v>2.7590509999999999</v>
      </c>
    </row>
    <row r="9260" spans="1:7">
      <c r="A9260" s="3" t="s">
        <v>16</v>
      </c>
      <c r="B9260" s="3">
        <v>2016</v>
      </c>
      <c r="C9260" s="3">
        <v>542</v>
      </c>
      <c r="E9260" s="3">
        <v>-0.42707992</v>
      </c>
      <c r="F9260" s="3">
        <v>40.783577000000001</v>
      </c>
      <c r="G9260" s="3">
        <v>2.6033659999999998</v>
      </c>
    </row>
    <row r="9261" spans="1:7">
      <c r="A9261" s="3" t="s">
        <v>16</v>
      </c>
      <c r="B9261" s="3">
        <v>2016</v>
      </c>
      <c r="C9261" s="3">
        <v>542</v>
      </c>
      <c r="E9261" s="3">
        <v>-0.42707992</v>
      </c>
      <c r="F9261" s="3">
        <v>40.783577000000001</v>
      </c>
      <c r="G9261" s="3">
        <v>2.6169340000000001</v>
      </c>
    </row>
    <row r="9262" spans="1:7">
      <c r="A9262" s="3" t="s">
        <v>16</v>
      </c>
      <c r="B9262" s="3">
        <v>2016</v>
      </c>
      <c r="C9262" s="3">
        <v>542</v>
      </c>
      <c r="E9262" s="3">
        <v>-0.42707992</v>
      </c>
      <c r="F9262" s="3">
        <v>40.783577000000001</v>
      </c>
      <c r="G9262" s="3">
        <v>2.5775570000000001</v>
      </c>
    </row>
    <row r="9263" spans="1:7">
      <c r="A9263" s="3" t="s">
        <v>16</v>
      </c>
      <c r="B9263" s="3">
        <v>2016</v>
      </c>
      <c r="C9263" s="3">
        <v>542</v>
      </c>
      <c r="E9263" s="3">
        <v>-0.42707992</v>
      </c>
      <c r="F9263" s="3">
        <v>40.783577000000001</v>
      </c>
      <c r="G9263" s="3">
        <v>2.5674510000000001</v>
      </c>
    </row>
    <row r="9264" spans="1:7">
      <c r="A9264" s="3" t="s">
        <v>16</v>
      </c>
      <c r="B9264" s="3">
        <v>2016</v>
      </c>
      <c r="C9264" s="3">
        <v>542</v>
      </c>
      <c r="E9264" s="3">
        <v>-0.42707992</v>
      </c>
      <c r="F9264" s="3">
        <v>40.783577000000001</v>
      </c>
      <c r="G9264" s="3">
        <v>2.5791330000000001</v>
      </c>
    </row>
    <row r="9265" spans="1:7">
      <c r="A9265" s="3" t="s">
        <v>16</v>
      </c>
      <c r="B9265" s="3">
        <v>2016</v>
      </c>
      <c r="C9265" s="3">
        <v>542</v>
      </c>
      <c r="E9265" s="3">
        <v>-0.42707992</v>
      </c>
      <c r="F9265" s="3">
        <v>40.783577000000001</v>
      </c>
      <c r="G9265" s="3">
        <v>2.496772</v>
      </c>
    </row>
    <row r="9266" spans="1:7">
      <c r="A9266" s="3" t="s">
        <v>16</v>
      </c>
      <c r="B9266" s="3">
        <v>2017</v>
      </c>
      <c r="C9266" s="3">
        <v>542</v>
      </c>
      <c r="E9266" s="3">
        <v>-0.28034914</v>
      </c>
      <c r="F9266" s="3">
        <v>41.217167000000003</v>
      </c>
      <c r="G9266" s="3">
        <v>2.532518</v>
      </c>
    </row>
    <row r="9267" spans="1:7">
      <c r="A9267" s="3" t="s">
        <v>16</v>
      </c>
      <c r="B9267" s="3">
        <v>2017</v>
      </c>
      <c r="C9267" s="3">
        <v>542</v>
      </c>
      <c r="E9267" s="3">
        <v>-0.28034914</v>
      </c>
      <c r="F9267" s="3">
        <v>41.217167000000003</v>
      </c>
      <c r="G9267" s="3">
        <v>2.5249100000000002</v>
      </c>
    </row>
    <row r="9268" spans="1:7">
      <c r="A9268" s="3" t="s">
        <v>16</v>
      </c>
      <c r="B9268" s="3">
        <v>2017</v>
      </c>
      <c r="C9268" s="3">
        <v>542</v>
      </c>
      <c r="E9268" s="3">
        <v>-0.28034914</v>
      </c>
      <c r="F9268" s="3">
        <v>41.217167000000003</v>
      </c>
      <c r="G9268" s="3">
        <v>2.5330919999999999</v>
      </c>
    </row>
    <row r="9269" spans="1:7">
      <c r="A9269" s="3" t="s">
        <v>16</v>
      </c>
      <c r="B9269" s="3">
        <v>2017</v>
      </c>
      <c r="C9269" s="3">
        <v>542</v>
      </c>
      <c r="E9269" s="3">
        <v>-0.28034914</v>
      </c>
      <c r="F9269" s="3">
        <v>41.217167000000003</v>
      </c>
      <c r="G9269" s="3">
        <v>2.5176590000000001</v>
      </c>
    </row>
    <row r="9270" spans="1:7">
      <c r="A9270" s="3" t="s">
        <v>16</v>
      </c>
      <c r="B9270" s="3">
        <v>2017</v>
      </c>
      <c r="C9270" s="3">
        <v>542</v>
      </c>
      <c r="E9270" s="3">
        <v>-0.28034914</v>
      </c>
      <c r="F9270" s="3">
        <v>41.217167000000003</v>
      </c>
      <c r="G9270" s="3">
        <v>2.5010279999999998</v>
      </c>
    </row>
    <row r="9271" spans="1:7">
      <c r="A9271" s="3" t="s">
        <v>16</v>
      </c>
      <c r="B9271" s="3">
        <v>2017</v>
      </c>
      <c r="C9271" s="3">
        <v>542</v>
      </c>
      <c r="E9271" s="3">
        <v>-0.28034914</v>
      </c>
      <c r="F9271" s="3">
        <v>41.217167000000003</v>
      </c>
      <c r="G9271" s="3">
        <v>2.5699800000000002</v>
      </c>
    </row>
    <row r="9272" spans="1:7">
      <c r="A9272" s="3" t="s">
        <v>16</v>
      </c>
      <c r="B9272" s="3">
        <v>2017</v>
      </c>
      <c r="C9272" s="3">
        <v>542</v>
      </c>
      <c r="E9272" s="3">
        <v>-0.28034914</v>
      </c>
      <c r="F9272" s="3">
        <v>41.217167000000003</v>
      </c>
      <c r="G9272" s="3">
        <v>2.606144</v>
      </c>
    </row>
    <row r="9273" spans="1:7">
      <c r="A9273" s="3" t="s">
        <v>16</v>
      </c>
      <c r="B9273" s="3">
        <v>2017</v>
      </c>
      <c r="C9273" s="3">
        <v>542</v>
      </c>
      <c r="E9273" s="3">
        <v>-0.28034914</v>
      </c>
      <c r="F9273" s="3">
        <v>41.217167000000003</v>
      </c>
      <c r="G9273" s="3">
        <v>2.6299070000000002</v>
      </c>
    </row>
    <row r="9274" spans="1:7">
      <c r="A9274" s="3" t="s">
        <v>16</v>
      </c>
      <c r="B9274" s="3">
        <v>2017</v>
      </c>
      <c r="C9274" s="3">
        <v>542</v>
      </c>
      <c r="E9274" s="3">
        <v>-0.28034914</v>
      </c>
      <c r="F9274" s="3">
        <v>41.217167000000003</v>
      </c>
      <c r="G9274" s="3">
        <v>2.667656</v>
      </c>
    </row>
    <row r="9275" spans="1:7">
      <c r="A9275" s="3" t="s">
        <v>16</v>
      </c>
      <c r="B9275" s="3">
        <v>2017</v>
      </c>
      <c r="C9275" s="3">
        <v>542</v>
      </c>
      <c r="E9275" s="3">
        <v>-0.28034914</v>
      </c>
      <c r="F9275" s="3">
        <v>41.217167000000003</v>
      </c>
      <c r="G9275" s="3">
        <v>2.7096469999999999</v>
      </c>
    </row>
    <row r="9276" spans="1:7">
      <c r="A9276" s="3" t="s">
        <v>16</v>
      </c>
      <c r="B9276" s="3">
        <v>2017</v>
      </c>
      <c r="C9276" s="3">
        <v>542</v>
      </c>
      <c r="E9276" s="3">
        <v>-0.28034914</v>
      </c>
      <c r="F9276" s="3">
        <v>41.217167000000003</v>
      </c>
      <c r="G9276" s="3">
        <v>2.8807610000000001</v>
      </c>
    </row>
    <row r="9277" spans="1:7">
      <c r="A9277" s="3" t="s">
        <v>16</v>
      </c>
      <c r="B9277" s="3">
        <v>2017</v>
      </c>
      <c r="C9277" s="3">
        <v>542</v>
      </c>
      <c r="E9277" s="3">
        <v>-0.28034914</v>
      </c>
      <c r="F9277" s="3">
        <v>41.217167000000003</v>
      </c>
      <c r="G9277" s="3">
        <v>2.9706260000000002</v>
      </c>
    </row>
    <row r="9278" spans="1:7">
      <c r="A9278" s="3" t="s">
        <v>16</v>
      </c>
      <c r="B9278" s="3">
        <v>2018</v>
      </c>
      <c r="C9278" s="3">
        <v>542</v>
      </c>
      <c r="E9278" s="3">
        <v>0.21908809000000001</v>
      </c>
      <c r="F9278" s="3">
        <v>40.050159000000001</v>
      </c>
      <c r="G9278" s="3">
        <v>2.794136</v>
      </c>
    </row>
    <row r="9279" spans="1:7">
      <c r="A9279" s="3" t="s">
        <v>16</v>
      </c>
      <c r="B9279" s="3">
        <v>2018</v>
      </c>
      <c r="C9279" s="3">
        <v>542</v>
      </c>
      <c r="E9279" s="3">
        <v>0.21908809000000001</v>
      </c>
      <c r="F9279" s="3">
        <v>40.050159000000001</v>
      </c>
      <c r="G9279" s="3">
        <v>2.8106279999999999</v>
      </c>
    </row>
    <row r="9280" spans="1:7">
      <c r="A9280" s="3" t="s">
        <v>16</v>
      </c>
      <c r="B9280" s="3">
        <v>2018</v>
      </c>
      <c r="C9280" s="3">
        <v>542</v>
      </c>
      <c r="E9280" s="3">
        <v>0.21908809000000001</v>
      </c>
      <c r="F9280" s="3">
        <v>40.050159000000001</v>
      </c>
      <c r="G9280" s="3">
        <v>2.8189479999999998</v>
      </c>
    </row>
    <row r="9281" spans="1:7">
      <c r="A9281" s="3" t="s">
        <v>16</v>
      </c>
      <c r="B9281" s="3">
        <v>2018</v>
      </c>
      <c r="C9281" s="3">
        <v>542</v>
      </c>
      <c r="E9281" s="3">
        <v>0.21908809000000001</v>
      </c>
      <c r="F9281" s="3">
        <v>40.050159000000001</v>
      </c>
      <c r="G9281" s="3">
        <v>2.7782429999999998</v>
      </c>
    </row>
    <row r="9282" spans="1:7">
      <c r="A9282" s="3" t="s">
        <v>16</v>
      </c>
      <c r="B9282" s="3">
        <v>2018</v>
      </c>
      <c r="C9282" s="3">
        <v>542</v>
      </c>
      <c r="E9282" s="3">
        <v>0.21908809000000001</v>
      </c>
      <c r="F9282" s="3">
        <v>40.050159000000001</v>
      </c>
      <c r="G9282" s="3">
        <v>2.8142179999999999</v>
      </c>
    </row>
    <row r="9283" spans="1:7">
      <c r="A9283" s="3" t="s">
        <v>16</v>
      </c>
      <c r="B9283" s="3">
        <v>2018</v>
      </c>
      <c r="C9283" s="3">
        <v>542</v>
      </c>
      <c r="E9283" s="3">
        <v>0.21908809000000001</v>
      </c>
      <c r="F9283" s="3">
        <v>40.050159000000001</v>
      </c>
      <c r="G9283" s="3">
        <v>2.7575400000000001</v>
      </c>
    </row>
    <row r="9284" spans="1:7">
      <c r="A9284" s="3" t="s">
        <v>16</v>
      </c>
      <c r="B9284" s="3">
        <v>2018</v>
      </c>
      <c r="C9284" s="3">
        <v>542</v>
      </c>
      <c r="E9284" s="3">
        <v>0.21908809000000001</v>
      </c>
      <c r="F9284" s="3">
        <v>40.050159000000001</v>
      </c>
      <c r="G9284" s="3">
        <v>2.772532</v>
      </c>
    </row>
    <row r="9285" spans="1:7">
      <c r="A9285" s="3" t="s">
        <v>16</v>
      </c>
      <c r="B9285" s="3">
        <v>2018</v>
      </c>
      <c r="C9285" s="3">
        <v>542</v>
      </c>
      <c r="E9285" s="3">
        <v>0.21908809000000001</v>
      </c>
      <c r="F9285" s="3">
        <v>40.050159000000001</v>
      </c>
      <c r="G9285" s="3">
        <v>2.7117659999999999</v>
      </c>
    </row>
    <row r="9286" spans="1:7">
      <c r="A9286" s="3" t="s">
        <v>16</v>
      </c>
      <c r="B9286" s="3">
        <v>2018</v>
      </c>
      <c r="C9286" s="3">
        <v>542</v>
      </c>
      <c r="E9286" s="3">
        <v>0.21908809000000001</v>
      </c>
      <c r="F9286" s="3">
        <v>40.050159000000001</v>
      </c>
      <c r="G9286" s="3">
        <v>2.7036280000000001</v>
      </c>
    </row>
    <row r="9287" spans="1:7">
      <c r="A9287" s="3" t="s">
        <v>16</v>
      </c>
      <c r="B9287" s="3">
        <v>2018</v>
      </c>
      <c r="C9287" s="3">
        <v>542</v>
      </c>
      <c r="E9287" s="3">
        <v>0.21908809000000001</v>
      </c>
      <c r="F9287" s="3">
        <v>40.050159000000001</v>
      </c>
      <c r="G9287" s="3">
        <v>2.6447289999999999</v>
      </c>
    </row>
    <row r="9288" spans="1:7">
      <c r="A9288" s="3" t="s">
        <v>16</v>
      </c>
      <c r="B9288" s="3">
        <v>2018</v>
      </c>
      <c r="C9288" s="3">
        <v>542</v>
      </c>
      <c r="E9288" s="3">
        <v>0.21908809000000001</v>
      </c>
      <c r="F9288" s="3">
        <v>40.050159000000001</v>
      </c>
      <c r="G9288" s="3">
        <v>2.5885940000000001</v>
      </c>
    </row>
    <row r="9289" spans="1:7">
      <c r="A9289" s="3" t="s">
        <v>16</v>
      </c>
      <c r="B9289" s="3">
        <v>2018</v>
      </c>
      <c r="C9289" s="3">
        <v>542</v>
      </c>
      <c r="E9289" s="3">
        <v>0.21908809000000001</v>
      </c>
      <c r="F9289" s="3">
        <v>40.050159000000001</v>
      </c>
      <c r="G9289" s="3">
        <v>2.5489470000000001</v>
      </c>
    </row>
    <row r="9290" spans="1:7">
      <c r="A9290" s="3" t="s">
        <v>16</v>
      </c>
      <c r="B9290" s="3">
        <v>2019</v>
      </c>
      <c r="C9290" s="3">
        <v>542</v>
      </c>
      <c r="E9290" s="3">
        <v>1.1688335999999999</v>
      </c>
      <c r="F9290" s="3">
        <v>40.022281999999997</v>
      </c>
      <c r="G9290" s="3">
        <v>2.3966989999999999</v>
      </c>
    </row>
    <row r="9291" spans="1:7">
      <c r="A9291" s="3" t="s">
        <v>16</v>
      </c>
      <c r="B9291" s="3">
        <v>2019</v>
      </c>
      <c r="C9291" s="3">
        <v>542</v>
      </c>
      <c r="E9291" s="3">
        <v>1.1688335999999999</v>
      </c>
      <c r="F9291" s="3">
        <v>40.022281999999997</v>
      </c>
      <c r="G9291" s="3">
        <v>2.3763139999999998</v>
      </c>
    </row>
    <row r="9292" spans="1:7">
      <c r="A9292" s="3" t="s">
        <v>16</v>
      </c>
      <c r="B9292" s="3">
        <v>2019</v>
      </c>
      <c r="C9292" s="3">
        <v>542</v>
      </c>
      <c r="E9292" s="3">
        <v>1.1688335999999999</v>
      </c>
      <c r="F9292" s="3">
        <v>40.022281999999997</v>
      </c>
      <c r="G9292" s="3">
        <v>2.3654069999999998</v>
      </c>
    </row>
    <row r="9293" spans="1:7">
      <c r="A9293" s="3" t="s">
        <v>16</v>
      </c>
      <c r="B9293" s="3">
        <v>2019</v>
      </c>
      <c r="C9293" s="3">
        <v>542</v>
      </c>
      <c r="E9293" s="3">
        <v>1.1688335999999999</v>
      </c>
      <c r="F9293" s="3">
        <v>40.022281999999997</v>
      </c>
      <c r="G9293" s="3">
        <v>2.3613059999999999</v>
      </c>
    </row>
    <row r="9294" spans="1:7">
      <c r="A9294" s="3" t="s">
        <v>16</v>
      </c>
      <c r="B9294" s="3">
        <v>2019</v>
      </c>
      <c r="C9294" s="3">
        <v>542</v>
      </c>
      <c r="E9294" s="3">
        <v>1.1688335999999999</v>
      </c>
      <c r="F9294" s="3">
        <v>40.022281999999997</v>
      </c>
      <c r="G9294" s="3">
        <v>2.3370160000000002</v>
      </c>
    </row>
    <row r="9295" spans="1:7">
      <c r="A9295" s="3" t="s">
        <v>16</v>
      </c>
      <c r="B9295" s="3">
        <v>2019</v>
      </c>
      <c r="C9295" s="3">
        <v>542</v>
      </c>
      <c r="E9295" s="3">
        <v>1.1688335999999999</v>
      </c>
      <c r="F9295" s="3">
        <v>40.022281999999997</v>
      </c>
      <c r="G9295" s="3">
        <v>2.3564430000000001</v>
      </c>
    </row>
    <row r="9296" spans="1:7">
      <c r="A9296" s="3" t="s">
        <v>16</v>
      </c>
      <c r="B9296" s="3">
        <v>2019</v>
      </c>
      <c r="C9296" s="3">
        <v>542</v>
      </c>
      <c r="E9296" s="3">
        <v>1.1688335999999999</v>
      </c>
      <c r="F9296" s="3">
        <v>40.022281999999997</v>
      </c>
      <c r="G9296" s="3">
        <v>2.3174429999999999</v>
      </c>
    </row>
    <row r="9297" spans="1:7">
      <c r="A9297" s="3" t="s">
        <v>16</v>
      </c>
      <c r="B9297" s="3">
        <v>2019</v>
      </c>
      <c r="C9297" s="3">
        <v>542</v>
      </c>
      <c r="E9297" s="3">
        <v>1.1688335999999999</v>
      </c>
      <c r="F9297" s="3">
        <v>40.022281999999997</v>
      </c>
      <c r="G9297" s="3">
        <v>2.2214140000000002</v>
      </c>
    </row>
    <row r="9298" spans="1:7">
      <c r="A9298" s="3" t="s">
        <v>16</v>
      </c>
      <c r="B9298" s="3">
        <v>2019</v>
      </c>
      <c r="C9298" s="3">
        <v>542</v>
      </c>
      <c r="E9298" s="3">
        <v>1.1688335999999999</v>
      </c>
      <c r="F9298" s="3">
        <v>40.022281999999997</v>
      </c>
      <c r="G9298" s="3">
        <v>2.15158</v>
      </c>
    </row>
    <row r="9299" spans="1:7">
      <c r="A9299" s="3" t="s">
        <v>16</v>
      </c>
      <c r="B9299" s="3">
        <v>2019</v>
      </c>
      <c r="C9299" s="3">
        <v>542</v>
      </c>
      <c r="E9299" s="3">
        <v>1.1688335999999999</v>
      </c>
      <c r="F9299" s="3">
        <v>40.022281999999997</v>
      </c>
      <c r="G9299" s="3">
        <v>2.1507589999999999</v>
      </c>
    </row>
    <row r="9300" spans="1:7">
      <c r="A9300" s="3" t="s">
        <v>16</v>
      </c>
      <c r="B9300" s="3">
        <v>2019</v>
      </c>
      <c r="C9300" s="3">
        <v>542</v>
      </c>
      <c r="E9300" s="3">
        <v>1.1688335999999999</v>
      </c>
      <c r="F9300" s="3">
        <v>40.022281999999997</v>
      </c>
      <c r="G9300" s="3">
        <v>2.1378149999999998</v>
      </c>
    </row>
    <row r="9301" spans="1:7">
      <c r="A9301" s="3" t="s">
        <v>16</v>
      </c>
      <c r="B9301" s="3">
        <v>2019</v>
      </c>
      <c r="C9301" s="3">
        <v>542</v>
      </c>
      <c r="E9301" s="3">
        <v>1.1688335999999999</v>
      </c>
      <c r="F9301" s="3">
        <v>40.022281999999997</v>
      </c>
      <c r="G9301" s="3">
        <v>2.1325349999999998</v>
      </c>
    </row>
    <row r="9302" spans="1:7">
      <c r="A9302" s="3" t="s">
        <v>312</v>
      </c>
      <c r="B9302" s="3">
        <v>1995</v>
      </c>
      <c r="C9302" s="3">
        <v>918</v>
      </c>
    </row>
    <row r="9303" spans="1:7">
      <c r="A9303" s="3" t="s">
        <v>312</v>
      </c>
      <c r="B9303" s="3">
        <v>1995</v>
      </c>
      <c r="C9303" s="3">
        <v>918</v>
      </c>
    </row>
    <row r="9304" spans="1:7">
      <c r="A9304" s="3" t="s">
        <v>312</v>
      </c>
      <c r="B9304" s="3">
        <v>1995</v>
      </c>
      <c r="C9304" s="3">
        <v>918</v>
      </c>
    </row>
    <row r="9305" spans="1:7">
      <c r="A9305" s="3" t="s">
        <v>312</v>
      </c>
      <c r="B9305" s="3">
        <v>1995</v>
      </c>
      <c r="C9305" s="3">
        <v>918</v>
      </c>
    </row>
    <row r="9306" spans="1:7">
      <c r="A9306" s="3" t="s">
        <v>312</v>
      </c>
      <c r="B9306" s="3">
        <v>1995</v>
      </c>
      <c r="C9306" s="3">
        <v>918</v>
      </c>
    </row>
    <row r="9307" spans="1:7">
      <c r="A9307" s="3" t="s">
        <v>312</v>
      </c>
      <c r="B9307" s="3">
        <v>1995</v>
      </c>
      <c r="C9307" s="3">
        <v>918</v>
      </c>
    </row>
    <row r="9308" spans="1:7">
      <c r="A9308" s="3" t="s">
        <v>312</v>
      </c>
      <c r="B9308" s="3">
        <v>1995</v>
      </c>
      <c r="C9308" s="3">
        <v>918</v>
      </c>
    </row>
    <row r="9309" spans="1:7">
      <c r="A9309" s="3" t="s">
        <v>312</v>
      </c>
      <c r="B9309" s="3">
        <v>1995</v>
      </c>
      <c r="C9309" s="3">
        <v>918</v>
      </c>
    </row>
    <row r="9310" spans="1:7">
      <c r="A9310" s="3" t="s">
        <v>312</v>
      </c>
      <c r="B9310" s="3">
        <v>1995</v>
      </c>
      <c r="C9310" s="3">
        <v>918</v>
      </c>
    </row>
    <row r="9311" spans="1:7">
      <c r="A9311" s="3" t="s">
        <v>312</v>
      </c>
      <c r="B9311" s="3">
        <v>1995</v>
      </c>
      <c r="C9311" s="3">
        <v>918</v>
      </c>
    </row>
    <row r="9312" spans="1:7">
      <c r="A9312" s="3" t="s">
        <v>312</v>
      </c>
      <c r="B9312" s="3">
        <v>1995</v>
      </c>
      <c r="C9312" s="3">
        <v>918</v>
      </c>
    </row>
    <row r="9313" spans="1:3">
      <c r="A9313" s="3" t="s">
        <v>312</v>
      </c>
      <c r="B9313" s="3">
        <v>1995</v>
      </c>
      <c r="C9313" s="3">
        <v>918</v>
      </c>
    </row>
    <row r="9314" spans="1:3">
      <c r="A9314" s="3" t="s">
        <v>312</v>
      </c>
      <c r="B9314" s="3">
        <v>1996</v>
      </c>
      <c r="C9314" s="3">
        <v>918</v>
      </c>
    </row>
    <row r="9315" spans="1:3">
      <c r="A9315" s="3" t="s">
        <v>312</v>
      </c>
      <c r="B9315" s="3">
        <v>1996</v>
      </c>
      <c r="C9315" s="3">
        <v>918</v>
      </c>
    </row>
    <row r="9316" spans="1:3">
      <c r="A9316" s="3" t="s">
        <v>312</v>
      </c>
      <c r="B9316" s="3">
        <v>1996</v>
      </c>
      <c r="C9316" s="3">
        <v>918</v>
      </c>
    </row>
    <row r="9317" spans="1:3">
      <c r="A9317" s="3" t="s">
        <v>312</v>
      </c>
      <c r="B9317" s="3">
        <v>1996</v>
      </c>
      <c r="C9317" s="3">
        <v>918</v>
      </c>
    </row>
    <row r="9318" spans="1:3">
      <c r="A9318" s="3" t="s">
        <v>312</v>
      </c>
      <c r="B9318" s="3">
        <v>1996</v>
      </c>
      <c r="C9318" s="3">
        <v>918</v>
      </c>
    </row>
    <row r="9319" spans="1:3">
      <c r="A9319" s="3" t="s">
        <v>312</v>
      </c>
      <c r="B9319" s="3">
        <v>1996</v>
      </c>
      <c r="C9319" s="3">
        <v>918</v>
      </c>
    </row>
    <row r="9320" spans="1:3">
      <c r="A9320" s="3" t="s">
        <v>312</v>
      </c>
      <c r="B9320" s="3">
        <v>1996</v>
      </c>
      <c r="C9320" s="3">
        <v>918</v>
      </c>
    </row>
    <row r="9321" spans="1:3">
      <c r="A9321" s="3" t="s">
        <v>312</v>
      </c>
      <c r="B9321" s="3">
        <v>1996</v>
      </c>
      <c r="C9321" s="3">
        <v>918</v>
      </c>
    </row>
    <row r="9322" spans="1:3">
      <c r="A9322" s="3" t="s">
        <v>312</v>
      </c>
      <c r="B9322" s="3">
        <v>1996</v>
      </c>
      <c r="C9322" s="3">
        <v>918</v>
      </c>
    </row>
    <row r="9323" spans="1:3">
      <c r="A9323" s="3" t="s">
        <v>312</v>
      </c>
      <c r="B9323" s="3">
        <v>1996</v>
      </c>
      <c r="C9323" s="3">
        <v>918</v>
      </c>
    </row>
    <row r="9324" spans="1:3">
      <c r="A9324" s="3" t="s">
        <v>312</v>
      </c>
      <c r="B9324" s="3">
        <v>1996</v>
      </c>
      <c r="C9324" s="3">
        <v>918</v>
      </c>
    </row>
    <row r="9325" spans="1:3">
      <c r="A9325" s="3" t="s">
        <v>312</v>
      </c>
      <c r="B9325" s="3">
        <v>1996</v>
      </c>
      <c r="C9325" s="3">
        <v>918</v>
      </c>
    </row>
    <row r="9326" spans="1:3">
      <c r="A9326" s="3" t="s">
        <v>312</v>
      </c>
      <c r="B9326" s="3">
        <v>1997</v>
      </c>
      <c r="C9326" s="3">
        <v>918</v>
      </c>
    </row>
    <row r="9327" spans="1:3">
      <c r="A9327" s="3" t="s">
        <v>312</v>
      </c>
      <c r="B9327" s="3">
        <v>1997</v>
      </c>
      <c r="C9327" s="3">
        <v>918</v>
      </c>
    </row>
    <row r="9328" spans="1:3">
      <c r="A9328" s="3" t="s">
        <v>312</v>
      </c>
      <c r="B9328" s="3">
        <v>1997</v>
      </c>
      <c r="C9328" s="3">
        <v>918</v>
      </c>
    </row>
    <row r="9329" spans="1:3">
      <c r="A9329" s="3" t="s">
        <v>312</v>
      </c>
      <c r="B9329" s="3">
        <v>1997</v>
      </c>
      <c r="C9329" s="3">
        <v>918</v>
      </c>
    </row>
    <row r="9330" spans="1:3">
      <c r="A9330" s="3" t="s">
        <v>312</v>
      </c>
      <c r="B9330" s="3">
        <v>1997</v>
      </c>
      <c r="C9330" s="3">
        <v>918</v>
      </c>
    </row>
    <row r="9331" spans="1:3">
      <c r="A9331" s="3" t="s">
        <v>312</v>
      </c>
      <c r="B9331" s="3">
        <v>1997</v>
      </c>
      <c r="C9331" s="3">
        <v>918</v>
      </c>
    </row>
    <row r="9332" spans="1:3">
      <c r="A9332" s="3" t="s">
        <v>312</v>
      </c>
      <c r="B9332" s="3">
        <v>1997</v>
      </c>
      <c r="C9332" s="3">
        <v>918</v>
      </c>
    </row>
    <row r="9333" spans="1:3">
      <c r="A9333" s="3" t="s">
        <v>312</v>
      </c>
      <c r="B9333" s="3">
        <v>1997</v>
      </c>
      <c r="C9333" s="3">
        <v>918</v>
      </c>
    </row>
    <row r="9334" spans="1:3">
      <c r="A9334" s="3" t="s">
        <v>312</v>
      </c>
      <c r="B9334" s="3">
        <v>1997</v>
      </c>
      <c r="C9334" s="3">
        <v>918</v>
      </c>
    </row>
    <row r="9335" spans="1:3">
      <c r="A9335" s="3" t="s">
        <v>312</v>
      </c>
      <c r="B9335" s="3">
        <v>1997</v>
      </c>
      <c r="C9335" s="3">
        <v>918</v>
      </c>
    </row>
    <row r="9336" spans="1:3">
      <c r="A9336" s="3" t="s">
        <v>312</v>
      </c>
      <c r="B9336" s="3">
        <v>1997</v>
      </c>
      <c r="C9336" s="3">
        <v>918</v>
      </c>
    </row>
    <row r="9337" spans="1:3">
      <c r="A9337" s="3" t="s">
        <v>312</v>
      </c>
      <c r="B9337" s="3">
        <v>1997</v>
      </c>
      <c r="C9337" s="3">
        <v>918</v>
      </c>
    </row>
    <row r="9338" spans="1:3">
      <c r="A9338" s="3" t="s">
        <v>312</v>
      </c>
      <c r="B9338" s="3">
        <v>1998</v>
      </c>
      <c r="C9338" s="3">
        <v>918</v>
      </c>
    </row>
    <row r="9339" spans="1:3">
      <c r="A9339" s="3" t="s">
        <v>312</v>
      </c>
      <c r="B9339" s="3">
        <v>1998</v>
      </c>
      <c r="C9339" s="3">
        <v>918</v>
      </c>
    </row>
    <row r="9340" spans="1:3">
      <c r="A9340" s="3" t="s">
        <v>312</v>
      </c>
      <c r="B9340" s="3">
        <v>1998</v>
      </c>
      <c r="C9340" s="3">
        <v>918</v>
      </c>
    </row>
    <row r="9341" spans="1:3">
      <c r="A9341" s="3" t="s">
        <v>312</v>
      </c>
      <c r="B9341" s="3">
        <v>1998</v>
      </c>
      <c r="C9341" s="3">
        <v>918</v>
      </c>
    </row>
    <row r="9342" spans="1:3">
      <c r="A9342" s="3" t="s">
        <v>312</v>
      </c>
      <c r="B9342" s="3">
        <v>1998</v>
      </c>
      <c r="C9342" s="3">
        <v>918</v>
      </c>
    </row>
    <row r="9343" spans="1:3">
      <c r="A9343" s="3" t="s">
        <v>312</v>
      </c>
      <c r="B9343" s="3">
        <v>1998</v>
      </c>
      <c r="C9343" s="3">
        <v>918</v>
      </c>
    </row>
    <row r="9344" spans="1:3">
      <c r="A9344" s="3" t="s">
        <v>312</v>
      </c>
      <c r="B9344" s="3">
        <v>1998</v>
      </c>
      <c r="C9344" s="3">
        <v>918</v>
      </c>
    </row>
    <row r="9345" spans="1:6">
      <c r="A9345" s="3" t="s">
        <v>312</v>
      </c>
      <c r="B9345" s="3">
        <v>1998</v>
      </c>
      <c r="C9345" s="3">
        <v>918</v>
      </c>
    </row>
    <row r="9346" spans="1:6">
      <c r="A9346" s="3" t="s">
        <v>312</v>
      </c>
      <c r="B9346" s="3">
        <v>1998</v>
      </c>
      <c r="C9346" s="3">
        <v>918</v>
      </c>
    </row>
    <row r="9347" spans="1:6">
      <c r="A9347" s="3" t="s">
        <v>312</v>
      </c>
      <c r="B9347" s="3">
        <v>1998</v>
      </c>
      <c r="C9347" s="3">
        <v>918</v>
      </c>
    </row>
    <row r="9348" spans="1:6">
      <c r="A9348" s="3" t="s">
        <v>312</v>
      </c>
      <c r="B9348" s="3">
        <v>1998</v>
      </c>
      <c r="C9348" s="3">
        <v>918</v>
      </c>
    </row>
    <row r="9349" spans="1:6">
      <c r="A9349" s="3" t="s">
        <v>312</v>
      </c>
      <c r="B9349" s="3">
        <v>1998</v>
      </c>
      <c r="C9349" s="3">
        <v>918</v>
      </c>
    </row>
    <row r="9350" spans="1:6">
      <c r="A9350" s="3" t="s">
        <v>312</v>
      </c>
      <c r="B9350" s="3">
        <v>1999</v>
      </c>
      <c r="C9350" s="3">
        <v>918</v>
      </c>
      <c r="E9350" s="3">
        <v>5.3370290000000002</v>
      </c>
      <c r="F9350" s="3">
        <v>67.321877000000001</v>
      </c>
    </row>
    <row r="9351" spans="1:6">
      <c r="A9351" s="3" t="s">
        <v>312</v>
      </c>
      <c r="B9351" s="3">
        <v>1999</v>
      </c>
      <c r="C9351" s="3">
        <v>918</v>
      </c>
      <c r="E9351" s="3">
        <v>5.3370290000000002</v>
      </c>
      <c r="F9351" s="3">
        <v>67.321877000000001</v>
      </c>
    </row>
    <row r="9352" spans="1:6">
      <c r="A9352" s="3" t="s">
        <v>312</v>
      </c>
      <c r="B9352" s="3">
        <v>1999</v>
      </c>
      <c r="C9352" s="3">
        <v>918</v>
      </c>
      <c r="E9352" s="3">
        <v>5.3370290000000002</v>
      </c>
      <c r="F9352" s="3">
        <v>67.321877000000001</v>
      </c>
    </row>
    <row r="9353" spans="1:6">
      <c r="A9353" s="3" t="s">
        <v>312</v>
      </c>
      <c r="B9353" s="3">
        <v>1999</v>
      </c>
      <c r="C9353" s="3">
        <v>918</v>
      </c>
      <c r="E9353" s="3">
        <v>5.3370290000000002</v>
      </c>
      <c r="F9353" s="3">
        <v>67.321877000000001</v>
      </c>
    </row>
    <row r="9354" spans="1:6">
      <c r="A9354" s="3" t="s">
        <v>312</v>
      </c>
      <c r="B9354" s="3">
        <v>1999</v>
      </c>
      <c r="C9354" s="3">
        <v>918</v>
      </c>
      <c r="E9354" s="3">
        <v>5.3370290000000002</v>
      </c>
      <c r="F9354" s="3">
        <v>67.321877000000001</v>
      </c>
    </row>
    <row r="9355" spans="1:6">
      <c r="A9355" s="3" t="s">
        <v>312</v>
      </c>
      <c r="B9355" s="3">
        <v>1999</v>
      </c>
      <c r="C9355" s="3">
        <v>918</v>
      </c>
      <c r="E9355" s="3">
        <v>5.3370290000000002</v>
      </c>
      <c r="F9355" s="3">
        <v>67.321877000000001</v>
      </c>
    </row>
    <row r="9356" spans="1:6">
      <c r="A9356" s="3" t="s">
        <v>312</v>
      </c>
      <c r="B9356" s="3">
        <v>1999</v>
      </c>
      <c r="C9356" s="3">
        <v>918</v>
      </c>
      <c r="E9356" s="3">
        <v>5.3370290000000002</v>
      </c>
      <c r="F9356" s="3">
        <v>67.321877000000001</v>
      </c>
    </row>
    <row r="9357" spans="1:6">
      <c r="A9357" s="3" t="s">
        <v>312</v>
      </c>
      <c r="B9357" s="3">
        <v>1999</v>
      </c>
      <c r="C9357" s="3">
        <v>918</v>
      </c>
      <c r="E9357" s="3">
        <v>5.3370290000000002</v>
      </c>
      <c r="F9357" s="3">
        <v>67.321877000000001</v>
      </c>
    </row>
    <row r="9358" spans="1:6">
      <c r="A9358" s="3" t="s">
        <v>312</v>
      </c>
      <c r="B9358" s="3">
        <v>1999</v>
      </c>
      <c r="C9358" s="3">
        <v>918</v>
      </c>
      <c r="E9358" s="3">
        <v>5.3370290000000002</v>
      </c>
      <c r="F9358" s="3">
        <v>67.321877000000001</v>
      </c>
    </row>
    <row r="9359" spans="1:6">
      <c r="A9359" s="3" t="s">
        <v>312</v>
      </c>
      <c r="B9359" s="3">
        <v>1999</v>
      </c>
      <c r="C9359" s="3">
        <v>918</v>
      </c>
      <c r="E9359" s="3">
        <v>5.3370290000000002</v>
      </c>
      <c r="F9359" s="3">
        <v>67.321877000000001</v>
      </c>
    </row>
    <row r="9360" spans="1:6">
      <c r="A9360" s="3" t="s">
        <v>312</v>
      </c>
      <c r="B9360" s="3">
        <v>1999</v>
      </c>
      <c r="C9360" s="3">
        <v>918</v>
      </c>
      <c r="E9360" s="3">
        <v>5.3370290000000002</v>
      </c>
      <c r="F9360" s="3">
        <v>67.321877000000001</v>
      </c>
    </row>
    <row r="9361" spans="1:6">
      <c r="A9361" s="3" t="s">
        <v>312</v>
      </c>
      <c r="B9361" s="3">
        <v>1999</v>
      </c>
      <c r="C9361" s="3">
        <v>918</v>
      </c>
      <c r="E9361" s="3">
        <v>5.3370290000000002</v>
      </c>
      <c r="F9361" s="3">
        <v>67.321877000000001</v>
      </c>
    </row>
    <row r="9362" spans="1:6">
      <c r="A9362" s="3" t="s">
        <v>312</v>
      </c>
      <c r="B9362" s="3">
        <v>2000</v>
      </c>
      <c r="C9362" s="3">
        <v>918</v>
      </c>
      <c r="E9362" s="3">
        <v>3.7734787000000001</v>
      </c>
      <c r="F9362" s="3">
        <v>78.670921000000007</v>
      </c>
    </row>
    <row r="9363" spans="1:6">
      <c r="A9363" s="3" t="s">
        <v>312</v>
      </c>
      <c r="B9363" s="3">
        <v>2000</v>
      </c>
      <c r="C9363" s="3">
        <v>918</v>
      </c>
      <c r="E9363" s="3">
        <v>3.7734787000000001</v>
      </c>
      <c r="F9363" s="3">
        <v>78.670921000000007</v>
      </c>
    </row>
    <row r="9364" spans="1:6">
      <c r="A9364" s="3" t="s">
        <v>312</v>
      </c>
      <c r="B9364" s="3">
        <v>2000</v>
      </c>
      <c r="C9364" s="3">
        <v>918</v>
      </c>
      <c r="E9364" s="3">
        <v>3.7734787000000001</v>
      </c>
      <c r="F9364" s="3">
        <v>78.670921000000007</v>
      </c>
    </row>
    <row r="9365" spans="1:6">
      <c r="A9365" s="3" t="s">
        <v>312</v>
      </c>
      <c r="B9365" s="3">
        <v>2000</v>
      </c>
      <c r="C9365" s="3">
        <v>918</v>
      </c>
      <c r="E9365" s="3">
        <v>3.7734787000000001</v>
      </c>
      <c r="F9365" s="3">
        <v>78.670921000000007</v>
      </c>
    </row>
    <row r="9366" spans="1:6">
      <c r="A9366" s="3" t="s">
        <v>312</v>
      </c>
      <c r="B9366" s="3">
        <v>2000</v>
      </c>
      <c r="C9366" s="3">
        <v>918</v>
      </c>
      <c r="E9366" s="3">
        <v>3.7734787000000001</v>
      </c>
      <c r="F9366" s="3">
        <v>78.670921000000007</v>
      </c>
    </row>
    <row r="9367" spans="1:6">
      <c r="A9367" s="3" t="s">
        <v>312</v>
      </c>
      <c r="B9367" s="3">
        <v>2000</v>
      </c>
      <c r="C9367" s="3">
        <v>918</v>
      </c>
      <c r="E9367" s="3">
        <v>3.7734787000000001</v>
      </c>
      <c r="F9367" s="3">
        <v>78.670921000000007</v>
      </c>
    </row>
    <row r="9368" spans="1:6">
      <c r="A9368" s="3" t="s">
        <v>312</v>
      </c>
      <c r="B9368" s="3">
        <v>2000</v>
      </c>
      <c r="C9368" s="3">
        <v>918</v>
      </c>
      <c r="E9368" s="3">
        <v>3.7734787000000001</v>
      </c>
      <c r="F9368" s="3">
        <v>78.670921000000007</v>
      </c>
    </row>
    <row r="9369" spans="1:6">
      <c r="A9369" s="3" t="s">
        <v>312</v>
      </c>
      <c r="B9369" s="3">
        <v>2000</v>
      </c>
      <c r="C9369" s="3">
        <v>918</v>
      </c>
      <c r="E9369" s="3">
        <v>3.7734787000000001</v>
      </c>
      <c r="F9369" s="3">
        <v>78.670921000000007</v>
      </c>
    </row>
    <row r="9370" spans="1:6">
      <c r="A9370" s="3" t="s">
        <v>312</v>
      </c>
      <c r="B9370" s="3">
        <v>2000</v>
      </c>
      <c r="C9370" s="3">
        <v>918</v>
      </c>
      <c r="E9370" s="3">
        <v>3.7734787000000001</v>
      </c>
      <c r="F9370" s="3">
        <v>78.670921000000007</v>
      </c>
    </row>
    <row r="9371" spans="1:6">
      <c r="A9371" s="3" t="s">
        <v>312</v>
      </c>
      <c r="B9371" s="3">
        <v>2000</v>
      </c>
      <c r="C9371" s="3">
        <v>918</v>
      </c>
      <c r="E9371" s="3">
        <v>3.7734787000000001</v>
      </c>
      <c r="F9371" s="3">
        <v>78.670921000000007</v>
      </c>
    </row>
    <row r="9372" spans="1:6">
      <c r="A9372" s="3" t="s">
        <v>312</v>
      </c>
      <c r="B9372" s="3">
        <v>2000</v>
      </c>
      <c r="C9372" s="3">
        <v>918</v>
      </c>
      <c r="E9372" s="3">
        <v>3.7734787000000001</v>
      </c>
      <c r="F9372" s="3">
        <v>78.670921000000007</v>
      </c>
    </row>
    <row r="9373" spans="1:6">
      <c r="A9373" s="3" t="s">
        <v>312</v>
      </c>
      <c r="B9373" s="3">
        <v>2000</v>
      </c>
      <c r="C9373" s="3">
        <v>918</v>
      </c>
      <c r="E9373" s="3">
        <v>3.7734787000000001</v>
      </c>
      <c r="F9373" s="3">
        <v>78.670921000000007</v>
      </c>
    </row>
    <row r="9374" spans="1:6">
      <c r="A9374" s="3" t="s">
        <v>312</v>
      </c>
      <c r="B9374" s="3">
        <v>2001</v>
      </c>
      <c r="C9374" s="3">
        <v>918</v>
      </c>
      <c r="E9374" s="3">
        <v>3.2712656999999998</v>
      </c>
      <c r="F9374" s="3">
        <v>73.341446000000005</v>
      </c>
    </row>
    <row r="9375" spans="1:6">
      <c r="A9375" s="3" t="s">
        <v>312</v>
      </c>
      <c r="B9375" s="3">
        <v>2001</v>
      </c>
      <c r="C9375" s="3">
        <v>918</v>
      </c>
      <c r="E9375" s="3">
        <v>3.2712656999999998</v>
      </c>
      <c r="F9375" s="3">
        <v>73.341446000000005</v>
      </c>
    </row>
    <row r="9376" spans="1:6">
      <c r="A9376" s="3" t="s">
        <v>312</v>
      </c>
      <c r="B9376" s="3">
        <v>2001</v>
      </c>
      <c r="C9376" s="3">
        <v>918</v>
      </c>
      <c r="E9376" s="3">
        <v>3.2712656999999998</v>
      </c>
      <c r="F9376" s="3">
        <v>73.341446000000005</v>
      </c>
    </row>
    <row r="9377" spans="1:6">
      <c r="A9377" s="3" t="s">
        <v>312</v>
      </c>
      <c r="B9377" s="3">
        <v>2001</v>
      </c>
      <c r="C9377" s="3">
        <v>918</v>
      </c>
      <c r="E9377" s="3">
        <v>3.2712656999999998</v>
      </c>
      <c r="F9377" s="3">
        <v>73.341446000000005</v>
      </c>
    </row>
    <row r="9378" spans="1:6">
      <c r="A9378" s="3" t="s">
        <v>312</v>
      </c>
      <c r="B9378" s="3">
        <v>2001</v>
      </c>
      <c r="C9378" s="3">
        <v>918</v>
      </c>
      <c r="E9378" s="3">
        <v>3.2712656999999998</v>
      </c>
      <c r="F9378" s="3">
        <v>73.341446000000005</v>
      </c>
    </row>
    <row r="9379" spans="1:6">
      <c r="A9379" s="3" t="s">
        <v>312</v>
      </c>
      <c r="B9379" s="3">
        <v>2001</v>
      </c>
      <c r="C9379" s="3">
        <v>918</v>
      </c>
      <c r="E9379" s="3">
        <v>3.2712656999999998</v>
      </c>
      <c r="F9379" s="3">
        <v>73.341446000000005</v>
      </c>
    </row>
    <row r="9380" spans="1:6">
      <c r="A9380" s="3" t="s">
        <v>312</v>
      </c>
      <c r="B9380" s="3">
        <v>2001</v>
      </c>
      <c r="C9380" s="3">
        <v>918</v>
      </c>
      <c r="E9380" s="3">
        <v>3.2712656999999998</v>
      </c>
      <c r="F9380" s="3">
        <v>73.341446000000005</v>
      </c>
    </row>
    <row r="9381" spans="1:6">
      <c r="A9381" s="3" t="s">
        <v>312</v>
      </c>
      <c r="B9381" s="3">
        <v>2001</v>
      </c>
      <c r="C9381" s="3">
        <v>918</v>
      </c>
      <c r="E9381" s="3">
        <v>3.2712656999999998</v>
      </c>
      <c r="F9381" s="3">
        <v>73.341446000000005</v>
      </c>
    </row>
    <row r="9382" spans="1:6">
      <c r="A9382" s="3" t="s">
        <v>312</v>
      </c>
      <c r="B9382" s="3">
        <v>2001</v>
      </c>
      <c r="C9382" s="3">
        <v>918</v>
      </c>
      <c r="E9382" s="3">
        <v>3.2712656999999998</v>
      </c>
      <c r="F9382" s="3">
        <v>73.341446000000005</v>
      </c>
    </row>
    <row r="9383" spans="1:6">
      <c r="A9383" s="3" t="s">
        <v>312</v>
      </c>
      <c r="B9383" s="3">
        <v>2001</v>
      </c>
      <c r="C9383" s="3">
        <v>918</v>
      </c>
      <c r="E9383" s="3">
        <v>3.2712656999999998</v>
      </c>
      <c r="F9383" s="3">
        <v>73.341446000000005</v>
      </c>
    </row>
    <row r="9384" spans="1:6">
      <c r="A9384" s="3" t="s">
        <v>312</v>
      </c>
      <c r="B9384" s="3">
        <v>2001</v>
      </c>
      <c r="C9384" s="3">
        <v>918</v>
      </c>
      <c r="E9384" s="3">
        <v>3.2712656999999998</v>
      </c>
      <c r="F9384" s="3">
        <v>73.341446000000005</v>
      </c>
    </row>
    <row r="9385" spans="1:6">
      <c r="A9385" s="3" t="s">
        <v>312</v>
      </c>
      <c r="B9385" s="3">
        <v>2001</v>
      </c>
      <c r="C9385" s="3">
        <v>918</v>
      </c>
      <c r="E9385" s="3">
        <v>3.2712656999999998</v>
      </c>
      <c r="F9385" s="3">
        <v>73.341446000000005</v>
      </c>
    </row>
    <row r="9386" spans="1:6">
      <c r="A9386" s="3" t="s">
        <v>312</v>
      </c>
      <c r="B9386" s="3">
        <v>2002</v>
      </c>
      <c r="C9386" s="3">
        <v>918</v>
      </c>
      <c r="E9386" s="3">
        <v>2.9985669000000001</v>
      </c>
      <c r="F9386" s="3">
        <v>67.060378999999998</v>
      </c>
    </row>
    <row r="9387" spans="1:6">
      <c r="A9387" s="3" t="s">
        <v>312</v>
      </c>
      <c r="B9387" s="3">
        <v>2002</v>
      </c>
      <c r="C9387" s="3">
        <v>918</v>
      </c>
      <c r="E9387" s="3">
        <v>2.9985669000000001</v>
      </c>
      <c r="F9387" s="3">
        <v>67.060378999999998</v>
      </c>
    </row>
    <row r="9388" spans="1:6">
      <c r="A9388" s="3" t="s">
        <v>312</v>
      </c>
      <c r="B9388" s="3">
        <v>2002</v>
      </c>
      <c r="C9388" s="3">
        <v>918</v>
      </c>
      <c r="E9388" s="3">
        <v>2.9985669000000001</v>
      </c>
      <c r="F9388" s="3">
        <v>67.060378999999998</v>
      </c>
    </row>
    <row r="9389" spans="1:6">
      <c r="A9389" s="3" t="s">
        <v>312</v>
      </c>
      <c r="B9389" s="3">
        <v>2002</v>
      </c>
      <c r="C9389" s="3">
        <v>918</v>
      </c>
      <c r="E9389" s="3">
        <v>2.9985669000000001</v>
      </c>
      <c r="F9389" s="3">
        <v>67.060378999999998</v>
      </c>
    </row>
    <row r="9390" spans="1:6">
      <c r="A9390" s="3" t="s">
        <v>312</v>
      </c>
      <c r="B9390" s="3">
        <v>2002</v>
      </c>
      <c r="C9390" s="3">
        <v>918</v>
      </c>
      <c r="E9390" s="3">
        <v>2.9985669000000001</v>
      </c>
      <c r="F9390" s="3">
        <v>67.060378999999998</v>
      </c>
    </row>
    <row r="9391" spans="1:6">
      <c r="A9391" s="3" t="s">
        <v>312</v>
      </c>
      <c r="B9391" s="3">
        <v>2002</v>
      </c>
      <c r="C9391" s="3">
        <v>918</v>
      </c>
      <c r="E9391" s="3">
        <v>2.9985669000000001</v>
      </c>
      <c r="F9391" s="3">
        <v>67.060378999999998</v>
      </c>
    </row>
    <row r="9392" spans="1:6">
      <c r="A9392" s="3" t="s">
        <v>312</v>
      </c>
      <c r="B9392" s="3">
        <v>2002</v>
      </c>
      <c r="C9392" s="3">
        <v>918</v>
      </c>
      <c r="E9392" s="3">
        <v>2.9985669000000001</v>
      </c>
      <c r="F9392" s="3">
        <v>67.060378999999998</v>
      </c>
    </row>
    <row r="9393" spans="1:6">
      <c r="A9393" s="3" t="s">
        <v>312</v>
      </c>
      <c r="B9393" s="3">
        <v>2002</v>
      </c>
      <c r="C9393" s="3">
        <v>918</v>
      </c>
      <c r="E9393" s="3">
        <v>2.9985669000000001</v>
      </c>
      <c r="F9393" s="3">
        <v>67.060378999999998</v>
      </c>
    </row>
    <row r="9394" spans="1:6">
      <c r="A9394" s="3" t="s">
        <v>312</v>
      </c>
      <c r="B9394" s="3">
        <v>2002</v>
      </c>
      <c r="C9394" s="3">
        <v>918</v>
      </c>
      <c r="E9394" s="3">
        <v>2.9985669000000001</v>
      </c>
      <c r="F9394" s="3">
        <v>67.060378999999998</v>
      </c>
    </row>
    <row r="9395" spans="1:6">
      <c r="A9395" s="3" t="s">
        <v>312</v>
      </c>
      <c r="B9395" s="3">
        <v>2002</v>
      </c>
      <c r="C9395" s="3">
        <v>918</v>
      </c>
      <c r="E9395" s="3">
        <v>2.9985669000000001</v>
      </c>
      <c r="F9395" s="3">
        <v>67.060378999999998</v>
      </c>
    </row>
    <row r="9396" spans="1:6">
      <c r="A9396" s="3" t="s">
        <v>312</v>
      </c>
      <c r="B9396" s="3">
        <v>2002</v>
      </c>
      <c r="C9396" s="3">
        <v>918</v>
      </c>
      <c r="E9396" s="3">
        <v>2.9985669000000001</v>
      </c>
      <c r="F9396" s="3">
        <v>67.060378999999998</v>
      </c>
    </row>
    <row r="9397" spans="1:6">
      <c r="A9397" s="3" t="s">
        <v>312</v>
      </c>
      <c r="B9397" s="3">
        <v>2002</v>
      </c>
      <c r="C9397" s="3">
        <v>918</v>
      </c>
      <c r="E9397" s="3">
        <v>2.9985669000000001</v>
      </c>
      <c r="F9397" s="3">
        <v>67.060378999999998</v>
      </c>
    </row>
    <row r="9398" spans="1:6">
      <c r="A9398" s="3" t="s">
        <v>312</v>
      </c>
      <c r="B9398" s="3">
        <v>2003</v>
      </c>
      <c r="C9398" s="3">
        <v>918</v>
      </c>
      <c r="E9398" s="3">
        <v>1.1685015999999999</v>
      </c>
      <c r="F9398" s="3">
        <v>53.403922999999999</v>
      </c>
    </row>
    <row r="9399" spans="1:6">
      <c r="A9399" s="3" t="s">
        <v>312</v>
      </c>
      <c r="B9399" s="3">
        <v>2003</v>
      </c>
      <c r="C9399" s="3">
        <v>918</v>
      </c>
      <c r="E9399" s="3">
        <v>1.1685015999999999</v>
      </c>
      <c r="F9399" s="3">
        <v>53.403922999999999</v>
      </c>
    </row>
    <row r="9400" spans="1:6">
      <c r="A9400" s="3" t="s">
        <v>312</v>
      </c>
      <c r="B9400" s="3">
        <v>2003</v>
      </c>
      <c r="C9400" s="3">
        <v>918</v>
      </c>
      <c r="E9400" s="3">
        <v>1.1685015999999999</v>
      </c>
      <c r="F9400" s="3">
        <v>53.403922999999999</v>
      </c>
    </row>
    <row r="9401" spans="1:6">
      <c r="A9401" s="3" t="s">
        <v>312</v>
      </c>
      <c r="B9401" s="3">
        <v>2003</v>
      </c>
      <c r="C9401" s="3">
        <v>918</v>
      </c>
      <c r="E9401" s="3">
        <v>1.1685015999999999</v>
      </c>
      <c r="F9401" s="3">
        <v>53.403922999999999</v>
      </c>
    </row>
    <row r="9402" spans="1:6">
      <c r="A9402" s="3" t="s">
        <v>312</v>
      </c>
      <c r="B9402" s="3">
        <v>2003</v>
      </c>
      <c r="C9402" s="3">
        <v>918</v>
      </c>
      <c r="E9402" s="3">
        <v>1.1685015999999999</v>
      </c>
      <c r="F9402" s="3">
        <v>53.403922999999999</v>
      </c>
    </row>
    <row r="9403" spans="1:6">
      <c r="A9403" s="3" t="s">
        <v>312</v>
      </c>
      <c r="B9403" s="3">
        <v>2003</v>
      </c>
      <c r="C9403" s="3">
        <v>918</v>
      </c>
      <c r="E9403" s="3">
        <v>1.1685015999999999</v>
      </c>
      <c r="F9403" s="3">
        <v>53.403922999999999</v>
      </c>
    </row>
    <row r="9404" spans="1:6">
      <c r="A9404" s="3" t="s">
        <v>312</v>
      </c>
      <c r="B9404" s="3">
        <v>2003</v>
      </c>
      <c r="C9404" s="3">
        <v>918</v>
      </c>
      <c r="E9404" s="3">
        <v>1.1685015999999999</v>
      </c>
      <c r="F9404" s="3">
        <v>53.403922999999999</v>
      </c>
    </row>
    <row r="9405" spans="1:6">
      <c r="A9405" s="3" t="s">
        <v>312</v>
      </c>
      <c r="B9405" s="3">
        <v>2003</v>
      </c>
      <c r="C9405" s="3">
        <v>918</v>
      </c>
      <c r="E9405" s="3">
        <v>1.1685015999999999</v>
      </c>
      <c r="F9405" s="3">
        <v>53.403922999999999</v>
      </c>
    </row>
    <row r="9406" spans="1:6">
      <c r="A9406" s="3" t="s">
        <v>312</v>
      </c>
      <c r="B9406" s="3">
        <v>2003</v>
      </c>
      <c r="C9406" s="3">
        <v>918</v>
      </c>
      <c r="E9406" s="3">
        <v>1.1685015999999999</v>
      </c>
      <c r="F9406" s="3">
        <v>53.403922999999999</v>
      </c>
    </row>
    <row r="9407" spans="1:6">
      <c r="A9407" s="3" t="s">
        <v>312</v>
      </c>
      <c r="B9407" s="3">
        <v>2003</v>
      </c>
      <c r="C9407" s="3">
        <v>918</v>
      </c>
      <c r="E9407" s="3">
        <v>1.1685015999999999</v>
      </c>
      <c r="F9407" s="3">
        <v>53.403922999999999</v>
      </c>
    </row>
    <row r="9408" spans="1:6">
      <c r="A9408" s="3" t="s">
        <v>312</v>
      </c>
      <c r="B9408" s="3">
        <v>2003</v>
      </c>
      <c r="C9408" s="3">
        <v>918</v>
      </c>
      <c r="E9408" s="3">
        <v>1.1685015999999999</v>
      </c>
      <c r="F9408" s="3">
        <v>53.403922999999999</v>
      </c>
    </row>
    <row r="9409" spans="1:6">
      <c r="A9409" s="3" t="s">
        <v>312</v>
      </c>
      <c r="B9409" s="3">
        <v>2003</v>
      </c>
      <c r="C9409" s="3">
        <v>918</v>
      </c>
      <c r="E9409" s="3">
        <v>1.1685015999999999</v>
      </c>
      <c r="F9409" s="3">
        <v>53.403922999999999</v>
      </c>
    </row>
    <row r="9410" spans="1:6">
      <c r="A9410" s="3" t="s">
        <v>312</v>
      </c>
      <c r="B9410" s="3">
        <v>2004</v>
      </c>
      <c r="C9410" s="3">
        <v>918</v>
      </c>
      <c r="E9410" s="3">
        <v>1.7025839</v>
      </c>
      <c r="F9410" s="3">
        <v>45.427807000000001</v>
      </c>
    </row>
    <row r="9411" spans="1:6">
      <c r="A9411" s="3" t="s">
        <v>312</v>
      </c>
      <c r="B9411" s="3">
        <v>2004</v>
      </c>
      <c r="C9411" s="3">
        <v>918</v>
      </c>
      <c r="E9411" s="3">
        <v>1.7025839</v>
      </c>
      <c r="F9411" s="3">
        <v>45.427807000000001</v>
      </c>
    </row>
    <row r="9412" spans="1:6">
      <c r="A9412" s="3" t="s">
        <v>312</v>
      </c>
      <c r="B9412" s="3">
        <v>2004</v>
      </c>
      <c r="C9412" s="3">
        <v>918</v>
      </c>
      <c r="E9412" s="3">
        <v>1.7025839</v>
      </c>
      <c r="F9412" s="3">
        <v>45.427807000000001</v>
      </c>
    </row>
    <row r="9413" spans="1:6">
      <c r="A9413" s="3" t="s">
        <v>312</v>
      </c>
      <c r="B9413" s="3">
        <v>2004</v>
      </c>
      <c r="C9413" s="3">
        <v>918</v>
      </c>
      <c r="E9413" s="3">
        <v>1.7025839</v>
      </c>
      <c r="F9413" s="3">
        <v>45.427807000000001</v>
      </c>
    </row>
    <row r="9414" spans="1:6">
      <c r="A9414" s="3" t="s">
        <v>312</v>
      </c>
      <c r="B9414" s="3">
        <v>2004</v>
      </c>
      <c r="C9414" s="3">
        <v>918</v>
      </c>
      <c r="E9414" s="3">
        <v>1.7025839</v>
      </c>
      <c r="F9414" s="3">
        <v>45.427807000000001</v>
      </c>
    </row>
    <row r="9415" spans="1:6">
      <c r="A9415" s="3" t="s">
        <v>312</v>
      </c>
      <c r="B9415" s="3">
        <v>2004</v>
      </c>
      <c r="C9415" s="3">
        <v>918</v>
      </c>
      <c r="E9415" s="3">
        <v>1.7025839</v>
      </c>
      <c r="F9415" s="3">
        <v>45.427807000000001</v>
      </c>
    </row>
    <row r="9416" spans="1:6">
      <c r="A9416" s="3" t="s">
        <v>312</v>
      </c>
      <c r="B9416" s="3">
        <v>2004</v>
      </c>
      <c r="C9416" s="3">
        <v>918</v>
      </c>
      <c r="E9416" s="3">
        <v>1.7025839</v>
      </c>
      <c r="F9416" s="3">
        <v>45.427807000000001</v>
      </c>
    </row>
    <row r="9417" spans="1:6">
      <c r="A9417" s="3" t="s">
        <v>312</v>
      </c>
      <c r="B9417" s="3">
        <v>2004</v>
      </c>
      <c r="C9417" s="3">
        <v>918</v>
      </c>
      <c r="E9417" s="3">
        <v>1.7025839</v>
      </c>
      <c r="F9417" s="3">
        <v>45.427807000000001</v>
      </c>
    </row>
    <row r="9418" spans="1:6">
      <c r="A9418" s="3" t="s">
        <v>312</v>
      </c>
      <c r="B9418" s="3">
        <v>2004</v>
      </c>
      <c r="C9418" s="3">
        <v>918</v>
      </c>
      <c r="E9418" s="3">
        <v>1.7025839</v>
      </c>
      <c r="F9418" s="3">
        <v>45.427807000000001</v>
      </c>
    </row>
    <row r="9419" spans="1:6">
      <c r="A9419" s="3" t="s">
        <v>312</v>
      </c>
      <c r="B9419" s="3">
        <v>2004</v>
      </c>
      <c r="C9419" s="3">
        <v>918</v>
      </c>
      <c r="E9419" s="3">
        <v>1.7025839</v>
      </c>
      <c r="F9419" s="3">
        <v>45.427807000000001</v>
      </c>
    </row>
    <row r="9420" spans="1:6">
      <c r="A9420" s="3" t="s">
        <v>312</v>
      </c>
      <c r="B9420" s="3">
        <v>2004</v>
      </c>
      <c r="C9420" s="3">
        <v>918</v>
      </c>
      <c r="E9420" s="3">
        <v>1.7025839</v>
      </c>
      <c r="F9420" s="3">
        <v>45.427807000000001</v>
      </c>
    </row>
    <row r="9421" spans="1:6">
      <c r="A9421" s="3" t="s">
        <v>312</v>
      </c>
      <c r="B9421" s="3">
        <v>2004</v>
      </c>
      <c r="C9421" s="3">
        <v>918</v>
      </c>
      <c r="E9421" s="3">
        <v>1.7025839</v>
      </c>
      <c r="F9421" s="3">
        <v>45.427807000000001</v>
      </c>
    </row>
    <row r="9422" spans="1:6">
      <c r="A9422" s="3" t="s">
        <v>312</v>
      </c>
      <c r="B9422" s="3">
        <v>2005</v>
      </c>
      <c r="C9422" s="3">
        <v>918</v>
      </c>
      <c r="E9422" s="3">
        <v>3.0075075999999998</v>
      </c>
      <c r="F9422" s="3">
        <v>37.763503999999998</v>
      </c>
    </row>
    <row r="9423" spans="1:6">
      <c r="A9423" s="3" t="s">
        <v>312</v>
      </c>
      <c r="B9423" s="3">
        <v>2005</v>
      </c>
      <c r="C9423" s="3">
        <v>918</v>
      </c>
      <c r="E9423" s="3">
        <v>3.0075075999999998</v>
      </c>
      <c r="F9423" s="3">
        <v>37.763503999999998</v>
      </c>
    </row>
    <row r="9424" spans="1:6">
      <c r="A9424" s="3" t="s">
        <v>312</v>
      </c>
      <c r="B9424" s="3">
        <v>2005</v>
      </c>
      <c r="C9424" s="3">
        <v>918</v>
      </c>
      <c r="E9424" s="3">
        <v>3.0075075999999998</v>
      </c>
      <c r="F9424" s="3">
        <v>37.763503999999998</v>
      </c>
    </row>
    <row r="9425" spans="1:6">
      <c r="A9425" s="3" t="s">
        <v>312</v>
      </c>
      <c r="B9425" s="3">
        <v>2005</v>
      </c>
      <c r="C9425" s="3">
        <v>918</v>
      </c>
      <c r="E9425" s="3">
        <v>3.0075075999999998</v>
      </c>
      <c r="F9425" s="3">
        <v>37.763503999999998</v>
      </c>
    </row>
    <row r="9426" spans="1:6">
      <c r="A9426" s="3" t="s">
        <v>312</v>
      </c>
      <c r="B9426" s="3">
        <v>2005</v>
      </c>
      <c r="C9426" s="3">
        <v>918</v>
      </c>
      <c r="E9426" s="3">
        <v>3.0075075999999998</v>
      </c>
      <c r="F9426" s="3">
        <v>37.763503999999998</v>
      </c>
    </row>
    <row r="9427" spans="1:6">
      <c r="A9427" s="3" t="s">
        <v>312</v>
      </c>
      <c r="B9427" s="3">
        <v>2005</v>
      </c>
      <c r="C9427" s="3">
        <v>918</v>
      </c>
      <c r="E9427" s="3">
        <v>3.0075075999999998</v>
      </c>
      <c r="F9427" s="3">
        <v>37.763503999999998</v>
      </c>
    </row>
    <row r="9428" spans="1:6">
      <c r="A9428" s="3" t="s">
        <v>312</v>
      </c>
      <c r="B9428" s="3">
        <v>2005</v>
      </c>
      <c r="C9428" s="3">
        <v>918</v>
      </c>
      <c r="E9428" s="3">
        <v>3.0075075999999998</v>
      </c>
      <c r="F9428" s="3">
        <v>37.763503999999998</v>
      </c>
    </row>
    <row r="9429" spans="1:6">
      <c r="A9429" s="3" t="s">
        <v>312</v>
      </c>
      <c r="B9429" s="3">
        <v>2005</v>
      </c>
      <c r="C9429" s="3">
        <v>918</v>
      </c>
      <c r="E9429" s="3">
        <v>3.0075075999999998</v>
      </c>
      <c r="F9429" s="3">
        <v>37.763503999999998</v>
      </c>
    </row>
    <row r="9430" spans="1:6">
      <c r="A9430" s="3" t="s">
        <v>312</v>
      </c>
      <c r="B9430" s="3">
        <v>2005</v>
      </c>
      <c r="C9430" s="3">
        <v>918</v>
      </c>
      <c r="E9430" s="3">
        <v>3.0075075999999998</v>
      </c>
      <c r="F9430" s="3">
        <v>37.763503999999998</v>
      </c>
    </row>
    <row r="9431" spans="1:6">
      <c r="A9431" s="3" t="s">
        <v>312</v>
      </c>
      <c r="B9431" s="3">
        <v>2005</v>
      </c>
      <c r="C9431" s="3">
        <v>918</v>
      </c>
      <c r="E9431" s="3">
        <v>3.0075075999999998</v>
      </c>
      <c r="F9431" s="3">
        <v>37.763503999999998</v>
      </c>
    </row>
    <row r="9432" spans="1:6">
      <c r="A9432" s="3" t="s">
        <v>312</v>
      </c>
      <c r="B9432" s="3">
        <v>2005</v>
      </c>
      <c r="C9432" s="3">
        <v>918</v>
      </c>
      <c r="E9432" s="3">
        <v>3.0075075999999998</v>
      </c>
      <c r="F9432" s="3">
        <v>37.763503999999998</v>
      </c>
    </row>
    <row r="9433" spans="1:6">
      <c r="A9433" s="3" t="s">
        <v>312</v>
      </c>
      <c r="B9433" s="3">
        <v>2005</v>
      </c>
      <c r="C9433" s="3">
        <v>918</v>
      </c>
      <c r="E9433" s="3">
        <v>3.0075075999999998</v>
      </c>
      <c r="F9433" s="3">
        <v>37.763503999999998</v>
      </c>
    </row>
    <row r="9434" spans="1:6">
      <c r="A9434" s="3" t="s">
        <v>312</v>
      </c>
      <c r="B9434" s="3">
        <v>2006</v>
      </c>
      <c r="C9434" s="3">
        <v>918</v>
      </c>
      <c r="E9434" s="3">
        <v>3.390733</v>
      </c>
      <c r="F9434" s="3">
        <v>28.47156</v>
      </c>
    </row>
    <row r="9435" spans="1:6">
      <c r="A9435" s="3" t="s">
        <v>312</v>
      </c>
      <c r="B9435" s="3">
        <v>2006</v>
      </c>
      <c r="C9435" s="3">
        <v>918</v>
      </c>
      <c r="E9435" s="3">
        <v>3.390733</v>
      </c>
      <c r="F9435" s="3">
        <v>28.47156</v>
      </c>
    </row>
    <row r="9436" spans="1:6">
      <c r="A9436" s="3" t="s">
        <v>312</v>
      </c>
      <c r="B9436" s="3">
        <v>2006</v>
      </c>
      <c r="C9436" s="3">
        <v>918</v>
      </c>
      <c r="E9436" s="3">
        <v>3.390733</v>
      </c>
      <c r="F9436" s="3">
        <v>28.47156</v>
      </c>
    </row>
    <row r="9437" spans="1:6">
      <c r="A9437" s="3" t="s">
        <v>312</v>
      </c>
      <c r="B9437" s="3">
        <v>2006</v>
      </c>
      <c r="C9437" s="3">
        <v>918</v>
      </c>
      <c r="E9437" s="3">
        <v>3.390733</v>
      </c>
      <c r="F9437" s="3">
        <v>28.47156</v>
      </c>
    </row>
    <row r="9438" spans="1:6">
      <c r="A9438" s="3" t="s">
        <v>312</v>
      </c>
      <c r="B9438" s="3">
        <v>2006</v>
      </c>
      <c r="C9438" s="3">
        <v>918</v>
      </c>
      <c r="E9438" s="3">
        <v>3.390733</v>
      </c>
      <c r="F9438" s="3">
        <v>28.47156</v>
      </c>
    </row>
    <row r="9439" spans="1:6">
      <c r="A9439" s="3" t="s">
        <v>312</v>
      </c>
      <c r="B9439" s="3">
        <v>2006</v>
      </c>
      <c r="C9439" s="3">
        <v>918</v>
      </c>
      <c r="E9439" s="3">
        <v>3.390733</v>
      </c>
      <c r="F9439" s="3">
        <v>28.47156</v>
      </c>
    </row>
    <row r="9440" spans="1:6">
      <c r="A9440" s="3" t="s">
        <v>312</v>
      </c>
      <c r="B9440" s="3">
        <v>2006</v>
      </c>
      <c r="C9440" s="3">
        <v>918</v>
      </c>
      <c r="E9440" s="3">
        <v>3.390733</v>
      </c>
      <c r="F9440" s="3">
        <v>28.47156</v>
      </c>
    </row>
    <row r="9441" spans="1:7">
      <c r="A9441" s="3" t="s">
        <v>312</v>
      </c>
      <c r="B9441" s="3">
        <v>2006</v>
      </c>
      <c r="C9441" s="3">
        <v>918</v>
      </c>
      <c r="E9441" s="3">
        <v>3.390733</v>
      </c>
      <c r="F9441" s="3">
        <v>28.47156</v>
      </c>
    </row>
    <row r="9442" spans="1:7">
      <c r="A9442" s="3" t="s">
        <v>312</v>
      </c>
      <c r="B9442" s="3">
        <v>2006</v>
      </c>
      <c r="C9442" s="3">
        <v>918</v>
      </c>
      <c r="E9442" s="3">
        <v>3.390733</v>
      </c>
      <c r="F9442" s="3">
        <v>28.47156</v>
      </c>
    </row>
    <row r="9443" spans="1:7">
      <c r="A9443" s="3" t="s">
        <v>312</v>
      </c>
      <c r="B9443" s="3">
        <v>2006</v>
      </c>
      <c r="C9443" s="3">
        <v>918</v>
      </c>
      <c r="E9443" s="3">
        <v>3.390733</v>
      </c>
      <c r="F9443" s="3">
        <v>28.47156</v>
      </c>
    </row>
    <row r="9444" spans="1:7">
      <c r="A9444" s="3" t="s">
        <v>312</v>
      </c>
      <c r="B9444" s="3">
        <v>2006</v>
      </c>
      <c r="C9444" s="3">
        <v>918</v>
      </c>
      <c r="E9444" s="3">
        <v>3.390733</v>
      </c>
      <c r="F9444" s="3">
        <v>28.47156</v>
      </c>
    </row>
    <row r="9445" spans="1:7">
      <c r="A9445" s="3" t="s">
        <v>312</v>
      </c>
      <c r="B9445" s="3">
        <v>2006</v>
      </c>
      <c r="C9445" s="3">
        <v>918</v>
      </c>
      <c r="E9445" s="3">
        <v>3.390733</v>
      </c>
      <c r="F9445" s="3">
        <v>28.47156</v>
      </c>
    </row>
    <row r="9446" spans="1:7">
      <c r="A9446" s="3" t="s">
        <v>312</v>
      </c>
      <c r="B9446" s="3">
        <v>2007</v>
      </c>
      <c r="C9446" s="3">
        <v>918</v>
      </c>
      <c r="E9446" s="3">
        <v>4.1381264</v>
      </c>
      <c r="F9446" s="3">
        <v>22.608322000000001</v>
      </c>
    </row>
    <row r="9447" spans="1:7">
      <c r="A9447" s="3" t="s">
        <v>312</v>
      </c>
      <c r="B9447" s="3">
        <v>2007</v>
      </c>
      <c r="C9447" s="3">
        <v>918</v>
      </c>
      <c r="E9447" s="3">
        <v>4.1381264</v>
      </c>
      <c r="F9447" s="3">
        <v>22.608322000000001</v>
      </c>
    </row>
    <row r="9448" spans="1:7">
      <c r="A9448" s="3" t="s">
        <v>312</v>
      </c>
      <c r="B9448" s="3">
        <v>2007</v>
      </c>
      <c r="C9448" s="3">
        <v>918</v>
      </c>
      <c r="E9448" s="3">
        <v>4.1381264</v>
      </c>
      <c r="F9448" s="3">
        <v>22.608322000000001</v>
      </c>
    </row>
    <row r="9449" spans="1:7">
      <c r="A9449" s="3" t="s">
        <v>312</v>
      </c>
      <c r="B9449" s="3">
        <v>2007</v>
      </c>
      <c r="C9449" s="3">
        <v>918</v>
      </c>
      <c r="E9449" s="3">
        <v>4.1381264</v>
      </c>
      <c r="F9449" s="3">
        <v>22.608322000000001</v>
      </c>
    </row>
    <row r="9450" spans="1:7">
      <c r="A9450" s="3" t="s">
        <v>312</v>
      </c>
      <c r="B9450" s="3">
        <v>2007</v>
      </c>
      <c r="C9450" s="3">
        <v>918</v>
      </c>
      <c r="E9450" s="3">
        <v>4.1381264</v>
      </c>
      <c r="F9450" s="3">
        <v>22.608322000000001</v>
      </c>
      <c r="G9450" s="3">
        <v>5.8136279999999996</v>
      </c>
    </row>
    <row r="9451" spans="1:7">
      <c r="A9451" s="3" t="s">
        <v>312</v>
      </c>
      <c r="B9451" s="3">
        <v>2007</v>
      </c>
      <c r="C9451" s="3">
        <v>918</v>
      </c>
      <c r="E9451" s="3">
        <v>4.1381264</v>
      </c>
      <c r="F9451" s="3">
        <v>22.608322000000001</v>
      </c>
      <c r="G9451" s="3">
        <v>5.8379529999999997</v>
      </c>
    </row>
    <row r="9452" spans="1:7">
      <c r="A9452" s="3" t="s">
        <v>312</v>
      </c>
      <c r="B9452" s="3">
        <v>2007</v>
      </c>
      <c r="C9452" s="3">
        <v>918</v>
      </c>
      <c r="E9452" s="3">
        <v>4.1381264</v>
      </c>
      <c r="F9452" s="3">
        <v>22.608322000000001</v>
      </c>
      <c r="G9452" s="3">
        <v>5.8272719999999998</v>
      </c>
    </row>
    <row r="9453" spans="1:7">
      <c r="A9453" s="3" t="s">
        <v>312</v>
      </c>
      <c r="B9453" s="3">
        <v>2007</v>
      </c>
      <c r="C9453" s="3">
        <v>918</v>
      </c>
      <c r="E9453" s="3">
        <v>4.1381264</v>
      </c>
      <c r="F9453" s="3">
        <v>22.608322000000001</v>
      </c>
      <c r="G9453" s="3">
        <v>5.96</v>
      </c>
    </row>
    <row r="9454" spans="1:7">
      <c r="A9454" s="3" t="s">
        <v>312</v>
      </c>
      <c r="B9454" s="3">
        <v>2007</v>
      </c>
      <c r="C9454" s="3">
        <v>918</v>
      </c>
      <c r="E9454" s="3">
        <v>4.1381264</v>
      </c>
      <c r="F9454" s="3">
        <v>22.608322000000001</v>
      </c>
      <c r="G9454" s="3">
        <v>5.9320599999999999</v>
      </c>
    </row>
    <row r="9455" spans="1:7">
      <c r="A9455" s="3" t="s">
        <v>312</v>
      </c>
      <c r="B9455" s="3">
        <v>2007</v>
      </c>
      <c r="C9455" s="3">
        <v>918</v>
      </c>
      <c r="E9455" s="3">
        <v>4.1381264</v>
      </c>
      <c r="F9455" s="3">
        <v>22.608322000000001</v>
      </c>
      <c r="G9455" s="3">
        <v>5.965535</v>
      </c>
    </row>
    <row r="9456" spans="1:7">
      <c r="A9456" s="3" t="s">
        <v>312</v>
      </c>
      <c r="B9456" s="3">
        <v>2007</v>
      </c>
      <c r="C9456" s="3">
        <v>918</v>
      </c>
      <c r="E9456" s="3">
        <v>4.1381264</v>
      </c>
      <c r="F9456" s="3">
        <v>22.608322000000001</v>
      </c>
      <c r="G9456" s="3">
        <v>5.9777579999999997</v>
      </c>
    </row>
    <row r="9457" spans="1:8">
      <c r="A9457" s="3" t="s">
        <v>312</v>
      </c>
      <c r="B9457" s="3">
        <v>2007</v>
      </c>
      <c r="C9457" s="3">
        <v>918</v>
      </c>
      <c r="E9457" s="3">
        <v>4.1381264</v>
      </c>
      <c r="F9457" s="3">
        <v>22.608322000000001</v>
      </c>
      <c r="G9457" s="3">
        <v>5.8673989999999998</v>
      </c>
    </row>
    <row r="9458" spans="1:8">
      <c r="A9458" s="3" t="s">
        <v>312</v>
      </c>
      <c r="B9458" s="3">
        <v>2008</v>
      </c>
      <c r="C9458" s="3">
        <v>918</v>
      </c>
      <c r="E9458" s="3">
        <v>3.6406139999999998</v>
      </c>
      <c r="F9458" s="3">
        <v>17.598711000000002</v>
      </c>
      <c r="G9458" s="3">
        <v>5.62</v>
      </c>
      <c r="H9458" s="3">
        <v>-0.181231</v>
      </c>
    </row>
    <row r="9459" spans="1:8">
      <c r="A9459" s="3" t="s">
        <v>312</v>
      </c>
      <c r="B9459" s="3">
        <v>2008</v>
      </c>
      <c r="C9459" s="3">
        <v>918</v>
      </c>
      <c r="E9459" s="3">
        <v>3.6406139999999998</v>
      </c>
      <c r="F9459" s="3">
        <v>17.598711000000002</v>
      </c>
      <c r="G9459" s="3">
        <v>5.5509199999999996</v>
      </c>
      <c r="H9459" s="3">
        <v>0.1156201</v>
      </c>
    </row>
    <row r="9460" spans="1:8">
      <c r="A9460" s="3" t="s">
        <v>312</v>
      </c>
      <c r="B9460" s="3">
        <v>2008</v>
      </c>
      <c r="C9460" s="3">
        <v>918</v>
      </c>
      <c r="E9460" s="3">
        <v>3.6406139999999998</v>
      </c>
      <c r="F9460" s="3">
        <v>17.598711000000002</v>
      </c>
      <c r="G9460" s="3">
        <v>5.4859790000000004</v>
      </c>
      <c r="H9460" s="3">
        <v>0.1457697</v>
      </c>
    </row>
    <row r="9461" spans="1:8">
      <c r="A9461" s="3" t="s">
        <v>312</v>
      </c>
      <c r="B9461" s="3">
        <v>2008</v>
      </c>
      <c r="C9461" s="3">
        <v>918</v>
      </c>
      <c r="E9461" s="3">
        <v>3.6406139999999998</v>
      </c>
      <c r="F9461" s="3">
        <v>17.598711000000002</v>
      </c>
      <c r="G9461" s="3">
        <v>5.3608450000000003</v>
      </c>
      <c r="H9461" s="3">
        <v>-2.0586E-2</v>
      </c>
    </row>
    <row r="9462" spans="1:8">
      <c r="A9462" s="3" t="s">
        <v>312</v>
      </c>
      <c r="B9462" s="3">
        <v>2008</v>
      </c>
      <c r="C9462" s="3">
        <v>918</v>
      </c>
      <c r="E9462" s="3">
        <v>3.6406139999999998</v>
      </c>
      <c r="F9462" s="3">
        <v>17.598711000000002</v>
      </c>
      <c r="G9462" s="3">
        <v>5.3359680000000003</v>
      </c>
      <c r="H9462" s="3">
        <v>1.7779300000000001E-2</v>
      </c>
    </row>
    <row r="9463" spans="1:8">
      <c r="A9463" s="3" t="s">
        <v>312</v>
      </c>
      <c r="B9463" s="3">
        <v>2008</v>
      </c>
      <c r="C9463" s="3">
        <v>918</v>
      </c>
      <c r="E9463" s="3">
        <v>3.6406139999999998</v>
      </c>
      <c r="F9463" s="3">
        <v>17.598711000000002</v>
      </c>
      <c r="G9463" s="3">
        <v>5.417713</v>
      </c>
      <c r="H9463" s="3">
        <v>0.1171184</v>
      </c>
    </row>
    <row r="9464" spans="1:8">
      <c r="A9464" s="3" t="s">
        <v>312</v>
      </c>
      <c r="B9464" s="3">
        <v>2008</v>
      </c>
      <c r="C9464" s="3">
        <v>918</v>
      </c>
      <c r="E9464" s="3">
        <v>3.6406139999999998</v>
      </c>
      <c r="F9464" s="3">
        <v>17.598711000000002</v>
      </c>
      <c r="G9464" s="3">
        <v>5.3663040000000004</v>
      </c>
      <c r="H9464" s="3">
        <v>-1.10023E-2</v>
      </c>
    </row>
    <row r="9465" spans="1:8">
      <c r="A9465" s="3" t="s">
        <v>312</v>
      </c>
      <c r="B9465" s="3">
        <v>2008</v>
      </c>
      <c r="C9465" s="3">
        <v>918</v>
      </c>
      <c r="E9465" s="3">
        <v>3.6406139999999998</v>
      </c>
      <c r="F9465" s="3">
        <v>17.598711000000002</v>
      </c>
      <c r="G9465" s="3">
        <v>5.4424340000000004</v>
      </c>
      <c r="H9465" s="3">
        <v>2.5930000000000002E-2</v>
      </c>
    </row>
    <row r="9466" spans="1:8">
      <c r="A9466" s="3" t="s">
        <v>312</v>
      </c>
      <c r="B9466" s="3">
        <v>2008</v>
      </c>
      <c r="C9466" s="3">
        <v>918</v>
      </c>
      <c r="E9466" s="3">
        <v>3.6406139999999998</v>
      </c>
      <c r="F9466" s="3">
        <v>17.598711000000002</v>
      </c>
      <c r="G9466" s="3">
        <v>5.372331</v>
      </c>
      <c r="H9466" s="3">
        <v>9.1006699999999996E-2</v>
      </c>
    </row>
    <row r="9467" spans="1:8">
      <c r="A9467" s="3" t="s">
        <v>312</v>
      </c>
      <c r="B9467" s="3">
        <v>2008</v>
      </c>
      <c r="C9467" s="3">
        <v>918</v>
      </c>
      <c r="E9467" s="3">
        <v>3.6406139999999998</v>
      </c>
      <c r="F9467" s="3">
        <v>17.598711000000002</v>
      </c>
      <c r="G9467" s="3">
        <v>4.1823040000000002</v>
      </c>
      <c r="H9467" s="3">
        <v>7.1657999999999999E-3</v>
      </c>
    </row>
    <row r="9468" spans="1:8">
      <c r="A9468" s="3" t="s">
        <v>312</v>
      </c>
      <c r="B9468" s="3">
        <v>2008</v>
      </c>
      <c r="C9468" s="3">
        <v>918</v>
      </c>
      <c r="E9468" s="3">
        <v>3.6406139999999998</v>
      </c>
      <c r="F9468" s="3">
        <v>17.598711000000002</v>
      </c>
      <c r="G9468" s="3">
        <v>3.603694</v>
      </c>
      <c r="H9468" s="3">
        <v>0.15504229999999999</v>
      </c>
    </row>
    <row r="9469" spans="1:8">
      <c r="A9469" s="3" t="s">
        <v>312</v>
      </c>
      <c r="B9469" s="3">
        <v>2008</v>
      </c>
      <c r="C9469" s="3">
        <v>918</v>
      </c>
      <c r="E9469" s="3">
        <v>3.6406139999999998</v>
      </c>
      <c r="F9469" s="3">
        <v>17.598711000000002</v>
      </c>
      <c r="G9469" s="3">
        <v>2.6090909999999998</v>
      </c>
      <c r="H9469" s="3">
        <v>0.14739369999999999</v>
      </c>
    </row>
    <row r="9470" spans="1:8">
      <c r="A9470" s="3" t="s">
        <v>312</v>
      </c>
      <c r="B9470" s="3">
        <v>2009</v>
      </c>
      <c r="C9470" s="3">
        <v>918</v>
      </c>
      <c r="E9470" s="3">
        <v>2.6449897</v>
      </c>
      <c r="F9470" s="3">
        <v>14.713348</v>
      </c>
      <c r="G9470" s="3">
        <v>2.9909539999999999</v>
      </c>
      <c r="H9470" s="3">
        <v>-0.38981840000000001</v>
      </c>
    </row>
    <row r="9471" spans="1:8">
      <c r="A9471" s="3" t="s">
        <v>312</v>
      </c>
      <c r="B9471" s="3">
        <v>2009</v>
      </c>
      <c r="C9471" s="3">
        <v>918</v>
      </c>
      <c r="E9471" s="3">
        <v>2.6449897</v>
      </c>
      <c r="F9471" s="3">
        <v>14.713348</v>
      </c>
      <c r="G9471" s="3">
        <v>2.3197030000000001</v>
      </c>
      <c r="H9471" s="3">
        <v>-0.35141349999999999</v>
      </c>
    </row>
    <row r="9472" spans="1:8">
      <c r="A9472" s="3" t="s">
        <v>312</v>
      </c>
      <c r="B9472" s="3">
        <v>2009</v>
      </c>
      <c r="C9472" s="3">
        <v>918</v>
      </c>
      <c r="E9472" s="3">
        <v>2.6449897</v>
      </c>
      <c r="F9472" s="3">
        <v>14.713348</v>
      </c>
      <c r="G9472" s="3">
        <v>1.6778709999999999</v>
      </c>
      <c r="H9472" s="3">
        <v>-0.53918900000000003</v>
      </c>
    </row>
    <row r="9473" spans="1:8">
      <c r="A9473" s="3" t="s">
        <v>312</v>
      </c>
      <c r="B9473" s="3">
        <v>2009</v>
      </c>
      <c r="C9473" s="3">
        <v>918</v>
      </c>
      <c r="E9473" s="3">
        <v>2.6449897</v>
      </c>
      <c r="F9473" s="3">
        <v>14.713348</v>
      </c>
      <c r="G9473" s="3">
        <v>1.2032369999999999</v>
      </c>
      <c r="H9473" s="3">
        <v>-0.66875050000000003</v>
      </c>
    </row>
    <row r="9474" spans="1:8">
      <c r="A9474" s="3" t="s">
        <v>312</v>
      </c>
      <c r="B9474" s="3">
        <v>2009</v>
      </c>
      <c r="C9474" s="3">
        <v>918</v>
      </c>
      <c r="E9474" s="3">
        <v>2.6449897</v>
      </c>
      <c r="F9474" s="3">
        <v>14.713348</v>
      </c>
      <c r="G9474" s="3">
        <v>0.74813410000000002</v>
      </c>
      <c r="H9474" s="3">
        <v>-0.55245460000000002</v>
      </c>
    </row>
    <row r="9475" spans="1:8">
      <c r="A9475" s="3" t="s">
        <v>312</v>
      </c>
      <c r="B9475" s="3">
        <v>2009</v>
      </c>
      <c r="C9475" s="3">
        <v>918</v>
      </c>
      <c r="E9475" s="3">
        <v>2.6449897</v>
      </c>
      <c r="F9475" s="3">
        <v>14.713348</v>
      </c>
      <c r="G9475" s="3">
        <v>0.55242179999999996</v>
      </c>
      <c r="H9475" s="3">
        <v>-0.67308319999999999</v>
      </c>
    </row>
    <row r="9476" spans="1:8">
      <c r="A9476" s="3" t="s">
        <v>312</v>
      </c>
      <c r="B9476" s="3">
        <v>2009</v>
      </c>
      <c r="C9476" s="3">
        <v>918</v>
      </c>
      <c r="E9476" s="3">
        <v>2.6449897</v>
      </c>
      <c r="F9476" s="3">
        <v>14.713348</v>
      </c>
      <c r="G9476" s="3">
        <v>7.4648699999999998E-2</v>
      </c>
      <c r="H9476" s="3">
        <v>-0.84353009999999995</v>
      </c>
    </row>
    <row r="9477" spans="1:8">
      <c r="A9477" s="3" t="s">
        <v>312</v>
      </c>
      <c r="B9477" s="3">
        <v>2009</v>
      </c>
      <c r="C9477" s="3">
        <v>918</v>
      </c>
      <c r="E9477" s="3">
        <v>2.6449897</v>
      </c>
      <c r="F9477" s="3">
        <v>14.713348</v>
      </c>
      <c r="G9477" s="3">
        <v>0.38294689999999998</v>
      </c>
      <c r="H9477" s="3">
        <v>-0.71953929999999999</v>
      </c>
    </row>
    <row r="9478" spans="1:8">
      <c r="A9478" s="3" t="s">
        <v>312</v>
      </c>
      <c r="B9478" s="3">
        <v>2009</v>
      </c>
      <c r="C9478" s="3">
        <v>918</v>
      </c>
      <c r="E9478" s="3">
        <v>2.6449897</v>
      </c>
      <c r="F9478" s="3">
        <v>14.713348</v>
      </c>
      <c r="G9478" s="3">
        <v>0.3704964</v>
      </c>
      <c r="H9478" s="3">
        <v>-0.47989480000000001</v>
      </c>
    </row>
    <row r="9479" spans="1:8">
      <c r="A9479" s="3" t="s">
        <v>312</v>
      </c>
      <c r="B9479" s="3">
        <v>2009</v>
      </c>
      <c r="C9479" s="3">
        <v>918</v>
      </c>
      <c r="E9479" s="3">
        <v>2.6449897</v>
      </c>
      <c r="F9479" s="3">
        <v>14.713348</v>
      </c>
      <c r="G9479" s="3">
        <v>-0.109781</v>
      </c>
      <c r="H9479" s="3">
        <v>-0.46376270000000003</v>
      </c>
    </row>
    <row r="9480" spans="1:8">
      <c r="A9480" s="3" t="s">
        <v>312</v>
      </c>
      <c r="B9480" s="3">
        <v>2009</v>
      </c>
      <c r="C9480" s="3">
        <v>918</v>
      </c>
      <c r="E9480" s="3">
        <v>2.6449897</v>
      </c>
      <c r="F9480" s="3">
        <v>14.713348</v>
      </c>
      <c r="G9480" s="3">
        <v>-0.1114058</v>
      </c>
      <c r="H9480" s="3">
        <v>-0.71451359999999997</v>
      </c>
    </row>
    <row r="9481" spans="1:8">
      <c r="A9481" s="3" t="s">
        <v>312</v>
      </c>
      <c r="B9481" s="3">
        <v>2009</v>
      </c>
      <c r="C9481" s="3">
        <v>918</v>
      </c>
      <c r="E9481" s="3">
        <v>2.6449897</v>
      </c>
      <c r="F9481" s="3">
        <v>14.713348</v>
      </c>
      <c r="G9481" s="3">
        <v>-0.1497559</v>
      </c>
      <c r="H9481" s="3">
        <v>-0.66488309999999995</v>
      </c>
    </row>
    <row r="9482" spans="1:8">
      <c r="A9482" s="3" t="s">
        <v>312</v>
      </c>
      <c r="B9482" s="3">
        <v>2010</v>
      </c>
      <c r="C9482" s="3">
        <v>918</v>
      </c>
      <c r="E9482" s="3">
        <v>-0.58603859000000003</v>
      </c>
      <c r="F9482" s="3">
        <v>14.540398</v>
      </c>
      <c r="G9482" s="3">
        <v>2.3771979999999999</v>
      </c>
      <c r="H9482" s="3">
        <v>-0.8223355</v>
      </c>
    </row>
    <row r="9483" spans="1:8">
      <c r="A9483" s="3" t="s">
        <v>312</v>
      </c>
      <c r="B9483" s="3">
        <v>2010</v>
      </c>
      <c r="C9483" s="3">
        <v>918</v>
      </c>
      <c r="E9483" s="3">
        <v>-0.58603859000000003</v>
      </c>
      <c r="F9483" s="3">
        <v>14.540398</v>
      </c>
      <c r="G9483" s="3">
        <v>2.6370049999999998</v>
      </c>
      <c r="H9483" s="3">
        <v>-0.59918760000000004</v>
      </c>
    </row>
    <row r="9484" spans="1:8">
      <c r="A9484" s="3" t="s">
        <v>312</v>
      </c>
      <c r="B9484" s="3">
        <v>2010</v>
      </c>
      <c r="C9484" s="3">
        <v>918</v>
      </c>
      <c r="E9484" s="3">
        <v>-0.58603859000000003</v>
      </c>
      <c r="F9484" s="3">
        <v>14.540398</v>
      </c>
      <c r="G9484" s="3">
        <v>2.606312</v>
      </c>
      <c r="H9484" s="3">
        <v>-0.70808329999999997</v>
      </c>
    </row>
    <row r="9485" spans="1:8">
      <c r="A9485" s="3" t="s">
        <v>312</v>
      </c>
      <c r="B9485" s="3">
        <v>2010</v>
      </c>
      <c r="C9485" s="3">
        <v>918</v>
      </c>
      <c r="E9485" s="3">
        <v>-0.58603859000000003</v>
      </c>
      <c r="F9485" s="3">
        <v>14.540398</v>
      </c>
      <c r="G9485" s="3">
        <v>2.6263839999999998</v>
      </c>
      <c r="H9485" s="3">
        <v>-0.90755260000000004</v>
      </c>
    </row>
    <row r="9486" spans="1:8">
      <c r="A9486" s="3" t="s">
        <v>312</v>
      </c>
      <c r="B9486" s="3">
        <v>2010</v>
      </c>
      <c r="C9486" s="3">
        <v>918</v>
      </c>
      <c r="E9486" s="3">
        <v>-0.58603859000000003</v>
      </c>
      <c r="F9486" s="3">
        <v>14.540398</v>
      </c>
      <c r="G9486" s="3">
        <v>2.4662090000000001</v>
      </c>
      <c r="H9486" s="3">
        <v>-1.933902</v>
      </c>
    </row>
    <row r="9487" spans="1:8">
      <c r="A9487" s="3" t="s">
        <v>312</v>
      </c>
      <c r="B9487" s="3">
        <v>2010</v>
      </c>
      <c r="C9487" s="3">
        <v>918</v>
      </c>
      <c r="E9487" s="3">
        <v>-0.58603859000000003</v>
      </c>
      <c r="F9487" s="3">
        <v>14.540398</v>
      </c>
      <c r="G9487" s="3">
        <v>2.345526</v>
      </c>
      <c r="H9487" s="3">
        <v>-2.2548240000000002</v>
      </c>
    </row>
    <row r="9488" spans="1:8">
      <c r="A9488" s="3" t="s">
        <v>312</v>
      </c>
      <c r="B9488" s="3">
        <v>2010</v>
      </c>
      <c r="C9488" s="3">
        <v>918</v>
      </c>
      <c r="E9488" s="3">
        <v>-0.58603859000000003</v>
      </c>
      <c r="F9488" s="3">
        <v>14.540398</v>
      </c>
      <c r="G9488" s="3">
        <v>2.2014819999999999</v>
      </c>
      <c r="H9488" s="3">
        <v>-2.757781</v>
      </c>
    </row>
    <row r="9489" spans="1:8">
      <c r="A9489" s="3" t="s">
        <v>312</v>
      </c>
      <c r="B9489" s="3">
        <v>2010</v>
      </c>
      <c r="C9489" s="3">
        <v>918</v>
      </c>
      <c r="E9489" s="3">
        <v>-0.58603859000000003</v>
      </c>
      <c r="F9489" s="3">
        <v>14.540398</v>
      </c>
      <c r="G9489" s="3">
        <v>2.3701590000000001</v>
      </c>
      <c r="H9489" s="3">
        <v>-2.8386100000000001</v>
      </c>
    </row>
    <row r="9490" spans="1:8">
      <c r="A9490" s="3" t="s">
        <v>312</v>
      </c>
      <c r="B9490" s="3">
        <v>2010</v>
      </c>
      <c r="C9490" s="3">
        <v>918</v>
      </c>
      <c r="E9490" s="3">
        <v>-0.58603859000000003</v>
      </c>
      <c r="F9490" s="3">
        <v>14.540398</v>
      </c>
      <c r="G9490" s="3">
        <v>2.4786670000000002</v>
      </c>
      <c r="H9490" s="3">
        <v>-2.8441909999999999</v>
      </c>
    </row>
    <row r="9491" spans="1:8">
      <c r="A9491" s="3" t="s">
        <v>312</v>
      </c>
      <c r="B9491" s="3">
        <v>2010</v>
      </c>
      <c r="C9491" s="3">
        <v>918</v>
      </c>
      <c r="E9491" s="3">
        <v>-0.58603859000000003</v>
      </c>
      <c r="F9491" s="3">
        <v>14.540398</v>
      </c>
      <c r="G9491" s="3">
        <v>2.3896860000000002</v>
      </c>
      <c r="H9491" s="3">
        <v>-2.5907019999999998</v>
      </c>
    </row>
    <row r="9492" spans="1:8">
      <c r="A9492" s="3" t="s">
        <v>312</v>
      </c>
      <c r="B9492" s="3">
        <v>2010</v>
      </c>
      <c r="C9492" s="3">
        <v>918</v>
      </c>
      <c r="E9492" s="3">
        <v>-0.58603859000000003</v>
      </c>
      <c r="F9492" s="3">
        <v>14.540398</v>
      </c>
      <c r="G9492" s="3">
        <v>2.3884180000000002</v>
      </c>
      <c r="H9492" s="3">
        <v>-2.7134580000000001</v>
      </c>
    </row>
    <row r="9493" spans="1:8">
      <c r="A9493" s="3" t="s">
        <v>312</v>
      </c>
      <c r="B9493" s="3">
        <v>2010</v>
      </c>
      <c r="C9493" s="3">
        <v>918</v>
      </c>
      <c r="E9493" s="3">
        <v>-0.58603859000000003</v>
      </c>
      <c r="F9493" s="3">
        <v>14.540398</v>
      </c>
      <c r="G9493" s="3">
        <v>2.59707</v>
      </c>
      <c r="H9493" s="3">
        <v>-2.776386</v>
      </c>
    </row>
    <row r="9494" spans="1:8">
      <c r="A9494" s="3" t="s">
        <v>312</v>
      </c>
      <c r="B9494" s="3">
        <v>2011</v>
      </c>
      <c r="C9494" s="3">
        <v>918</v>
      </c>
      <c r="E9494" s="3">
        <v>-3.5747222999999999</v>
      </c>
      <c r="F9494" s="3">
        <v>14.149628999999999</v>
      </c>
      <c r="G9494" s="3">
        <v>3.6119029999999999</v>
      </c>
      <c r="H9494" s="3">
        <v>-2.945973</v>
      </c>
    </row>
    <row r="9495" spans="1:8">
      <c r="A9495" s="3" t="s">
        <v>312</v>
      </c>
      <c r="B9495" s="3">
        <v>2011</v>
      </c>
      <c r="C9495" s="3">
        <v>918</v>
      </c>
      <c r="E9495" s="3">
        <v>-3.5747222999999999</v>
      </c>
      <c r="F9495" s="3">
        <v>14.149628999999999</v>
      </c>
      <c r="G9495" s="3">
        <v>3.5839439999999998</v>
      </c>
      <c r="H9495" s="3">
        <v>-2.7604989999999998</v>
      </c>
    </row>
    <row r="9496" spans="1:8">
      <c r="A9496" s="3" t="s">
        <v>312</v>
      </c>
      <c r="B9496" s="3">
        <v>2011</v>
      </c>
      <c r="C9496" s="3">
        <v>918</v>
      </c>
      <c r="E9496" s="3">
        <v>-3.5747222999999999</v>
      </c>
      <c r="F9496" s="3">
        <v>14.149628999999999</v>
      </c>
      <c r="G9496" s="3">
        <v>3.572749</v>
      </c>
      <c r="H9496" s="3">
        <v>-2.5162749999999998</v>
      </c>
    </row>
    <row r="9497" spans="1:8">
      <c r="A9497" s="3" t="s">
        <v>312</v>
      </c>
      <c r="B9497" s="3">
        <v>2011</v>
      </c>
      <c r="C9497" s="3">
        <v>918</v>
      </c>
      <c r="E9497" s="3">
        <v>-3.5747222999999999</v>
      </c>
      <c r="F9497" s="3">
        <v>14.149628999999999</v>
      </c>
      <c r="G9497" s="3">
        <v>3.681689</v>
      </c>
      <c r="H9497" s="3">
        <v>-2.4976020000000001</v>
      </c>
    </row>
    <row r="9498" spans="1:8">
      <c r="A9498" s="3" t="s">
        <v>312</v>
      </c>
      <c r="B9498" s="3">
        <v>2011</v>
      </c>
      <c r="C9498" s="3">
        <v>918</v>
      </c>
      <c r="E9498" s="3">
        <v>-3.5747222999999999</v>
      </c>
      <c r="F9498" s="3">
        <v>14.149628999999999</v>
      </c>
      <c r="G9498" s="3">
        <v>3.6979229999999998</v>
      </c>
      <c r="H9498" s="3">
        <v>-0.49102600000000002</v>
      </c>
    </row>
    <row r="9499" spans="1:8">
      <c r="A9499" s="3" t="s">
        <v>312</v>
      </c>
      <c r="B9499" s="3">
        <v>2011</v>
      </c>
      <c r="C9499" s="3">
        <v>918</v>
      </c>
      <c r="E9499" s="3">
        <v>-3.5747222999999999</v>
      </c>
      <c r="F9499" s="3">
        <v>14.149628999999999</v>
      </c>
      <c r="G9499" s="3">
        <v>3.6261329999999998</v>
      </c>
      <c r="H9499" s="3">
        <v>-0.4400133</v>
      </c>
    </row>
    <row r="9500" spans="1:8">
      <c r="A9500" s="3" t="s">
        <v>312</v>
      </c>
      <c r="B9500" s="3">
        <v>2011</v>
      </c>
      <c r="C9500" s="3">
        <v>918</v>
      </c>
      <c r="E9500" s="3">
        <v>-3.5747222999999999</v>
      </c>
      <c r="F9500" s="3">
        <v>14.149628999999999</v>
      </c>
      <c r="G9500" s="3">
        <v>3.538303</v>
      </c>
      <c r="H9500" s="3">
        <v>-0.44296799999999997</v>
      </c>
    </row>
    <row r="9501" spans="1:8">
      <c r="A9501" s="3" t="s">
        <v>312</v>
      </c>
      <c r="B9501" s="3">
        <v>2011</v>
      </c>
      <c r="C9501" s="3">
        <v>918</v>
      </c>
      <c r="E9501" s="3">
        <v>-3.5747222999999999</v>
      </c>
      <c r="F9501" s="3">
        <v>14.149628999999999</v>
      </c>
      <c r="G9501" s="3">
        <v>3.367502</v>
      </c>
      <c r="H9501" s="3">
        <v>-0.26463330000000002</v>
      </c>
    </row>
    <row r="9502" spans="1:8">
      <c r="A9502" s="3" t="s">
        <v>312</v>
      </c>
      <c r="B9502" s="3">
        <v>2011</v>
      </c>
      <c r="C9502" s="3">
        <v>918</v>
      </c>
      <c r="E9502" s="3">
        <v>-3.5747222999999999</v>
      </c>
      <c r="F9502" s="3">
        <v>14.149628999999999</v>
      </c>
      <c r="G9502" s="3">
        <v>2.9715579999999999</v>
      </c>
      <c r="H9502" s="3">
        <v>-3.3245499999999997E-2</v>
      </c>
    </row>
    <row r="9503" spans="1:8">
      <c r="A9503" s="3" t="s">
        <v>312</v>
      </c>
      <c r="B9503" s="3">
        <v>2011</v>
      </c>
      <c r="C9503" s="3">
        <v>918</v>
      </c>
      <c r="E9503" s="3">
        <v>-3.5747222999999999</v>
      </c>
      <c r="F9503" s="3">
        <v>14.149628999999999</v>
      </c>
      <c r="G9503" s="3">
        <v>2.7266840000000001</v>
      </c>
      <c r="H9503" s="3">
        <v>0.15402260000000001</v>
      </c>
    </row>
    <row r="9504" spans="1:8">
      <c r="A9504" s="3" t="s">
        <v>312</v>
      </c>
      <c r="B9504" s="3">
        <v>2011</v>
      </c>
      <c r="C9504" s="3">
        <v>918</v>
      </c>
      <c r="E9504" s="3">
        <v>-3.5747222999999999</v>
      </c>
      <c r="F9504" s="3">
        <v>14.149628999999999</v>
      </c>
      <c r="G9504" s="3">
        <v>2.2149749999999999</v>
      </c>
      <c r="H9504" s="3">
        <v>0.31593650000000001</v>
      </c>
    </row>
    <row r="9505" spans="1:8">
      <c r="A9505" s="3" t="s">
        <v>312</v>
      </c>
      <c r="B9505" s="3">
        <v>2011</v>
      </c>
      <c r="C9505" s="3">
        <v>918</v>
      </c>
      <c r="E9505" s="3">
        <v>-3.5747222999999999</v>
      </c>
      <c r="F9505" s="3">
        <v>14.149628999999999</v>
      </c>
      <c r="G9505" s="3">
        <v>1.8063260000000001</v>
      </c>
      <c r="H9505" s="3">
        <v>0.43300529999999998</v>
      </c>
    </row>
    <row r="9506" spans="1:8">
      <c r="A9506" s="3" t="s">
        <v>312</v>
      </c>
      <c r="B9506" s="3">
        <v>2012</v>
      </c>
      <c r="C9506" s="3">
        <v>918</v>
      </c>
      <c r="E9506" s="3">
        <v>-1.5406179</v>
      </c>
      <c r="F9506" s="3">
        <v>14.407916999999999</v>
      </c>
      <c r="G9506" s="3">
        <v>2.8714140000000001</v>
      </c>
      <c r="H9506" s="3">
        <v>0.48662060000000001</v>
      </c>
    </row>
    <row r="9507" spans="1:8">
      <c r="A9507" s="3" t="s">
        <v>312</v>
      </c>
      <c r="B9507" s="3">
        <v>2012</v>
      </c>
      <c r="C9507" s="3">
        <v>918</v>
      </c>
      <c r="E9507" s="3">
        <v>-1.5406179</v>
      </c>
      <c r="F9507" s="3">
        <v>14.407916999999999</v>
      </c>
      <c r="G9507" s="3">
        <v>2.43737</v>
      </c>
      <c r="H9507" s="3">
        <v>7.6843999999999996E-2</v>
      </c>
    </row>
    <row r="9508" spans="1:8">
      <c r="A9508" s="3" t="s">
        <v>312</v>
      </c>
      <c r="B9508" s="3">
        <v>2012</v>
      </c>
      <c r="C9508" s="3">
        <v>918</v>
      </c>
      <c r="E9508" s="3">
        <v>-1.5406179</v>
      </c>
      <c r="F9508" s="3">
        <v>14.407916999999999</v>
      </c>
      <c r="G9508" s="3">
        <v>2.5564870000000002</v>
      </c>
      <c r="H9508" s="3">
        <v>0.21110709999999999</v>
      </c>
    </row>
    <row r="9509" spans="1:8">
      <c r="A9509" s="3" t="s">
        <v>312</v>
      </c>
      <c r="B9509" s="3">
        <v>2012</v>
      </c>
      <c r="C9509" s="3">
        <v>918</v>
      </c>
      <c r="E9509" s="3">
        <v>-1.5406179</v>
      </c>
      <c r="F9509" s="3">
        <v>14.407916999999999</v>
      </c>
      <c r="G9509" s="3">
        <v>2.4593479999999999</v>
      </c>
      <c r="H9509" s="3">
        <v>0.24133569999999999</v>
      </c>
    </row>
    <row r="9510" spans="1:8">
      <c r="A9510" s="3" t="s">
        <v>312</v>
      </c>
      <c r="B9510" s="3">
        <v>2012</v>
      </c>
      <c r="C9510" s="3">
        <v>918</v>
      </c>
      <c r="E9510" s="3">
        <v>-1.5406179</v>
      </c>
      <c r="F9510" s="3">
        <v>14.407916999999999</v>
      </c>
      <c r="G9510" s="3">
        <v>2.2735820000000002</v>
      </c>
      <c r="H9510" s="3">
        <v>-0.25714320000000002</v>
      </c>
    </row>
    <row r="9511" spans="1:8">
      <c r="A9511" s="3" t="s">
        <v>312</v>
      </c>
      <c r="B9511" s="3">
        <v>2012</v>
      </c>
      <c r="C9511" s="3">
        <v>918</v>
      </c>
      <c r="E9511" s="3">
        <v>-1.5406179</v>
      </c>
      <c r="F9511" s="3">
        <v>14.407916999999999</v>
      </c>
      <c r="G9511" s="3">
        <v>1.9274009999999999</v>
      </c>
      <c r="H9511" s="3">
        <v>-2.88326E-2</v>
      </c>
    </row>
    <row r="9512" spans="1:8">
      <c r="A9512" s="3" t="s">
        <v>312</v>
      </c>
      <c r="B9512" s="3">
        <v>2012</v>
      </c>
      <c r="C9512" s="3">
        <v>918</v>
      </c>
      <c r="E9512" s="3">
        <v>-1.5406179</v>
      </c>
      <c r="F9512" s="3">
        <v>14.407916999999999</v>
      </c>
      <c r="G9512" s="3">
        <v>1.842374</v>
      </c>
      <c r="H9512" s="3">
        <v>-3.5466999999999999E-3</v>
      </c>
    </row>
    <row r="9513" spans="1:8">
      <c r="A9513" s="3" t="s">
        <v>312</v>
      </c>
      <c r="B9513" s="3">
        <v>2012</v>
      </c>
      <c r="C9513" s="3">
        <v>918</v>
      </c>
      <c r="E9513" s="3">
        <v>-1.5406179</v>
      </c>
      <c r="F9513" s="3">
        <v>14.407916999999999</v>
      </c>
      <c r="G9513" s="3">
        <v>1.9859629999999999</v>
      </c>
      <c r="H9513" s="3">
        <v>4.13199E-2</v>
      </c>
    </row>
    <row r="9514" spans="1:8">
      <c r="A9514" s="3" t="s">
        <v>312</v>
      </c>
      <c r="B9514" s="3">
        <v>2012</v>
      </c>
      <c r="C9514" s="3">
        <v>918</v>
      </c>
      <c r="E9514" s="3">
        <v>-1.5406179</v>
      </c>
      <c r="F9514" s="3">
        <v>14.407916999999999</v>
      </c>
      <c r="G9514" s="3">
        <v>1.706753</v>
      </c>
      <c r="H9514" s="3">
        <v>0.15496180000000001</v>
      </c>
    </row>
    <row r="9515" spans="1:8">
      <c r="A9515" s="3" t="s">
        <v>312</v>
      </c>
      <c r="B9515" s="3">
        <v>2012</v>
      </c>
      <c r="C9515" s="3">
        <v>918</v>
      </c>
      <c r="E9515" s="3">
        <v>-1.5406179</v>
      </c>
      <c r="F9515" s="3">
        <v>14.407916999999999</v>
      </c>
      <c r="G9515" s="3">
        <v>1.5902620000000001</v>
      </c>
      <c r="H9515" s="3">
        <v>0.15973409999999999</v>
      </c>
    </row>
    <row r="9516" spans="1:8">
      <c r="A9516" s="3" t="s">
        <v>312</v>
      </c>
      <c r="B9516" s="3">
        <v>2012</v>
      </c>
      <c r="C9516" s="3">
        <v>918</v>
      </c>
      <c r="E9516" s="3">
        <v>-1.5406179</v>
      </c>
      <c r="F9516" s="3">
        <v>14.407916999999999</v>
      </c>
      <c r="G9516" s="3">
        <v>1.521474</v>
      </c>
      <c r="H9516" s="3">
        <v>0.12591379999999999</v>
      </c>
    </row>
    <row r="9517" spans="1:8">
      <c r="A9517" s="3" t="s">
        <v>312</v>
      </c>
      <c r="B9517" s="3">
        <v>2012</v>
      </c>
      <c r="C9517" s="3">
        <v>918</v>
      </c>
      <c r="E9517" s="3">
        <v>-1.5406179</v>
      </c>
      <c r="F9517" s="3">
        <v>14.407916999999999</v>
      </c>
      <c r="G9517" s="3">
        <v>1.556316</v>
      </c>
      <c r="H9517" s="3">
        <v>0.23776739999999999</v>
      </c>
    </row>
    <row r="9518" spans="1:8">
      <c r="A9518" s="3" t="s">
        <v>312</v>
      </c>
      <c r="B9518" s="3">
        <v>2013</v>
      </c>
      <c r="C9518" s="3">
        <v>918</v>
      </c>
      <c r="E9518" s="3">
        <v>-0.13499907</v>
      </c>
      <c r="F9518" s="3">
        <v>16.626702999999999</v>
      </c>
      <c r="G9518" s="3">
        <v>2.3081580000000002</v>
      </c>
      <c r="H9518" s="3">
        <v>0.30307040000000002</v>
      </c>
    </row>
    <row r="9519" spans="1:8">
      <c r="A9519" s="3" t="s">
        <v>312</v>
      </c>
      <c r="B9519" s="3">
        <v>2013</v>
      </c>
      <c r="C9519" s="3">
        <v>918</v>
      </c>
      <c r="E9519" s="3">
        <v>-0.13499907</v>
      </c>
      <c r="F9519" s="3">
        <v>16.626702999999999</v>
      </c>
      <c r="G9519" s="3">
        <v>2.361027</v>
      </c>
      <c r="H9519" s="3">
        <v>-0.30834460000000002</v>
      </c>
    </row>
    <row r="9520" spans="1:8">
      <c r="A9520" s="3" t="s">
        <v>312</v>
      </c>
      <c r="B9520" s="3">
        <v>2013</v>
      </c>
      <c r="C9520" s="3">
        <v>918</v>
      </c>
      <c r="E9520" s="3">
        <v>-0.13499907</v>
      </c>
      <c r="F9520" s="3">
        <v>16.626702999999999</v>
      </c>
      <c r="G9520" s="3">
        <v>2.236529</v>
      </c>
      <c r="H9520" s="3">
        <v>-0.22729869999999999</v>
      </c>
    </row>
    <row r="9521" spans="1:8">
      <c r="A9521" s="3" t="s">
        <v>312</v>
      </c>
      <c r="B9521" s="3">
        <v>2013</v>
      </c>
      <c r="C9521" s="3">
        <v>918</v>
      </c>
      <c r="E9521" s="3">
        <v>-0.13499907</v>
      </c>
      <c r="F9521" s="3">
        <v>16.626702999999999</v>
      </c>
      <c r="G9521" s="3">
        <v>2.1538889999999999</v>
      </c>
      <c r="H9521" s="3">
        <v>-0.30196869999999998</v>
      </c>
    </row>
    <row r="9522" spans="1:8">
      <c r="A9522" s="3" t="s">
        <v>312</v>
      </c>
      <c r="B9522" s="3">
        <v>2013</v>
      </c>
      <c r="C9522" s="3">
        <v>918</v>
      </c>
      <c r="E9522" s="3">
        <v>-0.13499907</v>
      </c>
      <c r="F9522" s="3">
        <v>16.626702999999999</v>
      </c>
      <c r="G9522" s="3">
        <v>1.970532</v>
      </c>
      <c r="H9522" s="3">
        <v>-0.1846254</v>
      </c>
    </row>
    <row r="9523" spans="1:8">
      <c r="A9523" s="3" t="s">
        <v>312</v>
      </c>
      <c r="B9523" s="3">
        <v>2013</v>
      </c>
      <c r="C9523" s="3">
        <v>918</v>
      </c>
      <c r="E9523" s="3">
        <v>-0.13499907</v>
      </c>
      <c r="F9523" s="3">
        <v>16.626702999999999</v>
      </c>
      <c r="G9523" s="3">
        <v>1.9775069999999999</v>
      </c>
      <c r="H9523" s="3">
        <v>-0.12725639999999999</v>
      </c>
    </row>
    <row r="9524" spans="1:8">
      <c r="A9524" s="3" t="s">
        <v>312</v>
      </c>
      <c r="B9524" s="3">
        <v>2013</v>
      </c>
      <c r="C9524" s="3">
        <v>918</v>
      </c>
      <c r="E9524" s="3">
        <v>-0.13499907</v>
      </c>
      <c r="F9524" s="3">
        <v>16.626702999999999</v>
      </c>
      <c r="G9524" s="3">
        <v>1.9677709999999999</v>
      </c>
      <c r="H9524" s="3">
        <v>-0.1604438</v>
      </c>
    </row>
    <row r="9525" spans="1:8">
      <c r="A9525" s="3" t="s">
        <v>312</v>
      </c>
      <c r="B9525" s="3">
        <v>2013</v>
      </c>
      <c r="C9525" s="3">
        <v>918</v>
      </c>
      <c r="E9525" s="3">
        <v>-0.13499907</v>
      </c>
      <c r="F9525" s="3">
        <v>16.626702999999999</v>
      </c>
      <c r="G9525" s="3">
        <v>1.9867699999999999</v>
      </c>
      <c r="H9525" s="3">
        <v>-5.6505300000000001E-2</v>
      </c>
    </row>
    <row r="9526" spans="1:8">
      <c r="A9526" s="3" t="s">
        <v>312</v>
      </c>
      <c r="B9526" s="3">
        <v>2013</v>
      </c>
      <c r="C9526" s="3">
        <v>918</v>
      </c>
      <c r="E9526" s="3">
        <v>-0.13499907</v>
      </c>
      <c r="F9526" s="3">
        <v>16.626702999999999</v>
      </c>
      <c r="G9526" s="3">
        <v>1.8488610000000001</v>
      </c>
      <c r="H9526" s="3">
        <v>-0.25496750000000001</v>
      </c>
    </row>
    <row r="9527" spans="1:8">
      <c r="A9527" s="3" t="s">
        <v>312</v>
      </c>
      <c r="B9527" s="3">
        <v>2013</v>
      </c>
      <c r="C9527" s="3">
        <v>918</v>
      </c>
      <c r="E9527" s="3">
        <v>-0.13499907</v>
      </c>
      <c r="F9527" s="3">
        <v>16.626702999999999</v>
      </c>
      <c r="G9527" s="3">
        <v>1.8488610000000001</v>
      </c>
      <c r="H9527" s="3">
        <v>-0.30384329999999998</v>
      </c>
    </row>
    <row r="9528" spans="1:8">
      <c r="A9528" s="3" t="s">
        <v>312</v>
      </c>
      <c r="B9528" s="3">
        <v>2013</v>
      </c>
      <c r="C9528" s="3">
        <v>918</v>
      </c>
      <c r="E9528" s="3">
        <v>-0.13499907</v>
      </c>
      <c r="F9528" s="3">
        <v>16.626702999999999</v>
      </c>
      <c r="G9528" s="3">
        <v>1.8488610000000001</v>
      </c>
      <c r="H9528" s="3">
        <v>-0.30384329999999998</v>
      </c>
    </row>
    <row r="9529" spans="1:8">
      <c r="A9529" s="3" t="s">
        <v>312</v>
      </c>
      <c r="B9529" s="3">
        <v>2013</v>
      </c>
      <c r="C9529" s="3">
        <v>918</v>
      </c>
      <c r="E9529" s="3">
        <v>-0.13499907</v>
      </c>
      <c r="F9529" s="3">
        <v>16.626702999999999</v>
      </c>
      <c r="G9529" s="3">
        <v>1.8488610000000001</v>
      </c>
      <c r="H9529" s="3">
        <v>-0.30384329999999998</v>
      </c>
    </row>
    <row r="9530" spans="1:8">
      <c r="A9530" s="3" t="s">
        <v>312</v>
      </c>
      <c r="B9530" s="3">
        <v>2014</v>
      </c>
      <c r="C9530" s="3">
        <v>918</v>
      </c>
      <c r="E9530" s="3">
        <v>-1.2840722</v>
      </c>
      <c r="F9530" s="3">
        <v>17.227180000000001</v>
      </c>
      <c r="G9530" s="3">
        <v>2.5006409999999999</v>
      </c>
      <c r="H9530" s="3">
        <v>-0.30384329999999998</v>
      </c>
    </row>
    <row r="9531" spans="1:8">
      <c r="A9531" s="3" t="s">
        <v>312</v>
      </c>
      <c r="B9531" s="3">
        <v>2014</v>
      </c>
      <c r="C9531" s="3">
        <v>918</v>
      </c>
      <c r="E9531" s="3">
        <v>-1.2840722</v>
      </c>
      <c r="F9531" s="3">
        <v>17.227180000000001</v>
      </c>
      <c r="G9531" s="3">
        <v>2.4086439999999998</v>
      </c>
      <c r="H9531" s="3">
        <v>-0.53302090000000002</v>
      </c>
    </row>
    <row r="9532" spans="1:8">
      <c r="A9532" s="3" t="s">
        <v>312</v>
      </c>
      <c r="B9532" s="3">
        <v>2014</v>
      </c>
      <c r="C9532" s="3">
        <v>918</v>
      </c>
      <c r="E9532" s="3">
        <v>-1.2840722</v>
      </c>
      <c r="F9532" s="3">
        <v>17.227180000000001</v>
      </c>
      <c r="G9532" s="3">
        <v>2.3583249999999998</v>
      </c>
      <c r="H9532" s="3">
        <v>-0.53206160000000002</v>
      </c>
    </row>
    <row r="9533" spans="1:8">
      <c r="A9533" s="3" t="s">
        <v>312</v>
      </c>
      <c r="B9533" s="3">
        <v>2014</v>
      </c>
      <c r="C9533" s="3">
        <v>918</v>
      </c>
      <c r="E9533" s="3">
        <v>-1.2840722</v>
      </c>
      <c r="F9533" s="3">
        <v>17.227180000000001</v>
      </c>
      <c r="G9533" s="3">
        <v>2.4857130000000001</v>
      </c>
      <c r="H9533" s="3">
        <v>-0.5074573</v>
      </c>
    </row>
    <row r="9534" spans="1:8">
      <c r="A9534" s="3" t="s">
        <v>312</v>
      </c>
      <c r="B9534" s="3">
        <v>2014</v>
      </c>
      <c r="C9534" s="3">
        <v>918</v>
      </c>
      <c r="E9534" s="3">
        <v>-1.2840722</v>
      </c>
      <c r="F9534" s="3">
        <v>17.227180000000001</v>
      </c>
      <c r="G9534" s="3">
        <v>2.4557660000000001</v>
      </c>
      <c r="H9534" s="3">
        <v>6.0973800000000002E-2</v>
      </c>
    </row>
    <row r="9535" spans="1:8">
      <c r="A9535" s="3" t="s">
        <v>312</v>
      </c>
      <c r="B9535" s="3">
        <v>2014</v>
      </c>
      <c r="C9535" s="3">
        <v>918</v>
      </c>
      <c r="E9535" s="3">
        <v>-1.2840722</v>
      </c>
      <c r="F9535" s="3">
        <v>17.227180000000001</v>
      </c>
      <c r="G9535" s="3">
        <v>2.3656229999999998</v>
      </c>
      <c r="H9535" s="3">
        <v>0.1199243</v>
      </c>
    </row>
    <row r="9536" spans="1:8">
      <c r="A9536" s="3" t="s">
        <v>312</v>
      </c>
      <c r="B9536" s="3">
        <v>2014</v>
      </c>
      <c r="C9536" s="3">
        <v>918</v>
      </c>
      <c r="E9536" s="3">
        <v>-1.2840722</v>
      </c>
      <c r="F9536" s="3">
        <v>17.227180000000001</v>
      </c>
      <c r="G9536" s="3">
        <v>2.3443260000000001</v>
      </c>
      <c r="H9536" s="3">
        <v>8.8220999999999994E-2</v>
      </c>
    </row>
    <row r="9537" spans="1:8">
      <c r="A9537" s="3" t="s">
        <v>312</v>
      </c>
      <c r="B9537" s="3">
        <v>2014</v>
      </c>
      <c r="C9537" s="3">
        <v>918</v>
      </c>
      <c r="E9537" s="3">
        <v>-1.2840722</v>
      </c>
      <c r="F9537" s="3">
        <v>17.227180000000001</v>
      </c>
      <c r="G9537" s="3">
        <v>2.4212410000000002</v>
      </c>
      <c r="H9537" s="3">
        <v>-0.26449889999999998</v>
      </c>
    </row>
    <row r="9538" spans="1:8">
      <c r="A9538" s="3" t="s">
        <v>312</v>
      </c>
      <c r="B9538" s="3">
        <v>2014</v>
      </c>
      <c r="C9538" s="3">
        <v>918</v>
      </c>
      <c r="E9538" s="3">
        <v>-1.2840722</v>
      </c>
      <c r="F9538" s="3">
        <v>17.227180000000001</v>
      </c>
      <c r="G9538" s="3">
        <v>2.3342559999999999</v>
      </c>
      <c r="H9538" s="3">
        <v>-0.42496850000000003</v>
      </c>
    </row>
    <row r="9539" spans="1:8">
      <c r="A9539" s="3" t="s">
        <v>312</v>
      </c>
      <c r="B9539" s="3">
        <v>2014</v>
      </c>
      <c r="C9539" s="3">
        <v>918</v>
      </c>
      <c r="E9539" s="3">
        <v>-1.2840722</v>
      </c>
      <c r="F9539" s="3">
        <v>17.227180000000001</v>
      </c>
      <c r="G9539" s="3">
        <v>2.2146020000000002</v>
      </c>
      <c r="H9539" s="3">
        <v>-0.38851079999999999</v>
      </c>
    </row>
    <row r="9540" spans="1:8">
      <c r="A9540" s="3" t="s">
        <v>312</v>
      </c>
      <c r="B9540" s="3">
        <v>2014</v>
      </c>
      <c r="C9540" s="3">
        <v>918</v>
      </c>
      <c r="E9540" s="3">
        <v>-1.2840722</v>
      </c>
      <c r="F9540" s="3">
        <v>17.227180000000001</v>
      </c>
      <c r="G9540" s="3">
        <v>2.0311460000000001</v>
      </c>
      <c r="H9540" s="3">
        <v>-0.41558489999999998</v>
      </c>
    </row>
    <row r="9541" spans="1:8">
      <c r="A9541" s="3" t="s">
        <v>312</v>
      </c>
      <c r="B9541" s="3">
        <v>2014</v>
      </c>
      <c r="C9541" s="3">
        <v>918</v>
      </c>
      <c r="E9541" s="3">
        <v>-1.2840722</v>
      </c>
      <c r="F9541" s="3">
        <v>17.227180000000001</v>
      </c>
      <c r="G9541" s="3">
        <v>1.741814</v>
      </c>
      <c r="H9541" s="3">
        <v>-0.51783319999999999</v>
      </c>
    </row>
    <row r="9542" spans="1:8">
      <c r="A9542" s="3" t="s">
        <v>312</v>
      </c>
      <c r="B9542" s="3">
        <v>2015</v>
      </c>
      <c r="C9542" s="3">
        <v>918</v>
      </c>
      <c r="E9542" s="3">
        <v>-3.422307</v>
      </c>
      <c r="F9542" s="3">
        <v>26.348403999999999</v>
      </c>
      <c r="G9542" s="3">
        <v>2.2298260000000001</v>
      </c>
      <c r="H9542" s="3">
        <v>-0.53654230000000003</v>
      </c>
    </row>
    <row r="9543" spans="1:8">
      <c r="A9543" s="3" t="s">
        <v>312</v>
      </c>
      <c r="B9543" s="3">
        <v>2015</v>
      </c>
      <c r="C9543" s="3">
        <v>918</v>
      </c>
      <c r="E9543" s="3">
        <v>-3.422307</v>
      </c>
      <c r="F9543" s="3">
        <v>26.348403999999999</v>
      </c>
      <c r="G9543" s="3">
        <v>2.200634</v>
      </c>
      <c r="H9543" s="3">
        <v>-0.96854099999999999</v>
      </c>
    </row>
    <row r="9544" spans="1:8">
      <c r="A9544" s="3" t="s">
        <v>312</v>
      </c>
      <c r="B9544" s="3">
        <v>2015</v>
      </c>
      <c r="C9544" s="3">
        <v>918</v>
      </c>
      <c r="E9544" s="3">
        <v>-3.422307</v>
      </c>
      <c r="F9544" s="3">
        <v>26.348403999999999</v>
      </c>
      <c r="G9544" s="3">
        <v>2.2474189999999998</v>
      </c>
      <c r="H9544" s="3">
        <v>-1.038338</v>
      </c>
    </row>
    <row r="9545" spans="1:8">
      <c r="A9545" s="3" t="s">
        <v>312</v>
      </c>
      <c r="B9545" s="3">
        <v>2015</v>
      </c>
      <c r="C9545" s="3">
        <v>918</v>
      </c>
      <c r="E9545" s="3">
        <v>-3.422307</v>
      </c>
      <c r="F9545" s="3">
        <v>26.348403999999999</v>
      </c>
      <c r="G9545" s="3">
        <v>2.2452109999999998</v>
      </c>
      <c r="H9545" s="3">
        <v>-1.1043080000000001</v>
      </c>
    </row>
    <row r="9546" spans="1:8">
      <c r="A9546" s="3" t="s">
        <v>312</v>
      </c>
      <c r="B9546" s="3">
        <v>2015</v>
      </c>
      <c r="C9546" s="3">
        <v>918</v>
      </c>
      <c r="E9546" s="3">
        <v>-3.422307</v>
      </c>
      <c r="F9546" s="3">
        <v>26.348403999999999</v>
      </c>
      <c r="G9546" s="3">
        <v>2.2460429999999998</v>
      </c>
      <c r="H9546" s="3">
        <v>-7.5337500000000002E-2</v>
      </c>
    </row>
    <row r="9547" spans="1:8">
      <c r="A9547" s="3" t="s">
        <v>312</v>
      </c>
      <c r="B9547" s="3">
        <v>2015</v>
      </c>
      <c r="C9547" s="3">
        <v>918</v>
      </c>
      <c r="E9547" s="3">
        <v>-3.422307</v>
      </c>
      <c r="F9547" s="3">
        <v>26.348403999999999</v>
      </c>
      <c r="G9547" s="3">
        <v>2.1998419999999999</v>
      </c>
      <c r="H9547" s="3">
        <v>-0.2255026</v>
      </c>
    </row>
    <row r="9548" spans="1:8">
      <c r="A9548" s="3" t="s">
        <v>312</v>
      </c>
      <c r="B9548" s="3">
        <v>2015</v>
      </c>
      <c r="C9548" s="3">
        <v>918</v>
      </c>
      <c r="E9548" s="3">
        <v>-3.422307</v>
      </c>
      <c r="F9548" s="3">
        <v>26.348403999999999</v>
      </c>
      <c r="G9548" s="3">
        <v>2.2357629999999999</v>
      </c>
      <c r="H9548" s="3">
        <v>-9.6464900000000006E-2</v>
      </c>
    </row>
    <row r="9549" spans="1:8">
      <c r="A9549" s="3" t="s">
        <v>312</v>
      </c>
      <c r="B9549" s="3">
        <v>2015</v>
      </c>
      <c r="C9549" s="3">
        <v>918</v>
      </c>
      <c r="E9549" s="3">
        <v>-3.422307</v>
      </c>
      <c r="F9549" s="3">
        <v>26.348403999999999</v>
      </c>
      <c r="G9549" s="3">
        <v>2.2561369999999998</v>
      </c>
      <c r="H9549" s="3">
        <v>-0.1007926</v>
      </c>
    </row>
    <row r="9550" spans="1:8">
      <c r="A9550" s="3" t="s">
        <v>312</v>
      </c>
      <c r="B9550" s="3">
        <v>2015</v>
      </c>
      <c r="C9550" s="3">
        <v>918</v>
      </c>
      <c r="E9550" s="3">
        <v>-3.422307</v>
      </c>
      <c r="F9550" s="3">
        <v>26.348403999999999</v>
      </c>
      <c r="G9550" s="3">
        <v>2.2994340000000002</v>
      </c>
      <c r="H9550" s="3">
        <v>-1.5349999999999999E-4</v>
      </c>
    </row>
    <row r="9551" spans="1:8">
      <c r="A9551" s="3" t="s">
        <v>312</v>
      </c>
      <c r="B9551" s="3">
        <v>2015</v>
      </c>
      <c r="C9551" s="3">
        <v>918</v>
      </c>
      <c r="E9551" s="3">
        <v>-3.422307</v>
      </c>
      <c r="F9551" s="3">
        <v>26.348403999999999</v>
      </c>
      <c r="G9551" s="3">
        <v>2.287785</v>
      </c>
      <c r="H9551" s="3">
        <v>0.1011205</v>
      </c>
    </row>
    <row r="9552" spans="1:8">
      <c r="A9552" s="3" t="s">
        <v>312</v>
      </c>
      <c r="B9552" s="3">
        <v>2015</v>
      </c>
      <c r="C9552" s="3">
        <v>918</v>
      </c>
      <c r="E9552" s="3">
        <v>-3.422307</v>
      </c>
      <c r="F9552" s="3">
        <v>26.348403999999999</v>
      </c>
      <c r="G9552" s="3">
        <v>2.3524799999999999</v>
      </c>
      <c r="H9552" s="3">
        <v>0.15009320000000001</v>
      </c>
    </row>
    <row r="9553" spans="1:8">
      <c r="A9553" s="3" t="s">
        <v>312</v>
      </c>
      <c r="B9553" s="3">
        <v>2015</v>
      </c>
      <c r="C9553" s="3">
        <v>918</v>
      </c>
      <c r="E9553" s="3">
        <v>-3.422307</v>
      </c>
      <c r="F9553" s="3">
        <v>26.348403999999999</v>
      </c>
      <c r="G9553" s="3">
        <v>2.4442360000000001</v>
      </c>
      <c r="H9553" s="3">
        <v>0.1937605</v>
      </c>
    </row>
    <row r="9554" spans="1:8">
      <c r="A9554" s="3" t="s">
        <v>312</v>
      </c>
      <c r="B9554" s="3">
        <v>2016</v>
      </c>
      <c r="C9554" s="3">
        <v>918</v>
      </c>
      <c r="E9554" s="3">
        <v>-2.4876602000000001</v>
      </c>
      <c r="F9554" s="3">
        <v>25.417988000000001</v>
      </c>
      <c r="G9554" s="3">
        <v>2.7012830000000001</v>
      </c>
      <c r="H9554" s="3">
        <v>-4.9484800000000002E-2</v>
      </c>
    </row>
    <row r="9555" spans="1:8">
      <c r="A9555" s="3" t="s">
        <v>312</v>
      </c>
      <c r="B9555" s="3">
        <v>2016</v>
      </c>
      <c r="C9555" s="3">
        <v>918</v>
      </c>
      <c r="E9555" s="3">
        <v>-2.4876602000000001</v>
      </c>
      <c r="F9555" s="3">
        <v>25.417988000000001</v>
      </c>
      <c r="G9555" s="3">
        <v>2.795115</v>
      </c>
      <c r="H9555" s="3">
        <v>-0.6615799</v>
      </c>
    </row>
    <row r="9556" spans="1:8">
      <c r="A9556" s="3" t="s">
        <v>312</v>
      </c>
      <c r="B9556" s="3">
        <v>2016</v>
      </c>
      <c r="C9556" s="3">
        <v>918</v>
      </c>
      <c r="E9556" s="3">
        <v>-2.4876602000000001</v>
      </c>
      <c r="F9556" s="3">
        <v>25.417988000000001</v>
      </c>
      <c r="G9556" s="3">
        <v>2.8176899999999998</v>
      </c>
      <c r="H9556" s="3">
        <v>-0.84209979999999995</v>
      </c>
    </row>
    <row r="9557" spans="1:8">
      <c r="A9557" s="3" t="s">
        <v>312</v>
      </c>
      <c r="B9557" s="3">
        <v>2016</v>
      </c>
      <c r="C9557" s="3">
        <v>918</v>
      </c>
      <c r="E9557" s="3">
        <v>-2.4876602000000001</v>
      </c>
      <c r="F9557" s="3">
        <v>25.417988000000001</v>
      </c>
      <c r="G9557" s="3">
        <v>2.8280110000000001</v>
      </c>
      <c r="H9557" s="3">
        <v>-0.79930520000000005</v>
      </c>
    </row>
    <row r="9558" spans="1:8">
      <c r="A9558" s="3" t="s">
        <v>312</v>
      </c>
      <c r="B9558" s="3">
        <v>2016</v>
      </c>
      <c r="C9558" s="3">
        <v>918</v>
      </c>
      <c r="E9558" s="3">
        <v>-2.4876602000000001</v>
      </c>
      <c r="F9558" s="3">
        <v>25.417988000000001</v>
      </c>
      <c r="G9558" s="3">
        <v>2.8376450000000002</v>
      </c>
      <c r="H9558" s="3">
        <v>-1.5274859999999999</v>
      </c>
    </row>
    <row r="9559" spans="1:8">
      <c r="A9559" s="3" t="s">
        <v>312</v>
      </c>
      <c r="B9559" s="3">
        <v>2016</v>
      </c>
      <c r="C9559" s="3">
        <v>918</v>
      </c>
      <c r="E9559" s="3">
        <v>-2.4876602000000001</v>
      </c>
      <c r="F9559" s="3">
        <v>25.417988000000001</v>
      </c>
      <c r="G9559" s="3">
        <v>2.8411599999999999</v>
      </c>
      <c r="H9559" s="3">
        <v>-1.464364</v>
      </c>
    </row>
    <row r="9560" spans="1:8">
      <c r="A9560" s="3" t="s">
        <v>312</v>
      </c>
      <c r="B9560" s="3">
        <v>2016</v>
      </c>
      <c r="C9560" s="3">
        <v>918</v>
      </c>
      <c r="E9560" s="3">
        <v>-2.4876602000000001</v>
      </c>
      <c r="F9560" s="3">
        <v>25.417988000000001</v>
      </c>
      <c r="G9560" s="3">
        <v>2.7642790000000002</v>
      </c>
      <c r="H9560" s="3">
        <v>-1.326535</v>
      </c>
    </row>
    <row r="9561" spans="1:8">
      <c r="A9561" s="3" t="s">
        <v>312</v>
      </c>
      <c r="B9561" s="3">
        <v>2016</v>
      </c>
      <c r="C9561" s="3">
        <v>918</v>
      </c>
      <c r="E9561" s="3">
        <v>-2.4876602000000001</v>
      </c>
      <c r="F9561" s="3">
        <v>25.417988000000001</v>
      </c>
      <c r="G9561" s="3">
        <v>2.7401520000000001</v>
      </c>
      <c r="H9561" s="3">
        <v>-1.2138549999999999</v>
      </c>
    </row>
    <row r="9562" spans="1:8">
      <c r="A9562" s="3" t="s">
        <v>312</v>
      </c>
      <c r="B9562" s="3">
        <v>2016</v>
      </c>
      <c r="C9562" s="3">
        <v>918</v>
      </c>
      <c r="E9562" s="3">
        <v>-2.4876602000000001</v>
      </c>
      <c r="F9562" s="3">
        <v>25.417988000000001</v>
      </c>
      <c r="G9562" s="3">
        <v>2.8522880000000002</v>
      </c>
      <c r="H9562" s="3">
        <v>-1.1283700000000001</v>
      </c>
    </row>
    <row r="9563" spans="1:8">
      <c r="A9563" s="3" t="s">
        <v>312</v>
      </c>
      <c r="B9563" s="3">
        <v>2016</v>
      </c>
      <c r="C9563" s="3">
        <v>918</v>
      </c>
      <c r="E9563" s="3">
        <v>-2.4876602000000001</v>
      </c>
      <c r="F9563" s="3">
        <v>25.417988000000001</v>
      </c>
      <c r="G9563" s="3">
        <v>2.8317999999999999</v>
      </c>
      <c r="H9563" s="3">
        <v>-1.029142</v>
      </c>
    </row>
    <row r="9564" spans="1:8">
      <c r="A9564" s="3" t="s">
        <v>312</v>
      </c>
      <c r="B9564" s="3">
        <v>2016</v>
      </c>
      <c r="C9564" s="3">
        <v>918</v>
      </c>
      <c r="E9564" s="3">
        <v>-2.4876602000000001</v>
      </c>
      <c r="F9564" s="3">
        <v>25.417988000000001</v>
      </c>
      <c r="G9564" s="3">
        <v>2.9295490000000002</v>
      </c>
      <c r="H9564" s="3">
        <v>-0.87082510000000002</v>
      </c>
    </row>
    <row r="9565" spans="1:8">
      <c r="A9565" s="3" t="s">
        <v>312</v>
      </c>
      <c r="B9565" s="3">
        <v>2016</v>
      </c>
      <c r="C9565" s="3">
        <v>918</v>
      </c>
      <c r="E9565" s="3">
        <v>-2.4876602000000001</v>
      </c>
      <c r="F9565" s="3">
        <v>25.417988000000001</v>
      </c>
      <c r="G9565" s="3">
        <v>3.0118140000000002</v>
      </c>
      <c r="H9565" s="3">
        <v>-0.8407637</v>
      </c>
    </row>
    <row r="9566" spans="1:8">
      <c r="A9566" s="3" t="s">
        <v>312</v>
      </c>
      <c r="B9566" s="3">
        <v>2017</v>
      </c>
      <c r="C9566" s="3">
        <v>918</v>
      </c>
      <c r="E9566" s="3">
        <v>-0.44106081000000003</v>
      </c>
      <c r="F9566" s="3">
        <v>27.069251999999999</v>
      </c>
      <c r="G9566" s="3">
        <v>2.932836</v>
      </c>
      <c r="H9566" s="3">
        <v>-0.7452067</v>
      </c>
    </row>
    <row r="9567" spans="1:8">
      <c r="A9567" s="3" t="s">
        <v>312</v>
      </c>
      <c r="B9567" s="3">
        <v>2017</v>
      </c>
      <c r="C9567" s="3">
        <v>918</v>
      </c>
      <c r="E9567" s="3">
        <v>-0.44106081000000003</v>
      </c>
      <c r="F9567" s="3">
        <v>27.069251999999999</v>
      </c>
      <c r="G9567" s="3">
        <v>2.9198689999999998</v>
      </c>
      <c r="H9567" s="3">
        <v>-1.0750839999999999</v>
      </c>
    </row>
    <row r="9568" spans="1:8">
      <c r="A9568" s="3" t="s">
        <v>312</v>
      </c>
      <c r="B9568" s="3">
        <v>2017</v>
      </c>
      <c r="C9568" s="3">
        <v>918</v>
      </c>
      <c r="E9568" s="3">
        <v>-0.44106081000000003</v>
      </c>
      <c r="F9568" s="3">
        <v>27.069251999999999</v>
      </c>
      <c r="G9568" s="3">
        <v>2.9510200000000002</v>
      </c>
      <c r="H9568" s="3">
        <v>-1.0130669999999999</v>
      </c>
    </row>
    <row r="9569" spans="1:8">
      <c r="A9569" s="3" t="s">
        <v>312</v>
      </c>
      <c r="B9569" s="3">
        <v>2017</v>
      </c>
      <c r="C9569" s="3">
        <v>918</v>
      </c>
      <c r="E9569" s="3">
        <v>-0.44106081000000003</v>
      </c>
      <c r="F9569" s="3">
        <v>27.069251999999999</v>
      </c>
      <c r="G9569" s="3">
        <v>2.9523730000000001</v>
      </c>
      <c r="H9569" s="3">
        <v>-1.0593379999999999</v>
      </c>
    </row>
    <row r="9570" spans="1:8">
      <c r="A9570" s="3" t="s">
        <v>312</v>
      </c>
      <c r="B9570" s="3">
        <v>2017</v>
      </c>
      <c r="C9570" s="3">
        <v>918</v>
      </c>
      <c r="E9570" s="3">
        <v>-0.44106081000000003</v>
      </c>
      <c r="F9570" s="3">
        <v>27.069251999999999</v>
      </c>
      <c r="G9570" s="3">
        <v>2.954742</v>
      </c>
      <c r="H9570" s="3">
        <v>-0.67045880000000002</v>
      </c>
    </row>
    <row r="9571" spans="1:8">
      <c r="A9571" s="3" t="s">
        <v>312</v>
      </c>
      <c r="B9571" s="3">
        <v>2017</v>
      </c>
      <c r="C9571" s="3">
        <v>918</v>
      </c>
      <c r="E9571" s="3">
        <v>-0.44106081000000003</v>
      </c>
      <c r="F9571" s="3">
        <v>27.069251999999999</v>
      </c>
      <c r="G9571" s="3">
        <v>3.1618819999999999</v>
      </c>
      <c r="H9571" s="3">
        <v>-0.54172439999999999</v>
      </c>
    </row>
    <row r="9572" spans="1:8">
      <c r="A9572" s="3" t="s">
        <v>312</v>
      </c>
      <c r="B9572" s="3">
        <v>2017</v>
      </c>
      <c r="C9572" s="3">
        <v>918</v>
      </c>
      <c r="E9572" s="3">
        <v>-0.44106081000000003</v>
      </c>
      <c r="F9572" s="3">
        <v>27.069251999999999</v>
      </c>
      <c r="G9572" s="3">
        <v>3.2029100000000001</v>
      </c>
      <c r="H9572" s="3">
        <v>-0.46106979999999997</v>
      </c>
    </row>
    <row r="9573" spans="1:8">
      <c r="A9573" s="3" t="s">
        <v>312</v>
      </c>
      <c r="B9573" s="3">
        <v>2017</v>
      </c>
      <c r="C9573" s="3">
        <v>918</v>
      </c>
      <c r="E9573" s="3">
        <v>-0.44106081000000003</v>
      </c>
      <c r="F9573" s="3">
        <v>27.069251999999999</v>
      </c>
      <c r="G9573" s="3">
        <v>3.282867</v>
      </c>
      <c r="H9573" s="3">
        <v>-0.30657879999999998</v>
      </c>
    </row>
    <row r="9574" spans="1:8">
      <c r="A9574" s="3" t="s">
        <v>312</v>
      </c>
      <c r="B9574" s="3">
        <v>2017</v>
      </c>
      <c r="C9574" s="3">
        <v>918</v>
      </c>
      <c r="E9574" s="3">
        <v>-0.44106081000000003</v>
      </c>
      <c r="F9574" s="3">
        <v>27.069251999999999</v>
      </c>
      <c r="G9574" s="3">
        <v>3.2751779999999999</v>
      </c>
      <c r="H9574" s="3">
        <v>-0.2783622</v>
      </c>
    </row>
    <row r="9575" spans="1:8">
      <c r="A9575" s="3" t="s">
        <v>312</v>
      </c>
      <c r="B9575" s="3">
        <v>2017</v>
      </c>
      <c r="C9575" s="3">
        <v>918</v>
      </c>
      <c r="E9575" s="3">
        <v>-0.44106081000000003</v>
      </c>
      <c r="F9575" s="3">
        <v>27.069251999999999</v>
      </c>
      <c r="G9575" s="3">
        <v>3.3586819999999999</v>
      </c>
      <c r="H9575" s="3">
        <v>-0.24309720000000001</v>
      </c>
    </row>
    <row r="9576" spans="1:8">
      <c r="A9576" s="3" t="s">
        <v>312</v>
      </c>
      <c r="B9576" s="3">
        <v>2017</v>
      </c>
      <c r="C9576" s="3">
        <v>918</v>
      </c>
      <c r="E9576" s="3">
        <v>-0.44106081000000003</v>
      </c>
      <c r="F9576" s="3">
        <v>27.069251999999999</v>
      </c>
      <c r="G9576" s="3">
        <v>3.3457340000000002</v>
      </c>
      <c r="H9576" s="3">
        <v>-0.21465890000000001</v>
      </c>
    </row>
    <row r="9577" spans="1:8">
      <c r="A9577" s="3" t="s">
        <v>312</v>
      </c>
      <c r="B9577" s="3">
        <v>2017</v>
      </c>
      <c r="C9577" s="3">
        <v>918</v>
      </c>
      <c r="E9577" s="3">
        <v>-0.44106081000000003</v>
      </c>
      <c r="F9577" s="3">
        <v>27.069251999999999</v>
      </c>
      <c r="G9577" s="3">
        <v>3.402552</v>
      </c>
      <c r="H9577" s="3">
        <v>-0.27701530000000002</v>
      </c>
    </row>
    <row r="9578" spans="1:8">
      <c r="A9578" s="3" t="s">
        <v>312</v>
      </c>
      <c r="B9578" s="3">
        <v>2018</v>
      </c>
      <c r="C9578" s="3">
        <v>918</v>
      </c>
      <c r="E9578" s="3">
        <v>-0.64770406000000003</v>
      </c>
      <c r="F9578" s="3">
        <v>22.994865000000001</v>
      </c>
      <c r="G9578" s="3">
        <v>3.2340270000000002</v>
      </c>
      <c r="H9578" s="3">
        <v>-0.2570038</v>
      </c>
    </row>
    <row r="9579" spans="1:8">
      <c r="A9579" s="3" t="s">
        <v>312</v>
      </c>
      <c r="B9579" s="3">
        <v>2018</v>
      </c>
      <c r="C9579" s="3">
        <v>918</v>
      </c>
      <c r="E9579" s="3">
        <v>-0.64770406000000003</v>
      </c>
      <c r="F9579" s="3">
        <v>22.994865000000001</v>
      </c>
      <c r="G9579" s="3">
        <v>3.3480979999999998</v>
      </c>
      <c r="H9579" s="3">
        <v>-0.69000170000000005</v>
      </c>
    </row>
    <row r="9580" spans="1:8">
      <c r="A9580" s="3" t="s">
        <v>312</v>
      </c>
      <c r="B9580" s="3">
        <v>2018</v>
      </c>
      <c r="C9580" s="3">
        <v>918</v>
      </c>
      <c r="E9580" s="3">
        <v>-0.64770406000000003</v>
      </c>
      <c r="F9580" s="3">
        <v>22.994865000000001</v>
      </c>
      <c r="G9580" s="3">
        <v>3.3680310000000002</v>
      </c>
      <c r="H9580" s="3">
        <v>-0.65604229999999997</v>
      </c>
    </row>
    <row r="9581" spans="1:8">
      <c r="A9581" s="3" t="s">
        <v>312</v>
      </c>
      <c r="B9581" s="3">
        <v>2018</v>
      </c>
      <c r="C9581" s="3">
        <v>918</v>
      </c>
      <c r="E9581" s="3">
        <v>-0.64770406000000003</v>
      </c>
      <c r="F9581" s="3">
        <v>22.994865000000001</v>
      </c>
      <c r="G9581" s="3">
        <v>3.3842859999999999</v>
      </c>
      <c r="H9581" s="3">
        <v>-0.75817809999999997</v>
      </c>
    </row>
    <row r="9582" spans="1:8">
      <c r="A9582" s="3" t="s">
        <v>312</v>
      </c>
      <c r="B9582" s="3">
        <v>2018</v>
      </c>
      <c r="C9582" s="3">
        <v>918</v>
      </c>
      <c r="E9582" s="3">
        <v>-0.64770406000000003</v>
      </c>
      <c r="F9582" s="3">
        <v>22.994865000000001</v>
      </c>
      <c r="G9582" s="3">
        <v>3.4044819999999998</v>
      </c>
      <c r="H9582" s="3">
        <v>-0.67781139999999995</v>
      </c>
    </row>
    <row r="9583" spans="1:8">
      <c r="A9583" s="3" t="s">
        <v>312</v>
      </c>
      <c r="B9583" s="3">
        <v>2018</v>
      </c>
      <c r="C9583" s="3">
        <v>918</v>
      </c>
      <c r="E9583" s="3">
        <v>-0.64770406000000003</v>
      </c>
      <c r="F9583" s="3">
        <v>22.994865000000001</v>
      </c>
      <c r="G9583" s="3">
        <v>3.4092509999999998</v>
      </c>
      <c r="H9583" s="3">
        <v>-0.55279829999999996</v>
      </c>
    </row>
    <row r="9584" spans="1:8">
      <c r="A9584" s="3" t="s">
        <v>312</v>
      </c>
      <c r="B9584" s="3">
        <v>2018</v>
      </c>
      <c r="C9584" s="3">
        <v>918</v>
      </c>
      <c r="E9584" s="3">
        <v>-0.64770406000000003</v>
      </c>
      <c r="F9584" s="3">
        <v>22.994865000000001</v>
      </c>
      <c r="G9584" s="3">
        <v>3.3773749999999998</v>
      </c>
      <c r="H9584" s="3">
        <v>-0.44408809999999999</v>
      </c>
    </row>
    <row r="9585" spans="1:8">
      <c r="A9585" s="3" t="s">
        <v>312</v>
      </c>
      <c r="B9585" s="3">
        <v>2018</v>
      </c>
      <c r="C9585" s="3">
        <v>918</v>
      </c>
      <c r="E9585" s="3">
        <v>-0.64770406000000003</v>
      </c>
      <c r="F9585" s="3">
        <v>22.994865000000001</v>
      </c>
      <c r="G9585" s="3">
        <v>3.446663</v>
      </c>
      <c r="H9585" s="3">
        <v>-0.50436309999999995</v>
      </c>
    </row>
    <row r="9586" spans="1:8">
      <c r="A9586" s="3" t="s">
        <v>312</v>
      </c>
      <c r="B9586" s="3">
        <v>2018</v>
      </c>
      <c r="C9586" s="3">
        <v>918</v>
      </c>
      <c r="E9586" s="3">
        <v>-0.64770406000000003</v>
      </c>
      <c r="F9586" s="3">
        <v>22.994865000000001</v>
      </c>
      <c r="G9586" s="3">
        <v>3.4152360000000002</v>
      </c>
      <c r="H9586" s="3">
        <v>-0.31923309999999999</v>
      </c>
    </row>
    <row r="9587" spans="1:8">
      <c r="A9587" s="3" t="s">
        <v>312</v>
      </c>
      <c r="B9587" s="3">
        <v>2018</v>
      </c>
      <c r="C9587" s="3">
        <v>918</v>
      </c>
      <c r="E9587" s="3">
        <v>-0.64770406000000003</v>
      </c>
      <c r="F9587" s="3">
        <v>22.994865000000001</v>
      </c>
      <c r="G9587" s="3">
        <v>3.4048539999999998</v>
      </c>
      <c r="H9587" s="3">
        <v>-0.30632779999999998</v>
      </c>
    </row>
    <row r="9588" spans="1:8">
      <c r="A9588" s="3" t="s">
        <v>312</v>
      </c>
      <c r="B9588" s="3">
        <v>2018</v>
      </c>
      <c r="C9588" s="3">
        <v>918</v>
      </c>
      <c r="E9588" s="3">
        <v>-0.64770406000000003</v>
      </c>
      <c r="F9588" s="3">
        <v>22.994865000000001</v>
      </c>
      <c r="G9588" s="3">
        <v>3.378117</v>
      </c>
      <c r="H9588" s="3">
        <v>-0.3449989</v>
      </c>
    </row>
    <row r="9589" spans="1:8">
      <c r="A9589" s="3" t="s">
        <v>312</v>
      </c>
      <c r="B9589" s="3">
        <v>2018</v>
      </c>
      <c r="C9589" s="3">
        <v>918</v>
      </c>
      <c r="E9589" s="3">
        <v>-0.64770406000000003</v>
      </c>
      <c r="F9589" s="3">
        <v>22.994865000000001</v>
      </c>
      <c r="G9589" s="3">
        <v>3.376941</v>
      </c>
      <c r="H9589" s="3">
        <v>-0.27699170000000001</v>
      </c>
    </row>
    <row r="9590" spans="1:8">
      <c r="A9590" s="3" t="s">
        <v>312</v>
      </c>
      <c r="B9590" s="3">
        <v>2019</v>
      </c>
      <c r="C9590" s="3">
        <v>918</v>
      </c>
      <c r="E9590" s="3">
        <v>-0.22468937999999999</v>
      </c>
      <c r="F9590" s="3">
        <v>20.106688999999999</v>
      </c>
      <c r="G9590" s="3">
        <v>2.988194</v>
      </c>
      <c r="H9590" s="3">
        <v>-0.30586980000000002</v>
      </c>
    </row>
    <row r="9591" spans="1:8">
      <c r="A9591" s="3" t="s">
        <v>312</v>
      </c>
      <c r="B9591" s="3">
        <v>2019</v>
      </c>
      <c r="C9591" s="3">
        <v>918</v>
      </c>
      <c r="E9591" s="3">
        <v>-0.22468937999999999</v>
      </c>
      <c r="F9591" s="3">
        <v>20.106688999999999</v>
      </c>
      <c r="G9591" s="3">
        <v>2.9733510000000001</v>
      </c>
      <c r="H9591" s="3">
        <v>-0.53001900000000002</v>
      </c>
    </row>
    <row r="9592" spans="1:8">
      <c r="A9592" s="3" t="s">
        <v>312</v>
      </c>
      <c r="B9592" s="3">
        <v>2019</v>
      </c>
      <c r="C9592" s="3">
        <v>918</v>
      </c>
      <c r="E9592" s="3">
        <v>-0.22468937999999999</v>
      </c>
      <c r="F9592" s="3">
        <v>20.106688999999999</v>
      </c>
      <c r="G9592" s="3">
        <v>2.961347</v>
      </c>
      <c r="H9592" s="3">
        <v>-0.40191929999999998</v>
      </c>
    </row>
    <row r="9593" spans="1:8">
      <c r="A9593" s="3" t="s">
        <v>312</v>
      </c>
      <c r="B9593" s="3">
        <v>2019</v>
      </c>
      <c r="C9593" s="3">
        <v>918</v>
      </c>
      <c r="E9593" s="3">
        <v>-0.22468937999999999</v>
      </c>
      <c r="F9593" s="3">
        <v>20.106688999999999</v>
      </c>
      <c r="G9593" s="3">
        <v>2.988874</v>
      </c>
      <c r="H9593" s="3">
        <v>-0.41806769999999999</v>
      </c>
    </row>
    <row r="9594" spans="1:8">
      <c r="A9594" s="3" t="s">
        <v>312</v>
      </c>
      <c r="B9594" s="3">
        <v>2019</v>
      </c>
      <c r="C9594" s="3">
        <v>918</v>
      </c>
      <c r="E9594" s="3">
        <v>-0.22468937999999999</v>
      </c>
      <c r="F9594" s="3">
        <v>20.106688999999999</v>
      </c>
      <c r="G9594" s="3">
        <v>2.9774419999999999</v>
      </c>
      <c r="H9594" s="3">
        <v>-0.32122640000000002</v>
      </c>
    </row>
    <row r="9595" spans="1:8">
      <c r="A9595" s="3" t="s">
        <v>312</v>
      </c>
      <c r="B9595" s="3">
        <v>2019</v>
      </c>
      <c r="C9595" s="3">
        <v>918</v>
      </c>
      <c r="E9595" s="3">
        <v>-0.22468937999999999</v>
      </c>
      <c r="F9595" s="3">
        <v>20.106688999999999</v>
      </c>
      <c r="G9595" s="3">
        <v>3.0459329999999998</v>
      </c>
      <c r="H9595" s="3">
        <v>-0.30524829999999997</v>
      </c>
    </row>
    <row r="9596" spans="1:8">
      <c r="A9596" s="3" t="s">
        <v>312</v>
      </c>
      <c r="B9596" s="3">
        <v>2019</v>
      </c>
      <c r="C9596" s="3">
        <v>918</v>
      </c>
      <c r="E9596" s="3">
        <v>-0.22468937999999999</v>
      </c>
      <c r="F9596" s="3">
        <v>20.106688999999999</v>
      </c>
      <c r="G9596" s="3">
        <v>3.030138</v>
      </c>
      <c r="H9596" s="3">
        <v>-0.1050565</v>
      </c>
    </row>
    <row r="9597" spans="1:8">
      <c r="A9597" s="3" t="s">
        <v>312</v>
      </c>
      <c r="B9597" s="3">
        <v>2019</v>
      </c>
      <c r="C9597" s="3">
        <v>918</v>
      </c>
      <c r="E9597" s="3">
        <v>-0.22468937999999999</v>
      </c>
      <c r="F9597" s="3">
        <v>20.106688999999999</v>
      </c>
      <c r="G9597" s="3">
        <v>3.0105019999999998</v>
      </c>
      <c r="H9597" s="3">
        <v>-0.25262679999999998</v>
      </c>
    </row>
    <row r="9598" spans="1:8">
      <c r="A9598" s="3" t="s">
        <v>312</v>
      </c>
      <c r="B9598" s="3">
        <v>2019</v>
      </c>
      <c r="C9598" s="3">
        <v>918</v>
      </c>
      <c r="E9598" s="3">
        <v>-0.22468937999999999</v>
      </c>
      <c r="F9598" s="3">
        <v>20.106688999999999</v>
      </c>
      <c r="G9598" s="3">
        <v>2.995063</v>
      </c>
      <c r="H9598" s="3">
        <v>-0.37747340000000001</v>
      </c>
    </row>
    <row r="9599" spans="1:8">
      <c r="A9599" s="3" t="s">
        <v>312</v>
      </c>
      <c r="B9599" s="3">
        <v>2019</v>
      </c>
      <c r="C9599" s="3">
        <v>918</v>
      </c>
      <c r="E9599" s="3">
        <v>-0.22468937999999999</v>
      </c>
      <c r="F9599" s="3">
        <v>20.106688999999999</v>
      </c>
      <c r="G9599" s="3">
        <v>2.9371930000000002</v>
      </c>
      <c r="H9599" s="3">
        <v>-0.54581219999999997</v>
      </c>
    </row>
    <row r="9600" spans="1:8">
      <c r="A9600" s="3" t="s">
        <v>312</v>
      </c>
      <c r="B9600" s="3">
        <v>2019</v>
      </c>
      <c r="C9600" s="3">
        <v>918</v>
      </c>
      <c r="E9600" s="3">
        <v>-0.22468937999999999</v>
      </c>
      <c r="F9600" s="3">
        <v>20.106688999999999</v>
      </c>
      <c r="G9600" s="3">
        <v>2.913503</v>
      </c>
      <c r="H9600" s="3">
        <v>-0.65536530000000004</v>
      </c>
    </row>
    <row r="9601" spans="1:8">
      <c r="A9601" s="3" t="s">
        <v>312</v>
      </c>
      <c r="B9601" s="3">
        <v>2019</v>
      </c>
      <c r="C9601" s="3">
        <v>918</v>
      </c>
      <c r="E9601" s="3">
        <v>-0.22468937999999999</v>
      </c>
      <c r="F9601" s="3">
        <v>20.106688999999999</v>
      </c>
      <c r="G9601" s="3">
        <v>2.9335619999999998</v>
      </c>
      <c r="H9601" s="3">
        <v>-0.55036439999999998</v>
      </c>
    </row>
    <row r="9602" spans="1:8">
      <c r="A9602" s="3" t="s">
        <v>45</v>
      </c>
      <c r="B9602" s="3">
        <v>1995</v>
      </c>
      <c r="C9602" s="3">
        <v>924</v>
      </c>
    </row>
    <row r="9603" spans="1:8">
      <c r="A9603" s="3" t="s">
        <v>45</v>
      </c>
      <c r="B9603" s="3">
        <v>1995</v>
      </c>
      <c r="C9603" s="3">
        <v>924</v>
      </c>
    </row>
    <row r="9604" spans="1:8">
      <c r="A9604" s="3" t="s">
        <v>45</v>
      </c>
      <c r="B9604" s="3">
        <v>1995</v>
      </c>
      <c r="C9604" s="3">
        <v>924</v>
      </c>
    </row>
    <row r="9605" spans="1:8">
      <c r="A9605" s="3" t="s">
        <v>45</v>
      </c>
      <c r="B9605" s="3">
        <v>1995</v>
      </c>
      <c r="C9605" s="3">
        <v>924</v>
      </c>
    </row>
    <row r="9606" spans="1:8">
      <c r="A9606" s="3" t="s">
        <v>45</v>
      </c>
      <c r="B9606" s="3">
        <v>1995</v>
      </c>
      <c r="C9606" s="3">
        <v>924</v>
      </c>
    </row>
    <row r="9607" spans="1:8">
      <c r="A9607" s="3" t="s">
        <v>45</v>
      </c>
      <c r="B9607" s="3">
        <v>1995</v>
      </c>
      <c r="C9607" s="3">
        <v>924</v>
      </c>
    </row>
    <row r="9608" spans="1:8">
      <c r="A9608" s="3" t="s">
        <v>45</v>
      </c>
      <c r="B9608" s="3">
        <v>1995</v>
      </c>
      <c r="C9608" s="3">
        <v>924</v>
      </c>
    </row>
    <row r="9609" spans="1:8">
      <c r="A9609" s="3" t="s">
        <v>45</v>
      </c>
      <c r="B9609" s="3">
        <v>1995</v>
      </c>
      <c r="C9609" s="3">
        <v>924</v>
      </c>
    </row>
    <row r="9610" spans="1:8">
      <c r="A9610" s="3" t="s">
        <v>45</v>
      </c>
      <c r="B9610" s="3">
        <v>1995</v>
      </c>
      <c r="C9610" s="3">
        <v>924</v>
      </c>
    </row>
    <row r="9611" spans="1:8">
      <c r="A9611" s="3" t="s">
        <v>45</v>
      </c>
      <c r="B9611" s="3">
        <v>1995</v>
      </c>
      <c r="C9611" s="3">
        <v>924</v>
      </c>
    </row>
    <row r="9612" spans="1:8">
      <c r="A9612" s="3" t="s">
        <v>45</v>
      </c>
      <c r="B9612" s="3">
        <v>1995</v>
      </c>
      <c r="C9612" s="3">
        <v>924</v>
      </c>
    </row>
    <row r="9613" spans="1:8">
      <c r="A9613" s="3" t="s">
        <v>45</v>
      </c>
      <c r="B9613" s="3">
        <v>1995</v>
      </c>
      <c r="C9613" s="3">
        <v>924</v>
      </c>
    </row>
    <row r="9614" spans="1:8">
      <c r="A9614" s="3" t="s">
        <v>45</v>
      </c>
      <c r="B9614" s="3">
        <v>1996</v>
      </c>
      <c r="C9614" s="3">
        <v>924</v>
      </c>
      <c r="E9614" s="3">
        <v>-0.43634119999999998</v>
      </c>
      <c r="F9614" s="3">
        <v>21.618921</v>
      </c>
    </row>
    <row r="9615" spans="1:8">
      <c r="A9615" s="3" t="s">
        <v>45</v>
      </c>
      <c r="B9615" s="3">
        <v>1996</v>
      </c>
      <c r="C9615" s="3">
        <v>924</v>
      </c>
      <c r="E9615" s="3">
        <v>-0.43634119999999998</v>
      </c>
      <c r="F9615" s="3">
        <v>21.618921</v>
      </c>
    </row>
    <row r="9616" spans="1:8">
      <c r="A9616" s="3" t="s">
        <v>45</v>
      </c>
      <c r="B9616" s="3">
        <v>1996</v>
      </c>
      <c r="C9616" s="3">
        <v>924</v>
      </c>
      <c r="E9616" s="3">
        <v>-0.43634119999999998</v>
      </c>
      <c r="F9616" s="3">
        <v>21.618921</v>
      </c>
    </row>
    <row r="9617" spans="1:6">
      <c r="A9617" s="3" t="s">
        <v>45</v>
      </c>
      <c r="B9617" s="3">
        <v>1996</v>
      </c>
      <c r="C9617" s="3">
        <v>924</v>
      </c>
      <c r="E9617" s="3">
        <v>-0.43634119999999998</v>
      </c>
      <c r="F9617" s="3">
        <v>21.618921</v>
      </c>
    </row>
    <row r="9618" spans="1:6">
      <c r="A9618" s="3" t="s">
        <v>45</v>
      </c>
      <c r="B9618" s="3">
        <v>1996</v>
      </c>
      <c r="C9618" s="3">
        <v>924</v>
      </c>
      <c r="E9618" s="3">
        <v>-0.43634119999999998</v>
      </c>
      <c r="F9618" s="3">
        <v>21.618921</v>
      </c>
    </row>
    <row r="9619" spans="1:6">
      <c r="A9619" s="3" t="s">
        <v>45</v>
      </c>
      <c r="B9619" s="3">
        <v>1996</v>
      </c>
      <c r="C9619" s="3">
        <v>924</v>
      </c>
      <c r="E9619" s="3">
        <v>-0.43634119999999998</v>
      </c>
      <c r="F9619" s="3">
        <v>21.618921</v>
      </c>
    </row>
    <row r="9620" spans="1:6">
      <c r="A9620" s="3" t="s">
        <v>45</v>
      </c>
      <c r="B9620" s="3">
        <v>1996</v>
      </c>
      <c r="C9620" s="3">
        <v>924</v>
      </c>
      <c r="E9620" s="3">
        <v>-0.43634119999999998</v>
      </c>
      <c r="F9620" s="3">
        <v>21.618921</v>
      </c>
    </row>
    <row r="9621" spans="1:6">
      <c r="A9621" s="3" t="s">
        <v>45</v>
      </c>
      <c r="B9621" s="3">
        <v>1996</v>
      </c>
      <c r="C9621" s="3">
        <v>924</v>
      </c>
      <c r="E9621" s="3">
        <v>-0.43634119999999998</v>
      </c>
      <c r="F9621" s="3">
        <v>21.618921</v>
      </c>
    </row>
    <row r="9622" spans="1:6">
      <c r="A9622" s="3" t="s">
        <v>45</v>
      </c>
      <c r="B9622" s="3">
        <v>1996</v>
      </c>
      <c r="C9622" s="3">
        <v>924</v>
      </c>
      <c r="E9622" s="3">
        <v>-0.43634119999999998</v>
      </c>
      <c r="F9622" s="3">
        <v>21.618921</v>
      </c>
    </row>
    <row r="9623" spans="1:6">
      <c r="A9623" s="3" t="s">
        <v>45</v>
      </c>
      <c r="B9623" s="3">
        <v>1996</v>
      </c>
      <c r="C9623" s="3">
        <v>924</v>
      </c>
      <c r="E9623" s="3">
        <v>-0.43634119999999998</v>
      </c>
      <c r="F9623" s="3">
        <v>21.618921</v>
      </c>
    </row>
    <row r="9624" spans="1:6">
      <c r="A9624" s="3" t="s">
        <v>45</v>
      </c>
      <c r="B9624" s="3">
        <v>1996</v>
      </c>
      <c r="C9624" s="3">
        <v>924</v>
      </c>
      <c r="E9624" s="3">
        <v>-0.43634119999999998</v>
      </c>
      <c r="F9624" s="3">
        <v>21.618921</v>
      </c>
    </row>
    <row r="9625" spans="1:6">
      <c r="A9625" s="3" t="s">
        <v>45</v>
      </c>
      <c r="B9625" s="3">
        <v>1996</v>
      </c>
      <c r="C9625" s="3">
        <v>924</v>
      </c>
      <c r="E9625" s="3">
        <v>-0.43634119999999998</v>
      </c>
      <c r="F9625" s="3">
        <v>21.618921</v>
      </c>
    </row>
    <row r="9626" spans="1:6">
      <c r="A9626" s="3" t="s">
        <v>45</v>
      </c>
      <c r="B9626" s="3">
        <v>1997</v>
      </c>
      <c r="C9626" s="3">
        <v>924</v>
      </c>
      <c r="E9626" s="3">
        <v>-0.19078395000000001</v>
      </c>
      <c r="F9626" s="3">
        <v>21.425412999999999</v>
      </c>
    </row>
    <row r="9627" spans="1:6">
      <c r="A9627" s="3" t="s">
        <v>45</v>
      </c>
      <c r="B9627" s="3">
        <v>1997</v>
      </c>
      <c r="C9627" s="3">
        <v>924</v>
      </c>
      <c r="E9627" s="3">
        <v>-0.19078395000000001</v>
      </c>
      <c r="F9627" s="3">
        <v>21.425412999999999</v>
      </c>
    </row>
    <row r="9628" spans="1:6">
      <c r="A9628" s="3" t="s">
        <v>45</v>
      </c>
      <c r="B9628" s="3">
        <v>1997</v>
      </c>
      <c r="C9628" s="3">
        <v>924</v>
      </c>
      <c r="E9628" s="3">
        <v>-0.19078395000000001</v>
      </c>
      <c r="F9628" s="3">
        <v>21.425412999999999</v>
      </c>
    </row>
    <row r="9629" spans="1:6">
      <c r="A9629" s="3" t="s">
        <v>45</v>
      </c>
      <c r="B9629" s="3">
        <v>1997</v>
      </c>
      <c r="C9629" s="3">
        <v>924</v>
      </c>
      <c r="E9629" s="3">
        <v>-0.19078395000000001</v>
      </c>
      <c r="F9629" s="3">
        <v>21.425412999999999</v>
      </c>
    </row>
    <row r="9630" spans="1:6">
      <c r="A9630" s="3" t="s">
        <v>45</v>
      </c>
      <c r="B9630" s="3">
        <v>1997</v>
      </c>
      <c r="C9630" s="3">
        <v>924</v>
      </c>
      <c r="E9630" s="3">
        <v>-0.19078395000000001</v>
      </c>
      <c r="F9630" s="3">
        <v>21.425412999999999</v>
      </c>
    </row>
    <row r="9631" spans="1:6">
      <c r="A9631" s="3" t="s">
        <v>45</v>
      </c>
      <c r="B9631" s="3">
        <v>1997</v>
      </c>
      <c r="C9631" s="3">
        <v>924</v>
      </c>
      <c r="E9631" s="3">
        <v>-0.19078395000000001</v>
      </c>
      <c r="F9631" s="3">
        <v>21.425412999999999</v>
      </c>
    </row>
    <row r="9632" spans="1:6">
      <c r="A9632" s="3" t="s">
        <v>45</v>
      </c>
      <c r="B9632" s="3">
        <v>1997</v>
      </c>
      <c r="C9632" s="3">
        <v>924</v>
      </c>
      <c r="E9632" s="3">
        <v>-0.19078395000000001</v>
      </c>
      <c r="F9632" s="3">
        <v>21.425412999999999</v>
      </c>
    </row>
    <row r="9633" spans="1:6">
      <c r="A9633" s="3" t="s">
        <v>45</v>
      </c>
      <c r="B9633" s="3">
        <v>1997</v>
      </c>
      <c r="C9633" s="3">
        <v>924</v>
      </c>
      <c r="E9633" s="3">
        <v>-0.19078395000000001</v>
      </c>
      <c r="F9633" s="3">
        <v>21.425412999999999</v>
      </c>
    </row>
    <row r="9634" spans="1:6">
      <c r="A9634" s="3" t="s">
        <v>45</v>
      </c>
      <c r="B9634" s="3">
        <v>1997</v>
      </c>
      <c r="C9634" s="3">
        <v>924</v>
      </c>
      <c r="E9634" s="3">
        <v>-0.19078395000000001</v>
      </c>
      <c r="F9634" s="3">
        <v>21.425412999999999</v>
      </c>
    </row>
    <row r="9635" spans="1:6">
      <c r="A9635" s="3" t="s">
        <v>45</v>
      </c>
      <c r="B9635" s="3">
        <v>1997</v>
      </c>
      <c r="C9635" s="3">
        <v>924</v>
      </c>
      <c r="E9635" s="3">
        <v>-0.19078395000000001</v>
      </c>
      <c r="F9635" s="3">
        <v>21.425412999999999</v>
      </c>
    </row>
    <row r="9636" spans="1:6">
      <c r="A9636" s="3" t="s">
        <v>45</v>
      </c>
      <c r="B9636" s="3">
        <v>1997</v>
      </c>
      <c r="C9636" s="3">
        <v>924</v>
      </c>
      <c r="E9636" s="3">
        <v>-0.19078395000000001</v>
      </c>
      <c r="F9636" s="3">
        <v>21.425412999999999</v>
      </c>
    </row>
    <row r="9637" spans="1:6">
      <c r="A9637" s="3" t="s">
        <v>45</v>
      </c>
      <c r="B9637" s="3">
        <v>1997</v>
      </c>
      <c r="C9637" s="3">
        <v>924</v>
      </c>
      <c r="E9637" s="3">
        <v>-0.19078395000000001</v>
      </c>
      <c r="F9637" s="3">
        <v>21.425412999999999</v>
      </c>
    </row>
    <row r="9638" spans="1:6">
      <c r="A9638" s="3" t="s">
        <v>45</v>
      </c>
      <c r="B9638" s="3">
        <v>1998</v>
      </c>
      <c r="C9638" s="3">
        <v>924</v>
      </c>
      <c r="E9638" s="3">
        <v>1.1808839999999999E-2</v>
      </c>
      <c r="F9638" s="3">
        <v>20.604994000000001</v>
      </c>
    </row>
    <row r="9639" spans="1:6">
      <c r="A9639" s="3" t="s">
        <v>45</v>
      </c>
      <c r="B9639" s="3">
        <v>1998</v>
      </c>
      <c r="C9639" s="3">
        <v>924</v>
      </c>
      <c r="E9639" s="3">
        <v>1.1808839999999999E-2</v>
      </c>
      <c r="F9639" s="3">
        <v>20.604994000000001</v>
      </c>
    </row>
    <row r="9640" spans="1:6">
      <c r="A9640" s="3" t="s">
        <v>45</v>
      </c>
      <c r="B9640" s="3">
        <v>1998</v>
      </c>
      <c r="C9640" s="3">
        <v>924</v>
      </c>
      <c r="E9640" s="3">
        <v>1.1808839999999999E-2</v>
      </c>
      <c r="F9640" s="3">
        <v>20.604994000000001</v>
      </c>
    </row>
    <row r="9641" spans="1:6">
      <c r="A9641" s="3" t="s">
        <v>45</v>
      </c>
      <c r="B9641" s="3">
        <v>1998</v>
      </c>
      <c r="C9641" s="3">
        <v>924</v>
      </c>
      <c r="E9641" s="3">
        <v>1.1808839999999999E-2</v>
      </c>
      <c r="F9641" s="3">
        <v>20.604994000000001</v>
      </c>
    </row>
    <row r="9642" spans="1:6">
      <c r="A9642" s="3" t="s">
        <v>45</v>
      </c>
      <c r="B9642" s="3">
        <v>1998</v>
      </c>
      <c r="C9642" s="3">
        <v>924</v>
      </c>
      <c r="E9642" s="3">
        <v>1.1808839999999999E-2</v>
      </c>
      <c r="F9642" s="3">
        <v>20.604994000000001</v>
      </c>
    </row>
    <row r="9643" spans="1:6">
      <c r="A9643" s="3" t="s">
        <v>45</v>
      </c>
      <c r="B9643" s="3">
        <v>1998</v>
      </c>
      <c r="C9643" s="3">
        <v>924</v>
      </c>
      <c r="E9643" s="3">
        <v>1.1808839999999999E-2</v>
      </c>
      <c r="F9643" s="3">
        <v>20.604994000000001</v>
      </c>
    </row>
    <row r="9644" spans="1:6">
      <c r="A9644" s="3" t="s">
        <v>45</v>
      </c>
      <c r="B9644" s="3">
        <v>1998</v>
      </c>
      <c r="C9644" s="3">
        <v>924</v>
      </c>
      <c r="E9644" s="3">
        <v>1.1808839999999999E-2</v>
      </c>
      <c r="F9644" s="3">
        <v>20.604994000000001</v>
      </c>
    </row>
    <row r="9645" spans="1:6">
      <c r="A9645" s="3" t="s">
        <v>45</v>
      </c>
      <c r="B9645" s="3">
        <v>1998</v>
      </c>
      <c r="C9645" s="3">
        <v>924</v>
      </c>
      <c r="E9645" s="3">
        <v>1.1808839999999999E-2</v>
      </c>
      <c r="F9645" s="3">
        <v>20.604994000000001</v>
      </c>
    </row>
    <row r="9646" spans="1:6">
      <c r="A9646" s="3" t="s">
        <v>45</v>
      </c>
      <c r="B9646" s="3">
        <v>1998</v>
      </c>
      <c r="C9646" s="3">
        <v>924</v>
      </c>
      <c r="E9646" s="3">
        <v>1.1808839999999999E-2</v>
      </c>
      <c r="F9646" s="3">
        <v>20.604994000000001</v>
      </c>
    </row>
    <row r="9647" spans="1:6">
      <c r="A9647" s="3" t="s">
        <v>45</v>
      </c>
      <c r="B9647" s="3">
        <v>1998</v>
      </c>
      <c r="C9647" s="3">
        <v>924</v>
      </c>
      <c r="E9647" s="3">
        <v>1.1808839999999999E-2</v>
      </c>
      <c r="F9647" s="3">
        <v>20.604994000000001</v>
      </c>
    </row>
    <row r="9648" spans="1:6">
      <c r="A9648" s="3" t="s">
        <v>45</v>
      </c>
      <c r="B9648" s="3">
        <v>1998</v>
      </c>
      <c r="C9648" s="3">
        <v>924</v>
      </c>
      <c r="E9648" s="3">
        <v>1.1808839999999999E-2</v>
      </c>
      <c r="F9648" s="3">
        <v>20.604994000000001</v>
      </c>
    </row>
    <row r="9649" spans="1:6">
      <c r="A9649" s="3" t="s">
        <v>45</v>
      </c>
      <c r="B9649" s="3">
        <v>1998</v>
      </c>
      <c r="C9649" s="3">
        <v>924</v>
      </c>
      <c r="E9649" s="3">
        <v>1.1808839999999999E-2</v>
      </c>
      <c r="F9649" s="3">
        <v>20.604994000000001</v>
      </c>
    </row>
    <row r="9650" spans="1:6">
      <c r="A9650" s="3" t="s">
        <v>45</v>
      </c>
      <c r="B9650" s="3">
        <v>1999</v>
      </c>
      <c r="C9650" s="3">
        <v>924</v>
      </c>
      <c r="E9650" s="3">
        <v>-0.22604031999999999</v>
      </c>
      <c r="F9650" s="3">
        <v>20.664439999999999</v>
      </c>
    </row>
    <row r="9651" spans="1:6">
      <c r="A9651" s="3" t="s">
        <v>45</v>
      </c>
      <c r="B9651" s="3">
        <v>1999</v>
      </c>
      <c r="C9651" s="3">
        <v>924</v>
      </c>
      <c r="E9651" s="3">
        <v>-0.22604031999999999</v>
      </c>
      <c r="F9651" s="3">
        <v>20.664439999999999</v>
      </c>
    </row>
    <row r="9652" spans="1:6">
      <c r="A9652" s="3" t="s">
        <v>45</v>
      </c>
      <c r="B9652" s="3">
        <v>1999</v>
      </c>
      <c r="C9652" s="3">
        <v>924</v>
      </c>
      <c r="E9652" s="3">
        <v>-0.22604031999999999</v>
      </c>
      <c r="F9652" s="3">
        <v>20.664439999999999</v>
      </c>
    </row>
    <row r="9653" spans="1:6">
      <c r="A9653" s="3" t="s">
        <v>45</v>
      </c>
      <c r="B9653" s="3">
        <v>1999</v>
      </c>
      <c r="C9653" s="3">
        <v>924</v>
      </c>
      <c r="E9653" s="3">
        <v>-0.22604031999999999</v>
      </c>
      <c r="F9653" s="3">
        <v>20.664439999999999</v>
      </c>
    </row>
    <row r="9654" spans="1:6">
      <c r="A9654" s="3" t="s">
        <v>45</v>
      </c>
      <c r="B9654" s="3">
        <v>1999</v>
      </c>
      <c r="C9654" s="3">
        <v>924</v>
      </c>
      <c r="E9654" s="3">
        <v>-0.22604031999999999</v>
      </c>
      <c r="F9654" s="3">
        <v>20.664439999999999</v>
      </c>
    </row>
    <row r="9655" spans="1:6">
      <c r="A9655" s="3" t="s">
        <v>45</v>
      </c>
      <c r="B9655" s="3">
        <v>1999</v>
      </c>
      <c r="C9655" s="3">
        <v>924</v>
      </c>
      <c r="E9655" s="3">
        <v>-0.22604031999999999</v>
      </c>
      <c r="F9655" s="3">
        <v>20.664439999999999</v>
      </c>
    </row>
    <row r="9656" spans="1:6">
      <c r="A9656" s="3" t="s">
        <v>45</v>
      </c>
      <c r="B9656" s="3">
        <v>1999</v>
      </c>
      <c r="C9656" s="3">
        <v>924</v>
      </c>
      <c r="E9656" s="3">
        <v>-0.22604031999999999</v>
      </c>
      <c r="F9656" s="3">
        <v>20.664439999999999</v>
      </c>
    </row>
    <row r="9657" spans="1:6">
      <c r="A9657" s="3" t="s">
        <v>45</v>
      </c>
      <c r="B9657" s="3">
        <v>1999</v>
      </c>
      <c r="C9657" s="3">
        <v>924</v>
      </c>
      <c r="E9657" s="3">
        <v>-0.22604031999999999</v>
      </c>
      <c r="F9657" s="3">
        <v>20.664439999999999</v>
      </c>
    </row>
    <row r="9658" spans="1:6">
      <c r="A9658" s="3" t="s">
        <v>45</v>
      </c>
      <c r="B9658" s="3">
        <v>1999</v>
      </c>
      <c r="C9658" s="3">
        <v>924</v>
      </c>
      <c r="E9658" s="3">
        <v>-0.22604031999999999</v>
      </c>
      <c r="F9658" s="3">
        <v>20.664439999999999</v>
      </c>
    </row>
    <row r="9659" spans="1:6">
      <c r="A9659" s="3" t="s">
        <v>45</v>
      </c>
      <c r="B9659" s="3">
        <v>1999</v>
      </c>
      <c r="C9659" s="3">
        <v>924</v>
      </c>
      <c r="E9659" s="3">
        <v>-0.22604031999999999</v>
      </c>
      <c r="F9659" s="3">
        <v>20.664439999999999</v>
      </c>
    </row>
    <row r="9660" spans="1:6">
      <c r="A9660" s="3" t="s">
        <v>45</v>
      </c>
      <c r="B9660" s="3">
        <v>1999</v>
      </c>
      <c r="C9660" s="3">
        <v>924</v>
      </c>
      <c r="E9660" s="3">
        <v>-0.22604031999999999</v>
      </c>
      <c r="F9660" s="3">
        <v>20.664439999999999</v>
      </c>
    </row>
    <row r="9661" spans="1:6">
      <c r="A9661" s="3" t="s">
        <v>45</v>
      </c>
      <c r="B9661" s="3">
        <v>1999</v>
      </c>
      <c r="C9661" s="3">
        <v>924</v>
      </c>
      <c r="E9661" s="3">
        <v>-0.22604031999999999</v>
      </c>
      <c r="F9661" s="3">
        <v>20.664439999999999</v>
      </c>
    </row>
    <row r="9662" spans="1:6">
      <c r="A9662" s="3" t="s">
        <v>45</v>
      </c>
      <c r="B9662" s="3">
        <v>2000</v>
      </c>
      <c r="C9662" s="3">
        <v>924</v>
      </c>
      <c r="E9662" s="3">
        <v>-1.6482133999999999</v>
      </c>
      <c r="F9662" s="3">
        <v>21.862954999999999</v>
      </c>
    </row>
    <row r="9663" spans="1:6">
      <c r="A9663" s="3" t="s">
        <v>45</v>
      </c>
      <c r="B9663" s="3">
        <v>2000</v>
      </c>
      <c r="C9663" s="3">
        <v>924</v>
      </c>
      <c r="E9663" s="3">
        <v>-1.6482133999999999</v>
      </c>
      <c r="F9663" s="3">
        <v>21.862954999999999</v>
      </c>
    </row>
    <row r="9664" spans="1:6">
      <c r="A9664" s="3" t="s">
        <v>45</v>
      </c>
      <c r="B9664" s="3">
        <v>2000</v>
      </c>
      <c r="C9664" s="3">
        <v>924</v>
      </c>
      <c r="E9664" s="3">
        <v>-1.6482133999999999</v>
      </c>
      <c r="F9664" s="3">
        <v>21.862954999999999</v>
      </c>
    </row>
    <row r="9665" spans="1:6">
      <c r="A9665" s="3" t="s">
        <v>45</v>
      </c>
      <c r="B9665" s="3">
        <v>2000</v>
      </c>
      <c r="C9665" s="3">
        <v>924</v>
      </c>
      <c r="E9665" s="3">
        <v>-1.6482133999999999</v>
      </c>
      <c r="F9665" s="3">
        <v>21.862954999999999</v>
      </c>
    </row>
    <row r="9666" spans="1:6">
      <c r="A9666" s="3" t="s">
        <v>45</v>
      </c>
      <c r="B9666" s="3">
        <v>2000</v>
      </c>
      <c r="C9666" s="3">
        <v>924</v>
      </c>
      <c r="E9666" s="3">
        <v>-1.6482133999999999</v>
      </c>
      <c r="F9666" s="3">
        <v>21.862954999999999</v>
      </c>
    </row>
    <row r="9667" spans="1:6">
      <c r="A9667" s="3" t="s">
        <v>45</v>
      </c>
      <c r="B9667" s="3">
        <v>2000</v>
      </c>
      <c r="C9667" s="3">
        <v>924</v>
      </c>
      <c r="E9667" s="3">
        <v>-1.6482133999999999</v>
      </c>
      <c r="F9667" s="3">
        <v>21.862954999999999</v>
      </c>
    </row>
    <row r="9668" spans="1:6">
      <c r="A9668" s="3" t="s">
        <v>45</v>
      </c>
      <c r="B9668" s="3">
        <v>2000</v>
      </c>
      <c r="C9668" s="3">
        <v>924</v>
      </c>
      <c r="E9668" s="3">
        <v>-1.6482133999999999</v>
      </c>
      <c r="F9668" s="3">
        <v>21.862954999999999</v>
      </c>
    </row>
    <row r="9669" spans="1:6">
      <c r="A9669" s="3" t="s">
        <v>45</v>
      </c>
      <c r="B9669" s="3">
        <v>2000</v>
      </c>
      <c r="C9669" s="3">
        <v>924</v>
      </c>
      <c r="E9669" s="3">
        <v>-1.6482133999999999</v>
      </c>
      <c r="F9669" s="3">
        <v>21.862954999999999</v>
      </c>
    </row>
    <row r="9670" spans="1:6">
      <c r="A9670" s="3" t="s">
        <v>45</v>
      </c>
      <c r="B9670" s="3">
        <v>2000</v>
      </c>
      <c r="C9670" s="3">
        <v>924</v>
      </c>
      <c r="E9670" s="3">
        <v>-1.6482133999999999</v>
      </c>
      <c r="F9670" s="3">
        <v>21.862954999999999</v>
      </c>
    </row>
    <row r="9671" spans="1:6">
      <c r="A9671" s="3" t="s">
        <v>45</v>
      </c>
      <c r="B9671" s="3">
        <v>2000</v>
      </c>
      <c r="C9671" s="3">
        <v>924</v>
      </c>
      <c r="E9671" s="3">
        <v>-1.6482133999999999</v>
      </c>
      <c r="F9671" s="3">
        <v>21.862954999999999</v>
      </c>
    </row>
    <row r="9672" spans="1:6">
      <c r="A9672" s="3" t="s">
        <v>45</v>
      </c>
      <c r="B9672" s="3">
        <v>2000</v>
      </c>
      <c r="C9672" s="3">
        <v>924</v>
      </c>
      <c r="E9672" s="3">
        <v>-1.6482133999999999</v>
      </c>
      <c r="F9672" s="3">
        <v>21.862954999999999</v>
      </c>
    </row>
    <row r="9673" spans="1:6">
      <c r="A9673" s="3" t="s">
        <v>45</v>
      </c>
      <c r="B9673" s="3">
        <v>2000</v>
      </c>
      <c r="C9673" s="3">
        <v>924</v>
      </c>
      <c r="E9673" s="3">
        <v>-1.6482133999999999</v>
      </c>
      <c r="F9673" s="3">
        <v>21.862954999999999</v>
      </c>
    </row>
    <row r="9674" spans="1:6">
      <c r="A9674" s="3" t="s">
        <v>45</v>
      </c>
      <c r="B9674" s="3">
        <v>2001</v>
      </c>
      <c r="C9674" s="3">
        <v>924</v>
      </c>
      <c r="E9674" s="3">
        <v>-2.0972729000000001</v>
      </c>
      <c r="F9674" s="3">
        <v>22.986708</v>
      </c>
    </row>
    <row r="9675" spans="1:6">
      <c r="A9675" s="3" t="s">
        <v>45</v>
      </c>
      <c r="B9675" s="3">
        <v>2001</v>
      </c>
      <c r="C9675" s="3">
        <v>924</v>
      </c>
      <c r="E9675" s="3">
        <v>-2.0972729000000001</v>
      </c>
      <c r="F9675" s="3">
        <v>22.986708</v>
      </c>
    </row>
    <row r="9676" spans="1:6">
      <c r="A9676" s="3" t="s">
        <v>45</v>
      </c>
      <c r="B9676" s="3">
        <v>2001</v>
      </c>
      <c r="C9676" s="3">
        <v>924</v>
      </c>
      <c r="E9676" s="3">
        <v>-2.0972729000000001</v>
      </c>
      <c r="F9676" s="3">
        <v>22.986708</v>
      </c>
    </row>
    <row r="9677" spans="1:6">
      <c r="A9677" s="3" t="s">
        <v>45</v>
      </c>
      <c r="B9677" s="3">
        <v>2001</v>
      </c>
      <c r="C9677" s="3">
        <v>924</v>
      </c>
      <c r="E9677" s="3">
        <v>-2.0972729000000001</v>
      </c>
      <c r="F9677" s="3">
        <v>22.986708</v>
      </c>
    </row>
    <row r="9678" spans="1:6">
      <c r="A9678" s="3" t="s">
        <v>45</v>
      </c>
      <c r="B9678" s="3">
        <v>2001</v>
      </c>
      <c r="C9678" s="3">
        <v>924</v>
      </c>
      <c r="E9678" s="3">
        <v>-2.0972729000000001</v>
      </c>
      <c r="F9678" s="3">
        <v>22.986708</v>
      </c>
    </row>
    <row r="9679" spans="1:6">
      <c r="A9679" s="3" t="s">
        <v>45</v>
      </c>
      <c r="B9679" s="3">
        <v>2001</v>
      </c>
      <c r="C9679" s="3">
        <v>924</v>
      </c>
      <c r="E9679" s="3">
        <v>-2.0972729000000001</v>
      </c>
      <c r="F9679" s="3">
        <v>22.986708</v>
      </c>
    </row>
    <row r="9680" spans="1:6">
      <c r="A9680" s="3" t="s">
        <v>45</v>
      </c>
      <c r="B9680" s="3">
        <v>2001</v>
      </c>
      <c r="C9680" s="3">
        <v>924</v>
      </c>
      <c r="E9680" s="3">
        <v>-2.0972729000000001</v>
      </c>
      <c r="F9680" s="3">
        <v>22.986708</v>
      </c>
    </row>
    <row r="9681" spans="1:6">
      <c r="A9681" s="3" t="s">
        <v>45</v>
      </c>
      <c r="B9681" s="3">
        <v>2001</v>
      </c>
      <c r="C9681" s="3">
        <v>924</v>
      </c>
      <c r="E9681" s="3">
        <v>-2.0972729000000001</v>
      </c>
      <c r="F9681" s="3">
        <v>22.986708</v>
      </c>
    </row>
    <row r="9682" spans="1:6">
      <c r="A9682" s="3" t="s">
        <v>45</v>
      </c>
      <c r="B9682" s="3">
        <v>2001</v>
      </c>
      <c r="C9682" s="3">
        <v>924</v>
      </c>
      <c r="E9682" s="3">
        <v>-2.0972729000000001</v>
      </c>
      <c r="F9682" s="3">
        <v>22.986708</v>
      </c>
    </row>
    <row r="9683" spans="1:6">
      <c r="A9683" s="3" t="s">
        <v>45</v>
      </c>
      <c r="B9683" s="3">
        <v>2001</v>
      </c>
      <c r="C9683" s="3">
        <v>924</v>
      </c>
      <c r="E9683" s="3">
        <v>-2.0972729000000001</v>
      </c>
      <c r="F9683" s="3">
        <v>22.986708</v>
      </c>
    </row>
    <row r="9684" spans="1:6">
      <c r="A9684" s="3" t="s">
        <v>45</v>
      </c>
      <c r="B9684" s="3">
        <v>2001</v>
      </c>
      <c r="C9684" s="3">
        <v>924</v>
      </c>
      <c r="E9684" s="3">
        <v>-2.0972729000000001</v>
      </c>
      <c r="F9684" s="3">
        <v>22.986708</v>
      </c>
    </row>
    <row r="9685" spans="1:6">
      <c r="A9685" s="3" t="s">
        <v>45</v>
      </c>
      <c r="B9685" s="3">
        <v>2001</v>
      </c>
      <c r="C9685" s="3">
        <v>924</v>
      </c>
      <c r="E9685" s="3">
        <v>-2.0972729000000001</v>
      </c>
      <c r="F9685" s="3">
        <v>22.986708</v>
      </c>
    </row>
    <row r="9686" spans="1:6">
      <c r="A9686" s="3" t="s">
        <v>45</v>
      </c>
      <c r="B9686" s="3">
        <v>2002</v>
      </c>
      <c r="C9686" s="3">
        <v>924</v>
      </c>
      <c r="E9686" s="3">
        <v>-1.8575877000000001</v>
      </c>
      <c r="F9686" s="3">
        <v>24.574618999999998</v>
      </c>
    </row>
    <row r="9687" spans="1:6">
      <c r="A9687" s="3" t="s">
        <v>45</v>
      </c>
      <c r="B9687" s="3">
        <v>2002</v>
      </c>
      <c r="C9687" s="3">
        <v>924</v>
      </c>
      <c r="E9687" s="3">
        <v>-1.8575877000000001</v>
      </c>
      <c r="F9687" s="3">
        <v>24.574618999999998</v>
      </c>
    </row>
    <row r="9688" spans="1:6">
      <c r="A9688" s="3" t="s">
        <v>45</v>
      </c>
      <c r="B9688" s="3">
        <v>2002</v>
      </c>
      <c r="C9688" s="3">
        <v>924</v>
      </c>
      <c r="E9688" s="3">
        <v>-1.8575877000000001</v>
      </c>
      <c r="F9688" s="3">
        <v>24.574618999999998</v>
      </c>
    </row>
    <row r="9689" spans="1:6">
      <c r="A9689" s="3" t="s">
        <v>45</v>
      </c>
      <c r="B9689" s="3">
        <v>2002</v>
      </c>
      <c r="C9689" s="3">
        <v>924</v>
      </c>
      <c r="E9689" s="3">
        <v>-1.8575877000000001</v>
      </c>
      <c r="F9689" s="3">
        <v>24.574618999999998</v>
      </c>
    </row>
    <row r="9690" spans="1:6">
      <c r="A9690" s="3" t="s">
        <v>45</v>
      </c>
      <c r="B9690" s="3">
        <v>2002</v>
      </c>
      <c r="C9690" s="3">
        <v>924</v>
      </c>
      <c r="E9690" s="3">
        <v>-1.8575877000000001</v>
      </c>
      <c r="F9690" s="3">
        <v>24.574618999999998</v>
      </c>
    </row>
    <row r="9691" spans="1:6">
      <c r="A9691" s="3" t="s">
        <v>45</v>
      </c>
      <c r="B9691" s="3">
        <v>2002</v>
      </c>
      <c r="C9691" s="3">
        <v>924</v>
      </c>
      <c r="E9691" s="3">
        <v>-1.8575877000000001</v>
      </c>
      <c r="F9691" s="3">
        <v>24.574618999999998</v>
      </c>
    </row>
    <row r="9692" spans="1:6">
      <c r="A9692" s="3" t="s">
        <v>45</v>
      </c>
      <c r="B9692" s="3">
        <v>2002</v>
      </c>
      <c r="C9692" s="3">
        <v>924</v>
      </c>
      <c r="E9692" s="3">
        <v>-1.8575877000000001</v>
      </c>
      <c r="F9692" s="3">
        <v>24.574618999999998</v>
      </c>
    </row>
    <row r="9693" spans="1:6">
      <c r="A9693" s="3" t="s">
        <v>45</v>
      </c>
      <c r="B9693" s="3">
        <v>2002</v>
      </c>
      <c r="C9693" s="3">
        <v>924</v>
      </c>
      <c r="E9693" s="3">
        <v>-1.8575877000000001</v>
      </c>
      <c r="F9693" s="3">
        <v>24.574618999999998</v>
      </c>
    </row>
    <row r="9694" spans="1:6">
      <c r="A9694" s="3" t="s">
        <v>45</v>
      </c>
      <c r="B9694" s="3">
        <v>2002</v>
      </c>
      <c r="C9694" s="3">
        <v>924</v>
      </c>
      <c r="E9694" s="3">
        <v>-1.8575877000000001</v>
      </c>
      <c r="F9694" s="3">
        <v>24.574618999999998</v>
      </c>
    </row>
    <row r="9695" spans="1:6">
      <c r="A9695" s="3" t="s">
        <v>45</v>
      </c>
      <c r="B9695" s="3">
        <v>2002</v>
      </c>
      <c r="C9695" s="3">
        <v>924</v>
      </c>
      <c r="E9695" s="3">
        <v>-1.8575877000000001</v>
      </c>
      <c r="F9695" s="3">
        <v>24.574618999999998</v>
      </c>
    </row>
    <row r="9696" spans="1:6">
      <c r="A9696" s="3" t="s">
        <v>45</v>
      </c>
      <c r="B9696" s="3">
        <v>2002</v>
      </c>
      <c r="C9696" s="3">
        <v>924</v>
      </c>
      <c r="E9696" s="3">
        <v>-1.8575877000000001</v>
      </c>
      <c r="F9696" s="3">
        <v>24.574618999999998</v>
      </c>
    </row>
    <row r="9697" spans="1:6">
      <c r="A9697" s="3" t="s">
        <v>45</v>
      </c>
      <c r="B9697" s="3">
        <v>2002</v>
      </c>
      <c r="C9697" s="3">
        <v>924</v>
      </c>
      <c r="E9697" s="3">
        <v>-1.8575877000000001</v>
      </c>
      <c r="F9697" s="3">
        <v>24.574618999999998</v>
      </c>
    </row>
    <row r="9698" spans="1:6">
      <c r="A9698" s="3" t="s">
        <v>45</v>
      </c>
      <c r="B9698" s="3">
        <v>2003</v>
      </c>
      <c r="C9698" s="3">
        <v>924</v>
      </c>
      <c r="E9698" s="3">
        <v>-2.3059216</v>
      </c>
      <c r="F9698" s="3">
        <v>25.915545999999999</v>
      </c>
    </row>
    <row r="9699" spans="1:6">
      <c r="A9699" s="3" t="s">
        <v>45</v>
      </c>
      <c r="B9699" s="3">
        <v>2003</v>
      </c>
      <c r="C9699" s="3">
        <v>924</v>
      </c>
      <c r="E9699" s="3">
        <v>-2.3059216</v>
      </c>
      <c r="F9699" s="3">
        <v>25.915545999999999</v>
      </c>
    </row>
    <row r="9700" spans="1:6">
      <c r="A9700" s="3" t="s">
        <v>45</v>
      </c>
      <c r="B9700" s="3">
        <v>2003</v>
      </c>
      <c r="C9700" s="3">
        <v>924</v>
      </c>
      <c r="E9700" s="3">
        <v>-2.3059216</v>
      </c>
      <c r="F9700" s="3">
        <v>25.915545999999999</v>
      </c>
    </row>
    <row r="9701" spans="1:6">
      <c r="A9701" s="3" t="s">
        <v>45</v>
      </c>
      <c r="B9701" s="3">
        <v>2003</v>
      </c>
      <c r="C9701" s="3">
        <v>924</v>
      </c>
      <c r="E9701" s="3">
        <v>-2.3059216</v>
      </c>
      <c r="F9701" s="3">
        <v>25.915545999999999</v>
      </c>
    </row>
    <row r="9702" spans="1:6">
      <c r="A9702" s="3" t="s">
        <v>45</v>
      </c>
      <c r="B9702" s="3">
        <v>2003</v>
      </c>
      <c r="C9702" s="3">
        <v>924</v>
      </c>
      <c r="E9702" s="3">
        <v>-2.3059216</v>
      </c>
      <c r="F9702" s="3">
        <v>25.915545999999999</v>
      </c>
    </row>
    <row r="9703" spans="1:6">
      <c r="A9703" s="3" t="s">
        <v>45</v>
      </c>
      <c r="B9703" s="3">
        <v>2003</v>
      </c>
      <c r="C9703" s="3">
        <v>924</v>
      </c>
      <c r="E9703" s="3">
        <v>-2.3059216</v>
      </c>
      <c r="F9703" s="3">
        <v>25.915545999999999</v>
      </c>
    </row>
    <row r="9704" spans="1:6">
      <c r="A9704" s="3" t="s">
        <v>45</v>
      </c>
      <c r="B9704" s="3">
        <v>2003</v>
      </c>
      <c r="C9704" s="3">
        <v>924</v>
      </c>
      <c r="E9704" s="3">
        <v>-2.3059216</v>
      </c>
      <c r="F9704" s="3">
        <v>25.915545999999999</v>
      </c>
    </row>
    <row r="9705" spans="1:6">
      <c r="A9705" s="3" t="s">
        <v>45</v>
      </c>
      <c r="B9705" s="3">
        <v>2003</v>
      </c>
      <c r="C9705" s="3">
        <v>924</v>
      </c>
      <c r="E9705" s="3">
        <v>-2.3059216</v>
      </c>
      <c r="F9705" s="3">
        <v>25.915545999999999</v>
      </c>
    </row>
    <row r="9706" spans="1:6">
      <c r="A9706" s="3" t="s">
        <v>45</v>
      </c>
      <c r="B9706" s="3">
        <v>2003</v>
      </c>
      <c r="C9706" s="3">
        <v>924</v>
      </c>
      <c r="E9706" s="3">
        <v>-2.3059216</v>
      </c>
      <c r="F9706" s="3">
        <v>25.915545999999999</v>
      </c>
    </row>
    <row r="9707" spans="1:6">
      <c r="A9707" s="3" t="s">
        <v>45</v>
      </c>
      <c r="B9707" s="3">
        <v>2003</v>
      </c>
      <c r="C9707" s="3">
        <v>924</v>
      </c>
      <c r="E9707" s="3">
        <v>-2.3059216</v>
      </c>
      <c r="F9707" s="3">
        <v>25.915545999999999</v>
      </c>
    </row>
    <row r="9708" spans="1:6">
      <c r="A9708" s="3" t="s">
        <v>45</v>
      </c>
      <c r="B9708" s="3">
        <v>2003</v>
      </c>
      <c r="C9708" s="3">
        <v>924</v>
      </c>
      <c r="E9708" s="3">
        <v>-2.3059216</v>
      </c>
      <c r="F9708" s="3">
        <v>25.915545999999999</v>
      </c>
    </row>
    <row r="9709" spans="1:6">
      <c r="A9709" s="3" t="s">
        <v>45</v>
      </c>
      <c r="B9709" s="3">
        <v>2003</v>
      </c>
      <c r="C9709" s="3">
        <v>924</v>
      </c>
      <c r="E9709" s="3">
        <v>-2.3059216</v>
      </c>
      <c r="F9709" s="3">
        <v>25.915545999999999</v>
      </c>
    </row>
    <row r="9710" spans="1:6">
      <c r="A9710" s="3" t="s">
        <v>45</v>
      </c>
      <c r="B9710" s="3">
        <v>2004</v>
      </c>
      <c r="C9710" s="3">
        <v>924</v>
      </c>
      <c r="E9710" s="3">
        <v>-1.6772114</v>
      </c>
      <c r="F9710" s="3">
        <v>26.800319999999999</v>
      </c>
    </row>
    <row r="9711" spans="1:6">
      <c r="A9711" s="3" t="s">
        <v>45</v>
      </c>
      <c r="B9711" s="3">
        <v>2004</v>
      </c>
      <c r="C9711" s="3">
        <v>924</v>
      </c>
      <c r="E9711" s="3">
        <v>-1.6772114</v>
      </c>
      <c r="F9711" s="3">
        <v>26.800319999999999</v>
      </c>
    </row>
    <row r="9712" spans="1:6">
      <c r="A9712" s="3" t="s">
        <v>45</v>
      </c>
      <c r="B9712" s="3">
        <v>2004</v>
      </c>
      <c r="C9712" s="3">
        <v>924</v>
      </c>
      <c r="E9712" s="3">
        <v>-1.6772114</v>
      </c>
      <c r="F9712" s="3">
        <v>26.800319999999999</v>
      </c>
    </row>
    <row r="9713" spans="1:6">
      <c r="A9713" s="3" t="s">
        <v>45</v>
      </c>
      <c r="B9713" s="3">
        <v>2004</v>
      </c>
      <c r="C9713" s="3">
        <v>924</v>
      </c>
      <c r="E9713" s="3">
        <v>-1.6772114</v>
      </c>
      <c r="F9713" s="3">
        <v>26.800319999999999</v>
      </c>
    </row>
    <row r="9714" spans="1:6">
      <c r="A9714" s="3" t="s">
        <v>45</v>
      </c>
      <c r="B9714" s="3">
        <v>2004</v>
      </c>
      <c r="C9714" s="3">
        <v>924</v>
      </c>
      <c r="E9714" s="3">
        <v>-1.6772114</v>
      </c>
      <c r="F9714" s="3">
        <v>26.800319999999999</v>
      </c>
    </row>
    <row r="9715" spans="1:6">
      <c r="A9715" s="3" t="s">
        <v>45</v>
      </c>
      <c r="B9715" s="3">
        <v>2004</v>
      </c>
      <c r="C9715" s="3">
        <v>924</v>
      </c>
      <c r="E9715" s="3">
        <v>-1.6772114</v>
      </c>
      <c r="F9715" s="3">
        <v>26.800319999999999</v>
      </c>
    </row>
    <row r="9716" spans="1:6">
      <c r="A9716" s="3" t="s">
        <v>45</v>
      </c>
      <c r="B9716" s="3">
        <v>2004</v>
      </c>
      <c r="C9716" s="3">
        <v>924</v>
      </c>
      <c r="E9716" s="3">
        <v>-1.6772114</v>
      </c>
      <c r="F9716" s="3">
        <v>26.800319999999999</v>
      </c>
    </row>
    <row r="9717" spans="1:6">
      <c r="A9717" s="3" t="s">
        <v>45</v>
      </c>
      <c r="B9717" s="3">
        <v>2004</v>
      </c>
      <c r="C9717" s="3">
        <v>924</v>
      </c>
      <c r="E9717" s="3">
        <v>-1.6772114</v>
      </c>
      <c r="F9717" s="3">
        <v>26.800319999999999</v>
      </c>
    </row>
    <row r="9718" spans="1:6">
      <c r="A9718" s="3" t="s">
        <v>45</v>
      </c>
      <c r="B9718" s="3">
        <v>2004</v>
      </c>
      <c r="C9718" s="3">
        <v>924</v>
      </c>
      <c r="E9718" s="3">
        <v>-1.6772114</v>
      </c>
      <c r="F9718" s="3">
        <v>26.800319999999999</v>
      </c>
    </row>
    <row r="9719" spans="1:6">
      <c r="A9719" s="3" t="s">
        <v>45</v>
      </c>
      <c r="B9719" s="3">
        <v>2004</v>
      </c>
      <c r="C9719" s="3">
        <v>924</v>
      </c>
      <c r="E9719" s="3">
        <v>-1.6772114</v>
      </c>
      <c r="F9719" s="3">
        <v>26.800319999999999</v>
      </c>
    </row>
    <row r="9720" spans="1:6">
      <c r="A9720" s="3" t="s">
        <v>45</v>
      </c>
      <c r="B9720" s="3">
        <v>2004</v>
      </c>
      <c r="C9720" s="3">
        <v>924</v>
      </c>
      <c r="E9720" s="3">
        <v>-1.6772114</v>
      </c>
      <c r="F9720" s="3">
        <v>26.800319999999999</v>
      </c>
    </row>
    <row r="9721" spans="1:6">
      <c r="A9721" s="3" t="s">
        <v>45</v>
      </c>
      <c r="B9721" s="3">
        <v>2004</v>
      </c>
      <c r="C9721" s="3">
        <v>924</v>
      </c>
      <c r="E9721" s="3">
        <v>-1.6772114</v>
      </c>
      <c r="F9721" s="3">
        <v>26.800319999999999</v>
      </c>
    </row>
    <row r="9722" spans="1:6">
      <c r="A9722" s="3" t="s">
        <v>45</v>
      </c>
      <c r="B9722" s="3">
        <v>2005</v>
      </c>
      <c r="C9722" s="3">
        <v>924</v>
      </c>
      <c r="E9722" s="3">
        <v>-1.0325477999999999</v>
      </c>
      <c r="F9722" s="3">
        <v>26.393227</v>
      </c>
    </row>
    <row r="9723" spans="1:6">
      <c r="A9723" s="3" t="s">
        <v>45</v>
      </c>
      <c r="B9723" s="3">
        <v>2005</v>
      </c>
      <c r="C9723" s="3">
        <v>924</v>
      </c>
      <c r="E9723" s="3">
        <v>-1.0325477999999999</v>
      </c>
      <c r="F9723" s="3">
        <v>26.393227</v>
      </c>
    </row>
    <row r="9724" spans="1:6">
      <c r="A9724" s="3" t="s">
        <v>45</v>
      </c>
      <c r="B9724" s="3">
        <v>2005</v>
      </c>
      <c r="C9724" s="3">
        <v>924</v>
      </c>
      <c r="E9724" s="3">
        <v>-1.0325477999999999</v>
      </c>
      <c r="F9724" s="3">
        <v>26.393227</v>
      </c>
    </row>
    <row r="9725" spans="1:6">
      <c r="A9725" s="3" t="s">
        <v>45</v>
      </c>
      <c r="B9725" s="3">
        <v>2005</v>
      </c>
      <c r="C9725" s="3">
        <v>924</v>
      </c>
      <c r="E9725" s="3">
        <v>-1.0325477999999999</v>
      </c>
      <c r="F9725" s="3">
        <v>26.393227</v>
      </c>
    </row>
    <row r="9726" spans="1:6">
      <c r="A9726" s="3" t="s">
        <v>45</v>
      </c>
      <c r="B9726" s="3">
        <v>2005</v>
      </c>
      <c r="C9726" s="3">
        <v>924</v>
      </c>
      <c r="E9726" s="3">
        <v>-1.0325477999999999</v>
      </c>
      <c r="F9726" s="3">
        <v>26.393227</v>
      </c>
    </row>
    <row r="9727" spans="1:6">
      <c r="A9727" s="3" t="s">
        <v>45</v>
      </c>
      <c r="B9727" s="3">
        <v>2005</v>
      </c>
      <c r="C9727" s="3">
        <v>924</v>
      </c>
      <c r="E9727" s="3">
        <v>-1.0325477999999999</v>
      </c>
      <c r="F9727" s="3">
        <v>26.393227</v>
      </c>
    </row>
    <row r="9728" spans="1:6">
      <c r="A9728" s="3" t="s">
        <v>45</v>
      </c>
      <c r="B9728" s="3">
        <v>2005</v>
      </c>
      <c r="C9728" s="3">
        <v>924</v>
      </c>
      <c r="E9728" s="3">
        <v>-1.0325477999999999</v>
      </c>
      <c r="F9728" s="3">
        <v>26.393227</v>
      </c>
    </row>
    <row r="9729" spans="1:6">
      <c r="A9729" s="3" t="s">
        <v>45</v>
      </c>
      <c r="B9729" s="3">
        <v>2005</v>
      </c>
      <c r="C9729" s="3">
        <v>924</v>
      </c>
      <c r="E9729" s="3">
        <v>-1.0325477999999999</v>
      </c>
      <c r="F9729" s="3">
        <v>26.393227</v>
      </c>
    </row>
    <row r="9730" spans="1:6">
      <c r="A9730" s="3" t="s">
        <v>45</v>
      </c>
      <c r="B9730" s="3">
        <v>2005</v>
      </c>
      <c r="C9730" s="3">
        <v>924</v>
      </c>
      <c r="E9730" s="3">
        <v>-1.0325477999999999</v>
      </c>
      <c r="F9730" s="3">
        <v>26.393227</v>
      </c>
    </row>
    <row r="9731" spans="1:6">
      <c r="A9731" s="3" t="s">
        <v>45</v>
      </c>
      <c r="B9731" s="3">
        <v>2005</v>
      </c>
      <c r="C9731" s="3">
        <v>924</v>
      </c>
      <c r="E9731" s="3">
        <v>-1.0325477999999999</v>
      </c>
      <c r="F9731" s="3">
        <v>26.393227</v>
      </c>
    </row>
    <row r="9732" spans="1:6">
      <c r="A9732" s="3" t="s">
        <v>45</v>
      </c>
      <c r="B9732" s="3">
        <v>2005</v>
      </c>
      <c r="C9732" s="3">
        <v>924</v>
      </c>
      <c r="E9732" s="3">
        <v>-1.0325477999999999</v>
      </c>
      <c r="F9732" s="3">
        <v>26.393227</v>
      </c>
    </row>
    <row r="9733" spans="1:6">
      <c r="A9733" s="3" t="s">
        <v>45</v>
      </c>
      <c r="B9733" s="3">
        <v>2005</v>
      </c>
      <c r="C9733" s="3">
        <v>924</v>
      </c>
      <c r="E9733" s="3">
        <v>-1.0325477999999999</v>
      </c>
      <c r="F9733" s="3">
        <v>26.393227</v>
      </c>
    </row>
    <row r="9734" spans="1:6">
      <c r="A9734" s="3" t="s">
        <v>45</v>
      </c>
      <c r="B9734" s="3">
        <v>2006</v>
      </c>
      <c r="C9734" s="3">
        <v>924</v>
      </c>
      <c r="E9734" s="3">
        <v>-0.95934045000000001</v>
      </c>
      <c r="F9734" s="3">
        <v>26.311661000000001</v>
      </c>
    </row>
    <row r="9735" spans="1:6">
      <c r="A9735" s="3" t="s">
        <v>45</v>
      </c>
      <c r="B9735" s="3">
        <v>2006</v>
      </c>
      <c r="C9735" s="3">
        <v>924</v>
      </c>
      <c r="E9735" s="3">
        <v>-0.95934045000000001</v>
      </c>
      <c r="F9735" s="3">
        <v>26.311661000000001</v>
      </c>
    </row>
    <row r="9736" spans="1:6">
      <c r="A9736" s="3" t="s">
        <v>45</v>
      </c>
      <c r="B9736" s="3">
        <v>2006</v>
      </c>
      <c r="C9736" s="3">
        <v>924</v>
      </c>
      <c r="E9736" s="3">
        <v>-0.95934045000000001</v>
      </c>
      <c r="F9736" s="3">
        <v>26.311661000000001</v>
      </c>
    </row>
    <row r="9737" spans="1:6">
      <c r="A9737" s="3" t="s">
        <v>45</v>
      </c>
      <c r="B9737" s="3">
        <v>2006</v>
      </c>
      <c r="C9737" s="3">
        <v>924</v>
      </c>
      <c r="E9737" s="3">
        <v>-0.95934045000000001</v>
      </c>
      <c r="F9737" s="3">
        <v>26.311661000000001</v>
      </c>
    </row>
    <row r="9738" spans="1:6">
      <c r="A9738" s="3" t="s">
        <v>45</v>
      </c>
      <c r="B9738" s="3">
        <v>2006</v>
      </c>
      <c r="C9738" s="3">
        <v>924</v>
      </c>
      <c r="E9738" s="3">
        <v>-0.95934045000000001</v>
      </c>
      <c r="F9738" s="3">
        <v>26.311661000000001</v>
      </c>
    </row>
    <row r="9739" spans="1:6">
      <c r="A9739" s="3" t="s">
        <v>45</v>
      </c>
      <c r="B9739" s="3">
        <v>2006</v>
      </c>
      <c r="C9739" s="3">
        <v>924</v>
      </c>
      <c r="E9739" s="3">
        <v>-0.95934045000000001</v>
      </c>
      <c r="F9739" s="3">
        <v>26.311661000000001</v>
      </c>
    </row>
    <row r="9740" spans="1:6">
      <c r="A9740" s="3" t="s">
        <v>45</v>
      </c>
      <c r="B9740" s="3">
        <v>2006</v>
      </c>
      <c r="C9740" s="3">
        <v>924</v>
      </c>
      <c r="E9740" s="3">
        <v>-0.95934045000000001</v>
      </c>
      <c r="F9740" s="3">
        <v>26.311661000000001</v>
      </c>
    </row>
    <row r="9741" spans="1:6">
      <c r="A9741" s="3" t="s">
        <v>45</v>
      </c>
      <c r="B9741" s="3">
        <v>2006</v>
      </c>
      <c r="C9741" s="3">
        <v>924</v>
      </c>
      <c r="E9741" s="3">
        <v>-0.95934045000000001</v>
      </c>
      <c r="F9741" s="3">
        <v>26.311661000000001</v>
      </c>
    </row>
    <row r="9742" spans="1:6">
      <c r="A9742" s="3" t="s">
        <v>45</v>
      </c>
      <c r="B9742" s="3">
        <v>2006</v>
      </c>
      <c r="C9742" s="3">
        <v>924</v>
      </c>
      <c r="E9742" s="3">
        <v>-0.95934045000000001</v>
      </c>
      <c r="F9742" s="3">
        <v>26.311661000000001</v>
      </c>
    </row>
    <row r="9743" spans="1:6">
      <c r="A9743" s="3" t="s">
        <v>45</v>
      </c>
      <c r="B9743" s="3">
        <v>2006</v>
      </c>
      <c r="C9743" s="3">
        <v>924</v>
      </c>
      <c r="E9743" s="3">
        <v>-0.95934045000000001</v>
      </c>
      <c r="F9743" s="3">
        <v>26.311661000000001</v>
      </c>
    </row>
    <row r="9744" spans="1:6">
      <c r="A9744" s="3" t="s">
        <v>45</v>
      </c>
      <c r="B9744" s="3">
        <v>2006</v>
      </c>
      <c r="C9744" s="3">
        <v>924</v>
      </c>
      <c r="E9744" s="3">
        <v>-0.95934045000000001</v>
      </c>
      <c r="F9744" s="3">
        <v>26.311661000000001</v>
      </c>
    </row>
    <row r="9745" spans="1:6">
      <c r="A9745" s="3" t="s">
        <v>45</v>
      </c>
      <c r="B9745" s="3">
        <v>2006</v>
      </c>
      <c r="C9745" s="3">
        <v>924</v>
      </c>
      <c r="E9745" s="3">
        <v>-0.95934045000000001</v>
      </c>
      <c r="F9745" s="3">
        <v>26.311661000000001</v>
      </c>
    </row>
    <row r="9746" spans="1:6">
      <c r="A9746" s="3" t="s">
        <v>45</v>
      </c>
      <c r="B9746" s="3">
        <v>2007</v>
      </c>
      <c r="C9746" s="3">
        <v>924</v>
      </c>
      <c r="E9746" s="3">
        <v>-0.69443708999999998</v>
      </c>
      <c r="F9746" s="3">
        <v>25.567919</v>
      </c>
    </row>
    <row r="9747" spans="1:6">
      <c r="A9747" s="3" t="s">
        <v>45</v>
      </c>
      <c r="B9747" s="3">
        <v>2007</v>
      </c>
      <c r="C9747" s="3">
        <v>924</v>
      </c>
      <c r="E9747" s="3">
        <v>-0.69443708999999998</v>
      </c>
      <c r="F9747" s="3">
        <v>25.567919</v>
      </c>
    </row>
    <row r="9748" spans="1:6">
      <c r="A9748" s="3" t="s">
        <v>45</v>
      </c>
      <c r="B9748" s="3">
        <v>2007</v>
      </c>
      <c r="C9748" s="3">
        <v>924</v>
      </c>
      <c r="E9748" s="3">
        <v>-0.69443708999999998</v>
      </c>
      <c r="F9748" s="3">
        <v>25.567919</v>
      </c>
    </row>
    <row r="9749" spans="1:6">
      <c r="A9749" s="3" t="s">
        <v>45</v>
      </c>
      <c r="B9749" s="3">
        <v>2007</v>
      </c>
      <c r="C9749" s="3">
        <v>924</v>
      </c>
      <c r="E9749" s="3">
        <v>-0.69443708999999998</v>
      </c>
      <c r="F9749" s="3">
        <v>25.567919</v>
      </c>
    </row>
    <row r="9750" spans="1:6">
      <c r="A9750" s="3" t="s">
        <v>45</v>
      </c>
      <c r="B9750" s="3">
        <v>2007</v>
      </c>
      <c r="C9750" s="3">
        <v>924</v>
      </c>
      <c r="E9750" s="3">
        <v>-0.69443708999999998</v>
      </c>
      <c r="F9750" s="3">
        <v>25.567919</v>
      </c>
    </row>
    <row r="9751" spans="1:6">
      <c r="A9751" s="3" t="s">
        <v>45</v>
      </c>
      <c r="B9751" s="3">
        <v>2007</v>
      </c>
      <c r="C9751" s="3">
        <v>924</v>
      </c>
      <c r="E9751" s="3">
        <v>-0.69443708999999998</v>
      </c>
      <c r="F9751" s="3">
        <v>25.567919</v>
      </c>
    </row>
    <row r="9752" spans="1:6">
      <c r="A9752" s="3" t="s">
        <v>45</v>
      </c>
      <c r="B9752" s="3">
        <v>2007</v>
      </c>
      <c r="C9752" s="3">
        <v>924</v>
      </c>
      <c r="E9752" s="3">
        <v>-0.69443708999999998</v>
      </c>
      <c r="F9752" s="3">
        <v>25.567919</v>
      </c>
    </row>
    <row r="9753" spans="1:6">
      <c r="A9753" s="3" t="s">
        <v>45</v>
      </c>
      <c r="B9753" s="3">
        <v>2007</v>
      </c>
      <c r="C9753" s="3">
        <v>924</v>
      </c>
      <c r="E9753" s="3">
        <v>-0.69443708999999998</v>
      </c>
      <c r="F9753" s="3">
        <v>25.567919</v>
      </c>
    </row>
    <row r="9754" spans="1:6">
      <c r="A9754" s="3" t="s">
        <v>45</v>
      </c>
      <c r="B9754" s="3">
        <v>2007</v>
      </c>
      <c r="C9754" s="3">
        <v>924</v>
      </c>
      <c r="E9754" s="3">
        <v>-0.69443708999999998</v>
      </c>
      <c r="F9754" s="3">
        <v>25.567919</v>
      </c>
    </row>
    <row r="9755" spans="1:6">
      <c r="A9755" s="3" t="s">
        <v>45</v>
      </c>
      <c r="B9755" s="3">
        <v>2007</v>
      </c>
      <c r="C9755" s="3">
        <v>924</v>
      </c>
      <c r="E9755" s="3">
        <v>-0.69443708999999998</v>
      </c>
      <c r="F9755" s="3">
        <v>25.567919</v>
      </c>
    </row>
    <row r="9756" spans="1:6">
      <c r="A9756" s="3" t="s">
        <v>45</v>
      </c>
      <c r="B9756" s="3">
        <v>2007</v>
      </c>
      <c r="C9756" s="3">
        <v>924</v>
      </c>
      <c r="E9756" s="3">
        <v>-0.69443708999999998</v>
      </c>
      <c r="F9756" s="3">
        <v>25.567919</v>
      </c>
    </row>
    <row r="9757" spans="1:6">
      <c r="A9757" s="3" t="s">
        <v>45</v>
      </c>
      <c r="B9757" s="3">
        <v>2007</v>
      </c>
      <c r="C9757" s="3">
        <v>924</v>
      </c>
      <c r="E9757" s="3">
        <v>-0.69443708999999998</v>
      </c>
      <c r="F9757" s="3">
        <v>25.567919</v>
      </c>
    </row>
    <row r="9758" spans="1:6">
      <c r="A9758" s="3" t="s">
        <v>45</v>
      </c>
      <c r="B9758" s="3">
        <v>2008</v>
      </c>
      <c r="C9758" s="3">
        <v>924</v>
      </c>
      <c r="E9758" s="3">
        <v>0.44620283999999999</v>
      </c>
      <c r="F9758" s="3">
        <v>29.164341</v>
      </c>
    </row>
    <row r="9759" spans="1:6">
      <c r="A9759" s="3" t="s">
        <v>45</v>
      </c>
      <c r="B9759" s="3">
        <v>2008</v>
      </c>
      <c r="C9759" s="3">
        <v>924</v>
      </c>
      <c r="E9759" s="3">
        <v>0.44620283999999999</v>
      </c>
      <c r="F9759" s="3">
        <v>29.164341</v>
      </c>
    </row>
    <row r="9760" spans="1:6">
      <c r="A9760" s="3" t="s">
        <v>45</v>
      </c>
      <c r="B9760" s="3">
        <v>2008</v>
      </c>
      <c r="C9760" s="3">
        <v>924</v>
      </c>
      <c r="E9760" s="3">
        <v>0.44620283999999999</v>
      </c>
      <c r="F9760" s="3">
        <v>29.164341</v>
      </c>
    </row>
    <row r="9761" spans="1:6">
      <c r="A9761" s="3" t="s">
        <v>45</v>
      </c>
      <c r="B9761" s="3">
        <v>2008</v>
      </c>
      <c r="C9761" s="3">
        <v>924</v>
      </c>
      <c r="E9761" s="3">
        <v>0.44620283999999999</v>
      </c>
      <c r="F9761" s="3">
        <v>29.164341</v>
      </c>
    </row>
    <row r="9762" spans="1:6">
      <c r="A9762" s="3" t="s">
        <v>45</v>
      </c>
      <c r="B9762" s="3">
        <v>2008</v>
      </c>
      <c r="C9762" s="3">
        <v>924</v>
      </c>
      <c r="E9762" s="3">
        <v>0.44620283999999999</v>
      </c>
      <c r="F9762" s="3">
        <v>29.164341</v>
      </c>
    </row>
    <row r="9763" spans="1:6">
      <c r="A9763" s="3" t="s">
        <v>45</v>
      </c>
      <c r="B9763" s="3">
        <v>2008</v>
      </c>
      <c r="C9763" s="3">
        <v>924</v>
      </c>
      <c r="E9763" s="3">
        <v>0.44620283999999999</v>
      </c>
      <c r="F9763" s="3">
        <v>29.164341</v>
      </c>
    </row>
    <row r="9764" spans="1:6">
      <c r="A9764" s="3" t="s">
        <v>45</v>
      </c>
      <c r="B9764" s="3">
        <v>2008</v>
      </c>
      <c r="C9764" s="3">
        <v>924</v>
      </c>
      <c r="E9764" s="3">
        <v>0.44620283999999999</v>
      </c>
      <c r="F9764" s="3">
        <v>29.164341</v>
      </c>
    </row>
    <row r="9765" spans="1:6">
      <c r="A9765" s="3" t="s">
        <v>45</v>
      </c>
      <c r="B9765" s="3">
        <v>2008</v>
      </c>
      <c r="C9765" s="3">
        <v>924</v>
      </c>
      <c r="E9765" s="3">
        <v>0.44620283999999999</v>
      </c>
      <c r="F9765" s="3">
        <v>29.164341</v>
      </c>
    </row>
    <row r="9766" spans="1:6">
      <c r="A9766" s="3" t="s">
        <v>45</v>
      </c>
      <c r="B9766" s="3">
        <v>2008</v>
      </c>
      <c r="C9766" s="3">
        <v>924</v>
      </c>
      <c r="E9766" s="3">
        <v>0.44620283999999999</v>
      </c>
      <c r="F9766" s="3">
        <v>29.164341</v>
      </c>
    </row>
    <row r="9767" spans="1:6">
      <c r="A9767" s="3" t="s">
        <v>45</v>
      </c>
      <c r="B9767" s="3">
        <v>2008</v>
      </c>
      <c r="C9767" s="3">
        <v>924</v>
      </c>
      <c r="E9767" s="3">
        <v>0.44620283999999999</v>
      </c>
      <c r="F9767" s="3">
        <v>29.164341</v>
      </c>
    </row>
    <row r="9768" spans="1:6">
      <c r="A9768" s="3" t="s">
        <v>45</v>
      </c>
      <c r="B9768" s="3">
        <v>2008</v>
      </c>
      <c r="C9768" s="3">
        <v>924</v>
      </c>
      <c r="E9768" s="3">
        <v>0.44620283999999999</v>
      </c>
      <c r="F9768" s="3">
        <v>29.164341</v>
      </c>
    </row>
    <row r="9769" spans="1:6">
      <c r="A9769" s="3" t="s">
        <v>45</v>
      </c>
      <c r="B9769" s="3">
        <v>2008</v>
      </c>
      <c r="C9769" s="3">
        <v>924</v>
      </c>
      <c r="E9769" s="3">
        <v>0.44620283999999999</v>
      </c>
      <c r="F9769" s="3">
        <v>29.164341</v>
      </c>
    </row>
    <row r="9770" spans="1:6">
      <c r="A9770" s="3" t="s">
        <v>45</v>
      </c>
      <c r="B9770" s="3">
        <v>2009</v>
      </c>
      <c r="C9770" s="3">
        <v>924</v>
      </c>
      <c r="E9770" s="3">
        <v>0.38329363</v>
      </c>
      <c r="F9770" s="3">
        <v>27.158798000000001</v>
      </c>
    </row>
    <row r="9771" spans="1:6">
      <c r="A9771" s="3" t="s">
        <v>45</v>
      </c>
      <c r="B9771" s="3">
        <v>2009</v>
      </c>
      <c r="C9771" s="3">
        <v>924</v>
      </c>
      <c r="E9771" s="3">
        <v>0.38329363</v>
      </c>
      <c r="F9771" s="3">
        <v>27.158798000000001</v>
      </c>
    </row>
    <row r="9772" spans="1:6">
      <c r="A9772" s="3" t="s">
        <v>45</v>
      </c>
      <c r="B9772" s="3">
        <v>2009</v>
      </c>
      <c r="C9772" s="3">
        <v>924</v>
      </c>
      <c r="E9772" s="3">
        <v>0.38329363</v>
      </c>
      <c r="F9772" s="3">
        <v>27.158798000000001</v>
      </c>
    </row>
    <row r="9773" spans="1:6">
      <c r="A9773" s="3" t="s">
        <v>45</v>
      </c>
      <c r="B9773" s="3">
        <v>2009</v>
      </c>
      <c r="C9773" s="3">
        <v>924</v>
      </c>
      <c r="E9773" s="3">
        <v>0.38329363</v>
      </c>
      <c r="F9773" s="3">
        <v>27.158798000000001</v>
      </c>
    </row>
    <row r="9774" spans="1:6">
      <c r="A9774" s="3" t="s">
        <v>45</v>
      </c>
      <c r="B9774" s="3">
        <v>2009</v>
      </c>
      <c r="C9774" s="3">
        <v>924</v>
      </c>
      <c r="E9774" s="3">
        <v>0.38329363</v>
      </c>
      <c r="F9774" s="3">
        <v>27.158798000000001</v>
      </c>
    </row>
    <row r="9775" spans="1:6">
      <c r="A9775" s="3" t="s">
        <v>45</v>
      </c>
      <c r="B9775" s="3">
        <v>2009</v>
      </c>
      <c r="C9775" s="3">
        <v>924</v>
      </c>
      <c r="E9775" s="3">
        <v>0.38329363</v>
      </c>
      <c r="F9775" s="3">
        <v>27.158798000000001</v>
      </c>
    </row>
    <row r="9776" spans="1:6">
      <c r="A9776" s="3" t="s">
        <v>45</v>
      </c>
      <c r="B9776" s="3">
        <v>2009</v>
      </c>
      <c r="C9776" s="3">
        <v>924</v>
      </c>
      <c r="E9776" s="3">
        <v>0.38329363</v>
      </c>
      <c r="F9776" s="3">
        <v>27.158798000000001</v>
      </c>
    </row>
    <row r="9777" spans="1:6">
      <c r="A9777" s="3" t="s">
        <v>45</v>
      </c>
      <c r="B9777" s="3">
        <v>2009</v>
      </c>
      <c r="C9777" s="3">
        <v>924</v>
      </c>
      <c r="E9777" s="3">
        <v>0.38329363</v>
      </c>
      <c r="F9777" s="3">
        <v>27.158798000000001</v>
      </c>
    </row>
    <row r="9778" spans="1:6">
      <c r="A9778" s="3" t="s">
        <v>45</v>
      </c>
      <c r="B9778" s="3">
        <v>2009</v>
      </c>
      <c r="C9778" s="3">
        <v>924</v>
      </c>
      <c r="E9778" s="3">
        <v>0.38329363</v>
      </c>
      <c r="F9778" s="3">
        <v>27.158798000000001</v>
      </c>
    </row>
    <row r="9779" spans="1:6">
      <c r="A9779" s="3" t="s">
        <v>45</v>
      </c>
      <c r="B9779" s="3">
        <v>2009</v>
      </c>
      <c r="C9779" s="3">
        <v>924</v>
      </c>
      <c r="E9779" s="3">
        <v>0.38329363</v>
      </c>
      <c r="F9779" s="3">
        <v>27.158798000000001</v>
      </c>
    </row>
    <row r="9780" spans="1:6">
      <c r="A9780" s="3" t="s">
        <v>45</v>
      </c>
      <c r="B9780" s="3">
        <v>2009</v>
      </c>
      <c r="C9780" s="3">
        <v>924</v>
      </c>
      <c r="E9780" s="3">
        <v>0.38329363</v>
      </c>
      <c r="F9780" s="3">
        <v>27.158798000000001</v>
      </c>
    </row>
    <row r="9781" spans="1:6">
      <c r="A9781" s="3" t="s">
        <v>45</v>
      </c>
      <c r="B9781" s="3">
        <v>2009</v>
      </c>
      <c r="C9781" s="3">
        <v>924</v>
      </c>
      <c r="E9781" s="3">
        <v>0.38329363</v>
      </c>
      <c r="F9781" s="3">
        <v>27.158798000000001</v>
      </c>
    </row>
    <row r="9782" spans="1:6">
      <c r="A9782" s="3" t="s">
        <v>45</v>
      </c>
      <c r="B9782" s="3">
        <v>2010</v>
      </c>
      <c r="C9782" s="3">
        <v>924</v>
      </c>
      <c r="E9782" s="3">
        <v>-1.3423164000000001</v>
      </c>
      <c r="F9782" s="3">
        <v>34.567024000000004</v>
      </c>
    </row>
    <row r="9783" spans="1:6">
      <c r="A9783" s="3" t="s">
        <v>45</v>
      </c>
      <c r="B9783" s="3">
        <v>2010</v>
      </c>
      <c r="C9783" s="3">
        <v>924</v>
      </c>
      <c r="E9783" s="3">
        <v>-1.3423164000000001</v>
      </c>
      <c r="F9783" s="3">
        <v>34.567024000000004</v>
      </c>
    </row>
    <row r="9784" spans="1:6">
      <c r="A9784" s="3" t="s">
        <v>45</v>
      </c>
      <c r="B9784" s="3">
        <v>2010</v>
      </c>
      <c r="C9784" s="3">
        <v>924</v>
      </c>
      <c r="E9784" s="3">
        <v>-1.3423164000000001</v>
      </c>
      <c r="F9784" s="3">
        <v>34.567024000000004</v>
      </c>
    </row>
    <row r="9785" spans="1:6">
      <c r="A9785" s="3" t="s">
        <v>45</v>
      </c>
      <c r="B9785" s="3">
        <v>2010</v>
      </c>
      <c r="C9785" s="3">
        <v>924</v>
      </c>
      <c r="E9785" s="3">
        <v>-1.3423164000000001</v>
      </c>
      <c r="F9785" s="3">
        <v>34.567024000000004</v>
      </c>
    </row>
    <row r="9786" spans="1:6">
      <c r="A9786" s="3" t="s">
        <v>45</v>
      </c>
      <c r="B9786" s="3">
        <v>2010</v>
      </c>
      <c r="C9786" s="3">
        <v>924</v>
      </c>
      <c r="E9786" s="3">
        <v>-1.3423164000000001</v>
      </c>
      <c r="F9786" s="3">
        <v>34.567024000000004</v>
      </c>
    </row>
    <row r="9787" spans="1:6">
      <c r="A9787" s="3" t="s">
        <v>45</v>
      </c>
      <c r="B9787" s="3">
        <v>2010</v>
      </c>
      <c r="C9787" s="3">
        <v>924</v>
      </c>
      <c r="E9787" s="3">
        <v>-1.3423164000000001</v>
      </c>
      <c r="F9787" s="3">
        <v>34.567024000000004</v>
      </c>
    </row>
    <row r="9788" spans="1:6">
      <c r="A9788" s="3" t="s">
        <v>45</v>
      </c>
      <c r="B9788" s="3">
        <v>2010</v>
      </c>
      <c r="C9788" s="3">
        <v>924</v>
      </c>
      <c r="E9788" s="3">
        <v>-1.3423164000000001</v>
      </c>
      <c r="F9788" s="3">
        <v>34.567024000000004</v>
      </c>
    </row>
    <row r="9789" spans="1:6">
      <c r="A9789" s="3" t="s">
        <v>45</v>
      </c>
      <c r="B9789" s="3">
        <v>2010</v>
      </c>
      <c r="C9789" s="3">
        <v>924</v>
      </c>
      <c r="E9789" s="3">
        <v>-1.3423164000000001</v>
      </c>
      <c r="F9789" s="3">
        <v>34.567024000000004</v>
      </c>
    </row>
    <row r="9790" spans="1:6">
      <c r="A9790" s="3" t="s">
        <v>45</v>
      </c>
      <c r="B9790" s="3">
        <v>2010</v>
      </c>
      <c r="C9790" s="3">
        <v>924</v>
      </c>
      <c r="E9790" s="3">
        <v>-1.3423164000000001</v>
      </c>
      <c r="F9790" s="3">
        <v>34.567024000000004</v>
      </c>
    </row>
    <row r="9791" spans="1:6">
      <c r="A9791" s="3" t="s">
        <v>45</v>
      </c>
      <c r="B9791" s="3">
        <v>2010</v>
      </c>
      <c r="C9791" s="3">
        <v>924</v>
      </c>
      <c r="E9791" s="3">
        <v>-1.3423164000000001</v>
      </c>
      <c r="F9791" s="3">
        <v>34.567024000000004</v>
      </c>
    </row>
    <row r="9792" spans="1:6">
      <c r="A9792" s="3" t="s">
        <v>45</v>
      </c>
      <c r="B9792" s="3">
        <v>2010</v>
      </c>
      <c r="C9792" s="3">
        <v>924</v>
      </c>
      <c r="E9792" s="3">
        <v>-1.3423164000000001</v>
      </c>
      <c r="F9792" s="3">
        <v>34.567024000000004</v>
      </c>
    </row>
    <row r="9793" spans="1:6">
      <c r="A9793" s="3" t="s">
        <v>45</v>
      </c>
      <c r="B9793" s="3">
        <v>2010</v>
      </c>
      <c r="C9793" s="3">
        <v>924</v>
      </c>
      <c r="E9793" s="3">
        <v>-1.3423164000000001</v>
      </c>
      <c r="F9793" s="3">
        <v>34.567024000000004</v>
      </c>
    </row>
    <row r="9794" spans="1:6">
      <c r="A9794" s="3" t="s">
        <v>45</v>
      </c>
      <c r="B9794" s="3">
        <v>2011</v>
      </c>
      <c r="C9794" s="3">
        <v>924</v>
      </c>
      <c r="E9794" s="3">
        <v>1.062929</v>
      </c>
      <c r="F9794" s="3">
        <v>33.924286000000002</v>
      </c>
    </row>
    <row r="9795" spans="1:6">
      <c r="A9795" s="3" t="s">
        <v>45</v>
      </c>
      <c r="B9795" s="3">
        <v>2011</v>
      </c>
      <c r="C9795" s="3">
        <v>924</v>
      </c>
      <c r="E9795" s="3">
        <v>1.062929</v>
      </c>
      <c r="F9795" s="3">
        <v>33.924286000000002</v>
      </c>
    </row>
    <row r="9796" spans="1:6">
      <c r="A9796" s="3" t="s">
        <v>45</v>
      </c>
      <c r="B9796" s="3">
        <v>2011</v>
      </c>
      <c r="C9796" s="3">
        <v>924</v>
      </c>
      <c r="E9796" s="3">
        <v>1.062929</v>
      </c>
      <c r="F9796" s="3">
        <v>33.924286000000002</v>
      </c>
    </row>
    <row r="9797" spans="1:6">
      <c r="A9797" s="3" t="s">
        <v>45</v>
      </c>
      <c r="B9797" s="3">
        <v>2011</v>
      </c>
      <c r="C9797" s="3">
        <v>924</v>
      </c>
      <c r="E9797" s="3">
        <v>1.062929</v>
      </c>
      <c r="F9797" s="3">
        <v>33.924286000000002</v>
      </c>
    </row>
    <row r="9798" spans="1:6">
      <c r="A9798" s="3" t="s">
        <v>45</v>
      </c>
      <c r="B9798" s="3">
        <v>2011</v>
      </c>
      <c r="C9798" s="3">
        <v>924</v>
      </c>
      <c r="E9798" s="3">
        <v>1.062929</v>
      </c>
      <c r="F9798" s="3">
        <v>33.924286000000002</v>
      </c>
    </row>
    <row r="9799" spans="1:6">
      <c r="A9799" s="3" t="s">
        <v>45</v>
      </c>
      <c r="B9799" s="3">
        <v>2011</v>
      </c>
      <c r="C9799" s="3">
        <v>924</v>
      </c>
      <c r="E9799" s="3">
        <v>1.062929</v>
      </c>
      <c r="F9799" s="3">
        <v>33.924286000000002</v>
      </c>
    </row>
    <row r="9800" spans="1:6">
      <c r="A9800" s="3" t="s">
        <v>45</v>
      </c>
      <c r="B9800" s="3">
        <v>2011</v>
      </c>
      <c r="C9800" s="3">
        <v>924</v>
      </c>
      <c r="E9800" s="3">
        <v>1.062929</v>
      </c>
      <c r="F9800" s="3">
        <v>33.924286000000002</v>
      </c>
    </row>
    <row r="9801" spans="1:6">
      <c r="A9801" s="3" t="s">
        <v>45</v>
      </c>
      <c r="B9801" s="3">
        <v>2011</v>
      </c>
      <c r="C9801" s="3">
        <v>924</v>
      </c>
      <c r="E9801" s="3">
        <v>1.062929</v>
      </c>
      <c r="F9801" s="3">
        <v>33.924286000000002</v>
      </c>
    </row>
    <row r="9802" spans="1:6">
      <c r="A9802" s="3" t="s">
        <v>45</v>
      </c>
      <c r="B9802" s="3">
        <v>2011</v>
      </c>
      <c r="C9802" s="3">
        <v>924</v>
      </c>
      <c r="E9802" s="3">
        <v>1.062929</v>
      </c>
      <c r="F9802" s="3">
        <v>33.924286000000002</v>
      </c>
    </row>
    <row r="9803" spans="1:6">
      <c r="A9803" s="3" t="s">
        <v>45</v>
      </c>
      <c r="B9803" s="3">
        <v>2011</v>
      </c>
      <c r="C9803" s="3">
        <v>924</v>
      </c>
      <c r="E9803" s="3">
        <v>1.062929</v>
      </c>
      <c r="F9803" s="3">
        <v>33.924286000000002</v>
      </c>
    </row>
    <row r="9804" spans="1:6">
      <c r="A9804" s="3" t="s">
        <v>45</v>
      </c>
      <c r="B9804" s="3">
        <v>2011</v>
      </c>
      <c r="C9804" s="3">
        <v>924</v>
      </c>
      <c r="E9804" s="3">
        <v>1.062929</v>
      </c>
      <c r="F9804" s="3">
        <v>33.924286000000002</v>
      </c>
    </row>
    <row r="9805" spans="1:6">
      <c r="A9805" s="3" t="s">
        <v>45</v>
      </c>
      <c r="B9805" s="3">
        <v>2011</v>
      </c>
      <c r="C9805" s="3">
        <v>924</v>
      </c>
      <c r="E9805" s="3">
        <v>1.062929</v>
      </c>
      <c r="F9805" s="3">
        <v>33.924286000000002</v>
      </c>
    </row>
    <row r="9806" spans="1:6">
      <c r="A9806" s="3" t="s">
        <v>45</v>
      </c>
      <c r="B9806" s="3">
        <v>2012</v>
      </c>
      <c r="C9806" s="3">
        <v>924</v>
      </c>
      <c r="E9806" s="3">
        <v>0.39280480000000001</v>
      </c>
      <c r="F9806" s="3">
        <v>33.771605999999998</v>
      </c>
    </row>
    <row r="9807" spans="1:6">
      <c r="A9807" s="3" t="s">
        <v>45</v>
      </c>
      <c r="B9807" s="3">
        <v>2012</v>
      </c>
      <c r="C9807" s="3">
        <v>924</v>
      </c>
      <c r="E9807" s="3">
        <v>0.39280480000000001</v>
      </c>
      <c r="F9807" s="3">
        <v>33.771605999999998</v>
      </c>
    </row>
    <row r="9808" spans="1:6">
      <c r="A9808" s="3" t="s">
        <v>45</v>
      </c>
      <c r="B9808" s="3">
        <v>2012</v>
      </c>
      <c r="C9808" s="3">
        <v>924</v>
      </c>
      <c r="E9808" s="3">
        <v>0.39280480000000001</v>
      </c>
      <c r="F9808" s="3">
        <v>33.771605999999998</v>
      </c>
    </row>
    <row r="9809" spans="1:6">
      <c r="A9809" s="3" t="s">
        <v>45</v>
      </c>
      <c r="B9809" s="3">
        <v>2012</v>
      </c>
      <c r="C9809" s="3">
        <v>924</v>
      </c>
      <c r="E9809" s="3">
        <v>0.39280480000000001</v>
      </c>
      <c r="F9809" s="3">
        <v>33.771605999999998</v>
      </c>
    </row>
    <row r="9810" spans="1:6">
      <c r="A9810" s="3" t="s">
        <v>45</v>
      </c>
      <c r="B9810" s="3">
        <v>2012</v>
      </c>
      <c r="C9810" s="3">
        <v>924</v>
      </c>
      <c r="E9810" s="3">
        <v>0.39280480000000001</v>
      </c>
      <c r="F9810" s="3">
        <v>33.771605999999998</v>
      </c>
    </row>
    <row r="9811" spans="1:6">
      <c r="A9811" s="3" t="s">
        <v>45</v>
      </c>
      <c r="B9811" s="3">
        <v>2012</v>
      </c>
      <c r="C9811" s="3">
        <v>924</v>
      </c>
      <c r="E9811" s="3">
        <v>0.39280480000000001</v>
      </c>
      <c r="F9811" s="3">
        <v>33.771605999999998</v>
      </c>
    </row>
    <row r="9812" spans="1:6">
      <c r="A9812" s="3" t="s">
        <v>45</v>
      </c>
      <c r="B9812" s="3">
        <v>2012</v>
      </c>
      <c r="C9812" s="3">
        <v>924</v>
      </c>
      <c r="E9812" s="3">
        <v>0.39280480000000001</v>
      </c>
      <c r="F9812" s="3">
        <v>33.771605999999998</v>
      </c>
    </row>
    <row r="9813" spans="1:6">
      <c r="A9813" s="3" t="s">
        <v>45</v>
      </c>
      <c r="B9813" s="3">
        <v>2012</v>
      </c>
      <c r="C9813" s="3">
        <v>924</v>
      </c>
      <c r="E9813" s="3">
        <v>0.39280480000000001</v>
      </c>
      <c r="F9813" s="3">
        <v>33.771605999999998</v>
      </c>
    </row>
    <row r="9814" spans="1:6">
      <c r="A9814" s="3" t="s">
        <v>45</v>
      </c>
      <c r="B9814" s="3">
        <v>2012</v>
      </c>
      <c r="C9814" s="3">
        <v>924</v>
      </c>
      <c r="E9814" s="3">
        <v>0.39280480000000001</v>
      </c>
      <c r="F9814" s="3">
        <v>33.771605999999998</v>
      </c>
    </row>
    <row r="9815" spans="1:6">
      <c r="A9815" s="3" t="s">
        <v>45</v>
      </c>
      <c r="B9815" s="3">
        <v>2012</v>
      </c>
      <c r="C9815" s="3">
        <v>924</v>
      </c>
      <c r="E9815" s="3">
        <v>0.39280480000000001</v>
      </c>
      <c r="F9815" s="3">
        <v>33.771605999999998</v>
      </c>
    </row>
    <row r="9816" spans="1:6">
      <c r="A9816" s="3" t="s">
        <v>45</v>
      </c>
      <c r="B9816" s="3">
        <v>2012</v>
      </c>
      <c r="C9816" s="3">
        <v>924</v>
      </c>
      <c r="E9816" s="3">
        <v>0.39280480000000001</v>
      </c>
      <c r="F9816" s="3">
        <v>33.771605999999998</v>
      </c>
    </row>
    <row r="9817" spans="1:6">
      <c r="A9817" s="3" t="s">
        <v>45</v>
      </c>
      <c r="B9817" s="3">
        <v>2012</v>
      </c>
      <c r="C9817" s="3">
        <v>924</v>
      </c>
      <c r="E9817" s="3">
        <v>0.39280480000000001</v>
      </c>
      <c r="F9817" s="3">
        <v>33.771605999999998</v>
      </c>
    </row>
    <row r="9818" spans="1:6">
      <c r="A9818" s="3" t="s">
        <v>45</v>
      </c>
      <c r="B9818" s="3">
        <v>2013</v>
      </c>
      <c r="C9818" s="3">
        <v>924</v>
      </c>
      <c r="E9818" s="3">
        <v>-0.18311097000000001</v>
      </c>
      <c r="F9818" s="3">
        <v>34.393062999999998</v>
      </c>
    </row>
    <row r="9819" spans="1:6">
      <c r="A9819" s="3" t="s">
        <v>45</v>
      </c>
      <c r="B9819" s="3">
        <v>2013</v>
      </c>
      <c r="C9819" s="3">
        <v>924</v>
      </c>
      <c r="E9819" s="3">
        <v>-0.18311097000000001</v>
      </c>
      <c r="F9819" s="3">
        <v>34.393062999999998</v>
      </c>
    </row>
    <row r="9820" spans="1:6">
      <c r="A9820" s="3" t="s">
        <v>45</v>
      </c>
      <c r="B9820" s="3">
        <v>2013</v>
      </c>
      <c r="C9820" s="3">
        <v>924</v>
      </c>
      <c r="E9820" s="3">
        <v>-0.18311097000000001</v>
      </c>
      <c r="F9820" s="3">
        <v>34.393062999999998</v>
      </c>
    </row>
    <row r="9821" spans="1:6">
      <c r="A9821" s="3" t="s">
        <v>45</v>
      </c>
      <c r="B9821" s="3">
        <v>2013</v>
      </c>
      <c r="C9821" s="3">
        <v>924</v>
      </c>
      <c r="E9821" s="3">
        <v>-0.18311097000000001</v>
      </c>
      <c r="F9821" s="3">
        <v>34.393062999999998</v>
      </c>
    </row>
    <row r="9822" spans="1:6">
      <c r="A9822" s="3" t="s">
        <v>45</v>
      </c>
      <c r="B9822" s="3">
        <v>2013</v>
      </c>
      <c r="C9822" s="3">
        <v>924</v>
      </c>
      <c r="E9822" s="3">
        <v>-0.18311097000000001</v>
      </c>
      <c r="F9822" s="3">
        <v>34.393062999999998</v>
      </c>
    </row>
    <row r="9823" spans="1:6">
      <c r="A9823" s="3" t="s">
        <v>45</v>
      </c>
      <c r="B9823" s="3">
        <v>2013</v>
      </c>
      <c r="C9823" s="3">
        <v>924</v>
      </c>
      <c r="E9823" s="3">
        <v>-0.18311097000000001</v>
      </c>
      <c r="F9823" s="3">
        <v>34.393062999999998</v>
      </c>
    </row>
    <row r="9824" spans="1:6">
      <c r="A9824" s="3" t="s">
        <v>45</v>
      </c>
      <c r="B9824" s="3">
        <v>2013</v>
      </c>
      <c r="C9824" s="3">
        <v>924</v>
      </c>
      <c r="E9824" s="3">
        <v>-0.18311097000000001</v>
      </c>
      <c r="F9824" s="3">
        <v>34.393062999999998</v>
      </c>
    </row>
    <row r="9825" spans="1:6">
      <c r="A9825" s="3" t="s">
        <v>45</v>
      </c>
      <c r="B9825" s="3">
        <v>2013</v>
      </c>
      <c r="C9825" s="3">
        <v>924</v>
      </c>
      <c r="E9825" s="3">
        <v>-0.18311097000000001</v>
      </c>
      <c r="F9825" s="3">
        <v>34.393062999999998</v>
      </c>
    </row>
    <row r="9826" spans="1:6">
      <c r="A9826" s="3" t="s">
        <v>45</v>
      </c>
      <c r="B9826" s="3">
        <v>2013</v>
      </c>
      <c r="C9826" s="3">
        <v>924</v>
      </c>
      <c r="E9826" s="3">
        <v>-0.18311097000000001</v>
      </c>
      <c r="F9826" s="3">
        <v>34.393062999999998</v>
      </c>
    </row>
    <row r="9827" spans="1:6">
      <c r="A9827" s="3" t="s">
        <v>45</v>
      </c>
      <c r="B9827" s="3">
        <v>2013</v>
      </c>
      <c r="C9827" s="3">
        <v>924</v>
      </c>
      <c r="E9827" s="3">
        <v>-0.18311097000000001</v>
      </c>
      <c r="F9827" s="3">
        <v>34.393062999999998</v>
      </c>
    </row>
    <row r="9828" spans="1:6">
      <c r="A9828" s="3" t="s">
        <v>45</v>
      </c>
      <c r="B9828" s="3">
        <v>2013</v>
      </c>
      <c r="C9828" s="3">
        <v>924</v>
      </c>
      <c r="E9828" s="3">
        <v>-0.18311097000000001</v>
      </c>
      <c r="F9828" s="3">
        <v>34.393062999999998</v>
      </c>
    </row>
    <row r="9829" spans="1:6">
      <c r="A9829" s="3" t="s">
        <v>45</v>
      </c>
      <c r="B9829" s="3">
        <v>2013</v>
      </c>
      <c r="C9829" s="3">
        <v>924</v>
      </c>
      <c r="E9829" s="3">
        <v>-0.18311097000000001</v>
      </c>
      <c r="F9829" s="3">
        <v>34.393062999999998</v>
      </c>
    </row>
    <row r="9830" spans="1:6">
      <c r="A9830" s="3" t="s">
        <v>45</v>
      </c>
      <c r="B9830" s="3">
        <v>2014</v>
      </c>
      <c r="C9830" s="3">
        <v>924</v>
      </c>
      <c r="E9830" s="3">
        <v>-0.31989929</v>
      </c>
      <c r="F9830" s="3">
        <v>37.035285999999999</v>
      </c>
    </row>
    <row r="9831" spans="1:6">
      <c r="A9831" s="3" t="s">
        <v>45</v>
      </c>
      <c r="B9831" s="3">
        <v>2014</v>
      </c>
      <c r="C9831" s="3">
        <v>924</v>
      </c>
      <c r="E9831" s="3">
        <v>-0.31989929</v>
      </c>
      <c r="F9831" s="3">
        <v>37.035285999999999</v>
      </c>
    </row>
    <row r="9832" spans="1:6">
      <c r="A9832" s="3" t="s">
        <v>45</v>
      </c>
      <c r="B9832" s="3">
        <v>2014</v>
      </c>
      <c r="C9832" s="3">
        <v>924</v>
      </c>
      <c r="E9832" s="3">
        <v>-0.31989929</v>
      </c>
      <c r="F9832" s="3">
        <v>37.035285999999999</v>
      </c>
    </row>
    <row r="9833" spans="1:6">
      <c r="A9833" s="3" t="s">
        <v>45</v>
      </c>
      <c r="B9833" s="3">
        <v>2014</v>
      </c>
      <c r="C9833" s="3">
        <v>924</v>
      </c>
      <c r="E9833" s="3">
        <v>-0.31989929</v>
      </c>
      <c r="F9833" s="3">
        <v>37.035285999999999</v>
      </c>
    </row>
    <row r="9834" spans="1:6">
      <c r="A9834" s="3" t="s">
        <v>45</v>
      </c>
      <c r="B9834" s="3">
        <v>2014</v>
      </c>
      <c r="C9834" s="3">
        <v>924</v>
      </c>
      <c r="E9834" s="3">
        <v>-0.31989929</v>
      </c>
      <c r="F9834" s="3">
        <v>37.035285999999999</v>
      </c>
    </row>
    <row r="9835" spans="1:6">
      <c r="A9835" s="3" t="s">
        <v>45</v>
      </c>
      <c r="B9835" s="3">
        <v>2014</v>
      </c>
      <c r="C9835" s="3">
        <v>924</v>
      </c>
      <c r="E9835" s="3">
        <v>-0.31989929</v>
      </c>
      <c r="F9835" s="3">
        <v>37.035285999999999</v>
      </c>
    </row>
    <row r="9836" spans="1:6">
      <c r="A9836" s="3" t="s">
        <v>45</v>
      </c>
      <c r="B9836" s="3">
        <v>2014</v>
      </c>
      <c r="C9836" s="3">
        <v>924</v>
      </c>
      <c r="E9836" s="3">
        <v>-0.31989929</v>
      </c>
      <c r="F9836" s="3">
        <v>37.035285999999999</v>
      </c>
    </row>
    <row r="9837" spans="1:6">
      <c r="A9837" s="3" t="s">
        <v>45</v>
      </c>
      <c r="B9837" s="3">
        <v>2014</v>
      </c>
      <c r="C9837" s="3">
        <v>924</v>
      </c>
      <c r="E9837" s="3">
        <v>-0.31989929</v>
      </c>
      <c r="F9837" s="3">
        <v>37.035285999999999</v>
      </c>
    </row>
    <row r="9838" spans="1:6">
      <c r="A9838" s="3" t="s">
        <v>45</v>
      </c>
      <c r="B9838" s="3">
        <v>2014</v>
      </c>
      <c r="C9838" s="3">
        <v>924</v>
      </c>
      <c r="E9838" s="3">
        <v>-0.31989929</v>
      </c>
      <c r="F9838" s="3">
        <v>37.035285999999999</v>
      </c>
    </row>
    <row r="9839" spans="1:6">
      <c r="A9839" s="3" t="s">
        <v>45</v>
      </c>
      <c r="B9839" s="3">
        <v>2014</v>
      </c>
      <c r="C9839" s="3">
        <v>924</v>
      </c>
      <c r="E9839" s="3">
        <v>-0.31989929</v>
      </c>
      <c r="F9839" s="3">
        <v>37.035285999999999</v>
      </c>
    </row>
    <row r="9840" spans="1:6">
      <c r="A9840" s="3" t="s">
        <v>45</v>
      </c>
      <c r="B9840" s="3">
        <v>2014</v>
      </c>
      <c r="C9840" s="3">
        <v>924</v>
      </c>
      <c r="E9840" s="3">
        <v>-0.31989929</v>
      </c>
      <c r="F9840" s="3">
        <v>37.035285999999999</v>
      </c>
    </row>
    <row r="9841" spans="1:6">
      <c r="A9841" s="3" t="s">
        <v>45</v>
      </c>
      <c r="B9841" s="3">
        <v>2014</v>
      </c>
      <c r="C9841" s="3">
        <v>924</v>
      </c>
      <c r="E9841" s="3">
        <v>-0.31989929</v>
      </c>
      <c r="F9841" s="3">
        <v>37.035285999999999</v>
      </c>
    </row>
    <row r="9842" spans="1:6">
      <c r="A9842" s="3" t="s">
        <v>45</v>
      </c>
      <c r="B9842" s="3">
        <v>2015</v>
      </c>
      <c r="C9842" s="3">
        <v>924</v>
      </c>
      <c r="E9842" s="3">
        <v>-0.35281794999999999</v>
      </c>
      <c r="F9842" s="3">
        <v>39.969242000000001</v>
      </c>
    </row>
    <row r="9843" spans="1:6">
      <c r="A9843" s="3" t="s">
        <v>45</v>
      </c>
      <c r="B9843" s="3">
        <v>2015</v>
      </c>
      <c r="C9843" s="3">
        <v>924</v>
      </c>
      <c r="E9843" s="3">
        <v>-0.35281794999999999</v>
      </c>
      <c r="F9843" s="3">
        <v>39.969242000000001</v>
      </c>
    </row>
    <row r="9844" spans="1:6">
      <c r="A9844" s="3" t="s">
        <v>45</v>
      </c>
      <c r="B9844" s="3">
        <v>2015</v>
      </c>
      <c r="C9844" s="3">
        <v>924</v>
      </c>
      <c r="E9844" s="3">
        <v>-0.35281794999999999</v>
      </c>
      <c r="F9844" s="3">
        <v>39.969242000000001</v>
      </c>
    </row>
    <row r="9845" spans="1:6">
      <c r="A9845" s="3" t="s">
        <v>45</v>
      </c>
      <c r="B9845" s="3">
        <v>2015</v>
      </c>
      <c r="C9845" s="3">
        <v>924</v>
      </c>
      <c r="E9845" s="3">
        <v>-0.35281794999999999</v>
      </c>
      <c r="F9845" s="3">
        <v>39.969242000000001</v>
      </c>
    </row>
    <row r="9846" spans="1:6">
      <c r="A9846" s="3" t="s">
        <v>45</v>
      </c>
      <c r="B9846" s="3">
        <v>2015</v>
      </c>
      <c r="C9846" s="3">
        <v>924</v>
      </c>
      <c r="E9846" s="3">
        <v>-0.35281794999999999</v>
      </c>
      <c r="F9846" s="3">
        <v>39.969242000000001</v>
      </c>
    </row>
    <row r="9847" spans="1:6">
      <c r="A9847" s="3" t="s">
        <v>45</v>
      </c>
      <c r="B9847" s="3">
        <v>2015</v>
      </c>
      <c r="C9847" s="3">
        <v>924</v>
      </c>
      <c r="E9847" s="3">
        <v>-0.35281794999999999</v>
      </c>
      <c r="F9847" s="3">
        <v>39.969242000000001</v>
      </c>
    </row>
    <row r="9848" spans="1:6">
      <c r="A9848" s="3" t="s">
        <v>45</v>
      </c>
      <c r="B9848" s="3">
        <v>2015</v>
      </c>
      <c r="C9848" s="3">
        <v>924</v>
      </c>
      <c r="E9848" s="3">
        <v>-0.35281794999999999</v>
      </c>
      <c r="F9848" s="3">
        <v>39.969242000000001</v>
      </c>
    </row>
    <row r="9849" spans="1:6">
      <c r="A9849" s="3" t="s">
        <v>45</v>
      </c>
      <c r="B9849" s="3">
        <v>2015</v>
      </c>
      <c r="C9849" s="3">
        <v>924</v>
      </c>
      <c r="E9849" s="3">
        <v>-0.35281794999999999</v>
      </c>
      <c r="F9849" s="3">
        <v>39.969242000000001</v>
      </c>
    </row>
    <row r="9850" spans="1:6">
      <c r="A9850" s="3" t="s">
        <v>45</v>
      </c>
      <c r="B9850" s="3">
        <v>2015</v>
      </c>
      <c r="C9850" s="3">
        <v>924</v>
      </c>
      <c r="E9850" s="3">
        <v>-0.35281794999999999</v>
      </c>
      <c r="F9850" s="3">
        <v>39.969242000000001</v>
      </c>
    </row>
    <row r="9851" spans="1:6">
      <c r="A9851" s="3" t="s">
        <v>45</v>
      </c>
      <c r="B9851" s="3">
        <v>2015</v>
      </c>
      <c r="C9851" s="3">
        <v>924</v>
      </c>
      <c r="E9851" s="3">
        <v>-0.35281794999999999</v>
      </c>
      <c r="F9851" s="3">
        <v>39.969242000000001</v>
      </c>
    </row>
    <row r="9852" spans="1:6">
      <c r="A9852" s="3" t="s">
        <v>45</v>
      </c>
      <c r="B9852" s="3">
        <v>2015</v>
      </c>
      <c r="C9852" s="3">
        <v>924</v>
      </c>
      <c r="E9852" s="3">
        <v>-0.35281794999999999</v>
      </c>
      <c r="F9852" s="3">
        <v>39.969242000000001</v>
      </c>
    </row>
    <row r="9853" spans="1:6">
      <c r="A9853" s="3" t="s">
        <v>45</v>
      </c>
      <c r="B9853" s="3">
        <v>2015</v>
      </c>
      <c r="C9853" s="3">
        <v>924</v>
      </c>
      <c r="E9853" s="3">
        <v>-0.35281794999999999</v>
      </c>
      <c r="F9853" s="3">
        <v>39.969242000000001</v>
      </c>
    </row>
    <row r="9854" spans="1:6">
      <c r="A9854" s="3" t="s">
        <v>45</v>
      </c>
      <c r="B9854" s="3">
        <v>2016</v>
      </c>
      <c r="C9854" s="3">
        <v>924</v>
      </c>
      <c r="E9854" s="3">
        <v>-2.1077284999999999</v>
      </c>
      <c r="F9854" s="3">
        <v>41.488822999999996</v>
      </c>
    </row>
    <row r="9855" spans="1:6">
      <c r="A9855" s="3" t="s">
        <v>45</v>
      </c>
      <c r="B9855" s="3">
        <v>2016</v>
      </c>
      <c r="C9855" s="3">
        <v>924</v>
      </c>
      <c r="E9855" s="3">
        <v>-2.1077284999999999</v>
      </c>
      <c r="F9855" s="3">
        <v>41.488822999999996</v>
      </c>
    </row>
    <row r="9856" spans="1:6">
      <c r="A9856" s="3" t="s">
        <v>45</v>
      </c>
      <c r="B9856" s="3">
        <v>2016</v>
      </c>
      <c r="C9856" s="3">
        <v>924</v>
      </c>
      <c r="E9856" s="3">
        <v>-2.1077284999999999</v>
      </c>
      <c r="F9856" s="3">
        <v>41.488822999999996</v>
      </c>
    </row>
    <row r="9857" spans="1:6">
      <c r="A9857" s="3" t="s">
        <v>45</v>
      </c>
      <c r="B9857" s="3">
        <v>2016</v>
      </c>
      <c r="C9857" s="3">
        <v>924</v>
      </c>
      <c r="E9857" s="3">
        <v>-2.1077284999999999</v>
      </c>
      <c r="F9857" s="3">
        <v>41.488822999999996</v>
      </c>
    </row>
    <row r="9858" spans="1:6">
      <c r="A9858" s="3" t="s">
        <v>45</v>
      </c>
      <c r="B9858" s="3">
        <v>2016</v>
      </c>
      <c r="C9858" s="3">
        <v>924</v>
      </c>
      <c r="E9858" s="3">
        <v>-2.1077284999999999</v>
      </c>
      <c r="F9858" s="3">
        <v>41.488822999999996</v>
      </c>
    </row>
    <row r="9859" spans="1:6">
      <c r="A9859" s="3" t="s">
        <v>45</v>
      </c>
      <c r="B9859" s="3">
        <v>2016</v>
      </c>
      <c r="C9859" s="3">
        <v>924</v>
      </c>
      <c r="E9859" s="3">
        <v>-2.1077284999999999</v>
      </c>
      <c r="F9859" s="3">
        <v>41.488822999999996</v>
      </c>
    </row>
    <row r="9860" spans="1:6">
      <c r="A9860" s="3" t="s">
        <v>45</v>
      </c>
      <c r="B9860" s="3">
        <v>2016</v>
      </c>
      <c r="C9860" s="3">
        <v>924</v>
      </c>
      <c r="E9860" s="3">
        <v>-2.1077284999999999</v>
      </c>
      <c r="F9860" s="3">
        <v>41.488822999999996</v>
      </c>
    </row>
    <row r="9861" spans="1:6">
      <c r="A9861" s="3" t="s">
        <v>45</v>
      </c>
      <c r="B9861" s="3">
        <v>2016</v>
      </c>
      <c r="C9861" s="3">
        <v>924</v>
      </c>
      <c r="E9861" s="3">
        <v>-2.1077284999999999</v>
      </c>
      <c r="F9861" s="3">
        <v>41.488822999999996</v>
      </c>
    </row>
    <row r="9862" spans="1:6">
      <c r="A9862" s="3" t="s">
        <v>45</v>
      </c>
      <c r="B9862" s="3">
        <v>2016</v>
      </c>
      <c r="C9862" s="3">
        <v>924</v>
      </c>
      <c r="E9862" s="3">
        <v>-2.1077284999999999</v>
      </c>
      <c r="F9862" s="3">
        <v>41.488822999999996</v>
      </c>
    </row>
    <row r="9863" spans="1:6">
      <c r="A9863" s="3" t="s">
        <v>45</v>
      </c>
      <c r="B9863" s="3">
        <v>2016</v>
      </c>
      <c r="C9863" s="3">
        <v>924</v>
      </c>
      <c r="E9863" s="3">
        <v>-2.1077284999999999</v>
      </c>
      <c r="F9863" s="3">
        <v>41.488822999999996</v>
      </c>
    </row>
    <row r="9864" spans="1:6">
      <c r="A9864" s="3" t="s">
        <v>45</v>
      </c>
      <c r="B9864" s="3">
        <v>2016</v>
      </c>
      <c r="C9864" s="3">
        <v>924</v>
      </c>
      <c r="E9864" s="3">
        <v>-2.1077284999999999</v>
      </c>
      <c r="F9864" s="3">
        <v>41.488822999999996</v>
      </c>
    </row>
    <row r="9865" spans="1:6">
      <c r="A9865" s="3" t="s">
        <v>45</v>
      </c>
      <c r="B9865" s="3">
        <v>2016</v>
      </c>
      <c r="C9865" s="3">
        <v>924</v>
      </c>
      <c r="E9865" s="3">
        <v>-2.1077284999999999</v>
      </c>
      <c r="F9865" s="3">
        <v>41.488822999999996</v>
      </c>
    </row>
    <row r="9866" spans="1:6">
      <c r="A9866" s="3" t="s">
        <v>45</v>
      </c>
      <c r="B9866" s="3">
        <v>2017</v>
      </c>
      <c r="C9866" s="3">
        <v>924</v>
      </c>
      <c r="E9866" s="3">
        <v>-2.2118547</v>
      </c>
      <c r="F9866" s="3">
        <v>48.237994999999998</v>
      </c>
    </row>
    <row r="9867" spans="1:6">
      <c r="A9867" s="3" t="s">
        <v>45</v>
      </c>
      <c r="B9867" s="3">
        <v>2017</v>
      </c>
      <c r="C9867" s="3">
        <v>924</v>
      </c>
      <c r="E9867" s="3">
        <v>-2.2118547</v>
      </c>
      <c r="F9867" s="3">
        <v>48.237994999999998</v>
      </c>
    </row>
    <row r="9868" spans="1:6">
      <c r="A9868" s="3" t="s">
        <v>45</v>
      </c>
      <c r="B9868" s="3">
        <v>2017</v>
      </c>
      <c r="C9868" s="3">
        <v>924</v>
      </c>
      <c r="E9868" s="3">
        <v>-2.2118547</v>
      </c>
      <c r="F9868" s="3">
        <v>48.237994999999998</v>
      </c>
    </row>
    <row r="9869" spans="1:6">
      <c r="A9869" s="3" t="s">
        <v>45</v>
      </c>
      <c r="B9869" s="3">
        <v>2017</v>
      </c>
      <c r="C9869" s="3">
        <v>924</v>
      </c>
      <c r="E9869" s="3">
        <v>-2.2118547</v>
      </c>
      <c r="F9869" s="3">
        <v>48.237994999999998</v>
      </c>
    </row>
    <row r="9870" spans="1:6">
      <c r="A9870" s="3" t="s">
        <v>45</v>
      </c>
      <c r="B9870" s="3">
        <v>2017</v>
      </c>
      <c r="C9870" s="3">
        <v>924</v>
      </c>
      <c r="E9870" s="3">
        <v>-2.2118547</v>
      </c>
      <c r="F9870" s="3">
        <v>48.237994999999998</v>
      </c>
    </row>
    <row r="9871" spans="1:6">
      <c r="A9871" s="3" t="s">
        <v>45</v>
      </c>
      <c r="B9871" s="3">
        <v>2017</v>
      </c>
      <c r="C9871" s="3">
        <v>924</v>
      </c>
      <c r="E9871" s="3">
        <v>-2.2118547</v>
      </c>
      <c r="F9871" s="3">
        <v>48.237994999999998</v>
      </c>
    </row>
    <row r="9872" spans="1:6">
      <c r="A9872" s="3" t="s">
        <v>45</v>
      </c>
      <c r="B9872" s="3">
        <v>2017</v>
      </c>
      <c r="C9872" s="3">
        <v>924</v>
      </c>
      <c r="E9872" s="3">
        <v>-2.2118547</v>
      </c>
      <c r="F9872" s="3">
        <v>48.237994999999998</v>
      </c>
    </row>
    <row r="9873" spans="1:6">
      <c r="A9873" s="3" t="s">
        <v>45</v>
      </c>
      <c r="B9873" s="3">
        <v>2017</v>
      </c>
      <c r="C9873" s="3">
        <v>924</v>
      </c>
      <c r="E9873" s="3">
        <v>-2.2118547</v>
      </c>
      <c r="F9873" s="3">
        <v>48.237994999999998</v>
      </c>
    </row>
    <row r="9874" spans="1:6">
      <c r="A9874" s="3" t="s">
        <v>45</v>
      </c>
      <c r="B9874" s="3">
        <v>2017</v>
      </c>
      <c r="C9874" s="3">
        <v>924</v>
      </c>
      <c r="E9874" s="3">
        <v>-2.2118547</v>
      </c>
      <c r="F9874" s="3">
        <v>48.237994999999998</v>
      </c>
    </row>
    <row r="9875" spans="1:6">
      <c r="A9875" s="3" t="s">
        <v>45</v>
      </c>
      <c r="B9875" s="3">
        <v>2017</v>
      </c>
      <c r="C9875" s="3">
        <v>924</v>
      </c>
      <c r="E9875" s="3">
        <v>-2.2118547</v>
      </c>
      <c r="F9875" s="3">
        <v>48.237994999999998</v>
      </c>
    </row>
    <row r="9876" spans="1:6">
      <c r="A9876" s="3" t="s">
        <v>45</v>
      </c>
      <c r="B9876" s="3">
        <v>2017</v>
      </c>
      <c r="C9876" s="3">
        <v>924</v>
      </c>
      <c r="E9876" s="3">
        <v>-2.2118547</v>
      </c>
      <c r="F9876" s="3">
        <v>48.237994999999998</v>
      </c>
    </row>
    <row r="9877" spans="1:6">
      <c r="A9877" s="3" t="s">
        <v>45</v>
      </c>
      <c r="B9877" s="3">
        <v>2017</v>
      </c>
      <c r="C9877" s="3">
        <v>924</v>
      </c>
      <c r="E9877" s="3">
        <v>-2.2118547</v>
      </c>
      <c r="F9877" s="3">
        <v>48.237994999999998</v>
      </c>
    </row>
    <row r="9878" spans="1:6">
      <c r="A9878" s="3" t="s">
        <v>45</v>
      </c>
      <c r="B9878" s="3">
        <v>2018</v>
      </c>
      <c r="C9878" s="3">
        <v>924</v>
      </c>
      <c r="E9878" s="3">
        <v>-2.2525325</v>
      </c>
      <c r="F9878" s="3">
        <v>51.732779999999998</v>
      </c>
    </row>
    <row r="9879" spans="1:6">
      <c r="A9879" s="3" t="s">
        <v>45</v>
      </c>
      <c r="B9879" s="3">
        <v>2018</v>
      </c>
      <c r="C9879" s="3">
        <v>924</v>
      </c>
      <c r="E9879" s="3">
        <v>-2.2525325</v>
      </c>
      <c r="F9879" s="3">
        <v>51.732779999999998</v>
      </c>
    </row>
    <row r="9880" spans="1:6">
      <c r="A9880" s="3" t="s">
        <v>45</v>
      </c>
      <c r="B9880" s="3">
        <v>2018</v>
      </c>
      <c r="C9880" s="3">
        <v>924</v>
      </c>
      <c r="E9880" s="3">
        <v>-2.2525325</v>
      </c>
      <c r="F9880" s="3">
        <v>51.732779999999998</v>
      </c>
    </row>
    <row r="9881" spans="1:6">
      <c r="A9881" s="3" t="s">
        <v>45</v>
      </c>
      <c r="B9881" s="3">
        <v>2018</v>
      </c>
      <c r="C9881" s="3">
        <v>924</v>
      </c>
      <c r="E9881" s="3">
        <v>-2.2525325</v>
      </c>
      <c r="F9881" s="3">
        <v>51.732779999999998</v>
      </c>
    </row>
    <row r="9882" spans="1:6">
      <c r="A9882" s="3" t="s">
        <v>45</v>
      </c>
      <c r="B9882" s="3">
        <v>2018</v>
      </c>
      <c r="C9882" s="3">
        <v>924</v>
      </c>
      <c r="E9882" s="3">
        <v>-2.2525325</v>
      </c>
      <c r="F9882" s="3">
        <v>51.732779999999998</v>
      </c>
    </row>
    <row r="9883" spans="1:6">
      <c r="A9883" s="3" t="s">
        <v>45</v>
      </c>
      <c r="B9883" s="3">
        <v>2018</v>
      </c>
      <c r="C9883" s="3">
        <v>924</v>
      </c>
      <c r="E9883" s="3">
        <v>-2.2525325</v>
      </c>
      <c r="F9883" s="3">
        <v>51.732779999999998</v>
      </c>
    </row>
    <row r="9884" spans="1:6">
      <c r="A9884" s="3" t="s">
        <v>45</v>
      </c>
      <c r="B9884" s="3">
        <v>2018</v>
      </c>
      <c r="C9884" s="3">
        <v>924</v>
      </c>
      <c r="E9884" s="3">
        <v>-2.2525325</v>
      </c>
      <c r="F9884" s="3">
        <v>51.732779999999998</v>
      </c>
    </row>
    <row r="9885" spans="1:6">
      <c r="A9885" s="3" t="s">
        <v>45</v>
      </c>
      <c r="B9885" s="3">
        <v>2018</v>
      </c>
      <c r="C9885" s="3">
        <v>924</v>
      </c>
      <c r="E9885" s="3">
        <v>-2.2525325</v>
      </c>
      <c r="F9885" s="3">
        <v>51.732779999999998</v>
      </c>
    </row>
    <row r="9886" spans="1:6">
      <c r="A9886" s="3" t="s">
        <v>45</v>
      </c>
      <c r="B9886" s="3">
        <v>2018</v>
      </c>
      <c r="C9886" s="3">
        <v>924</v>
      </c>
      <c r="E9886" s="3">
        <v>-2.2525325</v>
      </c>
      <c r="F9886" s="3">
        <v>51.732779999999998</v>
      </c>
    </row>
    <row r="9887" spans="1:6">
      <c r="A9887" s="3" t="s">
        <v>45</v>
      </c>
      <c r="B9887" s="3">
        <v>2018</v>
      </c>
      <c r="C9887" s="3">
        <v>924</v>
      </c>
      <c r="E9887" s="3">
        <v>-2.2525325</v>
      </c>
      <c r="F9887" s="3">
        <v>51.732779999999998</v>
      </c>
    </row>
    <row r="9888" spans="1:6">
      <c r="A9888" s="3" t="s">
        <v>45</v>
      </c>
      <c r="B9888" s="3">
        <v>2018</v>
      </c>
      <c r="C9888" s="3">
        <v>924</v>
      </c>
      <c r="E9888" s="3">
        <v>-2.2525325</v>
      </c>
      <c r="F9888" s="3">
        <v>51.732779999999998</v>
      </c>
    </row>
    <row r="9889" spans="1:6">
      <c r="A9889" s="3" t="s">
        <v>45</v>
      </c>
      <c r="B9889" s="3">
        <v>2018</v>
      </c>
      <c r="C9889" s="3">
        <v>924</v>
      </c>
      <c r="E9889" s="3">
        <v>-2.2525325</v>
      </c>
      <c r="F9889" s="3">
        <v>51.732779999999998</v>
      </c>
    </row>
    <row r="9890" spans="1:6">
      <c r="A9890" s="3" t="s">
        <v>45</v>
      </c>
      <c r="B9890" s="3">
        <v>2019</v>
      </c>
      <c r="C9890" s="3">
        <v>924</v>
      </c>
      <c r="E9890" s="3">
        <v>-1.6974266</v>
      </c>
      <c r="F9890" s="3">
        <v>53.844695999999999</v>
      </c>
    </row>
    <row r="9891" spans="1:6">
      <c r="A9891" s="3" t="s">
        <v>45</v>
      </c>
      <c r="B9891" s="3">
        <v>2019</v>
      </c>
      <c r="C9891" s="3">
        <v>924</v>
      </c>
      <c r="E9891" s="3">
        <v>-1.6974266</v>
      </c>
      <c r="F9891" s="3">
        <v>53.844695999999999</v>
      </c>
    </row>
    <row r="9892" spans="1:6">
      <c r="A9892" s="3" t="s">
        <v>45</v>
      </c>
      <c r="B9892" s="3">
        <v>2019</v>
      </c>
      <c r="C9892" s="3">
        <v>924</v>
      </c>
      <c r="E9892" s="3">
        <v>-1.6974266</v>
      </c>
      <c r="F9892" s="3">
        <v>53.844695999999999</v>
      </c>
    </row>
    <row r="9893" spans="1:6">
      <c r="A9893" s="3" t="s">
        <v>45</v>
      </c>
      <c r="B9893" s="3">
        <v>2019</v>
      </c>
      <c r="C9893" s="3">
        <v>924</v>
      </c>
      <c r="E9893" s="3">
        <v>-1.6974266</v>
      </c>
      <c r="F9893" s="3">
        <v>53.844695999999999</v>
      </c>
    </row>
    <row r="9894" spans="1:6">
      <c r="A9894" s="3" t="s">
        <v>45</v>
      </c>
      <c r="B9894" s="3">
        <v>2019</v>
      </c>
      <c r="C9894" s="3">
        <v>924</v>
      </c>
      <c r="E9894" s="3">
        <v>-1.6974266</v>
      </c>
      <c r="F9894" s="3">
        <v>53.844695999999999</v>
      </c>
    </row>
    <row r="9895" spans="1:6">
      <c r="A9895" s="3" t="s">
        <v>45</v>
      </c>
      <c r="B9895" s="3">
        <v>2019</v>
      </c>
      <c r="C9895" s="3">
        <v>924</v>
      </c>
      <c r="E9895" s="3">
        <v>-1.6974266</v>
      </c>
      <c r="F9895" s="3">
        <v>53.844695999999999</v>
      </c>
    </row>
    <row r="9896" spans="1:6">
      <c r="A9896" s="3" t="s">
        <v>45</v>
      </c>
      <c r="B9896" s="3">
        <v>2019</v>
      </c>
      <c r="C9896" s="3">
        <v>924</v>
      </c>
      <c r="E9896" s="3">
        <v>-1.6974266</v>
      </c>
      <c r="F9896" s="3">
        <v>53.844695999999999</v>
      </c>
    </row>
    <row r="9897" spans="1:6">
      <c r="A9897" s="3" t="s">
        <v>45</v>
      </c>
      <c r="B9897" s="3">
        <v>2019</v>
      </c>
      <c r="C9897" s="3">
        <v>924</v>
      </c>
      <c r="E9897" s="3">
        <v>-1.6974266</v>
      </c>
      <c r="F9897" s="3">
        <v>53.844695999999999</v>
      </c>
    </row>
    <row r="9898" spans="1:6">
      <c r="A9898" s="3" t="s">
        <v>45</v>
      </c>
      <c r="B9898" s="3">
        <v>2019</v>
      </c>
      <c r="C9898" s="3">
        <v>924</v>
      </c>
      <c r="E9898" s="3">
        <v>-1.6974266</v>
      </c>
      <c r="F9898" s="3">
        <v>53.844695999999999</v>
      </c>
    </row>
    <row r="9899" spans="1:6">
      <c r="A9899" s="3" t="s">
        <v>45</v>
      </c>
      <c r="B9899" s="3">
        <v>2019</v>
      </c>
      <c r="C9899" s="3">
        <v>924</v>
      </c>
      <c r="E9899" s="3">
        <v>-1.6974266</v>
      </c>
      <c r="F9899" s="3">
        <v>53.844695999999999</v>
      </c>
    </row>
    <row r="9900" spans="1:6">
      <c r="A9900" s="3" t="s">
        <v>45</v>
      </c>
      <c r="B9900" s="3">
        <v>2019</v>
      </c>
      <c r="C9900" s="3">
        <v>924</v>
      </c>
      <c r="E9900" s="3">
        <v>-1.6974266</v>
      </c>
      <c r="F9900" s="3">
        <v>53.844695999999999</v>
      </c>
    </row>
    <row r="9901" spans="1:6">
      <c r="A9901" s="3" t="s">
        <v>45</v>
      </c>
      <c r="B9901" s="3">
        <v>2019</v>
      </c>
      <c r="C9901" s="3">
        <v>924</v>
      </c>
      <c r="E9901" s="3">
        <v>-1.6974266</v>
      </c>
      <c r="F9901" s="3">
        <v>53.844695999999999</v>
      </c>
    </row>
    <row r="9902" spans="1:6">
      <c r="A9902" s="3" t="s">
        <v>5</v>
      </c>
      <c r="B9902" s="3">
        <v>1995</v>
      </c>
      <c r="C9902" s="3">
        <v>935</v>
      </c>
    </row>
    <row r="9903" spans="1:6">
      <c r="A9903" s="3" t="s">
        <v>5</v>
      </c>
      <c r="B9903" s="3">
        <v>1995</v>
      </c>
      <c r="C9903" s="3">
        <v>935</v>
      </c>
    </row>
    <row r="9904" spans="1:6">
      <c r="A9904" s="3" t="s">
        <v>5</v>
      </c>
      <c r="B9904" s="3">
        <v>1995</v>
      </c>
      <c r="C9904" s="3">
        <v>935</v>
      </c>
    </row>
    <row r="9905" spans="1:6">
      <c r="A9905" s="3" t="s">
        <v>5</v>
      </c>
      <c r="B9905" s="3">
        <v>1995</v>
      </c>
      <c r="C9905" s="3">
        <v>935</v>
      </c>
    </row>
    <row r="9906" spans="1:6">
      <c r="A9906" s="3" t="s">
        <v>5</v>
      </c>
      <c r="B9906" s="3">
        <v>1995</v>
      </c>
      <c r="C9906" s="3">
        <v>935</v>
      </c>
    </row>
    <row r="9907" spans="1:6">
      <c r="A9907" s="3" t="s">
        <v>5</v>
      </c>
      <c r="B9907" s="3">
        <v>1995</v>
      </c>
      <c r="C9907" s="3">
        <v>935</v>
      </c>
    </row>
    <row r="9908" spans="1:6">
      <c r="A9908" s="3" t="s">
        <v>5</v>
      </c>
      <c r="B9908" s="3">
        <v>1995</v>
      </c>
      <c r="C9908" s="3">
        <v>935</v>
      </c>
    </row>
    <row r="9909" spans="1:6">
      <c r="A9909" s="3" t="s">
        <v>5</v>
      </c>
      <c r="B9909" s="3">
        <v>1995</v>
      </c>
      <c r="C9909" s="3">
        <v>935</v>
      </c>
    </row>
    <row r="9910" spans="1:6">
      <c r="A9910" s="3" t="s">
        <v>5</v>
      </c>
      <c r="B9910" s="3">
        <v>1995</v>
      </c>
      <c r="C9910" s="3">
        <v>935</v>
      </c>
    </row>
    <row r="9911" spans="1:6">
      <c r="A9911" s="3" t="s">
        <v>5</v>
      </c>
      <c r="B9911" s="3">
        <v>1995</v>
      </c>
      <c r="C9911" s="3">
        <v>935</v>
      </c>
    </row>
    <row r="9912" spans="1:6">
      <c r="A9912" s="3" t="s">
        <v>5</v>
      </c>
      <c r="B9912" s="3">
        <v>1995</v>
      </c>
      <c r="C9912" s="3">
        <v>935</v>
      </c>
    </row>
    <row r="9913" spans="1:6">
      <c r="A9913" s="3" t="s">
        <v>5</v>
      </c>
      <c r="B9913" s="3">
        <v>1995</v>
      </c>
      <c r="C9913" s="3">
        <v>935</v>
      </c>
    </row>
    <row r="9914" spans="1:6">
      <c r="A9914" s="3" t="s">
        <v>5</v>
      </c>
      <c r="B9914" s="3">
        <v>1996</v>
      </c>
      <c r="C9914" s="3">
        <v>935</v>
      </c>
      <c r="E9914" s="3">
        <v>-12.135128999999999</v>
      </c>
      <c r="F9914" s="3">
        <v>13.571645999999999</v>
      </c>
    </row>
    <row r="9915" spans="1:6">
      <c r="A9915" s="3" t="s">
        <v>5</v>
      </c>
      <c r="B9915" s="3">
        <v>1996</v>
      </c>
      <c r="C9915" s="3">
        <v>935</v>
      </c>
      <c r="E9915" s="3">
        <v>-12.135128999999999</v>
      </c>
      <c r="F9915" s="3">
        <v>13.571645999999999</v>
      </c>
    </row>
    <row r="9916" spans="1:6">
      <c r="A9916" s="3" t="s">
        <v>5</v>
      </c>
      <c r="B9916" s="3">
        <v>1996</v>
      </c>
      <c r="C9916" s="3">
        <v>935</v>
      </c>
      <c r="E9916" s="3">
        <v>-12.135128999999999</v>
      </c>
      <c r="F9916" s="3">
        <v>13.571645999999999</v>
      </c>
    </row>
    <row r="9917" spans="1:6">
      <c r="A9917" s="3" t="s">
        <v>5</v>
      </c>
      <c r="B9917" s="3">
        <v>1996</v>
      </c>
      <c r="C9917" s="3">
        <v>935</v>
      </c>
      <c r="E9917" s="3">
        <v>-12.135128999999999</v>
      </c>
      <c r="F9917" s="3">
        <v>13.571645999999999</v>
      </c>
    </row>
    <row r="9918" spans="1:6">
      <c r="A9918" s="3" t="s">
        <v>5</v>
      </c>
      <c r="B9918" s="3">
        <v>1996</v>
      </c>
      <c r="C9918" s="3">
        <v>935</v>
      </c>
      <c r="E9918" s="3">
        <v>-12.135128999999999</v>
      </c>
      <c r="F9918" s="3">
        <v>13.571645999999999</v>
      </c>
    </row>
    <row r="9919" spans="1:6">
      <c r="A9919" s="3" t="s">
        <v>5</v>
      </c>
      <c r="B9919" s="3">
        <v>1996</v>
      </c>
      <c r="C9919" s="3">
        <v>935</v>
      </c>
      <c r="E9919" s="3">
        <v>-12.135128999999999</v>
      </c>
      <c r="F9919" s="3">
        <v>13.571645999999999</v>
      </c>
    </row>
    <row r="9920" spans="1:6">
      <c r="A9920" s="3" t="s">
        <v>5</v>
      </c>
      <c r="B9920" s="3">
        <v>1996</v>
      </c>
      <c r="C9920" s="3">
        <v>935</v>
      </c>
      <c r="E9920" s="3">
        <v>-12.135128999999999</v>
      </c>
      <c r="F9920" s="3">
        <v>13.571645999999999</v>
      </c>
    </row>
    <row r="9921" spans="1:6">
      <c r="A9921" s="3" t="s">
        <v>5</v>
      </c>
      <c r="B9921" s="3">
        <v>1996</v>
      </c>
      <c r="C9921" s="3">
        <v>935</v>
      </c>
      <c r="E9921" s="3">
        <v>-12.135128999999999</v>
      </c>
      <c r="F9921" s="3">
        <v>13.571645999999999</v>
      </c>
    </row>
    <row r="9922" spans="1:6">
      <c r="A9922" s="3" t="s">
        <v>5</v>
      </c>
      <c r="B9922" s="3">
        <v>1996</v>
      </c>
      <c r="C9922" s="3">
        <v>935</v>
      </c>
      <c r="E9922" s="3">
        <v>-12.135128999999999</v>
      </c>
      <c r="F9922" s="3">
        <v>13.571645999999999</v>
      </c>
    </row>
    <row r="9923" spans="1:6">
      <c r="A9923" s="3" t="s">
        <v>5</v>
      </c>
      <c r="B9923" s="3">
        <v>1996</v>
      </c>
      <c r="C9923" s="3">
        <v>935</v>
      </c>
      <c r="E9923" s="3">
        <v>-12.135128999999999</v>
      </c>
      <c r="F9923" s="3">
        <v>13.571645999999999</v>
      </c>
    </row>
    <row r="9924" spans="1:6">
      <c r="A9924" s="3" t="s">
        <v>5</v>
      </c>
      <c r="B9924" s="3">
        <v>1996</v>
      </c>
      <c r="C9924" s="3">
        <v>935</v>
      </c>
      <c r="E9924" s="3">
        <v>-12.135128999999999</v>
      </c>
      <c r="F9924" s="3">
        <v>13.571645999999999</v>
      </c>
    </row>
    <row r="9925" spans="1:6">
      <c r="A9925" s="3" t="s">
        <v>5</v>
      </c>
      <c r="B9925" s="3">
        <v>1996</v>
      </c>
      <c r="C9925" s="3">
        <v>935</v>
      </c>
      <c r="E9925" s="3">
        <v>-12.135128999999999</v>
      </c>
      <c r="F9925" s="3">
        <v>13.571645999999999</v>
      </c>
    </row>
    <row r="9926" spans="1:6">
      <c r="A9926" s="3" t="s">
        <v>5</v>
      </c>
      <c r="B9926" s="3">
        <v>1997</v>
      </c>
      <c r="C9926" s="3">
        <v>935</v>
      </c>
      <c r="E9926" s="3">
        <v>-2.5892878000000001</v>
      </c>
      <c r="F9926" s="3">
        <v>11.577227000000001</v>
      </c>
    </row>
    <row r="9927" spans="1:6">
      <c r="A9927" s="3" t="s">
        <v>5</v>
      </c>
      <c r="B9927" s="3">
        <v>1997</v>
      </c>
      <c r="C9927" s="3">
        <v>935</v>
      </c>
      <c r="E9927" s="3">
        <v>-2.5892878000000001</v>
      </c>
      <c r="F9927" s="3">
        <v>11.577227000000001</v>
      </c>
    </row>
    <row r="9928" spans="1:6">
      <c r="A9928" s="3" t="s">
        <v>5</v>
      </c>
      <c r="B9928" s="3">
        <v>1997</v>
      </c>
      <c r="C9928" s="3">
        <v>935</v>
      </c>
      <c r="E9928" s="3">
        <v>-2.5892878000000001</v>
      </c>
      <c r="F9928" s="3">
        <v>11.577227000000001</v>
      </c>
    </row>
    <row r="9929" spans="1:6">
      <c r="A9929" s="3" t="s">
        <v>5</v>
      </c>
      <c r="B9929" s="3">
        <v>1997</v>
      </c>
      <c r="C9929" s="3">
        <v>935</v>
      </c>
      <c r="E9929" s="3">
        <v>-2.5892878000000001</v>
      </c>
      <c r="F9929" s="3">
        <v>11.577227000000001</v>
      </c>
    </row>
    <row r="9930" spans="1:6">
      <c r="A9930" s="3" t="s">
        <v>5</v>
      </c>
      <c r="B9930" s="3">
        <v>1997</v>
      </c>
      <c r="C9930" s="3">
        <v>935</v>
      </c>
      <c r="E9930" s="3">
        <v>-2.5892878000000001</v>
      </c>
      <c r="F9930" s="3">
        <v>11.577227000000001</v>
      </c>
    </row>
    <row r="9931" spans="1:6">
      <c r="A9931" s="3" t="s">
        <v>5</v>
      </c>
      <c r="B9931" s="3">
        <v>1997</v>
      </c>
      <c r="C9931" s="3">
        <v>935</v>
      </c>
      <c r="E9931" s="3">
        <v>-2.5892878000000001</v>
      </c>
      <c r="F9931" s="3">
        <v>11.577227000000001</v>
      </c>
    </row>
    <row r="9932" spans="1:6">
      <c r="A9932" s="3" t="s">
        <v>5</v>
      </c>
      <c r="B9932" s="3">
        <v>1997</v>
      </c>
      <c r="C9932" s="3">
        <v>935</v>
      </c>
      <c r="E9932" s="3">
        <v>-2.5892878000000001</v>
      </c>
      <c r="F9932" s="3">
        <v>11.577227000000001</v>
      </c>
    </row>
    <row r="9933" spans="1:6">
      <c r="A9933" s="3" t="s">
        <v>5</v>
      </c>
      <c r="B9933" s="3">
        <v>1997</v>
      </c>
      <c r="C9933" s="3">
        <v>935</v>
      </c>
      <c r="E9933" s="3">
        <v>-2.5892878000000001</v>
      </c>
      <c r="F9933" s="3">
        <v>11.577227000000001</v>
      </c>
    </row>
    <row r="9934" spans="1:6">
      <c r="A9934" s="3" t="s">
        <v>5</v>
      </c>
      <c r="B9934" s="3">
        <v>1997</v>
      </c>
      <c r="C9934" s="3">
        <v>935</v>
      </c>
      <c r="E9934" s="3">
        <v>-2.5892878000000001</v>
      </c>
      <c r="F9934" s="3">
        <v>11.577227000000001</v>
      </c>
    </row>
    <row r="9935" spans="1:6">
      <c r="A9935" s="3" t="s">
        <v>5</v>
      </c>
      <c r="B9935" s="3">
        <v>1997</v>
      </c>
      <c r="C9935" s="3">
        <v>935</v>
      </c>
      <c r="E9935" s="3">
        <v>-2.5892878000000001</v>
      </c>
      <c r="F9935" s="3">
        <v>11.577227000000001</v>
      </c>
    </row>
    <row r="9936" spans="1:6">
      <c r="A9936" s="3" t="s">
        <v>5</v>
      </c>
      <c r="B9936" s="3">
        <v>1997</v>
      </c>
      <c r="C9936" s="3">
        <v>935</v>
      </c>
      <c r="E9936" s="3">
        <v>-2.5892878000000001</v>
      </c>
      <c r="F9936" s="3">
        <v>11.577227000000001</v>
      </c>
    </row>
    <row r="9937" spans="1:7">
      <c r="A9937" s="3" t="s">
        <v>5</v>
      </c>
      <c r="B9937" s="3">
        <v>1997</v>
      </c>
      <c r="C9937" s="3">
        <v>935</v>
      </c>
      <c r="E9937" s="3">
        <v>-2.5892878000000001</v>
      </c>
      <c r="F9937" s="3">
        <v>11.577227000000001</v>
      </c>
    </row>
    <row r="9938" spans="1:7">
      <c r="A9938" s="3" t="s">
        <v>5</v>
      </c>
      <c r="B9938" s="3">
        <v>1998</v>
      </c>
      <c r="C9938" s="3">
        <v>935</v>
      </c>
      <c r="E9938" s="3">
        <v>-3.1084144</v>
      </c>
      <c r="F9938" s="3">
        <v>12.193712</v>
      </c>
    </row>
    <row r="9939" spans="1:7">
      <c r="A9939" s="3" t="s">
        <v>5</v>
      </c>
      <c r="B9939" s="3">
        <v>1998</v>
      </c>
      <c r="C9939" s="3">
        <v>935</v>
      </c>
      <c r="E9939" s="3">
        <v>-3.1084144</v>
      </c>
      <c r="F9939" s="3">
        <v>12.193712</v>
      </c>
    </row>
    <row r="9940" spans="1:7">
      <c r="A9940" s="3" t="s">
        <v>5</v>
      </c>
      <c r="B9940" s="3">
        <v>1998</v>
      </c>
      <c r="C9940" s="3">
        <v>935</v>
      </c>
      <c r="E9940" s="3">
        <v>-3.1084144</v>
      </c>
      <c r="F9940" s="3">
        <v>12.193712</v>
      </c>
    </row>
    <row r="9941" spans="1:7">
      <c r="A9941" s="3" t="s">
        <v>5</v>
      </c>
      <c r="B9941" s="3">
        <v>1998</v>
      </c>
      <c r="C9941" s="3">
        <v>935</v>
      </c>
      <c r="E9941" s="3">
        <v>-3.1084144</v>
      </c>
      <c r="F9941" s="3">
        <v>12.193712</v>
      </c>
    </row>
    <row r="9942" spans="1:7">
      <c r="A9942" s="3" t="s">
        <v>5</v>
      </c>
      <c r="B9942" s="3">
        <v>1998</v>
      </c>
      <c r="C9942" s="3">
        <v>935</v>
      </c>
      <c r="E9942" s="3">
        <v>-3.1084144</v>
      </c>
      <c r="F9942" s="3">
        <v>12.193712</v>
      </c>
      <c r="G9942" s="3">
        <v>3.0695649999999999</v>
      </c>
    </row>
    <row r="9943" spans="1:7">
      <c r="A9943" s="3" t="s">
        <v>5</v>
      </c>
      <c r="B9943" s="3">
        <v>1998</v>
      </c>
      <c r="C9943" s="3">
        <v>935</v>
      </c>
      <c r="E9943" s="3">
        <v>-3.1084144</v>
      </c>
      <c r="F9943" s="3">
        <v>12.193712</v>
      </c>
      <c r="G9943" s="3">
        <v>1.441667</v>
      </c>
    </row>
    <row r="9944" spans="1:7">
      <c r="A9944" s="3" t="s">
        <v>5</v>
      </c>
      <c r="B9944" s="3">
        <v>1998</v>
      </c>
      <c r="C9944" s="3">
        <v>935</v>
      </c>
      <c r="E9944" s="3">
        <v>-3.1084144</v>
      </c>
      <c r="F9944" s="3">
        <v>12.193712</v>
      </c>
      <c r="G9944" s="3">
        <v>2.7080000000000002</v>
      </c>
    </row>
    <row r="9945" spans="1:7">
      <c r="A9945" s="3" t="s">
        <v>5</v>
      </c>
      <c r="B9945" s="3">
        <v>1998</v>
      </c>
      <c r="C9945" s="3">
        <v>935</v>
      </c>
      <c r="E9945" s="3">
        <v>-3.1084144</v>
      </c>
      <c r="F9945" s="3">
        <v>12.193712</v>
      </c>
      <c r="G9945" s="3">
        <v>1.4444440000000001</v>
      </c>
    </row>
    <row r="9946" spans="1:7">
      <c r="A9946" s="3" t="s">
        <v>5</v>
      </c>
      <c r="B9946" s="3">
        <v>1998</v>
      </c>
      <c r="C9946" s="3">
        <v>935</v>
      </c>
      <c r="E9946" s="3">
        <v>-3.1084144</v>
      </c>
      <c r="F9946" s="3">
        <v>12.193712</v>
      </c>
      <c r="G9946" s="3">
        <v>1.5149999999999999</v>
      </c>
    </row>
    <row r="9947" spans="1:7">
      <c r="A9947" s="3" t="s">
        <v>5</v>
      </c>
      <c r="B9947" s="3">
        <v>1998</v>
      </c>
      <c r="C9947" s="3">
        <v>935</v>
      </c>
      <c r="E9947" s="3">
        <v>-3.1084144</v>
      </c>
      <c r="F9947" s="3">
        <v>12.193712</v>
      </c>
      <c r="G9947" s="3">
        <v>1.5149999999999999</v>
      </c>
    </row>
    <row r="9948" spans="1:7">
      <c r="A9948" s="3" t="s">
        <v>5</v>
      </c>
      <c r="B9948" s="3">
        <v>1998</v>
      </c>
      <c r="C9948" s="3">
        <v>935</v>
      </c>
      <c r="E9948" s="3">
        <v>-3.1084144</v>
      </c>
      <c r="F9948" s="3">
        <v>12.193712</v>
      </c>
      <c r="G9948" s="3">
        <v>0.71666660000000004</v>
      </c>
    </row>
    <row r="9949" spans="1:7">
      <c r="A9949" s="3" t="s">
        <v>5</v>
      </c>
      <c r="B9949" s="3">
        <v>1998</v>
      </c>
      <c r="C9949" s="3">
        <v>935</v>
      </c>
      <c r="E9949" s="3">
        <v>-3.1084144</v>
      </c>
      <c r="F9949" s="3">
        <v>12.193712</v>
      </c>
      <c r="G9949" s="3">
        <v>-2.4</v>
      </c>
    </row>
    <row r="9950" spans="1:7">
      <c r="A9950" s="3" t="s">
        <v>5</v>
      </c>
      <c r="B9950" s="3">
        <v>1999</v>
      </c>
      <c r="C9950" s="3">
        <v>935</v>
      </c>
      <c r="E9950" s="3">
        <v>-4.1631451000000004</v>
      </c>
      <c r="F9950" s="3">
        <v>13.955887000000001</v>
      </c>
      <c r="G9950" s="3">
        <v>2.309091</v>
      </c>
    </row>
    <row r="9951" spans="1:7">
      <c r="A9951" s="3" t="s">
        <v>5</v>
      </c>
      <c r="B9951" s="3">
        <v>1999</v>
      </c>
      <c r="C9951" s="3">
        <v>935</v>
      </c>
      <c r="E9951" s="3">
        <v>-4.1631451000000004</v>
      </c>
      <c r="F9951" s="3">
        <v>13.955887000000001</v>
      </c>
      <c r="G9951" s="3">
        <v>0.14285709999999999</v>
      </c>
    </row>
    <row r="9952" spans="1:7">
      <c r="A9952" s="3" t="s">
        <v>5</v>
      </c>
      <c r="B9952" s="3">
        <v>1999</v>
      </c>
      <c r="C9952" s="3">
        <v>935</v>
      </c>
      <c r="E9952" s="3">
        <v>-4.1631451000000004</v>
      </c>
      <c r="F9952" s="3">
        <v>13.955887000000001</v>
      </c>
      <c r="G9952" s="3">
        <v>2.2217389999999999</v>
      </c>
    </row>
    <row r="9953" spans="1:7">
      <c r="A9953" s="3" t="s">
        <v>5</v>
      </c>
      <c r="B9953" s="3">
        <v>1999</v>
      </c>
      <c r="C9953" s="3">
        <v>935</v>
      </c>
      <c r="E9953" s="3">
        <v>-4.1631451000000004</v>
      </c>
      <c r="F9953" s="3">
        <v>13.955887000000001</v>
      </c>
      <c r="G9953" s="3">
        <v>2.2217389999999999</v>
      </c>
    </row>
    <row r="9954" spans="1:7">
      <c r="A9954" s="3" t="s">
        <v>5</v>
      </c>
      <c r="B9954" s="3">
        <v>1999</v>
      </c>
      <c r="C9954" s="3">
        <v>935</v>
      </c>
      <c r="E9954" s="3">
        <v>-4.1631451000000004</v>
      </c>
      <c r="F9954" s="3">
        <v>13.955887000000001</v>
      </c>
      <c r="G9954" s="3">
        <v>1.8956519999999999</v>
      </c>
    </row>
    <row r="9955" spans="1:7">
      <c r="A9955" s="3" t="s">
        <v>5</v>
      </c>
      <c r="B9955" s="3">
        <v>1999</v>
      </c>
      <c r="C9955" s="3">
        <v>935</v>
      </c>
      <c r="E9955" s="3">
        <v>-4.1631451000000004</v>
      </c>
      <c r="F9955" s="3">
        <v>13.955887000000001</v>
      </c>
      <c r="G9955" s="3">
        <v>-0.91818180000000005</v>
      </c>
    </row>
    <row r="9956" spans="1:7">
      <c r="A9956" s="3" t="s">
        <v>5</v>
      </c>
      <c r="B9956" s="3">
        <v>1999</v>
      </c>
      <c r="C9956" s="3">
        <v>935</v>
      </c>
      <c r="E9956" s="3">
        <v>-4.1631451000000004</v>
      </c>
      <c r="F9956" s="3">
        <v>13.955887000000001</v>
      </c>
      <c r="G9956" s="3">
        <v>1.8149999999999999</v>
      </c>
    </row>
    <row r="9957" spans="1:7">
      <c r="A9957" s="3" t="s">
        <v>5</v>
      </c>
      <c r="B9957" s="3">
        <v>1999</v>
      </c>
      <c r="C9957" s="3">
        <v>935</v>
      </c>
      <c r="E9957" s="3">
        <v>-4.1631451000000004</v>
      </c>
      <c r="F9957" s="3">
        <v>13.955887000000001</v>
      </c>
      <c r="G9957" s="3">
        <v>-0.89</v>
      </c>
    </row>
    <row r="9958" spans="1:7">
      <c r="A9958" s="3" t="s">
        <v>5</v>
      </c>
      <c r="B9958" s="3">
        <v>1999</v>
      </c>
      <c r="C9958" s="3">
        <v>935</v>
      </c>
      <c r="E9958" s="3">
        <v>-4.1631451000000004</v>
      </c>
      <c r="F9958" s="3">
        <v>13.955887000000001</v>
      </c>
      <c r="G9958" s="3">
        <v>1.757895</v>
      </c>
    </row>
    <row r="9959" spans="1:7">
      <c r="A9959" s="3" t="s">
        <v>5</v>
      </c>
      <c r="B9959" s="3">
        <v>1999</v>
      </c>
      <c r="C9959" s="3">
        <v>935</v>
      </c>
      <c r="E9959" s="3">
        <v>-4.1631451000000004</v>
      </c>
      <c r="F9959" s="3">
        <v>13.955887000000001</v>
      </c>
      <c r="G9959" s="3">
        <v>1.757895</v>
      </c>
    </row>
    <row r="9960" spans="1:7">
      <c r="A9960" s="3" t="s">
        <v>5</v>
      </c>
      <c r="B9960" s="3">
        <v>1999</v>
      </c>
      <c r="C9960" s="3">
        <v>935</v>
      </c>
      <c r="E9960" s="3">
        <v>-4.1631451000000004</v>
      </c>
      <c r="F9960" s="3">
        <v>13.955887000000001</v>
      </c>
      <c r="G9960" s="3">
        <v>1.8285709999999999</v>
      </c>
    </row>
    <row r="9961" spans="1:7">
      <c r="A9961" s="3" t="s">
        <v>5</v>
      </c>
      <c r="B9961" s="3">
        <v>1999</v>
      </c>
      <c r="C9961" s="3">
        <v>935</v>
      </c>
      <c r="E9961" s="3">
        <v>-4.1631451000000004</v>
      </c>
      <c r="F9961" s="3">
        <v>13.955887000000001</v>
      </c>
      <c r="G9961" s="3">
        <v>-0.17142859999999999</v>
      </c>
    </row>
    <row r="9962" spans="1:7">
      <c r="A9962" s="3" t="s">
        <v>5</v>
      </c>
      <c r="B9962" s="3">
        <v>2000</v>
      </c>
      <c r="C9962" s="3">
        <v>935</v>
      </c>
      <c r="E9962" s="3">
        <v>-2.9289322000000002</v>
      </c>
      <c r="F9962" s="3">
        <v>15.183558</v>
      </c>
      <c r="G9962" s="3">
        <v>2.9777779999999998</v>
      </c>
    </row>
    <row r="9963" spans="1:7">
      <c r="A9963" s="3" t="s">
        <v>5</v>
      </c>
      <c r="B9963" s="3">
        <v>2000</v>
      </c>
      <c r="C9963" s="3">
        <v>935</v>
      </c>
      <c r="E9963" s="3">
        <v>-2.9289322000000002</v>
      </c>
      <c r="F9963" s="3">
        <v>15.183558</v>
      </c>
      <c r="G9963" s="3">
        <v>1.5833330000000001</v>
      </c>
    </row>
    <row r="9964" spans="1:7">
      <c r="A9964" s="3" t="s">
        <v>5</v>
      </c>
      <c r="B9964" s="3">
        <v>2000</v>
      </c>
      <c r="C9964" s="3">
        <v>935</v>
      </c>
      <c r="E9964" s="3">
        <v>-2.9289322000000002</v>
      </c>
      <c r="F9964" s="3">
        <v>15.183558</v>
      </c>
      <c r="G9964" s="3">
        <v>3.023809</v>
      </c>
    </row>
    <row r="9965" spans="1:7">
      <c r="A9965" s="3" t="s">
        <v>5</v>
      </c>
      <c r="B9965" s="3">
        <v>2000</v>
      </c>
      <c r="C9965" s="3">
        <v>935</v>
      </c>
      <c r="E9965" s="3">
        <v>-2.9289322000000002</v>
      </c>
      <c r="F9965" s="3">
        <v>15.183558</v>
      </c>
      <c r="G9965" s="3">
        <v>3.023809</v>
      </c>
    </row>
    <row r="9966" spans="1:7">
      <c r="A9966" s="3" t="s">
        <v>5</v>
      </c>
      <c r="B9966" s="3">
        <v>2000</v>
      </c>
      <c r="C9966" s="3">
        <v>935</v>
      </c>
      <c r="E9966" s="3">
        <v>-2.9289322000000002</v>
      </c>
      <c r="F9966" s="3">
        <v>15.183558</v>
      </c>
      <c r="G9966" s="3">
        <v>2.9619049999999998</v>
      </c>
    </row>
    <row r="9967" spans="1:7">
      <c r="A9967" s="3" t="s">
        <v>5</v>
      </c>
      <c r="B9967" s="3">
        <v>2000</v>
      </c>
      <c r="C9967" s="3">
        <v>935</v>
      </c>
      <c r="E9967" s="3">
        <v>-2.9289322000000002</v>
      </c>
      <c r="F9967" s="3">
        <v>15.183558</v>
      </c>
      <c r="G9967" s="3">
        <v>2.4714290000000001</v>
      </c>
    </row>
    <row r="9968" spans="1:7">
      <c r="A9968" s="3" t="s">
        <v>5</v>
      </c>
      <c r="B9968" s="3">
        <v>2000</v>
      </c>
      <c r="C9968" s="3">
        <v>935</v>
      </c>
      <c r="E9968" s="3">
        <v>-2.9289322000000002</v>
      </c>
      <c r="F9968" s="3">
        <v>15.183558</v>
      </c>
      <c r="G9968" s="3">
        <v>3.2777780000000001</v>
      </c>
    </row>
    <row r="9969" spans="1:7">
      <c r="A9969" s="3" t="s">
        <v>5</v>
      </c>
      <c r="B9969" s="3">
        <v>2000</v>
      </c>
      <c r="C9969" s="3">
        <v>935</v>
      </c>
      <c r="E9969" s="3">
        <v>-2.9289322000000002</v>
      </c>
      <c r="F9969" s="3">
        <v>15.183558</v>
      </c>
      <c r="G9969" s="3">
        <v>2.5499999999999998</v>
      </c>
    </row>
    <row r="9970" spans="1:7">
      <c r="A9970" s="3" t="s">
        <v>5</v>
      </c>
      <c r="B9970" s="3">
        <v>2000</v>
      </c>
      <c r="C9970" s="3">
        <v>935</v>
      </c>
      <c r="E9970" s="3">
        <v>-2.9289322000000002</v>
      </c>
      <c r="F9970" s="3">
        <v>15.183558</v>
      </c>
      <c r="G9970" s="3">
        <v>3.2529409999999999</v>
      </c>
    </row>
    <row r="9971" spans="1:7">
      <c r="A9971" s="3" t="s">
        <v>5</v>
      </c>
      <c r="B9971" s="3">
        <v>2000</v>
      </c>
      <c r="C9971" s="3">
        <v>935</v>
      </c>
      <c r="E9971" s="3">
        <v>-2.9289322000000002</v>
      </c>
      <c r="F9971" s="3">
        <v>15.183558</v>
      </c>
      <c r="G9971" s="3">
        <v>3.2529409999999999</v>
      </c>
    </row>
    <row r="9972" spans="1:7">
      <c r="A9972" s="3" t="s">
        <v>5</v>
      </c>
      <c r="B9972" s="3">
        <v>2000</v>
      </c>
      <c r="C9972" s="3">
        <v>935</v>
      </c>
      <c r="E9972" s="3">
        <v>-2.9289322000000002</v>
      </c>
      <c r="F9972" s="3">
        <v>15.183558</v>
      </c>
      <c r="G9972" s="3">
        <v>3.3111109999999999</v>
      </c>
    </row>
    <row r="9973" spans="1:7">
      <c r="A9973" s="3" t="s">
        <v>5</v>
      </c>
      <c r="B9973" s="3">
        <v>2000</v>
      </c>
      <c r="C9973" s="3">
        <v>935</v>
      </c>
      <c r="E9973" s="3">
        <v>-2.9289322000000002</v>
      </c>
      <c r="F9973" s="3">
        <v>15.183558</v>
      </c>
      <c r="G9973" s="3">
        <v>2.8142860000000001</v>
      </c>
    </row>
    <row r="9974" spans="1:7">
      <c r="A9974" s="3" t="s">
        <v>5</v>
      </c>
      <c r="B9974" s="3">
        <v>2001</v>
      </c>
      <c r="C9974" s="3">
        <v>935</v>
      </c>
      <c r="E9974" s="3">
        <v>-3.3222206000000001</v>
      </c>
      <c r="F9974" s="3">
        <v>16.989474999999999</v>
      </c>
    </row>
    <row r="9975" spans="1:7">
      <c r="A9975" s="3" t="s">
        <v>5</v>
      </c>
      <c r="B9975" s="3">
        <v>2001</v>
      </c>
      <c r="C9975" s="3">
        <v>935</v>
      </c>
      <c r="E9975" s="3">
        <v>-3.3222206000000001</v>
      </c>
      <c r="F9975" s="3">
        <v>16.989474999999999</v>
      </c>
    </row>
    <row r="9976" spans="1:7">
      <c r="A9976" s="3" t="s">
        <v>5</v>
      </c>
      <c r="B9976" s="3">
        <v>2001</v>
      </c>
      <c r="C9976" s="3">
        <v>935</v>
      </c>
      <c r="E9976" s="3">
        <v>-3.3222206000000001</v>
      </c>
      <c r="F9976" s="3">
        <v>16.989474999999999</v>
      </c>
      <c r="G9976" s="3">
        <v>3.9449999999999998</v>
      </c>
    </row>
    <row r="9977" spans="1:7">
      <c r="A9977" s="3" t="s">
        <v>5</v>
      </c>
      <c r="B9977" s="3">
        <v>2001</v>
      </c>
      <c r="C9977" s="3">
        <v>935</v>
      </c>
      <c r="E9977" s="3">
        <v>-3.3222206000000001</v>
      </c>
      <c r="F9977" s="3">
        <v>16.989474999999999</v>
      </c>
      <c r="G9977" s="3">
        <v>3.9449999999999998</v>
      </c>
    </row>
    <row r="9978" spans="1:7">
      <c r="A9978" s="3" t="s">
        <v>5</v>
      </c>
      <c r="B9978" s="3">
        <v>2001</v>
      </c>
      <c r="C9978" s="3">
        <v>935</v>
      </c>
      <c r="E9978" s="3">
        <v>-3.3222206000000001</v>
      </c>
      <c r="F9978" s="3">
        <v>16.989474999999999</v>
      </c>
      <c r="G9978" s="3">
        <v>3.8954550000000001</v>
      </c>
    </row>
    <row r="9979" spans="1:7">
      <c r="A9979" s="3" t="s">
        <v>5</v>
      </c>
      <c r="B9979" s="3">
        <v>2001</v>
      </c>
      <c r="C9979" s="3">
        <v>935</v>
      </c>
      <c r="E9979" s="3">
        <v>-3.3222206000000001</v>
      </c>
      <c r="F9979" s="3">
        <v>16.989474999999999</v>
      </c>
      <c r="G9979" s="3">
        <v>3.8954550000000001</v>
      </c>
    </row>
    <row r="9980" spans="1:7">
      <c r="A9980" s="3" t="s">
        <v>5</v>
      </c>
      <c r="B9980" s="3">
        <v>2001</v>
      </c>
      <c r="C9980" s="3">
        <v>935</v>
      </c>
      <c r="E9980" s="3">
        <v>-3.3222206000000001</v>
      </c>
      <c r="F9980" s="3">
        <v>16.989474999999999</v>
      </c>
      <c r="G9980" s="3">
        <v>3.838889</v>
      </c>
    </row>
    <row r="9981" spans="1:7">
      <c r="A9981" s="3" t="s">
        <v>5</v>
      </c>
      <c r="B9981" s="3">
        <v>2001</v>
      </c>
      <c r="C9981" s="3">
        <v>935</v>
      </c>
      <c r="E9981" s="3">
        <v>-3.3222206000000001</v>
      </c>
      <c r="F9981" s="3">
        <v>16.989474999999999</v>
      </c>
      <c r="G9981" s="3">
        <v>3.838889</v>
      </c>
    </row>
    <row r="9982" spans="1:7">
      <c r="A9982" s="3" t="s">
        <v>5</v>
      </c>
      <c r="B9982" s="3">
        <v>2001</v>
      </c>
      <c r="C9982" s="3">
        <v>935</v>
      </c>
      <c r="E9982" s="3">
        <v>-3.3222206000000001</v>
      </c>
      <c r="F9982" s="3">
        <v>16.989474999999999</v>
      </c>
      <c r="G9982" s="3">
        <v>3.8166669999999998</v>
      </c>
    </row>
    <row r="9983" spans="1:7">
      <c r="A9983" s="3" t="s">
        <v>5</v>
      </c>
      <c r="B9983" s="3">
        <v>2001</v>
      </c>
      <c r="C9983" s="3">
        <v>935</v>
      </c>
      <c r="E9983" s="3">
        <v>-3.3222206000000001</v>
      </c>
      <c r="F9983" s="3">
        <v>16.989474999999999</v>
      </c>
      <c r="G9983" s="3">
        <v>3.8166669999999998</v>
      </c>
    </row>
    <row r="9984" spans="1:7">
      <c r="A9984" s="3" t="s">
        <v>5</v>
      </c>
      <c r="B9984" s="3">
        <v>2001</v>
      </c>
      <c r="C9984" s="3">
        <v>935</v>
      </c>
      <c r="E9984" s="3">
        <v>-3.3222206000000001</v>
      </c>
      <c r="F9984" s="3">
        <v>16.989474999999999</v>
      </c>
      <c r="G9984" s="3">
        <v>3.3411770000000001</v>
      </c>
    </row>
    <row r="9985" spans="1:7">
      <c r="A9985" s="3" t="s">
        <v>5</v>
      </c>
      <c r="B9985" s="3">
        <v>2001</v>
      </c>
      <c r="C9985" s="3">
        <v>935</v>
      </c>
      <c r="E9985" s="3">
        <v>-3.3222206000000001</v>
      </c>
      <c r="F9985" s="3">
        <v>16.989474999999999</v>
      </c>
      <c r="G9985" s="3">
        <v>3.3411770000000001</v>
      </c>
    </row>
    <row r="9986" spans="1:7">
      <c r="A9986" s="3" t="s">
        <v>5</v>
      </c>
      <c r="B9986" s="3">
        <v>2002</v>
      </c>
      <c r="C9986" s="3">
        <v>935</v>
      </c>
      <c r="E9986" s="3">
        <v>-5.0094060999999996</v>
      </c>
      <c r="F9986" s="3">
        <v>22.705947999999999</v>
      </c>
      <c r="G9986" s="3">
        <v>3.8684210000000001</v>
      </c>
    </row>
    <row r="9987" spans="1:7">
      <c r="A9987" s="3" t="s">
        <v>5</v>
      </c>
      <c r="B9987" s="3">
        <v>2002</v>
      </c>
      <c r="C9987" s="3">
        <v>935</v>
      </c>
      <c r="E9987" s="3">
        <v>-5.0094060999999996</v>
      </c>
      <c r="F9987" s="3">
        <v>22.705947999999999</v>
      </c>
      <c r="G9987" s="3">
        <v>3.8684210000000001</v>
      </c>
    </row>
    <row r="9988" spans="1:7">
      <c r="A9988" s="3" t="s">
        <v>5</v>
      </c>
      <c r="B9988" s="3">
        <v>2002</v>
      </c>
      <c r="C9988" s="3">
        <v>935</v>
      </c>
      <c r="E9988" s="3">
        <v>-5.0094060999999996</v>
      </c>
      <c r="F9988" s="3">
        <v>22.705947999999999</v>
      </c>
      <c r="G9988" s="3">
        <v>3.8421050000000001</v>
      </c>
    </row>
    <row r="9989" spans="1:7">
      <c r="A9989" s="3" t="s">
        <v>5</v>
      </c>
      <c r="B9989" s="3">
        <v>2002</v>
      </c>
      <c r="C9989" s="3">
        <v>935</v>
      </c>
      <c r="E9989" s="3">
        <v>-5.0094060999999996</v>
      </c>
      <c r="F9989" s="3">
        <v>22.705947999999999</v>
      </c>
      <c r="G9989" s="3">
        <v>3.8421050000000001</v>
      </c>
    </row>
    <row r="9990" spans="1:7">
      <c r="A9990" s="3" t="s">
        <v>5</v>
      </c>
      <c r="B9990" s="3">
        <v>2002</v>
      </c>
      <c r="C9990" s="3">
        <v>935</v>
      </c>
      <c r="E9990" s="3">
        <v>-5.0094060999999996</v>
      </c>
      <c r="F9990" s="3">
        <v>22.705947999999999</v>
      </c>
      <c r="G9990" s="3">
        <v>3.9</v>
      </c>
    </row>
    <row r="9991" spans="1:7">
      <c r="A9991" s="3" t="s">
        <v>5</v>
      </c>
      <c r="B9991" s="3">
        <v>2002</v>
      </c>
      <c r="C9991" s="3">
        <v>935</v>
      </c>
      <c r="E9991" s="3">
        <v>-5.0094060999999996</v>
      </c>
      <c r="F9991" s="3">
        <v>22.705947999999999</v>
      </c>
      <c r="G9991" s="3">
        <v>3.9</v>
      </c>
    </row>
    <row r="9992" spans="1:7">
      <c r="A9992" s="3" t="s">
        <v>5</v>
      </c>
      <c r="B9992" s="3">
        <v>2002</v>
      </c>
      <c r="C9992" s="3">
        <v>935</v>
      </c>
      <c r="E9992" s="3">
        <v>-5.0094060999999996</v>
      </c>
      <c r="F9992" s="3">
        <v>22.705947999999999</v>
      </c>
      <c r="G9992" s="3">
        <v>3.8650000000000002</v>
      </c>
    </row>
    <row r="9993" spans="1:7">
      <c r="A9993" s="3" t="s">
        <v>5</v>
      </c>
      <c r="B9993" s="3">
        <v>2002</v>
      </c>
      <c r="C9993" s="3">
        <v>935</v>
      </c>
      <c r="E9993" s="3">
        <v>-5.0094060999999996</v>
      </c>
      <c r="F9993" s="3">
        <v>22.705947999999999</v>
      </c>
      <c r="G9993" s="3">
        <v>3.8650000000000002</v>
      </c>
    </row>
    <row r="9994" spans="1:7">
      <c r="A9994" s="3" t="s">
        <v>5</v>
      </c>
      <c r="B9994" s="3">
        <v>2002</v>
      </c>
      <c r="C9994" s="3">
        <v>935</v>
      </c>
      <c r="E9994" s="3">
        <v>-5.0094060999999996</v>
      </c>
      <c r="F9994" s="3">
        <v>22.705947999999999</v>
      </c>
      <c r="G9994" s="3">
        <v>3.61</v>
      </c>
    </row>
    <row r="9995" spans="1:7">
      <c r="A9995" s="3" t="s">
        <v>5</v>
      </c>
      <c r="B9995" s="3">
        <v>2002</v>
      </c>
      <c r="C9995" s="3">
        <v>935</v>
      </c>
      <c r="E9995" s="3">
        <v>-5.0094060999999996</v>
      </c>
      <c r="F9995" s="3">
        <v>22.705947999999999</v>
      </c>
      <c r="G9995" s="3">
        <v>3.61</v>
      </c>
    </row>
    <row r="9996" spans="1:7">
      <c r="A9996" s="3" t="s">
        <v>5</v>
      </c>
      <c r="B9996" s="3">
        <v>2002</v>
      </c>
      <c r="C9996" s="3">
        <v>935</v>
      </c>
      <c r="E9996" s="3">
        <v>-5.0094060999999996</v>
      </c>
      <c r="F9996" s="3">
        <v>22.705947999999999</v>
      </c>
      <c r="G9996" s="3">
        <v>3.2149999999999999</v>
      </c>
    </row>
    <row r="9997" spans="1:7">
      <c r="A9997" s="3" t="s">
        <v>5</v>
      </c>
      <c r="B9997" s="3">
        <v>2002</v>
      </c>
      <c r="C9997" s="3">
        <v>935</v>
      </c>
      <c r="E9997" s="3">
        <v>-5.0094060999999996</v>
      </c>
      <c r="F9997" s="3">
        <v>22.705947999999999</v>
      </c>
      <c r="G9997" s="3">
        <v>3.2149999999999999</v>
      </c>
    </row>
    <row r="9998" spans="1:7">
      <c r="A9998" s="3" t="s">
        <v>5</v>
      </c>
      <c r="B9998" s="3">
        <v>2003</v>
      </c>
      <c r="C9998" s="3">
        <v>935</v>
      </c>
      <c r="E9998" s="3">
        <v>-5.9490008000000003</v>
      </c>
      <c r="F9998" s="3">
        <v>25.831945000000001</v>
      </c>
      <c r="G9998" s="3">
        <v>3.7176469999999999</v>
      </c>
    </row>
    <row r="9999" spans="1:7">
      <c r="A9999" s="3" t="s">
        <v>5</v>
      </c>
      <c r="B9999" s="3">
        <v>2003</v>
      </c>
      <c r="C9999" s="3">
        <v>935</v>
      </c>
      <c r="E9999" s="3">
        <v>-5.9490008000000003</v>
      </c>
      <c r="F9999" s="3">
        <v>25.831945000000001</v>
      </c>
      <c r="G9999" s="3">
        <v>3.7176469999999999</v>
      </c>
    </row>
    <row r="10000" spans="1:7">
      <c r="A10000" s="3" t="s">
        <v>5</v>
      </c>
      <c r="B10000" s="3">
        <v>2003</v>
      </c>
      <c r="C10000" s="3">
        <v>935</v>
      </c>
      <c r="E10000" s="3">
        <v>-5.9490008000000003</v>
      </c>
      <c r="F10000" s="3">
        <v>25.831945000000001</v>
      </c>
      <c r="G10000" s="3">
        <v>3.6166670000000001</v>
      </c>
    </row>
    <row r="10001" spans="1:8">
      <c r="A10001" s="3" t="s">
        <v>5</v>
      </c>
      <c r="B10001" s="3">
        <v>2003</v>
      </c>
      <c r="C10001" s="3">
        <v>935</v>
      </c>
      <c r="E10001" s="3">
        <v>-5.9490008000000003</v>
      </c>
      <c r="F10001" s="3">
        <v>25.831945000000001</v>
      </c>
      <c r="G10001" s="3">
        <v>3.6166670000000001</v>
      </c>
    </row>
    <row r="10002" spans="1:8">
      <c r="A10002" s="3" t="s">
        <v>5</v>
      </c>
      <c r="B10002" s="3">
        <v>2003</v>
      </c>
      <c r="C10002" s="3">
        <v>935</v>
      </c>
      <c r="E10002" s="3">
        <v>-5.9490008000000003</v>
      </c>
      <c r="F10002" s="3">
        <v>25.831945000000001</v>
      </c>
      <c r="G10002" s="3">
        <v>3.3444449999999999</v>
      </c>
    </row>
    <row r="10003" spans="1:8">
      <c r="A10003" s="3" t="s">
        <v>5</v>
      </c>
      <c r="B10003" s="3">
        <v>2003</v>
      </c>
      <c r="C10003" s="3">
        <v>935</v>
      </c>
      <c r="E10003" s="3">
        <v>-5.9490008000000003</v>
      </c>
      <c r="F10003" s="3">
        <v>25.831945000000001</v>
      </c>
      <c r="G10003" s="3">
        <v>3.3444449999999999</v>
      </c>
    </row>
    <row r="10004" spans="1:8">
      <c r="A10004" s="3" t="s">
        <v>5</v>
      </c>
      <c r="B10004" s="3">
        <v>2003</v>
      </c>
      <c r="C10004" s="3">
        <v>935</v>
      </c>
      <c r="E10004" s="3">
        <v>-5.9490008000000003</v>
      </c>
      <c r="F10004" s="3">
        <v>25.831945000000001</v>
      </c>
      <c r="G10004" s="3">
        <v>3.242105</v>
      </c>
    </row>
    <row r="10005" spans="1:8">
      <c r="A10005" s="3" t="s">
        <v>5</v>
      </c>
      <c r="B10005" s="3">
        <v>2003</v>
      </c>
      <c r="C10005" s="3">
        <v>935</v>
      </c>
      <c r="E10005" s="3">
        <v>-5.9490008000000003</v>
      </c>
      <c r="F10005" s="3">
        <v>25.831945000000001</v>
      </c>
      <c r="G10005" s="3">
        <v>3.242105</v>
      </c>
    </row>
    <row r="10006" spans="1:8">
      <c r="A10006" s="3" t="s">
        <v>5</v>
      </c>
      <c r="B10006" s="3">
        <v>2003</v>
      </c>
      <c r="C10006" s="3">
        <v>935</v>
      </c>
      <c r="E10006" s="3">
        <v>-5.9490008000000003</v>
      </c>
      <c r="F10006" s="3">
        <v>25.831945000000001</v>
      </c>
      <c r="G10006" s="3">
        <v>3.135294</v>
      </c>
    </row>
    <row r="10007" spans="1:8">
      <c r="A10007" s="3" t="s">
        <v>5</v>
      </c>
      <c r="B10007" s="3">
        <v>2003</v>
      </c>
      <c r="C10007" s="3">
        <v>935</v>
      </c>
      <c r="E10007" s="3">
        <v>-5.9490008000000003</v>
      </c>
      <c r="F10007" s="3">
        <v>25.831945000000001</v>
      </c>
      <c r="G10007" s="3">
        <v>3.135294</v>
      </c>
    </row>
    <row r="10008" spans="1:8">
      <c r="A10008" s="3" t="s">
        <v>5</v>
      </c>
      <c r="B10008" s="3">
        <v>2003</v>
      </c>
      <c r="C10008" s="3">
        <v>935</v>
      </c>
      <c r="E10008" s="3">
        <v>-5.9490008000000003</v>
      </c>
      <c r="F10008" s="3">
        <v>25.831945000000001</v>
      </c>
      <c r="G10008" s="3">
        <v>3.1150000000000002</v>
      </c>
    </row>
    <row r="10009" spans="1:8">
      <c r="A10009" s="3" t="s">
        <v>5</v>
      </c>
      <c r="B10009" s="3">
        <v>2003</v>
      </c>
      <c r="C10009" s="3">
        <v>935</v>
      </c>
      <c r="E10009" s="3">
        <v>-5.9490008000000003</v>
      </c>
      <c r="F10009" s="3">
        <v>25.831945000000001</v>
      </c>
      <c r="G10009" s="3">
        <v>3.1150000000000002</v>
      </c>
    </row>
    <row r="10010" spans="1:8">
      <c r="A10010" s="3" t="s">
        <v>5</v>
      </c>
      <c r="B10010" s="3">
        <v>2004</v>
      </c>
      <c r="C10010" s="3">
        <v>935</v>
      </c>
      <c r="E10010" s="3">
        <v>-5.9641656999999997</v>
      </c>
      <c r="F10010" s="3">
        <v>28.169312000000001</v>
      </c>
      <c r="G10010" s="3">
        <v>3.8117649999999998</v>
      </c>
    </row>
    <row r="10011" spans="1:8">
      <c r="A10011" s="3" t="s">
        <v>5</v>
      </c>
      <c r="B10011" s="3">
        <v>2004</v>
      </c>
      <c r="C10011" s="3">
        <v>935</v>
      </c>
      <c r="E10011" s="3">
        <v>-5.9641656999999997</v>
      </c>
      <c r="F10011" s="3">
        <v>28.169312000000001</v>
      </c>
      <c r="G10011" s="3">
        <v>3.8117649999999998</v>
      </c>
    </row>
    <row r="10012" spans="1:8">
      <c r="A10012" s="3" t="s">
        <v>5</v>
      </c>
      <c r="B10012" s="3">
        <v>2004</v>
      </c>
      <c r="C10012" s="3">
        <v>935</v>
      </c>
      <c r="E10012" s="3">
        <v>-5.9641656999999997</v>
      </c>
      <c r="F10012" s="3">
        <v>28.169312000000001</v>
      </c>
      <c r="G10012" s="3">
        <v>3.765549</v>
      </c>
    </row>
    <row r="10013" spans="1:8">
      <c r="A10013" s="3" t="s">
        <v>5</v>
      </c>
      <c r="B10013" s="3">
        <v>2004</v>
      </c>
      <c r="C10013" s="3">
        <v>935</v>
      </c>
      <c r="E10013" s="3">
        <v>-5.9641656999999997</v>
      </c>
      <c r="F10013" s="3">
        <v>28.169312000000001</v>
      </c>
      <c r="G10013" s="3">
        <v>3.765549</v>
      </c>
    </row>
    <row r="10014" spans="1:8">
      <c r="A10014" s="3" t="s">
        <v>5</v>
      </c>
      <c r="B10014" s="3">
        <v>2004</v>
      </c>
      <c r="C10014" s="3">
        <v>935</v>
      </c>
      <c r="E10014" s="3">
        <v>-5.9641656999999997</v>
      </c>
      <c r="F10014" s="3">
        <v>28.169312000000001</v>
      </c>
      <c r="G10014" s="3">
        <v>3.7190279999999998</v>
      </c>
    </row>
    <row r="10015" spans="1:8">
      <c r="A10015" s="3" t="s">
        <v>5</v>
      </c>
      <c r="B10015" s="3">
        <v>2004</v>
      </c>
      <c r="C10015" s="3">
        <v>935</v>
      </c>
      <c r="E10015" s="3">
        <v>-5.9641656999999997</v>
      </c>
      <c r="F10015" s="3">
        <v>28.169312000000001</v>
      </c>
      <c r="G10015" s="3">
        <v>3.7190279999999998</v>
      </c>
      <c r="H10015" s="3">
        <v>-1.469838</v>
      </c>
    </row>
    <row r="10016" spans="1:8">
      <c r="A10016" s="3" t="s">
        <v>5</v>
      </c>
      <c r="B10016" s="3">
        <v>2004</v>
      </c>
      <c r="C10016" s="3">
        <v>935</v>
      </c>
      <c r="E10016" s="3">
        <v>-5.9641656999999997</v>
      </c>
      <c r="F10016" s="3">
        <v>28.169312000000001</v>
      </c>
      <c r="G10016" s="3">
        <v>3.7740610000000001</v>
      </c>
      <c r="H10016" s="3">
        <v>-1.469838</v>
      </c>
    </row>
    <row r="10017" spans="1:8">
      <c r="A10017" s="3" t="s">
        <v>5</v>
      </c>
      <c r="B10017" s="3">
        <v>2004</v>
      </c>
      <c r="C10017" s="3">
        <v>935</v>
      </c>
      <c r="E10017" s="3">
        <v>-5.9641656999999997</v>
      </c>
      <c r="F10017" s="3">
        <v>28.169312000000001</v>
      </c>
      <c r="G10017" s="3">
        <v>3.7740610000000001</v>
      </c>
      <c r="H10017" s="3">
        <v>-1.060135</v>
      </c>
    </row>
    <row r="10018" spans="1:8">
      <c r="A10018" s="3" t="s">
        <v>5</v>
      </c>
      <c r="B10018" s="3">
        <v>2004</v>
      </c>
      <c r="C10018" s="3">
        <v>935</v>
      </c>
      <c r="E10018" s="3">
        <v>-5.9641656999999997</v>
      </c>
      <c r="F10018" s="3">
        <v>28.169312000000001</v>
      </c>
      <c r="G10018" s="3">
        <v>3.854965</v>
      </c>
      <c r="H10018" s="3">
        <v>-1.060135</v>
      </c>
    </row>
    <row r="10019" spans="1:8">
      <c r="A10019" s="3" t="s">
        <v>5</v>
      </c>
      <c r="B10019" s="3">
        <v>2004</v>
      </c>
      <c r="C10019" s="3">
        <v>935</v>
      </c>
      <c r="E10019" s="3">
        <v>-5.9641656999999997</v>
      </c>
      <c r="F10019" s="3">
        <v>28.169312000000001</v>
      </c>
      <c r="G10019" s="3">
        <v>3.854965</v>
      </c>
      <c r="H10019" s="3">
        <v>-1.322184</v>
      </c>
    </row>
    <row r="10020" spans="1:8">
      <c r="A10020" s="3" t="s">
        <v>5</v>
      </c>
      <c r="B10020" s="3">
        <v>2004</v>
      </c>
      <c r="C10020" s="3">
        <v>935</v>
      </c>
      <c r="E10020" s="3">
        <v>-5.9641656999999997</v>
      </c>
      <c r="F10020" s="3">
        <v>28.169312000000001</v>
      </c>
      <c r="G10020" s="3">
        <v>3.9499029999999999</v>
      </c>
      <c r="H10020" s="3">
        <v>-1.322184</v>
      </c>
    </row>
    <row r="10021" spans="1:8">
      <c r="A10021" s="3" t="s">
        <v>5</v>
      </c>
      <c r="B10021" s="3">
        <v>2004</v>
      </c>
      <c r="C10021" s="3">
        <v>935</v>
      </c>
      <c r="E10021" s="3">
        <v>-5.9641656999999997</v>
      </c>
      <c r="F10021" s="3">
        <v>28.169312000000001</v>
      </c>
      <c r="G10021" s="3">
        <v>3.9499029999999999</v>
      </c>
      <c r="H10021" s="3">
        <v>-1.1456999999999999</v>
      </c>
    </row>
    <row r="10022" spans="1:8">
      <c r="A10022" s="3" t="s">
        <v>5</v>
      </c>
      <c r="B10022" s="3">
        <v>2005</v>
      </c>
      <c r="C10022" s="3">
        <v>935</v>
      </c>
      <c r="E10022" s="3">
        <v>-2.0989580000000001</v>
      </c>
      <c r="F10022" s="3">
        <v>28.376137</v>
      </c>
      <c r="G10022" s="3">
        <v>4.0429180000000002</v>
      </c>
      <c r="H10022" s="3">
        <v>-0.28403349999999999</v>
      </c>
    </row>
    <row r="10023" spans="1:8">
      <c r="A10023" s="3" t="s">
        <v>5</v>
      </c>
      <c r="B10023" s="3">
        <v>2005</v>
      </c>
      <c r="C10023" s="3">
        <v>935</v>
      </c>
      <c r="E10023" s="3">
        <v>-2.0989580000000001</v>
      </c>
      <c r="F10023" s="3">
        <v>28.376137</v>
      </c>
      <c r="G10023" s="3">
        <v>4.0429180000000002</v>
      </c>
      <c r="H10023" s="3">
        <v>-0.75932809999999995</v>
      </c>
    </row>
    <row r="10024" spans="1:8">
      <c r="A10024" s="3" t="s">
        <v>5</v>
      </c>
      <c r="B10024" s="3">
        <v>2005</v>
      </c>
      <c r="C10024" s="3">
        <v>935</v>
      </c>
      <c r="E10024" s="3">
        <v>-2.0989580000000001</v>
      </c>
      <c r="F10024" s="3">
        <v>28.376137</v>
      </c>
      <c r="G10024" s="3">
        <v>4.0846140000000002</v>
      </c>
      <c r="H10024" s="3">
        <v>-0.75932809999999995</v>
      </c>
    </row>
    <row r="10025" spans="1:8">
      <c r="A10025" s="3" t="s">
        <v>5</v>
      </c>
      <c r="B10025" s="3">
        <v>2005</v>
      </c>
      <c r="C10025" s="3">
        <v>935</v>
      </c>
      <c r="E10025" s="3">
        <v>-2.0989580000000001</v>
      </c>
      <c r="F10025" s="3">
        <v>28.376137</v>
      </c>
      <c r="G10025" s="3">
        <v>4.0846140000000002</v>
      </c>
      <c r="H10025" s="3">
        <v>-0.38813409999999998</v>
      </c>
    </row>
    <row r="10026" spans="1:8">
      <c r="A10026" s="3" t="s">
        <v>5</v>
      </c>
      <c r="B10026" s="3">
        <v>2005</v>
      </c>
      <c r="C10026" s="3">
        <v>935</v>
      </c>
      <c r="E10026" s="3">
        <v>-2.0989580000000001</v>
      </c>
      <c r="F10026" s="3">
        <v>28.376137</v>
      </c>
      <c r="G10026" s="3">
        <v>4.0856640000000004</v>
      </c>
      <c r="H10026" s="3">
        <v>-0.38813409999999998</v>
      </c>
    </row>
    <row r="10027" spans="1:8">
      <c r="A10027" s="3" t="s">
        <v>5</v>
      </c>
      <c r="B10027" s="3">
        <v>2005</v>
      </c>
      <c r="C10027" s="3">
        <v>935</v>
      </c>
      <c r="E10027" s="3">
        <v>-2.0989580000000001</v>
      </c>
      <c r="F10027" s="3">
        <v>28.376137</v>
      </c>
      <c r="G10027" s="3">
        <v>4.0856640000000004</v>
      </c>
      <c r="H10027" s="3">
        <v>3.4386E-2</v>
      </c>
    </row>
    <row r="10028" spans="1:8">
      <c r="A10028" s="3" t="s">
        <v>5</v>
      </c>
      <c r="B10028" s="3">
        <v>2005</v>
      </c>
      <c r="C10028" s="3">
        <v>935</v>
      </c>
      <c r="E10028" s="3">
        <v>-2.0989580000000001</v>
      </c>
      <c r="F10028" s="3">
        <v>28.376137</v>
      </c>
      <c r="G10028" s="3">
        <v>4.2070220000000003</v>
      </c>
      <c r="H10028" s="3">
        <v>3.4386E-2</v>
      </c>
    </row>
    <row r="10029" spans="1:8">
      <c r="A10029" s="3" t="s">
        <v>5</v>
      </c>
      <c r="B10029" s="3">
        <v>2005</v>
      </c>
      <c r="C10029" s="3">
        <v>935</v>
      </c>
      <c r="E10029" s="3">
        <v>-2.0989580000000001</v>
      </c>
      <c r="F10029" s="3">
        <v>28.376137</v>
      </c>
      <c r="G10029" s="3">
        <v>4.2070220000000003</v>
      </c>
      <c r="H10029" s="3">
        <v>4.50365E-2</v>
      </c>
    </row>
    <row r="10030" spans="1:8">
      <c r="A10030" s="3" t="s">
        <v>5</v>
      </c>
      <c r="B10030" s="3">
        <v>2005</v>
      </c>
      <c r="C10030" s="3">
        <v>935</v>
      </c>
      <c r="E10030" s="3">
        <v>-2.0989580000000001</v>
      </c>
      <c r="F10030" s="3">
        <v>28.376137</v>
      </c>
      <c r="G10030" s="3">
        <v>4.3700749999999999</v>
      </c>
      <c r="H10030" s="3">
        <v>-2.9963299999999998E-2</v>
      </c>
    </row>
    <row r="10031" spans="1:8">
      <c r="A10031" s="3" t="s">
        <v>5</v>
      </c>
      <c r="B10031" s="3">
        <v>2005</v>
      </c>
      <c r="C10031" s="3">
        <v>935</v>
      </c>
      <c r="E10031" s="3">
        <v>-2.0989580000000001</v>
      </c>
      <c r="F10031" s="3">
        <v>28.376137</v>
      </c>
      <c r="G10031" s="3">
        <v>4.3700749999999999</v>
      </c>
      <c r="H10031" s="3">
        <v>-4.7547300000000001E-2</v>
      </c>
    </row>
    <row r="10032" spans="1:8">
      <c r="A10032" s="3" t="s">
        <v>5</v>
      </c>
      <c r="B10032" s="3">
        <v>2005</v>
      </c>
      <c r="C10032" s="3">
        <v>935</v>
      </c>
      <c r="E10032" s="3">
        <v>-2.0989580000000001</v>
      </c>
      <c r="F10032" s="3">
        <v>28.376137</v>
      </c>
      <c r="G10032" s="3">
        <v>4.332338</v>
      </c>
      <c r="H10032" s="3">
        <v>-4.7547300000000001E-2</v>
      </c>
    </row>
    <row r="10033" spans="1:8">
      <c r="A10033" s="3" t="s">
        <v>5</v>
      </c>
      <c r="B10033" s="3">
        <v>2005</v>
      </c>
      <c r="C10033" s="3">
        <v>935</v>
      </c>
      <c r="E10033" s="3">
        <v>-2.0989580000000001</v>
      </c>
      <c r="F10033" s="3">
        <v>28.376137</v>
      </c>
      <c r="G10033" s="3">
        <v>4.332338</v>
      </c>
      <c r="H10033" s="3">
        <v>0.53715000000000002</v>
      </c>
    </row>
    <row r="10034" spans="1:8">
      <c r="A10034" s="3" t="s">
        <v>5</v>
      </c>
      <c r="B10034" s="3">
        <v>2006</v>
      </c>
      <c r="C10034" s="3">
        <v>935</v>
      </c>
      <c r="E10034" s="3">
        <v>-2.4319117000000001</v>
      </c>
      <c r="F10034" s="3">
        <v>27.706012999999999</v>
      </c>
      <c r="G10034" s="3">
        <v>4.2773830000000004</v>
      </c>
      <c r="H10034" s="3">
        <v>0.53715000000000002</v>
      </c>
    </row>
    <row r="10035" spans="1:8">
      <c r="A10035" s="3" t="s">
        <v>5</v>
      </c>
      <c r="B10035" s="3">
        <v>2006</v>
      </c>
      <c r="C10035" s="3">
        <v>935</v>
      </c>
      <c r="E10035" s="3">
        <v>-2.4319117000000001</v>
      </c>
      <c r="F10035" s="3">
        <v>27.706012999999999</v>
      </c>
      <c r="G10035" s="3">
        <v>4.2773830000000004</v>
      </c>
      <c r="H10035" s="3">
        <v>8.4141000000000007E-3</v>
      </c>
    </row>
    <row r="10036" spans="1:8">
      <c r="A10036" s="3" t="s">
        <v>5</v>
      </c>
      <c r="B10036" s="3">
        <v>2006</v>
      </c>
      <c r="C10036" s="3">
        <v>935</v>
      </c>
      <c r="E10036" s="3">
        <v>-2.4319117000000001</v>
      </c>
      <c r="F10036" s="3">
        <v>27.706012999999999</v>
      </c>
      <c r="G10036" s="3">
        <v>4.4345150000000002</v>
      </c>
      <c r="H10036" s="3">
        <v>8.4141000000000007E-3</v>
      </c>
    </row>
    <row r="10037" spans="1:8">
      <c r="A10037" s="3" t="s">
        <v>5</v>
      </c>
      <c r="B10037" s="3">
        <v>2006</v>
      </c>
      <c r="C10037" s="3">
        <v>935</v>
      </c>
      <c r="E10037" s="3">
        <v>-2.4319117000000001</v>
      </c>
      <c r="F10037" s="3">
        <v>27.706012999999999</v>
      </c>
      <c r="G10037" s="3">
        <v>4.4345150000000002</v>
      </c>
      <c r="H10037" s="3">
        <v>-0.17570269999999999</v>
      </c>
    </row>
    <row r="10038" spans="1:8">
      <c r="A10038" s="3" t="s">
        <v>5</v>
      </c>
      <c r="B10038" s="3">
        <v>2006</v>
      </c>
      <c r="C10038" s="3">
        <v>935</v>
      </c>
      <c r="E10038" s="3">
        <v>-2.4319117000000001</v>
      </c>
      <c r="F10038" s="3">
        <v>27.706012999999999</v>
      </c>
      <c r="G10038" s="3">
        <v>4.744821</v>
      </c>
      <c r="H10038" s="3">
        <v>-0.17570269999999999</v>
      </c>
    </row>
    <row r="10039" spans="1:8">
      <c r="A10039" s="3" t="s">
        <v>5</v>
      </c>
      <c r="B10039" s="3">
        <v>2006</v>
      </c>
      <c r="C10039" s="3">
        <v>935</v>
      </c>
      <c r="E10039" s="3">
        <v>-2.4319117000000001</v>
      </c>
      <c r="F10039" s="3">
        <v>27.706012999999999</v>
      </c>
      <c r="G10039" s="3">
        <v>4.744821</v>
      </c>
      <c r="H10039" s="3">
        <v>-0.28249780000000002</v>
      </c>
    </row>
    <row r="10040" spans="1:8">
      <c r="A10040" s="3" t="s">
        <v>5</v>
      </c>
      <c r="B10040" s="3">
        <v>2006</v>
      </c>
      <c r="C10040" s="3">
        <v>935</v>
      </c>
      <c r="E10040" s="3">
        <v>-2.4319117000000001</v>
      </c>
      <c r="F10040" s="3">
        <v>27.706012999999999</v>
      </c>
      <c r="G10040" s="3">
        <v>4.8053559999999997</v>
      </c>
      <c r="H10040" s="3">
        <v>-0.28249780000000002</v>
      </c>
    </row>
    <row r="10041" spans="1:8">
      <c r="A10041" s="3" t="s">
        <v>5</v>
      </c>
      <c r="B10041" s="3">
        <v>2006</v>
      </c>
      <c r="C10041" s="3">
        <v>935</v>
      </c>
      <c r="E10041" s="3">
        <v>-2.4319117000000001</v>
      </c>
      <c r="F10041" s="3">
        <v>27.706012999999999</v>
      </c>
      <c r="G10041" s="3">
        <v>4.8053559999999997</v>
      </c>
      <c r="H10041" s="3">
        <v>-0.45578859999999999</v>
      </c>
    </row>
    <row r="10042" spans="1:8">
      <c r="A10042" s="3" t="s">
        <v>5</v>
      </c>
      <c r="B10042" s="3">
        <v>2006</v>
      </c>
      <c r="C10042" s="3">
        <v>935</v>
      </c>
      <c r="E10042" s="3">
        <v>-2.4319117000000001</v>
      </c>
      <c r="F10042" s="3">
        <v>27.706012999999999</v>
      </c>
      <c r="G10042" s="3">
        <v>4.9353899999999999</v>
      </c>
      <c r="H10042" s="3">
        <v>-0.45578859999999999</v>
      </c>
    </row>
    <row r="10043" spans="1:8">
      <c r="A10043" s="3" t="s">
        <v>5</v>
      </c>
      <c r="B10043" s="3">
        <v>2006</v>
      </c>
      <c r="C10043" s="3">
        <v>935</v>
      </c>
      <c r="E10043" s="3">
        <v>-2.4319117000000001</v>
      </c>
      <c r="F10043" s="3">
        <v>27.706012999999999</v>
      </c>
      <c r="G10043" s="3">
        <v>4.9353899999999999</v>
      </c>
      <c r="H10043" s="3">
        <v>-0.80155279999999995</v>
      </c>
    </row>
    <row r="10044" spans="1:8">
      <c r="A10044" s="3" t="s">
        <v>5</v>
      </c>
      <c r="B10044" s="3">
        <v>2006</v>
      </c>
      <c r="C10044" s="3">
        <v>935</v>
      </c>
      <c r="E10044" s="3">
        <v>-2.4319117000000001</v>
      </c>
      <c r="F10044" s="3">
        <v>27.706012999999999</v>
      </c>
      <c r="G10044" s="3">
        <v>4.8150389999999996</v>
      </c>
      <c r="H10044" s="3">
        <v>-0.80155279999999995</v>
      </c>
    </row>
    <row r="10045" spans="1:8">
      <c r="A10045" s="3" t="s">
        <v>5</v>
      </c>
      <c r="B10045" s="3">
        <v>2006</v>
      </c>
      <c r="C10045" s="3">
        <v>935</v>
      </c>
      <c r="E10045" s="3">
        <v>-2.4319117000000001</v>
      </c>
      <c r="F10045" s="3">
        <v>27.706012999999999</v>
      </c>
      <c r="G10045" s="3">
        <v>4.8150389999999996</v>
      </c>
      <c r="H10045" s="3">
        <v>-0.92997719999999995</v>
      </c>
    </row>
    <row r="10046" spans="1:8">
      <c r="A10046" s="3" t="s">
        <v>5</v>
      </c>
      <c r="B10046" s="3">
        <v>2007</v>
      </c>
      <c r="C10046" s="3">
        <v>935</v>
      </c>
      <c r="E10046" s="3">
        <v>-1.5964046000000001</v>
      </c>
      <c r="F10046" s="3">
        <v>27.561195000000001</v>
      </c>
      <c r="G10046" s="3">
        <v>4.6490580000000001</v>
      </c>
      <c r="H10046" s="3">
        <v>-0.92997719999999995</v>
      </c>
    </row>
    <row r="10047" spans="1:8">
      <c r="A10047" s="3" t="s">
        <v>5</v>
      </c>
      <c r="B10047" s="3">
        <v>2007</v>
      </c>
      <c r="C10047" s="3">
        <v>935</v>
      </c>
      <c r="E10047" s="3">
        <v>-1.5964046000000001</v>
      </c>
      <c r="F10047" s="3">
        <v>27.561195000000001</v>
      </c>
      <c r="G10047" s="3">
        <v>4.6490580000000001</v>
      </c>
      <c r="H10047" s="3">
        <v>-1.2274659999999999</v>
      </c>
    </row>
    <row r="10048" spans="1:8">
      <c r="A10048" s="3" t="s">
        <v>5</v>
      </c>
      <c r="B10048" s="3">
        <v>2007</v>
      </c>
      <c r="C10048" s="3">
        <v>935</v>
      </c>
      <c r="D10048" s="3">
        <v>3.8934761999999998</v>
      </c>
      <c r="E10048" s="3">
        <v>-1.5964046000000001</v>
      </c>
      <c r="F10048" s="3">
        <v>27.561195000000001</v>
      </c>
      <c r="G10048" s="3">
        <v>4.7223249999999997</v>
      </c>
      <c r="H10048" s="3">
        <v>-1.2274659999999999</v>
      </c>
    </row>
    <row r="10049" spans="1:8">
      <c r="A10049" s="3" t="s">
        <v>5</v>
      </c>
      <c r="B10049" s="3">
        <v>2007</v>
      </c>
      <c r="C10049" s="3">
        <v>935</v>
      </c>
      <c r="D10049" s="3">
        <v>4.1305714</v>
      </c>
      <c r="E10049" s="3">
        <v>-1.5964046000000001</v>
      </c>
      <c r="F10049" s="3">
        <v>27.561195000000001</v>
      </c>
      <c r="G10049" s="3">
        <v>4.7223249999999997</v>
      </c>
      <c r="H10049" s="3">
        <v>-0.2510191</v>
      </c>
    </row>
    <row r="10050" spans="1:8">
      <c r="A10050" s="3" t="s">
        <v>5</v>
      </c>
      <c r="B10050" s="3">
        <v>2007</v>
      </c>
      <c r="C10050" s="3">
        <v>935</v>
      </c>
      <c r="D10050" s="3">
        <v>4.2417825999999996</v>
      </c>
      <c r="E10050" s="3">
        <v>-1.5964046000000001</v>
      </c>
      <c r="F10050" s="3">
        <v>27.561195000000001</v>
      </c>
      <c r="G10050" s="3">
        <v>4.7717749999999999</v>
      </c>
      <c r="H10050" s="3">
        <v>-0.2510191</v>
      </c>
    </row>
    <row r="10051" spans="1:8">
      <c r="A10051" s="3" t="s">
        <v>5</v>
      </c>
      <c r="B10051" s="3">
        <v>2007</v>
      </c>
      <c r="C10051" s="3">
        <v>935</v>
      </c>
      <c r="D10051" s="3">
        <v>4.5969047999999999</v>
      </c>
      <c r="E10051" s="3">
        <v>-1.5964046000000001</v>
      </c>
      <c r="F10051" s="3">
        <v>27.561195000000001</v>
      </c>
      <c r="G10051" s="3">
        <v>4.7938090000000004</v>
      </c>
      <c r="H10051" s="3">
        <v>1.42436E-2</v>
      </c>
    </row>
    <row r="10052" spans="1:8">
      <c r="A10052" s="3" t="s">
        <v>5</v>
      </c>
      <c r="B10052" s="3">
        <v>2007</v>
      </c>
      <c r="C10052" s="3">
        <v>935</v>
      </c>
      <c r="D10052" s="3">
        <v>4.6585000000000001</v>
      </c>
      <c r="E10052" s="3">
        <v>-1.5964046000000001</v>
      </c>
      <c r="F10052" s="3">
        <v>27.561195000000001</v>
      </c>
      <c r="G10052" s="3">
        <v>4.7633289999999997</v>
      </c>
      <c r="H10052" s="3">
        <v>-0.1859025</v>
      </c>
    </row>
    <row r="10053" spans="1:8">
      <c r="A10053" s="3" t="s">
        <v>5</v>
      </c>
      <c r="B10053" s="3">
        <v>2007</v>
      </c>
      <c r="C10053" s="3">
        <v>935</v>
      </c>
      <c r="D10053" s="3">
        <v>4.5546956999999999</v>
      </c>
      <c r="E10053" s="3">
        <v>-1.5964046000000001</v>
      </c>
      <c r="F10053" s="3">
        <v>27.561195000000001</v>
      </c>
      <c r="G10053" s="3">
        <v>4.8178359999999998</v>
      </c>
      <c r="H10053" s="3">
        <v>-0.19261780000000001</v>
      </c>
    </row>
    <row r="10054" spans="1:8">
      <c r="A10054" s="3" t="s">
        <v>5</v>
      </c>
      <c r="B10054" s="3">
        <v>2007</v>
      </c>
      <c r="C10054" s="3">
        <v>935</v>
      </c>
      <c r="D10054" s="3">
        <v>4.6041499999999997</v>
      </c>
      <c r="E10054" s="3">
        <v>-1.5964046000000001</v>
      </c>
      <c r="F10054" s="3">
        <v>27.561195000000001</v>
      </c>
      <c r="G10054" s="3">
        <v>4.913157</v>
      </c>
      <c r="H10054" s="3">
        <v>-4.5863000000000001E-2</v>
      </c>
    </row>
    <row r="10055" spans="1:8">
      <c r="A10055" s="3" t="s">
        <v>5</v>
      </c>
      <c r="B10055" s="3">
        <v>2007</v>
      </c>
      <c r="C10055" s="3">
        <v>935</v>
      </c>
      <c r="D10055" s="3">
        <v>4.5650870000000001</v>
      </c>
      <c r="E10055" s="3">
        <v>-1.5964046000000001</v>
      </c>
      <c r="F10055" s="3">
        <v>27.561195000000001</v>
      </c>
      <c r="G10055" s="3">
        <v>4.872001</v>
      </c>
      <c r="H10055" s="3">
        <v>-9.1516799999999995E-2</v>
      </c>
    </row>
    <row r="10056" spans="1:8">
      <c r="A10056" s="3" t="s">
        <v>5</v>
      </c>
      <c r="B10056" s="3">
        <v>2007</v>
      </c>
      <c r="C10056" s="3">
        <v>935</v>
      </c>
      <c r="D10056" s="3">
        <v>4.5816818000000001</v>
      </c>
      <c r="E10056" s="3">
        <v>-1.5964046000000001</v>
      </c>
      <c r="F10056" s="3">
        <v>27.561195000000001</v>
      </c>
      <c r="G10056" s="3">
        <v>4.7889920000000004</v>
      </c>
      <c r="H10056" s="3">
        <v>-7.0495500000000003E-2</v>
      </c>
    </row>
    <row r="10057" spans="1:8">
      <c r="A10057" s="3" t="s">
        <v>5</v>
      </c>
      <c r="B10057" s="3">
        <v>2007</v>
      </c>
      <c r="C10057" s="3">
        <v>935</v>
      </c>
      <c r="D10057" s="3">
        <v>4.7170952000000002</v>
      </c>
      <c r="E10057" s="3">
        <v>-1.5964046000000001</v>
      </c>
      <c r="F10057" s="3">
        <v>27.561195000000001</v>
      </c>
      <c r="G10057" s="3">
        <v>4.7371220000000003</v>
      </c>
      <c r="H10057" s="3">
        <v>-0.1701754</v>
      </c>
    </row>
    <row r="10058" spans="1:8">
      <c r="A10058" s="3" t="s">
        <v>5</v>
      </c>
      <c r="B10058" s="3">
        <v>2008</v>
      </c>
      <c r="C10058" s="3">
        <v>935</v>
      </c>
      <c r="D10058" s="3">
        <v>4.5998695999999999</v>
      </c>
      <c r="E10058" s="3">
        <v>-3.4291809999999999E-2</v>
      </c>
      <c r="F10058" s="3">
        <v>27.326725</v>
      </c>
      <c r="G10058" s="3">
        <v>5.1280979999999996</v>
      </c>
      <c r="H10058" s="3">
        <v>7.0299399999999998E-2</v>
      </c>
    </row>
    <row r="10059" spans="1:8">
      <c r="A10059" s="3" t="s">
        <v>5</v>
      </c>
      <c r="B10059" s="3">
        <v>2008</v>
      </c>
      <c r="C10059" s="3">
        <v>935</v>
      </c>
      <c r="D10059" s="3">
        <v>4.5788095000000002</v>
      </c>
      <c r="E10059" s="3">
        <v>-3.4291809999999999E-2</v>
      </c>
      <c r="F10059" s="3">
        <v>27.326725</v>
      </c>
      <c r="G10059" s="3">
        <v>4.9402889999999999</v>
      </c>
      <c r="H10059" s="3">
        <v>-4.8487799999999998E-2</v>
      </c>
    </row>
    <row r="10060" spans="1:8">
      <c r="A10060" s="3" t="s">
        <v>5</v>
      </c>
      <c r="B10060" s="3">
        <v>2008</v>
      </c>
      <c r="C10060" s="3">
        <v>935</v>
      </c>
      <c r="D10060" s="3">
        <v>4.7068570999999997</v>
      </c>
      <c r="E10060" s="3">
        <v>-3.4291809999999999E-2</v>
      </c>
      <c r="F10060" s="3">
        <v>27.326725</v>
      </c>
      <c r="G10060" s="3">
        <v>5.0766099999999996</v>
      </c>
      <c r="H10060" s="3">
        <v>0.19755610000000001</v>
      </c>
    </row>
    <row r="10061" spans="1:8">
      <c r="A10061" s="3" t="s">
        <v>5</v>
      </c>
      <c r="B10061" s="3">
        <v>2008</v>
      </c>
      <c r="C10061" s="3">
        <v>935</v>
      </c>
      <c r="D10061" s="3">
        <v>4.7638182000000002</v>
      </c>
      <c r="E10061" s="3">
        <v>-3.4291809999999999E-2</v>
      </c>
      <c r="F10061" s="3">
        <v>27.326725</v>
      </c>
      <c r="G10061" s="3">
        <v>5.0258130000000003</v>
      </c>
      <c r="H10061" s="3">
        <v>0.2580826</v>
      </c>
    </row>
    <row r="10062" spans="1:8">
      <c r="A10062" s="3" t="s">
        <v>5</v>
      </c>
      <c r="B10062" s="3">
        <v>2008</v>
      </c>
      <c r="C10062" s="3">
        <v>935</v>
      </c>
      <c r="D10062" s="3">
        <v>4.8409544999999996</v>
      </c>
      <c r="E10062" s="3">
        <v>-3.4291809999999999E-2</v>
      </c>
      <c r="F10062" s="3">
        <v>27.326725</v>
      </c>
      <c r="G10062" s="3">
        <v>5.0032569999999996</v>
      </c>
      <c r="H10062" s="3">
        <v>0.3793994</v>
      </c>
    </row>
    <row r="10063" spans="1:8">
      <c r="A10063" s="3" t="s">
        <v>5</v>
      </c>
      <c r="B10063" s="3">
        <v>2008</v>
      </c>
      <c r="C10063" s="3">
        <v>935</v>
      </c>
      <c r="D10063" s="3">
        <v>5.1485238000000004</v>
      </c>
      <c r="E10063" s="3">
        <v>-3.4291809999999999E-2</v>
      </c>
      <c r="F10063" s="3">
        <v>27.326725</v>
      </c>
      <c r="G10063" s="3">
        <v>4.9094980000000001</v>
      </c>
      <c r="H10063" s="3">
        <v>0.72209769999999995</v>
      </c>
    </row>
    <row r="10064" spans="1:8">
      <c r="A10064" s="3" t="s">
        <v>5</v>
      </c>
      <c r="B10064" s="3">
        <v>2008</v>
      </c>
      <c r="C10064" s="3">
        <v>935</v>
      </c>
      <c r="D10064" s="3">
        <v>4.9068261</v>
      </c>
      <c r="E10064" s="3">
        <v>-3.4291809999999999E-2</v>
      </c>
      <c r="F10064" s="3">
        <v>27.326725</v>
      </c>
      <c r="G10064" s="3">
        <v>4.6232879999999996</v>
      </c>
      <c r="H10064" s="3">
        <v>0.84761430000000004</v>
      </c>
    </row>
    <row r="10065" spans="1:8">
      <c r="A10065" s="3" t="s">
        <v>5</v>
      </c>
      <c r="B10065" s="3">
        <v>2008</v>
      </c>
      <c r="C10065" s="3">
        <v>935</v>
      </c>
      <c r="D10065" s="3">
        <v>4.4883332999999999</v>
      </c>
      <c r="E10065" s="3">
        <v>-3.4291809999999999E-2</v>
      </c>
      <c r="F10065" s="3">
        <v>27.326725</v>
      </c>
      <c r="G10065" s="3">
        <v>4.428979</v>
      </c>
      <c r="H10065" s="3">
        <v>0.78763269999999996</v>
      </c>
    </row>
    <row r="10066" spans="1:8">
      <c r="A10066" s="3" t="s">
        <v>5</v>
      </c>
      <c r="B10066" s="3">
        <v>2008</v>
      </c>
      <c r="C10066" s="3">
        <v>935</v>
      </c>
      <c r="D10066" s="3">
        <v>4.4365455000000003</v>
      </c>
      <c r="E10066" s="3">
        <v>-3.4291809999999999E-2</v>
      </c>
      <c r="F10066" s="3">
        <v>27.326725</v>
      </c>
      <c r="G10066" s="3">
        <v>4.1770040000000002</v>
      </c>
      <c r="H10066" s="3">
        <v>0.88719559999999997</v>
      </c>
    </row>
    <row r="10067" spans="1:8">
      <c r="A10067" s="3" t="s">
        <v>5</v>
      </c>
      <c r="B10067" s="3">
        <v>2008</v>
      </c>
      <c r="C10067" s="3">
        <v>935</v>
      </c>
      <c r="D10067" s="3">
        <v>4.5357390999999998</v>
      </c>
      <c r="E10067" s="3">
        <v>-3.4291809999999999E-2</v>
      </c>
      <c r="F10067" s="3">
        <v>27.326725</v>
      </c>
      <c r="G10067" s="3">
        <v>3.280675</v>
      </c>
      <c r="H10067" s="3">
        <v>0.90801330000000002</v>
      </c>
    </row>
    <row r="10068" spans="1:8">
      <c r="A10068" s="3" t="s">
        <v>5</v>
      </c>
      <c r="B10068" s="3">
        <v>2008</v>
      </c>
      <c r="C10068" s="3">
        <v>935</v>
      </c>
      <c r="D10068" s="3">
        <v>4.5220000000000002</v>
      </c>
      <c r="E10068" s="3">
        <v>-3.4291809999999999E-2</v>
      </c>
      <c r="F10068" s="3">
        <v>27.326725</v>
      </c>
      <c r="G10068" s="3">
        <v>2.6354350000000002</v>
      </c>
      <c r="H10068" s="3">
        <v>0.88234520000000005</v>
      </c>
    </row>
    <row r="10069" spans="1:8">
      <c r="A10069" s="3" t="s">
        <v>5</v>
      </c>
      <c r="B10069" s="3">
        <v>2008</v>
      </c>
      <c r="C10069" s="3">
        <v>935</v>
      </c>
      <c r="D10069" s="3">
        <v>4.2233913000000003</v>
      </c>
      <c r="E10069" s="3">
        <v>-3.4291809999999999E-2</v>
      </c>
      <c r="F10069" s="3">
        <v>27.326725</v>
      </c>
      <c r="G10069" s="3">
        <v>1.837979</v>
      </c>
      <c r="H10069" s="3">
        <v>-0.84906930000000003</v>
      </c>
    </row>
    <row r="10070" spans="1:8">
      <c r="A10070" s="3" t="s">
        <v>5</v>
      </c>
      <c r="B10070" s="3">
        <v>2009</v>
      </c>
      <c r="C10070" s="3">
        <v>935</v>
      </c>
      <c r="D10070" s="3">
        <v>4.1461363999999996</v>
      </c>
      <c r="E10070" s="3">
        <v>-1.4204006</v>
      </c>
      <c r="F10070" s="3">
        <v>28.119178999999999</v>
      </c>
      <c r="G10070" s="3">
        <v>2.2919429999999998</v>
      </c>
      <c r="H10070" s="3">
        <v>-0.90503310000000003</v>
      </c>
    </row>
    <row r="10071" spans="1:8">
      <c r="A10071" s="3" t="s">
        <v>5</v>
      </c>
      <c r="B10071" s="3">
        <v>2009</v>
      </c>
      <c r="C10071" s="3">
        <v>935</v>
      </c>
      <c r="D10071" s="3">
        <v>4.66615</v>
      </c>
      <c r="E10071" s="3">
        <v>-1.4204006</v>
      </c>
      <c r="F10071" s="3">
        <v>28.119178999999999</v>
      </c>
      <c r="G10071" s="3">
        <v>1.7298929999999999</v>
      </c>
      <c r="H10071" s="3">
        <v>0.24089279999999999</v>
      </c>
    </row>
    <row r="10072" spans="1:8">
      <c r="A10072" s="3" t="s">
        <v>5</v>
      </c>
      <c r="B10072" s="3">
        <v>2009</v>
      </c>
      <c r="C10072" s="3">
        <v>935</v>
      </c>
      <c r="D10072" s="3">
        <v>5.1588181999999998</v>
      </c>
      <c r="E10072" s="3">
        <v>-1.4204006</v>
      </c>
      <c r="F10072" s="3">
        <v>28.119178999999999</v>
      </c>
      <c r="G10072" s="3">
        <v>1.3974759999999999</v>
      </c>
      <c r="H10072" s="3">
        <v>-5.1180900000000001E-2</v>
      </c>
    </row>
    <row r="10073" spans="1:8">
      <c r="A10073" s="3" t="s">
        <v>5</v>
      </c>
      <c r="B10073" s="3">
        <v>2009</v>
      </c>
      <c r="C10073" s="3">
        <v>935</v>
      </c>
      <c r="D10073" s="3">
        <v>5.1755000000000004</v>
      </c>
      <c r="E10073" s="3">
        <v>-1.4204006</v>
      </c>
      <c r="F10073" s="3">
        <v>28.119178999999999</v>
      </c>
      <c r="G10073" s="3">
        <v>1.1405799999999999</v>
      </c>
      <c r="H10073" s="3">
        <v>-4.2171999999999999E-3</v>
      </c>
    </row>
    <row r="10074" spans="1:8">
      <c r="A10074" s="3" t="s">
        <v>5</v>
      </c>
      <c r="B10074" s="3">
        <v>2009</v>
      </c>
      <c r="C10074" s="3">
        <v>935</v>
      </c>
      <c r="D10074" s="3">
        <v>5.0386189999999997</v>
      </c>
      <c r="E10074" s="3">
        <v>-1.4204006</v>
      </c>
      <c r="F10074" s="3">
        <v>28.119178999999999</v>
      </c>
      <c r="G10074" s="3">
        <v>1.1484350000000001</v>
      </c>
      <c r="H10074" s="3">
        <v>-0.27349000000000001</v>
      </c>
    </row>
    <row r="10075" spans="1:8">
      <c r="A10075" s="3" t="s">
        <v>5</v>
      </c>
      <c r="B10075" s="3">
        <v>2009</v>
      </c>
      <c r="C10075" s="3">
        <v>935</v>
      </c>
      <c r="D10075" s="3">
        <v>5.1426818000000001</v>
      </c>
      <c r="E10075" s="3">
        <v>-1.4204006</v>
      </c>
      <c r="F10075" s="3">
        <v>28.119178999999999</v>
      </c>
      <c r="G10075" s="3">
        <v>1.0647850000000001</v>
      </c>
      <c r="H10075" s="3">
        <v>-0.28608030000000001</v>
      </c>
    </row>
    <row r="10076" spans="1:8">
      <c r="A10076" s="3" t="s">
        <v>5</v>
      </c>
      <c r="B10076" s="3">
        <v>2009</v>
      </c>
      <c r="C10076" s="3">
        <v>935</v>
      </c>
      <c r="D10076" s="3">
        <v>5.1357825999999998</v>
      </c>
      <c r="E10076" s="3">
        <v>-1.4204006</v>
      </c>
      <c r="F10076" s="3">
        <v>28.119178999999999</v>
      </c>
      <c r="G10076" s="3">
        <v>1.106366</v>
      </c>
      <c r="H10076" s="3">
        <v>-0.49332510000000002</v>
      </c>
    </row>
    <row r="10077" spans="1:8">
      <c r="A10077" s="3" t="s">
        <v>5</v>
      </c>
      <c r="B10077" s="3">
        <v>2009</v>
      </c>
      <c r="C10077" s="3">
        <v>935</v>
      </c>
      <c r="D10077" s="3">
        <v>4.8448570999999996</v>
      </c>
      <c r="E10077" s="3">
        <v>-1.4204006</v>
      </c>
      <c r="F10077" s="3">
        <v>28.119178999999999</v>
      </c>
      <c r="G10077" s="3">
        <v>1.2157439999999999</v>
      </c>
      <c r="H10077" s="3">
        <v>-0.48563089999999998</v>
      </c>
    </row>
    <row r="10078" spans="1:8">
      <c r="A10078" s="3" t="s">
        <v>5</v>
      </c>
      <c r="B10078" s="3">
        <v>2009</v>
      </c>
      <c r="C10078" s="3">
        <v>935</v>
      </c>
      <c r="D10078" s="3">
        <v>5.0502273000000004</v>
      </c>
      <c r="E10078" s="3">
        <v>-1.4204006</v>
      </c>
      <c r="F10078" s="3">
        <v>28.119178999999999</v>
      </c>
      <c r="G10078" s="3">
        <v>1.4430400000000001</v>
      </c>
      <c r="H10078" s="3">
        <v>-0.75298699999999996</v>
      </c>
    </row>
    <row r="10079" spans="1:8">
      <c r="A10079" s="3" t="s">
        <v>5</v>
      </c>
      <c r="B10079" s="3">
        <v>2009</v>
      </c>
      <c r="C10079" s="3">
        <v>935</v>
      </c>
      <c r="D10079" s="3">
        <v>4.4281363999999996</v>
      </c>
      <c r="E10079" s="3">
        <v>-1.4204006</v>
      </c>
      <c r="F10079" s="3">
        <v>28.119178999999999</v>
      </c>
      <c r="G10079" s="3">
        <v>1.3412249999999999</v>
      </c>
      <c r="H10079" s="3">
        <v>-1.027955</v>
      </c>
    </row>
    <row r="10080" spans="1:8">
      <c r="A10080" s="3" t="s">
        <v>5</v>
      </c>
      <c r="B10080" s="3">
        <v>2009</v>
      </c>
      <c r="C10080" s="3">
        <v>935</v>
      </c>
      <c r="D10080" s="3">
        <v>4.2050000000000001</v>
      </c>
      <c r="E10080" s="3">
        <v>-1.4204006</v>
      </c>
      <c r="F10080" s="3">
        <v>28.119178999999999</v>
      </c>
      <c r="G10080" s="3">
        <v>1.282483</v>
      </c>
      <c r="H10080" s="3">
        <v>-0.90325560000000005</v>
      </c>
    </row>
    <row r="10081" spans="1:8">
      <c r="A10081" s="3" t="s">
        <v>5</v>
      </c>
      <c r="B10081" s="3">
        <v>2009</v>
      </c>
      <c r="C10081" s="3">
        <v>935</v>
      </c>
      <c r="D10081" s="3">
        <v>3.9923478000000001</v>
      </c>
      <c r="E10081" s="3">
        <v>-1.4204006</v>
      </c>
      <c r="F10081" s="3">
        <v>28.119178999999999</v>
      </c>
      <c r="G10081" s="3">
        <v>1.4838789999999999</v>
      </c>
      <c r="H10081" s="3">
        <v>-0.84086669999999997</v>
      </c>
    </row>
    <row r="10082" spans="1:8">
      <c r="A10082" s="3" t="s">
        <v>5</v>
      </c>
      <c r="B10082" s="3">
        <v>2010</v>
      </c>
      <c r="C10082" s="3">
        <v>935</v>
      </c>
      <c r="D10082" s="3">
        <v>4.3081905000000003</v>
      </c>
      <c r="E10082" s="3">
        <v>-4.5470389999999998</v>
      </c>
      <c r="F10082" s="3">
        <v>33.357543999999997</v>
      </c>
      <c r="G10082" s="3">
        <v>2.8696630000000001</v>
      </c>
      <c r="H10082" s="3">
        <v>-0.88181350000000003</v>
      </c>
    </row>
    <row r="10083" spans="1:8">
      <c r="A10083" s="3" t="s">
        <v>5</v>
      </c>
      <c r="B10083" s="3">
        <v>2010</v>
      </c>
      <c r="C10083" s="3">
        <v>935</v>
      </c>
      <c r="D10083" s="3">
        <v>4.3586499999999999</v>
      </c>
      <c r="E10083" s="3">
        <v>-4.5470389999999998</v>
      </c>
      <c r="F10083" s="3">
        <v>33.357543999999997</v>
      </c>
      <c r="G10083" s="3">
        <v>2.8438219999999998</v>
      </c>
      <c r="H10083" s="3">
        <v>-2.8518050000000001</v>
      </c>
    </row>
    <row r="10084" spans="1:8">
      <c r="A10084" s="3" t="s">
        <v>5</v>
      </c>
      <c r="B10084" s="3">
        <v>2010</v>
      </c>
      <c r="C10084" s="3">
        <v>935</v>
      </c>
      <c r="D10084" s="3">
        <v>4.0687391000000002</v>
      </c>
      <c r="E10084" s="3">
        <v>-4.5470389999999998</v>
      </c>
      <c r="F10084" s="3">
        <v>33.357543999999997</v>
      </c>
      <c r="G10084" s="3">
        <v>2.7165729999999999</v>
      </c>
      <c r="H10084" s="3">
        <v>-0.24320249999999999</v>
      </c>
    </row>
    <row r="10085" spans="1:8">
      <c r="A10085" s="3" t="s">
        <v>5</v>
      </c>
      <c r="B10085" s="3">
        <v>2010</v>
      </c>
      <c r="C10085" s="3">
        <v>935</v>
      </c>
      <c r="D10085" s="3">
        <v>3.7430908999999999</v>
      </c>
      <c r="E10085" s="3">
        <v>-4.5470389999999998</v>
      </c>
      <c r="F10085" s="3">
        <v>33.357543999999997</v>
      </c>
      <c r="G10085" s="3">
        <v>2.6361680000000001</v>
      </c>
      <c r="H10085" s="3">
        <v>-0.3590333</v>
      </c>
    </row>
    <row r="10086" spans="1:8">
      <c r="A10086" s="3" t="s">
        <v>5</v>
      </c>
      <c r="B10086" s="3">
        <v>2010</v>
      </c>
      <c r="C10086" s="3">
        <v>935</v>
      </c>
      <c r="D10086" s="3">
        <v>3.8542857000000001</v>
      </c>
      <c r="E10086" s="3">
        <v>-4.5470389999999998</v>
      </c>
      <c r="F10086" s="3">
        <v>33.357543999999997</v>
      </c>
      <c r="G10086" s="3">
        <v>2.567358</v>
      </c>
      <c r="H10086" s="3">
        <v>-0.44679809999999998</v>
      </c>
    </row>
    <row r="10087" spans="1:8">
      <c r="A10087" s="3" t="s">
        <v>5</v>
      </c>
      <c r="B10087" s="3">
        <v>2010</v>
      </c>
      <c r="C10087" s="3">
        <v>935</v>
      </c>
      <c r="D10087" s="3">
        <v>4.2519545000000001</v>
      </c>
      <c r="E10087" s="3">
        <v>-4.5470389999999998</v>
      </c>
      <c r="F10087" s="3">
        <v>33.357543999999997</v>
      </c>
      <c r="G10087" s="3">
        <v>2.5884339999999999</v>
      </c>
      <c r="H10087" s="3">
        <v>-0.46610499999999999</v>
      </c>
    </row>
    <row r="10088" spans="1:8">
      <c r="A10088" s="3" t="s">
        <v>5</v>
      </c>
      <c r="B10088" s="3">
        <v>2010</v>
      </c>
      <c r="C10088" s="3">
        <v>935</v>
      </c>
      <c r="D10088" s="3">
        <v>3.9925454999999999</v>
      </c>
      <c r="E10088" s="3">
        <v>-4.5470389999999998</v>
      </c>
      <c r="F10088" s="3">
        <v>33.357543999999997</v>
      </c>
      <c r="G10088" s="3">
        <v>2.5825610000000001</v>
      </c>
      <c r="H10088" s="3">
        <v>-0.30382389999999998</v>
      </c>
    </row>
    <row r="10089" spans="1:8">
      <c r="A10089" s="3" t="s">
        <v>5</v>
      </c>
      <c r="B10089" s="3">
        <v>2010</v>
      </c>
      <c r="C10089" s="3">
        <v>935</v>
      </c>
      <c r="D10089" s="3">
        <v>3.5674090999999999</v>
      </c>
      <c r="E10089" s="3">
        <v>-4.5470389999999998</v>
      </c>
      <c r="F10089" s="3">
        <v>33.357543999999997</v>
      </c>
      <c r="G10089" s="3">
        <v>2.2969780000000002</v>
      </c>
      <c r="H10089" s="3">
        <v>-0.18865219999999999</v>
      </c>
    </row>
    <row r="10090" spans="1:8">
      <c r="A10090" s="3" t="s">
        <v>5</v>
      </c>
      <c r="B10090" s="3">
        <v>2010</v>
      </c>
      <c r="C10090" s="3">
        <v>935</v>
      </c>
      <c r="D10090" s="3">
        <v>3.3555000000000001</v>
      </c>
      <c r="E10090" s="3">
        <v>-4.5470389999999998</v>
      </c>
      <c r="F10090" s="3">
        <v>33.357543999999997</v>
      </c>
      <c r="G10090" s="3">
        <v>2.2184309999999998</v>
      </c>
      <c r="H10090" s="3">
        <v>-3.4488000000000001E-3</v>
      </c>
    </row>
    <row r="10091" spans="1:8">
      <c r="A10091" s="3" t="s">
        <v>5</v>
      </c>
      <c r="B10091" s="3">
        <v>2010</v>
      </c>
      <c r="C10091" s="3">
        <v>935</v>
      </c>
      <c r="D10091" s="3">
        <v>3.4529048000000002</v>
      </c>
      <c r="E10091" s="3">
        <v>-4.5470389999999998</v>
      </c>
      <c r="F10091" s="3">
        <v>33.357543999999997</v>
      </c>
      <c r="G10091" s="3">
        <v>2.2013919999999998</v>
      </c>
      <c r="H10091" s="3">
        <v>-0.1216769</v>
      </c>
    </row>
    <row r="10092" spans="1:8">
      <c r="A10092" s="3" t="s">
        <v>5</v>
      </c>
      <c r="B10092" s="3">
        <v>2010</v>
      </c>
      <c r="C10092" s="3">
        <v>935</v>
      </c>
      <c r="D10092" s="3">
        <v>3.6102726999999999</v>
      </c>
      <c r="E10092" s="3">
        <v>-4.5470389999999998</v>
      </c>
      <c r="F10092" s="3">
        <v>33.357543999999997</v>
      </c>
      <c r="G10092" s="3">
        <v>2.1672639999999999</v>
      </c>
      <c r="H10092" s="3">
        <v>-0.16056210000000001</v>
      </c>
    </row>
    <row r="10093" spans="1:8">
      <c r="A10093" s="3" t="s">
        <v>5</v>
      </c>
      <c r="B10093" s="3">
        <v>2010</v>
      </c>
      <c r="C10093" s="3">
        <v>935</v>
      </c>
      <c r="D10093" s="3">
        <v>3.8945652000000002</v>
      </c>
      <c r="E10093" s="3">
        <v>-4.5470389999999998</v>
      </c>
      <c r="F10093" s="3">
        <v>33.357543999999997</v>
      </c>
      <c r="G10093" s="3">
        <v>2.1905929999999998</v>
      </c>
      <c r="H10093" s="3">
        <v>-0.1586833</v>
      </c>
    </row>
    <row r="10094" spans="1:8">
      <c r="A10094" s="3" t="s">
        <v>5</v>
      </c>
      <c r="B10094" s="3">
        <v>2011</v>
      </c>
      <c r="C10094" s="3">
        <v>935</v>
      </c>
      <c r="D10094" s="3">
        <v>3.9353332999999999</v>
      </c>
      <c r="E10094" s="3">
        <v>-3.3487781999999999</v>
      </c>
      <c r="F10094" s="3">
        <v>37.070202000000002</v>
      </c>
      <c r="G10094" s="3">
        <v>3.0616400000000001</v>
      </c>
      <c r="H10094" s="3">
        <v>-0.11207110000000001</v>
      </c>
    </row>
    <row r="10095" spans="1:8">
      <c r="A10095" s="3" t="s">
        <v>5</v>
      </c>
      <c r="B10095" s="3">
        <v>2011</v>
      </c>
      <c r="C10095" s="3">
        <v>935</v>
      </c>
      <c r="D10095" s="3">
        <v>4.0033000000000003</v>
      </c>
      <c r="E10095" s="3">
        <v>-3.3487781999999999</v>
      </c>
      <c r="F10095" s="3">
        <v>37.070202000000002</v>
      </c>
      <c r="G10095" s="3">
        <v>2.9850059999999998</v>
      </c>
      <c r="H10095" s="3">
        <v>-3.9959099999999997E-2</v>
      </c>
    </row>
    <row r="10096" spans="1:8">
      <c r="A10096" s="3" t="s">
        <v>5</v>
      </c>
      <c r="B10096" s="3">
        <v>2011</v>
      </c>
      <c r="C10096" s="3">
        <v>935</v>
      </c>
      <c r="D10096" s="3">
        <v>4.0305217000000004</v>
      </c>
      <c r="E10096" s="3">
        <v>-3.3487781999999999</v>
      </c>
      <c r="F10096" s="3">
        <v>37.070202000000002</v>
      </c>
      <c r="G10096" s="3">
        <v>2.9424160000000001</v>
      </c>
      <c r="H10096" s="3">
        <v>0.15623780000000001</v>
      </c>
    </row>
    <row r="10097" spans="1:8">
      <c r="A10097" s="3" t="s">
        <v>5</v>
      </c>
      <c r="B10097" s="3">
        <v>2011</v>
      </c>
      <c r="C10097" s="3">
        <v>935</v>
      </c>
      <c r="D10097" s="3">
        <v>4.0871428999999999</v>
      </c>
      <c r="E10097" s="3">
        <v>-3.3487781999999999</v>
      </c>
      <c r="F10097" s="3">
        <v>37.070202000000002</v>
      </c>
      <c r="G10097" s="3">
        <v>2.8303470000000002</v>
      </c>
      <c r="H10097" s="3">
        <v>0.21049999999999999</v>
      </c>
    </row>
    <row r="10098" spans="1:8">
      <c r="A10098" s="3" t="s">
        <v>5</v>
      </c>
      <c r="B10098" s="3">
        <v>2011</v>
      </c>
      <c r="C10098" s="3">
        <v>935</v>
      </c>
      <c r="D10098" s="3">
        <v>3.8863636000000001</v>
      </c>
      <c r="E10098" s="3">
        <v>-3.3487781999999999</v>
      </c>
      <c r="F10098" s="3">
        <v>37.070202000000002</v>
      </c>
      <c r="G10098" s="3">
        <v>2.9094470000000001</v>
      </c>
      <c r="H10098" s="3">
        <v>-0.65003759999999999</v>
      </c>
    </row>
    <row r="10099" spans="1:8">
      <c r="A10099" s="3" t="s">
        <v>5</v>
      </c>
      <c r="B10099" s="3">
        <v>2011</v>
      </c>
      <c r="C10099" s="3">
        <v>935</v>
      </c>
      <c r="D10099" s="3">
        <v>3.7940909</v>
      </c>
      <c r="E10099" s="3">
        <v>-3.3487781999999999</v>
      </c>
      <c r="F10099" s="3">
        <v>37.070202000000002</v>
      </c>
      <c r="G10099" s="3">
        <v>2.8973089999999999</v>
      </c>
      <c r="H10099" s="3">
        <v>-0.53338269999999999</v>
      </c>
    </row>
    <row r="10100" spans="1:8">
      <c r="A10100" s="3" t="s">
        <v>5</v>
      </c>
      <c r="B10100" s="3">
        <v>2011</v>
      </c>
      <c r="C10100" s="3">
        <v>935</v>
      </c>
      <c r="D10100" s="3">
        <v>3.8650951999999998</v>
      </c>
      <c r="E10100" s="3">
        <v>-3.3487781999999999</v>
      </c>
      <c r="F10100" s="3">
        <v>37.070202000000002</v>
      </c>
      <c r="G10100" s="3">
        <v>2.746073</v>
      </c>
      <c r="H10100" s="3">
        <v>-0.4782169</v>
      </c>
    </row>
    <row r="10101" spans="1:8">
      <c r="A10101" s="3" t="s">
        <v>5</v>
      </c>
      <c r="B10101" s="3">
        <v>2011</v>
      </c>
      <c r="C10101" s="3">
        <v>935</v>
      </c>
      <c r="D10101" s="3">
        <v>3.4246086999999998</v>
      </c>
      <c r="E10101" s="3">
        <v>-3.3487781999999999</v>
      </c>
      <c r="F10101" s="3">
        <v>37.070202000000002</v>
      </c>
      <c r="G10101" s="3">
        <v>2.5090569999999999</v>
      </c>
      <c r="H10101" s="3">
        <v>-0.40470250000000002</v>
      </c>
    </row>
    <row r="10102" spans="1:8">
      <c r="A10102" s="3" t="s">
        <v>5</v>
      </c>
      <c r="B10102" s="3">
        <v>2011</v>
      </c>
      <c r="C10102" s="3">
        <v>935</v>
      </c>
      <c r="D10102" s="3">
        <v>3.0479544999999999</v>
      </c>
      <c r="E10102" s="3">
        <v>-3.3487781999999999</v>
      </c>
      <c r="F10102" s="3">
        <v>37.070202000000002</v>
      </c>
      <c r="G10102" s="3">
        <v>1.7764740000000001</v>
      </c>
      <c r="H10102" s="3">
        <v>-0.31345030000000002</v>
      </c>
    </row>
    <row r="10103" spans="1:8">
      <c r="A10103" s="3" t="s">
        <v>5</v>
      </c>
      <c r="B10103" s="3">
        <v>2011</v>
      </c>
      <c r="C10103" s="3">
        <v>935</v>
      </c>
      <c r="D10103" s="3">
        <v>3.2050000000000001</v>
      </c>
      <c r="E10103" s="3">
        <v>-3.3487781999999999</v>
      </c>
      <c r="F10103" s="3">
        <v>37.070202000000002</v>
      </c>
      <c r="G10103" s="3">
        <v>1.499819</v>
      </c>
      <c r="H10103" s="3">
        <v>-0.2134076</v>
      </c>
    </row>
    <row r="10104" spans="1:8">
      <c r="A10104" s="3" t="s">
        <v>5</v>
      </c>
      <c r="B10104" s="3">
        <v>2011</v>
      </c>
      <c r="C10104" s="3">
        <v>935</v>
      </c>
      <c r="D10104" s="3">
        <v>3.758</v>
      </c>
      <c r="E10104" s="3">
        <v>-3.3487781999999999</v>
      </c>
      <c r="F10104" s="3">
        <v>37.070202000000002</v>
      </c>
      <c r="G10104" s="3">
        <v>0.88833410000000002</v>
      </c>
      <c r="H10104" s="3">
        <v>-0.16912440000000001</v>
      </c>
    </row>
    <row r="10105" spans="1:8">
      <c r="A10105" s="3" t="s">
        <v>5</v>
      </c>
      <c r="B10105" s="3">
        <v>2011</v>
      </c>
      <c r="C10105" s="3">
        <v>935</v>
      </c>
      <c r="D10105" s="3">
        <v>3.7096363999999999</v>
      </c>
      <c r="E10105" s="3">
        <v>-3.3487781999999999</v>
      </c>
      <c r="F10105" s="3">
        <v>37.070202000000002</v>
      </c>
      <c r="G10105" s="3">
        <v>0.29531879999999999</v>
      </c>
      <c r="H10105" s="3">
        <v>-0.1053502</v>
      </c>
    </row>
    <row r="10106" spans="1:8">
      <c r="A10106" s="3" t="s">
        <v>5</v>
      </c>
      <c r="B10106" s="3">
        <v>2012</v>
      </c>
      <c r="C10106" s="3">
        <v>935</v>
      </c>
      <c r="D10106" s="3">
        <v>3.4374544999999999</v>
      </c>
      <c r="E10106" s="3">
        <v>-1.6584052</v>
      </c>
      <c r="F10106" s="3">
        <v>39.546143000000001</v>
      </c>
      <c r="G10106" s="3">
        <v>2.0319069999999999</v>
      </c>
      <c r="H10106" s="3">
        <v>-2.9723200000000002E-2</v>
      </c>
    </row>
    <row r="10107" spans="1:8">
      <c r="A10107" s="3" t="s">
        <v>5</v>
      </c>
      <c r="B10107" s="3">
        <v>2012</v>
      </c>
      <c r="C10107" s="3">
        <v>935</v>
      </c>
      <c r="D10107" s="3">
        <v>3.2589999999999999</v>
      </c>
      <c r="E10107" s="3">
        <v>-1.6584052</v>
      </c>
      <c r="F10107" s="3">
        <v>39.546143000000001</v>
      </c>
      <c r="G10107" s="3">
        <v>1.919176</v>
      </c>
      <c r="H10107" s="3">
        <v>0.1096705</v>
      </c>
    </row>
    <row r="10108" spans="1:8">
      <c r="A10108" s="3" t="s">
        <v>5</v>
      </c>
      <c r="B10108" s="3">
        <v>2012</v>
      </c>
      <c r="C10108" s="3">
        <v>935</v>
      </c>
      <c r="D10108" s="3">
        <v>3.4277272999999999</v>
      </c>
      <c r="E10108" s="3">
        <v>-1.6584052</v>
      </c>
      <c r="F10108" s="3">
        <v>39.546143000000001</v>
      </c>
      <c r="G10108" s="3">
        <v>1.8867609999999999</v>
      </c>
      <c r="H10108" s="3">
        <v>0.30856339999999999</v>
      </c>
    </row>
    <row r="10109" spans="1:8">
      <c r="A10109" s="3" t="s">
        <v>5</v>
      </c>
      <c r="B10109" s="3">
        <v>2012</v>
      </c>
      <c r="C10109" s="3">
        <v>935</v>
      </c>
      <c r="D10109" s="3">
        <v>3.4699523999999999</v>
      </c>
      <c r="E10109" s="3">
        <v>-1.6584052</v>
      </c>
      <c r="F10109" s="3">
        <v>39.546143000000001</v>
      </c>
      <c r="G10109" s="3">
        <v>1.8841749999999999</v>
      </c>
      <c r="H10109" s="3">
        <v>0.3986248</v>
      </c>
    </row>
    <row r="10110" spans="1:8">
      <c r="A10110" s="3" t="s">
        <v>5</v>
      </c>
      <c r="B10110" s="3">
        <v>2012</v>
      </c>
      <c r="C10110" s="3">
        <v>935</v>
      </c>
      <c r="D10110" s="3">
        <v>3.2799564999999999</v>
      </c>
      <c r="E10110" s="3">
        <v>-1.6584052</v>
      </c>
      <c r="F10110" s="3">
        <v>39.546143000000001</v>
      </c>
      <c r="G10110" s="3">
        <v>1.895834</v>
      </c>
      <c r="H10110" s="3">
        <v>-0.47121950000000001</v>
      </c>
    </row>
    <row r="10111" spans="1:8">
      <c r="A10111" s="3" t="s">
        <v>5</v>
      </c>
      <c r="B10111" s="3">
        <v>2012</v>
      </c>
      <c r="C10111" s="3">
        <v>935</v>
      </c>
      <c r="D10111" s="3">
        <v>3.1038570999999999</v>
      </c>
      <c r="E10111" s="3">
        <v>-1.6584052</v>
      </c>
      <c r="F10111" s="3">
        <v>39.546143000000001</v>
      </c>
      <c r="G10111" s="3">
        <v>1.3332839999999999</v>
      </c>
      <c r="H10111" s="3">
        <v>-0.1739077</v>
      </c>
    </row>
    <row r="10112" spans="1:8">
      <c r="A10112" s="3" t="s">
        <v>5</v>
      </c>
      <c r="B10112" s="3">
        <v>2012</v>
      </c>
      <c r="C10112" s="3">
        <v>935</v>
      </c>
      <c r="D10112" s="3">
        <v>2.6223182</v>
      </c>
      <c r="E10112" s="3">
        <v>-1.6584052</v>
      </c>
      <c r="F10112" s="3">
        <v>39.546143000000001</v>
      </c>
      <c r="G10112" s="3">
        <v>1.1190389999999999</v>
      </c>
      <c r="H10112" s="3">
        <v>0.1678915</v>
      </c>
    </row>
    <row r="10113" spans="1:8">
      <c r="A10113" s="3" t="s">
        <v>5</v>
      </c>
      <c r="B10113" s="3">
        <v>2012</v>
      </c>
      <c r="C10113" s="3">
        <v>935</v>
      </c>
      <c r="D10113" s="3">
        <v>2.3620869999999998</v>
      </c>
      <c r="E10113" s="3">
        <v>-1.6584052</v>
      </c>
      <c r="F10113" s="3">
        <v>39.546143000000001</v>
      </c>
      <c r="G10113" s="3">
        <v>1.0945659999999999</v>
      </c>
      <c r="H10113" s="3">
        <v>0.15077960000000001</v>
      </c>
    </row>
    <row r="10114" spans="1:8">
      <c r="A10114" s="3" t="s">
        <v>5</v>
      </c>
      <c r="B10114" s="3">
        <v>2012</v>
      </c>
      <c r="C10114" s="3">
        <v>935</v>
      </c>
      <c r="D10114" s="3">
        <v>2.4079000000000002</v>
      </c>
      <c r="E10114" s="3">
        <v>-1.6584052</v>
      </c>
      <c r="F10114" s="3">
        <v>39.546143000000001</v>
      </c>
      <c r="G10114" s="3">
        <v>0.98189820000000005</v>
      </c>
      <c r="H10114" s="3">
        <v>0.1411415</v>
      </c>
    </row>
    <row r="10115" spans="1:8">
      <c r="A10115" s="3" t="s">
        <v>5</v>
      </c>
      <c r="B10115" s="3">
        <v>2012</v>
      </c>
      <c r="C10115" s="3">
        <v>935</v>
      </c>
      <c r="D10115" s="3">
        <v>2.2363913000000002</v>
      </c>
      <c r="E10115" s="3">
        <v>-1.6584052</v>
      </c>
      <c r="F10115" s="3">
        <v>39.546143000000001</v>
      </c>
      <c r="G10115" s="3">
        <v>0.87599640000000001</v>
      </c>
      <c r="H10115" s="3">
        <v>0.19117709999999999</v>
      </c>
    </row>
    <row r="10116" spans="1:8">
      <c r="A10116" s="3" t="s">
        <v>5</v>
      </c>
      <c r="B10116" s="3">
        <v>2012</v>
      </c>
      <c r="C10116" s="3">
        <v>935</v>
      </c>
      <c r="D10116" s="3">
        <v>1.9185000000000001</v>
      </c>
      <c r="E10116" s="3">
        <v>-1.6584052</v>
      </c>
      <c r="F10116" s="3">
        <v>39.546143000000001</v>
      </c>
      <c r="G10116" s="3">
        <v>0.59269950000000005</v>
      </c>
      <c r="H10116" s="3">
        <v>0.2067978</v>
      </c>
    </row>
    <row r="10117" spans="1:8">
      <c r="A10117" s="3" t="s">
        <v>5</v>
      </c>
      <c r="B10117" s="3">
        <v>2012</v>
      </c>
      <c r="C10117" s="3">
        <v>935</v>
      </c>
      <c r="D10117" s="3">
        <v>1.9030952000000001</v>
      </c>
      <c r="E10117" s="3">
        <v>-1.6584052</v>
      </c>
      <c r="F10117" s="3">
        <v>39.546143000000001</v>
      </c>
      <c r="G10117" s="3">
        <v>0.25822659999999997</v>
      </c>
      <c r="H10117" s="3">
        <v>0.23961399999999999</v>
      </c>
    </row>
    <row r="10118" spans="1:8">
      <c r="A10118" s="3" t="s">
        <v>5</v>
      </c>
      <c r="B10118" s="3">
        <v>2013</v>
      </c>
      <c r="C10118" s="3">
        <v>935</v>
      </c>
      <c r="D10118" s="3">
        <v>1.9384783000000001</v>
      </c>
      <c r="E10118" s="3">
        <v>-2.7691734000000001</v>
      </c>
      <c r="F10118" s="3">
        <v>44.154263</v>
      </c>
      <c r="G10118" s="3">
        <v>1.8890309999999999</v>
      </c>
      <c r="H10118" s="3">
        <v>0.26675130000000002</v>
      </c>
    </row>
    <row r="10119" spans="1:8">
      <c r="A10119" s="3" t="s">
        <v>5</v>
      </c>
      <c r="B10119" s="3">
        <v>2013</v>
      </c>
      <c r="C10119" s="3">
        <v>935</v>
      </c>
      <c r="D10119" s="3">
        <v>1.99125</v>
      </c>
      <c r="E10119" s="3">
        <v>-2.7691734000000001</v>
      </c>
      <c r="F10119" s="3">
        <v>44.154263</v>
      </c>
      <c r="G10119" s="3">
        <v>1.766812</v>
      </c>
      <c r="H10119" s="3">
        <v>-0.4429727</v>
      </c>
    </row>
    <row r="10120" spans="1:8">
      <c r="A10120" s="3" t="s">
        <v>5</v>
      </c>
      <c r="B10120" s="3">
        <v>2013</v>
      </c>
      <c r="C10120" s="3">
        <v>935</v>
      </c>
      <c r="D10120" s="3">
        <v>1.8764285999999999</v>
      </c>
      <c r="E10120" s="3">
        <v>-2.7691734000000001</v>
      </c>
      <c r="F10120" s="3">
        <v>44.154263</v>
      </c>
      <c r="G10120" s="3">
        <v>1.709044</v>
      </c>
      <c r="H10120" s="3">
        <v>-0.3468637</v>
      </c>
    </row>
    <row r="10121" spans="1:8">
      <c r="A10121" s="3" t="s">
        <v>5</v>
      </c>
      <c r="B10121" s="3">
        <v>2013</v>
      </c>
      <c r="C10121" s="3">
        <v>935</v>
      </c>
      <c r="D10121" s="3">
        <v>1.6862273000000001</v>
      </c>
      <c r="E10121" s="3">
        <v>-2.7691734000000001</v>
      </c>
      <c r="F10121" s="3">
        <v>44.154263</v>
      </c>
      <c r="G10121" s="3">
        <v>1.7003760000000001</v>
      </c>
      <c r="H10121" s="3">
        <v>-0.29084100000000002</v>
      </c>
    </row>
    <row r="10122" spans="1:8">
      <c r="A10122" s="3" t="s">
        <v>5</v>
      </c>
      <c r="B10122" s="3">
        <v>2013</v>
      </c>
      <c r="C10122" s="3">
        <v>935</v>
      </c>
      <c r="D10122" s="3">
        <v>1.5914348</v>
      </c>
      <c r="E10122" s="3">
        <v>-2.7691734000000001</v>
      </c>
      <c r="F10122" s="3">
        <v>44.154263</v>
      </c>
      <c r="G10122" s="3">
        <v>1.7388399999999999</v>
      </c>
      <c r="H10122" s="3">
        <v>2.8055500000000001E-2</v>
      </c>
    </row>
    <row r="10123" spans="1:8">
      <c r="A10123" s="3" t="s">
        <v>5</v>
      </c>
      <c r="B10123" s="3">
        <v>2013</v>
      </c>
      <c r="C10123" s="3">
        <v>935</v>
      </c>
      <c r="D10123" s="3">
        <v>2.0914999999999999</v>
      </c>
      <c r="E10123" s="3">
        <v>-2.7691734000000001</v>
      </c>
      <c r="F10123" s="3">
        <v>44.154263</v>
      </c>
      <c r="G10123" s="3">
        <v>1.736936</v>
      </c>
      <c r="H10123" s="3">
        <v>7.2252800000000006E-2</v>
      </c>
    </row>
    <row r="10124" spans="1:8">
      <c r="A10124" s="3" t="s">
        <v>5</v>
      </c>
      <c r="B10124" s="3">
        <v>2013</v>
      </c>
      <c r="C10124" s="3">
        <v>935</v>
      </c>
      <c r="D10124" s="3">
        <v>2.1243913000000001</v>
      </c>
      <c r="E10124" s="3">
        <v>-2.7691734000000001</v>
      </c>
      <c r="F10124" s="3">
        <v>44.154263</v>
      </c>
      <c r="G10124" s="3">
        <v>1.8373999999999999</v>
      </c>
      <c r="H10124" s="3">
        <v>0.2333944</v>
      </c>
    </row>
    <row r="10125" spans="1:8">
      <c r="A10125" s="3" t="s">
        <v>5</v>
      </c>
      <c r="B10125" s="3">
        <v>2013</v>
      </c>
      <c r="C10125" s="3">
        <v>935</v>
      </c>
      <c r="D10125" s="3">
        <v>2.3035909000000001</v>
      </c>
      <c r="E10125" s="3">
        <v>-2.7691734000000001</v>
      </c>
      <c r="F10125" s="3">
        <v>44.154263</v>
      </c>
      <c r="G10125" s="3">
        <v>1.6979</v>
      </c>
      <c r="H10125" s="3">
        <v>0.29123480000000002</v>
      </c>
    </row>
    <row r="10126" spans="1:8">
      <c r="A10126" s="3" t="s">
        <v>5</v>
      </c>
      <c r="B10126" s="3">
        <v>2013</v>
      </c>
      <c r="C10126" s="3">
        <v>935</v>
      </c>
      <c r="D10126" s="3">
        <v>2.338381</v>
      </c>
      <c r="E10126" s="3">
        <v>-2.7691734000000001</v>
      </c>
      <c r="F10126" s="3">
        <v>44.154263</v>
      </c>
      <c r="G10126" s="3">
        <v>1.8076920000000001</v>
      </c>
      <c r="H10126" s="3">
        <v>0.38818520000000001</v>
      </c>
    </row>
    <row r="10127" spans="1:8">
      <c r="A10127" s="3" t="s">
        <v>5</v>
      </c>
      <c r="B10127" s="3">
        <v>2013</v>
      </c>
      <c r="C10127" s="3">
        <v>935</v>
      </c>
      <c r="D10127" s="3">
        <v>2.3308696000000002</v>
      </c>
      <c r="E10127" s="3">
        <v>-2.7691734000000001</v>
      </c>
      <c r="F10127" s="3">
        <v>44.154263</v>
      </c>
      <c r="G10127" s="3">
        <v>1.8076920000000001</v>
      </c>
      <c r="H10127" s="3">
        <v>0.34998180000000001</v>
      </c>
    </row>
    <row r="10128" spans="1:8">
      <c r="A10128" s="3" t="s">
        <v>5</v>
      </c>
      <c r="B10128" s="3">
        <v>2013</v>
      </c>
      <c r="C10128" s="3">
        <v>935</v>
      </c>
      <c r="D10128" s="3">
        <v>2.2767618999999999</v>
      </c>
      <c r="E10128" s="3">
        <v>-2.7691734000000001</v>
      </c>
      <c r="F10128" s="3">
        <v>44.154263</v>
      </c>
      <c r="G10128" s="3">
        <v>1.8076920000000001</v>
      </c>
      <c r="H10128" s="3">
        <v>0.34998180000000001</v>
      </c>
    </row>
    <row r="10129" spans="1:8">
      <c r="A10129" s="3" t="s">
        <v>5</v>
      </c>
      <c r="B10129" s="3">
        <v>2013</v>
      </c>
      <c r="C10129" s="3">
        <v>935</v>
      </c>
      <c r="D10129" s="3">
        <v>2.3227272999999999</v>
      </c>
      <c r="E10129" s="3">
        <v>-2.7691734000000001</v>
      </c>
      <c r="F10129" s="3">
        <v>44.154263</v>
      </c>
      <c r="G10129" s="3">
        <v>1.8076920000000001</v>
      </c>
      <c r="H10129" s="3">
        <v>0.34998180000000001</v>
      </c>
    </row>
    <row r="10130" spans="1:8">
      <c r="A10130" s="3" t="s">
        <v>5</v>
      </c>
      <c r="B10130" s="3">
        <v>2014</v>
      </c>
      <c r="C10130" s="3">
        <v>935</v>
      </c>
      <c r="D10130" s="3">
        <v>2.3875652000000001</v>
      </c>
      <c r="E10130" s="3">
        <v>-0.15189862000000001</v>
      </c>
      <c r="F10130" s="3">
        <v>44.424232000000003</v>
      </c>
      <c r="G10130" s="3">
        <v>2.5835219999999999</v>
      </c>
      <c r="H10130" s="3">
        <v>0.34998180000000001</v>
      </c>
    </row>
    <row r="10131" spans="1:8">
      <c r="A10131" s="3" t="s">
        <v>5</v>
      </c>
      <c r="B10131" s="3">
        <v>2014</v>
      </c>
      <c r="C10131" s="3">
        <v>935</v>
      </c>
      <c r="D10131" s="3">
        <v>2.2399499999999999</v>
      </c>
      <c r="E10131" s="3">
        <v>-0.15189862000000001</v>
      </c>
      <c r="F10131" s="3">
        <v>44.424232000000003</v>
      </c>
      <c r="G10131" s="3">
        <v>2.528486</v>
      </c>
      <c r="H10131" s="3">
        <v>-0.28992220000000002</v>
      </c>
    </row>
    <row r="10132" spans="1:8">
      <c r="A10132" s="3" t="s">
        <v>5</v>
      </c>
      <c r="B10132" s="3">
        <v>2014</v>
      </c>
      <c r="C10132" s="3">
        <v>935</v>
      </c>
      <c r="D10132" s="3">
        <v>2.1696667000000001</v>
      </c>
      <c r="E10132" s="3">
        <v>-0.15189862000000001</v>
      </c>
      <c r="F10132" s="3">
        <v>44.424232000000003</v>
      </c>
      <c r="G10132" s="3">
        <v>2.5834389999999998</v>
      </c>
      <c r="H10132" s="3">
        <v>-0.29807519999999998</v>
      </c>
    </row>
    <row r="10133" spans="1:8">
      <c r="A10133" s="3" t="s">
        <v>5</v>
      </c>
      <c r="B10133" s="3">
        <v>2014</v>
      </c>
      <c r="C10133" s="3">
        <v>935</v>
      </c>
      <c r="D10133" s="3">
        <v>1.9654091</v>
      </c>
      <c r="E10133" s="3">
        <v>-0.15189862000000001</v>
      </c>
      <c r="F10133" s="3">
        <v>44.424232000000003</v>
      </c>
      <c r="G10133" s="3">
        <v>2.6052360000000001</v>
      </c>
      <c r="H10133" s="3">
        <v>-0.26692260000000001</v>
      </c>
    </row>
    <row r="10134" spans="1:8">
      <c r="A10134" s="3" t="s">
        <v>5</v>
      </c>
      <c r="B10134" s="3">
        <v>2014</v>
      </c>
      <c r="C10134" s="3">
        <v>935</v>
      </c>
      <c r="D10134" s="3">
        <v>1.7040455000000001</v>
      </c>
      <c r="E10134" s="3">
        <v>-0.15189862000000001</v>
      </c>
      <c r="F10134" s="3">
        <v>44.424232000000003</v>
      </c>
      <c r="G10134" s="3">
        <v>2.6414849999999999</v>
      </c>
      <c r="H10134" s="3">
        <v>-0.43235630000000003</v>
      </c>
    </row>
    <row r="10135" spans="1:8">
      <c r="A10135" s="3" t="s">
        <v>5</v>
      </c>
      <c r="B10135" s="3">
        <v>2014</v>
      </c>
      <c r="C10135" s="3">
        <v>935</v>
      </c>
      <c r="D10135" s="3">
        <v>1.5324286</v>
      </c>
      <c r="E10135" s="3">
        <v>-0.15189862000000001</v>
      </c>
      <c r="F10135" s="3">
        <v>44.424232000000003</v>
      </c>
      <c r="G10135" s="3">
        <v>2.741209</v>
      </c>
      <c r="H10135" s="3">
        <v>-0.24114949999999999</v>
      </c>
    </row>
    <row r="10136" spans="1:8">
      <c r="A10136" s="3" t="s">
        <v>5</v>
      </c>
      <c r="B10136" s="3">
        <v>2014</v>
      </c>
      <c r="C10136" s="3">
        <v>935</v>
      </c>
      <c r="D10136" s="3">
        <v>1.4603912999999999</v>
      </c>
      <c r="E10136" s="3">
        <v>-0.15189862000000001</v>
      </c>
      <c r="F10136" s="3">
        <v>44.424232000000003</v>
      </c>
      <c r="G10136" s="3">
        <v>2.7298480000000001</v>
      </c>
      <c r="H10136" s="3">
        <v>-0.239896</v>
      </c>
    </row>
    <row r="10137" spans="1:8">
      <c r="A10137" s="3" t="s">
        <v>5</v>
      </c>
      <c r="B10137" s="3">
        <v>2014</v>
      </c>
      <c r="C10137" s="3">
        <v>935</v>
      </c>
      <c r="D10137" s="3">
        <v>1.361</v>
      </c>
      <c r="E10137" s="3">
        <v>-0.15189862000000001</v>
      </c>
      <c r="F10137" s="3">
        <v>44.424232000000003</v>
      </c>
      <c r="G10137" s="3">
        <v>2.6583199999999998</v>
      </c>
      <c r="H10137" s="3">
        <v>-0.40843249999999998</v>
      </c>
    </row>
    <row r="10138" spans="1:8">
      <c r="A10138" s="3" t="s">
        <v>5</v>
      </c>
      <c r="B10138" s="3">
        <v>2014</v>
      </c>
      <c r="C10138" s="3">
        <v>935</v>
      </c>
      <c r="D10138" s="3">
        <v>1.1811818000000001</v>
      </c>
      <c r="E10138" s="3">
        <v>-0.15189862000000001</v>
      </c>
      <c r="F10138" s="3">
        <v>44.424232000000003</v>
      </c>
      <c r="G10138" s="3">
        <v>2.6023559999999999</v>
      </c>
      <c r="H10138" s="3">
        <v>-0.39244960000000001</v>
      </c>
    </row>
    <row r="10139" spans="1:8">
      <c r="A10139" s="3" t="s">
        <v>5</v>
      </c>
      <c r="B10139" s="3">
        <v>2014</v>
      </c>
      <c r="C10139" s="3">
        <v>935</v>
      </c>
      <c r="D10139" s="3">
        <v>1.0229999999999999</v>
      </c>
      <c r="E10139" s="3">
        <v>-0.15189862000000001</v>
      </c>
      <c r="F10139" s="3">
        <v>44.424232000000003</v>
      </c>
      <c r="G10139" s="3">
        <v>2.4623930000000001</v>
      </c>
      <c r="H10139" s="3">
        <v>-0.39084740000000001</v>
      </c>
    </row>
    <row r="10140" spans="1:8">
      <c r="A10140" s="3" t="s">
        <v>5</v>
      </c>
      <c r="B10140" s="3">
        <v>2014</v>
      </c>
      <c r="C10140" s="3">
        <v>935</v>
      </c>
      <c r="D10140" s="3">
        <v>0.80640000000000001</v>
      </c>
      <c r="E10140" s="3">
        <v>-0.15189862000000001</v>
      </c>
      <c r="F10140" s="3">
        <v>44.424232000000003</v>
      </c>
      <c r="G10140" s="3">
        <v>2.4799199999999999</v>
      </c>
      <c r="H10140" s="3">
        <v>-0.18826010000000001</v>
      </c>
    </row>
    <row r="10141" spans="1:8">
      <c r="A10141" s="3" t="s">
        <v>5</v>
      </c>
      <c r="B10141" s="3">
        <v>2014</v>
      </c>
      <c r="C10141" s="3">
        <v>935</v>
      </c>
      <c r="D10141" s="3">
        <v>0.78013043000000004</v>
      </c>
      <c r="E10141" s="3">
        <v>-0.15189862000000001</v>
      </c>
      <c r="F10141" s="3">
        <v>44.424232000000003</v>
      </c>
      <c r="G10141" s="3">
        <v>2.4472909999999999</v>
      </c>
      <c r="H10141" s="3">
        <v>-5.7661700000000003E-2</v>
      </c>
    </row>
    <row r="10142" spans="1:8">
      <c r="A10142" s="3" t="s">
        <v>5</v>
      </c>
      <c r="B10142" s="3">
        <v>2015</v>
      </c>
      <c r="C10142" s="3">
        <v>935</v>
      </c>
      <c r="D10142" s="3">
        <v>0.51240909000000001</v>
      </c>
      <c r="E10142" s="3">
        <v>-0.82845961999999995</v>
      </c>
      <c r="F10142" s="3">
        <v>41.859088999999997</v>
      </c>
      <c r="G10142" s="3">
        <v>2.7656860000000001</v>
      </c>
      <c r="H10142" s="3">
        <v>-7.1556099999999997E-2</v>
      </c>
    </row>
    <row r="10143" spans="1:8">
      <c r="A10143" s="3" t="s">
        <v>5</v>
      </c>
      <c r="B10143" s="3">
        <v>2015</v>
      </c>
      <c r="C10143" s="3">
        <v>935</v>
      </c>
      <c r="D10143" s="3">
        <v>0.55415000000000003</v>
      </c>
      <c r="E10143" s="3">
        <v>-0.82845961999999995</v>
      </c>
      <c r="F10143" s="3">
        <v>41.859088999999997</v>
      </c>
      <c r="G10143" s="3">
        <v>2.7600660000000001</v>
      </c>
      <c r="H10143" s="3">
        <v>2.7613999999999998E-3</v>
      </c>
    </row>
    <row r="10144" spans="1:8">
      <c r="A10144" s="3" t="s">
        <v>5</v>
      </c>
      <c r="B10144" s="3">
        <v>2015</v>
      </c>
      <c r="C10144" s="3">
        <v>935</v>
      </c>
      <c r="D10144" s="3">
        <v>0.49077272999999999</v>
      </c>
      <c r="E10144" s="3">
        <v>-0.82845961999999995</v>
      </c>
      <c r="F10144" s="3">
        <v>41.859088999999997</v>
      </c>
      <c r="G10144" s="3">
        <v>2.7349730000000001</v>
      </c>
      <c r="H10144" s="3">
        <v>7.0208199999999998E-2</v>
      </c>
    </row>
    <row r="10145" spans="1:8">
      <c r="A10145" s="3" t="s">
        <v>5</v>
      </c>
      <c r="B10145" s="3">
        <v>2015</v>
      </c>
      <c r="C10145" s="3">
        <v>935</v>
      </c>
      <c r="D10145" s="3">
        <v>0.40368182000000002</v>
      </c>
      <c r="E10145" s="3">
        <v>-0.82845961999999995</v>
      </c>
      <c r="F10145" s="3">
        <v>41.859088999999997</v>
      </c>
      <c r="G10145" s="3">
        <v>2.7372100000000001</v>
      </c>
      <c r="H10145" s="3">
        <v>-3.2872800000000001E-2</v>
      </c>
    </row>
    <row r="10146" spans="1:8">
      <c r="A10146" s="3" t="s">
        <v>5</v>
      </c>
      <c r="B10146" s="3">
        <v>2015</v>
      </c>
      <c r="C10146" s="3">
        <v>935</v>
      </c>
      <c r="D10146" s="3">
        <v>0.72338095000000002</v>
      </c>
      <c r="E10146" s="3">
        <v>-0.82845961999999995</v>
      </c>
      <c r="F10146" s="3">
        <v>41.859088999999997</v>
      </c>
      <c r="G10146" s="3">
        <v>2.7292350000000001</v>
      </c>
      <c r="H10146" s="3">
        <v>-0.48744549999999998</v>
      </c>
    </row>
    <row r="10147" spans="1:8">
      <c r="A10147" s="3" t="s">
        <v>5</v>
      </c>
      <c r="B10147" s="3">
        <v>2015</v>
      </c>
      <c r="C10147" s="3">
        <v>935</v>
      </c>
      <c r="D10147" s="3">
        <v>1.1235455000000001</v>
      </c>
      <c r="E10147" s="3">
        <v>-0.82845961999999995</v>
      </c>
      <c r="F10147" s="3">
        <v>41.859088999999997</v>
      </c>
      <c r="G10147" s="3">
        <v>2.732888</v>
      </c>
      <c r="H10147" s="3">
        <v>-0.58865619999999996</v>
      </c>
    </row>
    <row r="10148" spans="1:8">
      <c r="A10148" s="3" t="s">
        <v>5</v>
      </c>
      <c r="B10148" s="3">
        <v>2015</v>
      </c>
      <c r="C10148" s="3">
        <v>935</v>
      </c>
      <c r="D10148" s="3">
        <v>1.0936522</v>
      </c>
      <c r="E10148" s="3">
        <v>-0.82845961999999995</v>
      </c>
      <c r="F10148" s="3">
        <v>41.859088999999997</v>
      </c>
      <c r="G10148" s="3">
        <v>2.7305380000000001</v>
      </c>
      <c r="H10148" s="3">
        <v>-0.66037310000000005</v>
      </c>
    </row>
    <row r="10149" spans="1:8">
      <c r="A10149" s="3" t="s">
        <v>5</v>
      </c>
      <c r="B10149" s="3">
        <v>2015</v>
      </c>
      <c r="C10149" s="3">
        <v>935</v>
      </c>
      <c r="D10149" s="3">
        <v>0.85376189999999996</v>
      </c>
      <c r="E10149" s="3">
        <v>-0.82845961999999995</v>
      </c>
      <c r="F10149" s="3">
        <v>41.859088999999997</v>
      </c>
      <c r="G10149" s="3">
        <v>2.7013280000000002</v>
      </c>
      <c r="H10149" s="3">
        <v>-0.74700180000000005</v>
      </c>
    </row>
    <row r="10150" spans="1:8">
      <c r="A10150" s="3" t="s">
        <v>5</v>
      </c>
      <c r="B10150" s="3">
        <v>2015</v>
      </c>
      <c r="C10150" s="3">
        <v>935</v>
      </c>
      <c r="D10150" s="3">
        <v>0.72772727000000004</v>
      </c>
      <c r="E10150" s="3">
        <v>-0.82845961999999995</v>
      </c>
      <c r="F10150" s="3">
        <v>41.859088999999997</v>
      </c>
      <c r="G10150" s="3">
        <v>2.6619670000000002</v>
      </c>
      <c r="H10150" s="3">
        <v>-0.77475039999999995</v>
      </c>
    </row>
    <row r="10151" spans="1:8">
      <c r="A10151" s="3" t="s">
        <v>5</v>
      </c>
      <c r="B10151" s="3">
        <v>2015</v>
      </c>
      <c r="C10151" s="3">
        <v>935</v>
      </c>
      <c r="D10151" s="3">
        <v>0.55349999999999999</v>
      </c>
      <c r="E10151" s="3">
        <v>-0.82845961999999995</v>
      </c>
      <c r="F10151" s="3">
        <v>41.859088999999997</v>
      </c>
      <c r="G10151" s="3">
        <v>2.633365</v>
      </c>
      <c r="H10151" s="3">
        <v>-0.75384510000000005</v>
      </c>
    </row>
    <row r="10152" spans="1:8">
      <c r="A10152" s="3" t="s">
        <v>5</v>
      </c>
      <c r="B10152" s="3">
        <v>2015</v>
      </c>
      <c r="C10152" s="3">
        <v>935</v>
      </c>
      <c r="D10152" s="3">
        <v>0.48404762000000001</v>
      </c>
      <c r="E10152" s="3">
        <v>-0.82845961999999995</v>
      </c>
      <c r="F10152" s="3">
        <v>41.859088999999997</v>
      </c>
      <c r="G10152" s="3">
        <v>2.5669940000000002</v>
      </c>
      <c r="H10152" s="3">
        <v>-0.80877520000000003</v>
      </c>
    </row>
    <row r="10153" spans="1:8">
      <c r="A10153" s="3" t="s">
        <v>5</v>
      </c>
      <c r="B10153" s="3">
        <v>2015</v>
      </c>
      <c r="C10153" s="3">
        <v>935</v>
      </c>
      <c r="D10153" s="3">
        <v>0.46360869999999998</v>
      </c>
      <c r="E10153" s="3">
        <v>-0.82845961999999995</v>
      </c>
      <c r="F10153" s="3">
        <v>41.859088999999997</v>
      </c>
      <c r="G10153" s="3">
        <v>2.5490349999999999</v>
      </c>
      <c r="H10153" s="3">
        <v>-0.77955479999999999</v>
      </c>
    </row>
    <row r="10154" spans="1:8">
      <c r="A10154" s="3" t="s">
        <v>5</v>
      </c>
      <c r="B10154" s="3">
        <v>2016</v>
      </c>
      <c r="C10154" s="3">
        <v>935</v>
      </c>
      <c r="D10154" s="3">
        <v>0.59628570999999997</v>
      </c>
      <c r="E10154" s="3">
        <v>0.45567137000000002</v>
      </c>
      <c r="F10154" s="3">
        <v>39.699565999999997</v>
      </c>
      <c r="G10154" s="3">
        <v>2.6985209999999999</v>
      </c>
      <c r="H10154" s="3">
        <v>-0.83180460000000001</v>
      </c>
    </row>
    <row r="10155" spans="1:8">
      <c r="A10155" s="3" t="s">
        <v>5</v>
      </c>
      <c r="B10155" s="3">
        <v>2016</v>
      </c>
      <c r="C10155" s="3">
        <v>935</v>
      </c>
      <c r="D10155" s="3">
        <v>0.43357142999999998</v>
      </c>
      <c r="E10155" s="3">
        <v>0.45567137000000002</v>
      </c>
      <c r="F10155" s="3">
        <v>39.699565999999997</v>
      </c>
      <c r="G10155" s="3">
        <v>2.7014719999999999</v>
      </c>
      <c r="H10155" s="3">
        <v>-0.58778149999999996</v>
      </c>
    </row>
    <row r="10156" spans="1:8">
      <c r="A10156" s="3" t="s">
        <v>5</v>
      </c>
      <c r="B10156" s="3">
        <v>2016</v>
      </c>
      <c r="C10156" s="3">
        <v>935</v>
      </c>
      <c r="D10156" s="3">
        <v>0.3343913</v>
      </c>
      <c r="E10156" s="3">
        <v>0.45567137000000002</v>
      </c>
      <c r="F10156" s="3">
        <v>39.699565999999997</v>
      </c>
      <c r="G10156" s="3">
        <v>2.6984949999999999</v>
      </c>
      <c r="H10156" s="3">
        <v>-0.56889710000000004</v>
      </c>
    </row>
    <row r="10157" spans="1:8">
      <c r="A10157" s="3" t="s">
        <v>5</v>
      </c>
      <c r="B10157" s="3">
        <v>2016</v>
      </c>
      <c r="C10157" s="3">
        <v>935</v>
      </c>
      <c r="D10157" s="3">
        <v>0.42485714000000002</v>
      </c>
      <c r="E10157" s="3">
        <v>0.45567137000000002</v>
      </c>
      <c r="F10157" s="3">
        <v>39.699565999999997</v>
      </c>
      <c r="G10157" s="3">
        <v>2.7307009999999998</v>
      </c>
      <c r="H10157" s="3">
        <v>-0.53084909999999996</v>
      </c>
    </row>
    <row r="10158" spans="1:8">
      <c r="A10158" s="3" t="s">
        <v>5</v>
      </c>
      <c r="B10158" s="3">
        <v>2016</v>
      </c>
      <c r="C10158" s="3">
        <v>935</v>
      </c>
      <c r="D10158" s="3">
        <v>0.46404545000000003</v>
      </c>
      <c r="E10158" s="3">
        <v>0.45567137000000002</v>
      </c>
      <c r="F10158" s="3">
        <v>39.699565999999997</v>
      </c>
      <c r="G10158" s="3">
        <v>2.7276919999999998</v>
      </c>
      <c r="H10158" s="3">
        <v>-0.5278851</v>
      </c>
    </row>
    <row r="10159" spans="1:8">
      <c r="A10159" s="3" t="s">
        <v>5</v>
      </c>
      <c r="B10159" s="3">
        <v>2016</v>
      </c>
      <c r="C10159" s="3">
        <v>935</v>
      </c>
      <c r="D10159" s="3">
        <v>0.44772727000000001</v>
      </c>
      <c r="E10159" s="3">
        <v>0.45567137000000002</v>
      </c>
      <c r="F10159" s="3">
        <v>39.699565999999997</v>
      </c>
      <c r="G10159" s="3">
        <v>2.7142210000000002</v>
      </c>
      <c r="H10159" s="3">
        <v>-0.41596070000000002</v>
      </c>
    </row>
    <row r="10160" spans="1:8">
      <c r="A10160" s="3" t="s">
        <v>5</v>
      </c>
      <c r="B10160" s="3">
        <v>2016</v>
      </c>
      <c r="C10160" s="3">
        <v>935</v>
      </c>
      <c r="D10160" s="3">
        <v>0.36371429</v>
      </c>
      <c r="E10160" s="3">
        <v>0.45567137000000002</v>
      </c>
      <c r="F10160" s="3">
        <v>39.699565999999997</v>
      </c>
      <c r="G10160" s="3">
        <v>2.546335</v>
      </c>
      <c r="H10160" s="3">
        <v>-0.293904</v>
      </c>
    </row>
    <row r="10161" spans="1:8">
      <c r="A10161" s="3" t="s">
        <v>5</v>
      </c>
      <c r="B10161" s="3">
        <v>2016</v>
      </c>
      <c r="C10161" s="3">
        <v>935</v>
      </c>
      <c r="D10161" s="3">
        <v>0.28386957000000002</v>
      </c>
      <c r="E10161" s="3">
        <v>0.45567137000000002</v>
      </c>
      <c r="F10161" s="3">
        <v>39.699565999999997</v>
      </c>
      <c r="G10161" s="3">
        <v>2.4598409999999999</v>
      </c>
      <c r="H10161" s="3">
        <v>-0.29684250000000001</v>
      </c>
    </row>
    <row r="10162" spans="1:8">
      <c r="A10162" s="3" t="s">
        <v>5</v>
      </c>
      <c r="B10162" s="3">
        <v>2016</v>
      </c>
      <c r="C10162" s="3">
        <v>935</v>
      </c>
      <c r="D10162" s="3">
        <v>0.24299999999999999</v>
      </c>
      <c r="E10162" s="3">
        <v>0.45567137000000002</v>
      </c>
      <c r="F10162" s="3">
        <v>39.699565999999997</v>
      </c>
      <c r="G10162" s="3">
        <v>2.4636689999999999</v>
      </c>
      <c r="H10162" s="3">
        <v>-0.26322719999999999</v>
      </c>
    </row>
    <row r="10163" spans="1:8">
      <c r="A10163" s="3" t="s">
        <v>5</v>
      </c>
      <c r="B10163" s="3">
        <v>2016</v>
      </c>
      <c r="C10163" s="3">
        <v>935</v>
      </c>
      <c r="D10163" s="3">
        <v>0.35395238000000001</v>
      </c>
      <c r="E10163" s="3">
        <v>0.45567137000000002</v>
      </c>
      <c r="F10163" s="3">
        <v>39.699565999999997</v>
      </c>
      <c r="G10163" s="3">
        <v>2.4551210000000001</v>
      </c>
      <c r="H10163" s="3">
        <v>-0.19146009999999999</v>
      </c>
    </row>
    <row r="10164" spans="1:8">
      <c r="A10164" s="3" t="s">
        <v>5</v>
      </c>
      <c r="B10164" s="3">
        <v>2016</v>
      </c>
      <c r="C10164" s="3">
        <v>935</v>
      </c>
      <c r="D10164" s="3">
        <v>0.51372726999999996</v>
      </c>
      <c r="E10164" s="3">
        <v>0.45567137000000002</v>
      </c>
      <c r="F10164" s="3">
        <v>39.699565999999997</v>
      </c>
      <c r="G10164" s="3">
        <v>2.4396429999999998</v>
      </c>
      <c r="H10164" s="3">
        <v>-9.0675099999999995E-2</v>
      </c>
    </row>
    <row r="10165" spans="1:8">
      <c r="A10165" s="3" t="s">
        <v>5</v>
      </c>
      <c r="B10165" s="3">
        <v>2016</v>
      </c>
      <c r="C10165" s="3">
        <v>935</v>
      </c>
      <c r="D10165" s="3">
        <v>0.46713635999999997</v>
      </c>
      <c r="E10165" s="3">
        <v>0.45567137000000002</v>
      </c>
      <c r="F10165" s="3">
        <v>39.699565999999997</v>
      </c>
      <c r="G10165" s="3">
        <v>2.4599790000000001</v>
      </c>
      <c r="H10165" s="3">
        <v>-4.1314099999999999E-2</v>
      </c>
    </row>
    <row r="10166" spans="1:8">
      <c r="A10166" s="3" t="s">
        <v>5</v>
      </c>
      <c r="B10166" s="3">
        <v>2017</v>
      </c>
      <c r="C10166" s="3">
        <v>935</v>
      </c>
      <c r="D10166" s="3">
        <v>0.39572727000000002</v>
      </c>
      <c r="E10166" s="3">
        <v>0.20264468999999999</v>
      </c>
      <c r="F10166" s="3">
        <v>36.589294000000002</v>
      </c>
      <c r="G10166" s="3">
        <v>2.5553300000000001</v>
      </c>
      <c r="H10166" s="3">
        <v>-5.2490000000000002E-4</v>
      </c>
    </row>
    <row r="10167" spans="1:8">
      <c r="A10167" s="3" t="s">
        <v>5</v>
      </c>
      <c r="B10167" s="3">
        <v>2017</v>
      </c>
      <c r="C10167" s="3">
        <v>935</v>
      </c>
      <c r="D10167" s="3">
        <v>0.52334999999999998</v>
      </c>
      <c r="E10167" s="3">
        <v>0.20264468999999999</v>
      </c>
      <c r="F10167" s="3">
        <v>36.589294000000002</v>
      </c>
      <c r="G10167" s="3">
        <v>2.5906889999999998</v>
      </c>
      <c r="H10167" s="3">
        <v>5.4705999999999998E-2</v>
      </c>
    </row>
    <row r="10168" spans="1:8">
      <c r="A10168" s="3" t="s">
        <v>5</v>
      </c>
      <c r="B10168" s="3">
        <v>2017</v>
      </c>
      <c r="C10168" s="3">
        <v>935</v>
      </c>
      <c r="D10168" s="3">
        <v>0.79082609000000004</v>
      </c>
      <c r="E10168" s="3">
        <v>0.20264468999999999</v>
      </c>
      <c r="F10168" s="3">
        <v>36.589294000000002</v>
      </c>
      <c r="G10168" s="3">
        <v>2.5723880000000001</v>
      </c>
      <c r="H10168" s="3">
        <v>5.52005E-2</v>
      </c>
    </row>
    <row r="10169" spans="1:8">
      <c r="A10169" s="3" t="s">
        <v>5</v>
      </c>
      <c r="B10169" s="3">
        <v>2017</v>
      </c>
      <c r="C10169" s="3">
        <v>935</v>
      </c>
      <c r="D10169" s="3">
        <v>0.86824999999999997</v>
      </c>
      <c r="E10169" s="3">
        <v>0.20264468999999999</v>
      </c>
      <c r="F10169" s="3">
        <v>36.589294000000002</v>
      </c>
      <c r="G10169" s="3">
        <v>2.5572840000000001</v>
      </c>
      <c r="H10169" s="3">
        <v>0.1276119</v>
      </c>
    </row>
    <row r="10170" spans="1:8">
      <c r="A10170" s="3" t="s">
        <v>5</v>
      </c>
      <c r="B10170" s="3">
        <v>2017</v>
      </c>
      <c r="C10170" s="3">
        <v>935</v>
      </c>
      <c r="D10170" s="3">
        <v>0.78243478</v>
      </c>
      <c r="E10170" s="3">
        <v>0.20264468999999999</v>
      </c>
      <c r="F10170" s="3">
        <v>36.589294000000002</v>
      </c>
      <c r="G10170" s="3">
        <v>2.5546169999999999</v>
      </c>
      <c r="H10170" s="3">
        <v>-0.66339110000000001</v>
      </c>
    </row>
    <row r="10171" spans="1:8">
      <c r="A10171" s="3" t="s">
        <v>5</v>
      </c>
      <c r="B10171" s="3">
        <v>2017</v>
      </c>
      <c r="C10171" s="3">
        <v>935</v>
      </c>
      <c r="D10171" s="3">
        <v>0.89600000000000002</v>
      </c>
      <c r="E10171" s="3">
        <v>0.20264468999999999</v>
      </c>
      <c r="F10171" s="3">
        <v>36.589294000000002</v>
      </c>
      <c r="G10171" s="3">
        <v>2.567679</v>
      </c>
      <c r="H10171" s="3">
        <v>-0.70294679999999998</v>
      </c>
    </row>
    <row r="10172" spans="1:8">
      <c r="A10172" s="3" t="s">
        <v>5</v>
      </c>
      <c r="B10172" s="3">
        <v>2017</v>
      </c>
      <c r="C10172" s="3">
        <v>935</v>
      </c>
      <c r="D10172" s="3">
        <v>1.0474762</v>
      </c>
      <c r="E10172" s="3">
        <v>0.20264468999999999</v>
      </c>
      <c r="F10172" s="3">
        <v>36.589294000000002</v>
      </c>
      <c r="G10172" s="3">
        <v>2.6220720000000002</v>
      </c>
      <c r="H10172" s="3">
        <v>-0.7410892</v>
      </c>
    </row>
    <row r="10173" spans="1:8">
      <c r="A10173" s="3" t="s">
        <v>5</v>
      </c>
      <c r="B10173" s="3">
        <v>2017</v>
      </c>
      <c r="C10173" s="3">
        <v>935</v>
      </c>
      <c r="D10173" s="3">
        <v>0.98282608999999999</v>
      </c>
      <c r="E10173" s="3">
        <v>0.20264468999999999</v>
      </c>
      <c r="F10173" s="3">
        <v>36.589294000000002</v>
      </c>
      <c r="G10173" s="3">
        <v>2.6821519999999999</v>
      </c>
      <c r="H10173" s="3">
        <v>-0.74798149999999997</v>
      </c>
    </row>
    <row r="10174" spans="1:8">
      <c r="A10174" s="3" t="s">
        <v>5</v>
      </c>
      <c r="B10174" s="3">
        <v>2017</v>
      </c>
      <c r="C10174" s="3">
        <v>935</v>
      </c>
      <c r="D10174" s="3">
        <v>1.1010476</v>
      </c>
      <c r="E10174" s="3">
        <v>0.20264468999999999</v>
      </c>
      <c r="F10174" s="3">
        <v>36.589294000000002</v>
      </c>
      <c r="G10174" s="3">
        <v>2.9559199999999999</v>
      </c>
      <c r="H10174" s="3">
        <v>-0.70269839999999995</v>
      </c>
    </row>
    <row r="10175" spans="1:8">
      <c r="A10175" s="3" t="s">
        <v>5</v>
      </c>
      <c r="B10175" s="3">
        <v>2017</v>
      </c>
      <c r="C10175" s="3">
        <v>935</v>
      </c>
      <c r="D10175" s="3">
        <v>1.5082727</v>
      </c>
      <c r="E10175" s="3">
        <v>0.20264468999999999</v>
      </c>
      <c r="F10175" s="3">
        <v>36.589294000000002</v>
      </c>
      <c r="G10175" s="3">
        <v>3.089947</v>
      </c>
      <c r="H10175" s="3">
        <v>-1.0259069999999999</v>
      </c>
    </row>
    <row r="10176" spans="1:8">
      <c r="A10176" s="3" t="s">
        <v>5</v>
      </c>
      <c r="B10176" s="3">
        <v>2017</v>
      </c>
      <c r="C10176" s="3">
        <v>935</v>
      </c>
      <c r="D10176" s="3">
        <v>1.7648636</v>
      </c>
      <c r="E10176" s="3">
        <v>0.20264468999999999</v>
      </c>
      <c r="F10176" s="3">
        <v>36.589294000000002</v>
      </c>
      <c r="G10176" s="3">
        <v>3.1553939999999998</v>
      </c>
      <c r="H10176" s="3">
        <v>-1.0669979999999999</v>
      </c>
    </row>
    <row r="10177" spans="1:8">
      <c r="A10177" s="3" t="s">
        <v>5</v>
      </c>
      <c r="B10177" s="3">
        <v>2017</v>
      </c>
      <c r="C10177" s="3">
        <v>935</v>
      </c>
      <c r="D10177" s="3">
        <v>1.6138094999999999</v>
      </c>
      <c r="E10177" s="3">
        <v>0.20264468999999999</v>
      </c>
      <c r="F10177" s="3">
        <v>36.589294000000002</v>
      </c>
      <c r="G10177" s="3">
        <v>3.194944</v>
      </c>
      <c r="H10177" s="3">
        <v>-1.088409</v>
      </c>
    </row>
    <row r="10178" spans="1:8">
      <c r="A10178" s="3" t="s">
        <v>5</v>
      </c>
      <c r="B10178" s="3">
        <v>2018</v>
      </c>
      <c r="C10178" s="3">
        <v>935</v>
      </c>
      <c r="D10178" s="3">
        <v>1.847</v>
      </c>
      <c r="E10178" s="3">
        <v>0.20730217000000001</v>
      </c>
      <c r="F10178" s="3">
        <v>34.235743999999997</v>
      </c>
      <c r="G10178" s="3">
        <v>2.8391799999999998</v>
      </c>
      <c r="H10178" s="3">
        <v>-1.0071140000000001</v>
      </c>
    </row>
    <row r="10179" spans="1:8">
      <c r="A10179" s="3" t="s">
        <v>5</v>
      </c>
      <c r="B10179" s="3">
        <v>2018</v>
      </c>
      <c r="C10179" s="3">
        <v>935</v>
      </c>
      <c r="D10179" s="3">
        <v>1.8821000000000001</v>
      </c>
      <c r="E10179" s="3">
        <v>0.20730217000000001</v>
      </c>
      <c r="F10179" s="3">
        <v>34.235743999999997</v>
      </c>
      <c r="G10179" s="3">
        <v>2.9648180000000002</v>
      </c>
      <c r="H10179" s="3">
        <v>-0.71630360000000004</v>
      </c>
    </row>
    <row r="10180" spans="1:8">
      <c r="A10180" s="3" t="s">
        <v>5</v>
      </c>
      <c r="B10180" s="3">
        <v>2018</v>
      </c>
      <c r="C10180" s="3">
        <v>935</v>
      </c>
      <c r="D10180" s="3">
        <v>1.8929091</v>
      </c>
      <c r="E10180" s="3">
        <v>0.20730217000000001</v>
      </c>
      <c r="F10180" s="3">
        <v>34.235743999999997</v>
      </c>
      <c r="G10180" s="3">
        <v>2.9665189999999999</v>
      </c>
      <c r="H10180" s="3">
        <v>-0.64586730000000003</v>
      </c>
    </row>
    <row r="10181" spans="1:8">
      <c r="A10181" s="3" t="s">
        <v>5</v>
      </c>
      <c r="B10181" s="3">
        <v>2018</v>
      </c>
      <c r="C10181" s="3">
        <v>935</v>
      </c>
      <c r="D10181" s="3">
        <v>1.7504286</v>
      </c>
      <c r="E10181" s="3">
        <v>0.20730217000000001</v>
      </c>
      <c r="F10181" s="3">
        <v>34.235743999999997</v>
      </c>
      <c r="G10181" s="3">
        <v>2.971511</v>
      </c>
      <c r="H10181" s="3">
        <v>-0.60808859999999998</v>
      </c>
    </row>
    <row r="10182" spans="1:8">
      <c r="A10182" s="3" t="s">
        <v>5</v>
      </c>
      <c r="B10182" s="3">
        <v>2018</v>
      </c>
      <c r="C10182" s="3">
        <v>935</v>
      </c>
      <c r="D10182" s="3">
        <v>1.8364783</v>
      </c>
      <c r="E10182" s="3">
        <v>0.20730217000000001</v>
      </c>
      <c r="F10182" s="3">
        <v>34.235743999999997</v>
      </c>
      <c r="G10182" s="3">
        <v>3.0131559999999999</v>
      </c>
      <c r="H10182" s="3">
        <v>-0.8227894</v>
      </c>
    </row>
    <row r="10183" spans="1:8">
      <c r="A10183" s="3" t="s">
        <v>5</v>
      </c>
      <c r="B10183" s="3">
        <v>2018</v>
      </c>
      <c r="C10183" s="3">
        <v>935</v>
      </c>
      <c r="D10183" s="3">
        <v>2.0863333000000002</v>
      </c>
      <c r="E10183" s="3">
        <v>0.20730217000000001</v>
      </c>
      <c r="F10183" s="3">
        <v>34.235743999999997</v>
      </c>
      <c r="G10183" s="3">
        <v>3.022913</v>
      </c>
      <c r="H10183" s="3">
        <v>-0.69564749999999997</v>
      </c>
    </row>
    <row r="10184" spans="1:8">
      <c r="A10184" s="3" t="s">
        <v>5</v>
      </c>
      <c r="B10184" s="3">
        <v>2018</v>
      </c>
      <c r="C10184" s="3">
        <v>935</v>
      </c>
      <c r="D10184" s="3">
        <v>2.1169544999999999</v>
      </c>
      <c r="E10184" s="3">
        <v>0.20730217000000001</v>
      </c>
      <c r="F10184" s="3">
        <v>34.235743999999997</v>
      </c>
      <c r="G10184" s="3">
        <v>3.005309</v>
      </c>
      <c r="H10184" s="3">
        <v>-0.70578589999999997</v>
      </c>
    </row>
    <row r="10185" spans="1:8">
      <c r="A10185" s="3" t="s">
        <v>5</v>
      </c>
      <c r="B10185" s="3">
        <v>2018</v>
      </c>
      <c r="C10185" s="3">
        <v>935</v>
      </c>
      <c r="D10185" s="3">
        <v>2.1356956999999999</v>
      </c>
      <c r="E10185" s="3">
        <v>0.20730217000000001</v>
      </c>
      <c r="F10185" s="3">
        <v>34.235743999999997</v>
      </c>
      <c r="G10185" s="3">
        <v>3.098541</v>
      </c>
      <c r="H10185" s="3">
        <v>-0.66699209999999998</v>
      </c>
    </row>
    <row r="10186" spans="1:8">
      <c r="A10186" s="3" t="s">
        <v>5</v>
      </c>
      <c r="B10186" s="3">
        <v>2018</v>
      </c>
      <c r="C10186" s="3">
        <v>935</v>
      </c>
      <c r="D10186" s="3">
        <v>2.12575</v>
      </c>
      <c r="E10186" s="3">
        <v>0.20730217000000001</v>
      </c>
      <c r="F10186" s="3">
        <v>34.235743999999997</v>
      </c>
      <c r="G10186" s="3">
        <v>3.0208140000000001</v>
      </c>
      <c r="H10186" s="3">
        <v>-0.66301330000000003</v>
      </c>
    </row>
    <row r="10187" spans="1:8">
      <c r="A10187" s="3" t="s">
        <v>5</v>
      </c>
      <c r="B10187" s="3">
        <v>2018</v>
      </c>
      <c r="C10187" s="3">
        <v>935</v>
      </c>
      <c r="D10187" s="3">
        <v>2.1139999999999999</v>
      </c>
      <c r="E10187" s="3">
        <v>0.20730217000000001</v>
      </c>
      <c r="F10187" s="3">
        <v>34.235743999999997</v>
      </c>
      <c r="G10187" s="3">
        <v>3.0345840000000002</v>
      </c>
      <c r="H10187" s="3">
        <v>-0.51107919999999996</v>
      </c>
    </row>
    <row r="10188" spans="1:8">
      <c r="A10188" s="3" t="s">
        <v>5</v>
      </c>
      <c r="B10188" s="3">
        <v>2018</v>
      </c>
      <c r="C10188" s="3">
        <v>935</v>
      </c>
      <c r="D10188" s="3">
        <v>2.056</v>
      </c>
      <c r="E10188" s="3">
        <v>0.20730217000000001</v>
      </c>
      <c r="F10188" s="3">
        <v>34.235743999999997</v>
      </c>
      <c r="G10188" s="3">
        <v>2.9572989999999999</v>
      </c>
      <c r="H10188" s="3">
        <v>-0.46266079999999998</v>
      </c>
    </row>
    <row r="10189" spans="1:8">
      <c r="A10189" s="3" t="s">
        <v>5</v>
      </c>
      <c r="B10189" s="3">
        <v>2018</v>
      </c>
      <c r="C10189" s="3">
        <v>935</v>
      </c>
      <c r="D10189" s="3">
        <v>1.9513332999999999</v>
      </c>
      <c r="E10189" s="3">
        <v>0.20730217000000001</v>
      </c>
      <c r="F10189" s="3">
        <v>34.235743999999997</v>
      </c>
      <c r="G10189" s="3">
        <v>2.8591579999999999</v>
      </c>
      <c r="H10189" s="3">
        <v>-0.40658680000000003</v>
      </c>
    </row>
    <row r="10190" spans="1:8">
      <c r="A10190" s="3" t="s">
        <v>5</v>
      </c>
      <c r="B10190" s="3">
        <v>2019</v>
      </c>
      <c r="C10190" s="3">
        <v>935</v>
      </c>
      <c r="D10190" s="3">
        <v>1.796913</v>
      </c>
      <c r="E10190" s="3">
        <v>0.33332673000000002</v>
      </c>
      <c r="F10190" s="3">
        <v>32.065311000000001</v>
      </c>
      <c r="G10190" s="3">
        <v>2.6460439999999998</v>
      </c>
      <c r="H10190" s="3">
        <v>-0.3546068</v>
      </c>
    </row>
    <row r="10191" spans="1:8">
      <c r="A10191" s="3" t="s">
        <v>5</v>
      </c>
      <c r="B10191" s="3">
        <v>2019</v>
      </c>
      <c r="C10191" s="3">
        <v>935</v>
      </c>
      <c r="D10191" s="3">
        <v>1.8648</v>
      </c>
      <c r="E10191" s="3">
        <v>0.33332673000000002</v>
      </c>
      <c r="F10191" s="3">
        <v>32.065311000000001</v>
      </c>
      <c r="G10191" s="3">
        <v>2.620638</v>
      </c>
      <c r="H10191" s="3">
        <v>-0.3573942</v>
      </c>
    </row>
    <row r="10192" spans="1:8">
      <c r="A10192" s="3" t="s">
        <v>5</v>
      </c>
      <c r="B10192" s="3">
        <v>2019</v>
      </c>
      <c r="C10192" s="3">
        <v>935</v>
      </c>
      <c r="D10192" s="3">
        <v>1.8982380999999999</v>
      </c>
      <c r="E10192" s="3">
        <v>0.33332673000000002</v>
      </c>
      <c r="F10192" s="3">
        <v>32.065311000000001</v>
      </c>
      <c r="G10192" s="3">
        <v>2.5508999999999999</v>
      </c>
      <c r="H10192" s="3">
        <v>-0.30463089999999998</v>
      </c>
    </row>
    <row r="10193" spans="1:8">
      <c r="A10193" s="3" t="s">
        <v>5</v>
      </c>
      <c r="B10193" s="3">
        <v>2019</v>
      </c>
      <c r="C10193" s="3">
        <v>935</v>
      </c>
      <c r="D10193" s="3">
        <v>1.9175454999999999</v>
      </c>
      <c r="E10193" s="3">
        <v>0.33332673000000002</v>
      </c>
      <c r="F10193" s="3">
        <v>32.065311000000001</v>
      </c>
      <c r="G10193" s="3">
        <v>2.5190709999999998</v>
      </c>
      <c r="H10193" s="3">
        <v>-0.33560610000000002</v>
      </c>
    </row>
    <row r="10194" spans="1:8">
      <c r="A10194" s="3" t="s">
        <v>5</v>
      </c>
      <c r="B10194" s="3">
        <v>2019</v>
      </c>
      <c r="C10194" s="3">
        <v>935</v>
      </c>
      <c r="D10194" s="3">
        <v>1.8537825999999999</v>
      </c>
      <c r="E10194" s="3">
        <v>0.33332673000000002</v>
      </c>
      <c r="F10194" s="3">
        <v>32.065311000000001</v>
      </c>
      <c r="G10194" s="3">
        <v>2.515396</v>
      </c>
      <c r="H10194" s="3">
        <v>0.41211690000000001</v>
      </c>
    </row>
    <row r="10195" spans="1:8">
      <c r="A10195" s="3" t="s">
        <v>5</v>
      </c>
      <c r="B10195" s="3">
        <v>2019</v>
      </c>
      <c r="C10195" s="3">
        <v>935</v>
      </c>
      <c r="D10195" s="3">
        <v>1.55535</v>
      </c>
      <c r="E10195" s="3">
        <v>0.33332673000000002</v>
      </c>
      <c r="F10195" s="3">
        <v>32.065311000000001</v>
      </c>
      <c r="G10195" s="3">
        <v>2.5295160000000001</v>
      </c>
      <c r="H10195" s="3">
        <v>0.34810649999999999</v>
      </c>
    </row>
    <row r="10196" spans="1:8">
      <c r="A10196" s="3" t="s">
        <v>5</v>
      </c>
      <c r="B10196" s="3">
        <v>2019</v>
      </c>
      <c r="C10196" s="3">
        <v>935</v>
      </c>
      <c r="D10196" s="3">
        <v>1.383</v>
      </c>
      <c r="E10196" s="3">
        <v>0.33332673000000002</v>
      </c>
      <c r="F10196" s="3">
        <v>32.065311000000001</v>
      </c>
      <c r="G10196" s="3">
        <v>2.4476260000000001</v>
      </c>
      <c r="H10196" s="3">
        <v>0.33839900000000001</v>
      </c>
    </row>
    <row r="10197" spans="1:8">
      <c r="A10197" s="3" t="s">
        <v>5</v>
      </c>
      <c r="B10197" s="3">
        <v>2019</v>
      </c>
      <c r="C10197" s="3">
        <v>935</v>
      </c>
      <c r="D10197" s="3">
        <v>0.97122726999999998</v>
      </c>
      <c r="E10197" s="3">
        <v>0.33332673000000002</v>
      </c>
      <c r="F10197" s="3">
        <v>32.065311000000001</v>
      </c>
      <c r="G10197" s="3">
        <v>2.3957299999999999</v>
      </c>
      <c r="H10197" s="3">
        <v>0.25124800000000003</v>
      </c>
    </row>
    <row r="10198" spans="1:8">
      <c r="A10198" s="3" t="s">
        <v>5</v>
      </c>
      <c r="B10198" s="3">
        <v>2019</v>
      </c>
      <c r="C10198" s="3">
        <v>935</v>
      </c>
      <c r="D10198" s="3">
        <v>1.2535238</v>
      </c>
      <c r="E10198" s="3">
        <v>0.33332673000000002</v>
      </c>
      <c r="F10198" s="3">
        <v>32.065311000000001</v>
      </c>
      <c r="G10198" s="3">
        <v>2.3249249999999999</v>
      </c>
      <c r="H10198" s="3">
        <v>0.1235916</v>
      </c>
    </row>
    <row r="10199" spans="1:8">
      <c r="A10199" s="3" t="s">
        <v>5</v>
      </c>
      <c r="B10199" s="3">
        <v>2019</v>
      </c>
      <c r="C10199" s="3">
        <v>935</v>
      </c>
      <c r="D10199" s="3">
        <v>1.3058696000000001</v>
      </c>
      <c r="E10199" s="3">
        <v>0.33332673000000002</v>
      </c>
      <c r="F10199" s="3">
        <v>32.065311000000001</v>
      </c>
      <c r="G10199" s="3">
        <v>2.2353070000000002</v>
      </c>
      <c r="H10199" s="3">
        <v>0.132188</v>
      </c>
    </row>
    <row r="10200" spans="1:8">
      <c r="A10200" s="3" t="s">
        <v>5</v>
      </c>
      <c r="B10200" s="3">
        <v>2019</v>
      </c>
      <c r="C10200" s="3">
        <v>935</v>
      </c>
      <c r="D10200" s="3">
        <v>1.4477618999999999</v>
      </c>
      <c r="E10200" s="3">
        <v>0.33332673000000002</v>
      </c>
      <c r="F10200" s="3">
        <v>32.065311000000001</v>
      </c>
      <c r="G10200" s="3">
        <v>2.2225130000000002</v>
      </c>
      <c r="H10200" s="3">
        <v>0.1140717</v>
      </c>
    </row>
    <row r="10201" spans="1:8">
      <c r="A10201" s="3" t="s">
        <v>5</v>
      </c>
      <c r="B10201" s="3">
        <v>2019</v>
      </c>
      <c r="C10201" s="3">
        <v>935</v>
      </c>
      <c r="D10201" s="3">
        <v>1.5074091000000001</v>
      </c>
      <c r="E10201" s="3">
        <v>0.33332673000000002</v>
      </c>
      <c r="F10201" s="3">
        <v>32.065311000000001</v>
      </c>
      <c r="G10201" s="3">
        <v>2.1451630000000002</v>
      </c>
      <c r="H10201" s="3">
        <v>9.4349799999999998E-2</v>
      </c>
    </row>
    <row r="10202" spans="1:8">
      <c r="A10202" s="3" t="s">
        <v>22</v>
      </c>
      <c r="B10202" s="3">
        <v>1995</v>
      </c>
      <c r="C10202" s="3">
        <v>936</v>
      </c>
    </row>
    <row r="10203" spans="1:8">
      <c r="A10203" s="3" t="s">
        <v>22</v>
      </c>
      <c r="B10203" s="3">
        <v>1995</v>
      </c>
      <c r="C10203" s="3">
        <v>936</v>
      </c>
    </row>
    <row r="10204" spans="1:8">
      <c r="A10204" s="3" t="s">
        <v>22</v>
      </c>
      <c r="B10204" s="3">
        <v>1995</v>
      </c>
      <c r="C10204" s="3">
        <v>936</v>
      </c>
    </row>
    <row r="10205" spans="1:8">
      <c r="A10205" s="3" t="s">
        <v>22</v>
      </c>
      <c r="B10205" s="3">
        <v>1995</v>
      </c>
      <c r="C10205" s="3">
        <v>936</v>
      </c>
    </row>
    <row r="10206" spans="1:8">
      <c r="A10206" s="3" t="s">
        <v>22</v>
      </c>
      <c r="B10206" s="3">
        <v>1995</v>
      </c>
      <c r="C10206" s="3">
        <v>936</v>
      </c>
    </row>
    <row r="10207" spans="1:8">
      <c r="A10207" s="3" t="s">
        <v>22</v>
      </c>
      <c r="B10207" s="3">
        <v>1995</v>
      </c>
      <c r="C10207" s="3">
        <v>936</v>
      </c>
    </row>
    <row r="10208" spans="1:8">
      <c r="A10208" s="3" t="s">
        <v>22</v>
      </c>
      <c r="B10208" s="3">
        <v>1995</v>
      </c>
      <c r="C10208" s="3">
        <v>936</v>
      </c>
    </row>
    <row r="10209" spans="1:6">
      <c r="A10209" s="3" t="s">
        <v>22</v>
      </c>
      <c r="B10209" s="3">
        <v>1995</v>
      </c>
      <c r="C10209" s="3">
        <v>936</v>
      </c>
    </row>
    <row r="10210" spans="1:6">
      <c r="A10210" s="3" t="s">
        <v>22</v>
      </c>
      <c r="B10210" s="3">
        <v>1995</v>
      </c>
      <c r="C10210" s="3">
        <v>936</v>
      </c>
    </row>
    <row r="10211" spans="1:6">
      <c r="A10211" s="3" t="s">
        <v>22</v>
      </c>
      <c r="B10211" s="3">
        <v>1995</v>
      </c>
      <c r="C10211" s="3">
        <v>936</v>
      </c>
    </row>
    <row r="10212" spans="1:6">
      <c r="A10212" s="3" t="s">
        <v>22</v>
      </c>
      <c r="B10212" s="3">
        <v>1995</v>
      </c>
      <c r="C10212" s="3">
        <v>936</v>
      </c>
    </row>
    <row r="10213" spans="1:6">
      <c r="A10213" s="3" t="s">
        <v>22</v>
      </c>
      <c r="B10213" s="3">
        <v>1995</v>
      </c>
      <c r="C10213" s="3">
        <v>936</v>
      </c>
    </row>
    <row r="10214" spans="1:6">
      <c r="A10214" s="3" t="s">
        <v>22</v>
      </c>
      <c r="B10214" s="3">
        <v>1996</v>
      </c>
      <c r="C10214" s="3">
        <v>936</v>
      </c>
      <c r="E10214" s="3">
        <v>-2.1050705999999999</v>
      </c>
      <c r="F10214" s="3">
        <v>21.5928</v>
      </c>
    </row>
    <row r="10215" spans="1:6">
      <c r="A10215" s="3" t="s">
        <v>22</v>
      </c>
      <c r="B10215" s="3">
        <v>1996</v>
      </c>
      <c r="C10215" s="3">
        <v>936</v>
      </c>
      <c r="E10215" s="3">
        <v>-2.1050705999999999</v>
      </c>
      <c r="F10215" s="3">
        <v>21.5928</v>
      </c>
    </row>
    <row r="10216" spans="1:6">
      <c r="A10216" s="3" t="s">
        <v>22</v>
      </c>
      <c r="B10216" s="3">
        <v>1996</v>
      </c>
      <c r="C10216" s="3">
        <v>936</v>
      </c>
      <c r="E10216" s="3">
        <v>-2.1050705999999999</v>
      </c>
      <c r="F10216" s="3">
        <v>21.5928</v>
      </c>
    </row>
    <row r="10217" spans="1:6">
      <c r="A10217" s="3" t="s">
        <v>22</v>
      </c>
      <c r="B10217" s="3">
        <v>1996</v>
      </c>
      <c r="C10217" s="3">
        <v>936</v>
      </c>
      <c r="E10217" s="3">
        <v>-2.1050705999999999</v>
      </c>
      <c r="F10217" s="3">
        <v>21.5928</v>
      </c>
    </row>
    <row r="10218" spans="1:6">
      <c r="A10218" s="3" t="s">
        <v>22</v>
      </c>
      <c r="B10218" s="3">
        <v>1996</v>
      </c>
      <c r="C10218" s="3">
        <v>936</v>
      </c>
      <c r="E10218" s="3">
        <v>-2.1050705999999999</v>
      </c>
      <c r="F10218" s="3">
        <v>21.5928</v>
      </c>
    </row>
    <row r="10219" spans="1:6">
      <c r="A10219" s="3" t="s">
        <v>22</v>
      </c>
      <c r="B10219" s="3">
        <v>1996</v>
      </c>
      <c r="C10219" s="3">
        <v>936</v>
      </c>
      <c r="E10219" s="3">
        <v>-2.1050705999999999</v>
      </c>
      <c r="F10219" s="3">
        <v>21.5928</v>
      </c>
    </row>
    <row r="10220" spans="1:6">
      <c r="A10220" s="3" t="s">
        <v>22</v>
      </c>
      <c r="B10220" s="3">
        <v>1996</v>
      </c>
      <c r="C10220" s="3">
        <v>936</v>
      </c>
      <c r="E10220" s="3">
        <v>-2.1050705999999999</v>
      </c>
      <c r="F10220" s="3">
        <v>21.5928</v>
      </c>
    </row>
    <row r="10221" spans="1:6">
      <c r="A10221" s="3" t="s">
        <v>22</v>
      </c>
      <c r="B10221" s="3">
        <v>1996</v>
      </c>
      <c r="C10221" s="3">
        <v>936</v>
      </c>
      <c r="E10221" s="3">
        <v>-2.1050705999999999</v>
      </c>
      <c r="F10221" s="3">
        <v>21.5928</v>
      </c>
    </row>
    <row r="10222" spans="1:6">
      <c r="A10222" s="3" t="s">
        <v>22</v>
      </c>
      <c r="B10222" s="3">
        <v>1996</v>
      </c>
      <c r="C10222" s="3">
        <v>936</v>
      </c>
      <c r="E10222" s="3">
        <v>-2.1050705999999999</v>
      </c>
      <c r="F10222" s="3">
        <v>21.5928</v>
      </c>
    </row>
    <row r="10223" spans="1:6">
      <c r="A10223" s="3" t="s">
        <v>22</v>
      </c>
      <c r="B10223" s="3">
        <v>1996</v>
      </c>
      <c r="C10223" s="3">
        <v>936</v>
      </c>
      <c r="E10223" s="3">
        <v>-2.1050705999999999</v>
      </c>
      <c r="F10223" s="3">
        <v>21.5928</v>
      </c>
    </row>
    <row r="10224" spans="1:6">
      <c r="A10224" s="3" t="s">
        <v>22</v>
      </c>
      <c r="B10224" s="3">
        <v>1996</v>
      </c>
      <c r="C10224" s="3">
        <v>936</v>
      </c>
      <c r="E10224" s="3">
        <v>-2.1050705999999999</v>
      </c>
      <c r="F10224" s="3">
        <v>21.5928</v>
      </c>
    </row>
    <row r="10225" spans="1:6">
      <c r="A10225" s="3" t="s">
        <v>22</v>
      </c>
      <c r="B10225" s="3">
        <v>1996</v>
      </c>
      <c r="C10225" s="3">
        <v>936</v>
      </c>
      <c r="E10225" s="3">
        <v>-2.1050705999999999</v>
      </c>
      <c r="F10225" s="3">
        <v>21.5928</v>
      </c>
    </row>
    <row r="10226" spans="1:6">
      <c r="A10226" s="3" t="s">
        <v>22</v>
      </c>
      <c r="B10226" s="3">
        <v>1997</v>
      </c>
      <c r="C10226" s="3">
        <v>936</v>
      </c>
      <c r="E10226" s="3">
        <v>-8.1935549000000005</v>
      </c>
      <c r="F10226" s="3">
        <v>30.635549999999999</v>
      </c>
    </row>
    <row r="10227" spans="1:6">
      <c r="A10227" s="3" t="s">
        <v>22</v>
      </c>
      <c r="B10227" s="3">
        <v>1997</v>
      </c>
      <c r="C10227" s="3">
        <v>936</v>
      </c>
      <c r="E10227" s="3">
        <v>-8.1935549000000005</v>
      </c>
      <c r="F10227" s="3">
        <v>30.635549999999999</v>
      </c>
    </row>
    <row r="10228" spans="1:6">
      <c r="A10228" s="3" t="s">
        <v>22</v>
      </c>
      <c r="B10228" s="3">
        <v>1997</v>
      </c>
      <c r="C10228" s="3">
        <v>936</v>
      </c>
      <c r="E10228" s="3">
        <v>-8.1935549000000005</v>
      </c>
      <c r="F10228" s="3">
        <v>30.635549999999999</v>
      </c>
    </row>
    <row r="10229" spans="1:6">
      <c r="A10229" s="3" t="s">
        <v>22</v>
      </c>
      <c r="B10229" s="3">
        <v>1997</v>
      </c>
      <c r="C10229" s="3">
        <v>936</v>
      </c>
      <c r="E10229" s="3">
        <v>-8.1935549000000005</v>
      </c>
      <c r="F10229" s="3">
        <v>30.635549999999999</v>
      </c>
    </row>
    <row r="10230" spans="1:6">
      <c r="A10230" s="3" t="s">
        <v>22</v>
      </c>
      <c r="B10230" s="3">
        <v>1997</v>
      </c>
      <c r="C10230" s="3">
        <v>936</v>
      </c>
      <c r="E10230" s="3">
        <v>-8.1935549000000005</v>
      </c>
      <c r="F10230" s="3">
        <v>30.635549999999999</v>
      </c>
    </row>
    <row r="10231" spans="1:6">
      <c r="A10231" s="3" t="s">
        <v>22</v>
      </c>
      <c r="B10231" s="3">
        <v>1997</v>
      </c>
      <c r="C10231" s="3">
        <v>936</v>
      </c>
      <c r="E10231" s="3">
        <v>-8.1935549000000005</v>
      </c>
      <c r="F10231" s="3">
        <v>30.635549999999999</v>
      </c>
    </row>
    <row r="10232" spans="1:6">
      <c r="A10232" s="3" t="s">
        <v>22</v>
      </c>
      <c r="B10232" s="3">
        <v>1997</v>
      </c>
      <c r="C10232" s="3">
        <v>936</v>
      </c>
      <c r="E10232" s="3">
        <v>-8.1935549000000005</v>
      </c>
      <c r="F10232" s="3">
        <v>30.635549999999999</v>
      </c>
    </row>
    <row r="10233" spans="1:6">
      <c r="A10233" s="3" t="s">
        <v>22</v>
      </c>
      <c r="B10233" s="3">
        <v>1997</v>
      </c>
      <c r="C10233" s="3">
        <v>936</v>
      </c>
      <c r="E10233" s="3">
        <v>-8.1935549000000005</v>
      </c>
      <c r="F10233" s="3">
        <v>30.635549999999999</v>
      </c>
    </row>
    <row r="10234" spans="1:6">
      <c r="A10234" s="3" t="s">
        <v>22</v>
      </c>
      <c r="B10234" s="3">
        <v>1997</v>
      </c>
      <c r="C10234" s="3">
        <v>936</v>
      </c>
      <c r="E10234" s="3">
        <v>-8.1935549000000005</v>
      </c>
      <c r="F10234" s="3">
        <v>30.635549999999999</v>
      </c>
    </row>
    <row r="10235" spans="1:6">
      <c r="A10235" s="3" t="s">
        <v>22</v>
      </c>
      <c r="B10235" s="3">
        <v>1997</v>
      </c>
      <c r="C10235" s="3">
        <v>936</v>
      </c>
      <c r="E10235" s="3">
        <v>-8.1935549000000005</v>
      </c>
      <c r="F10235" s="3">
        <v>30.635549999999999</v>
      </c>
    </row>
    <row r="10236" spans="1:6">
      <c r="A10236" s="3" t="s">
        <v>22</v>
      </c>
      <c r="B10236" s="3">
        <v>1997</v>
      </c>
      <c r="C10236" s="3">
        <v>936</v>
      </c>
      <c r="E10236" s="3">
        <v>-8.1935549000000005</v>
      </c>
      <c r="F10236" s="3">
        <v>30.635549999999999</v>
      </c>
    </row>
    <row r="10237" spans="1:6">
      <c r="A10237" s="3" t="s">
        <v>22</v>
      </c>
      <c r="B10237" s="3">
        <v>1997</v>
      </c>
      <c r="C10237" s="3">
        <v>936</v>
      </c>
      <c r="E10237" s="3">
        <v>-8.1935549000000005</v>
      </c>
      <c r="F10237" s="3">
        <v>30.635549999999999</v>
      </c>
    </row>
    <row r="10238" spans="1:6">
      <c r="A10238" s="3" t="s">
        <v>22</v>
      </c>
      <c r="B10238" s="3">
        <v>1998</v>
      </c>
      <c r="C10238" s="3">
        <v>936</v>
      </c>
      <c r="E10238" s="3">
        <v>-4.3873587000000001</v>
      </c>
      <c r="F10238" s="3">
        <v>32.988906999999998</v>
      </c>
    </row>
    <row r="10239" spans="1:6">
      <c r="A10239" s="3" t="s">
        <v>22</v>
      </c>
      <c r="B10239" s="3">
        <v>1998</v>
      </c>
      <c r="C10239" s="3">
        <v>936</v>
      </c>
      <c r="E10239" s="3">
        <v>-4.3873587000000001</v>
      </c>
      <c r="F10239" s="3">
        <v>32.988906999999998</v>
      </c>
    </row>
    <row r="10240" spans="1:6">
      <c r="A10240" s="3" t="s">
        <v>22</v>
      </c>
      <c r="B10240" s="3">
        <v>1998</v>
      </c>
      <c r="C10240" s="3">
        <v>936</v>
      </c>
      <c r="E10240" s="3">
        <v>-4.3873587000000001</v>
      </c>
      <c r="F10240" s="3">
        <v>32.988906999999998</v>
      </c>
    </row>
    <row r="10241" spans="1:7">
      <c r="A10241" s="3" t="s">
        <v>22</v>
      </c>
      <c r="B10241" s="3">
        <v>1998</v>
      </c>
      <c r="C10241" s="3">
        <v>936</v>
      </c>
      <c r="E10241" s="3">
        <v>-4.3873587000000001</v>
      </c>
      <c r="F10241" s="3">
        <v>32.988906999999998</v>
      </c>
    </row>
    <row r="10242" spans="1:7">
      <c r="A10242" s="3" t="s">
        <v>22</v>
      </c>
      <c r="B10242" s="3">
        <v>1998</v>
      </c>
      <c r="C10242" s="3">
        <v>936</v>
      </c>
      <c r="E10242" s="3">
        <v>-4.3873587000000001</v>
      </c>
      <c r="F10242" s="3">
        <v>32.988906999999998</v>
      </c>
      <c r="G10242" s="3">
        <v>3.3666670000000001</v>
      </c>
    </row>
    <row r="10243" spans="1:7">
      <c r="A10243" s="3" t="s">
        <v>22</v>
      </c>
      <c r="B10243" s="3">
        <v>1998</v>
      </c>
      <c r="C10243" s="3">
        <v>936</v>
      </c>
      <c r="E10243" s="3">
        <v>-4.3873587000000001</v>
      </c>
      <c r="F10243" s="3">
        <v>32.988906999999998</v>
      </c>
      <c r="G10243" s="3">
        <v>1.441667</v>
      </c>
    </row>
    <row r="10244" spans="1:7">
      <c r="A10244" s="3" t="s">
        <v>22</v>
      </c>
      <c r="B10244" s="3">
        <v>1998</v>
      </c>
      <c r="C10244" s="3">
        <v>936</v>
      </c>
      <c r="E10244" s="3">
        <v>-4.3873587000000001</v>
      </c>
      <c r="F10244" s="3">
        <v>32.988906999999998</v>
      </c>
      <c r="G10244" s="3">
        <v>3.49</v>
      </c>
    </row>
    <row r="10245" spans="1:7">
      <c r="A10245" s="3" t="s">
        <v>22</v>
      </c>
      <c r="B10245" s="3">
        <v>1998</v>
      </c>
      <c r="C10245" s="3">
        <v>936</v>
      </c>
      <c r="E10245" s="3">
        <v>-4.3873587000000001</v>
      </c>
      <c r="F10245" s="3">
        <v>32.988906999999998</v>
      </c>
      <c r="G10245" s="3">
        <v>1.4444440000000001</v>
      </c>
    </row>
    <row r="10246" spans="1:7">
      <c r="A10246" s="3" t="s">
        <v>22</v>
      </c>
      <c r="B10246" s="3">
        <v>1998</v>
      </c>
      <c r="C10246" s="3">
        <v>936</v>
      </c>
      <c r="E10246" s="3">
        <v>-4.3873587000000001</v>
      </c>
      <c r="F10246" s="3">
        <v>32.988906999999998</v>
      </c>
      <c r="G10246" s="3">
        <v>3.1545459999999999</v>
      </c>
    </row>
    <row r="10247" spans="1:7">
      <c r="A10247" s="3" t="s">
        <v>22</v>
      </c>
      <c r="B10247" s="3">
        <v>1998</v>
      </c>
      <c r="C10247" s="3">
        <v>936</v>
      </c>
      <c r="E10247" s="3">
        <v>-4.3873587000000001</v>
      </c>
      <c r="F10247" s="3">
        <v>32.988906999999998</v>
      </c>
      <c r="G10247" s="3">
        <v>3.1545459999999999</v>
      </c>
    </row>
    <row r="10248" spans="1:7">
      <c r="A10248" s="3" t="s">
        <v>22</v>
      </c>
      <c r="B10248" s="3">
        <v>1998</v>
      </c>
      <c r="C10248" s="3">
        <v>936</v>
      </c>
      <c r="E10248" s="3">
        <v>-4.3873587000000001</v>
      </c>
      <c r="F10248" s="3">
        <v>32.988906999999998</v>
      </c>
      <c r="G10248" s="3">
        <v>2.6090909999999998</v>
      </c>
    </row>
    <row r="10249" spans="1:7">
      <c r="A10249" s="3" t="s">
        <v>22</v>
      </c>
      <c r="B10249" s="3">
        <v>1998</v>
      </c>
      <c r="C10249" s="3">
        <v>936</v>
      </c>
      <c r="E10249" s="3">
        <v>-4.3873587000000001</v>
      </c>
      <c r="F10249" s="3">
        <v>32.988906999999998</v>
      </c>
      <c r="G10249" s="3">
        <v>-2.4</v>
      </c>
    </row>
    <row r="10250" spans="1:7">
      <c r="A10250" s="3" t="s">
        <v>22</v>
      </c>
      <c r="B10250" s="3">
        <v>1999</v>
      </c>
      <c r="C10250" s="3">
        <v>936</v>
      </c>
      <c r="E10250" s="3">
        <v>-3.2256974999999999</v>
      </c>
      <c r="F10250" s="3">
        <v>33.917610000000003</v>
      </c>
      <c r="G10250" s="3">
        <v>2.83</v>
      </c>
    </row>
    <row r="10251" spans="1:7">
      <c r="A10251" s="3" t="s">
        <v>22</v>
      </c>
      <c r="B10251" s="3">
        <v>1999</v>
      </c>
      <c r="C10251" s="3">
        <v>936</v>
      </c>
      <c r="E10251" s="3">
        <v>-3.2256974999999999</v>
      </c>
      <c r="F10251" s="3">
        <v>33.917610000000003</v>
      </c>
      <c r="G10251" s="3">
        <v>0.14285709999999999</v>
      </c>
    </row>
    <row r="10252" spans="1:7">
      <c r="A10252" s="3" t="s">
        <v>22</v>
      </c>
      <c r="B10252" s="3">
        <v>1999</v>
      </c>
      <c r="C10252" s="3">
        <v>936</v>
      </c>
      <c r="E10252" s="3">
        <v>-3.2256974999999999</v>
      </c>
      <c r="F10252" s="3">
        <v>33.917610000000003</v>
      </c>
      <c r="G10252" s="3">
        <v>2.3666670000000001</v>
      </c>
    </row>
    <row r="10253" spans="1:7">
      <c r="A10253" s="3" t="s">
        <v>22</v>
      </c>
      <c r="B10253" s="3">
        <v>1999</v>
      </c>
      <c r="C10253" s="3">
        <v>936</v>
      </c>
      <c r="E10253" s="3">
        <v>-3.2256974999999999</v>
      </c>
      <c r="F10253" s="3">
        <v>33.917610000000003</v>
      </c>
      <c r="G10253" s="3">
        <v>2.3666670000000001</v>
      </c>
    </row>
    <row r="10254" spans="1:7">
      <c r="A10254" s="3" t="s">
        <v>22</v>
      </c>
      <c r="B10254" s="3">
        <v>1999</v>
      </c>
      <c r="C10254" s="3">
        <v>936</v>
      </c>
      <c r="E10254" s="3">
        <v>-3.2256974999999999</v>
      </c>
      <c r="F10254" s="3">
        <v>33.917610000000003</v>
      </c>
      <c r="G10254" s="3">
        <v>1.391667</v>
      </c>
    </row>
    <row r="10255" spans="1:7">
      <c r="A10255" s="3" t="s">
        <v>22</v>
      </c>
      <c r="B10255" s="3">
        <v>1999</v>
      </c>
      <c r="C10255" s="3">
        <v>936</v>
      </c>
      <c r="E10255" s="3">
        <v>-3.2256974999999999</v>
      </c>
      <c r="F10255" s="3">
        <v>33.917610000000003</v>
      </c>
      <c r="G10255" s="3">
        <v>-0.91818180000000005</v>
      </c>
    </row>
    <row r="10256" spans="1:7">
      <c r="A10256" s="3" t="s">
        <v>22</v>
      </c>
      <c r="B10256" s="3">
        <v>1999</v>
      </c>
      <c r="C10256" s="3">
        <v>936</v>
      </c>
      <c r="E10256" s="3">
        <v>-3.2256974999999999</v>
      </c>
      <c r="F10256" s="3">
        <v>33.917610000000003</v>
      </c>
      <c r="G10256" s="3">
        <v>1.190909</v>
      </c>
    </row>
    <row r="10257" spans="1:7">
      <c r="A10257" s="3" t="s">
        <v>22</v>
      </c>
      <c r="B10257" s="3">
        <v>1999</v>
      </c>
      <c r="C10257" s="3">
        <v>936</v>
      </c>
      <c r="E10257" s="3">
        <v>-3.2256974999999999</v>
      </c>
      <c r="F10257" s="3">
        <v>33.917610000000003</v>
      </c>
      <c r="G10257" s="3">
        <v>-0.89</v>
      </c>
    </row>
    <row r="10258" spans="1:7">
      <c r="A10258" s="3" t="s">
        <v>22</v>
      </c>
      <c r="B10258" s="3">
        <v>1999</v>
      </c>
      <c r="C10258" s="3">
        <v>936</v>
      </c>
      <c r="E10258" s="3">
        <v>-3.2256974999999999</v>
      </c>
      <c r="F10258" s="3">
        <v>33.917610000000003</v>
      </c>
      <c r="G10258" s="3">
        <v>1.5272730000000001</v>
      </c>
    </row>
    <row r="10259" spans="1:7">
      <c r="A10259" s="3" t="s">
        <v>22</v>
      </c>
      <c r="B10259" s="3">
        <v>1999</v>
      </c>
      <c r="C10259" s="3">
        <v>936</v>
      </c>
      <c r="E10259" s="3">
        <v>-3.2256974999999999</v>
      </c>
      <c r="F10259" s="3">
        <v>33.917610000000003</v>
      </c>
      <c r="G10259" s="3">
        <v>1.5272730000000001</v>
      </c>
    </row>
    <row r="10260" spans="1:7">
      <c r="A10260" s="3" t="s">
        <v>22</v>
      </c>
      <c r="B10260" s="3">
        <v>1999</v>
      </c>
      <c r="C10260" s="3">
        <v>936</v>
      </c>
      <c r="E10260" s="3">
        <v>-3.2256974999999999</v>
      </c>
      <c r="F10260" s="3">
        <v>33.917610000000003</v>
      </c>
      <c r="G10260" s="3">
        <v>1.9</v>
      </c>
    </row>
    <row r="10261" spans="1:7">
      <c r="A10261" s="3" t="s">
        <v>22</v>
      </c>
      <c r="B10261" s="3">
        <v>1999</v>
      </c>
      <c r="C10261" s="3">
        <v>936</v>
      </c>
      <c r="E10261" s="3">
        <v>-3.2256974999999999</v>
      </c>
      <c r="F10261" s="3">
        <v>33.917610000000003</v>
      </c>
      <c r="G10261" s="3">
        <v>-0.17142859999999999</v>
      </c>
    </row>
    <row r="10262" spans="1:7">
      <c r="A10262" s="3" t="s">
        <v>22</v>
      </c>
      <c r="B10262" s="3">
        <v>2000</v>
      </c>
      <c r="C10262" s="3">
        <v>936</v>
      </c>
      <c r="E10262" s="3">
        <v>-4.4886435999999996</v>
      </c>
      <c r="F10262" s="3">
        <v>47.050407</v>
      </c>
      <c r="G10262" s="3">
        <v>3.1333329999999999</v>
      </c>
    </row>
    <row r="10263" spans="1:7">
      <c r="A10263" s="3" t="s">
        <v>22</v>
      </c>
      <c r="B10263" s="3">
        <v>2000</v>
      </c>
      <c r="C10263" s="3">
        <v>936</v>
      </c>
      <c r="E10263" s="3">
        <v>-4.4886435999999996</v>
      </c>
      <c r="F10263" s="3">
        <v>47.050407</v>
      </c>
      <c r="G10263" s="3">
        <v>1.5833330000000001</v>
      </c>
    </row>
    <row r="10264" spans="1:7">
      <c r="A10264" s="3" t="s">
        <v>22</v>
      </c>
      <c r="B10264" s="3">
        <v>2000</v>
      </c>
      <c r="C10264" s="3">
        <v>936</v>
      </c>
      <c r="E10264" s="3">
        <v>-4.4886435999999996</v>
      </c>
      <c r="F10264" s="3">
        <v>47.050407</v>
      </c>
      <c r="G10264" s="3">
        <v>2.8363640000000001</v>
      </c>
    </row>
    <row r="10265" spans="1:7">
      <c r="A10265" s="3" t="s">
        <v>22</v>
      </c>
      <c r="B10265" s="3">
        <v>2000</v>
      </c>
      <c r="C10265" s="3">
        <v>936</v>
      </c>
      <c r="E10265" s="3">
        <v>-4.4886435999999996</v>
      </c>
      <c r="F10265" s="3">
        <v>47.050407</v>
      </c>
      <c r="G10265" s="3">
        <v>2.8363640000000001</v>
      </c>
    </row>
    <row r="10266" spans="1:7">
      <c r="A10266" s="3" t="s">
        <v>22</v>
      </c>
      <c r="B10266" s="3">
        <v>2000</v>
      </c>
      <c r="C10266" s="3">
        <v>936</v>
      </c>
      <c r="E10266" s="3">
        <v>-4.4886435999999996</v>
      </c>
      <c r="F10266" s="3">
        <v>47.050407</v>
      </c>
      <c r="G10266" s="3">
        <v>3.2538459999999998</v>
      </c>
    </row>
    <row r="10267" spans="1:7">
      <c r="A10267" s="3" t="s">
        <v>22</v>
      </c>
      <c r="B10267" s="3">
        <v>2000</v>
      </c>
      <c r="C10267" s="3">
        <v>936</v>
      </c>
      <c r="E10267" s="3">
        <v>-4.4886435999999996</v>
      </c>
      <c r="F10267" s="3">
        <v>47.050407</v>
      </c>
      <c r="G10267" s="3">
        <v>2.4714290000000001</v>
      </c>
    </row>
    <row r="10268" spans="1:7">
      <c r="A10268" s="3" t="s">
        <v>22</v>
      </c>
      <c r="B10268" s="3">
        <v>2000</v>
      </c>
      <c r="C10268" s="3">
        <v>936</v>
      </c>
      <c r="E10268" s="3">
        <v>-4.4886435999999996</v>
      </c>
      <c r="F10268" s="3">
        <v>47.050407</v>
      </c>
      <c r="G10268" s="3">
        <v>3.0249999999999999</v>
      </c>
    </row>
    <row r="10269" spans="1:7">
      <c r="A10269" s="3" t="s">
        <v>22</v>
      </c>
      <c r="B10269" s="3">
        <v>2000</v>
      </c>
      <c r="C10269" s="3">
        <v>936</v>
      </c>
      <c r="E10269" s="3">
        <v>-4.4886435999999996</v>
      </c>
      <c r="F10269" s="3">
        <v>47.050407</v>
      </c>
      <c r="G10269" s="3">
        <v>2.5499999999999998</v>
      </c>
    </row>
    <row r="10270" spans="1:7">
      <c r="A10270" s="3" t="s">
        <v>22</v>
      </c>
      <c r="B10270" s="3">
        <v>2000</v>
      </c>
      <c r="C10270" s="3">
        <v>936</v>
      </c>
      <c r="E10270" s="3">
        <v>-4.4886435999999996</v>
      </c>
      <c r="F10270" s="3">
        <v>47.050407</v>
      </c>
      <c r="G10270" s="3">
        <v>2.9916670000000001</v>
      </c>
    </row>
    <row r="10271" spans="1:7">
      <c r="A10271" s="3" t="s">
        <v>22</v>
      </c>
      <c r="B10271" s="3">
        <v>2000</v>
      </c>
      <c r="C10271" s="3">
        <v>936</v>
      </c>
      <c r="E10271" s="3">
        <v>-4.4886435999999996</v>
      </c>
      <c r="F10271" s="3">
        <v>47.050407</v>
      </c>
      <c r="G10271" s="3">
        <v>2.9916670000000001</v>
      </c>
    </row>
    <row r="10272" spans="1:7">
      <c r="A10272" s="3" t="s">
        <v>22</v>
      </c>
      <c r="B10272" s="3">
        <v>2000</v>
      </c>
      <c r="C10272" s="3">
        <v>936</v>
      </c>
      <c r="E10272" s="3">
        <v>-4.4886435999999996</v>
      </c>
      <c r="F10272" s="3">
        <v>47.050407</v>
      </c>
      <c r="G10272" s="3">
        <v>3.05</v>
      </c>
    </row>
    <row r="10273" spans="1:7">
      <c r="A10273" s="3" t="s">
        <v>22</v>
      </c>
      <c r="B10273" s="3">
        <v>2000</v>
      </c>
      <c r="C10273" s="3">
        <v>936</v>
      </c>
      <c r="E10273" s="3">
        <v>-4.4886435999999996</v>
      </c>
      <c r="F10273" s="3">
        <v>47.050407</v>
      </c>
      <c r="G10273" s="3">
        <v>2.8142860000000001</v>
      </c>
    </row>
    <row r="10274" spans="1:7">
      <c r="A10274" s="3" t="s">
        <v>22</v>
      </c>
      <c r="B10274" s="3">
        <v>2001</v>
      </c>
      <c r="C10274" s="3">
        <v>936</v>
      </c>
      <c r="E10274" s="3">
        <v>-8.9746304000000006</v>
      </c>
      <c r="F10274" s="3">
        <v>50.451816999999998</v>
      </c>
    </row>
    <row r="10275" spans="1:7">
      <c r="A10275" s="3" t="s">
        <v>22</v>
      </c>
      <c r="B10275" s="3">
        <v>2001</v>
      </c>
      <c r="C10275" s="3">
        <v>936</v>
      </c>
      <c r="E10275" s="3">
        <v>-8.9746304000000006</v>
      </c>
      <c r="F10275" s="3">
        <v>50.451816999999998</v>
      </c>
    </row>
    <row r="10276" spans="1:7">
      <c r="A10276" s="3" t="s">
        <v>22</v>
      </c>
      <c r="B10276" s="3">
        <v>2001</v>
      </c>
      <c r="C10276" s="3">
        <v>936</v>
      </c>
      <c r="E10276" s="3">
        <v>-8.9746304000000006</v>
      </c>
      <c r="F10276" s="3">
        <v>50.451816999999998</v>
      </c>
      <c r="G10276" s="3">
        <v>3.9636360000000002</v>
      </c>
    </row>
    <row r="10277" spans="1:7">
      <c r="A10277" s="3" t="s">
        <v>22</v>
      </c>
      <c r="B10277" s="3">
        <v>2001</v>
      </c>
      <c r="C10277" s="3">
        <v>936</v>
      </c>
      <c r="E10277" s="3">
        <v>-8.9746304000000006</v>
      </c>
      <c r="F10277" s="3">
        <v>50.451816999999998</v>
      </c>
      <c r="G10277" s="3">
        <v>3.9636360000000002</v>
      </c>
    </row>
    <row r="10278" spans="1:7">
      <c r="A10278" s="3" t="s">
        <v>22</v>
      </c>
      <c r="B10278" s="3">
        <v>2001</v>
      </c>
      <c r="C10278" s="3">
        <v>936</v>
      </c>
      <c r="E10278" s="3">
        <v>-8.9746304000000006</v>
      </c>
      <c r="F10278" s="3">
        <v>50.451816999999998</v>
      </c>
      <c r="G10278" s="3">
        <v>3.8454540000000001</v>
      </c>
    </row>
    <row r="10279" spans="1:7">
      <c r="A10279" s="3" t="s">
        <v>22</v>
      </c>
      <c r="B10279" s="3">
        <v>2001</v>
      </c>
      <c r="C10279" s="3">
        <v>936</v>
      </c>
      <c r="E10279" s="3">
        <v>-8.9746304000000006</v>
      </c>
      <c r="F10279" s="3">
        <v>50.451816999999998</v>
      </c>
      <c r="G10279" s="3">
        <v>3.8454540000000001</v>
      </c>
    </row>
    <row r="10280" spans="1:7">
      <c r="A10280" s="3" t="s">
        <v>22</v>
      </c>
      <c r="B10280" s="3">
        <v>2001</v>
      </c>
      <c r="C10280" s="3">
        <v>936</v>
      </c>
      <c r="E10280" s="3">
        <v>-8.9746304000000006</v>
      </c>
      <c r="F10280" s="3">
        <v>50.451816999999998</v>
      </c>
      <c r="G10280" s="3">
        <v>3.7777780000000001</v>
      </c>
    </row>
    <row r="10281" spans="1:7">
      <c r="A10281" s="3" t="s">
        <v>22</v>
      </c>
      <c r="B10281" s="3">
        <v>2001</v>
      </c>
      <c r="C10281" s="3">
        <v>936</v>
      </c>
      <c r="E10281" s="3">
        <v>-8.9746304000000006</v>
      </c>
      <c r="F10281" s="3">
        <v>50.451816999999998</v>
      </c>
      <c r="G10281" s="3">
        <v>3.7777780000000001</v>
      </c>
    </row>
    <row r="10282" spans="1:7">
      <c r="A10282" s="3" t="s">
        <v>22</v>
      </c>
      <c r="B10282" s="3">
        <v>2001</v>
      </c>
      <c r="C10282" s="3">
        <v>936</v>
      </c>
      <c r="E10282" s="3">
        <v>-8.9746304000000006</v>
      </c>
      <c r="F10282" s="3">
        <v>50.451816999999998</v>
      </c>
      <c r="G10282" s="3">
        <v>3.63</v>
      </c>
    </row>
    <row r="10283" spans="1:7">
      <c r="A10283" s="3" t="s">
        <v>22</v>
      </c>
      <c r="B10283" s="3">
        <v>2001</v>
      </c>
      <c r="C10283" s="3">
        <v>936</v>
      </c>
      <c r="E10283" s="3">
        <v>-8.9746304000000006</v>
      </c>
      <c r="F10283" s="3">
        <v>50.451816999999998</v>
      </c>
      <c r="G10283" s="3">
        <v>3.63</v>
      </c>
    </row>
    <row r="10284" spans="1:7">
      <c r="A10284" s="3" t="s">
        <v>22</v>
      </c>
      <c r="B10284" s="3">
        <v>2001</v>
      </c>
      <c r="C10284" s="3">
        <v>936</v>
      </c>
      <c r="E10284" s="3">
        <v>-8.9746304000000006</v>
      </c>
      <c r="F10284" s="3">
        <v>50.451816999999998</v>
      </c>
      <c r="G10284" s="3">
        <v>3.5777779999999999</v>
      </c>
    </row>
    <row r="10285" spans="1:7">
      <c r="A10285" s="3" t="s">
        <v>22</v>
      </c>
      <c r="B10285" s="3">
        <v>2001</v>
      </c>
      <c r="C10285" s="3">
        <v>936</v>
      </c>
      <c r="E10285" s="3">
        <v>-8.9746304000000006</v>
      </c>
      <c r="F10285" s="3">
        <v>50.451816999999998</v>
      </c>
      <c r="G10285" s="3">
        <v>3.5777779999999999</v>
      </c>
    </row>
    <row r="10286" spans="1:7">
      <c r="A10286" s="3" t="s">
        <v>22</v>
      </c>
      <c r="B10286" s="3">
        <v>2002</v>
      </c>
      <c r="C10286" s="3">
        <v>936</v>
      </c>
      <c r="E10286" s="3">
        <v>-3.4330398999999998</v>
      </c>
      <c r="F10286" s="3">
        <v>51.112597999999998</v>
      </c>
      <c r="G10286" s="3">
        <v>3.9666670000000002</v>
      </c>
    </row>
    <row r="10287" spans="1:7">
      <c r="A10287" s="3" t="s">
        <v>22</v>
      </c>
      <c r="B10287" s="3">
        <v>2002</v>
      </c>
      <c r="C10287" s="3">
        <v>936</v>
      </c>
      <c r="E10287" s="3">
        <v>-3.4330398999999998</v>
      </c>
      <c r="F10287" s="3">
        <v>51.112597999999998</v>
      </c>
      <c r="G10287" s="3">
        <v>3.9666670000000002</v>
      </c>
    </row>
    <row r="10288" spans="1:7">
      <c r="A10288" s="3" t="s">
        <v>22</v>
      </c>
      <c r="B10288" s="3">
        <v>2002</v>
      </c>
      <c r="C10288" s="3">
        <v>936</v>
      </c>
      <c r="E10288" s="3">
        <v>-3.4330398999999998</v>
      </c>
      <c r="F10288" s="3">
        <v>51.112597999999998</v>
      </c>
      <c r="G10288" s="3">
        <v>4.0230769999999998</v>
      </c>
    </row>
    <row r="10289" spans="1:7">
      <c r="A10289" s="3" t="s">
        <v>22</v>
      </c>
      <c r="B10289" s="3">
        <v>2002</v>
      </c>
      <c r="C10289" s="3">
        <v>936</v>
      </c>
      <c r="E10289" s="3">
        <v>-3.4330398999999998</v>
      </c>
      <c r="F10289" s="3">
        <v>51.112597999999998</v>
      </c>
      <c r="G10289" s="3">
        <v>4.0230769999999998</v>
      </c>
    </row>
    <row r="10290" spans="1:7">
      <c r="A10290" s="3" t="s">
        <v>22</v>
      </c>
      <c r="B10290" s="3">
        <v>2002</v>
      </c>
      <c r="C10290" s="3">
        <v>936</v>
      </c>
      <c r="E10290" s="3">
        <v>-3.4330398999999998</v>
      </c>
      <c r="F10290" s="3">
        <v>51.112597999999998</v>
      </c>
      <c r="G10290" s="3">
        <v>4.0153850000000002</v>
      </c>
    </row>
    <row r="10291" spans="1:7">
      <c r="A10291" s="3" t="s">
        <v>22</v>
      </c>
      <c r="B10291" s="3">
        <v>2002</v>
      </c>
      <c r="C10291" s="3">
        <v>936</v>
      </c>
      <c r="D10291" s="3">
        <v>7.7895713999999998</v>
      </c>
      <c r="E10291" s="3">
        <v>-3.4330398999999998</v>
      </c>
      <c r="F10291" s="3">
        <v>51.112597999999998</v>
      </c>
      <c r="G10291" s="3">
        <v>4.0153850000000002</v>
      </c>
    </row>
    <row r="10292" spans="1:7">
      <c r="A10292" s="3" t="s">
        <v>22</v>
      </c>
      <c r="B10292" s="3">
        <v>2002</v>
      </c>
      <c r="C10292" s="3">
        <v>936</v>
      </c>
      <c r="D10292" s="3">
        <v>7.6662609000000002</v>
      </c>
      <c r="E10292" s="3">
        <v>-3.4330398999999998</v>
      </c>
      <c r="F10292" s="3">
        <v>51.112597999999998</v>
      </c>
      <c r="G10292" s="3">
        <v>4.1333330000000004</v>
      </c>
    </row>
    <row r="10293" spans="1:7">
      <c r="A10293" s="3" t="s">
        <v>22</v>
      </c>
      <c r="B10293" s="3">
        <v>2002</v>
      </c>
      <c r="C10293" s="3">
        <v>936</v>
      </c>
      <c r="D10293" s="3">
        <v>7.2758181999999998</v>
      </c>
      <c r="E10293" s="3">
        <v>-3.4330398999999998</v>
      </c>
      <c r="F10293" s="3">
        <v>51.112597999999998</v>
      </c>
      <c r="G10293" s="3">
        <v>4.1333330000000004</v>
      </c>
    </row>
    <row r="10294" spans="1:7">
      <c r="A10294" s="3" t="s">
        <v>22</v>
      </c>
      <c r="B10294" s="3">
        <v>2002</v>
      </c>
      <c r="C10294" s="3">
        <v>936</v>
      </c>
      <c r="D10294" s="3">
        <v>6.6371428999999997</v>
      </c>
      <c r="E10294" s="3">
        <v>-3.4330398999999998</v>
      </c>
      <c r="F10294" s="3">
        <v>51.112597999999998</v>
      </c>
      <c r="G10294" s="3">
        <v>4.088889</v>
      </c>
    </row>
    <row r="10295" spans="1:7">
      <c r="A10295" s="3" t="s">
        <v>22</v>
      </c>
      <c r="B10295" s="3">
        <v>2002</v>
      </c>
      <c r="C10295" s="3">
        <v>936</v>
      </c>
      <c r="D10295" s="3">
        <v>6.1265651999999999</v>
      </c>
      <c r="E10295" s="3">
        <v>-3.4330398999999998</v>
      </c>
      <c r="F10295" s="3">
        <v>51.112597999999998</v>
      </c>
      <c r="G10295" s="3">
        <v>4.088889</v>
      </c>
    </row>
    <row r="10296" spans="1:7">
      <c r="A10296" s="3" t="s">
        <v>22</v>
      </c>
      <c r="B10296" s="3">
        <v>2002</v>
      </c>
      <c r="C10296" s="3">
        <v>936</v>
      </c>
      <c r="D10296" s="3">
        <v>5.4412856999999999</v>
      </c>
      <c r="E10296" s="3">
        <v>-3.4330398999999998</v>
      </c>
      <c r="F10296" s="3">
        <v>51.112597999999998</v>
      </c>
      <c r="G10296" s="3">
        <v>3.9</v>
      </c>
    </row>
    <row r="10297" spans="1:7">
      <c r="A10297" s="3" t="s">
        <v>22</v>
      </c>
      <c r="B10297" s="3">
        <v>2002</v>
      </c>
      <c r="C10297" s="3">
        <v>936</v>
      </c>
      <c r="D10297" s="3">
        <v>5.14</v>
      </c>
      <c r="E10297" s="3">
        <v>-3.4330398999999998</v>
      </c>
      <c r="F10297" s="3">
        <v>51.112597999999998</v>
      </c>
      <c r="G10297" s="3">
        <v>3.9</v>
      </c>
    </row>
    <row r="10298" spans="1:7">
      <c r="A10298" s="3" t="s">
        <v>22</v>
      </c>
      <c r="B10298" s="3">
        <v>2003</v>
      </c>
      <c r="C10298" s="3">
        <v>936</v>
      </c>
      <c r="D10298" s="3">
        <v>5.0028261000000001</v>
      </c>
      <c r="E10298" s="3">
        <v>-5.1794805999999998</v>
      </c>
      <c r="F10298" s="3">
        <v>45.297421</v>
      </c>
      <c r="G10298" s="3">
        <v>4.3357140000000003</v>
      </c>
    </row>
    <row r="10299" spans="1:7">
      <c r="A10299" s="3" t="s">
        <v>22</v>
      </c>
      <c r="B10299" s="3">
        <v>2003</v>
      </c>
      <c r="C10299" s="3">
        <v>936</v>
      </c>
      <c r="D10299" s="3">
        <v>4.9124999999999996</v>
      </c>
      <c r="E10299" s="3">
        <v>-5.1794805999999998</v>
      </c>
      <c r="F10299" s="3">
        <v>45.297421</v>
      </c>
      <c r="G10299" s="3">
        <v>4.3357140000000003</v>
      </c>
    </row>
    <row r="10300" spans="1:7">
      <c r="A10300" s="3" t="s">
        <v>22</v>
      </c>
      <c r="B10300" s="3">
        <v>2003</v>
      </c>
      <c r="C10300" s="3">
        <v>936</v>
      </c>
      <c r="D10300" s="3">
        <v>5.0185713999999999</v>
      </c>
      <c r="E10300" s="3">
        <v>-5.1794805999999998</v>
      </c>
      <c r="F10300" s="3">
        <v>45.297421</v>
      </c>
      <c r="G10300" s="3">
        <v>4.3142860000000001</v>
      </c>
    </row>
    <row r="10301" spans="1:7">
      <c r="A10301" s="3" t="s">
        <v>22</v>
      </c>
      <c r="B10301" s="3">
        <v>2003</v>
      </c>
      <c r="C10301" s="3">
        <v>936</v>
      </c>
      <c r="D10301" s="3">
        <v>4.9004091000000001</v>
      </c>
      <c r="E10301" s="3">
        <v>-5.1794805999999998</v>
      </c>
      <c r="F10301" s="3">
        <v>45.297421</v>
      </c>
      <c r="G10301" s="3">
        <v>4.3142860000000001</v>
      </c>
    </row>
    <row r="10302" spans="1:7">
      <c r="A10302" s="3" t="s">
        <v>22</v>
      </c>
      <c r="B10302" s="3">
        <v>2003</v>
      </c>
      <c r="C10302" s="3">
        <v>936</v>
      </c>
      <c r="D10302" s="3">
        <v>4.7360908999999998</v>
      </c>
      <c r="E10302" s="3">
        <v>-5.1794805999999998</v>
      </c>
      <c r="F10302" s="3">
        <v>45.297421</v>
      </c>
      <c r="G10302" s="3">
        <v>4.2846159999999998</v>
      </c>
    </row>
    <row r="10303" spans="1:7">
      <c r="A10303" s="3" t="s">
        <v>22</v>
      </c>
      <c r="B10303" s="3">
        <v>2003</v>
      </c>
      <c r="C10303" s="3">
        <v>936</v>
      </c>
      <c r="D10303" s="3">
        <v>4.7097619000000002</v>
      </c>
      <c r="E10303" s="3">
        <v>-5.1794805999999998</v>
      </c>
      <c r="F10303" s="3">
        <v>45.297421</v>
      </c>
      <c r="G10303" s="3">
        <v>4.2846159999999998</v>
      </c>
    </row>
    <row r="10304" spans="1:7">
      <c r="A10304" s="3" t="s">
        <v>22</v>
      </c>
      <c r="B10304" s="3">
        <v>2003</v>
      </c>
      <c r="C10304" s="3">
        <v>936</v>
      </c>
      <c r="D10304" s="3">
        <v>4.8317391000000001</v>
      </c>
      <c r="E10304" s="3">
        <v>-5.1794805999999998</v>
      </c>
      <c r="F10304" s="3">
        <v>45.297421</v>
      </c>
      <c r="G10304" s="3">
        <v>4.3307690000000001</v>
      </c>
    </row>
    <row r="10305" spans="1:7">
      <c r="A10305" s="3" t="s">
        <v>22</v>
      </c>
      <c r="B10305" s="3">
        <v>2003</v>
      </c>
      <c r="C10305" s="3">
        <v>936</v>
      </c>
      <c r="D10305" s="3">
        <v>4.9258094999999997</v>
      </c>
      <c r="E10305" s="3">
        <v>-5.1794805999999998</v>
      </c>
      <c r="F10305" s="3">
        <v>45.297421</v>
      </c>
      <c r="G10305" s="3">
        <v>4.3307690000000001</v>
      </c>
    </row>
    <row r="10306" spans="1:7">
      <c r="A10306" s="3" t="s">
        <v>22</v>
      </c>
      <c r="B10306" s="3">
        <v>2003</v>
      </c>
      <c r="C10306" s="3">
        <v>936</v>
      </c>
      <c r="D10306" s="3">
        <v>5.0071364000000003</v>
      </c>
      <c r="E10306" s="3">
        <v>-5.1794805999999998</v>
      </c>
      <c r="F10306" s="3">
        <v>45.297421</v>
      </c>
      <c r="G10306" s="3">
        <v>4.3499999999999996</v>
      </c>
    </row>
    <row r="10307" spans="1:7">
      <c r="A10307" s="3" t="s">
        <v>22</v>
      </c>
      <c r="B10307" s="3">
        <v>2003</v>
      </c>
      <c r="C10307" s="3">
        <v>936</v>
      </c>
      <c r="D10307" s="3">
        <v>5.0835217000000004</v>
      </c>
      <c r="E10307" s="3">
        <v>-5.1794805999999998</v>
      </c>
      <c r="F10307" s="3">
        <v>45.297421</v>
      </c>
      <c r="G10307" s="3">
        <v>4.3499999999999996</v>
      </c>
    </row>
    <row r="10308" spans="1:7">
      <c r="A10308" s="3" t="s">
        <v>22</v>
      </c>
      <c r="B10308" s="3">
        <v>2003</v>
      </c>
      <c r="C10308" s="3">
        <v>936</v>
      </c>
      <c r="D10308" s="3">
        <v>5.3852500000000001</v>
      </c>
      <c r="E10308" s="3">
        <v>-5.1794805999999998</v>
      </c>
      <c r="F10308" s="3">
        <v>45.297421</v>
      </c>
      <c r="G10308" s="3">
        <v>4.2857139999999996</v>
      </c>
    </row>
    <row r="10309" spans="1:7">
      <c r="A10309" s="3" t="s">
        <v>22</v>
      </c>
      <c r="B10309" s="3">
        <v>2003</v>
      </c>
      <c r="C10309" s="3">
        <v>936</v>
      </c>
      <c r="D10309" s="3">
        <v>5.4325216999999997</v>
      </c>
      <c r="E10309" s="3">
        <v>-5.1794805999999998</v>
      </c>
      <c r="F10309" s="3">
        <v>45.297421</v>
      </c>
      <c r="G10309" s="3">
        <v>4.2857139999999996</v>
      </c>
    </row>
    <row r="10310" spans="1:7">
      <c r="A10310" s="3" t="s">
        <v>22</v>
      </c>
      <c r="B10310" s="3">
        <v>2004</v>
      </c>
      <c r="C10310" s="3">
        <v>936</v>
      </c>
      <c r="D10310" s="3">
        <v>5.2158182000000002</v>
      </c>
      <c r="E10310" s="3">
        <v>-1.1013322000000001</v>
      </c>
      <c r="F10310" s="3">
        <v>43.241737000000001</v>
      </c>
      <c r="G10310" s="3">
        <v>4.6333330000000004</v>
      </c>
    </row>
    <row r="10311" spans="1:7">
      <c r="A10311" s="3" t="s">
        <v>22</v>
      </c>
      <c r="B10311" s="3">
        <v>2004</v>
      </c>
      <c r="C10311" s="3">
        <v>936</v>
      </c>
      <c r="D10311" s="3">
        <v>5.1288999999999998</v>
      </c>
      <c r="E10311" s="3">
        <v>-1.1013322000000001</v>
      </c>
      <c r="F10311" s="3">
        <v>43.241737000000001</v>
      </c>
      <c r="G10311" s="3">
        <v>4.6333330000000004</v>
      </c>
    </row>
    <row r="10312" spans="1:7">
      <c r="A10312" s="3" t="s">
        <v>22</v>
      </c>
      <c r="B10312" s="3">
        <v>2004</v>
      </c>
      <c r="C10312" s="3">
        <v>936</v>
      </c>
      <c r="D10312" s="3">
        <v>5.1202173999999996</v>
      </c>
      <c r="E10312" s="3">
        <v>-1.1013322000000001</v>
      </c>
      <c r="F10312" s="3">
        <v>43.241737000000001</v>
      </c>
      <c r="G10312" s="3">
        <v>4.6915620000000002</v>
      </c>
    </row>
    <row r="10313" spans="1:7">
      <c r="A10313" s="3" t="s">
        <v>22</v>
      </c>
      <c r="B10313" s="3">
        <v>2004</v>
      </c>
      <c r="C10313" s="3">
        <v>936</v>
      </c>
      <c r="D10313" s="3">
        <v>5.0667273000000002</v>
      </c>
      <c r="E10313" s="3">
        <v>-1.1013322000000001</v>
      </c>
      <c r="F10313" s="3">
        <v>43.241737000000001</v>
      </c>
      <c r="G10313" s="3">
        <v>4.6915620000000002</v>
      </c>
    </row>
    <row r="10314" spans="1:7">
      <c r="A10314" s="3" t="s">
        <v>22</v>
      </c>
      <c r="B10314" s="3">
        <v>2004</v>
      </c>
      <c r="C10314" s="3">
        <v>936</v>
      </c>
      <c r="D10314" s="3">
        <v>5.1078095000000001</v>
      </c>
      <c r="E10314" s="3">
        <v>-1.1013322000000001</v>
      </c>
      <c r="F10314" s="3">
        <v>43.241737000000001</v>
      </c>
      <c r="G10314" s="3">
        <v>4.7153840000000002</v>
      </c>
    </row>
    <row r="10315" spans="1:7">
      <c r="A10315" s="3" t="s">
        <v>22</v>
      </c>
      <c r="B10315" s="3">
        <v>2004</v>
      </c>
      <c r="C10315" s="3">
        <v>936</v>
      </c>
      <c r="D10315" s="3">
        <v>5.0413182000000001</v>
      </c>
      <c r="E10315" s="3">
        <v>-1.1013322000000001</v>
      </c>
      <c r="F10315" s="3">
        <v>43.241737000000001</v>
      </c>
      <c r="G10315" s="3">
        <v>4.7153840000000002</v>
      </c>
    </row>
    <row r="10316" spans="1:7">
      <c r="A10316" s="3" t="s">
        <v>22</v>
      </c>
      <c r="B10316" s="3">
        <v>2004</v>
      </c>
      <c r="C10316" s="3">
        <v>936</v>
      </c>
      <c r="D10316" s="3">
        <v>4.9916818000000003</v>
      </c>
      <c r="E10316" s="3">
        <v>-1.1013322000000001</v>
      </c>
      <c r="F10316" s="3">
        <v>43.241737000000001</v>
      </c>
      <c r="G10316" s="3">
        <v>4.9363640000000002</v>
      </c>
    </row>
    <row r="10317" spans="1:7">
      <c r="A10317" s="3" t="s">
        <v>22</v>
      </c>
      <c r="B10317" s="3">
        <v>2004</v>
      </c>
      <c r="C10317" s="3">
        <v>936</v>
      </c>
      <c r="D10317" s="3">
        <v>4.9898182000000002</v>
      </c>
      <c r="E10317" s="3">
        <v>-1.1013322000000001</v>
      </c>
      <c r="F10317" s="3">
        <v>43.241737000000001</v>
      </c>
      <c r="G10317" s="3">
        <v>4.9363640000000002</v>
      </c>
    </row>
    <row r="10318" spans="1:7">
      <c r="A10318" s="3" t="s">
        <v>22</v>
      </c>
      <c r="B10318" s="3">
        <v>2004</v>
      </c>
      <c r="C10318" s="3">
        <v>936</v>
      </c>
      <c r="D10318" s="3">
        <v>4.9951818000000001</v>
      </c>
      <c r="E10318" s="3">
        <v>-1.1013322000000001</v>
      </c>
      <c r="F10318" s="3">
        <v>43.241737000000001</v>
      </c>
      <c r="G10318" s="3">
        <v>4.9589920000000003</v>
      </c>
    </row>
    <row r="10319" spans="1:7">
      <c r="A10319" s="3" t="s">
        <v>22</v>
      </c>
      <c r="B10319" s="3">
        <v>2004</v>
      </c>
      <c r="C10319" s="3">
        <v>936</v>
      </c>
      <c r="D10319" s="3">
        <v>5.0381904999999998</v>
      </c>
      <c r="E10319" s="3">
        <v>-1.1013322000000001</v>
      </c>
      <c r="F10319" s="3">
        <v>43.241737000000001</v>
      </c>
      <c r="G10319" s="3">
        <v>4.9589920000000003</v>
      </c>
    </row>
    <row r="10320" spans="1:7">
      <c r="A10320" s="3" t="s">
        <v>22</v>
      </c>
      <c r="B10320" s="3">
        <v>2004</v>
      </c>
      <c r="C10320" s="3">
        <v>936</v>
      </c>
      <c r="D10320" s="3">
        <v>4.9205455000000002</v>
      </c>
      <c r="E10320" s="3">
        <v>-1.1013322000000001</v>
      </c>
      <c r="F10320" s="3">
        <v>43.241737000000001</v>
      </c>
      <c r="G10320" s="3">
        <v>5.0189490000000001</v>
      </c>
    </row>
    <row r="10321" spans="1:7">
      <c r="A10321" s="3" t="s">
        <v>22</v>
      </c>
      <c r="B10321" s="3">
        <v>2004</v>
      </c>
      <c r="C10321" s="3">
        <v>936</v>
      </c>
      <c r="D10321" s="3">
        <v>4.5620000000000003</v>
      </c>
      <c r="E10321" s="3">
        <v>-1.1013322000000001</v>
      </c>
      <c r="F10321" s="3">
        <v>43.241737000000001</v>
      </c>
      <c r="G10321" s="3">
        <v>5.0189490000000001</v>
      </c>
    </row>
    <row r="10322" spans="1:7">
      <c r="A10322" s="3" t="s">
        <v>22</v>
      </c>
      <c r="B10322" s="3">
        <v>2005</v>
      </c>
      <c r="C10322" s="3">
        <v>936</v>
      </c>
      <c r="D10322" s="3">
        <v>4.1359047999999996</v>
      </c>
      <c r="E10322" s="3">
        <v>-0.91602223999999999</v>
      </c>
      <c r="F10322" s="3">
        <v>41.715034000000003</v>
      </c>
      <c r="G10322" s="3">
        <v>5.3616799999999998</v>
      </c>
    </row>
    <row r="10323" spans="1:7">
      <c r="A10323" s="3" t="s">
        <v>22</v>
      </c>
      <c r="B10323" s="3">
        <v>2005</v>
      </c>
      <c r="C10323" s="3">
        <v>936</v>
      </c>
      <c r="D10323" s="3">
        <v>3.6749499999999999</v>
      </c>
      <c r="E10323" s="3">
        <v>-0.91602223999999999</v>
      </c>
      <c r="F10323" s="3">
        <v>41.715034000000003</v>
      </c>
      <c r="G10323" s="3">
        <v>5.3616799999999998</v>
      </c>
    </row>
    <row r="10324" spans="1:7">
      <c r="A10324" s="3" t="s">
        <v>22</v>
      </c>
      <c r="B10324" s="3">
        <v>2005</v>
      </c>
      <c r="C10324" s="3">
        <v>936</v>
      </c>
      <c r="D10324" s="3">
        <v>3.6158695999999999</v>
      </c>
      <c r="E10324" s="3">
        <v>-0.91602223999999999</v>
      </c>
      <c r="F10324" s="3">
        <v>41.715034000000003</v>
      </c>
      <c r="G10324" s="3">
        <v>5.52</v>
      </c>
    </row>
    <row r="10325" spans="1:7">
      <c r="A10325" s="3" t="s">
        <v>22</v>
      </c>
      <c r="B10325" s="3">
        <v>2005</v>
      </c>
      <c r="C10325" s="3">
        <v>936</v>
      </c>
      <c r="D10325" s="3">
        <v>3.7436189999999998</v>
      </c>
      <c r="E10325" s="3">
        <v>-0.91602223999999999</v>
      </c>
      <c r="F10325" s="3">
        <v>41.715034000000003</v>
      </c>
      <c r="G10325" s="3">
        <v>5.52</v>
      </c>
    </row>
    <row r="10326" spans="1:7">
      <c r="A10326" s="3" t="s">
        <v>22</v>
      </c>
      <c r="B10326" s="3">
        <v>2005</v>
      </c>
      <c r="C10326" s="3">
        <v>936</v>
      </c>
      <c r="D10326" s="3">
        <v>3.5503635999999998</v>
      </c>
      <c r="E10326" s="3">
        <v>-0.91602223999999999</v>
      </c>
      <c r="F10326" s="3">
        <v>41.715034000000003</v>
      </c>
      <c r="G10326" s="3">
        <v>5.4108169999999998</v>
      </c>
    </row>
    <row r="10327" spans="1:7">
      <c r="A10327" s="3" t="s">
        <v>22</v>
      </c>
      <c r="B10327" s="3">
        <v>2005</v>
      </c>
      <c r="C10327" s="3">
        <v>936</v>
      </c>
      <c r="D10327" s="3">
        <v>3.3660000000000001</v>
      </c>
      <c r="E10327" s="3">
        <v>-0.91602223999999999</v>
      </c>
      <c r="F10327" s="3">
        <v>41.715034000000003</v>
      </c>
      <c r="G10327" s="3">
        <v>5.4108169999999998</v>
      </c>
    </row>
    <row r="10328" spans="1:7">
      <c r="A10328" s="3" t="s">
        <v>22</v>
      </c>
      <c r="B10328" s="3">
        <v>2005</v>
      </c>
      <c r="C10328" s="3">
        <v>936</v>
      </c>
      <c r="D10328" s="3">
        <v>3.2757143000000002</v>
      </c>
      <c r="E10328" s="3">
        <v>-0.91602223999999999</v>
      </c>
      <c r="F10328" s="3">
        <v>41.715034000000003</v>
      </c>
      <c r="G10328" s="3">
        <v>5.4505160000000004</v>
      </c>
    </row>
    <row r="10329" spans="1:7">
      <c r="A10329" s="3" t="s">
        <v>22</v>
      </c>
      <c r="B10329" s="3">
        <v>2005</v>
      </c>
      <c r="C10329" s="3">
        <v>936</v>
      </c>
      <c r="D10329" s="3">
        <v>3.2662173999999999</v>
      </c>
      <c r="E10329" s="3">
        <v>-0.91602223999999999</v>
      </c>
      <c r="F10329" s="3">
        <v>41.715034000000003</v>
      </c>
      <c r="G10329" s="3">
        <v>5.4505160000000004</v>
      </c>
    </row>
    <row r="10330" spans="1:7">
      <c r="A10330" s="3" t="s">
        <v>22</v>
      </c>
      <c r="B10330" s="3">
        <v>2005</v>
      </c>
      <c r="C10330" s="3">
        <v>936</v>
      </c>
      <c r="D10330" s="3">
        <v>3.1596364000000001</v>
      </c>
      <c r="E10330" s="3">
        <v>-0.91602223999999999</v>
      </c>
      <c r="F10330" s="3">
        <v>41.715034000000003</v>
      </c>
      <c r="G10330" s="3">
        <v>5.5635000000000003</v>
      </c>
    </row>
    <row r="10331" spans="1:7">
      <c r="A10331" s="3" t="s">
        <v>22</v>
      </c>
      <c r="B10331" s="3">
        <v>2005</v>
      </c>
      <c r="C10331" s="3">
        <v>936</v>
      </c>
      <c r="D10331" s="3">
        <v>3.2789524000000001</v>
      </c>
      <c r="E10331" s="3">
        <v>-0.91602223999999999</v>
      </c>
      <c r="F10331" s="3">
        <v>41.715034000000003</v>
      </c>
      <c r="G10331" s="3">
        <v>5.5635000000000003</v>
      </c>
    </row>
    <row r="10332" spans="1:7">
      <c r="A10332" s="3" t="s">
        <v>22</v>
      </c>
      <c r="B10332" s="3">
        <v>2005</v>
      </c>
      <c r="C10332" s="3">
        <v>936</v>
      </c>
      <c r="D10332" s="3">
        <v>3.6580908999999999</v>
      </c>
      <c r="E10332" s="3">
        <v>-0.91602223999999999</v>
      </c>
      <c r="F10332" s="3">
        <v>41.715034000000003</v>
      </c>
      <c r="G10332" s="3">
        <v>5.64</v>
      </c>
    </row>
    <row r="10333" spans="1:7">
      <c r="A10333" s="3" t="s">
        <v>22</v>
      </c>
      <c r="B10333" s="3">
        <v>2005</v>
      </c>
      <c r="C10333" s="3">
        <v>936</v>
      </c>
      <c r="D10333" s="3">
        <v>3.6166364</v>
      </c>
      <c r="E10333" s="3">
        <v>-0.91602223999999999</v>
      </c>
      <c r="F10333" s="3">
        <v>41.715034000000003</v>
      </c>
      <c r="G10333" s="3">
        <v>5.64</v>
      </c>
    </row>
    <row r="10334" spans="1:7">
      <c r="A10334" s="3" t="s">
        <v>22</v>
      </c>
      <c r="B10334" s="3">
        <v>2006</v>
      </c>
      <c r="C10334" s="3">
        <v>936</v>
      </c>
      <c r="D10334" s="3">
        <v>3.5605454999999999</v>
      </c>
      <c r="E10334" s="3">
        <v>-1.7862507999999999</v>
      </c>
      <c r="F10334" s="3">
        <v>34.731814999999997</v>
      </c>
      <c r="G10334" s="3">
        <v>6.2363730000000004</v>
      </c>
    </row>
    <row r="10335" spans="1:7">
      <c r="A10335" s="3" t="s">
        <v>22</v>
      </c>
      <c r="B10335" s="3">
        <v>2006</v>
      </c>
      <c r="C10335" s="3">
        <v>936</v>
      </c>
      <c r="D10335" s="3">
        <v>3.5459999999999998</v>
      </c>
      <c r="E10335" s="3">
        <v>-1.7862507999999999</v>
      </c>
      <c r="F10335" s="3">
        <v>34.731814999999997</v>
      </c>
      <c r="G10335" s="3">
        <v>6.2363730000000004</v>
      </c>
    </row>
    <row r="10336" spans="1:7">
      <c r="A10336" s="3" t="s">
        <v>22</v>
      </c>
      <c r="B10336" s="3">
        <v>2006</v>
      </c>
      <c r="C10336" s="3">
        <v>936</v>
      </c>
      <c r="D10336" s="3">
        <v>3.5459999999999998</v>
      </c>
      <c r="E10336" s="3">
        <v>-1.7862507999999999</v>
      </c>
      <c r="F10336" s="3">
        <v>34.731814999999997</v>
      </c>
      <c r="G10336" s="3">
        <v>6.3408949999999997</v>
      </c>
    </row>
    <row r="10337" spans="1:7">
      <c r="A10337" s="3" t="s">
        <v>22</v>
      </c>
      <c r="B10337" s="3">
        <v>2006</v>
      </c>
      <c r="C10337" s="3">
        <v>936</v>
      </c>
      <c r="D10337" s="3">
        <v>3.5459999999999998</v>
      </c>
      <c r="E10337" s="3">
        <v>-1.7862507999999999</v>
      </c>
      <c r="F10337" s="3">
        <v>34.731814999999997</v>
      </c>
      <c r="G10337" s="3">
        <v>6.3408949999999997</v>
      </c>
    </row>
    <row r="10338" spans="1:7">
      <c r="A10338" s="3" t="s">
        <v>22</v>
      </c>
      <c r="B10338" s="3">
        <v>2006</v>
      </c>
      <c r="C10338" s="3">
        <v>936</v>
      </c>
      <c r="D10338" s="3">
        <v>3.5459999999999998</v>
      </c>
      <c r="E10338" s="3">
        <v>-1.7862507999999999</v>
      </c>
      <c r="F10338" s="3">
        <v>34.731814999999997</v>
      </c>
      <c r="G10338" s="3">
        <v>6.399553</v>
      </c>
    </row>
    <row r="10339" spans="1:7">
      <c r="A10339" s="3" t="s">
        <v>22</v>
      </c>
      <c r="B10339" s="3">
        <v>2006</v>
      </c>
      <c r="C10339" s="3">
        <v>936</v>
      </c>
      <c r="D10339" s="3">
        <v>3.5459999999999998</v>
      </c>
      <c r="E10339" s="3">
        <v>-1.7862507999999999</v>
      </c>
      <c r="F10339" s="3">
        <v>34.731814999999997</v>
      </c>
      <c r="G10339" s="3">
        <v>6.399553</v>
      </c>
    </row>
    <row r="10340" spans="1:7">
      <c r="A10340" s="3" t="s">
        <v>22</v>
      </c>
      <c r="B10340" s="3">
        <v>2006</v>
      </c>
      <c r="C10340" s="3">
        <v>936</v>
      </c>
      <c r="D10340" s="3">
        <v>3.5459999999999998</v>
      </c>
      <c r="E10340" s="3">
        <v>-1.7862507999999999</v>
      </c>
      <c r="F10340" s="3">
        <v>34.731814999999997</v>
      </c>
      <c r="G10340" s="3">
        <v>6.386501</v>
      </c>
    </row>
    <row r="10341" spans="1:7">
      <c r="A10341" s="3" t="s">
        <v>22</v>
      </c>
      <c r="B10341" s="3">
        <v>2006</v>
      </c>
      <c r="C10341" s="3">
        <v>936</v>
      </c>
      <c r="D10341" s="3">
        <v>3.5459999999999998</v>
      </c>
      <c r="E10341" s="3">
        <v>-1.7862507999999999</v>
      </c>
      <c r="F10341" s="3">
        <v>34.731814999999997</v>
      </c>
      <c r="G10341" s="3">
        <v>6.386501</v>
      </c>
    </row>
    <row r="10342" spans="1:7">
      <c r="A10342" s="3" t="s">
        <v>22</v>
      </c>
      <c r="B10342" s="3">
        <v>2006</v>
      </c>
      <c r="C10342" s="3">
        <v>936</v>
      </c>
      <c r="D10342" s="3">
        <v>3.5459999999999998</v>
      </c>
      <c r="E10342" s="3">
        <v>-1.7862507999999999</v>
      </c>
      <c r="F10342" s="3">
        <v>34.731814999999997</v>
      </c>
      <c r="G10342" s="3">
        <v>6.5</v>
      </c>
    </row>
    <row r="10343" spans="1:7">
      <c r="A10343" s="3" t="s">
        <v>22</v>
      </c>
      <c r="B10343" s="3">
        <v>2006</v>
      </c>
      <c r="C10343" s="3">
        <v>936</v>
      </c>
      <c r="D10343" s="3">
        <v>3.5459999999999998</v>
      </c>
      <c r="E10343" s="3">
        <v>-1.7862507999999999</v>
      </c>
      <c r="F10343" s="3">
        <v>34.731814999999997</v>
      </c>
      <c r="G10343" s="3">
        <v>6.5</v>
      </c>
    </row>
    <row r="10344" spans="1:7">
      <c r="A10344" s="3" t="s">
        <v>22</v>
      </c>
      <c r="B10344" s="3">
        <v>2006</v>
      </c>
      <c r="C10344" s="3">
        <v>936</v>
      </c>
      <c r="D10344" s="3">
        <v>3.5459999999999998</v>
      </c>
      <c r="E10344" s="3">
        <v>-1.7862507999999999</v>
      </c>
      <c r="F10344" s="3">
        <v>34.731814999999997</v>
      </c>
      <c r="G10344" s="3">
        <v>7.1282750000000004</v>
      </c>
    </row>
    <row r="10345" spans="1:7">
      <c r="A10345" s="3" t="s">
        <v>22</v>
      </c>
      <c r="B10345" s="3">
        <v>2006</v>
      </c>
      <c r="C10345" s="3">
        <v>936</v>
      </c>
      <c r="D10345" s="3">
        <v>3.5459999999999998</v>
      </c>
      <c r="E10345" s="3">
        <v>-1.7862507999999999</v>
      </c>
      <c r="F10345" s="3">
        <v>34.731814999999997</v>
      </c>
      <c r="G10345" s="3">
        <v>7.1282750000000004</v>
      </c>
    </row>
    <row r="10346" spans="1:7">
      <c r="A10346" s="3" t="s">
        <v>22</v>
      </c>
      <c r="B10346" s="3">
        <v>2007</v>
      </c>
      <c r="C10346" s="3">
        <v>936</v>
      </c>
      <c r="D10346" s="3">
        <v>3.5459999999999998</v>
      </c>
      <c r="E10346" s="3">
        <v>-2.6927121000000001</v>
      </c>
      <c r="F10346" s="3">
        <v>31.426949</v>
      </c>
      <c r="G10346" s="3">
        <v>6.1539400000000004</v>
      </c>
    </row>
    <row r="10347" spans="1:7">
      <c r="A10347" s="3" t="s">
        <v>22</v>
      </c>
      <c r="B10347" s="3">
        <v>2007</v>
      </c>
      <c r="C10347" s="3">
        <v>936</v>
      </c>
      <c r="D10347" s="3">
        <v>3.5459999999999998</v>
      </c>
      <c r="E10347" s="3">
        <v>-2.6927121000000001</v>
      </c>
      <c r="F10347" s="3">
        <v>31.426949</v>
      </c>
      <c r="G10347" s="3">
        <v>6.1539400000000004</v>
      </c>
    </row>
    <row r="10348" spans="1:7">
      <c r="A10348" s="3" t="s">
        <v>22</v>
      </c>
      <c r="B10348" s="3">
        <v>2007</v>
      </c>
      <c r="C10348" s="3">
        <v>936</v>
      </c>
      <c r="D10348" s="3">
        <v>3.5459999999999998</v>
      </c>
      <c r="E10348" s="3">
        <v>-2.6927121000000001</v>
      </c>
      <c r="F10348" s="3">
        <v>31.426949</v>
      </c>
      <c r="G10348" s="3">
        <v>6.73</v>
      </c>
    </row>
    <row r="10349" spans="1:7">
      <c r="A10349" s="3" t="s">
        <v>22</v>
      </c>
      <c r="B10349" s="3">
        <v>2007</v>
      </c>
      <c r="C10349" s="3">
        <v>936</v>
      </c>
      <c r="D10349" s="3">
        <v>3.5459999999999998</v>
      </c>
      <c r="E10349" s="3">
        <v>-2.6927121000000001</v>
      </c>
      <c r="F10349" s="3">
        <v>31.426949</v>
      </c>
      <c r="G10349" s="3">
        <v>6.73</v>
      </c>
    </row>
    <row r="10350" spans="1:7">
      <c r="A10350" s="3" t="s">
        <v>22</v>
      </c>
      <c r="B10350" s="3">
        <v>2007</v>
      </c>
      <c r="C10350" s="3">
        <v>936</v>
      </c>
      <c r="D10350" s="3">
        <v>3.5459999999999998</v>
      </c>
      <c r="E10350" s="3">
        <v>-2.6927121000000001</v>
      </c>
      <c r="F10350" s="3">
        <v>31.426949</v>
      </c>
      <c r="G10350" s="3">
        <v>6.8327869999999997</v>
      </c>
    </row>
    <row r="10351" spans="1:7">
      <c r="A10351" s="3" t="s">
        <v>22</v>
      </c>
      <c r="B10351" s="3">
        <v>2007</v>
      </c>
      <c r="C10351" s="3">
        <v>936</v>
      </c>
      <c r="D10351" s="3">
        <v>3.5459999999999998</v>
      </c>
      <c r="E10351" s="3">
        <v>-2.6927121000000001</v>
      </c>
      <c r="F10351" s="3">
        <v>31.426949</v>
      </c>
      <c r="G10351" s="3">
        <v>7.0575109999999999</v>
      </c>
    </row>
    <row r="10352" spans="1:7">
      <c r="A10352" s="3" t="s">
        <v>22</v>
      </c>
      <c r="B10352" s="3">
        <v>2007</v>
      </c>
      <c r="C10352" s="3">
        <v>936</v>
      </c>
      <c r="D10352" s="3">
        <v>3.5459999999999998</v>
      </c>
      <c r="E10352" s="3">
        <v>-2.6927121000000001</v>
      </c>
      <c r="F10352" s="3">
        <v>31.426949</v>
      </c>
      <c r="G10352" s="3">
        <v>7.061248</v>
      </c>
    </row>
    <row r="10353" spans="1:7">
      <c r="A10353" s="3" t="s">
        <v>22</v>
      </c>
      <c r="B10353" s="3">
        <v>2007</v>
      </c>
      <c r="C10353" s="3">
        <v>936</v>
      </c>
      <c r="D10353" s="3">
        <v>3.5459999999999998</v>
      </c>
      <c r="E10353" s="3">
        <v>-2.6927121000000001</v>
      </c>
      <c r="F10353" s="3">
        <v>31.426949</v>
      </c>
      <c r="G10353" s="3">
        <v>7.120501</v>
      </c>
    </row>
    <row r="10354" spans="1:7">
      <c r="A10354" s="3" t="s">
        <v>22</v>
      </c>
      <c r="B10354" s="3">
        <v>2007</v>
      </c>
      <c r="C10354" s="3">
        <v>936</v>
      </c>
      <c r="D10354" s="3">
        <v>3.7210000000000001</v>
      </c>
      <c r="E10354" s="3">
        <v>-2.6927121000000001</v>
      </c>
      <c r="F10354" s="3">
        <v>31.426949</v>
      </c>
      <c r="G10354" s="3">
        <v>7.2493809999999996</v>
      </c>
    </row>
    <row r="10355" spans="1:7">
      <c r="A10355" s="3" t="s">
        <v>22</v>
      </c>
      <c r="B10355" s="3">
        <v>2007</v>
      </c>
      <c r="C10355" s="3">
        <v>936</v>
      </c>
      <c r="D10355" s="3">
        <v>4.7497391000000002</v>
      </c>
      <c r="E10355" s="3">
        <v>-2.6927121000000001</v>
      </c>
      <c r="F10355" s="3">
        <v>31.426949</v>
      </c>
      <c r="G10355" s="3">
        <v>7.2506760000000003</v>
      </c>
    </row>
    <row r="10356" spans="1:7">
      <c r="A10356" s="3" t="s">
        <v>22</v>
      </c>
      <c r="B10356" s="3">
        <v>2007</v>
      </c>
      <c r="C10356" s="3">
        <v>936</v>
      </c>
      <c r="D10356" s="3">
        <v>4.6904545000000004</v>
      </c>
      <c r="E10356" s="3">
        <v>-2.6927121000000001</v>
      </c>
      <c r="F10356" s="3">
        <v>31.426949</v>
      </c>
      <c r="G10356" s="3">
        <v>7.2851910000000002</v>
      </c>
    </row>
    <row r="10357" spans="1:7">
      <c r="A10357" s="3" t="s">
        <v>22</v>
      </c>
      <c r="B10357" s="3">
        <v>2007</v>
      </c>
      <c r="C10357" s="3">
        <v>936</v>
      </c>
      <c r="D10357" s="3">
        <v>4.6690475999999999</v>
      </c>
      <c r="E10357" s="3">
        <v>-2.6927121000000001</v>
      </c>
      <c r="F10357" s="3">
        <v>31.426949</v>
      </c>
      <c r="G10357" s="3">
        <v>7.3800520000000001</v>
      </c>
    </row>
    <row r="10358" spans="1:7">
      <c r="A10358" s="3" t="s">
        <v>22</v>
      </c>
      <c r="B10358" s="3">
        <v>2008</v>
      </c>
      <c r="C10358" s="3">
        <v>936</v>
      </c>
      <c r="D10358" s="3">
        <v>4.5629999999999997</v>
      </c>
      <c r="E10358" s="3">
        <v>-0.99372815999999997</v>
      </c>
      <c r="F10358" s="3">
        <v>30.345421000000002</v>
      </c>
      <c r="G10358" s="3">
        <v>6.1736190000000004</v>
      </c>
    </row>
    <row r="10359" spans="1:7">
      <c r="A10359" s="3" t="s">
        <v>22</v>
      </c>
      <c r="B10359" s="3">
        <v>2008</v>
      </c>
      <c r="C10359" s="3">
        <v>936</v>
      </c>
      <c r="D10359" s="3">
        <v>4.5177142999999997</v>
      </c>
      <c r="E10359" s="3">
        <v>-0.99372815999999997</v>
      </c>
      <c r="F10359" s="3">
        <v>30.345421000000002</v>
      </c>
      <c r="G10359" s="3">
        <v>6.1478330000000003</v>
      </c>
    </row>
    <row r="10360" spans="1:7">
      <c r="A10360" s="3" t="s">
        <v>22</v>
      </c>
      <c r="B10360" s="3">
        <v>2008</v>
      </c>
      <c r="C10360" s="3">
        <v>936</v>
      </c>
      <c r="D10360" s="3">
        <v>4.4745714000000003</v>
      </c>
      <c r="E10360" s="3">
        <v>-0.99372815999999997</v>
      </c>
      <c r="F10360" s="3">
        <v>30.345421000000002</v>
      </c>
      <c r="G10360" s="3">
        <v>6.29054</v>
      </c>
    </row>
    <row r="10361" spans="1:7">
      <c r="A10361" s="3" t="s">
        <v>22</v>
      </c>
      <c r="B10361" s="3">
        <v>2008</v>
      </c>
      <c r="C10361" s="3">
        <v>936</v>
      </c>
      <c r="D10361" s="3">
        <v>4.5878182000000001</v>
      </c>
      <c r="E10361" s="3">
        <v>-0.99372815999999997</v>
      </c>
      <c r="F10361" s="3">
        <v>30.345421000000002</v>
      </c>
      <c r="G10361" s="3">
        <v>6.2235550000000002</v>
      </c>
    </row>
    <row r="10362" spans="1:7">
      <c r="A10362" s="3" t="s">
        <v>22</v>
      </c>
      <c r="B10362" s="3">
        <v>2008</v>
      </c>
      <c r="C10362" s="3">
        <v>936</v>
      </c>
      <c r="D10362" s="3">
        <v>4.6295000000000002</v>
      </c>
      <c r="E10362" s="3">
        <v>-0.99372815999999997</v>
      </c>
      <c r="F10362" s="3">
        <v>30.345421000000002</v>
      </c>
      <c r="G10362" s="3">
        <v>6.2455509999999999</v>
      </c>
    </row>
    <row r="10363" spans="1:7">
      <c r="A10363" s="3" t="s">
        <v>22</v>
      </c>
      <c r="B10363" s="3">
        <v>2008</v>
      </c>
      <c r="C10363" s="3">
        <v>936</v>
      </c>
      <c r="D10363" s="3">
        <v>4.9131429000000004</v>
      </c>
      <c r="E10363" s="3">
        <v>-0.99372815999999997</v>
      </c>
      <c r="F10363" s="3">
        <v>30.345421000000002</v>
      </c>
      <c r="G10363" s="3">
        <v>6.293787</v>
      </c>
    </row>
    <row r="10364" spans="1:7">
      <c r="A10364" s="3" t="s">
        <v>22</v>
      </c>
      <c r="B10364" s="3">
        <v>2008</v>
      </c>
      <c r="C10364" s="3">
        <v>936</v>
      </c>
      <c r="D10364" s="3">
        <v>5.1203912999999996</v>
      </c>
      <c r="E10364" s="3">
        <v>-0.99372815999999997</v>
      </c>
      <c r="F10364" s="3">
        <v>30.345421000000002</v>
      </c>
      <c r="G10364" s="3">
        <v>6.3432880000000003</v>
      </c>
    </row>
    <row r="10365" spans="1:7">
      <c r="A10365" s="3" t="s">
        <v>22</v>
      </c>
      <c r="B10365" s="3">
        <v>2008</v>
      </c>
      <c r="C10365" s="3">
        <v>936</v>
      </c>
      <c r="D10365" s="3">
        <v>4.9542856999999998</v>
      </c>
      <c r="E10365" s="3">
        <v>-0.99372815999999997</v>
      </c>
      <c r="F10365" s="3">
        <v>30.345421000000002</v>
      </c>
      <c r="G10365" s="3">
        <v>6.2679539999999996</v>
      </c>
    </row>
    <row r="10366" spans="1:7">
      <c r="A10366" s="3" t="s">
        <v>22</v>
      </c>
      <c r="B10366" s="3">
        <v>2008</v>
      </c>
      <c r="C10366" s="3">
        <v>936</v>
      </c>
      <c r="D10366" s="3">
        <v>4.9769544999999997</v>
      </c>
      <c r="E10366" s="3">
        <v>-0.99372815999999997</v>
      </c>
      <c r="F10366" s="3">
        <v>30.345421000000002</v>
      </c>
      <c r="G10366" s="3">
        <v>6.2909090000000001</v>
      </c>
    </row>
    <row r="10367" spans="1:7">
      <c r="A10367" s="3" t="s">
        <v>22</v>
      </c>
      <c r="B10367" s="3">
        <v>2008</v>
      </c>
      <c r="C10367" s="3">
        <v>936</v>
      </c>
      <c r="D10367" s="3">
        <v>4.9088696000000001</v>
      </c>
      <c r="E10367" s="3">
        <v>-0.99372815999999997</v>
      </c>
      <c r="F10367" s="3">
        <v>30.345421000000002</v>
      </c>
      <c r="G10367" s="3">
        <v>4.9683450000000002</v>
      </c>
    </row>
    <row r="10368" spans="1:7">
      <c r="A10368" s="3" t="s">
        <v>22</v>
      </c>
      <c r="B10368" s="3">
        <v>2008</v>
      </c>
      <c r="C10368" s="3">
        <v>936</v>
      </c>
      <c r="D10368" s="3">
        <v>4.6980500000000003</v>
      </c>
      <c r="E10368" s="3">
        <v>-0.99372815999999997</v>
      </c>
      <c r="F10368" s="3">
        <v>30.345421000000002</v>
      </c>
      <c r="G10368" s="3">
        <v>4.8845729999999996</v>
      </c>
    </row>
    <row r="10369" spans="1:7">
      <c r="A10369" s="3" t="s">
        <v>22</v>
      </c>
      <c r="B10369" s="3">
        <v>2008</v>
      </c>
      <c r="C10369" s="3">
        <v>936</v>
      </c>
      <c r="D10369" s="3">
        <v>4.2827826</v>
      </c>
      <c r="E10369" s="3">
        <v>-0.99372815999999997</v>
      </c>
      <c r="F10369" s="3">
        <v>30.345421000000002</v>
      </c>
      <c r="G10369" s="3">
        <v>3.8425349999999998</v>
      </c>
    </row>
    <row r="10370" spans="1:7">
      <c r="A10370" s="3" t="s">
        <v>22</v>
      </c>
      <c r="B10370" s="3">
        <v>2009</v>
      </c>
      <c r="C10370" s="3">
        <v>936</v>
      </c>
      <c r="D10370" s="3">
        <v>4.5377726999999997</v>
      </c>
      <c r="E10370" s="3">
        <v>-1.4957005000000001</v>
      </c>
      <c r="F10370" s="3">
        <v>28.598858</v>
      </c>
      <c r="G10370" s="3">
        <v>3.8742740000000002</v>
      </c>
    </row>
    <row r="10371" spans="1:7">
      <c r="A10371" s="3" t="s">
        <v>22</v>
      </c>
      <c r="B10371" s="3">
        <v>2009</v>
      </c>
      <c r="C10371" s="3">
        <v>936</v>
      </c>
      <c r="D10371" s="3">
        <v>4.7861500000000001</v>
      </c>
      <c r="E10371" s="3">
        <v>-1.4957005000000001</v>
      </c>
      <c r="F10371" s="3">
        <v>28.598858</v>
      </c>
      <c r="G10371" s="3">
        <v>3.4560599999999999</v>
      </c>
    </row>
    <row r="10372" spans="1:7">
      <c r="A10372" s="3" t="s">
        <v>22</v>
      </c>
      <c r="B10372" s="3">
        <v>2009</v>
      </c>
      <c r="C10372" s="3">
        <v>936</v>
      </c>
      <c r="D10372" s="3">
        <v>4.7708636000000002</v>
      </c>
      <c r="E10372" s="3">
        <v>-1.4957005000000001</v>
      </c>
      <c r="F10372" s="3">
        <v>28.598858</v>
      </c>
      <c r="G10372" s="3">
        <v>2.6478609999999998</v>
      </c>
    </row>
    <row r="10373" spans="1:7">
      <c r="A10373" s="3" t="s">
        <v>22</v>
      </c>
      <c r="B10373" s="3">
        <v>2009</v>
      </c>
      <c r="C10373" s="3">
        <v>936</v>
      </c>
      <c r="D10373" s="3">
        <v>4.9215454999999997</v>
      </c>
      <c r="E10373" s="3">
        <v>-1.4957005000000001</v>
      </c>
      <c r="F10373" s="3">
        <v>28.598858</v>
      </c>
      <c r="G10373" s="3">
        <v>1.8236079999999999</v>
      </c>
    </row>
    <row r="10374" spans="1:7">
      <c r="A10374" s="3" t="s">
        <v>22</v>
      </c>
      <c r="B10374" s="3">
        <v>2009</v>
      </c>
      <c r="C10374" s="3">
        <v>936</v>
      </c>
      <c r="D10374" s="3">
        <v>5.0559048000000004</v>
      </c>
      <c r="E10374" s="3">
        <v>-1.4957005000000001</v>
      </c>
      <c r="F10374" s="3">
        <v>28.598858</v>
      </c>
      <c r="G10374" s="3">
        <v>1.1966600000000001</v>
      </c>
    </row>
    <row r="10375" spans="1:7">
      <c r="A10375" s="3" t="s">
        <v>22</v>
      </c>
      <c r="B10375" s="3">
        <v>2009</v>
      </c>
      <c r="C10375" s="3">
        <v>936</v>
      </c>
      <c r="D10375" s="3">
        <v>5.2294090999999998</v>
      </c>
      <c r="E10375" s="3">
        <v>-1.4957005000000001</v>
      </c>
      <c r="F10375" s="3">
        <v>28.598858</v>
      </c>
      <c r="G10375" s="3">
        <v>1.2272259999999999</v>
      </c>
    </row>
    <row r="10376" spans="1:7">
      <c r="A10376" s="3" t="s">
        <v>22</v>
      </c>
      <c r="B10376" s="3">
        <v>2009</v>
      </c>
      <c r="C10376" s="3">
        <v>936</v>
      </c>
      <c r="D10376" s="3">
        <v>5.1139999999999999</v>
      </c>
      <c r="E10376" s="3">
        <v>-1.4957005000000001</v>
      </c>
      <c r="F10376" s="3">
        <v>28.598858</v>
      </c>
      <c r="G10376" s="3">
        <v>1.204564</v>
      </c>
    </row>
    <row r="10377" spans="1:7">
      <c r="A10377" s="3" t="s">
        <v>22</v>
      </c>
      <c r="B10377" s="3">
        <v>2009</v>
      </c>
      <c r="C10377" s="3">
        <v>936</v>
      </c>
      <c r="D10377" s="3">
        <v>4.9886666999999996</v>
      </c>
      <c r="E10377" s="3">
        <v>-1.4957005000000001</v>
      </c>
      <c r="F10377" s="3">
        <v>28.598858</v>
      </c>
      <c r="G10377" s="3">
        <v>1.3917679999999999</v>
      </c>
    </row>
    <row r="10378" spans="1:7">
      <c r="A10378" s="3" t="s">
        <v>22</v>
      </c>
      <c r="B10378" s="3">
        <v>2009</v>
      </c>
      <c r="C10378" s="3">
        <v>936</v>
      </c>
      <c r="D10378" s="3">
        <v>4.6966818000000004</v>
      </c>
      <c r="E10378" s="3">
        <v>-1.4957005000000001</v>
      </c>
      <c r="F10378" s="3">
        <v>28.598858</v>
      </c>
      <c r="G10378" s="3">
        <v>1.477438</v>
      </c>
    </row>
    <row r="10379" spans="1:7">
      <c r="A10379" s="3" t="s">
        <v>22</v>
      </c>
      <c r="B10379" s="3">
        <v>2009</v>
      </c>
      <c r="C10379" s="3">
        <v>936</v>
      </c>
      <c r="D10379" s="3">
        <v>4.4223635999999997</v>
      </c>
      <c r="E10379" s="3">
        <v>-1.4957005000000001</v>
      </c>
      <c r="F10379" s="3">
        <v>28.598858</v>
      </c>
      <c r="G10379" s="3">
        <v>1.577637</v>
      </c>
    </row>
    <row r="10380" spans="1:7">
      <c r="A10380" s="3" t="s">
        <v>22</v>
      </c>
      <c r="B10380" s="3">
        <v>2009</v>
      </c>
      <c r="C10380" s="3">
        <v>936</v>
      </c>
      <c r="D10380" s="3">
        <v>4.2236666999999999</v>
      </c>
      <c r="E10380" s="3">
        <v>-1.4957005000000001</v>
      </c>
      <c r="F10380" s="3">
        <v>28.598858</v>
      </c>
      <c r="G10380" s="3">
        <v>1.6756709999999999</v>
      </c>
    </row>
    <row r="10381" spans="1:7">
      <c r="A10381" s="3" t="s">
        <v>22</v>
      </c>
      <c r="B10381" s="3">
        <v>2009</v>
      </c>
      <c r="C10381" s="3">
        <v>936</v>
      </c>
      <c r="D10381" s="3">
        <v>4.1125651999999997</v>
      </c>
      <c r="E10381" s="3">
        <v>-1.4957005000000001</v>
      </c>
      <c r="F10381" s="3">
        <v>28.598858</v>
      </c>
      <c r="G10381" s="3">
        <v>1.900649</v>
      </c>
    </row>
    <row r="10382" spans="1:7">
      <c r="A10382" s="3" t="s">
        <v>22</v>
      </c>
      <c r="B10382" s="3">
        <v>2010</v>
      </c>
      <c r="C10382" s="3">
        <v>936</v>
      </c>
      <c r="D10382" s="3">
        <v>4.0817619000000001</v>
      </c>
      <c r="E10382" s="3">
        <v>-6.8058633999999998</v>
      </c>
      <c r="F10382" s="3">
        <v>36.360897000000001</v>
      </c>
      <c r="G10382" s="3">
        <v>3.4706139999999999</v>
      </c>
    </row>
    <row r="10383" spans="1:7">
      <c r="A10383" s="3" t="s">
        <v>22</v>
      </c>
      <c r="B10383" s="3">
        <v>2010</v>
      </c>
      <c r="C10383" s="3">
        <v>936</v>
      </c>
      <c r="D10383" s="3">
        <v>4.0516500000000004</v>
      </c>
      <c r="E10383" s="3">
        <v>-6.8058633999999998</v>
      </c>
      <c r="F10383" s="3">
        <v>36.360897000000001</v>
      </c>
      <c r="G10383" s="3">
        <v>3.6293839999999999</v>
      </c>
    </row>
    <row r="10384" spans="1:7">
      <c r="A10384" s="3" t="s">
        <v>22</v>
      </c>
      <c r="B10384" s="3">
        <v>2010</v>
      </c>
      <c r="C10384" s="3">
        <v>936</v>
      </c>
      <c r="D10384" s="3">
        <v>4.0081303999999998</v>
      </c>
      <c r="E10384" s="3">
        <v>-6.8058633999999998</v>
      </c>
      <c r="F10384" s="3">
        <v>36.360897000000001</v>
      </c>
      <c r="G10384" s="3">
        <v>3.4346920000000001</v>
      </c>
    </row>
    <row r="10385" spans="1:8">
      <c r="A10385" s="3" t="s">
        <v>22</v>
      </c>
      <c r="B10385" s="3">
        <v>2010</v>
      </c>
      <c r="C10385" s="3">
        <v>936</v>
      </c>
      <c r="D10385" s="3">
        <v>3.9445909000000001</v>
      </c>
      <c r="E10385" s="3">
        <v>-6.8058633999999998</v>
      </c>
      <c r="F10385" s="3">
        <v>36.360897000000001</v>
      </c>
      <c r="G10385" s="3">
        <v>3.3601670000000001</v>
      </c>
      <c r="H10385" s="3">
        <v>-1.199892</v>
      </c>
    </row>
    <row r="10386" spans="1:8">
      <c r="A10386" s="3" t="s">
        <v>22</v>
      </c>
      <c r="B10386" s="3">
        <v>2010</v>
      </c>
      <c r="C10386" s="3">
        <v>936</v>
      </c>
      <c r="D10386" s="3">
        <v>3.9465713999999998</v>
      </c>
      <c r="E10386" s="3">
        <v>-6.8058633999999998</v>
      </c>
      <c r="F10386" s="3">
        <v>36.360897000000001</v>
      </c>
      <c r="G10386" s="3">
        <v>3.3412259999999998</v>
      </c>
      <c r="H10386" s="3">
        <v>-1.3606739999999999</v>
      </c>
    </row>
    <row r="10387" spans="1:8">
      <c r="A10387" s="3" t="s">
        <v>22</v>
      </c>
      <c r="B10387" s="3">
        <v>2010</v>
      </c>
      <c r="C10387" s="3">
        <v>936</v>
      </c>
      <c r="D10387" s="3">
        <v>3.9493635999999999</v>
      </c>
      <c r="E10387" s="3">
        <v>-6.8058633999999998</v>
      </c>
      <c r="F10387" s="3">
        <v>36.360897000000001</v>
      </c>
      <c r="G10387" s="3">
        <v>3.3605580000000002</v>
      </c>
      <c r="H10387" s="3">
        <v>-1.6069249999999999</v>
      </c>
    </row>
    <row r="10388" spans="1:8">
      <c r="A10388" s="3" t="s">
        <v>22</v>
      </c>
      <c r="B10388" s="3">
        <v>2010</v>
      </c>
      <c r="C10388" s="3">
        <v>936</v>
      </c>
      <c r="D10388" s="3">
        <v>3.9205454999999998</v>
      </c>
      <c r="E10388" s="3">
        <v>-6.8058633999999998</v>
      </c>
      <c r="F10388" s="3">
        <v>36.360897000000001</v>
      </c>
      <c r="G10388" s="3">
        <v>3.239814</v>
      </c>
      <c r="H10388" s="3">
        <v>-1.7245889999999999</v>
      </c>
    </row>
    <row r="10389" spans="1:8">
      <c r="A10389" s="3" t="s">
        <v>22</v>
      </c>
      <c r="B10389" s="3">
        <v>2010</v>
      </c>
      <c r="C10389" s="3">
        <v>936</v>
      </c>
      <c r="D10389" s="3">
        <v>3.6590455</v>
      </c>
      <c r="E10389" s="3">
        <v>-6.8058633999999998</v>
      </c>
      <c r="F10389" s="3">
        <v>36.360897000000001</v>
      </c>
      <c r="G10389" s="3">
        <v>3.3033929999999998</v>
      </c>
      <c r="H10389" s="3">
        <v>-1.871205</v>
      </c>
    </row>
    <row r="10390" spans="1:8">
      <c r="A10390" s="3" t="s">
        <v>22</v>
      </c>
      <c r="B10390" s="3">
        <v>2010</v>
      </c>
      <c r="C10390" s="3">
        <v>936</v>
      </c>
      <c r="D10390" s="3">
        <v>3.6698181999999999</v>
      </c>
      <c r="E10390" s="3">
        <v>-6.8058633999999998</v>
      </c>
      <c r="F10390" s="3">
        <v>36.360897000000001</v>
      </c>
      <c r="G10390" s="3">
        <v>3.311995</v>
      </c>
      <c r="H10390" s="3">
        <v>-1.9474750000000001</v>
      </c>
    </row>
    <row r="10391" spans="1:8">
      <c r="A10391" s="3" t="s">
        <v>22</v>
      </c>
      <c r="B10391" s="3">
        <v>2010</v>
      </c>
      <c r="C10391" s="3">
        <v>936</v>
      </c>
      <c r="D10391" s="3">
        <v>3.7082856999999998</v>
      </c>
      <c r="E10391" s="3">
        <v>-6.8058633999999998</v>
      </c>
      <c r="F10391" s="3">
        <v>36.360897000000001</v>
      </c>
      <c r="G10391" s="3">
        <v>3.3743150000000002</v>
      </c>
      <c r="H10391" s="3">
        <v>-1.931754</v>
      </c>
    </row>
    <row r="10392" spans="1:8">
      <c r="A10392" s="3" t="s">
        <v>22</v>
      </c>
      <c r="B10392" s="3">
        <v>2010</v>
      </c>
      <c r="C10392" s="3">
        <v>936</v>
      </c>
      <c r="D10392" s="3">
        <v>3.8631364000000001</v>
      </c>
      <c r="E10392" s="3">
        <v>-6.8058633999999998</v>
      </c>
      <c r="F10392" s="3">
        <v>36.360897000000001</v>
      </c>
      <c r="G10392" s="3">
        <v>3.2181340000000001</v>
      </c>
      <c r="H10392" s="3">
        <v>-1.9073709999999999</v>
      </c>
    </row>
    <row r="10393" spans="1:8">
      <c r="A10393" s="3" t="s">
        <v>22</v>
      </c>
      <c r="B10393" s="3">
        <v>2010</v>
      </c>
      <c r="C10393" s="3">
        <v>936</v>
      </c>
      <c r="D10393" s="3">
        <v>4.1725216999999999</v>
      </c>
      <c r="E10393" s="3">
        <v>-6.8058633999999998</v>
      </c>
      <c r="F10393" s="3">
        <v>36.360897000000001</v>
      </c>
      <c r="G10393" s="3">
        <v>3.3881749999999999</v>
      </c>
      <c r="H10393" s="3">
        <v>-1.639785</v>
      </c>
    </row>
    <row r="10394" spans="1:8">
      <c r="A10394" s="3" t="s">
        <v>22</v>
      </c>
      <c r="B10394" s="3">
        <v>2011</v>
      </c>
      <c r="C10394" s="3">
        <v>936</v>
      </c>
      <c r="D10394" s="3">
        <v>4.2236666999999999</v>
      </c>
      <c r="E10394" s="3">
        <v>-6.3583293000000003</v>
      </c>
      <c r="F10394" s="3">
        <v>40.958106999999998</v>
      </c>
      <c r="G10394" s="3">
        <v>4.0643659999999997</v>
      </c>
      <c r="H10394" s="3">
        <v>-1.4282820000000001</v>
      </c>
    </row>
    <row r="10395" spans="1:8">
      <c r="A10395" s="3" t="s">
        <v>22</v>
      </c>
      <c r="B10395" s="3">
        <v>2011</v>
      </c>
      <c r="C10395" s="3">
        <v>936</v>
      </c>
      <c r="D10395" s="3">
        <v>4.2327500000000002</v>
      </c>
      <c r="E10395" s="3">
        <v>-6.3583293000000003</v>
      </c>
      <c r="F10395" s="3">
        <v>40.958106999999998</v>
      </c>
      <c r="G10395" s="3">
        <v>4.099996</v>
      </c>
      <c r="H10395" s="3">
        <v>-1.3455349999999999</v>
      </c>
    </row>
    <row r="10396" spans="1:8">
      <c r="A10396" s="3" t="s">
        <v>22</v>
      </c>
      <c r="B10396" s="3">
        <v>2011</v>
      </c>
      <c r="C10396" s="3">
        <v>936</v>
      </c>
      <c r="D10396" s="3">
        <v>4.1619999999999999</v>
      </c>
      <c r="E10396" s="3">
        <v>-6.3583293000000003</v>
      </c>
      <c r="F10396" s="3">
        <v>40.958106999999998</v>
      </c>
      <c r="G10396" s="3">
        <v>3.9927269999999999</v>
      </c>
      <c r="H10396" s="3">
        <v>-1.293766</v>
      </c>
    </row>
    <row r="10397" spans="1:8">
      <c r="A10397" s="3" t="s">
        <v>22</v>
      </c>
      <c r="B10397" s="3">
        <v>2011</v>
      </c>
      <c r="C10397" s="3">
        <v>936</v>
      </c>
      <c r="D10397" s="3">
        <v>4.3224286000000003</v>
      </c>
      <c r="E10397" s="3">
        <v>-6.3583293000000003</v>
      </c>
      <c r="F10397" s="3">
        <v>40.958106999999998</v>
      </c>
      <c r="G10397" s="3">
        <v>4.0728260000000001</v>
      </c>
      <c r="H10397" s="3">
        <v>-1.3195669999999999</v>
      </c>
    </row>
    <row r="10398" spans="1:8">
      <c r="A10398" s="3" t="s">
        <v>22</v>
      </c>
      <c r="B10398" s="3">
        <v>2011</v>
      </c>
      <c r="C10398" s="3">
        <v>936</v>
      </c>
      <c r="D10398" s="3">
        <v>4.2591364</v>
      </c>
      <c r="E10398" s="3">
        <v>-6.3583293000000003</v>
      </c>
      <c r="F10398" s="3">
        <v>40.958106999999998</v>
      </c>
      <c r="G10398" s="3">
        <v>4.0886040000000001</v>
      </c>
      <c r="H10398" s="3">
        <v>-0.48016920000000002</v>
      </c>
    </row>
    <row r="10399" spans="1:8">
      <c r="A10399" s="3" t="s">
        <v>22</v>
      </c>
      <c r="B10399" s="3">
        <v>2011</v>
      </c>
      <c r="C10399" s="3">
        <v>936</v>
      </c>
      <c r="D10399" s="3">
        <v>4.2009999999999996</v>
      </c>
      <c r="E10399" s="3">
        <v>-6.3583293000000003</v>
      </c>
      <c r="F10399" s="3">
        <v>40.958106999999998</v>
      </c>
      <c r="G10399" s="3">
        <v>4.0255809999999999</v>
      </c>
      <c r="H10399" s="3">
        <v>-0.37136469999999999</v>
      </c>
    </row>
    <row r="10400" spans="1:8">
      <c r="A10400" s="3" t="s">
        <v>22</v>
      </c>
      <c r="B10400" s="3">
        <v>2011</v>
      </c>
      <c r="C10400" s="3">
        <v>936</v>
      </c>
      <c r="D10400" s="3">
        <v>4.1901428999999997</v>
      </c>
      <c r="E10400" s="3">
        <v>-6.3583293000000003</v>
      </c>
      <c r="F10400" s="3">
        <v>40.958106999999998</v>
      </c>
      <c r="G10400" s="3">
        <v>4.0135069999999997</v>
      </c>
      <c r="H10400" s="3">
        <v>-0.39474989999999999</v>
      </c>
    </row>
    <row r="10401" spans="1:8">
      <c r="A10401" s="3" t="s">
        <v>22</v>
      </c>
      <c r="B10401" s="3">
        <v>2011</v>
      </c>
      <c r="C10401" s="3">
        <v>936</v>
      </c>
      <c r="D10401" s="3">
        <v>4.0561303999999998</v>
      </c>
      <c r="E10401" s="3">
        <v>-6.3583293000000003</v>
      </c>
      <c r="F10401" s="3">
        <v>40.958106999999998</v>
      </c>
      <c r="G10401" s="3">
        <v>3.8284630000000002</v>
      </c>
      <c r="H10401" s="3">
        <v>-0.3188685</v>
      </c>
    </row>
    <row r="10402" spans="1:8">
      <c r="A10402" s="3" t="s">
        <v>22</v>
      </c>
      <c r="B10402" s="3">
        <v>2011</v>
      </c>
      <c r="C10402" s="3">
        <v>936</v>
      </c>
      <c r="D10402" s="3">
        <v>3.8731363999999999</v>
      </c>
      <c r="E10402" s="3">
        <v>-6.3583293000000003</v>
      </c>
      <c r="F10402" s="3">
        <v>40.958106999999998</v>
      </c>
      <c r="G10402" s="3">
        <v>3.108698</v>
      </c>
      <c r="H10402" s="3">
        <v>-0.18722179999999999</v>
      </c>
    </row>
    <row r="10403" spans="1:8">
      <c r="A10403" s="3" t="s">
        <v>22</v>
      </c>
      <c r="B10403" s="3">
        <v>2011</v>
      </c>
      <c r="C10403" s="3">
        <v>936</v>
      </c>
      <c r="D10403" s="3">
        <v>3.9370951999999999</v>
      </c>
      <c r="E10403" s="3">
        <v>-6.3583293000000003</v>
      </c>
      <c r="F10403" s="3">
        <v>40.958106999999998</v>
      </c>
      <c r="G10403" s="3">
        <v>2.747582</v>
      </c>
      <c r="H10403" s="3">
        <v>-0.24039579999999999</v>
      </c>
    </row>
    <row r="10404" spans="1:8">
      <c r="A10404" s="3" t="s">
        <v>22</v>
      </c>
      <c r="B10404" s="3">
        <v>2011</v>
      </c>
      <c r="C10404" s="3">
        <v>936</v>
      </c>
      <c r="D10404" s="3">
        <v>4.2541817999999996</v>
      </c>
      <c r="E10404" s="3">
        <v>-6.3583293000000003</v>
      </c>
      <c r="F10404" s="3">
        <v>40.958106999999998</v>
      </c>
      <c r="G10404" s="3">
        <v>1.841675</v>
      </c>
      <c r="H10404" s="3">
        <v>-0.156669</v>
      </c>
    </row>
    <row r="10405" spans="1:8">
      <c r="A10405" s="3" t="s">
        <v>22</v>
      </c>
      <c r="B10405" s="3">
        <v>2011</v>
      </c>
      <c r="C10405" s="3">
        <v>936</v>
      </c>
      <c r="D10405" s="3">
        <v>4.7751364000000001</v>
      </c>
      <c r="E10405" s="3">
        <v>-6.3583293000000003</v>
      </c>
      <c r="F10405" s="3">
        <v>40.958106999999998</v>
      </c>
      <c r="G10405" s="3">
        <v>1.238443</v>
      </c>
      <c r="H10405" s="3">
        <v>-0.38424370000000002</v>
      </c>
    </row>
    <row r="10406" spans="1:8">
      <c r="A10406" s="3" t="s">
        <v>22</v>
      </c>
      <c r="B10406" s="3">
        <v>2012</v>
      </c>
      <c r="C10406" s="3">
        <v>936</v>
      </c>
      <c r="D10406" s="3">
        <v>4.7231363999999996</v>
      </c>
      <c r="E10406" s="3">
        <v>-2.7738502</v>
      </c>
      <c r="F10406" s="3">
        <v>43.447327000000001</v>
      </c>
      <c r="G10406" s="3">
        <v>2.6443249999999998</v>
      </c>
      <c r="H10406" s="3">
        <v>-0.54716589999999998</v>
      </c>
    </row>
    <row r="10407" spans="1:8">
      <c r="A10407" s="3" t="s">
        <v>22</v>
      </c>
      <c r="B10407" s="3">
        <v>2012</v>
      </c>
      <c r="C10407" s="3">
        <v>936</v>
      </c>
      <c r="D10407" s="3">
        <v>4.4671905000000001</v>
      </c>
      <c r="E10407" s="3">
        <v>-2.7738502</v>
      </c>
      <c r="F10407" s="3">
        <v>43.447327000000001</v>
      </c>
      <c r="G10407" s="3">
        <v>2.5834969999999999</v>
      </c>
      <c r="H10407" s="3">
        <v>0.26817780000000002</v>
      </c>
    </row>
    <row r="10408" spans="1:8">
      <c r="A10408" s="3" t="s">
        <v>22</v>
      </c>
      <c r="B10408" s="3">
        <v>2012</v>
      </c>
      <c r="C10408" s="3">
        <v>936</v>
      </c>
      <c r="D10408" s="3">
        <v>3.8899091000000001</v>
      </c>
      <c r="E10408" s="3">
        <v>-2.7738502</v>
      </c>
      <c r="F10408" s="3">
        <v>43.447327000000001</v>
      </c>
      <c r="G10408" s="3">
        <v>2.6298370000000002</v>
      </c>
      <c r="H10408" s="3">
        <v>0.39798280000000003</v>
      </c>
    </row>
    <row r="10409" spans="1:8">
      <c r="A10409" s="3" t="s">
        <v>22</v>
      </c>
      <c r="B10409" s="3">
        <v>2012</v>
      </c>
      <c r="C10409" s="3">
        <v>936</v>
      </c>
      <c r="D10409" s="3">
        <v>3.7134285999999999</v>
      </c>
      <c r="E10409" s="3">
        <v>-2.7738502</v>
      </c>
      <c r="F10409" s="3">
        <v>43.447327000000001</v>
      </c>
      <c r="G10409" s="3">
        <v>2.5712389999999998</v>
      </c>
      <c r="H10409" s="3">
        <v>0.59884269999999995</v>
      </c>
    </row>
    <row r="10410" spans="1:8">
      <c r="A10410" s="3" t="s">
        <v>22</v>
      </c>
      <c r="B10410" s="3">
        <v>2012</v>
      </c>
      <c r="C10410" s="3">
        <v>936</v>
      </c>
      <c r="D10410" s="3">
        <v>3.6232174000000001</v>
      </c>
      <c r="E10410" s="3">
        <v>-2.7738502</v>
      </c>
      <c r="F10410" s="3">
        <v>43.447327000000001</v>
      </c>
      <c r="G10410" s="3">
        <v>2.5871460000000002</v>
      </c>
      <c r="H10410" s="3">
        <v>-8.5435499999999998E-2</v>
      </c>
    </row>
    <row r="10411" spans="1:8">
      <c r="A10411" s="3" t="s">
        <v>22</v>
      </c>
      <c r="B10411" s="3">
        <v>2012</v>
      </c>
      <c r="C10411" s="3">
        <v>936</v>
      </c>
      <c r="D10411" s="3">
        <v>3.5444762000000001</v>
      </c>
      <c r="E10411" s="3">
        <v>-2.7738502</v>
      </c>
      <c r="F10411" s="3">
        <v>43.447327000000001</v>
      </c>
      <c r="G10411" s="3">
        <v>2.3881950000000001</v>
      </c>
      <c r="H10411" s="3">
        <v>-0.1137765</v>
      </c>
    </row>
    <row r="10412" spans="1:8">
      <c r="A10412" s="3" t="s">
        <v>22</v>
      </c>
      <c r="B10412" s="3">
        <v>2012</v>
      </c>
      <c r="C10412" s="3">
        <v>936</v>
      </c>
      <c r="D10412" s="3">
        <v>3.3478636000000002</v>
      </c>
      <c r="E10412" s="3">
        <v>-2.7738502</v>
      </c>
      <c r="F10412" s="3">
        <v>43.447327000000001</v>
      </c>
      <c r="G10412" s="3">
        <v>2.2349209999999999</v>
      </c>
      <c r="H10412" s="3">
        <v>-3.68169E-2</v>
      </c>
    </row>
    <row r="10413" spans="1:8">
      <c r="A10413" s="3" t="s">
        <v>22</v>
      </c>
      <c r="B10413" s="3">
        <v>2012</v>
      </c>
      <c r="C10413" s="3">
        <v>936</v>
      </c>
      <c r="D10413" s="3">
        <v>3.1183043000000001</v>
      </c>
      <c r="E10413" s="3">
        <v>-2.7738502</v>
      </c>
      <c r="F10413" s="3">
        <v>43.447327000000001</v>
      </c>
      <c r="G10413" s="3">
        <v>2.076457</v>
      </c>
      <c r="H10413" s="3">
        <v>3.05986E-2</v>
      </c>
    </row>
    <row r="10414" spans="1:8">
      <c r="A10414" s="3" t="s">
        <v>22</v>
      </c>
      <c r="B10414" s="3">
        <v>2012</v>
      </c>
      <c r="C10414" s="3">
        <v>936</v>
      </c>
      <c r="D10414" s="3">
        <v>2.8185500000000001</v>
      </c>
      <c r="E10414" s="3">
        <v>-2.7738502</v>
      </c>
      <c r="F10414" s="3">
        <v>43.447327000000001</v>
      </c>
      <c r="G10414" s="3">
        <v>1.970067</v>
      </c>
      <c r="H10414" s="3">
        <v>0.1935221</v>
      </c>
    </row>
    <row r="10415" spans="1:8">
      <c r="A10415" s="3" t="s">
        <v>22</v>
      </c>
      <c r="B10415" s="3">
        <v>2012</v>
      </c>
      <c r="C10415" s="3">
        <v>936</v>
      </c>
      <c r="D10415" s="3">
        <v>2.5356521999999999</v>
      </c>
      <c r="E10415" s="3">
        <v>-2.7738502</v>
      </c>
      <c r="F10415" s="3">
        <v>43.447327000000001</v>
      </c>
      <c r="G10415" s="3">
        <v>1.920361</v>
      </c>
      <c r="H10415" s="3">
        <v>0.1586737</v>
      </c>
    </row>
    <row r="10416" spans="1:8">
      <c r="A10416" s="3" t="s">
        <v>22</v>
      </c>
      <c r="B10416" s="3">
        <v>2012</v>
      </c>
      <c r="C10416" s="3">
        <v>936</v>
      </c>
      <c r="D10416" s="3">
        <v>2.3782727000000001</v>
      </c>
      <c r="E10416" s="3">
        <v>-2.7738502</v>
      </c>
      <c r="F10416" s="3">
        <v>43.447327000000001</v>
      </c>
      <c r="G10416" s="3">
        <v>1.9001950000000001</v>
      </c>
      <c r="H10416" s="3">
        <v>0.24416119999999999</v>
      </c>
    </row>
    <row r="10417" spans="1:8">
      <c r="A10417" s="3" t="s">
        <v>22</v>
      </c>
      <c r="B10417" s="3">
        <v>2012</v>
      </c>
      <c r="C10417" s="3">
        <v>936</v>
      </c>
      <c r="D10417" s="3">
        <v>2.2255237999999999</v>
      </c>
      <c r="E10417" s="3">
        <v>-2.7738502</v>
      </c>
      <c r="F10417" s="3">
        <v>43.447327000000001</v>
      </c>
      <c r="G10417" s="3">
        <v>1.8035890000000001</v>
      </c>
      <c r="H10417" s="3">
        <v>0.38159480000000001</v>
      </c>
    </row>
    <row r="10418" spans="1:8">
      <c r="A10418" s="3" t="s">
        <v>22</v>
      </c>
      <c r="B10418" s="3">
        <v>2013</v>
      </c>
      <c r="C10418" s="3">
        <v>936</v>
      </c>
      <c r="D10418" s="3">
        <v>2.1534347999999999</v>
      </c>
      <c r="E10418" s="3">
        <v>-2.7485501999999999</v>
      </c>
      <c r="F10418" s="3">
        <v>51.780749999999998</v>
      </c>
      <c r="G10418" s="3">
        <v>2.6507499999999999</v>
      </c>
      <c r="H10418" s="3">
        <v>0.41048440000000003</v>
      </c>
    </row>
    <row r="10419" spans="1:8">
      <c r="A10419" s="3" t="s">
        <v>22</v>
      </c>
      <c r="B10419" s="3">
        <v>2013</v>
      </c>
      <c r="C10419" s="3">
        <v>936</v>
      </c>
      <c r="D10419" s="3">
        <v>2.1938499999999999</v>
      </c>
      <c r="E10419" s="3">
        <v>-2.7485501999999999</v>
      </c>
      <c r="F10419" s="3">
        <v>51.780749999999998</v>
      </c>
      <c r="G10419" s="3">
        <v>2.4993609999999999</v>
      </c>
      <c r="H10419" s="3">
        <v>1.30372</v>
      </c>
    </row>
    <row r="10420" spans="1:8">
      <c r="A10420" s="3" t="s">
        <v>22</v>
      </c>
      <c r="B10420" s="3">
        <v>2013</v>
      </c>
      <c r="C10420" s="3">
        <v>936</v>
      </c>
      <c r="D10420" s="3">
        <v>2.7466667</v>
      </c>
      <c r="E10420" s="3">
        <v>-2.7485501999999999</v>
      </c>
      <c r="F10420" s="3">
        <v>51.780749999999998</v>
      </c>
      <c r="G10420" s="3">
        <v>2.4385840000000001</v>
      </c>
      <c r="H10420" s="3">
        <v>1.5500689999999999</v>
      </c>
    </row>
    <row r="10421" spans="1:8">
      <c r="A10421" s="3" t="s">
        <v>22</v>
      </c>
      <c r="B10421" s="3">
        <v>2013</v>
      </c>
      <c r="C10421" s="3">
        <v>936</v>
      </c>
      <c r="D10421" s="3">
        <v>2.7765</v>
      </c>
      <c r="E10421" s="3">
        <v>-2.7485501999999999</v>
      </c>
      <c r="F10421" s="3">
        <v>51.780749999999998</v>
      </c>
      <c r="G10421" s="3">
        <v>2.3630270000000002</v>
      </c>
      <c r="H10421" s="3">
        <v>1.5415289999999999</v>
      </c>
    </row>
    <row r="10422" spans="1:8">
      <c r="A10422" s="3" t="s">
        <v>22</v>
      </c>
      <c r="B10422" s="3">
        <v>2013</v>
      </c>
      <c r="C10422" s="3">
        <v>936</v>
      </c>
      <c r="D10422" s="3">
        <v>2.4488696000000001</v>
      </c>
      <c r="E10422" s="3">
        <v>-2.7485501999999999</v>
      </c>
      <c r="F10422" s="3">
        <v>51.780749999999998</v>
      </c>
      <c r="G10422" s="3">
        <v>2.28694</v>
      </c>
      <c r="H10422" s="3">
        <v>-4.6879200000000003E-2</v>
      </c>
    </row>
    <row r="10423" spans="1:8">
      <c r="A10423" s="3" t="s">
        <v>22</v>
      </c>
      <c r="B10423" s="3">
        <v>2013</v>
      </c>
      <c r="C10423" s="3">
        <v>936</v>
      </c>
      <c r="D10423" s="3">
        <v>2.5324</v>
      </c>
      <c r="E10423" s="3">
        <v>-2.7485501999999999</v>
      </c>
      <c r="F10423" s="3">
        <v>51.780749999999998</v>
      </c>
      <c r="G10423" s="3">
        <v>2.2825280000000001</v>
      </c>
      <c r="H10423" s="3">
        <v>0.18885170000000001</v>
      </c>
    </row>
    <row r="10424" spans="1:8">
      <c r="A10424" s="3" t="s">
        <v>22</v>
      </c>
      <c r="B10424" s="3">
        <v>2013</v>
      </c>
      <c r="C10424" s="3">
        <v>936</v>
      </c>
      <c r="D10424" s="3">
        <v>2.6170870000000002</v>
      </c>
      <c r="E10424" s="3">
        <v>-2.7485501999999999</v>
      </c>
      <c r="F10424" s="3">
        <v>51.780749999999998</v>
      </c>
      <c r="G10424" s="3">
        <v>2.148342</v>
      </c>
      <c r="H10424" s="3">
        <v>0.31539420000000001</v>
      </c>
    </row>
    <row r="10425" spans="1:8">
      <c r="A10425" s="3" t="s">
        <v>22</v>
      </c>
      <c r="B10425" s="3">
        <v>2013</v>
      </c>
      <c r="C10425" s="3">
        <v>936</v>
      </c>
      <c r="D10425" s="3">
        <v>2.6460908999999999</v>
      </c>
      <c r="E10425" s="3">
        <v>-2.7485501999999999</v>
      </c>
      <c r="F10425" s="3">
        <v>51.780749999999998</v>
      </c>
      <c r="G10425" s="3">
        <v>2.0146519999999999</v>
      </c>
      <c r="H10425" s="3">
        <v>0.32844250000000003</v>
      </c>
    </row>
    <row r="10426" spans="1:8">
      <c r="A10426" s="3" t="s">
        <v>22</v>
      </c>
      <c r="B10426" s="3">
        <v>2013</v>
      </c>
      <c r="C10426" s="3">
        <v>936</v>
      </c>
      <c r="D10426" s="3">
        <v>2.7327143</v>
      </c>
      <c r="E10426" s="3">
        <v>-2.7485501999999999</v>
      </c>
      <c r="F10426" s="3">
        <v>51.780749999999998</v>
      </c>
      <c r="G10426" s="3">
        <v>2.1490010000000002</v>
      </c>
      <c r="H10426" s="3">
        <v>0.39521719999999999</v>
      </c>
    </row>
    <row r="10427" spans="1:8">
      <c r="A10427" s="3" t="s">
        <v>22</v>
      </c>
      <c r="B10427" s="3">
        <v>2013</v>
      </c>
      <c r="C10427" s="3">
        <v>936</v>
      </c>
      <c r="D10427" s="3">
        <v>2.6728695999999998</v>
      </c>
      <c r="E10427" s="3">
        <v>-2.7485501999999999</v>
      </c>
      <c r="F10427" s="3">
        <v>51.780749999999998</v>
      </c>
      <c r="G10427" s="3">
        <v>2.1490010000000002</v>
      </c>
      <c r="H10427" s="3">
        <v>0.3232585</v>
      </c>
    </row>
    <row r="10428" spans="1:8">
      <c r="A10428" s="3" t="s">
        <v>22</v>
      </c>
      <c r="B10428" s="3">
        <v>2013</v>
      </c>
      <c r="C10428" s="3">
        <v>936</v>
      </c>
      <c r="D10428" s="3">
        <v>2.5536189999999999</v>
      </c>
      <c r="E10428" s="3">
        <v>-2.7485501999999999</v>
      </c>
      <c r="F10428" s="3">
        <v>51.780749999999998</v>
      </c>
      <c r="G10428" s="3">
        <v>2.1490010000000002</v>
      </c>
      <c r="H10428" s="3">
        <v>-0.1616418</v>
      </c>
    </row>
    <row r="10429" spans="1:8">
      <c r="A10429" s="3" t="s">
        <v>22</v>
      </c>
      <c r="B10429" s="3">
        <v>2013</v>
      </c>
      <c r="C10429" s="3">
        <v>936</v>
      </c>
      <c r="D10429" s="3">
        <v>2.54</v>
      </c>
      <c r="E10429" s="3">
        <v>-2.7485501999999999</v>
      </c>
      <c r="F10429" s="3">
        <v>51.780749999999998</v>
      </c>
      <c r="G10429" s="3">
        <v>2.1490010000000002</v>
      </c>
      <c r="H10429" s="3">
        <v>-0.1616418</v>
      </c>
    </row>
    <row r="10430" spans="1:8">
      <c r="A10430" s="3" t="s">
        <v>22</v>
      </c>
      <c r="B10430" s="3">
        <v>2014</v>
      </c>
      <c r="C10430" s="3">
        <v>936</v>
      </c>
      <c r="D10430" s="3">
        <v>2.5314348</v>
      </c>
      <c r="E10430" s="3">
        <v>-1.0423241000000001</v>
      </c>
      <c r="F10430" s="3">
        <v>54.724857</v>
      </c>
      <c r="G10430" s="3">
        <v>2.983266</v>
      </c>
      <c r="H10430" s="3">
        <v>-0.1616418</v>
      </c>
    </row>
    <row r="10431" spans="1:8">
      <c r="A10431" s="3" t="s">
        <v>22</v>
      </c>
      <c r="B10431" s="3">
        <v>2014</v>
      </c>
      <c r="C10431" s="3">
        <v>936</v>
      </c>
      <c r="D10431" s="3">
        <v>2.4045999999999998</v>
      </c>
      <c r="E10431" s="3">
        <v>-1.0423241000000001</v>
      </c>
      <c r="F10431" s="3">
        <v>54.724857</v>
      </c>
      <c r="G10431" s="3">
        <v>3.0250020000000002</v>
      </c>
      <c r="H10431" s="3">
        <v>0.1202249</v>
      </c>
    </row>
    <row r="10432" spans="1:8">
      <c r="A10432" s="3" t="s">
        <v>22</v>
      </c>
      <c r="B10432" s="3">
        <v>2014</v>
      </c>
      <c r="C10432" s="3">
        <v>936</v>
      </c>
      <c r="D10432" s="3">
        <v>2.2080951999999998</v>
      </c>
      <c r="E10432" s="3">
        <v>-1.0423241000000001</v>
      </c>
      <c r="F10432" s="3">
        <v>54.724857</v>
      </c>
      <c r="G10432" s="3">
        <v>3.0488119999999999</v>
      </c>
      <c r="H10432" s="3">
        <v>0.1153159</v>
      </c>
    </row>
    <row r="10433" spans="1:8">
      <c r="A10433" s="3" t="s">
        <v>22</v>
      </c>
      <c r="B10433" s="3">
        <v>2014</v>
      </c>
      <c r="C10433" s="3">
        <v>936</v>
      </c>
      <c r="D10433" s="3">
        <v>2.3370454999999999</v>
      </c>
      <c r="E10433" s="3">
        <v>-1.0423241000000001</v>
      </c>
      <c r="F10433" s="3">
        <v>54.724857</v>
      </c>
      <c r="G10433" s="3">
        <v>3.0206170000000001</v>
      </c>
      <c r="H10433" s="3">
        <v>0.1757717</v>
      </c>
    </row>
    <row r="10434" spans="1:8">
      <c r="A10434" s="3" t="s">
        <v>22</v>
      </c>
      <c r="B10434" s="3">
        <v>2014</v>
      </c>
      <c r="C10434" s="3">
        <v>936</v>
      </c>
      <c r="D10434" s="3">
        <v>2.2684544999999998</v>
      </c>
      <c r="E10434" s="3">
        <v>-1.0423241000000001</v>
      </c>
      <c r="F10434" s="3">
        <v>54.724857</v>
      </c>
      <c r="G10434" s="3">
        <v>3.0078149999999999</v>
      </c>
      <c r="H10434" s="3">
        <v>-6.1510200000000001E-2</v>
      </c>
    </row>
    <row r="10435" spans="1:8">
      <c r="A10435" s="3" t="s">
        <v>22</v>
      </c>
      <c r="B10435" s="3">
        <v>2014</v>
      </c>
      <c r="C10435" s="3">
        <v>936</v>
      </c>
      <c r="D10435" s="3">
        <v>2.0938571000000001</v>
      </c>
      <c r="E10435" s="3">
        <v>-1.0423241000000001</v>
      </c>
      <c r="F10435" s="3">
        <v>54.724857</v>
      </c>
      <c r="G10435" s="3">
        <v>3.1146780000000001</v>
      </c>
      <c r="H10435" s="3">
        <v>-1.6516099999999999E-2</v>
      </c>
    </row>
    <row r="10436" spans="1:8">
      <c r="A10436" s="3" t="s">
        <v>22</v>
      </c>
      <c r="B10436" s="3">
        <v>2014</v>
      </c>
      <c r="C10436" s="3">
        <v>936</v>
      </c>
      <c r="D10436" s="3">
        <v>1.9622609</v>
      </c>
      <c r="E10436" s="3">
        <v>-1.0423241000000001</v>
      </c>
      <c r="F10436" s="3">
        <v>54.724857</v>
      </c>
      <c r="G10436" s="3">
        <v>3.0829029999999999</v>
      </c>
      <c r="H10436" s="3">
        <v>8.5314999999999992E-3</v>
      </c>
    </row>
    <row r="10437" spans="1:8">
      <c r="A10437" s="3" t="s">
        <v>22</v>
      </c>
      <c r="B10437" s="3">
        <v>2014</v>
      </c>
      <c r="C10437" s="3">
        <v>936</v>
      </c>
      <c r="D10437" s="3">
        <v>1.835</v>
      </c>
      <c r="E10437" s="3">
        <v>-1.0423241000000001</v>
      </c>
      <c r="F10437" s="3">
        <v>54.724857</v>
      </c>
      <c r="G10437" s="3">
        <v>3.1003940000000001</v>
      </c>
      <c r="H10437" s="3">
        <v>7.5723299999999993E-2</v>
      </c>
    </row>
    <row r="10438" spans="1:8">
      <c r="A10438" s="3" t="s">
        <v>22</v>
      </c>
      <c r="B10438" s="3">
        <v>2014</v>
      </c>
      <c r="C10438" s="3">
        <v>936</v>
      </c>
      <c r="D10438" s="3">
        <v>1.5719091000000001</v>
      </c>
      <c r="E10438" s="3">
        <v>-1.0423241000000001</v>
      </c>
      <c r="F10438" s="3">
        <v>54.724857</v>
      </c>
      <c r="G10438" s="3">
        <v>2.8740579999999998</v>
      </c>
      <c r="H10438" s="3">
        <v>6.3925700000000002E-2</v>
      </c>
    </row>
    <row r="10439" spans="1:8">
      <c r="A10439" s="3" t="s">
        <v>22</v>
      </c>
      <c r="B10439" s="3">
        <v>2014</v>
      </c>
      <c r="C10439" s="3">
        <v>936</v>
      </c>
      <c r="D10439" s="3">
        <v>1.3989130000000001</v>
      </c>
      <c r="E10439" s="3">
        <v>-1.0423241000000001</v>
      </c>
      <c r="F10439" s="3">
        <v>54.724857</v>
      </c>
      <c r="G10439" s="3">
        <v>2.943079</v>
      </c>
      <c r="H10439" s="3">
        <v>7.9859200000000005E-2</v>
      </c>
    </row>
    <row r="10440" spans="1:8">
      <c r="A10440" s="3" t="s">
        <v>22</v>
      </c>
      <c r="B10440" s="3">
        <v>2014</v>
      </c>
      <c r="C10440" s="3">
        <v>936</v>
      </c>
      <c r="D10440" s="3">
        <v>1.3928</v>
      </c>
      <c r="E10440" s="3">
        <v>-1.0423241000000001</v>
      </c>
      <c r="F10440" s="3">
        <v>54.724857</v>
      </c>
      <c r="G10440" s="3">
        <v>2.7883019999999998</v>
      </c>
      <c r="H10440" s="3">
        <v>-0.38466689999999998</v>
      </c>
    </row>
    <row r="10441" spans="1:8">
      <c r="A10441" s="3" t="s">
        <v>22</v>
      </c>
      <c r="B10441" s="3">
        <v>2014</v>
      </c>
      <c r="C10441" s="3">
        <v>936</v>
      </c>
      <c r="D10441" s="3">
        <v>1.1801739</v>
      </c>
      <c r="E10441" s="3">
        <v>-1.0423241000000001</v>
      </c>
      <c r="F10441" s="3">
        <v>54.724857</v>
      </c>
      <c r="G10441" s="3">
        <v>2.6983410000000001</v>
      </c>
      <c r="H10441" s="3">
        <v>-0.28585670000000002</v>
      </c>
    </row>
    <row r="10442" spans="1:8">
      <c r="A10442" s="3" t="s">
        <v>22</v>
      </c>
      <c r="B10442" s="3">
        <v>2015</v>
      </c>
      <c r="C10442" s="3">
        <v>936</v>
      </c>
      <c r="D10442" s="3">
        <v>0.92731817999999999</v>
      </c>
      <c r="E10442" s="3">
        <v>-1.0480357</v>
      </c>
      <c r="F10442" s="3">
        <v>53.551926000000002</v>
      </c>
      <c r="G10442" s="3">
        <v>3.119043</v>
      </c>
      <c r="H10442" s="3">
        <v>-0.24441309999999999</v>
      </c>
    </row>
    <row r="10443" spans="1:8">
      <c r="A10443" s="3" t="s">
        <v>22</v>
      </c>
      <c r="B10443" s="3">
        <v>2015</v>
      </c>
      <c r="C10443" s="3">
        <v>936</v>
      </c>
      <c r="D10443" s="3">
        <v>0.79190000000000005</v>
      </c>
      <c r="E10443" s="3">
        <v>-1.0480357</v>
      </c>
      <c r="F10443" s="3">
        <v>53.551926000000002</v>
      </c>
      <c r="G10443" s="3">
        <v>3.1421939999999999</v>
      </c>
      <c r="H10443" s="3">
        <v>-0.64276520000000004</v>
      </c>
    </row>
    <row r="10444" spans="1:8">
      <c r="A10444" s="3" t="s">
        <v>22</v>
      </c>
      <c r="B10444" s="3">
        <v>2015</v>
      </c>
      <c r="C10444" s="3">
        <v>936</v>
      </c>
      <c r="D10444" s="3">
        <v>0.57436363999999995</v>
      </c>
      <c r="E10444" s="3">
        <v>-1.0480357</v>
      </c>
      <c r="F10444" s="3">
        <v>53.551926000000002</v>
      </c>
      <c r="G10444" s="3">
        <v>3.0884969999999998</v>
      </c>
      <c r="H10444" s="3">
        <v>-0.63193370000000004</v>
      </c>
    </row>
    <row r="10445" spans="1:8">
      <c r="A10445" s="3" t="s">
        <v>22</v>
      </c>
      <c r="B10445" s="3">
        <v>2015</v>
      </c>
      <c r="C10445" s="3">
        <v>936</v>
      </c>
      <c r="D10445" s="3">
        <v>0.43131818</v>
      </c>
      <c r="E10445" s="3">
        <v>-1.0480357</v>
      </c>
      <c r="F10445" s="3">
        <v>53.551926000000002</v>
      </c>
      <c r="G10445" s="3">
        <v>3.0927560000000001</v>
      </c>
      <c r="H10445" s="3">
        <v>-0.63687859999999996</v>
      </c>
    </row>
    <row r="10446" spans="1:8">
      <c r="A10446" s="3" t="s">
        <v>22</v>
      </c>
      <c r="B10446" s="3">
        <v>2015</v>
      </c>
      <c r="C10446" s="3">
        <v>936</v>
      </c>
      <c r="D10446" s="3">
        <v>0.78828571000000003</v>
      </c>
      <c r="E10446" s="3">
        <v>-1.0480357</v>
      </c>
      <c r="F10446" s="3">
        <v>53.551926000000002</v>
      </c>
      <c r="G10446" s="3">
        <v>3.2230530000000002</v>
      </c>
      <c r="H10446" s="3">
        <v>-0.41951850000000002</v>
      </c>
    </row>
    <row r="10447" spans="1:8">
      <c r="A10447" s="3" t="s">
        <v>22</v>
      </c>
      <c r="B10447" s="3">
        <v>2015</v>
      </c>
      <c r="C10447" s="3">
        <v>936</v>
      </c>
      <c r="D10447" s="3">
        <v>1.2336364</v>
      </c>
      <c r="E10447" s="3">
        <v>-1.0480357</v>
      </c>
      <c r="F10447" s="3">
        <v>53.551926000000002</v>
      </c>
      <c r="G10447" s="3">
        <v>3.277854</v>
      </c>
      <c r="H10447" s="3">
        <v>-0.44040289999999999</v>
      </c>
    </row>
    <row r="10448" spans="1:8">
      <c r="A10448" s="3" t="s">
        <v>22</v>
      </c>
      <c r="B10448" s="3">
        <v>2015</v>
      </c>
      <c r="C10448" s="3">
        <v>936</v>
      </c>
      <c r="D10448" s="3">
        <v>1.1411739000000001</v>
      </c>
      <c r="E10448" s="3">
        <v>-1.0480357</v>
      </c>
      <c r="F10448" s="3">
        <v>53.551926000000002</v>
      </c>
      <c r="G10448" s="3">
        <v>3.2917670000000001</v>
      </c>
      <c r="H10448" s="3">
        <v>-0.4349885</v>
      </c>
    </row>
    <row r="10449" spans="1:8">
      <c r="A10449" s="3" t="s">
        <v>22</v>
      </c>
      <c r="B10449" s="3">
        <v>2015</v>
      </c>
      <c r="C10449" s="3">
        <v>936</v>
      </c>
      <c r="D10449" s="3">
        <v>0.92109523999999998</v>
      </c>
      <c r="E10449" s="3">
        <v>-1.0480357</v>
      </c>
      <c r="F10449" s="3">
        <v>53.551926000000002</v>
      </c>
      <c r="G10449" s="3">
        <v>3.2784939999999998</v>
      </c>
      <c r="H10449" s="3">
        <v>-0.38936290000000001</v>
      </c>
    </row>
    <row r="10450" spans="1:8">
      <c r="A10450" s="3" t="s">
        <v>22</v>
      </c>
      <c r="B10450" s="3">
        <v>2015</v>
      </c>
      <c r="C10450" s="3">
        <v>936</v>
      </c>
      <c r="D10450" s="3">
        <v>0.87618182</v>
      </c>
      <c r="E10450" s="3">
        <v>-1.0480357</v>
      </c>
      <c r="F10450" s="3">
        <v>53.551926000000002</v>
      </c>
      <c r="G10450" s="3">
        <v>3.277936</v>
      </c>
      <c r="H10450" s="3">
        <v>-0.3492075</v>
      </c>
    </row>
    <row r="10451" spans="1:8">
      <c r="A10451" s="3" t="s">
        <v>22</v>
      </c>
      <c r="B10451" s="3">
        <v>2015</v>
      </c>
      <c r="C10451" s="3">
        <v>936</v>
      </c>
      <c r="D10451" s="3">
        <v>0.72799999999999998</v>
      </c>
      <c r="E10451" s="3">
        <v>-1.0480357</v>
      </c>
      <c r="F10451" s="3">
        <v>53.551926000000002</v>
      </c>
      <c r="G10451" s="3">
        <v>3.2843610000000001</v>
      </c>
      <c r="H10451" s="3">
        <v>-0.39567920000000001</v>
      </c>
    </row>
    <row r="10452" spans="1:8">
      <c r="A10452" s="3" t="s">
        <v>22</v>
      </c>
      <c r="B10452" s="3">
        <v>2015</v>
      </c>
      <c r="C10452" s="3">
        <v>936</v>
      </c>
      <c r="D10452" s="3">
        <v>0.70199999999999996</v>
      </c>
      <c r="E10452" s="3">
        <v>-1.0480357</v>
      </c>
      <c r="F10452" s="3">
        <v>53.551926000000002</v>
      </c>
      <c r="G10452" s="3">
        <v>3.1975739999999999</v>
      </c>
      <c r="H10452" s="3">
        <v>-0.23189399999999999</v>
      </c>
    </row>
    <row r="10453" spans="1:8">
      <c r="A10453" s="3" t="s">
        <v>22</v>
      </c>
      <c r="B10453" s="3">
        <v>2015</v>
      </c>
      <c r="C10453" s="3">
        <v>936</v>
      </c>
      <c r="D10453" s="3">
        <v>0.70865217000000003</v>
      </c>
      <c r="E10453" s="3">
        <v>-1.0480357</v>
      </c>
      <c r="F10453" s="3">
        <v>53.551926000000002</v>
      </c>
      <c r="G10453" s="3">
        <v>3.240348</v>
      </c>
      <c r="H10453" s="3">
        <v>-0.26224750000000002</v>
      </c>
    </row>
    <row r="10454" spans="1:8">
      <c r="A10454" s="3" t="s">
        <v>22</v>
      </c>
      <c r="B10454" s="3">
        <v>2016</v>
      </c>
      <c r="C10454" s="3">
        <v>936</v>
      </c>
      <c r="D10454" s="3">
        <v>0.69023809999999997</v>
      </c>
      <c r="E10454" s="3">
        <v>-1.4803230000000001</v>
      </c>
      <c r="F10454" s="3">
        <v>51.917636999999999</v>
      </c>
      <c r="G10454" s="3">
        <v>3.293577</v>
      </c>
      <c r="H10454" s="3">
        <v>-0.20631189999999999</v>
      </c>
    </row>
    <row r="10455" spans="1:8">
      <c r="A10455" s="3" t="s">
        <v>22</v>
      </c>
      <c r="B10455" s="3">
        <v>2016</v>
      </c>
      <c r="C10455" s="3">
        <v>936</v>
      </c>
      <c r="D10455" s="3">
        <v>0.49252381000000001</v>
      </c>
      <c r="E10455" s="3">
        <v>-1.4803230000000001</v>
      </c>
      <c r="F10455" s="3">
        <v>51.917636999999999</v>
      </c>
      <c r="G10455" s="3">
        <v>3.2397770000000001</v>
      </c>
      <c r="H10455" s="3">
        <v>-0.80895890000000004</v>
      </c>
    </row>
    <row r="10456" spans="1:8">
      <c r="A10456" s="3" t="s">
        <v>22</v>
      </c>
      <c r="B10456" s="3">
        <v>2016</v>
      </c>
      <c r="C10456" s="3">
        <v>936</v>
      </c>
      <c r="D10456" s="3">
        <v>0.41591304000000001</v>
      </c>
      <c r="E10456" s="3">
        <v>-1.4803230000000001</v>
      </c>
      <c r="F10456" s="3">
        <v>51.917636999999999</v>
      </c>
      <c r="G10456" s="3">
        <v>3.2754639999999999</v>
      </c>
      <c r="H10456" s="3">
        <v>-0.71676269999999997</v>
      </c>
    </row>
    <row r="10457" spans="1:8">
      <c r="A10457" s="3" t="s">
        <v>22</v>
      </c>
      <c r="B10457" s="3">
        <v>2016</v>
      </c>
      <c r="C10457" s="3">
        <v>936</v>
      </c>
      <c r="D10457" s="3">
        <v>0.37961905000000001</v>
      </c>
      <c r="E10457" s="3">
        <v>-1.4803230000000001</v>
      </c>
      <c r="F10457" s="3">
        <v>51.917636999999999</v>
      </c>
      <c r="G10457" s="3">
        <v>3.3163420000000001</v>
      </c>
      <c r="H10457" s="3">
        <v>-0.76508359999999997</v>
      </c>
    </row>
    <row r="10458" spans="1:8">
      <c r="A10458" s="3" t="s">
        <v>22</v>
      </c>
      <c r="B10458" s="3">
        <v>2016</v>
      </c>
      <c r="C10458" s="3">
        <v>936</v>
      </c>
      <c r="D10458" s="3">
        <v>0.53372726999999998</v>
      </c>
      <c r="E10458" s="3">
        <v>-1.4803230000000001</v>
      </c>
      <c r="F10458" s="3">
        <v>51.917636999999999</v>
      </c>
      <c r="G10458" s="3">
        <v>3.318816</v>
      </c>
      <c r="H10458" s="3">
        <v>-0.78981639999999997</v>
      </c>
    </row>
    <row r="10459" spans="1:8">
      <c r="A10459" s="3" t="s">
        <v>22</v>
      </c>
      <c r="B10459" s="3">
        <v>2016</v>
      </c>
      <c r="C10459" s="3">
        <v>936</v>
      </c>
      <c r="D10459" s="3">
        <v>0.73018181999999998</v>
      </c>
      <c r="E10459" s="3">
        <v>-1.4803230000000001</v>
      </c>
      <c r="F10459" s="3">
        <v>51.917636999999999</v>
      </c>
      <c r="G10459" s="3">
        <v>3.3205360000000002</v>
      </c>
      <c r="H10459" s="3">
        <v>-0.74471240000000005</v>
      </c>
    </row>
    <row r="10460" spans="1:8">
      <c r="A10460" s="3" t="s">
        <v>22</v>
      </c>
      <c r="B10460" s="3">
        <v>2016</v>
      </c>
      <c r="C10460" s="3">
        <v>936</v>
      </c>
      <c r="D10460" s="3">
        <v>0.44780952000000002</v>
      </c>
      <c r="E10460" s="3">
        <v>-1.4803230000000001</v>
      </c>
      <c r="F10460" s="3">
        <v>51.917636999999999</v>
      </c>
      <c r="G10460" s="3">
        <v>2.9897469999999999</v>
      </c>
      <c r="H10460" s="3">
        <v>-0.75976809999999995</v>
      </c>
    </row>
    <row r="10461" spans="1:8">
      <c r="A10461" s="3" t="s">
        <v>22</v>
      </c>
      <c r="B10461" s="3">
        <v>2016</v>
      </c>
      <c r="C10461" s="3">
        <v>936</v>
      </c>
      <c r="D10461" s="3">
        <v>0.27900000000000003</v>
      </c>
      <c r="E10461" s="3">
        <v>-1.4803230000000001</v>
      </c>
      <c r="F10461" s="3">
        <v>51.917636999999999</v>
      </c>
      <c r="G10461" s="3">
        <v>3.034786</v>
      </c>
      <c r="H10461" s="3">
        <v>-0.80459429999999998</v>
      </c>
    </row>
    <row r="10462" spans="1:8">
      <c r="A10462" s="3" t="s">
        <v>22</v>
      </c>
      <c r="B10462" s="3">
        <v>2016</v>
      </c>
      <c r="C10462" s="3">
        <v>936</v>
      </c>
      <c r="D10462" s="3">
        <v>0.30977273</v>
      </c>
      <c r="E10462" s="3">
        <v>-1.4803230000000001</v>
      </c>
      <c r="F10462" s="3">
        <v>51.917636999999999</v>
      </c>
      <c r="G10462" s="3">
        <v>3.047914</v>
      </c>
      <c r="H10462" s="3">
        <v>-0.74569819999999998</v>
      </c>
    </row>
    <row r="10463" spans="1:8">
      <c r="A10463" s="3" t="s">
        <v>22</v>
      </c>
      <c r="B10463" s="3">
        <v>2016</v>
      </c>
      <c r="C10463" s="3">
        <v>936</v>
      </c>
      <c r="D10463" s="3">
        <v>0.43071429</v>
      </c>
      <c r="E10463" s="3">
        <v>-1.4803230000000001</v>
      </c>
      <c r="F10463" s="3">
        <v>51.917636999999999</v>
      </c>
      <c r="G10463" s="3">
        <v>3.0758939999999999</v>
      </c>
      <c r="H10463" s="3">
        <v>-0.77983709999999995</v>
      </c>
    </row>
    <row r="10464" spans="1:8">
      <c r="A10464" s="3" t="s">
        <v>22</v>
      </c>
      <c r="B10464" s="3">
        <v>2016</v>
      </c>
      <c r="C10464" s="3">
        <v>936</v>
      </c>
      <c r="D10464" s="3">
        <v>0.77781818000000003</v>
      </c>
      <c r="E10464" s="3">
        <v>-1.4803230000000001</v>
      </c>
      <c r="F10464" s="3">
        <v>51.917636999999999</v>
      </c>
      <c r="G10464" s="3">
        <v>3.0531259999999998</v>
      </c>
      <c r="H10464" s="3">
        <v>-0.56715300000000002</v>
      </c>
    </row>
    <row r="10465" spans="1:8">
      <c r="A10465" s="3" t="s">
        <v>22</v>
      </c>
      <c r="B10465" s="3">
        <v>2016</v>
      </c>
      <c r="C10465" s="3">
        <v>936</v>
      </c>
      <c r="D10465" s="3">
        <v>0.99654545000000005</v>
      </c>
      <c r="E10465" s="3">
        <v>-1.4803230000000001</v>
      </c>
      <c r="F10465" s="3">
        <v>51.917636999999999</v>
      </c>
      <c r="G10465" s="3">
        <v>3.0544150000000001</v>
      </c>
      <c r="H10465" s="3">
        <v>-0.52443280000000003</v>
      </c>
    </row>
    <row r="10466" spans="1:8">
      <c r="A10466" s="3" t="s">
        <v>22</v>
      </c>
      <c r="B10466" s="3">
        <v>2017</v>
      </c>
      <c r="C10466" s="3">
        <v>936</v>
      </c>
      <c r="D10466" s="3">
        <v>1.0148636</v>
      </c>
      <c r="E10466" s="3">
        <v>-1.0515338000000001</v>
      </c>
      <c r="F10466" s="3">
        <v>52.412723999999997</v>
      </c>
      <c r="G10466" s="3">
        <v>3.441087</v>
      </c>
      <c r="H10466" s="3">
        <v>-0.36939040000000001</v>
      </c>
    </row>
    <row r="10467" spans="1:8">
      <c r="A10467" s="3" t="s">
        <v>22</v>
      </c>
      <c r="B10467" s="3">
        <v>2017</v>
      </c>
      <c r="C10467" s="3">
        <v>936</v>
      </c>
      <c r="D10467" s="3">
        <v>1.0543</v>
      </c>
      <c r="E10467" s="3">
        <v>-1.0515338000000001</v>
      </c>
      <c r="F10467" s="3">
        <v>52.412723999999997</v>
      </c>
      <c r="G10467" s="3">
        <v>3.4116740000000001</v>
      </c>
      <c r="H10467" s="3">
        <v>-1.1645350000000001</v>
      </c>
    </row>
    <row r="10468" spans="1:8">
      <c r="A10468" s="3" t="s">
        <v>22</v>
      </c>
      <c r="B10468" s="3">
        <v>2017</v>
      </c>
      <c r="C10468" s="3">
        <v>936</v>
      </c>
      <c r="D10468" s="3">
        <v>1.1382608999999999</v>
      </c>
      <c r="E10468" s="3">
        <v>-1.0515338000000001</v>
      </c>
      <c r="F10468" s="3">
        <v>52.412723999999997</v>
      </c>
      <c r="G10468" s="3">
        <v>3.4435799999999999</v>
      </c>
      <c r="H10468" s="3">
        <v>-1.1677820000000001</v>
      </c>
    </row>
    <row r="10469" spans="1:8">
      <c r="A10469" s="3" t="s">
        <v>22</v>
      </c>
      <c r="B10469" s="3">
        <v>2017</v>
      </c>
      <c r="C10469" s="3">
        <v>936</v>
      </c>
      <c r="D10469" s="3">
        <v>1.03515</v>
      </c>
      <c r="E10469" s="3">
        <v>-1.0515338000000001</v>
      </c>
      <c r="F10469" s="3">
        <v>52.412723999999997</v>
      </c>
      <c r="G10469" s="3">
        <v>3.4328159999999999</v>
      </c>
      <c r="H10469" s="3">
        <v>-1.129869</v>
      </c>
    </row>
    <row r="10470" spans="1:8">
      <c r="A10470" s="3" t="s">
        <v>22</v>
      </c>
      <c r="B10470" s="3">
        <v>2017</v>
      </c>
      <c r="C10470" s="3">
        <v>936</v>
      </c>
      <c r="D10470" s="3">
        <v>1.0146522</v>
      </c>
      <c r="E10470" s="3">
        <v>-1.0515338000000001</v>
      </c>
      <c r="F10470" s="3">
        <v>52.412723999999997</v>
      </c>
      <c r="G10470" s="3">
        <v>3.433284</v>
      </c>
      <c r="H10470" s="3">
        <v>-1.110058</v>
      </c>
    </row>
    <row r="10471" spans="1:8">
      <c r="A10471" s="3" t="s">
        <v>22</v>
      </c>
      <c r="B10471" s="3">
        <v>2017</v>
      </c>
      <c r="C10471" s="3">
        <v>936</v>
      </c>
      <c r="D10471" s="3">
        <v>0.88995455000000001</v>
      </c>
      <c r="E10471" s="3">
        <v>-1.0515338000000001</v>
      </c>
      <c r="F10471" s="3">
        <v>52.412723999999997</v>
      </c>
      <c r="G10471" s="3">
        <v>3.4821279999999999</v>
      </c>
      <c r="H10471" s="3">
        <v>-0.92970200000000003</v>
      </c>
    </row>
    <row r="10472" spans="1:8">
      <c r="A10472" s="3" t="s">
        <v>22</v>
      </c>
      <c r="B10472" s="3">
        <v>2017</v>
      </c>
      <c r="C10472" s="3">
        <v>936</v>
      </c>
      <c r="D10472" s="3">
        <v>0.97499999999999998</v>
      </c>
      <c r="E10472" s="3">
        <v>-1.0515338000000001</v>
      </c>
      <c r="F10472" s="3">
        <v>52.412723999999997</v>
      </c>
      <c r="G10472" s="3">
        <v>3.4982000000000002</v>
      </c>
      <c r="H10472" s="3">
        <v>-0.78162399999999999</v>
      </c>
    </row>
    <row r="10473" spans="1:8">
      <c r="A10473" s="3" t="s">
        <v>22</v>
      </c>
      <c r="B10473" s="3">
        <v>2017</v>
      </c>
      <c r="C10473" s="3">
        <v>936</v>
      </c>
      <c r="D10473" s="3">
        <v>0.82521739000000005</v>
      </c>
      <c r="E10473" s="3">
        <v>-1.0515338000000001</v>
      </c>
      <c r="F10473" s="3">
        <v>52.412723999999997</v>
      </c>
      <c r="G10473" s="3">
        <v>3.517801</v>
      </c>
      <c r="H10473" s="3">
        <v>-0.6640047</v>
      </c>
    </row>
    <row r="10474" spans="1:8">
      <c r="A10474" s="3" t="s">
        <v>22</v>
      </c>
      <c r="B10474" s="3">
        <v>2017</v>
      </c>
      <c r="C10474" s="3">
        <v>936</v>
      </c>
      <c r="D10474" s="3">
        <v>0.82299999999999995</v>
      </c>
      <c r="E10474" s="3">
        <v>-1.0515338000000001</v>
      </c>
      <c r="F10474" s="3">
        <v>52.412723999999997</v>
      </c>
      <c r="G10474" s="3">
        <v>3.570141</v>
      </c>
      <c r="H10474" s="3">
        <v>-0.63772569999999995</v>
      </c>
    </row>
    <row r="10475" spans="1:8">
      <c r="A10475" s="3" t="s">
        <v>22</v>
      </c>
      <c r="B10475" s="3">
        <v>2017</v>
      </c>
      <c r="C10475" s="3">
        <v>936</v>
      </c>
      <c r="D10475" s="3">
        <v>0.82413636000000001</v>
      </c>
      <c r="E10475" s="3">
        <v>-1.0515338000000001</v>
      </c>
      <c r="F10475" s="3">
        <v>52.412723999999997</v>
      </c>
      <c r="G10475" s="3">
        <v>3.6015380000000001</v>
      </c>
      <c r="H10475" s="3">
        <v>-0.5916401</v>
      </c>
    </row>
    <row r="10476" spans="1:8">
      <c r="A10476" s="3" t="s">
        <v>22</v>
      </c>
      <c r="B10476" s="3">
        <v>2017</v>
      </c>
      <c r="C10476" s="3">
        <v>936</v>
      </c>
      <c r="D10476" s="3">
        <v>0.81599999999999995</v>
      </c>
      <c r="E10476" s="3">
        <v>-1.0515338000000001</v>
      </c>
      <c r="F10476" s="3">
        <v>52.412723999999997</v>
      </c>
      <c r="G10476" s="3">
        <v>3.6285690000000002</v>
      </c>
      <c r="H10476" s="3">
        <v>-0.28763569999999999</v>
      </c>
    </row>
    <row r="10477" spans="1:8">
      <c r="A10477" s="3" t="s">
        <v>22</v>
      </c>
      <c r="B10477" s="3">
        <v>2017</v>
      </c>
      <c r="C10477" s="3">
        <v>936</v>
      </c>
      <c r="D10477" s="3">
        <v>0.81599999999999995</v>
      </c>
      <c r="E10477" s="3">
        <v>-1.0515338000000001</v>
      </c>
      <c r="F10477" s="3">
        <v>52.412723999999997</v>
      </c>
      <c r="G10477" s="3">
        <v>3.6888030000000001</v>
      </c>
      <c r="H10477" s="3">
        <v>-0.31289109999999998</v>
      </c>
    </row>
    <row r="10478" spans="1:8">
      <c r="A10478" s="3" t="s">
        <v>22</v>
      </c>
      <c r="B10478" s="3">
        <v>2018</v>
      </c>
      <c r="C10478" s="3">
        <v>936</v>
      </c>
      <c r="D10478" s="3">
        <v>0.81599999999999995</v>
      </c>
      <c r="E10478" s="3">
        <v>-1.0564089000000001</v>
      </c>
      <c r="F10478" s="3">
        <v>51.690005999999997</v>
      </c>
      <c r="G10478" s="3">
        <v>3.7538870000000002</v>
      </c>
      <c r="H10478" s="3">
        <v>-0.28887000000000002</v>
      </c>
    </row>
    <row r="10479" spans="1:8">
      <c r="A10479" s="3" t="s">
        <v>22</v>
      </c>
      <c r="B10479" s="3">
        <v>2018</v>
      </c>
      <c r="C10479" s="3">
        <v>936</v>
      </c>
      <c r="D10479" s="3">
        <v>0.81599999999999995</v>
      </c>
      <c r="E10479" s="3">
        <v>-1.0564089000000001</v>
      </c>
      <c r="F10479" s="3">
        <v>51.690005999999997</v>
      </c>
      <c r="G10479" s="3">
        <v>3.7678739999999999</v>
      </c>
      <c r="H10479" s="3">
        <v>-0.89332990000000001</v>
      </c>
    </row>
    <row r="10480" spans="1:8">
      <c r="A10480" s="3" t="s">
        <v>22</v>
      </c>
      <c r="B10480" s="3">
        <v>2018</v>
      </c>
      <c r="C10480" s="3">
        <v>936</v>
      </c>
      <c r="D10480" s="3">
        <v>0.81599999999999995</v>
      </c>
      <c r="E10480" s="3">
        <v>-1.0564089000000001</v>
      </c>
      <c r="F10480" s="3">
        <v>51.690005999999997</v>
      </c>
      <c r="G10480" s="3">
        <v>3.7419349999999998</v>
      </c>
      <c r="H10480" s="3">
        <v>-0.85566529999999996</v>
      </c>
    </row>
    <row r="10481" spans="1:8">
      <c r="A10481" s="3" t="s">
        <v>22</v>
      </c>
      <c r="B10481" s="3">
        <v>2018</v>
      </c>
      <c r="C10481" s="3">
        <v>936</v>
      </c>
      <c r="D10481" s="3">
        <v>0.81599999999999995</v>
      </c>
      <c r="E10481" s="3">
        <v>-1.0564089000000001</v>
      </c>
      <c r="F10481" s="3">
        <v>51.690005999999997</v>
      </c>
      <c r="G10481" s="3">
        <v>3.7519330000000002</v>
      </c>
      <c r="H10481" s="3">
        <v>-0.83716500000000005</v>
      </c>
    </row>
    <row r="10482" spans="1:8">
      <c r="A10482" s="3" t="s">
        <v>22</v>
      </c>
      <c r="B10482" s="3">
        <v>2018</v>
      </c>
      <c r="C10482" s="3">
        <v>936</v>
      </c>
      <c r="D10482" s="3">
        <v>0.81599999999999995</v>
      </c>
      <c r="E10482" s="3">
        <v>-1.0564089000000001</v>
      </c>
      <c r="F10482" s="3">
        <v>51.690005999999997</v>
      </c>
      <c r="G10482" s="3">
        <v>3.846895</v>
      </c>
      <c r="H10482" s="3">
        <v>-0.54498029999999997</v>
      </c>
    </row>
    <row r="10483" spans="1:8">
      <c r="A10483" s="3" t="s">
        <v>22</v>
      </c>
      <c r="B10483" s="3">
        <v>2018</v>
      </c>
      <c r="C10483" s="3">
        <v>936</v>
      </c>
      <c r="D10483" s="3">
        <v>0.89195237999999999</v>
      </c>
      <c r="E10483" s="3">
        <v>-1.0564089000000001</v>
      </c>
      <c r="F10483" s="3">
        <v>51.690005999999997</v>
      </c>
      <c r="G10483" s="3">
        <v>3.8379560000000001</v>
      </c>
      <c r="H10483" s="3">
        <v>-0.46264850000000002</v>
      </c>
    </row>
    <row r="10484" spans="1:8">
      <c r="A10484" s="3" t="s">
        <v>22</v>
      </c>
      <c r="B10484" s="3">
        <v>2018</v>
      </c>
      <c r="C10484" s="3">
        <v>936</v>
      </c>
      <c r="D10484" s="3">
        <v>0.84190909000000003</v>
      </c>
      <c r="E10484" s="3">
        <v>-1.0564089000000001</v>
      </c>
      <c r="F10484" s="3">
        <v>51.690005999999997</v>
      </c>
      <c r="G10484" s="3">
        <v>3.8324600000000002</v>
      </c>
      <c r="H10484" s="3">
        <v>-0.41247400000000001</v>
      </c>
    </row>
    <row r="10485" spans="1:8">
      <c r="A10485" s="3" t="s">
        <v>22</v>
      </c>
      <c r="B10485" s="3">
        <v>2018</v>
      </c>
      <c r="C10485" s="3">
        <v>936</v>
      </c>
      <c r="D10485" s="3">
        <v>0.78852173999999997</v>
      </c>
      <c r="E10485" s="3">
        <v>-1.0564089000000001</v>
      </c>
      <c r="F10485" s="3">
        <v>51.690005999999997</v>
      </c>
      <c r="G10485" s="3">
        <v>3.8050860000000002</v>
      </c>
      <c r="H10485" s="3">
        <v>-0.40738629999999998</v>
      </c>
    </row>
    <row r="10486" spans="1:8">
      <c r="A10486" s="3" t="s">
        <v>22</v>
      </c>
      <c r="B10486" s="3">
        <v>2018</v>
      </c>
      <c r="C10486" s="3">
        <v>936</v>
      </c>
      <c r="D10486" s="3">
        <v>0.85545000000000004</v>
      </c>
      <c r="E10486" s="3">
        <v>-1.0564089000000001</v>
      </c>
      <c r="F10486" s="3">
        <v>51.690005999999997</v>
      </c>
      <c r="G10486" s="3">
        <v>3.8504459999999998</v>
      </c>
      <c r="H10486" s="3">
        <v>-0.41303580000000001</v>
      </c>
    </row>
    <row r="10487" spans="1:8">
      <c r="A10487" s="3" t="s">
        <v>22</v>
      </c>
      <c r="B10487" s="3">
        <v>2018</v>
      </c>
      <c r="C10487" s="3">
        <v>936</v>
      </c>
      <c r="D10487" s="3">
        <v>0.99847825999999995</v>
      </c>
      <c r="E10487" s="3">
        <v>-1.0564089000000001</v>
      </c>
      <c r="F10487" s="3">
        <v>51.690005999999997</v>
      </c>
      <c r="G10487" s="3">
        <v>3.881542</v>
      </c>
      <c r="H10487" s="3">
        <v>-0.41734529999999997</v>
      </c>
    </row>
    <row r="10488" spans="1:8">
      <c r="A10488" s="3" t="s">
        <v>22</v>
      </c>
      <c r="B10488" s="3">
        <v>2018</v>
      </c>
      <c r="C10488" s="3">
        <v>936</v>
      </c>
      <c r="D10488" s="3">
        <v>0.94713636000000001</v>
      </c>
      <c r="E10488" s="3">
        <v>-1.0564089000000001</v>
      </c>
      <c r="F10488" s="3">
        <v>51.690005999999997</v>
      </c>
      <c r="G10488" s="3">
        <v>3.8401360000000002</v>
      </c>
      <c r="H10488" s="3">
        <v>-0.60424789999999995</v>
      </c>
    </row>
    <row r="10489" spans="1:8">
      <c r="A10489" s="3" t="s">
        <v>22</v>
      </c>
      <c r="B10489" s="3">
        <v>2018</v>
      </c>
      <c r="C10489" s="3">
        <v>936</v>
      </c>
      <c r="D10489" s="3">
        <v>0.84528570999999997</v>
      </c>
      <c r="E10489" s="3">
        <v>-1.0564089000000001</v>
      </c>
      <c r="F10489" s="3">
        <v>51.690005999999997</v>
      </c>
      <c r="G10489" s="3">
        <v>3.9696790000000002</v>
      </c>
      <c r="H10489" s="3">
        <v>-0.63754480000000002</v>
      </c>
    </row>
    <row r="10490" spans="1:8">
      <c r="A10490" s="3" t="s">
        <v>22</v>
      </c>
      <c r="B10490" s="3">
        <v>2019</v>
      </c>
      <c r="C10490" s="3">
        <v>936</v>
      </c>
      <c r="D10490" s="3">
        <v>0.78760870000000005</v>
      </c>
      <c r="E10490" s="3">
        <v>-1.0225838</v>
      </c>
      <c r="F10490" s="3">
        <v>49.863529</v>
      </c>
      <c r="G10490" s="3">
        <v>3.2753290000000002</v>
      </c>
      <c r="H10490" s="3">
        <v>-0.50079660000000004</v>
      </c>
    </row>
    <row r="10491" spans="1:8">
      <c r="A10491" s="3" t="s">
        <v>22</v>
      </c>
      <c r="B10491" s="3">
        <v>2019</v>
      </c>
      <c r="C10491" s="3">
        <v>936</v>
      </c>
      <c r="D10491" s="3">
        <v>0.77495000000000003</v>
      </c>
      <c r="E10491" s="3">
        <v>-1.0225838</v>
      </c>
      <c r="F10491" s="3">
        <v>49.863529</v>
      </c>
      <c r="G10491" s="3">
        <v>3.1699199999999998</v>
      </c>
      <c r="H10491" s="3">
        <v>-0.26370139999999997</v>
      </c>
    </row>
    <row r="10492" spans="1:8">
      <c r="A10492" s="3" t="s">
        <v>22</v>
      </c>
      <c r="B10492" s="3">
        <v>2019</v>
      </c>
      <c r="C10492" s="3">
        <v>936</v>
      </c>
      <c r="D10492" s="3">
        <v>0.67600000000000005</v>
      </c>
      <c r="E10492" s="3">
        <v>-1.0225838</v>
      </c>
      <c r="F10492" s="3">
        <v>49.863529</v>
      </c>
      <c r="G10492" s="3">
        <v>3.1841910000000002</v>
      </c>
      <c r="H10492" s="3">
        <v>-0.22914019999999999</v>
      </c>
    </row>
    <row r="10493" spans="1:8">
      <c r="A10493" s="3" t="s">
        <v>22</v>
      </c>
      <c r="B10493" s="3">
        <v>2019</v>
      </c>
      <c r="C10493" s="3">
        <v>936</v>
      </c>
      <c r="D10493" s="3">
        <v>0.56218182000000005</v>
      </c>
      <c r="E10493" s="3">
        <v>-1.0225838</v>
      </c>
      <c r="F10493" s="3">
        <v>49.863529</v>
      </c>
      <c r="G10493" s="3">
        <v>3.2002199999999998</v>
      </c>
      <c r="H10493" s="3">
        <v>-0.26641599999999999</v>
      </c>
    </row>
    <row r="10494" spans="1:8">
      <c r="A10494" s="3" t="s">
        <v>22</v>
      </c>
      <c r="B10494" s="3">
        <v>2019</v>
      </c>
      <c r="C10494" s="3">
        <v>936</v>
      </c>
      <c r="D10494" s="3">
        <v>0.45752174000000001</v>
      </c>
      <c r="E10494" s="3">
        <v>-1.0225838</v>
      </c>
      <c r="F10494" s="3">
        <v>49.863529</v>
      </c>
      <c r="G10494" s="3">
        <v>3.1838669999999998</v>
      </c>
      <c r="H10494" s="3">
        <v>-0.54323580000000005</v>
      </c>
    </row>
    <row r="10495" spans="1:8">
      <c r="A10495" s="3" t="s">
        <v>22</v>
      </c>
      <c r="B10495" s="3">
        <v>2019</v>
      </c>
      <c r="C10495" s="3">
        <v>936</v>
      </c>
      <c r="D10495" s="3">
        <v>0.25</v>
      </c>
      <c r="E10495" s="3">
        <v>-1.0225838</v>
      </c>
      <c r="F10495" s="3">
        <v>49.863529</v>
      </c>
      <c r="G10495" s="3">
        <v>3.1677330000000001</v>
      </c>
      <c r="H10495" s="3">
        <v>-0.42105799999999999</v>
      </c>
    </row>
    <row r="10496" spans="1:8">
      <c r="A10496" s="3" t="s">
        <v>22</v>
      </c>
      <c r="B10496" s="3">
        <v>2019</v>
      </c>
      <c r="C10496" s="3">
        <v>936</v>
      </c>
      <c r="D10496" s="3">
        <v>3.7347829999999999E-2</v>
      </c>
      <c r="E10496" s="3">
        <v>-1.0225838</v>
      </c>
      <c r="F10496" s="3">
        <v>49.863529</v>
      </c>
      <c r="G10496" s="3">
        <v>3.0579619999999998</v>
      </c>
      <c r="H10496" s="3">
        <v>-0.45565159999999999</v>
      </c>
    </row>
    <row r="10497" spans="1:8">
      <c r="A10497" s="3" t="s">
        <v>22</v>
      </c>
      <c r="B10497" s="3">
        <v>2019</v>
      </c>
      <c r="C10497" s="3">
        <v>936</v>
      </c>
      <c r="D10497" s="3">
        <v>-0.33045455000000001</v>
      </c>
      <c r="E10497" s="3">
        <v>-1.0225838</v>
      </c>
      <c r="F10497" s="3">
        <v>49.863529</v>
      </c>
      <c r="G10497" s="3">
        <v>2.9602249999999999</v>
      </c>
      <c r="H10497" s="3">
        <v>-0.41754849999999999</v>
      </c>
    </row>
    <row r="10498" spans="1:8">
      <c r="A10498" s="3" t="s">
        <v>22</v>
      </c>
      <c r="B10498" s="3">
        <v>2019</v>
      </c>
      <c r="C10498" s="3">
        <v>936</v>
      </c>
      <c r="D10498" s="3">
        <v>-0.33852380999999998</v>
      </c>
      <c r="E10498" s="3">
        <v>-1.0225838</v>
      </c>
      <c r="F10498" s="3">
        <v>49.863529</v>
      </c>
      <c r="G10498" s="3">
        <v>2.9124720000000002</v>
      </c>
      <c r="H10498" s="3">
        <v>-0.36798799999999998</v>
      </c>
    </row>
    <row r="10499" spans="1:8">
      <c r="A10499" s="3" t="s">
        <v>22</v>
      </c>
      <c r="B10499" s="3">
        <v>2019</v>
      </c>
      <c r="C10499" s="3">
        <v>936</v>
      </c>
      <c r="D10499" s="3">
        <v>-5.6347830000000002E-2</v>
      </c>
      <c r="E10499" s="3">
        <v>-1.0225838</v>
      </c>
      <c r="F10499" s="3">
        <v>49.863529</v>
      </c>
      <c r="G10499" s="3">
        <v>2.6415959999999998</v>
      </c>
      <c r="H10499" s="3">
        <v>-0.35227540000000002</v>
      </c>
    </row>
    <row r="10500" spans="1:8">
      <c r="A10500" s="3" t="s">
        <v>22</v>
      </c>
      <c r="B10500" s="3">
        <v>2019</v>
      </c>
      <c r="C10500" s="3">
        <v>936</v>
      </c>
      <c r="D10500" s="3">
        <v>9.1333330000000004E-2</v>
      </c>
      <c r="E10500" s="3">
        <v>-1.0225838</v>
      </c>
      <c r="F10500" s="3">
        <v>49.863529</v>
      </c>
      <c r="G10500" s="3">
        <v>2.493617</v>
      </c>
      <c r="H10500" s="3">
        <v>-0.50344</v>
      </c>
    </row>
    <row r="10501" spans="1:8">
      <c r="A10501" s="3" t="s">
        <v>22</v>
      </c>
      <c r="B10501" s="3">
        <v>2019</v>
      </c>
      <c r="C10501" s="3">
        <v>936</v>
      </c>
      <c r="D10501" s="3">
        <v>0.13827273000000001</v>
      </c>
      <c r="E10501" s="3">
        <v>-1.0225838</v>
      </c>
      <c r="F10501" s="3">
        <v>49.863529</v>
      </c>
      <c r="G10501" s="3">
        <v>2.4017430000000002</v>
      </c>
      <c r="H10501" s="3">
        <v>-0.61019319999999999</v>
      </c>
    </row>
    <row r="10502" spans="1:8">
      <c r="A10502" s="3" t="s">
        <v>7</v>
      </c>
      <c r="B10502" s="3">
        <v>1995</v>
      </c>
      <c r="C10502" s="3">
        <v>939</v>
      </c>
    </row>
    <row r="10503" spans="1:8">
      <c r="A10503" s="3" t="s">
        <v>7</v>
      </c>
      <c r="B10503" s="3">
        <v>1995</v>
      </c>
      <c r="C10503" s="3">
        <v>939</v>
      </c>
    </row>
    <row r="10504" spans="1:8">
      <c r="A10504" s="3" t="s">
        <v>7</v>
      </c>
      <c r="B10504" s="3">
        <v>1995</v>
      </c>
      <c r="C10504" s="3">
        <v>939</v>
      </c>
    </row>
    <row r="10505" spans="1:8">
      <c r="A10505" s="3" t="s">
        <v>7</v>
      </c>
      <c r="B10505" s="3">
        <v>1995</v>
      </c>
      <c r="C10505" s="3">
        <v>939</v>
      </c>
    </row>
    <row r="10506" spans="1:8">
      <c r="A10506" s="3" t="s">
        <v>7</v>
      </c>
      <c r="B10506" s="3">
        <v>1995</v>
      </c>
      <c r="C10506" s="3">
        <v>939</v>
      </c>
    </row>
    <row r="10507" spans="1:8">
      <c r="A10507" s="3" t="s">
        <v>7</v>
      </c>
      <c r="B10507" s="3">
        <v>1995</v>
      </c>
      <c r="C10507" s="3">
        <v>939</v>
      </c>
    </row>
    <row r="10508" spans="1:8">
      <c r="A10508" s="3" t="s">
        <v>7</v>
      </c>
      <c r="B10508" s="3">
        <v>1995</v>
      </c>
      <c r="C10508" s="3">
        <v>939</v>
      </c>
    </row>
    <row r="10509" spans="1:8">
      <c r="A10509" s="3" t="s">
        <v>7</v>
      </c>
      <c r="B10509" s="3">
        <v>1995</v>
      </c>
      <c r="C10509" s="3">
        <v>939</v>
      </c>
    </row>
    <row r="10510" spans="1:8">
      <c r="A10510" s="3" t="s">
        <v>7</v>
      </c>
      <c r="B10510" s="3">
        <v>1995</v>
      </c>
      <c r="C10510" s="3">
        <v>939</v>
      </c>
    </row>
    <row r="10511" spans="1:8">
      <c r="A10511" s="3" t="s">
        <v>7</v>
      </c>
      <c r="B10511" s="3">
        <v>1995</v>
      </c>
      <c r="C10511" s="3">
        <v>939</v>
      </c>
    </row>
    <row r="10512" spans="1:8">
      <c r="A10512" s="3" t="s">
        <v>7</v>
      </c>
      <c r="B10512" s="3">
        <v>1995</v>
      </c>
      <c r="C10512" s="3">
        <v>939</v>
      </c>
    </row>
    <row r="10513" spans="1:6">
      <c r="A10513" s="3" t="s">
        <v>7</v>
      </c>
      <c r="B10513" s="3">
        <v>1995</v>
      </c>
      <c r="C10513" s="3">
        <v>939</v>
      </c>
    </row>
    <row r="10514" spans="1:6">
      <c r="A10514" s="3" t="s">
        <v>7</v>
      </c>
      <c r="B10514" s="3">
        <v>1996</v>
      </c>
      <c r="C10514" s="3">
        <v>939</v>
      </c>
      <c r="E10514" s="3">
        <v>-9.8572660000000006E-2</v>
      </c>
      <c r="F10514" s="3">
        <v>8.6688852000000001</v>
      </c>
    </row>
    <row r="10515" spans="1:6">
      <c r="A10515" s="3" t="s">
        <v>7</v>
      </c>
      <c r="B10515" s="3">
        <v>1996</v>
      </c>
      <c r="C10515" s="3">
        <v>939</v>
      </c>
      <c r="E10515" s="3">
        <v>-9.8572660000000006E-2</v>
      </c>
      <c r="F10515" s="3">
        <v>8.6688852000000001</v>
      </c>
    </row>
    <row r="10516" spans="1:6">
      <c r="A10516" s="3" t="s">
        <v>7</v>
      </c>
      <c r="B10516" s="3">
        <v>1996</v>
      </c>
      <c r="C10516" s="3">
        <v>939</v>
      </c>
      <c r="E10516" s="3">
        <v>-9.8572660000000006E-2</v>
      </c>
      <c r="F10516" s="3">
        <v>8.6688852000000001</v>
      </c>
    </row>
    <row r="10517" spans="1:6">
      <c r="A10517" s="3" t="s">
        <v>7</v>
      </c>
      <c r="B10517" s="3">
        <v>1996</v>
      </c>
      <c r="C10517" s="3">
        <v>939</v>
      </c>
      <c r="E10517" s="3">
        <v>-9.8572660000000006E-2</v>
      </c>
      <c r="F10517" s="3">
        <v>8.6688852000000001</v>
      </c>
    </row>
    <row r="10518" spans="1:6">
      <c r="A10518" s="3" t="s">
        <v>7</v>
      </c>
      <c r="B10518" s="3">
        <v>1996</v>
      </c>
      <c r="C10518" s="3">
        <v>939</v>
      </c>
      <c r="E10518" s="3">
        <v>-9.8572660000000006E-2</v>
      </c>
      <c r="F10518" s="3">
        <v>8.6688852000000001</v>
      </c>
    </row>
    <row r="10519" spans="1:6">
      <c r="A10519" s="3" t="s">
        <v>7</v>
      </c>
      <c r="B10519" s="3">
        <v>1996</v>
      </c>
      <c r="C10519" s="3">
        <v>939</v>
      </c>
      <c r="E10519" s="3">
        <v>-9.8572660000000006E-2</v>
      </c>
      <c r="F10519" s="3">
        <v>8.6688852000000001</v>
      </c>
    </row>
    <row r="10520" spans="1:6">
      <c r="A10520" s="3" t="s">
        <v>7</v>
      </c>
      <c r="B10520" s="3">
        <v>1996</v>
      </c>
      <c r="C10520" s="3">
        <v>939</v>
      </c>
      <c r="E10520" s="3">
        <v>-9.8572660000000006E-2</v>
      </c>
      <c r="F10520" s="3">
        <v>8.6688852000000001</v>
      </c>
    </row>
    <row r="10521" spans="1:6">
      <c r="A10521" s="3" t="s">
        <v>7</v>
      </c>
      <c r="B10521" s="3">
        <v>1996</v>
      </c>
      <c r="C10521" s="3">
        <v>939</v>
      </c>
      <c r="E10521" s="3">
        <v>-9.8572660000000006E-2</v>
      </c>
      <c r="F10521" s="3">
        <v>8.6688852000000001</v>
      </c>
    </row>
    <row r="10522" spans="1:6">
      <c r="A10522" s="3" t="s">
        <v>7</v>
      </c>
      <c r="B10522" s="3">
        <v>1996</v>
      </c>
      <c r="C10522" s="3">
        <v>939</v>
      </c>
      <c r="E10522" s="3">
        <v>-9.8572660000000006E-2</v>
      </c>
      <c r="F10522" s="3">
        <v>8.6688852000000001</v>
      </c>
    </row>
    <row r="10523" spans="1:6">
      <c r="A10523" s="3" t="s">
        <v>7</v>
      </c>
      <c r="B10523" s="3">
        <v>1996</v>
      </c>
      <c r="C10523" s="3">
        <v>939</v>
      </c>
      <c r="E10523" s="3">
        <v>-9.8572660000000006E-2</v>
      </c>
      <c r="F10523" s="3">
        <v>8.6688852000000001</v>
      </c>
    </row>
    <row r="10524" spans="1:6">
      <c r="A10524" s="3" t="s">
        <v>7</v>
      </c>
      <c r="B10524" s="3">
        <v>1996</v>
      </c>
      <c r="C10524" s="3">
        <v>939</v>
      </c>
      <c r="E10524" s="3">
        <v>-9.8572660000000006E-2</v>
      </c>
      <c r="F10524" s="3">
        <v>8.6688852000000001</v>
      </c>
    </row>
    <row r="10525" spans="1:6">
      <c r="A10525" s="3" t="s">
        <v>7</v>
      </c>
      <c r="B10525" s="3">
        <v>1996</v>
      </c>
      <c r="C10525" s="3">
        <v>939</v>
      </c>
      <c r="E10525" s="3">
        <v>-9.8572660000000006E-2</v>
      </c>
      <c r="F10525" s="3">
        <v>8.6688852000000001</v>
      </c>
    </row>
    <row r="10526" spans="1:6">
      <c r="A10526" s="3" t="s">
        <v>7</v>
      </c>
      <c r="B10526" s="3">
        <v>1997</v>
      </c>
      <c r="C10526" s="3">
        <v>939</v>
      </c>
      <c r="E10526" s="3">
        <v>-0.77829658999999995</v>
      </c>
      <c r="F10526" s="3">
        <v>7.3068314000000001</v>
      </c>
    </row>
    <row r="10527" spans="1:6">
      <c r="A10527" s="3" t="s">
        <v>7</v>
      </c>
      <c r="B10527" s="3">
        <v>1997</v>
      </c>
      <c r="C10527" s="3">
        <v>939</v>
      </c>
      <c r="E10527" s="3">
        <v>-0.77829658999999995</v>
      </c>
      <c r="F10527" s="3">
        <v>7.3068314000000001</v>
      </c>
    </row>
    <row r="10528" spans="1:6">
      <c r="A10528" s="3" t="s">
        <v>7</v>
      </c>
      <c r="B10528" s="3">
        <v>1997</v>
      </c>
      <c r="C10528" s="3">
        <v>939</v>
      </c>
      <c r="E10528" s="3">
        <v>-0.77829658999999995</v>
      </c>
      <c r="F10528" s="3">
        <v>7.3068314000000001</v>
      </c>
    </row>
    <row r="10529" spans="1:6">
      <c r="A10529" s="3" t="s">
        <v>7</v>
      </c>
      <c r="B10529" s="3">
        <v>1997</v>
      </c>
      <c r="C10529" s="3">
        <v>939</v>
      </c>
      <c r="E10529" s="3">
        <v>-0.77829658999999995</v>
      </c>
      <c r="F10529" s="3">
        <v>7.3068314000000001</v>
      </c>
    </row>
    <row r="10530" spans="1:6">
      <c r="A10530" s="3" t="s">
        <v>7</v>
      </c>
      <c r="B10530" s="3">
        <v>1997</v>
      </c>
      <c r="C10530" s="3">
        <v>939</v>
      </c>
      <c r="E10530" s="3">
        <v>-0.77829658999999995</v>
      </c>
      <c r="F10530" s="3">
        <v>7.3068314000000001</v>
      </c>
    </row>
    <row r="10531" spans="1:6">
      <c r="A10531" s="3" t="s">
        <v>7</v>
      </c>
      <c r="B10531" s="3">
        <v>1997</v>
      </c>
      <c r="C10531" s="3">
        <v>939</v>
      </c>
      <c r="E10531" s="3">
        <v>-0.77829658999999995</v>
      </c>
      <c r="F10531" s="3">
        <v>7.3068314000000001</v>
      </c>
    </row>
    <row r="10532" spans="1:6">
      <c r="A10532" s="3" t="s">
        <v>7</v>
      </c>
      <c r="B10532" s="3">
        <v>1997</v>
      </c>
      <c r="C10532" s="3">
        <v>939</v>
      </c>
      <c r="E10532" s="3">
        <v>-0.77829658999999995</v>
      </c>
      <c r="F10532" s="3">
        <v>7.3068314000000001</v>
      </c>
    </row>
    <row r="10533" spans="1:6">
      <c r="A10533" s="3" t="s">
        <v>7</v>
      </c>
      <c r="B10533" s="3">
        <v>1997</v>
      </c>
      <c r="C10533" s="3">
        <v>939</v>
      </c>
      <c r="E10533" s="3">
        <v>-0.77829658999999995</v>
      </c>
      <c r="F10533" s="3">
        <v>7.3068314000000001</v>
      </c>
    </row>
    <row r="10534" spans="1:6">
      <c r="A10534" s="3" t="s">
        <v>7</v>
      </c>
      <c r="B10534" s="3">
        <v>1997</v>
      </c>
      <c r="C10534" s="3">
        <v>939</v>
      </c>
      <c r="E10534" s="3">
        <v>-0.77829658999999995</v>
      </c>
      <c r="F10534" s="3">
        <v>7.3068314000000001</v>
      </c>
    </row>
    <row r="10535" spans="1:6">
      <c r="A10535" s="3" t="s">
        <v>7</v>
      </c>
      <c r="B10535" s="3">
        <v>1997</v>
      </c>
      <c r="C10535" s="3">
        <v>939</v>
      </c>
      <c r="E10535" s="3">
        <v>-0.77829658999999995</v>
      </c>
      <c r="F10535" s="3">
        <v>7.3068314000000001</v>
      </c>
    </row>
    <row r="10536" spans="1:6">
      <c r="A10536" s="3" t="s">
        <v>7</v>
      </c>
      <c r="B10536" s="3">
        <v>1997</v>
      </c>
      <c r="C10536" s="3">
        <v>939</v>
      </c>
      <c r="E10536" s="3">
        <v>-0.77829658999999995</v>
      </c>
      <c r="F10536" s="3">
        <v>7.3068314000000001</v>
      </c>
    </row>
    <row r="10537" spans="1:6">
      <c r="A10537" s="3" t="s">
        <v>7</v>
      </c>
      <c r="B10537" s="3">
        <v>1997</v>
      </c>
      <c r="C10537" s="3">
        <v>939</v>
      </c>
      <c r="E10537" s="3">
        <v>-0.77829658999999995</v>
      </c>
      <c r="F10537" s="3">
        <v>7.3068314000000001</v>
      </c>
    </row>
    <row r="10538" spans="1:6">
      <c r="A10538" s="3" t="s">
        <v>7</v>
      </c>
      <c r="B10538" s="3">
        <v>1998</v>
      </c>
      <c r="C10538" s="3">
        <v>939</v>
      </c>
      <c r="E10538" s="3">
        <v>3.1373112000000001</v>
      </c>
      <c r="F10538" s="3">
        <v>6.0413250999999999</v>
      </c>
    </row>
    <row r="10539" spans="1:6">
      <c r="A10539" s="3" t="s">
        <v>7</v>
      </c>
      <c r="B10539" s="3">
        <v>1998</v>
      </c>
      <c r="C10539" s="3">
        <v>939</v>
      </c>
      <c r="E10539" s="3">
        <v>3.1373112000000001</v>
      </c>
      <c r="F10539" s="3">
        <v>6.0413250999999999</v>
      </c>
    </row>
    <row r="10540" spans="1:6">
      <c r="A10540" s="3" t="s">
        <v>7</v>
      </c>
      <c r="B10540" s="3">
        <v>1998</v>
      </c>
      <c r="C10540" s="3">
        <v>939</v>
      </c>
      <c r="E10540" s="3">
        <v>3.1373112000000001</v>
      </c>
      <c r="F10540" s="3">
        <v>6.0413250999999999</v>
      </c>
    </row>
    <row r="10541" spans="1:6">
      <c r="A10541" s="3" t="s">
        <v>7</v>
      </c>
      <c r="B10541" s="3">
        <v>1998</v>
      </c>
      <c r="C10541" s="3">
        <v>939</v>
      </c>
      <c r="E10541" s="3">
        <v>3.1373112000000001</v>
      </c>
      <c r="F10541" s="3">
        <v>6.0413250999999999</v>
      </c>
    </row>
    <row r="10542" spans="1:6">
      <c r="A10542" s="3" t="s">
        <v>7</v>
      </c>
      <c r="B10542" s="3">
        <v>1998</v>
      </c>
      <c r="C10542" s="3">
        <v>939</v>
      </c>
      <c r="E10542" s="3">
        <v>3.1373112000000001</v>
      </c>
      <c r="F10542" s="3">
        <v>6.0413250999999999</v>
      </c>
    </row>
    <row r="10543" spans="1:6">
      <c r="A10543" s="3" t="s">
        <v>7</v>
      </c>
      <c r="B10543" s="3">
        <v>1998</v>
      </c>
      <c r="C10543" s="3">
        <v>939</v>
      </c>
      <c r="E10543" s="3">
        <v>3.1373112000000001</v>
      </c>
      <c r="F10543" s="3">
        <v>6.0413250999999999</v>
      </c>
    </row>
    <row r="10544" spans="1:6">
      <c r="A10544" s="3" t="s">
        <v>7</v>
      </c>
      <c r="B10544" s="3">
        <v>1998</v>
      </c>
      <c r="C10544" s="3">
        <v>939</v>
      </c>
      <c r="E10544" s="3">
        <v>3.1373112000000001</v>
      </c>
      <c r="F10544" s="3">
        <v>6.0413250999999999</v>
      </c>
    </row>
    <row r="10545" spans="1:6">
      <c r="A10545" s="3" t="s">
        <v>7</v>
      </c>
      <c r="B10545" s="3">
        <v>1998</v>
      </c>
      <c r="C10545" s="3">
        <v>939</v>
      </c>
      <c r="E10545" s="3">
        <v>3.1373112000000001</v>
      </c>
      <c r="F10545" s="3">
        <v>6.0413250999999999</v>
      </c>
    </row>
    <row r="10546" spans="1:6">
      <c r="A10546" s="3" t="s">
        <v>7</v>
      </c>
      <c r="B10546" s="3">
        <v>1998</v>
      </c>
      <c r="C10546" s="3">
        <v>939</v>
      </c>
      <c r="E10546" s="3">
        <v>3.1373112000000001</v>
      </c>
      <c r="F10546" s="3">
        <v>6.0413250999999999</v>
      </c>
    </row>
    <row r="10547" spans="1:6">
      <c r="A10547" s="3" t="s">
        <v>7</v>
      </c>
      <c r="B10547" s="3">
        <v>1998</v>
      </c>
      <c r="C10547" s="3">
        <v>939</v>
      </c>
      <c r="E10547" s="3">
        <v>3.1373112000000001</v>
      </c>
      <c r="F10547" s="3">
        <v>6.0413250999999999</v>
      </c>
    </row>
    <row r="10548" spans="1:6">
      <c r="A10548" s="3" t="s">
        <v>7</v>
      </c>
      <c r="B10548" s="3">
        <v>1998</v>
      </c>
      <c r="C10548" s="3">
        <v>939</v>
      </c>
      <c r="E10548" s="3">
        <v>3.1373112000000001</v>
      </c>
      <c r="F10548" s="3">
        <v>6.0413250999999999</v>
      </c>
    </row>
    <row r="10549" spans="1:6">
      <c r="A10549" s="3" t="s">
        <v>7</v>
      </c>
      <c r="B10549" s="3">
        <v>1998</v>
      </c>
      <c r="C10549" s="3">
        <v>939</v>
      </c>
      <c r="E10549" s="3">
        <v>3.1373112000000001</v>
      </c>
      <c r="F10549" s="3">
        <v>6.0413250999999999</v>
      </c>
    </row>
    <row r="10550" spans="1:6">
      <c r="A10550" s="3" t="s">
        <v>7</v>
      </c>
      <c r="B10550" s="3">
        <v>1999</v>
      </c>
      <c r="C10550" s="3">
        <v>939</v>
      </c>
      <c r="E10550" s="3">
        <v>0.78737223000000001</v>
      </c>
      <c r="F10550" s="3">
        <v>5.4060630999999999</v>
      </c>
    </row>
    <row r="10551" spans="1:6">
      <c r="A10551" s="3" t="s">
        <v>7</v>
      </c>
      <c r="B10551" s="3">
        <v>1999</v>
      </c>
      <c r="C10551" s="3">
        <v>939</v>
      </c>
      <c r="E10551" s="3">
        <v>0.78737223000000001</v>
      </c>
      <c r="F10551" s="3">
        <v>5.4060630999999999</v>
      </c>
    </row>
    <row r="10552" spans="1:6">
      <c r="A10552" s="3" t="s">
        <v>7</v>
      </c>
      <c r="B10552" s="3">
        <v>1999</v>
      </c>
      <c r="C10552" s="3">
        <v>939</v>
      </c>
      <c r="E10552" s="3">
        <v>0.78737223000000001</v>
      </c>
      <c r="F10552" s="3">
        <v>5.4060630999999999</v>
      </c>
    </row>
    <row r="10553" spans="1:6">
      <c r="A10553" s="3" t="s">
        <v>7</v>
      </c>
      <c r="B10553" s="3">
        <v>1999</v>
      </c>
      <c r="C10553" s="3">
        <v>939</v>
      </c>
      <c r="E10553" s="3">
        <v>0.78737223000000001</v>
      </c>
      <c r="F10553" s="3">
        <v>5.4060630999999999</v>
      </c>
    </row>
    <row r="10554" spans="1:6">
      <c r="A10554" s="3" t="s">
        <v>7</v>
      </c>
      <c r="B10554" s="3">
        <v>1999</v>
      </c>
      <c r="C10554" s="3">
        <v>939</v>
      </c>
      <c r="E10554" s="3">
        <v>0.78737223000000001</v>
      </c>
      <c r="F10554" s="3">
        <v>5.4060630999999999</v>
      </c>
    </row>
    <row r="10555" spans="1:6">
      <c r="A10555" s="3" t="s">
        <v>7</v>
      </c>
      <c r="B10555" s="3">
        <v>1999</v>
      </c>
      <c r="C10555" s="3">
        <v>939</v>
      </c>
      <c r="E10555" s="3">
        <v>0.78737223000000001</v>
      </c>
      <c r="F10555" s="3">
        <v>5.4060630999999999</v>
      </c>
    </row>
    <row r="10556" spans="1:6">
      <c r="A10556" s="3" t="s">
        <v>7</v>
      </c>
      <c r="B10556" s="3">
        <v>1999</v>
      </c>
      <c r="C10556" s="3">
        <v>939</v>
      </c>
      <c r="E10556" s="3">
        <v>0.78737223000000001</v>
      </c>
      <c r="F10556" s="3">
        <v>5.4060630999999999</v>
      </c>
    </row>
    <row r="10557" spans="1:6">
      <c r="A10557" s="3" t="s">
        <v>7</v>
      </c>
      <c r="B10557" s="3">
        <v>1999</v>
      </c>
      <c r="C10557" s="3">
        <v>939</v>
      </c>
      <c r="E10557" s="3">
        <v>0.78737223000000001</v>
      </c>
      <c r="F10557" s="3">
        <v>5.4060630999999999</v>
      </c>
    </row>
    <row r="10558" spans="1:6">
      <c r="A10558" s="3" t="s">
        <v>7</v>
      </c>
      <c r="B10558" s="3">
        <v>1999</v>
      </c>
      <c r="C10558" s="3">
        <v>939</v>
      </c>
      <c r="E10558" s="3">
        <v>0.78737223000000001</v>
      </c>
      <c r="F10558" s="3">
        <v>5.4060630999999999</v>
      </c>
    </row>
    <row r="10559" spans="1:6">
      <c r="A10559" s="3" t="s">
        <v>7</v>
      </c>
      <c r="B10559" s="3">
        <v>1999</v>
      </c>
      <c r="C10559" s="3">
        <v>939</v>
      </c>
      <c r="E10559" s="3">
        <v>0.78737223000000001</v>
      </c>
      <c r="F10559" s="3">
        <v>5.4060630999999999</v>
      </c>
    </row>
    <row r="10560" spans="1:6">
      <c r="A10560" s="3" t="s">
        <v>7</v>
      </c>
      <c r="B10560" s="3">
        <v>1999</v>
      </c>
      <c r="C10560" s="3">
        <v>939</v>
      </c>
      <c r="E10560" s="3">
        <v>0.78737223000000001</v>
      </c>
      <c r="F10560" s="3">
        <v>5.4060630999999999</v>
      </c>
    </row>
    <row r="10561" spans="1:6">
      <c r="A10561" s="3" t="s">
        <v>7</v>
      </c>
      <c r="B10561" s="3">
        <v>1999</v>
      </c>
      <c r="C10561" s="3">
        <v>939</v>
      </c>
      <c r="E10561" s="3">
        <v>0.78737223000000001</v>
      </c>
      <c r="F10561" s="3">
        <v>5.4060630999999999</v>
      </c>
    </row>
    <row r="10562" spans="1:6">
      <c r="A10562" s="3" t="s">
        <v>7</v>
      </c>
      <c r="B10562" s="3">
        <v>2000</v>
      </c>
      <c r="C10562" s="3">
        <v>939</v>
      </c>
      <c r="E10562" s="3">
        <v>-3.3018649</v>
      </c>
      <c r="F10562" s="3">
        <v>5.9274592000000004</v>
      </c>
    </row>
    <row r="10563" spans="1:6">
      <c r="A10563" s="3" t="s">
        <v>7</v>
      </c>
      <c r="B10563" s="3">
        <v>2000</v>
      </c>
      <c r="C10563" s="3">
        <v>939</v>
      </c>
      <c r="E10563" s="3">
        <v>-3.3018649</v>
      </c>
      <c r="F10563" s="3">
        <v>5.9274592000000004</v>
      </c>
    </row>
    <row r="10564" spans="1:6">
      <c r="A10564" s="3" t="s">
        <v>7</v>
      </c>
      <c r="B10564" s="3">
        <v>2000</v>
      </c>
      <c r="C10564" s="3">
        <v>939</v>
      </c>
      <c r="E10564" s="3">
        <v>-3.3018649</v>
      </c>
      <c r="F10564" s="3">
        <v>5.9274592000000004</v>
      </c>
    </row>
    <row r="10565" spans="1:6">
      <c r="A10565" s="3" t="s">
        <v>7</v>
      </c>
      <c r="B10565" s="3">
        <v>2000</v>
      </c>
      <c r="C10565" s="3">
        <v>939</v>
      </c>
      <c r="E10565" s="3">
        <v>-3.3018649</v>
      </c>
      <c r="F10565" s="3">
        <v>5.9274592000000004</v>
      </c>
    </row>
    <row r="10566" spans="1:6">
      <c r="A10566" s="3" t="s">
        <v>7</v>
      </c>
      <c r="B10566" s="3">
        <v>2000</v>
      </c>
      <c r="C10566" s="3">
        <v>939</v>
      </c>
      <c r="E10566" s="3">
        <v>-3.3018649</v>
      </c>
      <c r="F10566" s="3">
        <v>5.9274592000000004</v>
      </c>
    </row>
    <row r="10567" spans="1:6">
      <c r="A10567" s="3" t="s">
        <v>7</v>
      </c>
      <c r="B10567" s="3">
        <v>2000</v>
      </c>
      <c r="C10567" s="3">
        <v>939</v>
      </c>
      <c r="E10567" s="3">
        <v>-3.3018649</v>
      </c>
      <c r="F10567" s="3">
        <v>5.9274592000000004</v>
      </c>
    </row>
    <row r="10568" spans="1:6">
      <c r="A10568" s="3" t="s">
        <v>7</v>
      </c>
      <c r="B10568" s="3">
        <v>2000</v>
      </c>
      <c r="C10568" s="3">
        <v>939</v>
      </c>
      <c r="E10568" s="3">
        <v>-3.3018649</v>
      </c>
      <c r="F10568" s="3">
        <v>5.9274592000000004</v>
      </c>
    </row>
    <row r="10569" spans="1:6">
      <c r="A10569" s="3" t="s">
        <v>7</v>
      </c>
      <c r="B10569" s="3">
        <v>2000</v>
      </c>
      <c r="C10569" s="3">
        <v>939</v>
      </c>
      <c r="E10569" s="3">
        <v>-3.3018649</v>
      </c>
      <c r="F10569" s="3">
        <v>5.9274592000000004</v>
      </c>
    </row>
    <row r="10570" spans="1:6">
      <c r="A10570" s="3" t="s">
        <v>7</v>
      </c>
      <c r="B10570" s="3">
        <v>2000</v>
      </c>
      <c r="C10570" s="3">
        <v>939</v>
      </c>
      <c r="E10570" s="3">
        <v>-3.3018649</v>
      </c>
      <c r="F10570" s="3">
        <v>5.9274592000000004</v>
      </c>
    </row>
    <row r="10571" spans="1:6">
      <c r="A10571" s="3" t="s">
        <v>7</v>
      </c>
      <c r="B10571" s="3">
        <v>2000</v>
      </c>
      <c r="C10571" s="3">
        <v>939</v>
      </c>
      <c r="E10571" s="3">
        <v>-3.3018649</v>
      </c>
      <c r="F10571" s="3">
        <v>5.9274592000000004</v>
      </c>
    </row>
    <row r="10572" spans="1:6">
      <c r="A10572" s="3" t="s">
        <v>7</v>
      </c>
      <c r="B10572" s="3">
        <v>2000</v>
      </c>
      <c r="C10572" s="3">
        <v>939</v>
      </c>
      <c r="E10572" s="3">
        <v>-3.3018649</v>
      </c>
      <c r="F10572" s="3">
        <v>5.9274592000000004</v>
      </c>
    </row>
    <row r="10573" spans="1:6">
      <c r="A10573" s="3" t="s">
        <v>7</v>
      </c>
      <c r="B10573" s="3">
        <v>2000</v>
      </c>
      <c r="C10573" s="3">
        <v>939</v>
      </c>
      <c r="E10573" s="3">
        <v>-3.3018649</v>
      </c>
      <c r="F10573" s="3">
        <v>5.9274592000000004</v>
      </c>
    </row>
    <row r="10574" spans="1:6">
      <c r="A10574" s="3" t="s">
        <v>7</v>
      </c>
      <c r="B10574" s="3">
        <v>2001</v>
      </c>
      <c r="C10574" s="3">
        <v>939</v>
      </c>
      <c r="E10574" s="3">
        <v>-0.29004970000000002</v>
      </c>
      <c r="F10574" s="3">
        <v>5.106986</v>
      </c>
    </row>
    <row r="10575" spans="1:6">
      <c r="A10575" s="3" t="s">
        <v>7</v>
      </c>
      <c r="B10575" s="3">
        <v>2001</v>
      </c>
      <c r="C10575" s="3">
        <v>939</v>
      </c>
      <c r="E10575" s="3">
        <v>-0.29004970000000002</v>
      </c>
      <c r="F10575" s="3">
        <v>5.106986</v>
      </c>
    </row>
    <row r="10576" spans="1:6">
      <c r="A10576" s="3" t="s">
        <v>7</v>
      </c>
      <c r="B10576" s="3">
        <v>2001</v>
      </c>
      <c r="C10576" s="3">
        <v>939</v>
      </c>
      <c r="E10576" s="3">
        <v>-0.29004970000000002</v>
      </c>
      <c r="F10576" s="3">
        <v>5.106986</v>
      </c>
    </row>
    <row r="10577" spans="1:6">
      <c r="A10577" s="3" t="s">
        <v>7</v>
      </c>
      <c r="B10577" s="3">
        <v>2001</v>
      </c>
      <c r="C10577" s="3">
        <v>939</v>
      </c>
      <c r="E10577" s="3">
        <v>-0.29004970000000002</v>
      </c>
      <c r="F10577" s="3">
        <v>5.106986</v>
      </c>
    </row>
    <row r="10578" spans="1:6">
      <c r="A10578" s="3" t="s">
        <v>7</v>
      </c>
      <c r="B10578" s="3">
        <v>2001</v>
      </c>
      <c r="C10578" s="3">
        <v>939</v>
      </c>
      <c r="E10578" s="3">
        <v>-0.29004970000000002</v>
      </c>
      <c r="F10578" s="3">
        <v>5.106986</v>
      </c>
    </row>
    <row r="10579" spans="1:6">
      <c r="A10579" s="3" t="s">
        <v>7</v>
      </c>
      <c r="B10579" s="3">
        <v>2001</v>
      </c>
      <c r="C10579" s="3">
        <v>939</v>
      </c>
      <c r="E10579" s="3">
        <v>-0.29004970000000002</v>
      </c>
      <c r="F10579" s="3">
        <v>5.106986</v>
      </c>
    </row>
    <row r="10580" spans="1:6">
      <c r="A10580" s="3" t="s">
        <v>7</v>
      </c>
      <c r="B10580" s="3">
        <v>2001</v>
      </c>
      <c r="C10580" s="3">
        <v>939</v>
      </c>
      <c r="E10580" s="3">
        <v>-0.29004970000000002</v>
      </c>
      <c r="F10580" s="3">
        <v>5.106986</v>
      </c>
    </row>
    <row r="10581" spans="1:6">
      <c r="A10581" s="3" t="s">
        <v>7</v>
      </c>
      <c r="B10581" s="3">
        <v>2001</v>
      </c>
      <c r="C10581" s="3">
        <v>939</v>
      </c>
      <c r="E10581" s="3">
        <v>-0.29004970000000002</v>
      </c>
      <c r="F10581" s="3">
        <v>5.106986</v>
      </c>
    </row>
    <row r="10582" spans="1:6">
      <c r="A10582" s="3" t="s">
        <v>7</v>
      </c>
      <c r="B10582" s="3">
        <v>2001</v>
      </c>
      <c r="C10582" s="3">
        <v>939</v>
      </c>
      <c r="E10582" s="3">
        <v>-0.29004970000000002</v>
      </c>
      <c r="F10582" s="3">
        <v>5.106986</v>
      </c>
    </row>
    <row r="10583" spans="1:6">
      <c r="A10583" s="3" t="s">
        <v>7</v>
      </c>
      <c r="B10583" s="3">
        <v>2001</v>
      </c>
      <c r="C10583" s="3">
        <v>939</v>
      </c>
      <c r="E10583" s="3">
        <v>-0.29004970000000002</v>
      </c>
      <c r="F10583" s="3">
        <v>5.106986</v>
      </c>
    </row>
    <row r="10584" spans="1:6">
      <c r="A10584" s="3" t="s">
        <v>7</v>
      </c>
      <c r="B10584" s="3">
        <v>2001</v>
      </c>
      <c r="C10584" s="3">
        <v>939</v>
      </c>
      <c r="E10584" s="3">
        <v>-0.29004970000000002</v>
      </c>
      <c r="F10584" s="3">
        <v>5.106986</v>
      </c>
    </row>
    <row r="10585" spans="1:6">
      <c r="A10585" s="3" t="s">
        <v>7</v>
      </c>
      <c r="B10585" s="3">
        <v>2001</v>
      </c>
      <c r="C10585" s="3">
        <v>939</v>
      </c>
      <c r="E10585" s="3">
        <v>-0.29004970000000002</v>
      </c>
      <c r="F10585" s="3">
        <v>5.106986</v>
      </c>
    </row>
    <row r="10586" spans="1:6">
      <c r="A10586" s="3" t="s">
        <v>7</v>
      </c>
      <c r="B10586" s="3">
        <v>2002</v>
      </c>
      <c r="C10586" s="3">
        <v>939</v>
      </c>
      <c r="E10586" s="3">
        <v>-0.18868093</v>
      </c>
      <c r="F10586" s="3">
        <v>4.7681632</v>
      </c>
    </row>
    <row r="10587" spans="1:6">
      <c r="A10587" s="3" t="s">
        <v>7</v>
      </c>
      <c r="B10587" s="3">
        <v>2002</v>
      </c>
      <c r="C10587" s="3">
        <v>939</v>
      </c>
      <c r="E10587" s="3">
        <v>-0.18868093</v>
      </c>
      <c r="F10587" s="3">
        <v>4.7681632</v>
      </c>
    </row>
    <row r="10588" spans="1:6">
      <c r="A10588" s="3" t="s">
        <v>7</v>
      </c>
      <c r="B10588" s="3">
        <v>2002</v>
      </c>
      <c r="C10588" s="3">
        <v>939</v>
      </c>
      <c r="E10588" s="3">
        <v>-0.18868093</v>
      </c>
      <c r="F10588" s="3">
        <v>4.7681632</v>
      </c>
    </row>
    <row r="10589" spans="1:6">
      <c r="A10589" s="3" t="s">
        <v>7</v>
      </c>
      <c r="B10589" s="3">
        <v>2002</v>
      </c>
      <c r="C10589" s="3">
        <v>939</v>
      </c>
      <c r="E10589" s="3">
        <v>-0.18868093</v>
      </c>
      <c r="F10589" s="3">
        <v>4.7681632</v>
      </c>
    </row>
    <row r="10590" spans="1:6">
      <c r="A10590" s="3" t="s">
        <v>7</v>
      </c>
      <c r="B10590" s="3">
        <v>2002</v>
      </c>
      <c r="C10590" s="3">
        <v>939</v>
      </c>
      <c r="E10590" s="3">
        <v>-0.18868093</v>
      </c>
      <c r="F10590" s="3">
        <v>4.7681632</v>
      </c>
    </row>
    <row r="10591" spans="1:6">
      <c r="A10591" s="3" t="s">
        <v>7</v>
      </c>
      <c r="B10591" s="3">
        <v>2002</v>
      </c>
      <c r="C10591" s="3">
        <v>939</v>
      </c>
      <c r="E10591" s="3">
        <v>-0.18868093</v>
      </c>
      <c r="F10591" s="3">
        <v>4.7681632</v>
      </c>
    </row>
    <row r="10592" spans="1:6">
      <c r="A10592" s="3" t="s">
        <v>7</v>
      </c>
      <c r="B10592" s="3">
        <v>2002</v>
      </c>
      <c r="C10592" s="3">
        <v>939</v>
      </c>
      <c r="E10592" s="3">
        <v>-0.18868093</v>
      </c>
      <c r="F10592" s="3">
        <v>4.7681632</v>
      </c>
    </row>
    <row r="10593" spans="1:6">
      <c r="A10593" s="3" t="s">
        <v>7</v>
      </c>
      <c r="B10593" s="3">
        <v>2002</v>
      </c>
      <c r="C10593" s="3">
        <v>939</v>
      </c>
      <c r="E10593" s="3">
        <v>-0.18868093</v>
      </c>
      <c r="F10593" s="3">
        <v>4.7681632</v>
      </c>
    </row>
    <row r="10594" spans="1:6">
      <c r="A10594" s="3" t="s">
        <v>7</v>
      </c>
      <c r="B10594" s="3">
        <v>2002</v>
      </c>
      <c r="C10594" s="3">
        <v>939</v>
      </c>
      <c r="E10594" s="3">
        <v>-0.18868093</v>
      </c>
      <c r="F10594" s="3">
        <v>4.7681632</v>
      </c>
    </row>
    <row r="10595" spans="1:6">
      <c r="A10595" s="3" t="s">
        <v>7</v>
      </c>
      <c r="B10595" s="3">
        <v>2002</v>
      </c>
      <c r="C10595" s="3">
        <v>939</v>
      </c>
      <c r="E10595" s="3">
        <v>-0.18868093</v>
      </c>
      <c r="F10595" s="3">
        <v>4.7681632</v>
      </c>
    </row>
    <row r="10596" spans="1:6">
      <c r="A10596" s="3" t="s">
        <v>7</v>
      </c>
      <c r="B10596" s="3">
        <v>2002</v>
      </c>
      <c r="C10596" s="3">
        <v>939</v>
      </c>
      <c r="E10596" s="3">
        <v>-0.18868093</v>
      </c>
      <c r="F10596" s="3">
        <v>4.7681632</v>
      </c>
    </row>
    <row r="10597" spans="1:6">
      <c r="A10597" s="3" t="s">
        <v>7</v>
      </c>
      <c r="B10597" s="3">
        <v>2002</v>
      </c>
      <c r="C10597" s="3">
        <v>939</v>
      </c>
      <c r="E10597" s="3">
        <v>-0.18868093</v>
      </c>
      <c r="F10597" s="3">
        <v>4.7681632</v>
      </c>
    </row>
    <row r="10598" spans="1:6">
      <c r="A10598" s="3" t="s">
        <v>7</v>
      </c>
      <c r="B10598" s="3">
        <v>2003</v>
      </c>
      <c r="C10598" s="3">
        <v>939</v>
      </c>
      <c r="E10598" s="3">
        <v>0.16844872</v>
      </c>
      <c r="F10598" s="3">
        <v>5.6583718999999997</v>
      </c>
    </row>
    <row r="10599" spans="1:6">
      <c r="A10599" s="3" t="s">
        <v>7</v>
      </c>
      <c r="B10599" s="3">
        <v>2003</v>
      </c>
      <c r="C10599" s="3">
        <v>939</v>
      </c>
      <c r="E10599" s="3">
        <v>0.16844872</v>
      </c>
      <c r="F10599" s="3">
        <v>5.6583718999999997</v>
      </c>
    </row>
    <row r="10600" spans="1:6">
      <c r="A10600" s="3" t="s">
        <v>7</v>
      </c>
      <c r="B10600" s="3">
        <v>2003</v>
      </c>
      <c r="C10600" s="3">
        <v>939</v>
      </c>
      <c r="E10600" s="3">
        <v>0.16844872</v>
      </c>
      <c r="F10600" s="3">
        <v>5.6583718999999997</v>
      </c>
    </row>
    <row r="10601" spans="1:6">
      <c r="A10601" s="3" t="s">
        <v>7</v>
      </c>
      <c r="B10601" s="3">
        <v>2003</v>
      </c>
      <c r="C10601" s="3">
        <v>939</v>
      </c>
      <c r="E10601" s="3">
        <v>0.16844872</v>
      </c>
      <c r="F10601" s="3">
        <v>5.6583718999999997</v>
      </c>
    </row>
    <row r="10602" spans="1:6">
      <c r="A10602" s="3" t="s">
        <v>7</v>
      </c>
      <c r="B10602" s="3">
        <v>2003</v>
      </c>
      <c r="C10602" s="3">
        <v>939</v>
      </c>
      <c r="E10602" s="3">
        <v>0.16844872</v>
      </c>
      <c r="F10602" s="3">
        <v>5.6583718999999997</v>
      </c>
    </row>
    <row r="10603" spans="1:6">
      <c r="A10603" s="3" t="s">
        <v>7</v>
      </c>
      <c r="B10603" s="3">
        <v>2003</v>
      </c>
      <c r="C10603" s="3">
        <v>939</v>
      </c>
      <c r="E10603" s="3">
        <v>0.16844872</v>
      </c>
      <c r="F10603" s="3">
        <v>5.6583718999999997</v>
      </c>
    </row>
    <row r="10604" spans="1:6">
      <c r="A10604" s="3" t="s">
        <v>7</v>
      </c>
      <c r="B10604" s="3">
        <v>2003</v>
      </c>
      <c r="C10604" s="3">
        <v>939</v>
      </c>
      <c r="E10604" s="3">
        <v>0.16844872</v>
      </c>
      <c r="F10604" s="3">
        <v>5.6583718999999997</v>
      </c>
    </row>
    <row r="10605" spans="1:6">
      <c r="A10605" s="3" t="s">
        <v>7</v>
      </c>
      <c r="B10605" s="3">
        <v>2003</v>
      </c>
      <c r="C10605" s="3">
        <v>939</v>
      </c>
      <c r="E10605" s="3">
        <v>0.16844872</v>
      </c>
      <c r="F10605" s="3">
        <v>5.6583718999999997</v>
      </c>
    </row>
    <row r="10606" spans="1:6">
      <c r="A10606" s="3" t="s">
        <v>7</v>
      </c>
      <c r="B10606" s="3">
        <v>2003</v>
      </c>
      <c r="C10606" s="3">
        <v>939</v>
      </c>
      <c r="E10606" s="3">
        <v>0.16844872</v>
      </c>
      <c r="F10606" s="3">
        <v>5.6583718999999997</v>
      </c>
    </row>
    <row r="10607" spans="1:6">
      <c r="A10607" s="3" t="s">
        <v>7</v>
      </c>
      <c r="B10607" s="3">
        <v>2003</v>
      </c>
      <c r="C10607" s="3">
        <v>939</v>
      </c>
      <c r="E10607" s="3">
        <v>0.16844872</v>
      </c>
      <c r="F10607" s="3">
        <v>5.6583718999999997</v>
      </c>
    </row>
    <row r="10608" spans="1:6">
      <c r="A10608" s="3" t="s">
        <v>7</v>
      </c>
      <c r="B10608" s="3">
        <v>2003</v>
      </c>
      <c r="C10608" s="3">
        <v>939</v>
      </c>
      <c r="E10608" s="3">
        <v>0.16844872</v>
      </c>
      <c r="F10608" s="3">
        <v>5.6583718999999997</v>
      </c>
    </row>
    <row r="10609" spans="1:6">
      <c r="A10609" s="3" t="s">
        <v>7</v>
      </c>
      <c r="B10609" s="3">
        <v>2003</v>
      </c>
      <c r="C10609" s="3">
        <v>939</v>
      </c>
      <c r="E10609" s="3">
        <v>0.16844872</v>
      </c>
      <c r="F10609" s="3">
        <v>5.6583718999999997</v>
      </c>
    </row>
    <row r="10610" spans="1:6">
      <c r="A10610" s="3" t="s">
        <v>7</v>
      </c>
      <c r="B10610" s="3">
        <v>2004</v>
      </c>
      <c r="C10610" s="3">
        <v>939</v>
      </c>
      <c r="E10610" s="3">
        <v>1.3465275000000001</v>
      </c>
      <c r="F10610" s="3">
        <v>5.5980878000000001</v>
      </c>
    </row>
    <row r="10611" spans="1:6">
      <c r="A10611" s="3" t="s">
        <v>7</v>
      </c>
      <c r="B10611" s="3">
        <v>2004</v>
      </c>
      <c r="C10611" s="3">
        <v>939</v>
      </c>
      <c r="E10611" s="3">
        <v>1.3465275000000001</v>
      </c>
      <c r="F10611" s="3">
        <v>5.5980878000000001</v>
      </c>
    </row>
    <row r="10612" spans="1:6">
      <c r="A10612" s="3" t="s">
        <v>7</v>
      </c>
      <c r="B10612" s="3">
        <v>2004</v>
      </c>
      <c r="C10612" s="3">
        <v>939</v>
      </c>
      <c r="E10612" s="3">
        <v>1.3465275000000001</v>
      </c>
      <c r="F10612" s="3">
        <v>5.5980878000000001</v>
      </c>
    </row>
    <row r="10613" spans="1:6">
      <c r="A10613" s="3" t="s">
        <v>7</v>
      </c>
      <c r="B10613" s="3">
        <v>2004</v>
      </c>
      <c r="C10613" s="3">
        <v>939</v>
      </c>
      <c r="E10613" s="3">
        <v>1.3465275000000001</v>
      </c>
      <c r="F10613" s="3">
        <v>5.5980878000000001</v>
      </c>
    </row>
    <row r="10614" spans="1:6">
      <c r="A10614" s="3" t="s">
        <v>7</v>
      </c>
      <c r="B10614" s="3">
        <v>2004</v>
      </c>
      <c r="C10614" s="3">
        <v>939</v>
      </c>
      <c r="E10614" s="3">
        <v>1.3465275000000001</v>
      </c>
      <c r="F10614" s="3">
        <v>5.5980878000000001</v>
      </c>
    </row>
    <row r="10615" spans="1:6">
      <c r="A10615" s="3" t="s">
        <v>7</v>
      </c>
      <c r="B10615" s="3">
        <v>2004</v>
      </c>
      <c r="C10615" s="3">
        <v>939</v>
      </c>
      <c r="E10615" s="3">
        <v>1.3465275000000001</v>
      </c>
      <c r="F10615" s="3">
        <v>5.5980878000000001</v>
      </c>
    </row>
    <row r="10616" spans="1:6">
      <c r="A10616" s="3" t="s">
        <v>7</v>
      </c>
      <c r="B10616" s="3">
        <v>2004</v>
      </c>
      <c r="C10616" s="3">
        <v>939</v>
      </c>
      <c r="E10616" s="3">
        <v>1.3465275000000001</v>
      </c>
      <c r="F10616" s="3">
        <v>5.5980878000000001</v>
      </c>
    </row>
    <row r="10617" spans="1:6">
      <c r="A10617" s="3" t="s">
        <v>7</v>
      </c>
      <c r="B10617" s="3">
        <v>2004</v>
      </c>
      <c r="C10617" s="3">
        <v>939</v>
      </c>
      <c r="E10617" s="3">
        <v>1.3465275000000001</v>
      </c>
      <c r="F10617" s="3">
        <v>5.5980878000000001</v>
      </c>
    </row>
    <row r="10618" spans="1:6">
      <c r="A10618" s="3" t="s">
        <v>7</v>
      </c>
      <c r="B10618" s="3">
        <v>2004</v>
      </c>
      <c r="C10618" s="3">
        <v>939</v>
      </c>
      <c r="E10618" s="3">
        <v>1.3465275000000001</v>
      </c>
      <c r="F10618" s="3">
        <v>5.5980878000000001</v>
      </c>
    </row>
    <row r="10619" spans="1:6">
      <c r="A10619" s="3" t="s">
        <v>7</v>
      </c>
      <c r="B10619" s="3">
        <v>2004</v>
      </c>
      <c r="C10619" s="3">
        <v>939</v>
      </c>
      <c r="E10619" s="3">
        <v>1.3465275000000001</v>
      </c>
      <c r="F10619" s="3">
        <v>5.5980878000000001</v>
      </c>
    </row>
    <row r="10620" spans="1:6">
      <c r="A10620" s="3" t="s">
        <v>7</v>
      </c>
      <c r="B10620" s="3">
        <v>2004</v>
      </c>
      <c r="C10620" s="3">
        <v>939</v>
      </c>
      <c r="E10620" s="3">
        <v>1.3465275000000001</v>
      </c>
      <c r="F10620" s="3">
        <v>5.5980878000000001</v>
      </c>
    </row>
    <row r="10621" spans="1:6">
      <c r="A10621" s="3" t="s">
        <v>7</v>
      </c>
      <c r="B10621" s="3">
        <v>2004</v>
      </c>
      <c r="C10621" s="3">
        <v>939</v>
      </c>
      <c r="E10621" s="3">
        <v>1.3465275000000001</v>
      </c>
      <c r="F10621" s="3">
        <v>5.5980878000000001</v>
      </c>
    </row>
    <row r="10622" spans="1:6">
      <c r="A10622" s="3" t="s">
        <v>7</v>
      </c>
      <c r="B10622" s="3">
        <v>2005</v>
      </c>
      <c r="C10622" s="3">
        <v>939</v>
      </c>
      <c r="E10622" s="3">
        <v>1.3822922</v>
      </c>
      <c r="F10622" s="3">
        <v>5.1134176</v>
      </c>
    </row>
    <row r="10623" spans="1:6">
      <c r="A10623" s="3" t="s">
        <v>7</v>
      </c>
      <c r="B10623" s="3">
        <v>2005</v>
      </c>
      <c r="C10623" s="3">
        <v>939</v>
      </c>
      <c r="E10623" s="3">
        <v>1.3822922</v>
      </c>
      <c r="F10623" s="3">
        <v>5.1134176</v>
      </c>
    </row>
    <row r="10624" spans="1:6">
      <c r="A10624" s="3" t="s">
        <v>7</v>
      </c>
      <c r="B10624" s="3">
        <v>2005</v>
      </c>
      <c r="C10624" s="3">
        <v>939</v>
      </c>
      <c r="E10624" s="3">
        <v>1.3822922</v>
      </c>
      <c r="F10624" s="3">
        <v>5.1134176</v>
      </c>
    </row>
    <row r="10625" spans="1:6">
      <c r="A10625" s="3" t="s">
        <v>7</v>
      </c>
      <c r="B10625" s="3">
        <v>2005</v>
      </c>
      <c r="C10625" s="3">
        <v>939</v>
      </c>
      <c r="E10625" s="3">
        <v>1.3822922</v>
      </c>
      <c r="F10625" s="3">
        <v>5.1134176</v>
      </c>
    </row>
    <row r="10626" spans="1:6">
      <c r="A10626" s="3" t="s">
        <v>7</v>
      </c>
      <c r="B10626" s="3">
        <v>2005</v>
      </c>
      <c r="C10626" s="3">
        <v>939</v>
      </c>
      <c r="E10626" s="3">
        <v>1.3822922</v>
      </c>
      <c r="F10626" s="3">
        <v>5.1134176</v>
      </c>
    </row>
    <row r="10627" spans="1:6">
      <c r="A10627" s="3" t="s">
        <v>7</v>
      </c>
      <c r="B10627" s="3">
        <v>2005</v>
      </c>
      <c r="C10627" s="3">
        <v>939</v>
      </c>
      <c r="E10627" s="3">
        <v>1.3822922</v>
      </c>
      <c r="F10627" s="3">
        <v>5.1134176</v>
      </c>
    </row>
    <row r="10628" spans="1:6">
      <c r="A10628" s="3" t="s">
        <v>7</v>
      </c>
      <c r="B10628" s="3">
        <v>2005</v>
      </c>
      <c r="C10628" s="3">
        <v>939</v>
      </c>
      <c r="E10628" s="3">
        <v>1.3822922</v>
      </c>
      <c r="F10628" s="3">
        <v>5.1134176</v>
      </c>
    </row>
    <row r="10629" spans="1:6">
      <c r="A10629" s="3" t="s">
        <v>7</v>
      </c>
      <c r="B10629" s="3">
        <v>2005</v>
      </c>
      <c r="C10629" s="3">
        <v>939</v>
      </c>
      <c r="E10629" s="3">
        <v>1.3822922</v>
      </c>
      <c r="F10629" s="3">
        <v>5.1134176</v>
      </c>
    </row>
    <row r="10630" spans="1:6">
      <c r="A10630" s="3" t="s">
        <v>7</v>
      </c>
      <c r="B10630" s="3">
        <v>2005</v>
      </c>
      <c r="C10630" s="3">
        <v>939</v>
      </c>
      <c r="E10630" s="3">
        <v>1.3822922</v>
      </c>
      <c r="F10630" s="3">
        <v>5.1134176</v>
      </c>
    </row>
    <row r="10631" spans="1:6">
      <c r="A10631" s="3" t="s">
        <v>7</v>
      </c>
      <c r="B10631" s="3">
        <v>2005</v>
      </c>
      <c r="C10631" s="3">
        <v>939</v>
      </c>
      <c r="E10631" s="3">
        <v>1.3822922</v>
      </c>
      <c r="F10631" s="3">
        <v>5.1134176</v>
      </c>
    </row>
    <row r="10632" spans="1:6">
      <c r="A10632" s="3" t="s">
        <v>7</v>
      </c>
      <c r="B10632" s="3">
        <v>2005</v>
      </c>
      <c r="C10632" s="3">
        <v>939</v>
      </c>
      <c r="E10632" s="3">
        <v>1.3822922</v>
      </c>
      <c r="F10632" s="3">
        <v>5.1134176</v>
      </c>
    </row>
    <row r="10633" spans="1:6">
      <c r="A10633" s="3" t="s">
        <v>7</v>
      </c>
      <c r="B10633" s="3">
        <v>2005</v>
      </c>
      <c r="C10633" s="3">
        <v>939</v>
      </c>
      <c r="E10633" s="3">
        <v>1.3822922</v>
      </c>
      <c r="F10633" s="3">
        <v>5.1134176</v>
      </c>
    </row>
    <row r="10634" spans="1:6">
      <c r="A10634" s="3" t="s">
        <v>7</v>
      </c>
      <c r="B10634" s="3">
        <v>2006</v>
      </c>
      <c r="C10634" s="3">
        <v>939</v>
      </c>
      <c r="E10634" s="3">
        <v>1.434569</v>
      </c>
      <c r="F10634" s="3">
        <v>4.7025218000000004</v>
      </c>
    </row>
    <row r="10635" spans="1:6">
      <c r="A10635" s="3" t="s">
        <v>7</v>
      </c>
      <c r="B10635" s="3">
        <v>2006</v>
      </c>
      <c r="C10635" s="3">
        <v>939</v>
      </c>
      <c r="E10635" s="3">
        <v>1.434569</v>
      </c>
      <c r="F10635" s="3">
        <v>4.7025218000000004</v>
      </c>
    </row>
    <row r="10636" spans="1:6">
      <c r="A10636" s="3" t="s">
        <v>7</v>
      </c>
      <c r="B10636" s="3">
        <v>2006</v>
      </c>
      <c r="C10636" s="3">
        <v>939</v>
      </c>
      <c r="E10636" s="3">
        <v>1.434569</v>
      </c>
      <c r="F10636" s="3">
        <v>4.7025218000000004</v>
      </c>
    </row>
    <row r="10637" spans="1:6">
      <c r="A10637" s="3" t="s">
        <v>7</v>
      </c>
      <c r="B10637" s="3">
        <v>2006</v>
      </c>
      <c r="C10637" s="3">
        <v>939</v>
      </c>
      <c r="E10637" s="3">
        <v>1.434569</v>
      </c>
      <c r="F10637" s="3">
        <v>4.7025218000000004</v>
      </c>
    </row>
    <row r="10638" spans="1:6">
      <c r="A10638" s="3" t="s">
        <v>7</v>
      </c>
      <c r="B10638" s="3">
        <v>2006</v>
      </c>
      <c r="C10638" s="3">
        <v>939</v>
      </c>
      <c r="E10638" s="3">
        <v>1.434569</v>
      </c>
      <c r="F10638" s="3">
        <v>4.7025218000000004</v>
      </c>
    </row>
    <row r="10639" spans="1:6">
      <c r="A10639" s="3" t="s">
        <v>7</v>
      </c>
      <c r="B10639" s="3">
        <v>2006</v>
      </c>
      <c r="C10639" s="3">
        <v>939</v>
      </c>
      <c r="E10639" s="3">
        <v>1.434569</v>
      </c>
      <c r="F10639" s="3">
        <v>4.7025218000000004</v>
      </c>
    </row>
    <row r="10640" spans="1:6">
      <c r="A10640" s="3" t="s">
        <v>7</v>
      </c>
      <c r="B10640" s="3">
        <v>2006</v>
      </c>
      <c r="C10640" s="3">
        <v>939</v>
      </c>
      <c r="E10640" s="3">
        <v>1.434569</v>
      </c>
      <c r="F10640" s="3">
        <v>4.7025218000000004</v>
      </c>
    </row>
    <row r="10641" spans="1:8">
      <c r="A10641" s="3" t="s">
        <v>7</v>
      </c>
      <c r="B10641" s="3">
        <v>2006</v>
      </c>
      <c r="C10641" s="3">
        <v>939</v>
      </c>
      <c r="E10641" s="3">
        <v>1.434569</v>
      </c>
      <c r="F10641" s="3">
        <v>4.7025218000000004</v>
      </c>
    </row>
    <row r="10642" spans="1:8">
      <c r="A10642" s="3" t="s">
        <v>7</v>
      </c>
      <c r="B10642" s="3">
        <v>2006</v>
      </c>
      <c r="C10642" s="3">
        <v>939</v>
      </c>
      <c r="E10642" s="3">
        <v>1.434569</v>
      </c>
      <c r="F10642" s="3">
        <v>4.7025218000000004</v>
      </c>
    </row>
    <row r="10643" spans="1:8">
      <c r="A10643" s="3" t="s">
        <v>7</v>
      </c>
      <c r="B10643" s="3">
        <v>2006</v>
      </c>
      <c r="C10643" s="3">
        <v>939</v>
      </c>
      <c r="E10643" s="3">
        <v>1.434569</v>
      </c>
      <c r="F10643" s="3">
        <v>4.7025218000000004</v>
      </c>
    </row>
    <row r="10644" spans="1:8">
      <c r="A10644" s="3" t="s">
        <v>7</v>
      </c>
      <c r="B10644" s="3">
        <v>2006</v>
      </c>
      <c r="C10644" s="3">
        <v>939</v>
      </c>
      <c r="E10644" s="3">
        <v>1.434569</v>
      </c>
      <c r="F10644" s="3">
        <v>4.7025218000000004</v>
      </c>
    </row>
    <row r="10645" spans="1:8">
      <c r="A10645" s="3" t="s">
        <v>7</v>
      </c>
      <c r="B10645" s="3">
        <v>2006</v>
      </c>
      <c r="C10645" s="3">
        <v>939</v>
      </c>
      <c r="E10645" s="3">
        <v>1.434569</v>
      </c>
      <c r="F10645" s="3">
        <v>4.7025218000000004</v>
      </c>
    </row>
    <row r="10646" spans="1:8">
      <c r="A10646" s="3" t="s">
        <v>7</v>
      </c>
      <c r="B10646" s="3">
        <v>2007</v>
      </c>
      <c r="C10646" s="3">
        <v>939</v>
      </c>
      <c r="E10646" s="3">
        <v>2.2113396999999999</v>
      </c>
      <c r="F10646" s="3">
        <v>4.6318250000000001</v>
      </c>
    </row>
    <row r="10647" spans="1:8">
      <c r="A10647" s="3" t="s">
        <v>7</v>
      </c>
      <c r="B10647" s="3">
        <v>2007</v>
      </c>
      <c r="C10647" s="3">
        <v>939</v>
      </c>
      <c r="E10647" s="3">
        <v>2.2113396999999999</v>
      </c>
      <c r="F10647" s="3">
        <v>4.6318250000000001</v>
      </c>
    </row>
    <row r="10648" spans="1:8">
      <c r="A10648" s="3" t="s">
        <v>7</v>
      </c>
      <c r="B10648" s="3">
        <v>2007</v>
      </c>
      <c r="C10648" s="3">
        <v>939</v>
      </c>
      <c r="E10648" s="3">
        <v>2.2113396999999999</v>
      </c>
      <c r="F10648" s="3">
        <v>4.6318250000000001</v>
      </c>
    </row>
    <row r="10649" spans="1:8">
      <c r="A10649" s="3" t="s">
        <v>7</v>
      </c>
      <c r="B10649" s="3">
        <v>2007</v>
      </c>
      <c r="C10649" s="3">
        <v>939</v>
      </c>
      <c r="E10649" s="3">
        <v>2.2113396999999999</v>
      </c>
      <c r="F10649" s="3">
        <v>4.6318250000000001</v>
      </c>
    </row>
    <row r="10650" spans="1:8">
      <c r="A10650" s="3" t="s">
        <v>7</v>
      </c>
      <c r="B10650" s="3">
        <v>2007</v>
      </c>
      <c r="C10650" s="3">
        <v>939</v>
      </c>
      <c r="E10650" s="3">
        <v>2.2113396999999999</v>
      </c>
      <c r="F10650" s="3">
        <v>4.6318250000000001</v>
      </c>
      <c r="G10650" s="3">
        <v>7.8360609999999999</v>
      </c>
    </row>
    <row r="10651" spans="1:8">
      <c r="A10651" s="3" t="s">
        <v>7</v>
      </c>
      <c r="B10651" s="3">
        <v>2007</v>
      </c>
      <c r="C10651" s="3">
        <v>939</v>
      </c>
      <c r="E10651" s="3">
        <v>2.2113396999999999</v>
      </c>
      <c r="F10651" s="3">
        <v>4.6318250000000001</v>
      </c>
      <c r="G10651" s="3">
        <v>7.7425709999999999</v>
      </c>
      <c r="H10651" s="3">
        <v>1.1010230000000001</v>
      </c>
    </row>
    <row r="10652" spans="1:8">
      <c r="A10652" s="3" t="s">
        <v>7</v>
      </c>
      <c r="B10652" s="3">
        <v>2007</v>
      </c>
      <c r="C10652" s="3">
        <v>939</v>
      </c>
      <c r="E10652" s="3">
        <v>2.2113396999999999</v>
      </c>
      <c r="F10652" s="3">
        <v>4.6318250000000001</v>
      </c>
      <c r="G10652" s="3">
        <v>7.5006469999999998</v>
      </c>
      <c r="H10652" s="3">
        <v>0.82152860000000005</v>
      </c>
    </row>
    <row r="10653" spans="1:8">
      <c r="A10653" s="3" t="s">
        <v>7</v>
      </c>
      <c r="B10653" s="3">
        <v>2007</v>
      </c>
      <c r="C10653" s="3">
        <v>939</v>
      </c>
      <c r="E10653" s="3">
        <v>2.2113396999999999</v>
      </c>
      <c r="F10653" s="3">
        <v>4.6318250000000001</v>
      </c>
      <c r="G10653" s="3">
        <v>7.388039</v>
      </c>
      <c r="H10653" s="3">
        <v>0.78806449999999995</v>
      </c>
    </row>
    <row r="10654" spans="1:8">
      <c r="A10654" s="3" t="s">
        <v>7</v>
      </c>
      <c r="B10654" s="3">
        <v>2007</v>
      </c>
      <c r="C10654" s="3">
        <v>939</v>
      </c>
      <c r="E10654" s="3">
        <v>2.2113396999999999</v>
      </c>
      <c r="F10654" s="3">
        <v>4.6318250000000001</v>
      </c>
      <c r="G10654" s="3">
        <v>7.000108</v>
      </c>
      <c r="H10654" s="3">
        <v>0.6308433</v>
      </c>
    </row>
    <row r="10655" spans="1:8">
      <c r="A10655" s="3" t="s">
        <v>7</v>
      </c>
      <c r="B10655" s="3">
        <v>2007</v>
      </c>
      <c r="C10655" s="3">
        <v>939</v>
      </c>
      <c r="E10655" s="3">
        <v>2.2113396999999999</v>
      </c>
      <c r="F10655" s="3">
        <v>4.6318250000000001</v>
      </c>
      <c r="G10655" s="3">
        <v>6.8275829999999997</v>
      </c>
      <c r="H10655" s="3">
        <v>1.1974910000000001</v>
      </c>
    </row>
    <row r="10656" spans="1:8">
      <c r="A10656" s="3" t="s">
        <v>7</v>
      </c>
      <c r="B10656" s="3">
        <v>2007</v>
      </c>
      <c r="C10656" s="3">
        <v>939</v>
      </c>
      <c r="E10656" s="3">
        <v>2.2113396999999999</v>
      </c>
      <c r="F10656" s="3">
        <v>4.6318250000000001</v>
      </c>
      <c r="G10656" s="3">
        <v>5.7547550000000003</v>
      </c>
      <c r="H10656" s="3">
        <v>1.0581799999999999</v>
      </c>
    </row>
    <row r="10657" spans="1:8">
      <c r="A10657" s="3" t="s">
        <v>7</v>
      </c>
      <c r="B10657" s="3">
        <v>2007</v>
      </c>
      <c r="C10657" s="3">
        <v>939</v>
      </c>
      <c r="E10657" s="3">
        <v>2.2113396999999999</v>
      </c>
      <c r="F10657" s="3">
        <v>4.6318250000000001</v>
      </c>
      <c r="G10657" s="3">
        <v>5.6649690000000001</v>
      </c>
      <c r="H10657" s="3">
        <v>-0.54364420000000002</v>
      </c>
    </row>
    <row r="10658" spans="1:8">
      <c r="A10658" s="3" t="s">
        <v>7</v>
      </c>
      <c r="B10658" s="3">
        <v>2008</v>
      </c>
      <c r="C10658" s="3">
        <v>939</v>
      </c>
      <c r="E10658" s="3">
        <v>2.0384536</v>
      </c>
      <c r="F10658" s="3">
        <v>3.7655332000000001</v>
      </c>
      <c r="G10658" s="3">
        <v>5.6875720000000003</v>
      </c>
      <c r="H10658" s="3">
        <v>-0.93802240000000003</v>
      </c>
    </row>
    <row r="10659" spans="1:8">
      <c r="A10659" s="3" t="s">
        <v>7</v>
      </c>
      <c r="B10659" s="3">
        <v>2008</v>
      </c>
      <c r="C10659" s="3">
        <v>939</v>
      </c>
      <c r="E10659" s="3">
        <v>2.0384536</v>
      </c>
      <c r="F10659" s="3">
        <v>3.7655332000000001</v>
      </c>
      <c r="G10659" s="3">
        <v>5.4599219999999997</v>
      </c>
      <c r="H10659" s="3">
        <v>-0.29661939999999998</v>
      </c>
    </row>
    <row r="10660" spans="1:8">
      <c r="A10660" s="3" t="s">
        <v>7</v>
      </c>
      <c r="B10660" s="3">
        <v>2008</v>
      </c>
      <c r="C10660" s="3">
        <v>939</v>
      </c>
      <c r="E10660" s="3">
        <v>2.0384536</v>
      </c>
      <c r="F10660" s="3">
        <v>3.7655332000000001</v>
      </c>
      <c r="G10660" s="3">
        <v>5.1018480000000004</v>
      </c>
      <c r="H10660" s="3">
        <v>-0.33090449999999999</v>
      </c>
    </row>
    <row r="10661" spans="1:8">
      <c r="A10661" s="3" t="s">
        <v>7</v>
      </c>
      <c r="B10661" s="3">
        <v>2008</v>
      </c>
      <c r="C10661" s="3">
        <v>939</v>
      </c>
      <c r="E10661" s="3">
        <v>2.0384536</v>
      </c>
      <c r="F10661" s="3">
        <v>3.7655332000000001</v>
      </c>
      <c r="G10661" s="3">
        <v>4.7036020000000001</v>
      </c>
      <c r="H10661" s="3">
        <v>-0.14251440000000001</v>
      </c>
    </row>
    <row r="10662" spans="1:8">
      <c r="A10662" s="3" t="s">
        <v>7</v>
      </c>
      <c r="B10662" s="3">
        <v>2008</v>
      </c>
      <c r="C10662" s="3">
        <v>939</v>
      </c>
      <c r="E10662" s="3">
        <v>2.0384536</v>
      </c>
      <c r="F10662" s="3">
        <v>3.7655332000000001</v>
      </c>
      <c r="G10662" s="3">
        <v>3.580463</v>
      </c>
      <c r="H10662" s="3">
        <v>-0.24681710000000001</v>
      </c>
    </row>
    <row r="10663" spans="1:8">
      <c r="A10663" s="3" t="s">
        <v>7</v>
      </c>
      <c r="B10663" s="3">
        <v>2008</v>
      </c>
      <c r="C10663" s="3">
        <v>939</v>
      </c>
      <c r="E10663" s="3">
        <v>2.0384536</v>
      </c>
      <c r="F10663" s="3">
        <v>3.7655332000000001</v>
      </c>
      <c r="G10663" s="3">
        <v>3.1785239999999999</v>
      </c>
      <c r="H10663" s="3">
        <v>0.1160543</v>
      </c>
    </row>
    <row r="10664" spans="1:8">
      <c r="A10664" s="3" t="s">
        <v>7</v>
      </c>
      <c r="B10664" s="3">
        <v>2008</v>
      </c>
      <c r="C10664" s="3">
        <v>939</v>
      </c>
      <c r="E10664" s="3">
        <v>2.0384536</v>
      </c>
      <c r="F10664" s="3">
        <v>3.7655332000000001</v>
      </c>
      <c r="G10664" s="3">
        <v>2.799407</v>
      </c>
      <c r="H10664" s="3">
        <v>0.60034560000000003</v>
      </c>
    </row>
    <row r="10665" spans="1:8">
      <c r="A10665" s="3" t="s">
        <v>7</v>
      </c>
      <c r="B10665" s="3">
        <v>2008</v>
      </c>
      <c r="C10665" s="3">
        <v>939</v>
      </c>
      <c r="E10665" s="3">
        <v>2.0384536</v>
      </c>
      <c r="F10665" s="3">
        <v>3.7655332000000001</v>
      </c>
      <c r="G10665" s="3">
        <v>2.7216290000000001</v>
      </c>
      <c r="H10665" s="3">
        <v>0.72185560000000004</v>
      </c>
    </row>
    <row r="10666" spans="1:8">
      <c r="A10666" s="3" t="s">
        <v>7</v>
      </c>
      <c r="B10666" s="3">
        <v>2008</v>
      </c>
      <c r="C10666" s="3">
        <v>939</v>
      </c>
      <c r="E10666" s="3">
        <v>2.0384536</v>
      </c>
      <c r="F10666" s="3">
        <v>3.7655332000000001</v>
      </c>
      <c r="G10666" s="3">
        <v>1.428609</v>
      </c>
      <c r="H10666" s="3">
        <v>0.8249881</v>
      </c>
    </row>
    <row r="10667" spans="1:8">
      <c r="A10667" s="3" t="s">
        <v>7</v>
      </c>
      <c r="B10667" s="3">
        <v>2008</v>
      </c>
      <c r="C10667" s="3">
        <v>939</v>
      </c>
      <c r="E10667" s="3">
        <v>2.0384536</v>
      </c>
      <c r="F10667" s="3">
        <v>3.7655332000000001</v>
      </c>
      <c r="G10667" s="3">
        <v>0.7932283</v>
      </c>
      <c r="H10667" s="3">
        <v>0.83144810000000002</v>
      </c>
    </row>
    <row r="10668" spans="1:8">
      <c r="A10668" s="3" t="s">
        <v>7</v>
      </c>
      <c r="B10668" s="3">
        <v>2008</v>
      </c>
      <c r="C10668" s="3">
        <v>939</v>
      </c>
      <c r="E10668" s="3">
        <v>2.0384536</v>
      </c>
      <c r="F10668" s="3">
        <v>3.7655332000000001</v>
      </c>
      <c r="G10668" s="3">
        <v>-1.2285699999999999</v>
      </c>
      <c r="H10668" s="3">
        <v>0.98437680000000005</v>
      </c>
    </row>
    <row r="10669" spans="1:8">
      <c r="A10669" s="3" t="s">
        <v>7</v>
      </c>
      <c r="B10669" s="3">
        <v>2008</v>
      </c>
      <c r="C10669" s="3">
        <v>939</v>
      </c>
      <c r="E10669" s="3">
        <v>2.0384536</v>
      </c>
      <c r="F10669" s="3">
        <v>3.7655332000000001</v>
      </c>
      <c r="G10669" s="3">
        <v>-2.6376270000000002</v>
      </c>
      <c r="H10669" s="3">
        <v>0.91386970000000001</v>
      </c>
    </row>
    <row r="10670" spans="1:8">
      <c r="A10670" s="3" t="s">
        <v>7</v>
      </c>
      <c r="B10670" s="3">
        <v>2009</v>
      </c>
      <c r="C10670" s="3">
        <v>939</v>
      </c>
      <c r="E10670" s="3">
        <v>-3.3323586000000001</v>
      </c>
      <c r="F10670" s="3">
        <v>4.5040689</v>
      </c>
      <c r="G10670" s="3">
        <v>1.4126110000000001</v>
      </c>
      <c r="H10670" s="3">
        <v>-0.48039080000000001</v>
      </c>
    </row>
    <row r="10671" spans="1:8">
      <c r="A10671" s="3" t="s">
        <v>7</v>
      </c>
      <c r="B10671" s="3">
        <v>2009</v>
      </c>
      <c r="C10671" s="3">
        <v>939</v>
      </c>
      <c r="E10671" s="3">
        <v>-3.3323586000000001</v>
      </c>
      <c r="F10671" s="3">
        <v>4.5040689</v>
      </c>
      <c r="G10671" s="3">
        <v>0.28999269999999999</v>
      </c>
      <c r="H10671" s="3">
        <v>-1.6727369999999999</v>
      </c>
    </row>
    <row r="10672" spans="1:8">
      <c r="A10672" s="3" t="s">
        <v>7</v>
      </c>
      <c r="B10672" s="3">
        <v>2009</v>
      </c>
      <c r="C10672" s="3">
        <v>939</v>
      </c>
      <c r="E10672" s="3">
        <v>-3.3323586000000001</v>
      </c>
      <c r="F10672" s="3">
        <v>4.5040689</v>
      </c>
      <c r="G10672" s="3">
        <v>-0.98290829999999996</v>
      </c>
      <c r="H10672" s="3">
        <v>-0.81402280000000005</v>
      </c>
    </row>
    <row r="10673" spans="1:8">
      <c r="A10673" s="3" t="s">
        <v>7</v>
      </c>
      <c r="B10673" s="3">
        <v>2009</v>
      </c>
      <c r="C10673" s="3">
        <v>939</v>
      </c>
      <c r="E10673" s="3">
        <v>-3.3323586000000001</v>
      </c>
      <c r="F10673" s="3">
        <v>4.5040689</v>
      </c>
      <c r="G10673" s="3">
        <v>-1.444482</v>
      </c>
      <c r="H10673" s="3">
        <v>0.1736887</v>
      </c>
    </row>
    <row r="10674" spans="1:8">
      <c r="A10674" s="3" t="s">
        <v>7</v>
      </c>
      <c r="B10674" s="3">
        <v>2009</v>
      </c>
      <c r="C10674" s="3">
        <v>939</v>
      </c>
      <c r="E10674" s="3">
        <v>-3.3323586000000001</v>
      </c>
      <c r="F10674" s="3">
        <v>4.5040689</v>
      </c>
      <c r="G10674" s="3">
        <v>-1.6111629999999999</v>
      </c>
      <c r="H10674" s="3">
        <v>0.65247820000000001</v>
      </c>
    </row>
    <row r="10675" spans="1:8">
      <c r="A10675" s="3" t="s">
        <v>7</v>
      </c>
      <c r="B10675" s="3">
        <v>2009</v>
      </c>
      <c r="C10675" s="3">
        <v>939</v>
      </c>
      <c r="E10675" s="3">
        <v>-3.3323586000000001</v>
      </c>
      <c r="F10675" s="3">
        <v>4.5040689</v>
      </c>
      <c r="G10675" s="3">
        <v>-2.06467</v>
      </c>
      <c r="H10675" s="3">
        <v>1.0405070000000001</v>
      </c>
    </row>
    <row r="10676" spans="1:8">
      <c r="A10676" s="3" t="s">
        <v>7</v>
      </c>
      <c r="B10676" s="3">
        <v>2009</v>
      </c>
      <c r="C10676" s="3">
        <v>939</v>
      </c>
      <c r="E10676" s="3">
        <v>-3.3323586000000001</v>
      </c>
      <c r="F10676" s="3">
        <v>4.5040689</v>
      </c>
      <c r="G10676" s="3">
        <v>-2.4845510000000002</v>
      </c>
      <c r="H10676" s="3">
        <v>1.8662529999999999</v>
      </c>
    </row>
    <row r="10677" spans="1:8">
      <c r="A10677" s="3" t="s">
        <v>7</v>
      </c>
      <c r="B10677" s="3">
        <v>2009</v>
      </c>
      <c r="C10677" s="3">
        <v>939</v>
      </c>
      <c r="E10677" s="3">
        <v>-3.3323586000000001</v>
      </c>
      <c r="F10677" s="3">
        <v>4.5040689</v>
      </c>
      <c r="G10677" s="3">
        <v>-2.1969789999999998</v>
      </c>
      <c r="H10677" s="3">
        <v>2.0494080000000001</v>
      </c>
    </row>
    <row r="10678" spans="1:8">
      <c r="A10678" s="3" t="s">
        <v>7</v>
      </c>
      <c r="B10678" s="3">
        <v>2009</v>
      </c>
      <c r="C10678" s="3">
        <v>939</v>
      </c>
      <c r="E10678" s="3">
        <v>-3.3323586000000001</v>
      </c>
      <c r="F10678" s="3">
        <v>4.5040689</v>
      </c>
      <c r="G10678" s="3">
        <v>-1.658007</v>
      </c>
      <c r="H10678" s="3">
        <v>1.937093</v>
      </c>
    </row>
    <row r="10679" spans="1:8">
      <c r="A10679" s="3" t="s">
        <v>7</v>
      </c>
      <c r="B10679" s="3">
        <v>2009</v>
      </c>
      <c r="C10679" s="3">
        <v>939</v>
      </c>
      <c r="E10679" s="3">
        <v>-3.3323586000000001</v>
      </c>
      <c r="F10679" s="3">
        <v>4.5040689</v>
      </c>
      <c r="G10679" s="3">
        <v>-1.5347010000000001</v>
      </c>
      <c r="H10679" s="3">
        <v>2.0244420000000001</v>
      </c>
    </row>
    <row r="10680" spans="1:8">
      <c r="A10680" s="3" t="s">
        <v>7</v>
      </c>
      <c r="B10680" s="3">
        <v>2009</v>
      </c>
      <c r="C10680" s="3">
        <v>939</v>
      </c>
      <c r="E10680" s="3">
        <v>-3.3323586000000001</v>
      </c>
      <c r="F10680" s="3">
        <v>4.5040689</v>
      </c>
      <c r="G10680" s="3">
        <v>-1.3964460000000001</v>
      </c>
      <c r="H10680" s="3">
        <v>2.3990330000000002</v>
      </c>
    </row>
    <row r="10681" spans="1:8">
      <c r="A10681" s="3" t="s">
        <v>7</v>
      </c>
      <c r="B10681" s="3">
        <v>2009</v>
      </c>
      <c r="C10681" s="3">
        <v>939</v>
      </c>
      <c r="E10681" s="3">
        <v>-3.3323586000000001</v>
      </c>
      <c r="F10681" s="3">
        <v>4.5040689</v>
      </c>
      <c r="G10681" s="3">
        <v>-0.96299800000000002</v>
      </c>
      <c r="H10681" s="3">
        <v>2.8925689999999999</v>
      </c>
    </row>
    <row r="10682" spans="1:8">
      <c r="A10682" s="3" t="s">
        <v>7</v>
      </c>
      <c r="B10682" s="3">
        <v>2010</v>
      </c>
      <c r="C10682" s="3">
        <v>939</v>
      </c>
      <c r="E10682" s="3">
        <v>-2.1589641999999998</v>
      </c>
      <c r="F10682" s="3">
        <v>7.1989374000000002</v>
      </c>
      <c r="G10682" s="3">
        <v>3.438339</v>
      </c>
      <c r="H10682" s="3">
        <v>3.2981479999999999</v>
      </c>
    </row>
    <row r="10683" spans="1:8">
      <c r="A10683" s="3" t="s">
        <v>7</v>
      </c>
      <c r="B10683" s="3">
        <v>2010</v>
      </c>
      <c r="C10683" s="3">
        <v>939</v>
      </c>
      <c r="E10683" s="3">
        <v>-2.1589641999999998</v>
      </c>
      <c r="F10683" s="3">
        <v>7.1989374000000002</v>
      </c>
      <c r="G10683" s="3">
        <v>3.5584180000000001</v>
      </c>
      <c r="H10683" s="3">
        <v>-0.42424319999999999</v>
      </c>
    </row>
    <row r="10684" spans="1:8">
      <c r="A10684" s="3" t="s">
        <v>7</v>
      </c>
      <c r="B10684" s="3">
        <v>2010</v>
      </c>
      <c r="C10684" s="3">
        <v>939</v>
      </c>
      <c r="E10684" s="3">
        <v>-2.1589641999999998</v>
      </c>
      <c r="F10684" s="3">
        <v>7.1989374000000002</v>
      </c>
      <c r="G10684" s="3">
        <v>3.5187740000000001</v>
      </c>
      <c r="H10684" s="3">
        <v>-0.47766310000000001</v>
      </c>
    </row>
    <row r="10685" spans="1:8">
      <c r="A10685" s="3" t="s">
        <v>7</v>
      </c>
      <c r="B10685" s="3">
        <v>2010</v>
      </c>
      <c r="C10685" s="3">
        <v>939</v>
      </c>
      <c r="E10685" s="3">
        <v>-2.1589641999999998</v>
      </c>
      <c r="F10685" s="3">
        <v>7.1989374000000002</v>
      </c>
      <c r="G10685" s="3">
        <v>3.5897969999999999</v>
      </c>
      <c r="H10685" s="3">
        <v>-0.47340579999999999</v>
      </c>
    </row>
    <row r="10686" spans="1:8">
      <c r="A10686" s="3" t="s">
        <v>7</v>
      </c>
      <c r="B10686" s="3">
        <v>2010</v>
      </c>
      <c r="C10686" s="3">
        <v>939</v>
      </c>
      <c r="E10686" s="3">
        <v>-2.1589641999999998</v>
      </c>
      <c r="F10686" s="3">
        <v>7.1989374000000002</v>
      </c>
      <c r="G10686" s="3">
        <v>3.5307409999999999</v>
      </c>
      <c r="H10686" s="3">
        <v>-0.64068259999999999</v>
      </c>
    </row>
    <row r="10687" spans="1:8">
      <c r="A10687" s="3" t="s">
        <v>7</v>
      </c>
      <c r="B10687" s="3">
        <v>2010</v>
      </c>
      <c r="C10687" s="3">
        <v>939</v>
      </c>
      <c r="E10687" s="3">
        <v>-2.1589641999999998</v>
      </c>
      <c r="F10687" s="3">
        <v>7.1989374000000002</v>
      </c>
      <c r="G10687" s="3">
        <v>3.6417700000000002</v>
      </c>
      <c r="H10687" s="3">
        <v>-0.64275749999999998</v>
      </c>
    </row>
    <row r="10688" spans="1:8">
      <c r="A10688" s="3" t="s">
        <v>7</v>
      </c>
      <c r="B10688" s="3">
        <v>2010</v>
      </c>
      <c r="C10688" s="3">
        <v>939</v>
      </c>
      <c r="E10688" s="3">
        <v>-2.1589641999999998</v>
      </c>
      <c r="F10688" s="3">
        <v>7.1989374000000002</v>
      </c>
      <c r="G10688" s="3">
        <v>3.6553529999999999</v>
      </c>
      <c r="H10688" s="3">
        <v>-0.76265799999999995</v>
      </c>
    </row>
    <row r="10689" spans="1:8">
      <c r="A10689" s="3" t="s">
        <v>7</v>
      </c>
      <c r="B10689" s="3">
        <v>2010</v>
      </c>
      <c r="C10689" s="3">
        <v>939</v>
      </c>
      <c r="E10689" s="3">
        <v>-2.1589641999999998</v>
      </c>
      <c r="F10689" s="3">
        <v>7.1989374000000002</v>
      </c>
      <c r="G10689" s="3">
        <v>3.8857279999999998</v>
      </c>
      <c r="H10689" s="3">
        <v>-0.77074109999999996</v>
      </c>
    </row>
    <row r="10690" spans="1:8">
      <c r="A10690" s="3" t="s">
        <v>7</v>
      </c>
      <c r="B10690" s="3">
        <v>2010</v>
      </c>
      <c r="C10690" s="3">
        <v>939</v>
      </c>
      <c r="E10690" s="3">
        <v>-2.1589641999999998</v>
      </c>
      <c r="F10690" s="3">
        <v>7.1989374000000002</v>
      </c>
      <c r="G10690" s="3">
        <v>3.8048440000000001</v>
      </c>
      <c r="H10690" s="3">
        <v>-0.79358479999999998</v>
      </c>
    </row>
    <row r="10691" spans="1:8">
      <c r="A10691" s="3" t="s">
        <v>7</v>
      </c>
      <c r="B10691" s="3">
        <v>2010</v>
      </c>
      <c r="C10691" s="3">
        <v>939</v>
      </c>
      <c r="E10691" s="3">
        <v>-2.1589641999999998</v>
      </c>
      <c r="F10691" s="3">
        <v>7.1989374000000002</v>
      </c>
      <c r="G10691" s="3">
        <v>3.7714759999999998</v>
      </c>
      <c r="H10691" s="3">
        <v>-0.83380980000000005</v>
      </c>
    </row>
    <row r="10692" spans="1:8">
      <c r="A10692" s="3" t="s">
        <v>7</v>
      </c>
      <c r="B10692" s="3">
        <v>2010</v>
      </c>
      <c r="C10692" s="3">
        <v>939</v>
      </c>
      <c r="E10692" s="3">
        <v>-2.1589641999999998</v>
      </c>
      <c r="F10692" s="3">
        <v>7.1989374000000002</v>
      </c>
      <c r="G10692" s="3">
        <v>3.7780800000000001</v>
      </c>
      <c r="H10692" s="3">
        <v>-0.71064780000000005</v>
      </c>
    </row>
    <row r="10693" spans="1:8">
      <c r="A10693" s="3" t="s">
        <v>7</v>
      </c>
      <c r="B10693" s="3">
        <v>2010</v>
      </c>
      <c r="C10693" s="3">
        <v>939</v>
      </c>
      <c r="E10693" s="3">
        <v>-2.1589641999999998</v>
      </c>
      <c r="F10693" s="3">
        <v>7.1989374000000002</v>
      </c>
      <c r="G10693" s="3">
        <v>3.7329129999999999</v>
      </c>
      <c r="H10693" s="3">
        <v>-0.80488599999999999</v>
      </c>
    </row>
    <row r="10694" spans="1:8">
      <c r="A10694" s="3" t="s">
        <v>7</v>
      </c>
      <c r="B10694" s="3">
        <v>2011</v>
      </c>
      <c r="C10694" s="3">
        <v>939</v>
      </c>
      <c r="E10694" s="3">
        <v>1.012915E-2</v>
      </c>
      <c r="F10694" s="3">
        <v>6.6062979999999998</v>
      </c>
      <c r="G10694" s="3">
        <v>3.6796709999999999</v>
      </c>
      <c r="H10694" s="3">
        <v>-0.65999509999999995</v>
      </c>
    </row>
    <row r="10695" spans="1:8">
      <c r="A10695" s="3" t="s">
        <v>7</v>
      </c>
      <c r="B10695" s="3">
        <v>2011</v>
      </c>
      <c r="C10695" s="3">
        <v>939</v>
      </c>
      <c r="E10695" s="3">
        <v>1.012915E-2</v>
      </c>
      <c r="F10695" s="3">
        <v>6.6062979999999998</v>
      </c>
      <c r="G10695" s="3">
        <v>3.8867829999999999</v>
      </c>
      <c r="H10695" s="3">
        <v>-0.46365099999999998</v>
      </c>
    </row>
    <row r="10696" spans="1:8">
      <c r="A10696" s="3" t="s">
        <v>7</v>
      </c>
      <c r="B10696" s="3">
        <v>2011</v>
      </c>
      <c r="C10696" s="3">
        <v>939</v>
      </c>
      <c r="E10696" s="3">
        <v>1.012915E-2</v>
      </c>
      <c r="F10696" s="3">
        <v>6.6062979999999998</v>
      </c>
      <c r="G10696" s="3">
        <v>4.2422060000000004</v>
      </c>
      <c r="H10696" s="3">
        <v>-0.45988459999999998</v>
      </c>
    </row>
    <row r="10697" spans="1:8">
      <c r="A10697" s="3" t="s">
        <v>7</v>
      </c>
      <c r="B10697" s="3">
        <v>2011</v>
      </c>
      <c r="C10697" s="3">
        <v>939</v>
      </c>
      <c r="E10697" s="3">
        <v>1.012915E-2</v>
      </c>
      <c r="F10697" s="3">
        <v>6.6062979999999998</v>
      </c>
      <c r="G10697" s="3">
        <v>4.2377130000000003</v>
      </c>
      <c r="H10697" s="3">
        <v>-0.557203</v>
      </c>
    </row>
    <row r="10698" spans="1:8">
      <c r="A10698" s="3" t="s">
        <v>7</v>
      </c>
      <c r="B10698" s="3">
        <v>2011</v>
      </c>
      <c r="C10698" s="3">
        <v>939</v>
      </c>
      <c r="E10698" s="3">
        <v>1.012915E-2</v>
      </c>
      <c r="F10698" s="3">
        <v>6.6062979999999998</v>
      </c>
      <c r="G10698" s="3">
        <v>4.1789670000000001</v>
      </c>
      <c r="H10698" s="3">
        <v>-5.0543100000000001E-2</v>
      </c>
    </row>
    <row r="10699" spans="1:8">
      <c r="A10699" s="3" t="s">
        <v>7</v>
      </c>
      <c r="B10699" s="3">
        <v>2011</v>
      </c>
      <c r="C10699" s="3">
        <v>939</v>
      </c>
      <c r="E10699" s="3">
        <v>1.012915E-2</v>
      </c>
      <c r="F10699" s="3">
        <v>6.6062979999999998</v>
      </c>
      <c r="G10699" s="3">
        <v>4.2344660000000003</v>
      </c>
      <c r="H10699" s="3">
        <v>-0.1129309</v>
      </c>
    </row>
    <row r="10700" spans="1:8">
      <c r="A10700" s="3" t="s">
        <v>7</v>
      </c>
      <c r="B10700" s="3">
        <v>2011</v>
      </c>
      <c r="C10700" s="3">
        <v>939</v>
      </c>
      <c r="E10700" s="3">
        <v>1.012915E-2</v>
      </c>
      <c r="F10700" s="3">
        <v>6.6062979999999998</v>
      </c>
      <c r="G10700" s="3">
        <v>4.135281</v>
      </c>
      <c r="H10700" s="3">
        <v>-0.29843700000000001</v>
      </c>
    </row>
    <row r="10701" spans="1:8">
      <c r="A10701" s="3" t="s">
        <v>7</v>
      </c>
      <c r="B10701" s="3">
        <v>2011</v>
      </c>
      <c r="C10701" s="3">
        <v>939</v>
      </c>
      <c r="E10701" s="3">
        <v>1.012915E-2</v>
      </c>
      <c r="F10701" s="3">
        <v>6.6062979999999998</v>
      </c>
      <c r="G10701" s="3">
        <v>3.9790480000000001</v>
      </c>
      <c r="H10701" s="3">
        <v>-0.49623980000000001</v>
      </c>
    </row>
    <row r="10702" spans="1:8">
      <c r="A10702" s="3" t="s">
        <v>7</v>
      </c>
      <c r="B10702" s="3">
        <v>2011</v>
      </c>
      <c r="C10702" s="3">
        <v>939</v>
      </c>
      <c r="E10702" s="3">
        <v>1.012915E-2</v>
      </c>
      <c r="F10702" s="3">
        <v>6.6062979999999998</v>
      </c>
      <c r="G10702" s="3">
        <v>3.5156320000000001</v>
      </c>
      <c r="H10702" s="3">
        <v>-0.72260829999999998</v>
      </c>
    </row>
    <row r="10703" spans="1:8">
      <c r="A10703" s="3" t="s">
        <v>7</v>
      </c>
      <c r="B10703" s="3">
        <v>2011</v>
      </c>
      <c r="C10703" s="3">
        <v>939</v>
      </c>
      <c r="E10703" s="3">
        <v>1.012915E-2</v>
      </c>
      <c r="F10703" s="3">
        <v>6.6062979999999998</v>
      </c>
      <c r="G10703" s="3">
        <v>3.419028</v>
      </c>
      <c r="H10703" s="3">
        <v>-0.85371200000000003</v>
      </c>
    </row>
    <row r="10704" spans="1:8">
      <c r="A10704" s="3" t="s">
        <v>7</v>
      </c>
      <c r="B10704" s="3">
        <v>2011</v>
      </c>
      <c r="C10704" s="3">
        <v>939</v>
      </c>
      <c r="E10704" s="3">
        <v>1.012915E-2</v>
      </c>
      <c r="F10704" s="3">
        <v>6.6062979999999998</v>
      </c>
      <c r="G10704" s="3">
        <v>3.1099209999999999</v>
      </c>
      <c r="H10704" s="3">
        <v>-1.1629670000000001</v>
      </c>
    </row>
    <row r="10705" spans="1:8">
      <c r="A10705" s="3" t="s">
        <v>7</v>
      </c>
      <c r="B10705" s="3">
        <v>2011</v>
      </c>
      <c r="C10705" s="3">
        <v>939</v>
      </c>
      <c r="E10705" s="3">
        <v>1.012915E-2</v>
      </c>
      <c r="F10705" s="3">
        <v>6.6062979999999998</v>
      </c>
      <c r="G10705" s="3">
        <v>2.497439</v>
      </c>
      <c r="H10705" s="3">
        <v>-1.3989210000000001</v>
      </c>
    </row>
    <row r="10706" spans="1:8">
      <c r="A10706" s="3" t="s">
        <v>7</v>
      </c>
      <c r="B10706" s="3">
        <v>2012</v>
      </c>
      <c r="C10706" s="3">
        <v>939</v>
      </c>
      <c r="E10706" s="3">
        <v>0.86748272000000004</v>
      </c>
      <c r="F10706" s="3">
        <v>6.1048656000000001</v>
      </c>
      <c r="G10706" s="3">
        <v>3.5818050000000001</v>
      </c>
      <c r="H10706" s="3">
        <v>-1.8153969999999999</v>
      </c>
    </row>
    <row r="10707" spans="1:8">
      <c r="A10707" s="3" t="s">
        <v>7</v>
      </c>
      <c r="B10707" s="3">
        <v>2012</v>
      </c>
      <c r="C10707" s="3">
        <v>939</v>
      </c>
      <c r="E10707" s="3">
        <v>0.86748272000000004</v>
      </c>
      <c r="F10707" s="3">
        <v>6.1048656000000001</v>
      </c>
      <c r="G10707" s="3">
        <v>3.6296780000000002</v>
      </c>
      <c r="H10707" s="3">
        <v>-0.45395819999999998</v>
      </c>
    </row>
    <row r="10708" spans="1:8">
      <c r="A10708" s="3" t="s">
        <v>7</v>
      </c>
      <c r="B10708" s="3">
        <v>2012</v>
      </c>
      <c r="C10708" s="3">
        <v>939</v>
      </c>
      <c r="E10708" s="3">
        <v>0.86748272000000004</v>
      </c>
      <c r="F10708" s="3">
        <v>6.1048656000000001</v>
      </c>
      <c r="G10708" s="3">
        <v>3.50027</v>
      </c>
      <c r="H10708" s="3">
        <v>-0.32710549999999999</v>
      </c>
    </row>
    <row r="10709" spans="1:8">
      <c r="A10709" s="3" t="s">
        <v>7</v>
      </c>
      <c r="B10709" s="3">
        <v>2012</v>
      </c>
      <c r="C10709" s="3">
        <v>939</v>
      </c>
      <c r="E10709" s="3">
        <v>0.86748272000000004</v>
      </c>
      <c r="F10709" s="3">
        <v>6.1048656000000001</v>
      </c>
      <c r="G10709" s="3">
        <v>3.456445</v>
      </c>
      <c r="H10709" s="3">
        <v>-0.27105859999999998</v>
      </c>
    </row>
    <row r="10710" spans="1:8">
      <c r="A10710" s="3" t="s">
        <v>7</v>
      </c>
      <c r="B10710" s="3">
        <v>2012</v>
      </c>
      <c r="C10710" s="3">
        <v>939</v>
      </c>
      <c r="E10710" s="3">
        <v>0.86748272000000004</v>
      </c>
      <c r="F10710" s="3">
        <v>6.1048656000000001</v>
      </c>
      <c r="G10710" s="3">
        <v>3.5408520000000001</v>
      </c>
      <c r="H10710" s="3">
        <v>-0.77431539999999999</v>
      </c>
    </row>
    <row r="10711" spans="1:8">
      <c r="A10711" s="3" t="s">
        <v>7</v>
      </c>
      <c r="B10711" s="3">
        <v>2012</v>
      </c>
      <c r="C10711" s="3">
        <v>939</v>
      </c>
      <c r="E10711" s="3">
        <v>0.86748272000000004</v>
      </c>
      <c r="F10711" s="3">
        <v>6.1048656000000001</v>
      </c>
      <c r="G10711" s="3">
        <v>3.2556050000000001</v>
      </c>
      <c r="H10711" s="3">
        <v>-0.68846949999999996</v>
      </c>
    </row>
    <row r="10712" spans="1:8">
      <c r="A10712" s="3" t="s">
        <v>7</v>
      </c>
      <c r="B10712" s="3">
        <v>2012</v>
      </c>
      <c r="C10712" s="3">
        <v>939</v>
      </c>
      <c r="E10712" s="3">
        <v>0.86748272000000004</v>
      </c>
      <c r="F10712" s="3">
        <v>6.1048656000000001</v>
      </c>
      <c r="G10712" s="3">
        <v>3.0575079999999999</v>
      </c>
      <c r="H10712" s="3">
        <v>-0.64256670000000005</v>
      </c>
    </row>
    <row r="10713" spans="1:8">
      <c r="A10713" s="3" t="s">
        <v>7</v>
      </c>
      <c r="B10713" s="3">
        <v>2012</v>
      </c>
      <c r="C10713" s="3">
        <v>939</v>
      </c>
      <c r="E10713" s="3">
        <v>0.86748272000000004</v>
      </c>
      <c r="F10713" s="3">
        <v>6.1048656000000001</v>
      </c>
      <c r="G10713" s="3">
        <v>3.0916139999999999</v>
      </c>
      <c r="H10713" s="3">
        <v>-0.48087590000000002</v>
      </c>
    </row>
    <row r="10714" spans="1:8">
      <c r="A10714" s="3" t="s">
        <v>7</v>
      </c>
      <c r="B10714" s="3">
        <v>2012</v>
      </c>
      <c r="C10714" s="3">
        <v>939</v>
      </c>
      <c r="E10714" s="3">
        <v>0.86748272000000004</v>
      </c>
      <c r="F10714" s="3">
        <v>6.1048656000000001</v>
      </c>
      <c r="G10714" s="3">
        <v>2.9557220000000002</v>
      </c>
      <c r="H10714" s="3">
        <v>-0.42112179999999999</v>
      </c>
    </row>
    <row r="10715" spans="1:8">
      <c r="A10715" s="3" t="s">
        <v>7</v>
      </c>
      <c r="B10715" s="3">
        <v>2012</v>
      </c>
      <c r="C10715" s="3">
        <v>939</v>
      </c>
      <c r="E10715" s="3">
        <v>0.86748272000000004</v>
      </c>
      <c r="F10715" s="3">
        <v>6.1048656000000001</v>
      </c>
      <c r="G10715" s="3">
        <v>2.8201139999999998</v>
      </c>
      <c r="H10715" s="3">
        <v>-0.34991250000000002</v>
      </c>
    </row>
    <row r="10716" spans="1:8">
      <c r="A10716" s="3" t="s">
        <v>7</v>
      </c>
      <c r="B10716" s="3">
        <v>2012</v>
      </c>
      <c r="C10716" s="3">
        <v>939</v>
      </c>
      <c r="E10716" s="3">
        <v>0.86748272000000004</v>
      </c>
      <c r="F10716" s="3">
        <v>6.1048656000000001</v>
      </c>
      <c r="G10716" s="3">
        <v>2.7971330000000001</v>
      </c>
      <c r="H10716" s="3">
        <v>-0.31505719999999998</v>
      </c>
    </row>
    <row r="10717" spans="1:8">
      <c r="A10717" s="3" t="s">
        <v>7</v>
      </c>
      <c r="B10717" s="3">
        <v>2012</v>
      </c>
      <c r="C10717" s="3">
        <v>939</v>
      </c>
      <c r="E10717" s="3">
        <v>0.86748272000000004</v>
      </c>
      <c r="F10717" s="3">
        <v>6.1048656000000001</v>
      </c>
      <c r="G10717" s="3">
        <v>3.0800969999999999</v>
      </c>
      <c r="H10717" s="3">
        <v>-0.35293859999999999</v>
      </c>
    </row>
    <row r="10718" spans="1:8">
      <c r="A10718" s="3" t="s">
        <v>7</v>
      </c>
      <c r="B10718" s="3">
        <v>2013</v>
      </c>
      <c r="C10718" s="3">
        <v>939</v>
      </c>
      <c r="E10718" s="3">
        <v>-0.50750107</v>
      </c>
      <c r="F10718" s="3">
        <v>9.7641372999999998</v>
      </c>
      <c r="G10718" s="3">
        <v>3.627075</v>
      </c>
      <c r="H10718" s="3">
        <v>-0.39283800000000002</v>
      </c>
    </row>
    <row r="10719" spans="1:8">
      <c r="A10719" s="3" t="s">
        <v>7</v>
      </c>
      <c r="B10719" s="3">
        <v>2013</v>
      </c>
      <c r="C10719" s="3">
        <v>939</v>
      </c>
      <c r="E10719" s="3">
        <v>-0.50750107</v>
      </c>
      <c r="F10719" s="3">
        <v>9.7641372999999998</v>
      </c>
      <c r="G10719" s="3">
        <v>3.6422400000000001</v>
      </c>
      <c r="H10719" s="3">
        <v>-0.96359150000000005</v>
      </c>
    </row>
    <row r="10720" spans="1:8">
      <c r="A10720" s="3" t="s">
        <v>7</v>
      </c>
      <c r="B10720" s="3">
        <v>2013</v>
      </c>
      <c r="C10720" s="3">
        <v>939</v>
      </c>
      <c r="E10720" s="3">
        <v>-0.50750107</v>
      </c>
      <c r="F10720" s="3">
        <v>9.7641372999999998</v>
      </c>
      <c r="G10720" s="3">
        <v>3.715433</v>
      </c>
      <c r="H10720" s="3">
        <v>-0.91719519999999999</v>
      </c>
    </row>
    <row r="10721" spans="1:8">
      <c r="A10721" s="3" t="s">
        <v>7</v>
      </c>
      <c r="B10721" s="3">
        <v>2013</v>
      </c>
      <c r="C10721" s="3">
        <v>939</v>
      </c>
      <c r="E10721" s="3">
        <v>-0.50750107</v>
      </c>
      <c r="F10721" s="3">
        <v>9.7641372999999998</v>
      </c>
      <c r="G10721" s="3">
        <v>3.6054680000000001</v>
      </c>
      <c r="H10721" s="3">
        <v>-0.61276249999999999</v>
      </c>
    </row>
    <row r="10722" spans="1:8">
      <c r="A10722" s="3" t="s">
        <v>7</v>
      </c>
      <c r="B10722" s="3">
        <v>2013</v>
      </c>
      <c r="C10722" s="3">
        <v>939</v>
      </c>
      <c r="E10722" s="3">
        <v>-0.50750107</v>
      </c>
      <c r="F10722" s="3">
        <v>9.7641372999999998</v>
      </c>
      <c r="G10722" s="3">
        <v>3.609877</v>
      </c>
      <c r="H10722" s="3">
        <v>-0.56571510000000003</v>
      </c>
    </row>
    <row r="10723" spans="1:8">
      <c r="A10723" s="3" t="s">
        <v>7</v>
      </c>
      <c r="B10723" s="3">
        <v>2013</v>
      </c>
      <c r="C10723" s="3">
        <v>939</v>
      </c>
      <c r="E10723" s="3">
        <v>-0.50750107</v>
      </c>
      <c r="F10723" s="3">
        <v>9.7641372999999998</v>
      </c>
      <c r="G10723" s="3">
        <v>3.619605</v>
      </c>
      <c r="H10723" s="3">
        <v>-0.23458490000000001</v>
      </c>
    </row>
    <row r="10724" spans="1:8">
      <c r="A10724" s="3" t="s">
        <v>7</v>
      </c>
      <c r="B10724" s="3">
        <v>2013</v>
      </c>
      <c r="C10724" s="3">
        <v>939</v>
      </c>
      <c r="E10724" s="3">
        <v>-0.50750107</v>
      </c>
      <c r="F10724" s="3">
        <v>9.7641372999999998</v>
      </c>
      <c r="G10724" s="3">
        <v>3.4976069999999999</v>
      </c>
      <c r="H10724" s="3">
        <v>-0.1104338</v>
      </c>
    </row>
    <row r="10725" spans="1:8">
      <c r="A10725" s="3" t="s">
        <v>7</v>
      </c>
      <c r="B10725" s="3">
        <v>2013</v>
      </c>
      <c r="C10725" s="3">
        <v>939</v>
      </c>
      <c r="E10725" s="3">
        <v>-0.50750107</v>
      </c>
      <c r="F10725" s="3">
        <v>9.7641372999999998</v>
      </c>
      <c r="G10725" s="3">
        <v>3.5097019999999999</v>
      </c>
      <c r="H10725" s="3">
        <v>-5.9650099999999998E-2</v>
      </c>
    </row>
    <row r="10726" spans="1:8">
      <c r="A10726" s="3" t="s">
        <v>7</v>
      </c>
      <c r="B10726" s="3">
        <v>2013</v>
      </c>
      <c r="C10726" s="3">
        <v>939</v>
      </c>
      <c r="E10726" s="3">
        <v>-0.50750107</v>
      </c>
      <c r="F10726" s="3">
        <v>9.7641372999999998</v>
      </c>
      <c r="G10726" s="3">
        <v>3.4376989999999998</v>
      </c>
      <c r="H10726" s="3">
        <v>-0.12633059999999999</v>
      </c>
    </row>
    <row r="10727" spans="1:8">
      <c r="A10727" s="3" t="s">
        <v>7</v>
      </c>
      <c r="B10727" s="3">
        <v>2013</v>
      </c>
      <c r="C10727" s="3">
        <v>939</v>
      </c>
      <c r="E10727" s="3">
        <v>-0.50750107</v>
      </c>
      <c r="F10727" s="3">
        <v>9.7641372999999998</v>
      </c>
      <c r="G10727" s="3">
        <v>3.4376989999999998</v>
      </c>
      <c r="H10727" s="3">
        <v>2.75684E-2</v>
      </c>
    </row>
    <row r="10728" spans="1:8">
      <c r="A10728" s="3" t="s">
        <v>7</v>
      </c>
      <c r="B10728" s="3">
        <v>2013</v>
      </c>
      <c r="C10728" s="3">
        <v>939</v>
      </c>
      <c r="E10728" s="3">
        <v>-0.50750107</v>
      </c>
      <c r="F10728" s="3">
        <v>9.7641372999999998</v>
      </c>
      <c r="G10728" s="3">
        <v>3.4376989999999998</v>
      </c>
      <c r="H10728" s="3">
        <v>-0.37643159999999998</v>
      </c>
    </row>
    <row r="10729" spans="1:8">
      <c r="A10729" s="3" t="s">
        <v>7</v>
      </c>
      <c r="B10729" s="3">
        <v>2013</v>
      </c>
      <c r="C10729" s="3">
        <v>939</v>
      </c>
      <c r="E10729" s="3">
        <v>-0.50750107</v>
      </c>
      <c r="F10729" s="3">
        <v>9.7641372999999998</v>
      </c>
      <c r="G10729" s="3">
        <v>3.4376989999999998</v>
      </c>
      <c r="H10729" s="3">
        <v>-0.37643159999999998</v>
      </c>
    </row>
    <row r="10730" spans="1:8">
      <c r="A10730" s="3" t="s">
        <v>7</v>
      </c>
      <c r="B10730" s="3">
        <v>2014</v>
      </c>
      <c r="C10730" s="3">
        <v>939</v>
      </c>
      <c r="E10730" s="3">
        <v>-0.37453683999999998</v>
      </c>
      <c r="F10730" s="3">
        <v>10.162141999999999</v>
      </c>
      <c r="G10730" s="3">
        <v>3.5380950000000002</v>
      </c>
      <c r="H10730" s="3">
        <v>-0.37643159999999998</v>
      </c>
    </row>
    <row r="10731" spans="1:8">
      <c r="A10731" s="3" t="s">
        <v>7</v>
      </c>
      <c r="B10731" s="3">
        <v>2014</v>
      </c>
      <c r="C10731" s="3">
        <v>939</v>
      </c>
      <c r="E10731" s="3">
        <v>-0.37453683999999998</v>
      </c>
      <c r="F10731" s="3">
        <v>10.162141999999999</v>
      </c>
      <c r="G10731" s="3">
        <v>3.3951169999999999</v>
      </c>
      <c r="H10731" s="3">
        <v>-2.1087100000000001E-2</v>
      </c>
    </row>
    <row r="10732" spans="1:8">
      <c r="A10732" s="3" t="s">
        <v>7</v>
      </c>
      <c r="B10732" s="3">
        <v>2014</v>
      </c>
      <c r="C10732" s="3">
        <v>939</v>
      </c>
      <c r="E10732" s="3">
        <v>-0.37453683999999998</v>
      </c>
      <c r="F10732" s="3">
        <v>10.162141999999999</v>
      </c>
      <c r="G10732" s="3">
        <v>3.3296260000000002</v>
      </c>
      <c r="H10732" s="3">
        <v>5.3021600000000002E-2</v>
      </c>
    </row>
    <row r="10733" spans="1:8">
      <c r="A10733" s="3" t="s">
        <v>7</v>
      </c>
      <c r="B10733" s="3">
        <v>2014</v>
      </c>
      <c r="C10733" s="3">
        <v>939</v>
      </c>
      <c r="E10733" s="3">
        <v>-0.37453683999999998</v>
      </c>
      <c r="F10733" s="3">
        <v>10.162141999999999</v>
      </c>
      <c r="G10733" s="3">
        <v>3.024562</v>
      </c>
      <c r="H10733" s="3">
        <v>0.1051391</v>
      </c>
    </row>
    <row r="10734" spans="1:8">
      <c r="A10734" s="3" t="s">
        <v>7</v>
      </c>
      <c r="B10734" s="3">
        <v>2014</v>
      </c>
      <c r="C10734" s="3">
        <v>939</v>
      </c>
      <c r="E10734" s="3">
        <v>-0.37453683999999998</v>
      </c>
      <c r="F10734" s="3">
        <v>10.162141999999999</v>
      </c>
      <c r="G10734" s="3">
        <v>2.8569300000000002</v>
      </c>
      <c r="H10734" s="3">
        <v>6.8709400000000004E-2</v>
      </c>
    </row>
    <row r="10735" spans="1:8">
      <c r="A10735" s="3" t="s">
        <v>7</v>
      </c>
      <c r="B10735" s="3">
        <v>2014</v>
      </c>
      <c r="C10735" s="3">
        <v>939</v>
      </c>
      <c r="E10735" s="3">
        <v>-0.37453683999999998</v>
      </c>
      <c r="F10735" s="3">
        <v>10.162141999999999</v>
      </c>
      <c r="G10735" s="3">
        <v>2.8142960000000001</v>
      </c>
      <c r="H10735" s="3">
        <v>0.24600250000000001</v>
      </c>
    </row>
    <row r="10736" spans="1:8">
      <c r="A10736" s="3" t="s">
        <v>7</v>
      </c>
      <c r="B10736" s="3">
        <v>2014</v>
      </c>
      <c r="C10736" s="3">
        <v>939</v>
      </c>
      <c r="E10736" s="3">
        <v>-0.37453683999999998</v>
      </c>
      <c r="F10736" s="3">
        <v>10.162141999999999</v>
      </c>
      <c r="G10736" s="3">
        <v>2.3510179999999998</v>
      </c>
      <c r="H10736" s="3">
        <v>0.39938760000000001</v>
      </c>
    </row>
    <row r="10737" spans="1:8">
      <c r="A10737" s="3" t="s">
        <v>7</v>
      </c>
      <c r="B10737" s="3">
        <v>2014</v>
      </c>
      <c r="C10737" s="3">
        <v>939</v>
      </c>
      <c r="E10737" s="3">
        <v>-0.37453683999999998</v>
      </c>
      <c r="F10737" s="3">
        <v>10.162141999999999</v>
      </c>
      <c r="G10737" s="3">
        <v>2.6398100000000002</v>
      </c>
      <c r="H10737" s="3">
        <v>0.72356560000000003</v>
      </c>
    </row>
    <row r="10738" spans="1:8">
      <c r="A10738" s="3" t="s">
        <v>7</v>
      </c>
      <c r="B10738" s="3">
        <v>2014</v>
      </c>
      <c r="C10738" s="3">
        <v>939</v>
      </c>
      <c r="E10738" s="3">
        <v>-0.37453683999999998</v>
      </c>
      <c r="F10738" s="3">
        <v>10.162141999999999</v>
      </c>
      <c r="G10738" s="3">
        <v>2.4959699999999998</v>
      </c>
      <c r="H10738" s="3">
        <v>0.61308689999999999</v>
      </c>
    </row>
    <row r="10739" spans="1:8">
      <c r="A10739" s="3" t="s">
        <v>7</v>
      </c>
      <c r="B10739" s="3">
        <v>2014</v>
      </c>
      <c r="C10739" s="3">
        <v>939</v>
      </c>
      <c r="E10739" s="3">
        <v>-0.37453683999999998</v>
      </c>
      <c r="F10739" s="3">
        <v>10.162141999999999</v>
      </c>
      <c r="G10739" s="3">
        <v>2.4119410000000001</v>
      </c>
      <c r="H10739" s="3">
        <v>0.50139920000000004</v>
      </c>
    </row>
    <row r="10740" spans="1:8">
      <c r="A10740" s="3" t="s">
        <v>7</v>
      </c>
      <c r="B10740" s="3">
        <v>2014</v>
      </c>
      <c r="C10740" s="3">
        <v>939</v>
      </c>
      <c r="E10740" s="3">
        <v>-0.37453683999999998</v>
      </c>
      <c r="F10740" s="3">
        <v>10.162141999999999</v>
      </c>
      <c r="G10740" s="3">
        <v>2.5661649999999998</v>
      </c>
      <c r="H10740" s="3">
        <v>4.3398199999999998E-2</v>
      </c>
    </row>
    <row r="10741" spans="1:8">
      <c r="A10741" s="3" t="s">
        <v>7</v>
      </c>
      <c r="B10741" s="3">
        <v>2014</v>
      </c>
      <c r="C10741" s="3">
        <v>939</v>
      </c>
      <c r="E10741" s="3">
        <v>-0.37453683999999998</v>
      </c>
      <c r="F10741" s="3">
        <v>10.162141999999999</v>
      </c>
      <c r="G10741" s="3">
        <v>2.5007320000000002</v>
      </c>
      <c r="H10741" s="3">
        <v>-3.5192399999999999E-2</v>
      </c>
    </row>
    <row r="10742" spans="1:8">
      <c r="A10742" s="3" t="s">
        <v>7</v>
      </c>
      <c r="B10742" s="3">
        <v>2015</v>
      </c>
      <c r="C10742" s="3">
        <v>939</v>
      </c>
      <c r="E10742" s="3">
        <v>0.61832469999999995</v>
      </c>
      <c r="F10742" s="3">
        <v>10.554515</v>
      </c>
      <c r="G10742" s="3">
        <v>3.1925129999999999</v>
      </c>
      <c r="H10742" s="3">
        <v>-9.0804999999999997E-2</v>
      </c>
    </row>
    <row r="10743" spans="1:8">
      <c r="A10743" s="3" t="s">
        <v>7</v>
      </c>
      <c r="B10743" s="3">
        <v>2015</v>
      </c>
      <c r="C10743" s="3">
        <v>939</v>
      </c>
      <c r="E10743" s="3">
        <v>0.61832469999999995</v>
      </c>
      <c r="F10743" s="3">
        <v>10.554515</v>
      </c>
      <c r="G10743" s="3">
        <v>2.9447000000000001</v>
      </c>
      <c r="H10743" s="3">
        <v>8.8135999999999996E-3</v>
      </c>
    </row>
    <row r="10744" spans="1:8">
      <c r="A10744" s="3" t="s">
        <v>7</v>
      </c>
      <c r="B10744" s="3">
        <v>2015</v>
      </c>
      <c r="C10744" s="3">
        <v>939</v>
      </c>
      <c r="E10744" s="3">
        <v>0.61832469999999995</v>
      </c>
      <c r="F10744" s="3">
        <v>10.554515</v>
      </c>
      <c r="G10744" s="3">
        <v>2.919038</v>
      </c>
      <c r="H10744" s="3">
        <v>0.15532570000000001</v>
      </c>
    </row>
    <row r="10745" spans="1:8">
      <c r="A10745" s="3" t="s">
        <v>7</v>
      </c>
      <c r="B10745" s="3">
        <v>2015</v>
      </c>
      <c r="C10745" s="3">
        <v>939</v>
      </c>
      <c r="E10745" s="3">
        <v>0.61832469999999995</v>
      </c>
      <c r="F10745" s="3">
        <v>10.554515</v>
      </c>
      <c r="G10745" s="3">
        <v>2.7836240000000001</v>
      </c>
      <c r="H10745" s="3">
        <v>0.17610229999999999</v>
      </c>
    </row>
    <row r="10746" spans="1:8">
      <c r="A10746" s="3" t="s">
        <v>7</v>
      </c>
      <c r="B10746" s="3">
        <v>2015</v>
      </c>
      <c r="C10746" s="3">
        <v>939</v>
      </c>
      <c r="E10746" s="3">
        <v>0.61832469999999995</v>
      </c>
      <c r="F10746" s="3">
        <v>10.554515</v>
      </c>
      <c r="G10746" s="3">
        <v>2.8329789999999999</v>
      </c>
      <c r="H10746" s="3">
        <v>-0.25281150000000002</v>
      </c>
    </row>
    <row r="10747" spans="1:8">
      <c r="A10747" s="3" t="s">
        <v>7</v>
      </c>
      <c r="B10747" s="3">
        <v>2015</v>
      </c>
      <c r="C10747" s="3">
        <v>939</v>
      </c>
      <c r="E10747" s="3">
        <v>0.61832469999999995</v>
      </c>
      <c r="F10747" s="3">
        <v>10.554515</v>
      </c>
      <c r="G10747" s="3">
        <v>2.7693099999999999</v>
      </c>
      <c r="H10747" s="3">
        <v>-0.174926</v>
      </c>
    </row>
    <row r="10748" spans="1:8">
      <c r="A10748" s="3" t="s">
        <v>7</v>
      </c>
      <c r="B10748" s="3">
        <v>2015</v>
      </c>
      <c r="C10748" s="3">
        <v>939</v>
      </c>
      <c r="E10748" s="3">
        <v>0.61832469999999995</v>
      </c>
      <c r="F10748" s="3">
        <v>10.554515</v>
      </c>
      <c r="G10748" s="3">
        <v>2.9116</v>
      </c>
      <c r="H10748" s="3">
        <v>-0.16408149999999999</v>
      </c>
    </row>
    <row r="10749" spans="1:8">
      <c r="A10749" s="3" t="s">
        <v>7</v>
      </c>
      <c r="B10749" s="3">
        <v>2015</v>
      </c>
      <c r="C10749" s="3">
        <v>939</v>
      </c>
      <c r="E10749" s="3">
        <v>0.61832469999999995</v>
      </c>
      <c r="F10749" s="3">
        <v>10.554515</v>
      </c>
      <c r="G10749" s="3">
        <v>2.917624</v>
      </c>
      <c r="H10749" s="3">
        <v>2.4537799999999999E-2</v>
      </c>
    </row>
    <row r="10750" spans="1:8">
      <c r="A10750" s="3" t="s">
        <v>7</v>
      </c>
      <c r="B10750" s="3">
        <v>2015</v>
      </c>
      <c r="C10750" s="3">
        <v>939</v>
      </c>
      <c r="E10750" s="3">
        <v>0.61832469999999995</v>
      </c>
      <c r="F10750" s="3">
        <v>10.554515</v>
      </c>
      <c r="G10750" s="3">
        <v>2.9222990000000002</v>
      </c>
      <c r="H10750" s="3">
        <v>1.153E-4</v>
      </c>
    </row>
    <row r="10751" spans="1:8">
      <c r="A10751" s="3" t="s">
        <v>7</v>
      </c>
      <c r="B10751" s="3">
        <v>2015</v>
      </c>
      <c r="C10751" s="3">
        <v>939</v>
      </c>
      <c r="E10751" s="3">
        <v>0.61832469999999995</v>
      </c>
      <c r="F10751" s="3">
        <v>10.554515</v>
      </c>
      <c r="G10751" s="3">
        <v>2.8177370000000002</v>
      </c>
      <c r="H10751" s="3">
        <v>-0.10205069999999999</v>
      </c>
    </row>
    <row r="10752" spans="1:8">
      <c r="A10752" s="3" t="s">
        <v>7</v>
      </c>
      <c r="B10752" s="3">
        <v>2015</v>
      </c>
      <c r="C10752" s="3">
        <v>939</v>
      </c>
      <c r="E10752" s="3">
        <v>0.61832469999999995</v>
      </c>
      <c r="F10752" s="3">
        <v>10.554515</v>
      </c>
      <c r="G10752" s="3">
        <v>2.738874</v>
      </c>
      <c r="H10752" s="3">
        <v>-0.3027726</v>
      </c>
    </row>
    <row r="10753" spans="1:8">
      <c r="A10753" s="3" t="s">
        <v>7</v>
      </c>
      <c r="B10753" s="3">
        <v>2015</v>
      </c>
      <c r="C10753" s="3">
        <v>939</v>
      </c>
      <c r="E10753" s="3">
        <v>0.61832469999999995</v>
      </c>
      <c r="F10753" s="3">
        <v>10.554515</v>
      </c>
      <c r="G10753" s="3">
        <v>2.605826</v>
      </c>
      <c r="H10753" s="3">
        <v>-0.25075960000000003</v>
      </c>
    </row>
    <row r="10754" spans="1:8">
      <c r="A10754" s="3" t="s">
        <v>7</v>
      </c>
      <c r="B10754" s="3">
        <v>2016</v>
      </c>
      <c r="C10754" s="3">
        <v>939</v>
      </c>
      <c r="E10754" s="3">
        <v>0.31829622000000002</v>
      </c>
      <c r="F10754" s="3">
        <v>9.9960450999999999</v>
      </c>
      <c r="G10754" s="3">
        <v>2.88687</v>
      </c>
      <c r="H10754" s="3">
        <v>-0.14773349999999999</v>
      </c>
    </row>
    <row r="10755" spans="1:8">
      <c r="A10755" s="3" t="s">
        <v>7</v>
      </c>
      <c r="B10755" s="3">
        <v>2016</v>
      </c>
      <c r="C10755" s="3">
        <v>939</v>
      </c>
      <c r="E10755" s="3">
        <v>0.31829622000000002</v>
      </c>
      <c r="F10755" s="3">
        <v>9.9960450999999999</v>
      </c>
      <c r="G10755" s="3">
        <v>2.8492259999999998</v>
      </c>
      <c r="H10755" s="3">
        <v>-3.81301E-2</v>
      </c>
    </row>
    <row r="10756" spans="1:8">
      <c r="A10756" s="3" t="s">
        <v>7</v>
      </c>
      <c r="B10756" s="3">
        <v>2016</v>
      </c>
      <c r="C10756" s="3">
        <v>939</v>
      </c>
      <c r="E10756" s="3">
        <v>0.31829622000000002</v>
      </c>
      <c r="F10756" s="3">
        <v>9.9960450999999999</v>
      </c>
      <c r="G10756" s="3">
        <v>2.7919649999999998</v>
      </c>
      <c r="H10756" s="3">
        <v>1.1986399999999999E-2</v>
      </c>
    </row>
    <row r="10757" spans="1:8">
      <c r="A10757" s="3" t="s">
        <v>7</v>
      </c>
      <c r="B10757" s="3">
        <v>2016</v>
      </c>
      <c r="C10757" s="3">
        <v>939</v>
      </c>
      <c r="E10757" s="3">
        <v>0.31829622000000002</v>
      </c>
      <c r="F10757" s="3">
        <v>9.9960450999999999</v>
      </c>
      <c r="G10757" s="3">
        <v>2.6784159999999999</v>
      </c>
      <c r="H10757" s="3">
        <v>7.1816500000000005E-2</v>
      </c>
    </row>
    <row r="10758" spans="1:8">
      <c r="A10758" s="3" t="s">
        <v>7</v>
      </c>
      <c r="B10758" s="3">
        <v>2016</v>
      </c>
      <c r="C10758" s="3">
        <v>939</v>
      </c>
      <c r="E10758" s="3">
        <v>0.31829622000000002</v>
      </c>
      <c r="F10758" s="3">
        <v>9.9960450999999999</v>
      </c>
      <c r="G10758" s="3">
        <v>2.5723950000000002</v>
      </c>
      <c r="H10758" s="3">
        <v>0.2098564</v>
      </c>
    </row>
    <row r="10759" spans="1:8">
      <c r="A10759" s="3" t="s">
        <v>7</v>
      </c>
      <c r="B10759" s="3">
        <v>2016</v>
      </c>
      <c r="C10759" s="3">
        <v>939</v>
      </c>
      <c r="E10759" s="3">
        <v>0.31829622000000002</v>
      </c>
      <c r="F10759" s="3">
        <v>9.9960450999999999</v>
      </c>
      <c r="G10759" s="3">
        <v>2.5136620000000001</v>
      </c>
      <c r="H10759" s="3">
        <v>0.18693409999999999</v>
      </c>
    </row>
    <row r="10760" spans="1:8">
      <c r="A10760" s="3" t="s">
        <v>7</v>
      </c>
      <c r="B10760" s="3">
        <v>2016</v>
      </c>
      <c r="C10760" s="3">
        <v>939</v>
      </c>
      <c r="E10760" s="3">
        <v>0.31829622000000002</v>
      </c>
      <c r="F10760" s="3">
        <v>9.9960450999999999</v>
      </c>
      <c r="G10760" s="3">
        <v>2.5217589999999999</v>
      </c>
      <c r="H10760" s="3">
        <v>0.30287599999999998</v>
      </c>
    </row>
    <row r="10761" spans="1:8">
      <c r="A10761" s="3" t="s">
        <v>7</v>
      </c>
      <c r="B10761" s="3">
        <v>2016</v>
      </c>
      <c r="C10761" s="3">
        <v>939</v>
      </c>
      <c r="E10761" s="3">
        <v>0.31829622000000002</v>
      </c>
      <c r="F10761" s="3">
        <v>9.9960450999999999</v>
      </c>
      <c r="G10761" s="3">
        <v>2.5206179999999998</v>
      </c>
      <c r="H10761" s="3">
        <v>0.33759689999999998</v>
      </c>
    </row>
    <row r="10762" spans="1:8">
      <c r="A10762" s="3" t="s">
        <v>7</v>
      </c>
      <c r="B10762" s="3">
        <v>2016</v>
      </c>
      <c r="C10762" s="3">
        <v>939</v>
      </c>
      <c r="E10762" s="3">
        <v>0.31829622000000002</v>
      </c>
      <c r="F10762" s="3">
        <v>9.9960450999999999</v>
      </c>
      <c r="G10762" s="3">
        <v>2.4882270000000002</v>
      </c>
      <c r="H10762" s="3">
        <v>0.38518819999999998</v>
      </c>
    </row>
    <row r="10763" spans="1:8">
      <c r="A10763" s="3" t="s">
        <v>7</v>
      </c>
      <c r="B10763" s="3">
        <v>2016</v>
      </c>
      <c r="C10763" s="3">
        <v>939</v>
      </c>
      <c r="E10763" s="3">
        <v>0.31829622000000002</v>
      </c>
      <c r="F10763" s="3">
        <v>9.9960450999999999</v>
      </c>
      <c r="G10763" s="3">
        <v>2.4735909999999999</v>
      </c>
      <c r="H10763" s="3">
        <v>0.48601699999999998</v>
      </c>
    </row>
    <row r="10764" spans="1:8">
      <c r="A10764" s="3" t="s">
        <v>7</v>
      </c>
      <c r="B10764" s="3">
        <v>2016</v>
      </c>
      <c r="C10764" s="3">
        <v>939</v>
      </c>
      <c r="E10764" s="3">
        <v>0.31829622000000002</v>
      </c>
      <c r="F10764" s="3">
        <v>9.9960450999999999</v>
      </c>
      <c r="G10764" s="3">
        <v>2.4224640000000002</v>
      </c>
      <c r="H10764" s="3">
        <v>0.2204594</v>
      </c>
    </row>
    <row r="10765" spans="1:8">
      <c r="A10765" s="3" t="s">
        <v>7</v>
      </c>
      <c r="B10765" s="3">
        <v>2016</v>
      </c>
      <c r="C10765" s="3">
        <v>939</v>
      </c>
      <c r="E10765" s="3">
        <v>0.31829622000000002</v>
      </c>
      <c r="F10765" s="3">
        <v>9.9960450999999999</v>
      </c>
      <c r="G10765" s="3">
        <v>2.25224</v>
      </c>
      <c r="H10765" s="3">
        <v>0.261326</v>
      </c>
    </row>
    <row r="10766" spans="1:8">
      <c r="A10766" s="3" t="s">
        <v>7</v>
      </c>
      <c r="B10766" s="3">
        <v>2017</v>
      </c>
      <c r="C10766" s="3">
        <v>939</v>
      </c>
      <c r="E10766" s="3">
        <v>5.3366700000000003E-2</v>
      </c>
      <c r="F10766" s="3">
        <v>9.9131479000000002</v>
      </c>
      <c r="G10766" s="3">
        <v>2.7472430000000001</v>
      </c>
      <c r="H10766" s="3">
        <v>0.20991779999999999</v>
      </c>
    </row>
    <row r="10767" spans="1:8">
      <c r="A10767" s="3" t="s">
        <v>7</v>
      </c>
      <c r="B10767" s="3">
        <v>2017</v>
      </c>
      <c r="C10767" s="3">
        <v>939</v>
      </c>
      <c r="E10767" s="3">
        <v>5.3366700000000003E-2</v>
      </c>
      <c r="F10767" s="3">
        <v>9.9131479000000002</v>
      </c>
      <c r="G10767" s="3">
        <v>2.791874</v>
      </c>
      <c r="H10767" s="3">
        <v>0.2462773</v>
      </c>
    </row>
    <row r="10768" spans="1:8">
      <c r="A10768" s="3" t="s">
        <v>7</v>
      </c>
      <c r="B10768" s="3">
        <v>2017</v>
      </c>
      <c r="C10768" s="3">
        <v>939</v>
      </c>
      <c r="E10768" s="3">
        <v>5.3366700000000003E-2</v>
      </c>
      <c r="F10768" s="3">
        <v>9.9131479000000002</v>
      </c>
      <c r="G10768" s="3">
        <v>2.79183</v>
      </c>
      <c r="H10768" s="3">
        <v>0.21644840000000001</v>
      </c>
    </row>
    <row r="10769" spans="1:8">
      <c r="A10769" s="3" t="s">
        <v>7</v>
      </c>
      <c r="B10769" s="3">
        <v>2017</v>
      </c>
      <c r="C10769" s="3">
        <v>939</v>
      </c>
      <c r="E10769" s="3">
        <v>5.3366700000000003E-2</v>
      </c>
      <c r="F10769" s="3">
        <v>9.9131479000000002</v>
      </c>
      <c r="G10769" s="3">
        <v>2.7847089999999999</v>
      </c>
      <c r="H10769" s="3">
        <v>0.18785879999999999</v>
      </c>
    </row>
    <row r="10770" spans="1:8">
      <c r="A10770" s="3" t="s">
        <v>7</v>
      </c>
      <c r="B10770" s="3">
        <v>2017</v>
      </c>
      <c r="C10770" s="3">
        <v>939</v>
      </c>
      <c r="E10770" s="3">
        <v>5.3366700000000003E-2</v>
      </c>
      <c r="F10770" s="3">
        <v>9.9131479000000002</v>
      </c>
      <c r="G10770" s="3">
        <v>2.8248899999999999</v>
      </c>
      <c r="H10770" s="3">
        <v>0.60987230000000003</v>
      </c>
    </row>
    <row r="10771" spans="1:8">
      <c r="A10771" s="3" t="s">
        <v>7</v>
      </c>
      <c r="B10771" s="3">
        <v>2017</v>
      </c>
      <c r="C10771" s="3">
        <v>939</v>
      </c>
      <c r="E10771" s="3">
        <v>5.3366700000000003E-2</v>
      </c>
      <c r="F10771" s="3">
        <v>9.9131479000000002</v>
      </c>
      <c r="G10771" s="3">
        <v>2.7454350000000001</v>
      </c>
      <c r="H10771" s="3">
        <v>0.59108360000000004</v>
      </c>
    </row>
    <row r="10772" spans="1:8">
      <c r="A10772" s="3" t="s">
        <v>7</v>
      </c>
      <c r="B10772" s="3">
        <v>2017</v>
      </c>
      <c r="C10772" s="3">
        <v>939</v>
      </c>
      <c r="E10772" s="3">
        <v>5.3366700000000003E-2</v>
      </c>
      <c r="F10772" s="3">
        <v>9.9131479000000002</v>
      </c>
      <c r="G10772" s="3">
        <v>2.7880889999999998</v>
      </c>
      <c r="H10772" s="3">
        <v>0.47459509999999999</v>
      </c>
    </row>
    <row r="10773" spans="1:8">
      <c r="A10773" s="3" t="s">
        <v>7</v>
      </c>
      <c r="B10773" s="3">
        <v>2017</v>
      </c>
      <c r="C10773" s="3">
        <v>939</v>
      </c>
      <c r="E10773" s="3">
        <v>5.3366700000000003E-2</v>
      </c>
      <c r="F10773" s="3">
        <v>9.9131479000000002</v>
      </c>
      <c r="G10773" s="3">
        <v>2.913821</v>
      </c>
      <c r="H10773" s="3">
        <v>0.32519130000000002</v>
      </c>
    </row>
    <row r="10774" spans="1:8">
      <c r="A10774" s="3" t="s">
        <v>7</v>
      </c>
      <c r="B10774" s="3">
        <v>2017</v>
      </c>
      <c r="C10774" s="3">
        <v>939</v>
      </c>
      <c r="E10774" s="3">
        <v>5.3366700000000003E-2</v>
      </c>
      <c r="F10774" s="3">
        <v>9.9131479000000002</v>
      </c>
      <c r="G10774" s="3">
        <v>2.990793</v>
      </c>
      <c r="H10774" s="3">
        <v>0.1500879</v>
      </c>
    </row>
    <row r="10775" spans="1:8">
      <c r="A10775" s="3" t="s">
        <v>7</v>
      </c>
      <c r="B10775" s="3">
        <v>2017</v>
      </c>
      <c r="C10775" s="3">
        <v>939</v>
      </c>
      <c r="E10775" s="3">
        <v>5.3366700000000003E-2</v>
      </c>
      <c r="F10775" s="3">
        <v>9.9131479000000002</v>
      </c>
      <c r="G10775" s="3">
        <v>2.9017469999999999</v>
      </c>
      <c r="H10775" s="3">
        <v>-0.2389589</v>
      </c>
    </row>
    <row r="10776" spans="1:8">
      <c r="A10776" s="3" t="s">
        <v>7</v>
      </c>
      <c r="B10776" s="3">
        <v>2017</v>
      </c>
      <c r="C10776" s="3">
        <v>939</v>
      </c>
      <c r="E10776" s="3">
        <v>5.3366700000000003E-2</v>
      </c>
      <c r="F10776" s="3">
        <v>9.9131479000000002</v>
      </c>
      <c r="G10776" s="3">
        <v>3.018014</v>
      </c>
      <c r="H10776" s="3">
        <v>8.1772800000000007E-2</v>
      </c>
    </row>
    <row r="10777" spans="1:8">
      <c r="A10777" s="3" t="s">
        <v>7</v>
      </c>
      <c r="B10777" s="3">
        <v>2017</v>
      </c>
      <c r="C10777" s="3">
        <v>939</v>
      </c>
      <c r="E10777" s="3">
        <v>5.3366700000000003E-2</v>
      </c>
      <c r="F10777" s="3">
        <v>9.9131479000000002</v>
      </c>
      <c r="G10777" s="3">
        <v>3.0834079999999999</v>
      </c>
      <c r="H10777" s="3">
        <v>-3.9222199999999999E-2</v>
      </c>
    </row>
    <row r="10778" spans="1:8">
      <c r="A10778" s="3" t="s">
        <v>7</v>
      </c>
      <c r="B10778" s="3">
        <v>2018</v>
      </c>
      <c r="C10778" s="3">
        <v>939</v>
      </c>
      <c r="E10778" s="3">
        <v>0.13221225</v>
      </c>
      <c r="F10778" s="3">
        <v>9.1119242000000007</v>
      </c>
      <c r="G10778" s="3">
        <v>2.9029959999999999</v>
      </c>
      <c r="H10778" s="3">
        <v>-7.7741099999999994E-2</v>
      </c>
    </row>
    <row r="10779" spans="1:8">
      <c r="A10779" s="3" t="s">
        <v>7</v>
      </c>
      <c r="B10779" s="3">
        <v>2018</v>
      </c>
      <c r="C10779" s="3">
        <v>939</v>
      </c>
      <c r="E10779" s="3">
        <v>0.13221225</v>
      </c>
      <c r="F10779" s="3">
        <v>9.1119242000000007</v>
      </c>
      <c r="G10779" s="3">
        <v>2.9989759999999999</v>
      </c>
      <c r="H10779" s="3">
        <v>0.23249</v>
      </c>
    </row>
    <row r="10780" spans="1:8">
      <c r="A10780" s="3" t="s">
        <v>7</v>
      </c>
      <c r="B10780" s="3">
        <v>2018</v>
      </c>
      <c r="C10780" s="3">
        <v>939</v>
      </c>
      <c r="E10780" s="3">
        <v>0.13221225</v>
      </c>
      <c r="F10780" s="3">
        <v>9.1119242000000007</v>
      </c>
      <c r="G10780" s="3">
        <v>3.079691</v>
      </c>
      <c r="H10780" s="3">
        <v>0.203296</v>
      </c>
    </row>
    <row r="10781" spans="1:8">
      <c r="A10781" s="3" t="s">
        <v>7</v>
      </c>
      <c r="B10781" s="3">
        <v>2018</v>
      </c>
      <c r="C10781" s="3">
        <v>939</v>
      </c>
      <c r="E10781" s="3">
        <v>0.13221225</v>
      </c>
      <c r="F10781" s="3">
        <v>9.1119242000000007</v>
      </c>
      <c r="G10781" s="3">
        <v>3.101702</v>
      </c>
      <c r="H10781" s="3">
        <v>0.16925899999999999</v>
      </c>
    </row>
    <row r="10782" spans="1:8">
      <c r="A10782" s="3" t="s">
        <v>7</v>
      </c>
      <c r="B10782" s="3">
        <v>2018</v>
      </c>
      <c r="C10782" s="3">
        <v>939</v>
      </c>
      <c r="E10782" s="3">
        <v>0.13221225</v>
      </c>
      <c r="F10782" s="3">
        <v>9.1119242000000007</v>
      </c>
      <c r="G10782" s="3">
        <v>3.0852210000000002</v>
      </c>
      <c r="H10782" s="3">
        <v>6.2319999999999997E-3</v>
      </c>
    </row>
    <row r="10783" spans="1:8">
      <c r="A10783" s="3" t="s">
        <v>7</v>
      </c>
      <c r="B10783" s="3">
        <v>2018</v>
      </c>
      <c r="C10783" s="3">
        <v>939</v>
      </c>
      <c r="E10783" s="3">
        <v>0.13221225</v>
      </c>
      <c r="F10783" s="3">
        <v>9.1119242000000007</v>
      </c>
      <c r="G10783" s="3">
        <v>3.0824029999999998</v>
      </c>
      <c r="H10783" s="3">
        <v>-6.4942000000000003E-3</v>
      </c>
    </row>
    <row r="10784" spans="1:8">
      <c r="A10784" s="3" t="s">
        <v>7</v>
      </c>
      <c r="B10784" s="3">
        <v>2018</v>
      </c>
      <c r="C10784" s="3">
        <v>939</v>
      </c>
      <c r="E10784" s="3">
        <v>0.13221225</v>
      </c>
      <c r="F10784" s="3">
        <v>9.1119242000000007</v>
      </c>
      <c r="G10784" s="3">
        <v>3.0589270000000002</v>
      </c>
      <c r="H10784" s="3">
        <v>-2.9643300000000001E-2</v>
      </c>
    </row>
    <row r="10785" spans="1:8">
      <c r="A10785" s="3" t="s">
        <v>7</v>
      </c>
      <c r="B10785" s="3">
        <v>2018</v>
      </c>
      <c r="C10785" s="3">
        <v>939</v>
      </c>
      <c r="E10785" s="3">
        <v>0.13221225</v>
      </c>
      <c r="F10785" s="3">
        <v>9.1119242000000007</v>
      </c>
      <c r="G10785" s="3">
        <v>3.062138</v>
      </c>
      <c r="H10785" s="3">
        <v>-3.2585999999999997E-2</v>
      </c>
    </row>
    <row r="10786" spans="1:8">
      <c r="A10786" s="3" t="s">
        <v>7</v>
      </c>
      <c r="B10786" s="3">
        <v>2018</v>
      </c>
      <c r="C10786" s="3">
        <v>939</v>
      </c>
      <c r="E10786" s="3">
        <v>0.13221225</v>
      </c>
      <c r="F10786" s="3">
        <v>9.1119242000000007</v>
      </c>
      <c r="G10786" s="3">
        <v>3.320649</v>
      </c>
      <c r="H10786" s="3">
        <v>-4.9097599999999998E-2</v>
      </c>
    </row>
    <row r="10787" spans="1:8">
      <c r="A10787" s="3" t="s">
        <v>7</v>
      </c>
      <c r="B10787" s="3">
        <v>2018</v>
      </c>
      <c r="C10787" s="3">
        <v>939</v>
      </c>
      <c r="E10787" s="3">
        <v>0.13221225</v>
      </c>
      <c r="F10787" s="3">
        <v>9.1119242000000007</v>
      </c>
      <c r="G10787" s="3">
        <v>3.1743969999999999</v>
      </c>
      <c r="H10787" s="3">
        <v>2.1704500000000002E-2</v>
      </c>
    </row>
    <row r="10788" spans="1:8">
      <c r="A10788" s="3" t="s">
        <v>7</v>
      </c>
      <c r="B10788" s="3">
        <v>2018</v>
      </c>
      <c r="C10788" s="3">
        <v>939</v>
      </c>
      <c r="E10788" s="3">
        <v>0.13221225</v>
      </c>
      <c r="F10788" s="3">
        <v>9.1119242000000007</v>
      </c>
      <c r="G10788" s="3">
        <v>3.1514489999999999</v>
      </c>
      <c r="H10788" s="3">
        <v>-0.79380269999999997</v>
      </c>
    </row>
    <row r="10789" spans="1:8">
      <c r="A10789" s="3" t="s">
        <v>7</v>
      </c>
      <c r="B10789" s="3">
        <v>2018</v>
      </c>
      <c r="C10789" s="3">
        <v>939</v>
      </c>
      <c r="E10789" s="3">
        <v>0.13221225</v>
      </c>
      <c r="F10789" s="3">
        <v>9.1119242000000007</v>
      </c>
      <c r="G10789" s="3">
        <v>3.1560100000000002</v>
      </c>
      <c r="H10789" s="3">
        <v>-0.71904520000000005</v>
      </c>
    </row>
    <row r="10790" spans="1:8">
      <c r="A10790" s="3" t="s">
        <v>7</v>
      </c>
      <c r="B10790" s="3">
        <v>2019</v>
      </c>
      <c r="C10790" s="3">
        <v>939</v>
      </c>
      <c r="E10790" s="3">
        <v>4.7272759999999997E-2</v>
      </c>
      <c r="F10790" s="3">
        <v>8.2012186000000007</v>
      </c>
      <c r="G10790" s="3">
        <v>2.451031</v>
      </c>
      <c r="H10790" s="3">
        <v>-0.67179829999999996</v>
      </c>
    </row>
    <row r="10791" spans="1:8">
      <c r="A10791" s="3" t="s">
        <v>7</v>
      </c>
      <c r="B10791" s="3">
        <v>2019</v>
      </c>
      <c r="C10791" s="3">
        <v>939</v>
      </c>
      <c r="E10791" s="3">
        <v>4.7272759999999997E-2</v>
      </c>
      <c r="F10791" s="3">
        <v>8.2012186000000007</v>
      </c>
      <c r="G10791" s="3">
        <v>2.410542</v>
      </c>
      <c r="H10791" s="3">
        <v>0.17249880000000001</v>
      </c>
    </row>
    <row r="10792" spans="1:8">
      <c r="A10792" s="3" t="s">
        <v>7</v>
      </c>
      <c r="B10792" s="3">
        <v>2019</v>
      </c>
      <c r="C10792" s="3">
        <v>939</v>
      </c>
      <c r="E10792" s="3">
        <v>4.7272759999999997E-2</v>
      </c>
      <c r="F10792" s="3">
        <v>8.2012186000000007</v>
      </c>
      <c r="G10792" s="3">
        <v>2.425745</v>
      </c>
      <c r="H10792" s="3">
        <v>0.29639009999999999</v>
      </c>
    </row>
    <row r="10793" spans="1:8">
      <c r="A10793" s="3" t="s">
        <v>7</v>
      </c>
      <c r="B10793" s="3">
        <v>2019</v>
      </c>
      <c r="C10793" s="3">
        <v>939</v>
      </c>
      <c r="E10793" s="3">
        <v>4.7272759999999997E-2</v>
      </c>
      <c r="F10793" s="3">
        <v>8.2012186000000007</v>
      </c>
      <c r="G10793" s="3">
        <v>2.460216</v>
      </c>
      <c r="H10793" s="3">
        <v>0.27634760000000003</v>
      </c>
    </row>
    <row r="10794" spans="1:8">
      <c r="A10794" s="3" t="s">
        <v>7</v>
      </c>
      <c r="B10794" s="3">
        <v>2019</v>
      </c>
      <c r="C10794" s="3">
        <v>939</v>
      </c>
      <c r="E10794" s="3">
        <v>4.7272759999999997E-2</v>
      </c>
      <c r="F10794" s="3">
        <v>8.2012186000000007</v>
      </c>
      <c r="G10794" s="3">
        <v>2.4890099999999999</v>
      </c>
      <c r="H10794" s="3">
        <v>-2.9571799999999999E-2</v>
      </c>
    </row>
    <row r="10795" spans="1:8">
      <c r="A10795" s="3" t="s">
        <v>7</v>
      </c>
      <c r="B10795" s="3">
        <v>2019</v>
      </c>
      <c r="C10795" s="3">
        <v>939</v>
      </c>
      <c r="E10795" s="3">
        <v>4.7272759999999997E-2</v>
      </c>
      <c r="F10795" s="3">
        <v>8.2012186000000007</v>
      </c>
      <c r="G10795" s="3">
        <v>2.5155069999999999</v>
      </c>
      <c r="H10795" s="3">
        <v>-0.1366078</v>
      </c>
    </row>
    <row r="10796" spans="1:8">
      <c r="A10796" s="3" t="s">
        <v>7</v>
      </c>
      <c r="B10796" s="3">
        <v>2019</v>
      </c>
      <c r="C10796" s="3">
        <v>939</v>
      </c>
      <c r="E10796" s="3">
        <v>4.7272759999999997E-2</v>
      </c>
      <c r="F10796" s="3">
        <v>8.2012186000000007</v>
      </c>
      <c r="G10796" s="3">
        <v>2.5421339999999999</v>
      </c>
      <c r="H10796" s="3">
        <v>-0.31488169999999999</v>
      </c>
    </row>
    <row r="10797" spans="1:8">
      <c r="A10797" s="3" t="s">
        <v>7</v>
      </c>
      <c r="B10797" s="3">
        <v>2019</v>
      </c>
      <c r="C10797" s="3">
        <v>939</v>
      </c>
      <c r="E10797" s="3">
        <v>4.7272759999999997E-2</v>
      </c>
      <c r="F10797" s="3">
        <v>8.2012186000000007</v>
      </c>
      <c r="G10797" s="3">
        <v>2.517722</v>
      </c>
      <c r="H10797" s="3">
        <v>-0.28033829999999998</v>
      </c>
    </row>
    <row r="10798" spans="1:8">
      <c r="A10798" s="3" t="s">
        <v>7</v>
      </c>
      <c r="B10798" s="3">
        <v>2019</v>
      </c>
      <c r="C10798" s="3">
        <v>939</v>
      </c>
      <c r="E10798" s="3">
        <v>4.7272759999999997E-2</v>
      </c>
      <c r="F10798" s="3">
        <v>8.2012186000000007</v>
      </c>
      <c r="G10798" s="3">
        <v>2.4591699999999999</v>
      </c>
      <c r="H10798" s="3">
        <v>-0.26967029999999997</v>
      </c>
    </row>
    <row r="10799" spans="1:8">
      <c r="A10799" s="3" t="s">
        <v>7</v>
      </c>
      <c r="B10799" s="3">
        <v>2019</v>
      </c>
      <c r="C10799" s="3">
        <v>939</v>
      </c>
      <c r="E10799" s="3">
        <v>4.7272759999999997E-2</v>
      </c>
      <c r="F10799" s="3">
        <v>8.2012186000000007</v>
      </c>
      <c r="G10799" s="3">
        <v>2.4677549999999999</v>
      </c>
      <c r="H10799" s="3">
        <v>-0.41558279999999997</v>
      </c>
    </row>
    <row r="10800" spans="1:8">
      <c r="A10800" s="3" t="s">
        <v>7</v>
      </c>
      <c r="B10800" s="3">
        <v>2019</v>
      </c>
      <c r="C10800" s="3">
        <v>939</v>
      </c>
      <c r="E10800" s="3">
        <v>4.7272759999999997E-2</v>
      </c>
      <c r="F10800" s="3">
        <v>8.2012186000000007</v>
      </c>
      <c r="G10800" s="3">
        <v>2.4047909999999999</v>
      </c>
      <c r="H10800" s="3">
        <v>-0.25492429999999999</v>
      </c>
    </row>
    <row r="10801" spans="1:8">
      <c r="A10801" s="3" t="s">
        <v>7</v>
      </c>
      <c r="B10801" s="3">
        <v>2019</v>
      </c>
      <c r="C10801" s="3">
        <v>939</v>
      </c>
      <c r="E10801" s="3">
        <v>4.7272759999999997E-2</v>
      </c>
      <c r="F10801" s="3">
        <v>8.2012186000000007</v>
      </c>
      <c r="G10801" s="3">
        <v>2.5492349999999999</v>
      </c>
      <c r="H10801" s="3">
        <v>-0.26711770000000001</v>
      </c>
    </row>
    <row r="10802" spans="1:8">
      <c r="A10802" s="3" t="s">
        <v>84</v>
      </c>
      <c r="B10802" s="3">
        <v>1995</v>
      </c>
      <c r="C10802" s="3">
        <v>941</v>
      </c>
    </row>
    <row r="10803" spans="1:8">
      <c r="A10803" s="3" t="s">
        <v>84</v>
      </c>
      <c r="B10803" s="3">
        <v>1995</v>
      </c>
      <c r="C10803" s="3">
        <v>941</v>
      </c>
    </row>
    <row r="10804" spans="1:8">
      <c r="A10804" s="3" t="s">
        <v>84</v>
      </c>
      <c r="B10804" s="3">
        <v>1995</v>
      </c>
      <c r="C10804" s="3">
        <v>941</v>
      </c>
    </row>
    <row r="10805" spans="1:8">
      <c r="A10805" s="3" t="s">
        <v>84</v>
      </c>
      <c r="B10805" s="3">
        <v>1995</v>
      </c>
      <c r="C10805" s="3">
        <v>941</v>
      </c>
    </row>
    <row r="10806" spans="1:8">
      <c r="A10806" s="3" t="s">
        <v>84</v>
      </c>
      <c r="B10806" s="3">
        <v>1995</v>
      </c>
      <c r="C10806" s="3">
        <v>941</v>
      </c>
    </row>
    <row r="10807" spans="1:8">
      <c r="A10807" s="3" t="s">
        <v>84</v>
      </c>
      <c r="B10807" s="3">
        <v>1995</v>
      </c>
      <c r="C10807" s="3">
        <v>941</v>
      </c>
    </row>
    <row r="10808" spans="1:8">
      <c r="A10808" s="3" t="s">
        <v>84</v>
      </c>
      <c r="B10808" s="3">
        <v>1995</v>
      </c>
      <c r="C10808" s="3">
        <v>941</v>
      </c>
    </row>
    <row r="10809" spans="1:8">
      <c r="A10809" s="3" t="s">
        <v>84</v>
      </c>
      <c r="B10809" s="3">
        <v>1995</v>
      </c>
      <c r="C10809" s="3">
        <v>941</v>
      </c>
    </row>
    <row r="10810" spans="1:8">
      <c r="A10810" s="3" t="s">
        <v>84</v>
      </c>
      <c r="B10810" s="3">
        <v>1995</v>
      </c>
      <c r="C10810" s="3">
        <v>941</v>
      </c>
    </row>
    <row r="10811" spans="1:8">
      <c r="A10811" s="3" t="s">
        <v>84</v>
      </c>
      <c r="B10811" s="3">
        <v>1995</v>
      </c>
      <c r="C10811" s="3">
        <v>941</v>
      </c>
    </row>
    <row r="10812" spans="1:8">
      <c r="A10812" s="3" t="s">
        <v>84</v>
      </c>
      <c r="B10812" s="3">
        <v>1995</v>
      </c>
      <c r="C10812" s="3">
        <v>941</v>
      </c>
    </row>
    <row r="10813" spans="1:8">
      <c r="A10813" s="3" t="s">
        <v>84</v>
      </c>
      <c r="B10813" s="3">
        <v>1995</v>
      </c>
      <c r="C10813" s="3">
        <v>941</v>
      </c>
    </row>
    <row r="10814" spans="1:8">
      <c r="A10814" s="3" t="s">
        <v>84</v>
      </c>
      <c r="B10814" s="3">
        <v>1996</v>
      </c>
      <c r="C10814" s="3">
        <v>941</v>
      </c>
    </row>
    <row r="10815" spans="1:8">
      <c r="A10815" s="3" t="s">
        <v>84</v>
      </c>
      <c r="B10815" s="3">
        <v>1996</v>
      </c>
      <c r="C10815" s="3">
        <v>941</v>
      </c>
    </row>
    <row r="10816" spans="1:8">
      <c r="A10816" s="3" t="s">
        <v>84</v>
      </c>
      <c r="B10816" s="3">
        <v>1996</v>
      </c>
      <c r="C10816" s="3">
        <v>941</v>
      </c>
    </row>
    <row r="10817" spans="1:3">
      <c r="A10817" s="3" t="s">
        <v>84</v>
      </c>
      <c r="B10817" s="3">
        <v>1996</v>
      </c>
      <c r="C10817" s="3">
        <v>941</v>
      </c>
    </row>
    <row r="10818" spans="1:3">
      <c r="A10818" s="3" t="s">
        <v>84</v>
      </c>
      <c r="B10818" s="3">
        <v>1996</v>
      </c>
      <c r="C10818" s="3">
        <v>941</v>
      </c>
    </row>
    <row r="10819" spans="1:3">
      <c r="A10819" s="3" t="s">
        <v>84</v>
      </c>
      <c r="B10819" s="3">
        <v>1996</v>
      </c>
      <c r="C10819" s="3">
        <v>941</v>
      </c>
    </row>
    <row r="10820" spans="1:3">
      <c r="A10820" s="3" t="s">
        <v>84</v>
      </c>
      <c r="B10820" s="3">
        <v>1996</v>
      </c>
      <c r="C10820" s="3">
        <v>941</v>
      </c>
    </row>
    <row r="10821" spans="1:3">
      <c r="A10821" s="3" t="s">
        <v>84</v>
      </c>
      <c r="B10821" s="3">
        <v>1996</v>
      </c>
      <c r="C10821" s="3">
        <v>941</v>
      </c>
    </row>
    <row r="10822" spans="1:3">
      <c r="A10822" s="3" t="s">
        <v>84</v>
      </c>
      <c r="B10822" s="3">
        <v>1996</v>
      </c>
      <c r="C10822" s="3">
        <v>941</v>
      </c>
    </row>
    <row r="10823" spans="1:3">
      <c r="A10823" s="3" t="s">
        <v>84</v>
      </c>
      <c r="B10823" s="3">
        <v>1996</v>
      </c>
      <c r="C10823" s="3">
        <v>941</v>
      </c>
    </row>
    <row r="10824" spans="1:3">
      <c r="A10824" s="3" t="s">
        <v>84</v>
      </c>
      <c r="B10824" s="3">
        <v>1996</v>
      </c>
      <c r="C10824" s="3">
        <v>941</v>
      </c>
    </row>
    <row r="10825" spans="1:3">
      <c r="A10825" s="3" t="s">
        <v>84</v>
      </c>
      <c r="B10825" s="3">
        <v>1996</v>
      </c>
      <c r="C10825" s="3">
        <v>941</v>
      </c>
    </row>
    <row r="10826" spans="1:3">
      <c r="A10826" s="3" t="s">
        <v>84</v>
      </c>
      <c r="B10826" s="3">
        <v>1997</v>
      </c>
      <c r="C10826" s="3">
        <v>941</v>
      </c>
    </row>
    <row r="10827" spans="1:3">
      <c r="A10827" s="3" t="s">
        <v>84</v>
      </c>
      <c r="B10827" s="3">
        <v>1997</v>
      </c>
      <c r="C10827" s="3">
        <v>941</v>
      </c>
    </row>
    <row r="10828" spans="1:3">
      <c r="A10828" s="3" t="s">
        <v>84</v>
      </c>
      <c r="B10828" s="3">
        <v>1997</v>
      </c>
      <c r="C10828" s="3">
        <v>941</v>
      </c>
    </row>
    <row r="10829" spans="1:3">
      <c r="A10829" s="3" t="s">
        <v>84</v>
      </c>
      <c r="B10829" s="3">
        <v>1997</v>
      </c>
      <c r="C10829" s="3">
        <v>941</v>
      </c>
    </row>
    <row r="10830" spans="1:3">
      <c r="A10830" s="3" t="s">
        <v>84</v>
      </c>
      <c r="B10830" s="3">
        <v>1997</v>
      </c>
      <c r="C10830" s="3">
        <v>941</v>
      </c>
    </row>
    <row r="10831" spans="1:3">
      <c r="A10831" s="3" t="s">
        <v>84</v>
      </c>
      <c r="B10831" s="3">
        <v>1997</v>
      </c>
      <c r="C10831" s="3">
        <v>941</v>
      </c>
    </row>
    <row r="10832" spans="1:3">
      <c r="A10832" s="3" t="s">
        <v>84</v>
      </c>
      <c r="B10832" s="3">
        <v>1997</v>
      </c>
      <c r="C10832" s="3">
        <v>941</v>
      </c>
    </row>
    <row r="10833" spans="1:3">
      <c r="A10833" s="3" t="s">
        <v>84</v>
      </c>
      <c r="B10833" s="3">
        <v>1997</v>
      </c>
      <c r="C10833" s="3">
        <v>941</v>
      </c>
    </row>
    <row r="10834" spans="1:3">
      <c r="A10834" s="3" t="s">
        <v>84</v>
      </c>
      <c r="B10834" s="3">
        <v>1997</v>
      </c>
      <c r="C10834" s="3">
        <v>941</v>
      </c>
    </row>
    <row r="10835" spans="1:3">
      <c r="A10835" s="3" t="s">
        <v>84</v>
      </c>
      <c r="B10835" s="3">
        <v>1997</v>
      </c>
      <c r="C10835" s="3">
        <v>941</v>
      </c>
    </row>
    <row r="10836" spans="1:3">
      <c r="A10836" s="3" t="s">
        <v>84</v>
      </c>
      <c r="B10836" s="3">
        <v>1997</v>
      </c>
      <c r="C10836" s="3">
        <v>941</v>
      </c>
    </row>
    <row r="10837" spans="1:3">
      <c r="A10837" s="3" t="s">
        <v>84</v>
      </c>
      <c r="B10837" s="3">
        <v>1997</v>
      </c>
      <c r="C10837" s="3">
        <v>941</v>
      </c>
    </row>
    <row r="10838" spans="1:3">
      <c r="A10838" s="3" t="s">
        <v>84</v>
      </c>
      <c r="B10838" s="3">
        <v>1998</v>
      </c>
      <c r="C10838" s="3">
        <v>941</v>
      </c>
    </row>
    <row r="10839" spans="1:3">
      <c r="A10839" s="3" t="s">
        <v>84</v>
      </c>
      <c r="B10839" s="3">
        <v>1998</v>
      </c>
      <c r="C10839" s="3">
        <v>941</v>
      </c>
    </row>
    <row r="10840" spans="1:3">
      <c r="A10840" s="3" t="s">
        <v>84</v>
      </c>
      <c r="B10840" s="3">
        <v>1998</v>
      </c>
      <c r="C10840" s="3">
        <v>941</v>
      </c>
    </row>
    <row r="10841" spans="1:3">
      <c r="A10841" s="3" t="s">
        <v>84</v>
      </c>
      <c r="B10841" s="3">
        <v>1998</v>
      </c>
      <c r="C10841" s="3">
        <v>941</v>
      </c>
    </row>
    <row r="10842" spans="1:3">
      <c r="A10842" s="3" t="s">
        <v>84</v>
      </c>
      <c r="B10842" s="3">
        <v>1998</v>
      </c>
      <c r="C10842" s="3">
        <v>941</v>
      </c>
    </row>
    <row r="10843" spans="1:3">
      <c r="A10843" s="3" t="s">
        <v>84</v>
      </c>
      <c r="B10843" s="3">
        <v>1998</v>
      </c>
      <c r="C10843" s="3">
        <v>941</v>
      </c>
    </row>
    <row r="10844" spans="1:3">
      <c r="A10844" s="3" t="s">
        <v>84</v>
      </c>
      <c r="B10844" s="3">
        <v>1998</v>
      </c>
      <c r="C10844" s="3">
        <v>941</v>
      </c>
    </row>
    <row r="10845" spans="1:3">
      <c r="A10845" s="3" t="s">
        <v>84</v>
      </c>
      <c r="B10845" s="3">
        <v>1998</v>
      </c>
      <c r="C10845" s="3">
        <v>941</v>
      </c>
    </row>
    <row r="10846" spans="1:3">
      <c r="A10846" s="3" t="s">
        <v>84</v>
      </c>
      <c r="B10846" s="3">
        <v>1998</v>
      </c>
      <c r="C10846" s="3">
        <v>941</v>
      </c>
    </row>
    <row r="10847" spans="1:3">
      <c r="A10847" s="3" t="s">
        <v>84</v>
      </c>
      <c r="B10847" s="3">
        <v>1998</v>
      </c>
      <c r="C10847" s="3">
        <v>941</v>
      </c>
    </row>
    <row r="10848" spans="1:3">
      <c r="A10848" s="3" t="s">
        <v>84</v>
      </c>
      <c r="B10848" s="3">
        <v>1998</v>
      </c>
      <c r="C10848" s="3">
        <v>941</v>
      </c>
    </row>
    <row r="10849" spans="1:6">
      <c r="A10849" s="3" t="s">
        <v>84</v>
      </c>
      <c r="B10849" s="3">
        <v>1998</v>
      </c>
      <c r="C10849" s="3">
        <v>941</v>
      </c>
    </row>
    <row r="10850" spans="1:6">
      <c r="A10850" s="3" t="s">
        <v>84</v>
      </c>
      <c r="B10850" s="3">
        <v>1999</v>
      </c>
      <c r="C10850" s="3">
        <v>941</v>
      </c>
      <c r="E10850" s="3">
        <v>2.9277899999999999E-2</v>
      </c>
      <c r="F10850" s="3">
        <v>9.5611505999999995</v>
      </c>
    </row>
    <row r="10851" spans="1:6">
      <c r="A10851" s="3" t="s">
        <v>84</v>
      </c>
      <c r="B10851" s="3">
        <v>1999</v>
      </c>
      <c r="C10851" s="3">
        <v>941</v>
      </c>
      <c r="E10851" s="3">
        <v>2.9277899999999999E-2</v>
      </c>
      <c r="F10851" s="3">
        <v>9.5611505999999995</v>
      </c>
    </row>
    <row r="10852" spans="1:6">
      <c r="A10852" s="3" t="s">
        <v>84</v>
      </c>
      <c r="B10852" s="3">
        <v>1999</v>
      </c>
      <c r="C10852" s="3">
        <v>941</v>
      </c>
      <c r="E10852" s="3">
        <v>2.9277899999999999E-2</v>
      </c>
      <c r="F10852" s="3">
        <v>9.5611505999999995</v>
      </c>
    </row>
    <row r="10853" spans="1:6">
      <c r="A10853" s="3" t="s">
        <v>84</v>
      </c>
      <c r="B10853" s="3">
        <v>1999</v>
      </c>
      <c r="C10853" s="3">
        <v>941</v>
      </c>
      <c r="E10853" s="3">
        <v>2.9277899999999999E-2</v>
      </c>
      <c r="F10853" s="3">
        <v>9.5611505999999995</v>
      </c>
    </row>
    <row r="10854" spans="1:6">
      <c r="A10854" s="3" t="s">
        <v>84</v>
      </c>
      <c r="B10854" s="3">
        <v>1999</v>
      </c>
      <c r="C10854" s="3">
        <v>941</v>
      </c>
      <c r="E10854" s="3">
        <v>2.9277899999999999E-2</v>
      </c>
      <c r="F10854" s="3">
        <v>9.5611505999999995</v>
      </c>
    </row>
    <row r="10855" spans="1:6">
      <c r="A10855" s="3" t="s">
        <v>84</v>
      </c>
      <c r="B10855" s="3">
        <v>1999</v>
      </c>
      <c r="C10855" s="3">
        <v>941</v>
      </c>
      <c r="E10855" s="3">
        <v>2.9277899999999999E-2</v>
      </c>
      <c r="F10855" s="3">
        <v>9.5611505999999995</v>
      </c>
    </row>
    <row r="10856" spans="1:6">
      <c r="A10856" s="3" t="s">
        <v>84</v>
      </c>
      <c r="B10856" s="3">
        <v>1999</v>
      </c>
      <c r="C10856" s="3">
        <v>941</v>
      </c>
      <c r="E10856" s="3">
        <v>2.9277899999999999E-2</v>
      </c>
      <c r="F10856" s="3">
        <v>9.5611505999999995</v>
      </c>
    </row>
    <row r="10857" spans="1:6">
      <c r="A10857" s="3" t="s">
        <v>84</v>
      </c>
      <c r="B10857" s="3">
        <v>1999</v>
      </c>
      <c r="C10857" s="3">
        <v>941</v>
      </c>
      <c r="E10857" s="3">
        <v>2.9277899999999999E-2</v>
      </c>
      <c r="F10857" s="3">
        <v>9.5611505999999995</v>
      </c>
    </row>
    <row r="10858" spans="1:6">
      <c r="A10858" s="3" t="s">
        <v>84</v>
      </c>
      <c r="B10858" s="3">
        <v>1999</v>
      </c>
      <c r="C10858" s="3">
        <v>941</v>
      </c>
      <c r="E10858" s="3">
        <v>2.9277899999999999E-2</v>
      </c>
      <c r="F10858" s="3">
        <v>9.5611505999999995</v>
      </c>
    </row>
    <row r="10859" spans="1:6">
      <c r="A10859" s="3" t="s">
        <v>84</v>
      </c>
      <c r="B10859" s="3">
        <v>1999</v>
      </c>
      <c r="C10859" s="3">
        <v>941</v>
      </c>
      <c r="E10859" s="3">
        <v>2.9277899999999999E-2</v>
      </c>
      <c r="F10859" s="3">
        <v>9.5611505999999995</v>
      </c>
    </row>
    <row r="10860" spans="1:6">
      <c r="A10860" s="3" t="s">
        <v>84</v>
      </c>
      <c r="B10860" s="3">
        <v>1999</v>
      </c>
      <c r="C10860" s="3">
        <v>941</v>
      </c>
      <c r="E10860" s="3">
        <v>2.9277899999999999E-2</v>
      </c>
      <c r="F10860" s="3">
        <v>9.5611505999999995</v>
      </c>
    </row>
    <row r="10861" spans="1:6">
      <c r="A10861" s="3" t="s">
        <v>84</v>
      </c>
      <c r="B10861" s="3">
        <v>1999</v>
      </c>
      <c r="C10861" s="3">
        <v>941</v>
      </c>
      <c r="E10861" s="3">
        <v>2.9277899999999999E-2</v>
      </c>
      <c r="F10861" s="3">
        <v>9.5611505999999995</v>
      </c>
    </row>
    <row r="10862" spans="1:6">
      <c r="A10862" s="3" t="s">
        <v>84</v>
      </c>
      <c r="B10862" s="3">
        <v>2000</v>
      </c>
      <c r="C10862" s="3">
        <v>941</v>
      </c>
      <c r="E10862" s="3">
        <v>-2.7695259999999999</v>
      </c>
      <c r="F10862" s="3">
        <v>14.437424</v>
      </c>
    </row>
    <row r="10863" spans="1:6">
      <c r="A10863" s="3" t="s">
        <v>84</v>
      </c>
      <c r="B10863" s="3">
        <v>2000</v>
      </c>
      <c r="C10863" s="3">
        <v>941</v>
      </c>
      <c r="E10863" s="3">
        <v>-2.7695259999999999</v>
      </c>
      <c r="F10863" s="3">
        <v>14.437424</v>
      </c>
    </row>
    <row r="10864" spans="1:6">
      <c r="A10864" s="3" t="s">
        <v>84</v>
      </c>
      <c r="B10864" s="3">
        <v>2000</v>
      </c>
      <c r="C10864" s="3">
        <v>941</v>
      </c>
      <c r="E10864" s="3">
        <v>-2.7695259999999999</v>
      </c>
      <c r="F10864" s="3">
        <v>14.437424</v>
      </c>
    </row>
    <row r="10865" spans="1:6">
      <c r="A10865" s="3" t="s">
        <v>84</v>
      </c>
      <c r="B10865" s="3">
        <v>2000</v>
      </c>
      <c r="C10865" s="3">
        <v>941</v>
      </c>
      <c r="E10865" s="3">
        <v>-2.7695259999999999</v>
      </c>
      <c r="F10865" s="3">
        <v>14.437424</v>
      </c>
    </row>
    <row r="10866" spans="1:6">
      <c r="A10866" s="3" t="s">
        <v>84</v>
      </c>
      <c r="B10866" s="3">
        <v>2000</v>
      </c>
      <c r="C10866" s="3">
        <v>941</v>
      </c>
      <c r="E10866" s="3">
        <v>-2.7695259999999999</v>
      </c>
      <c r="F10866" s="3">
        <v>14.437424</v>
      </c>
    </row>
    <row r="10867" spans="1:6">
      <c r="A10867" s="3" t="s">
        <v>84</v>
      </c>
      <c r="B10867" s="3">
        <v>2000</v>
      </c>
      <c r="C10867" s="3">
        <v>941</v>
      </c>
      <c r="E10867" s="3">
        <v>-2.7695259999999999</v>
      </c>
      <c r="F10867" s="3">
        <v>14.437424</v>
      </c>
    </row>
    <row r="10868" spans="1:6">
      <c r="A10868" s="3" t="s">
        <v>84</v>
      </c>
      <c r="B10868" s="3">
        <v>2000</v>
      </c>
      <c r="C10868" s="3">
        <v>941</v>
      </c>
      <c r="E10868" s="3">
        <v>-2.7695259999999999</v>
      </c>
      <c r="F10868" s="3">
        <v>14.437424</v>
      </c>
    </row>
    <row r="10869" spans="1:6">
      <c r="A10869" s="3" t="s">
        <v>84</v>
      </c>
      <c r="B10869" s="3">
        <v>2000</v>
      </c>
      <c r="C10869" s="3">
        <v>941</v>
      </c>
      <c r="E10869" s="3">
        <v>-2.7695259999999999</v>
      </c>
      <c r="F10869" s="3">
        <v>14.437424</v>
      </c>
    </row>
    <row r="10870" spans="1:6">
      <c r="A10870" s="3" t="s">
        <v>84</v>
      </c>
      <c r="B10870" s="3">
        <v>2000</v>
      </c>
      <c r="C10870" s="3">
        <v>941</v>
      </c>
      <c r="E10870" s="3">
        <v>-2.7695259999999999</v>
      </c>
      <c r="F10870" s="3">
        <v>14.437424</v>
      </c>
    </row>
    <row r="10871" spans="1:6">
      <c r="A10871" s="3" t="s">
        <v>84</v>
      </c>
      <c r="B10871" s="3">
        <v>2000</v>
      </c>
      <c r="C10871" s="3">
        <v>941</v>
      </c>
      <c r="E10871" s="3">
        <v>-2.7695259999999999</v>
      </c>
      <c r="F10871" s="3">
        <v>14.437424</v>
      </c>
    </row>
    <row r="10872" spans="1:6">
      <c r="A10872" s="3" t="s">
        <v>84</v>
      </c>
      <c r="B10872" s="3">
        <v>2000</v>
      </c>
      <c r="C10872" s="3">
        <v>941</v>
      </c>
      <c r="E10872" s="3">
        <v>-2.7695259999999999</v>
      </c>
      <c r="F10872" s="3">
        <v>14.437424</v>
      </c>
    </row>
    <row r="10873" spans="1:6">
      <c r="A10873" s="3" t="s">
        <v>84</v>
      </c>
      <c r="B10873" s="3">
        <v>2000</v>
      </c>
      <c r="C10873" s="3">
        <v>941</v>
      </c>
      <c r="E10873" s="3">
        <v>-2.7695259999999999</v>
      </c>
      <c r="F10873" s="3">
        <v>14.437424</v>
      </c>
    </row>
    <row r="10874" spans="1:6">
      <c r="A10874" s="3" t="s">
        <v>84</v>
      </c>
      <c r="B10874" s="3">
        <v>2001</v>
      </c>
      <c r="C10874" s="3">
        <v>941</v>
      </c>
      <c r="E10874" s="3">
        <v>-1.5425357</v>
      </c>
      <c r="F10874" s="3">
        <v>14.737171</v>
      </c>
    </row>
    <row r="10875" spans="1:6">
      <c r="A10875" s="3" t="s">
        <v>84</v>
      </c>
      <c r="B10875" s="3">
        <v>2001</v>
      </c>
      <c r="C10875" s="3">
        <v>941</v>
      </c>
      <c r="E10875" s="3">
        <v>-1.5425357</v>
      </c>
      <c r="F10875" s="3">
        <v>14.737171</v>
      </c>
    </row>
    <row r="10876" spans="1:6">
      <c r="A10876" s="3" t="s">
        <v>84</v>
      </c>
      <c r="B10876" s="3">
        <v>2001</v>
      </c>
      <c r="C10876" s="3">
        <v>941</v>
      </c>
      <c r="E10876" s="3">
        <v>-1.5425357</v>
      </c>
      <c r="F10876" s="3">
        <v>14.737171</v>
      </c>
    </row>
    <row r="10877" spans="1:6">
      <c r="A10877" s="3" t="s">
        <v>84</v>
      </c>
      <c r="B10877" s="3">
        <v>2001</v>
      </c>
      <c r="C10877" s="3">
        <v>941</v>
      </c>
      <c r="E10877" s="3">
        <v>-1.5425357</v>
      </c>
      <c r="F10877" s="3">
        <v>14.737171</v>
      </c>
    </row>
    <row r="10878" spans="1:6">
      <c r="A10878" s="3" t="s">
        <v>84</v>
      </c>
      <c r="B10878" s="3">
        <v>2001</v>
      </c>
      <c r="C10878" s="3">
        <v>941</v>
      </c>
      <c r="E10878" s="3">
        <v>-1.5425357</v>
      </c>
      <c r="F10878" s="3">
        <v>14.737171</v>
      </c>
    </row>
    <row r="10879" spans="1:6">
      <c r="A10879" s="3" t="s">
        <v>84</v>
      </c>
      <c r="B10879" s="3">
        <v>2001</v>
      </c>
      <c r="C10879" s="3">
        <v>941</v>
      </c>
      <c r="E10879" s="3">
        <v>-1.5425357</v>
      </c>
      <c r="F10879" s="3">
        <v>14.737171</v>
      </c>
    </row>
    <row r="10880" spans="1:6">
      <c r="A10880" s="3" t="s">
        <v>84</v>
      </c>
      <c r="B10880" s="3">
        <v>2001</v>
      </c>
      <c r="C10880" s="3">
        <v>941</v>
      </c>
      <c r="E10880" s="3">
        <v>-1.5425357</v>
      </c>
      <c r="F10880" s="3">
        <v>14.737171</v>
      </c>
    </row>
    <row r="10881" spans="1:6">
      <c r="A10881" s="3" t="s">
        <v>84</v>
      </c>
      <c r="B10881" s="3">
        <v>2001</v>
      </c>
      <c r="C10881" s="3">
        <v>941</v>
      </c>
      <c r="E10881" s="3">
        <v>-1.5425357</v>
      </c>
      <c r="F10881" s="3">
        <v>14.737171</v>
      </c>
    </row>
    <row r="10882" spans="1:6">
      <c r="A10882" s="3" t="s">
        <v>84</v>
      </c>
      <c r="B10882" s="3">
        <v>2001</v>
      </c>
      <c r="C10882" s="3">
        <v>941</v>
      </c>
      <c r="E10882" s="3">
        <v>-1.5425357</v>
      </c>
      <c r="F10882" s="3">
        <v>14.737171</v>
      </c>
    </row>
    <row r="10883" spans="1:6">
      <c r="A10883" s="3" t="s">
        <v>84</v>
      </c>
      <c r="B10883" s="3">
        <v>2001</v>
      </c>
      <c r="C10883" s="3">
        <v>941</v>
      </c>
      <c r="E10883" s="3">
        <v>-1.5425357</v>
      </c>
      <c r="F10883" s="3">
        <v>14.737171</v>
      </c>
    </row>
    <row r="10884" spans="1:6">
      <c r="A10884" s="3" t="s">
        <v>84</v>
      </c>
      <c r="B10884" s="3">
        <v>2001</v>
      </c>
      <c r="C10884" s="3">
        <v>941</v>
      </c>
      <c r="E10884" s="3">
        <v>-1.5425357</v>
      </c>
      <c r="F10884" s="3">
        <v>14.737171</v>
      </c>
    </row>
    <row r="10885" spans="1:6">
      <c r="A10885" s="3" t="s">
        <v>84</v>
      </c>
      <c r="B10885" s="3">
        <v>2001</v>
      </c>
      <c r="C10885" s="3">
        <v>941</v>
      </c>
      <c r="E10885" s="3">
        <v>-1.5425357</v>
      </c>
      <c r="F10885" s="3">
        <v>14.737171</v>
      </c>
    </row>
    <row r="10886" spans="1:6">
      <c r="A10886" s="3" t="s">
        <v>84</v>
      </c>
      <c r="B10886" s="3">
        <v>2002</v>
      </c>
      <c r="C10886" s="3">
        <v>941</v>
      </c>
      <c r="E10886" s="3">
        <v>-1.0735431</v>
      </c>
      <c r="F10886" s="3">
        <v>17.482544000000001</v>
      </c>
    </row>
    <row r="10887" spans="1:6">
      <c r="A10887" s="3" t="s">
        <v>84</v>
      </c>
      <c r="B10887" s="3">
        <v>2002</v>
      </c>
      <c r="C10887" s="3">
        <v>941</v>
      </c>
      <c r="E10887" s="3">
        <v>-1.0735431</v>
      </c>
      <c r="F10887" s="3">
        <v>17.482544000000001</v>
      </c>
    </row>
    <row r="10888" spans="1:6">
      <c r="A10888" s="3" t="s">
        <v>84</v>
      </c>
      <c r="B10888" s="3">
        <v>2002</v>
      </c>
      <c r="C10888" s="3">
        <v>941</v>
      </c>
      <c r="E10888" s="3">
        <v>-1.0735431</v>
      </c>
      <c r="F10888" s="3">
        <v>17.482544000000001</v>
      </c>
    </row>
    <row r="10889" spans="1:6">
      <c r="A10889" s="3" t="s">
        <v>84</v>
      </c>
      <c r="B10889" s="3">
        <v>2002</v>
      </c>
      <c r="C10889" s="3">
        <v>941</v>
      </c>
      <c r="E10889" s="3">
        <v>-1.0735431</v>
      </c>
      <c r="F10889" s="3">
        <v>17.482544000000001</v>
      </c>
    </row>
    <row r="10890" spans="1:6">
      <c r="A10890" s="3" t="s">
        <v>84</v>
      </c>
      <c r="B10890" s="3">
        <v>2002</v>
      </c>
      <c r="C10890" s="3">
        <v>941</v>
      </c>
      <c r="E10890" s="3">
        <v>-1.0735431</v>
      </c>
      <c r="F10890" s="3">
        <v>17.482544000000001</v>
      </c>
    </row>
    <row r="10891" spans="1:6">
      <c r="A10891" s="3" t="s">
        <v>84</v>
      </c>
      <c r="B10891" s="3">
        <v>2002</v>
      </c>
      <c r="C10891" s="3">
        <v>941</v>
      </c>
      <c r="E10891" s="3">
        <v>-1.0735431</v>
      </c>
      <c r="F10891" s="3">
        <v>17.482544000000001</v>
      </c>
    </row>
    <row r="10892" spans="1:6">
      <c r="A10892" s="3" t="s">
        <v>84</v>
      </c>
      <c r="B10892" s="3">
        <v>2002</v>
      </c>
      <c r="C10892" s="3">
        <v>941</v>
      </c>
      <c r="E10892" s="3">
        <v>-1.0735431</v>
      </c>
      <c r="F10892" s="3">
        <v>17.482544000000001</v>
      </c>
    </row>
    <row r="10893" spans="1:6">
      <c r="A10893" s="3" t="s">
        <v>84</v>
      </c>
      <c r="B10893" s="3">
        <v>2002</v>
      </c>
      <c r="C10893" s="3">
        <v>941</v>
      </c>
      <c r="E10893" s="3">
        <v>-1.0735431</v>
      </c>
      <c r="F10893" s="3">
        <v>17.482544000000001</v>
      </c>
    </row>
    <row r="10894" spans="1:6">
      <c r="A10894" s="3" t="s">
        <v>84</v>
      </c>
      <c r="B10894" s="3">
        <v>2002</v>
      </c>
      <c r="C10894" s="3">
        <v>941</v>
      </c>
      <c r="E10894" s="3">
        <v>-1.0735431</v>
      </c>
      <c r="F10894" s="3">
        <v>17.482544000000001</v>
      </c>
    </row>
    <row r="10895" spans="1:6">
      <c r="A10895" s="3" t="s">
        <v>84</v>
      </c>
      <c r="B10895" s="3">
        <v>2002</v>
      </c>
      <c r="C10895" s="3">
        <v>941</v>
      </c>
      <c r="E10895" s="3">
        <v>-1.0735431</v>
      </c>
      <c r="F10895" s="3">
        <v>17.482544000000001</v>
      </c>
    </row>
    <row r="10896" spans="1:6">
      <c r="A10896" s="3" t="s">
        <v>84</v>
      </c>
      <c r="B10896" s="3">
        <v>2002</v>
      </c>
      <c r="C10896" s="3">
        <v>941</v>
      </c>
      <c r="E10896" s="3">
        <v>-1.0735431</v>
      </c>
      <c r="F10896" s="3">
        <v>17.482544000000001</v>
      </c>
    </row>
    <row r="10897" spans="1:6">
      <c r="A10897" s="3" t="s">
        <v>84</v>
      </c>
      <c r="B10897" s="3">
        <v>2002</v>
      </c>
      <c r="C10897" s="3">
        <v>941</v>
      </c>
      <c r="E10897" s="3">
        <v>-1.0735431</v>
      </c>
      <c r="F10897" s="3">
        <v>17.482544000000001</v>
      </c>
    </row>
    <row r="10898" spans="1:6">
      <c r="A10898" s="3" t="s">
        <v>84</v>
      </c>
      <c r="B10898" s="3">
        <v>2003</v>
      </c>
      <c r="C10898" s="3">
        <v>941</v>
      </c>
      <c r="E10898" s="3">
        <v>-1.7180226999999999</v>
      </c>
      <c r="F10898" s="3">
        <v>14.906025</v>
      </c>
    </row>
    <row r="10899" spans="1:6">
      <c r="A10899" s="3" t="s">
        <v>84</v>
      </c>
      <c r="B10899" s="3">
        <v>2003</v>
      </c>
      <c r="C10899" s="3">
        <v>941</v>
      </c>
      <c r="E10899" s="3">
        <v>-1.7180226999999999</v>
      </c>
      <c r="F10899" s="3">
        <v>14.906025</v>
      </c>
    </row>
    <row r="10900" spans="1:6">
      <c r="A10900" s="3" t="s">
        <v>84</v>
      </c>
      <c r="B10900" s="3">
        <v>2003</v>
      </c>
      <c r="C10900" s="3">
        <v>941</v>
      </c>
      <c r="E10900" s="3">
        <v>-1.7180226999999999</v>
      </c>
      <c r="F10900" s="3">
        <v>14.906025</v>
      </c>
    </row>
    <row r="10901" spans="1:6">
      <c r="A10901" s="3" t="s">
        <v>84</v>
      </c>
      <c r="B10901" s="3">
        <v>2003</v>
      </c>
      <c r="C10901" s="3">
        <v>941</v>
      </c>
      <c r="E10901" s="3">
        <v>-1.7180226999999999</v>
      </c>
      <c r="F10901" s="3">
        <v>14.906025</v>
      </c>
    </row>
    <row r="10902" spans="1:6">
      <c r="A10902" s="3" t="s">
        <v>84</v>
      </c>
      <c r="B10902" s="3">
        <v>2003</v>
      </c>
      <c r="C10902" s="3">
        <v>941</v>
      </c>
      <c r="E10902" s="3">
        <v>-1.7180226999999999</v>
      </c>
      <c r="F10902" s="3">
        <v>14.906025</v>
      </c>
    </row>
    <row r="10903" spans="1:6">
      <c r="A10903" s="3" t="s">
        <v>84</v>
      </c>
      <c r="B10903" s="3">
        <v>2003</v>
      </c>
      <c r="C10903" s="3">
        <v>941</v>
      </c>
      <c r="E10903" s="3">
        <v>-1.7180226999999999</v>
      </c>
      <c r="F10903" s="3">
        <v>14.906025</v>
      </c>
    </row>
    <row r="10904" spans="1:6">
      <c r="A10904" s="3" t="s">
        <v>84</v>
      </c>
      <c r="B10904" s="3">
        <v>2003</v>
      </c>
      <c r="C10904" s="3">
        <v>941</v>
      </c>
      <c r="E10904" s="3">
        <v>-1.7180226999999999</v>
      </c>
      <c r="F10904" s="3">
        <v>14.906025</v>
      </c>
    </row>
    <row r="10905" spans="1:6">
      <c r="A10905" s="3" t="s">
        <v>84</v>
      </c>
      <c r="B10905" s="3">
        <v>2003</v>
      </c>
      <c r="C10905" s="3">
        <v>941</v>
      </c>
      <c r="E10905" s="3">
        <v>-1.7180226999999999</v>
      </c>
      <c r="F10905" s="3">
        <v>14.906025</v>
      </c>
    </row>
    <row r="10906" spans="1:6">
      <c r="A10906" s="3" t="s">
        <v>84</v>
      </c>
      <c r="B10906" s="3">
        <v>2003</v>
      </c>
      <c r="C10906" s="3">
        <v>941</v>
      </c>
      <c r="E10906" s="3">
        <v>-1.7180226999999999</v>
      </c>
      <c r="F10906" s="3">
        <v>14.906025</v>
      </c>
    </row>
    <row r="10907" spans="1:6">
      <c r="A10907" s="3" t="s">
        <v>84</v>
      </c>
      <c r="B10907" s="3">
        <v>2003</v>
      </c>
      <c r="C10907" s="3">
        <v>941</v>
      </c>
      <c r="E10907" s="3">
        <v>-1.7180226999999999</v>
      </c>
      <c r="F10907" s="3">
        <v>14.906025</v>
      </c>
    </row>
    <row r="10908" spans="1:6">
      <c r="A10908" s="3" t="s">
        <v>84</v>
      </c>
      <c r="B10908" s="3">
        <v>2003</v>
      </c>
      <c r="C10908" s="3">
        <v>941</v>
      </c>
      <c r="E10908" s="3">
        <v>-1.7180226999999999</v>
      </c>
      <c r="F10908" s="3">
        <v>14.906025</v>
      </c>
    </row>
    <row r="10909" spans="1:6">
      <c r="A10909" s="3" t="s">
        <v>84</v>
      </c>
      <c r="B10909" s="3">
        <v>2003</v>
      </c>
      <c r="C10909" s="3">
        <v>941</v>
      </c>
      <c r="E10909" s="3">
        <v>-1.7180226999999999</v>
      </c>
      <c r="F10909" s="3">
        <v>14.906025</v>
      </c>
    </row>
    <row r="10910" spans="1:6">
      <c r="A10910" s="3" t="s">
        <v>84</v>
      </c>
      <c r="B10910" s="3">
        <v>2004</v>
      </c>
      <c r="C10910" s="3">
        <v>941</v>
      </c>
      <c r="E10910" s="3">
        <v>-1.2653664</v>
      </c>
      <c r="F10910" s="3">
        <v>14.345551</v>
      </c>
    </row>
    <row r="10911" spans="1:6">
      <c r="A10911" s="3" t="s">
        <v>84</v>
      </c>
      <c r="B10911" s="3">
        <v>2004</v>
      </c>
      <c r="C10911" s="3">
        <v>941</v>
      </c>
      <c r="E10911" s="3">
        <v>-1.2653664</v>
      </c>
      <c r="F10911" s="3">
        <v>14.345551</v>
      </c>
    </row>
    <row r="10912" spans="1:6">
      <c r="A10912" s="3" t="s">
        <v>84</v>
      </c>
      <c r="B10912" s="3">
        <v>2004</v>
      </c>
      <c r="C10912" s="3">
        <v>941</v>
      </c>
      <c r="E10912" s="3">
        <v>-1.2653664</v>
      </c>
      <c r="F10912" s="3">
        <v>14.345551</v>
      </c>
    </row>
    <row r="10913" spans="1:6">
      <c r="A10913" s="3" t="s">
        <v>84</v>
      </c>
      <c r="B10913" s="3">
        <v>2004</v>
      </c>
      <c r="C10913" s="3">
        <v>941</v>
      </c>
      <c r="E10913" s="3">
        <v>-1.2653664</v>
      </c>
      <c r="F10913" s="3">
        <v>14.345551</v>
      </c>
    </row>
    <row r="10914" spans="1:6">
      <c r="A10914" s="3" t="s">
        <v>84</v>
      </c>
      <c r="B10914" s="3">
        <v>2004</v>
      </c>
      <c r="C10914" s="3">
        <v>941</v>
      </c>
      <c r="E10914" s="3">
        <v>-1.2653664</v>
      </c>
      <c r="F10914" s="3">
        <v>14.345551</v>
      </c>
    </row>
    <row r="10915" spans="1:6">
      <c r="A10915" s="3" t="s">
        <v>84</v>
      </c>
      <c r="B10915" s="3">
        <v>2004</v>
      </c>
      <c r="C10915" s="3">
        <v>941</v>
      </c>
      <c r="E10915" s="3">
        <v>-1.2653664</v>
      </c>
      <c r="F10915" s="3">
        <v>14.345551</v>
      </c>
    </row>
    <row r="10916" spans="1:6">
      <c r="A10916" s="3" t="s">
        <v>84</v>
      </c>
      <c r="B10916" s="3">
        <v>2004</v>
      </c>
      <c r="C10916" s="3">
        <v>941</v>
      </c>
      <c r="E10916" s="3">
        <v>-1.2653664</v>
      </c>
      <c r="F10916" s="3">
        <v>14.345551</v>
      </c>
    </row>
    <row r="10917" spans="1:6">
      <c r="A10917" s="3" t="s">
        <v>84</v>
      </c>
      <c r="B10917" s="3">
        <v>2004</v>
      </c>
      <c r="C10917" s="3">
        <v>941</v>
      </c>
      <c r="E10917" s="3">
        <v>-1.2653664</v>
      </c>
      <c r="F10917" s="3">
        <v>14.345551</v>
      </c>
    </row>
    <row r="10918" spans="1:6">
      <c r="A10918" s="3" t="s">
        <v>84</v>
      </c>
      <c r="B10918" s="3">
        <v>2004</v>
      </c>
      <c r="C10918" s="3">
        <v>941</v>
      </c>
      <c r="E10918" s="3">
        <v>-1.2653664</v>
      </c>
      <c r="F10918" s="3">
        <v>14.345551</v>
      </c>
    </row>
    <row r="10919" spans="1:6">
      <c r="A10919" s="3" t="s">
        <v>84</v>
      </c>
      <c r="B10919" s="3">
        <v>2004</v>
      </c>
      <c r="C10919" s="3">
        <v>941</v>
      </c>
      <c r="E10919" s="3">
        <v>-1.2653664</v>
      </c>
      <c r="F10919" s="3">
        <v>14.345551</v>
      </c>
    </row>
    <row r="10920" spans="1:6">
      <c r="A10920" s="3" t="s">
        <v>84</v>
      </c>
      <c r="B10920" s="3">
        <v>2004</v>
      </c>
      <c r="C10920" s="3">
        <v>941</v>
      </c>
      <c r="E10920" s="3">
        <v>-1.2653664</v>
      </c>
      <c r="F10920" s="3">
        <v>14.345551</v>
      </c>
    </row>
    <row r="10921" spans="1:6">
      <c r="A10921" s="3" t="s">
        <v>84</v>
      </c>
      <c r="B10921" s="3">
        <v>2004</v>
      </c>
      <c r="C10921" s="3">
        <v>941</v>
      </c>
      <c r="E10921" s="3">
        <v>-1.2653664</v>
      </c>
      <c r="F10921" s="3">
        <v>14.345551</v>
      </c>
    </row>
    <row r="10922" spans="1:6">
      <c r="A10922" s="3" t="s">
        <v>84</v>
      </c>
      <c r="B10922" s="3">
        <v>2005</v>
      </c>
      <c r="C10922" s="3">
        <v>941</v>
      </c>
      <c r="E10922" s="3">
        <v>-0.42282872999999999</v>
      </c>
      <c r="F10922" s="3">
        <v>14.106567999999999</v>
      </c>
    </row>
    <row r="10923" spans="1:6">
      <c r="A10923" s="3" t="s">
        <v>84</v>
      </c>
      <c r="B10923" s="3">
        <v>2005</v>
      </c>
      <c r="C10923" s="3">
        <v>941</v>
      </c>
      <c r="E10923" s="3">
        <v>-0.42282872999999999</v>
      </c>
      <c r="F10923" s="3">
        <v>14.106567999999999</v>
      </c>
    </row>
    <row r="10924" spans="1:6">
      <c r="A10924" s="3" t="s">
        <v>84</v>
      </c>
      <c r="B10924" s="3">
        <v>2005</v>
      </c>
      <c r="C10924" s="3">
        <v>941</v>
      </c>
      <c r="E10924" s="3">
        <v>-0.42282872999999999</v>
      </c>
      <c r="F10924" s="3">
        <v>14.106567999999999</v>
      </c>
    </row>
    <row r="10925" spans="1:6">
      <c r="A10925" s="3" t="s">
        <v>84</v>
      </c>
      <c r="B10925" s="3">
        <v>2005</v>
      </c>
      <c r="C10925" s="3">
        <v>941</v>
      </c>
      <c r="E10925" s="3">
        <v>-0.42282872999999999</v>
      </c>
      <c r="F10925" s="3">
        <v>14.106567999999999</v>
      </c>
    </row>
    <row r="10926" spans="1:6">
      <c r="A10926" s="3" t="s">
        <v>84</v>
      </c>
      <c r="B10926" s="3">
        <v>2005</v>
      </c>
      <c r="C10926" s="3">
        <v>941</v>
      </c>
      <c r="E10926" s="3">
        <v>-0.42282872999999999</v>
      </c>
      <c r="F10926" s="3">
        <v>14.106567999999999</v>
      </c>
    </row>
    <row r="10927" spans="1:6">
      <c r="A10927" s="3" t="s">
        <v>84</v>
      </c>
      <c r="B10927" s="3">
        <v>2005</v>
      </c>
      <c r="C10927" s="3">
        <v>941</v>
      </c>
      <c r="E10927" s="3">
        <v>-0.42282872999999999</v>
      </c>
      <c r="F10927" s="3">
        <v>14.106567999999999</v>
      </c>
    </row>
    <row r="10928" spans="1:6">
      <c r="A10928" s="3" t="s">
        <v>84</v>
      </c>
      <c r="B10928" s="3">
        <v>2005</v>
      </c>
      <c r="C10928" s="3">
        <v>941</v>
      </c>
      <c r="E10928" s="3">
        <v>-0.42282872999999999</v>
      </c>
      <c r="F10928" s="3">
        <v>14.106567999999999</v>
      </c>
    </row>
    <row r="10929" spans="1:6">
      <c r="A10929" s="3" t="s">
        <v>84</v>
      </c>
      <c r="B10929" s="3">
        <v>2005</v>
      </c>
      <c r="C10929" s="3">
        <v>941</v>
      </c>
      <c r="E10929" s="3">
        <v>-0.42282872999999999</v>
      </c>
      <c r="F10929" s="3">
        <v>14.106567999999999</v>
      </c>
    </row>
    <row r="10930" spans="1:6">
      <c r="A10930" s="3" t="s">
        <v>84</v>
      </c>
      <c r="B10930" s="3">
        <v>2005</v>
      </c>
      <c r="C10930" s="3">
        <v>941</v>
      </c>
      <c r="E10930" s="3">
        <v>-0.42282872999999999</v>
      </c>
      <c r="F10930" s="3">
        <v>14.106567999999999</v>
      </c>
    </row>
    <row r="10931" spans="1:6">
      <c r="A10931" s="3" t="s">
        <v>84</v>
      </c>
      <c r="B10931" s="3">
        <v>2005</v>
      </c>
      <c r="C10931" s="3">
        <v>941</v>
      </c>
      <c r="E10931" s="3">
        <v>-0.42282872999999999</v>
      </c>
      <c r="F10931" s="3">
        <v>14.106567999999999</v>
      </c>
    </row>
    <row r="10932" spans="1:6">
      <c r="A10932" s="3" t="s">
        <v>84</v>
      </c>
      <c r="B10932" s="3">
        <v>2005</v>
      </c>
      <c r="C10932" s="3">
        <v>941</v>
      </c>
      <c r="E10932" s="3">
        <v>-0.42282872999999999</v>
      </c>
      <c r="F10932" s="3">
        <v>14.106567999999999</v>
      </c>
    </row>
    <row r="10933" spans="1:6">
      <c r="A10933" s="3" t="s">
        <v>84</v>
      </c>
      <c r="B10933" s="3">
        <v>2005</v>
      </c>
      <c r="C10933" s="3">
        <v>941</v>
      </c>
      <c r="E10933" s="3">
        <v>-0.42282872999999999</v>
      </c>
      <c r="F10933" s="3">
        <v>14.106567999999999</v>
      </c>
    </row>
    <row r="10934" spans="1:6">
      <c r="A10934" s="3" t="s">
        <v>84</v>
      </c>
      <c r="B10934" s="3">
        <v>2006</v>
      </c>
      <c r="C10934" s="3">
        <v>941</v>
      </c>
      <c r="E10934" s="3">
        <v>-0.55529362000000004</v>
      </c>
      <c r="F10934" s="3">
        <v>11.497923999999999</v>
      </c>
    </row>
    <row r="10935" spans="1:6">
      <c r="A10935" s="3" t="s">
        <v>84</v>
      </c>
      <c r="B10935" s="3">
        <v>2006</v>
      </c>
      <c r="C10935" s="3">
        <v>941</v>
      </c>
      <c r="E10935" s="3">
        <v>-0.55529362000000004</v>
      </c>
      <c r="F10935" s="3">
        <v>11.497923999999999</v>
      </c>
    </row>
    <row r="10936" spans="1:6">
      <c r="A10936" s="3" t="s">
        <v>84</v>
      </c>
      <c r="B10936" s="3">
        <v>2006</v>
      </c>
      <c r="C10936" s="3">
        <v>941</v>
      </c>
      <c r="E10936" s="3">
        <v>-0.55529362000000004</v>
      </c>
      <c r="F10936" s="3">
        <v>11.497923999999999</v>
      </c>
    </row>
    <row r="10937" spans="1:6">
      <c r="A10937" s="3" t="s">
        <v>84</v>
      </c>
      <c r="B10937" s="3">
        <v>2006</v>
      </c>
      <c r="C10937" s="3">
        <v>941</v>
      </c>
      <c r="E10937" s="3">
        <v>-0.55529362000000004</v>
      </c>
      <c r="F10937" s="3">
        <v>11.497923999999999</v>
      </c>
    </row>
    <row r="10938" spans="1:6">
      <c r="A10938" s="3" t="s">
        <v>84</v>
      </c>
      <c r="B10938" s="3">
        <v>2006</v>
      </c>
      <c r="C10938" s="3">
        <v>941</v>
      </c>
      <c r="E10938" s="3">
        <v>-0.55529362000000004</v>
      </c>
      <c r="F10938" s="3">
        <v>11.497923999999999</v>
      </c>
    </row>
    <row r="10939" spans="1:6">
      <c r="A10939" s="3" t="s">
        <v>84</v>
      </c>
      <c r="B10939" s="3">
        <v>2006</v>
      </c>
      <c r="C10939" s="3">
        <v>941</v>
      </c>
      <c r="E10939" s="3">
        <v>-0.55529362000000004</v>
      </c>
      <c r="F10939" s="3">
        <v>11.497923999999999</v>
      </c>
    </row>
    <row r="10940" spans="1:6">
      <c r="A10940" s="3" t="s">
        <v>84</v>
      </c>
      <c r="B10940" s="3">
        <v>2006</v>
      </c>
      <c r="C10940" s="3">
        <v>941</v>
      </c>
      <c r="E10940" s="3">
        <v>-0.55529362000000004</v>
      </c>
      <c r="F10940" s="3">
        <v>11.497923999999999</v>
      </c>
    </row>
    <row r="10941" spans="1:6">
      <c r="A10941" s="3" t="s">
        <v>84</v>
      </c>
      <c r="B10941" s="3">
        <v>2006</v>
      </c>
      <c r="C10941" s="3">
        <v>941</v>
      </c>
      <c r="E10941" s="3">
        <v>-0.55529362000000004</v>
      </c>
      <c r="F10941" s="3">
        <v>11.497923999999999</v>
      </c>
    </row>
    <row r="10942" spans="1:6">
      <c r="A10942" s="3" t="s">
        <v>84</v>
      </c>
      <c r="B10942" s="3">
        <v>2006</v>
      </c>
      <c r="C10942" s="3">
        <v>941</v>
      </c>
      <c r="E10942" s="3">
        <v>-0.55529362000000004</v>
      </c>
      <c r="F10942" s="3">
        <v>11.497923999999999</v>
      </c>
    </row>
    <row r="10943" spans="1:6">
      <c r="A10943" s="3" t="s">
        <v>84</v>
      </c>
      <c r="B10943" s="3">
        <v>2006</v>
      </c>
      <c r="C10943" s="3">
        <v>941</v>
      </c>
      <c r="E10943" s="3">
        <v>-0.55529362000000004</v>
      </c>
      <c r="F10943" s="3">
        <v>11.497923999999999</v>
      </c>
    </row>
    <row r="10944" spans="1:6">
      <c r="A10944" s="3" t="s">
        <v>84</v>
      </c>
      <c r="B10944" s="3">
        <v>2006</v>
      </c>
      <c r="C10944" s="3">
        <v>941</v>
      </c>
      <c r="E10944" s="3">
        <v>-0.55529362000000004</v>
      </c>
      <c r="F10944" s="3">
        <v>11.497923999999999</v>
      </c>
    </row>
    <row r="10945" spans="1:8">
      <c r="A10945" s="3" t="s">
        <v>84</v>
      </c>
      <c r="B10945" s="3">
        <v>2006</v>
      </c>
      <c r="C10945" s="3">
        <v>941</v>
      </c>
      <c r="E10945" s="3">
        <v>-0.55529362000000004</v>
      </c>
      <c r="F10945" s="3">
        <v>11.497923999999999</v>
      </c>
    </row>
    <row r="10946" spans="1:8">
      <c r="A10946" s="3" t="s">
        <v>84</v>
      </c>
      <c r="B10946" s="3">
        <v>2007</v>
      </c>
      <c r="C10946" s="3">
        <v>941</v>
      </c>
      <c r="E10946" s="3">
        <v>-5.9496460000000001E-2</v>
      </c>
      <c r="F10946" s="3">
        <v>9.6030960000000007</v>
      </c>
    </row>
    <row r="10947" spans="1:8">
      <c r="A10947" s="3" t="s">
        <v>84</v>
      </c>
      <c r="B10947" s="3">
        <v>2007</v>
      </c>
      <c r="C10947" s="3">
        <v>941</v>
      </c>
      <c r="E10947" s="3">
        <v>-5.9496460000000001E-2</v>
      </c>
      <c r="F10947" s="3">
        <v>9.6030960000000007</v>
      </c>
    </row>
    <row r="10948" spans="1:8">
      <c r="A10948" s="3" t="s">
        <v>84</v>
      </c>
      <c r="B10948" s="3">
        <v>2007</v>
      </c>
      <c r="C10948" s="3">
        <v>941</v>
      </c>
      <c r="E10948" s="3">
        <v>-5.9496460000000001E-2</v>
      </c>
      <c r="F10948" s="3">
        <v>9.6030960000000007</v>
      </c>
    </row>
    <row r="10949" spans="1:8">
      <c r="A10949" s="3" t="s">
        <v>84</v>
      </c>
      <c r="B10949" s="3">
        <v>2007</v>
      </c>
      <c r="C10949" s="3">
        <v>941</v>
      </c>
      <c r="E10949" s="3">
        <v>-5.9496460000000001E-2</v>
      </c>
      <c r="F10949" s="3">
        <v>9.6030960000000007</v>
      </c>
    </row>
    <row r="10950" spans="1:8">
      <c r="A10950" s="3" t="s">
        <v>84</v>
      </c>
      <c r="B10950" s="3">
        <v>2007</v>
      </c>
      <c r="C10950" s="3">
        <v>941</v>
      </c>
      <c r="E10950" s="3">
        <v>-5.9496460000000001E-2</v>
      </c>
      <c r="F10950" s="3">
        <v>9.6030960000000007</v>
      </c>
      <c r="G10950" s="3">
        <v>7.8442740000000004</v>
      </c>
    </row>
    <row r="10951" spans="1:8">
      <c r="A10951" s="3" t="s">
        <v>84</v>
      </c>
      <c r="B10951" s="3">
        <v>2007</v>
      </c>
      <c r="C10951" s="3">
        <v>941</v>
      </c>
      <c r="E10951" s="3">
        <v>-5.9496460000000001E-2</v>
      </c>
      <c r="F10951" s="3">
        <v>9.6030960000000007</v>
      </c>
      <c r="G10951" s="3">
        <v>7.7958160000000003</v>
      </c>
      <c r="H10951" s="3">
        <v>1.369774</v>
      </c>
    </row>
    <row r="10952" spans="1:8">
      <c r="A10952" s="3" t="s">
        <v>84</v>
      </c>
      <c r="B10952" s="3">
        <v>2007</v>
      </c>
      <c r="C10952" s="3">
        <v>941</v>
      </c>
      <c r="E10952" s="3">
        <v>-5.9496460000000001E-2</v>
      </c>
      <c r="F10952" s="3">
        <v>9.6030960000000007</v>
      </c>
      <c r="G10952" s="3">
        <v>7.85</v>
      </c>
      <c r="H10952" s="3">
        <v>1.319323</v>
      </c>
    </row>
    <row r="10953" spans="1:8">
      <c r="A10953" s="3" t="s">
        <v>84</v>
      </c>
      <c r="B10953" s="3">
        <v>2007</v>
      </c>
      <c r="C10953" s="3">
        <v>941</v>
      </c>
      <c r="E10953" s="3">
        <v>-5.9496460000000001E-2</v>
      </c>
      <c r="F10953" s="3">
        <v>9.6030960000000007</v>
      </c>
      <c r="G10953" s="3">
        <v>7.8446129999999998</v>
      </c>
      <c r="H10953" s="3">
        <v>1.3969750000000001</v>
      </c>
    </row>
    <row r="10954" spans="1:8">
      <c r="A10954" s="3" t="s">
        <v>84</v>
      </c>
      <c r="B10954" s="3">
        <v>2007</v>
      </c>
      <c r="C10954" s="3">
        <v>941</v>
      </c>
      <c r="E10954" s="3">
        <v>-5.9496460000000001E-2</v>
      </c>
      <c r="F10954" s="3">
        <v>9.6030960000000007</v>
      </c>
      <c r="G10954" s="3">
        <v>7.7001600000000003</v>
      </c>
      <c r="H10954" s="3">
        <v>1.2088669999999999</v>
      </c>
    </row>
    <row r="10955" spans="1:8">
      <c r="A10955" s="3" t="s">
        <v>84</v>
      </c>
      <c r="B10955" s="3">
        <v>2007</v>
      </c>
      <c r="C10955" s="3">
        <v>941</v>
      </c>
      <c r="E10955" s="3">
        <v>-5.9496460000000001E-2</v>
      </c>
      <c r="F10955" s="3">
        <v>9.6030960000000007</v>
      </c>
      <c r="G10955" s="3">
        <v>7.5964080000000003</v>
      </c>
      <c r="H10955" s="3">
        <v>0.98254750000000002</v>
      </c>
    </row>
    <row r="10956" spans="1:8">
      <c r="A10956" s="3" t="s">
        <v>84</v>
      </c>
      <c r="B10956" s="3">
        <v>2007</v>
      </c>
      <c r="C10956" s="3">
        <v>941</v>
      </c>
      <c r="E10956" s="3">
        <v>-5.9496460000000001E-2</v>
      </c>
      <c r="F10956" s="3">
        <v>9.6030960000000007</v>
      </c>
      <c r="G10956" s="3">
        <v>7.0993190000000004</v>
      </c>
      <c r="H10956" s="3">
        <v>1.1764829999999999</v>
      </c>
    </row>
    <row r="10957" spans="1:8">
      <c r="A10957" s="3" t="s">
        <v>84</v>
      </c>
      <c r="B10957" s="3">
        <v>2007</v>
      </c>
      <c r="C10957" s="3">
        <v>941</v>
      </c>
      <c r="E10957" s="3">
        <v>-5.9496460000000001E-2</v>
      </c>
      <c r="F10957" s="3">
        <v>9.6030960000000007</v>
      </c>
      <c r="G10957" s="3">
        <v>7.2441529999999998</v>
      </c>
      <c r="H10957" s="3">
        <v>0.1934833</v>
      </c>
    </row>
    <row r="10958" spans="1:8">
      <c r="A10958" s="3" t="s">
        <v>84</v>
      </c>
      <c r="B10958" s="3">
        <v>2008</v>
      </c>
      <c r="C10958" s="3">
        <v>941</v>
      </c>
      <c r="E10958" s="3">
        <v>0.80985134999999997</v>
      </c>
      <c r="F10958" s="3">
        <v>8.0934638999999997</v>
      </c>
      <c r="G10958" s="3">
        <v>5.9692860000000003</v>
      </c>
      <c r="H10958" s="3">
        <v>0.2955776</v>
      </c>
    </row>
    <row r="10959" spans="1:8">
      <c r="A10959" s="3" t="s">
        <v>84</v>
      </c>
      <c r="B10959" s="3">
        <v>2008</v>
      </c>
      <c r="C10959" s="3">
        <v>941</v>
      </c>
      <c r="E10959" s="3">
        <v>0.80985134999999997</v>
      </c>
      <c r="F10959" s="3">
        <v>8.0934638999999997</v>
      </c>
      <c r="G10959" s="3">
        <v>5.7008559999999999</v>
      </c>
      <c r="H10959" s="3">
        <v>0.16991059999999999</v>
      </c>
    </row>
    <row r="10960" spans="1:8">
      <c r="A10960" s="3" t="s">
        <v>84</v>
      </c>
      <c r="B10960" s="3">
        <v>2008</v>
      </c>
      <c r="C10960" s="3">
        <v>941</v>
      </c>
      <c r="E10960" s="3">
        <v>0.80985134999999997</v>
      </c>
      <c r="F10960" s="3">
        <v>8.0934638999999997</v>
      </c>
      <c r="G10960" s="3">
        <v>5.6062110000000001</v>
      </c>
      <c r="H10960" s="3">
        <v>0.43008879999999999</v>
      </c>
    </row>
    <row r="10961" spans="1:8">
      <c r="A10961" s="3" t="s">
        <v>84</v>
      </c>
      <c r="B10961" s="3">
        <v>2008</v>
      </c>
      <c r="C10961" s="3">
        <v>941</v>
      </c>
      <c r="E10961" s="3">
        <v>0.80985134999999997</v>
      </c>
      <c r="F10961" s="3">
        <v>8.0934638999999997</v>
      </c>
      <c r="G10961" s="3">
        <v>5.2501139999999999</v>
      </c>
      <c r="H10961" s="3">
        <v>0.17096520000000001</v>
      </c>
    </row>
    <row r="10962" spans="1:8">
      <c r="A10962" s="3" t="s">
        <v>84</v>
      </c>
      <c r="B10962" s="3">
        <v>2008</v>
      </c>
      <c r="C10962" s="3">
        <v>941</v>
      </c>
      <c r="E10962" s="3">
        <v>0.80985134999999997</v>
      </c>
      <c r="F10962" s="3">
        <v>8.0934638999999997</v>
      </c>
      <c r="G10962" s="3">
        <v>2.7704849999999999</v>
      </c>
      <c r="H10962" s="3">
        <v>0.3075079</v>
      </c>
    </row>
    <row r="10963" spans="1:8">
      <c r="A10963" s="3" t="s">
        <v>84</v>
      </c>
      <c r="B10963" s="3">
        <v>2008</v>
      </c>
      <c r="C10963" s="3">
        <v>941</v>
      </c>
      <c r="E10963" s="3">
        <v>0.80985134999999997</v>
      </c>
      <c r="F10963" s="3">
        <v>8.0934638999999997</v>
      </c>
      <c r="G10963" s="3">
        <v>2.3696229999999998</v>
      </c>
      <c r="H10963" s="3">
        <v>0.75839999999999996</v>
      </c>
    </row>
    <row r="10964" spans="1:8">
      <c r="A10964" s="3" t="s">
        <v>84</v>
      </c>
      <c r="B10964" s="3">
        <v>2008</v>
      </c>
      <c r="C10964" s="3">
        <v>941</v>
      </c>
      <c r="E10964" s="3">
        <v>0.80985134999999997</v>
      </c>
      <c r="F10964" s="3">
        <v>8.0934638999999997</v>
      </c>
      <c r="G10964" s="3">
        <v>2.0652620000000002</v>
      </c>
      <c r="H10964" s="3">
        <v>0.94494630000000002</v>
      </c>
    </row>
    <row r="10965" spans="1:8">
      <c r="A10965" s="3" t="s">
        <v>84</v>
      </c>
      <c r="B10965" s="3">
        <v>2008</v>
      </c>
      <c r="C10965" s="3">
        <v>941</v>
      </c>
      <c r="E10965" s="3">
        <v>0.80985134999999997</v>
      </c>
      <c r="F10965" s="3">
        <v>8.0934638999999997</v>
      </c>
      <c r="G10965" s="3">
        <v>1.1611739999999999</v>
      </c>
      <c r="H10965" s="3">
        <v>0.97771680000000005</v>
      </c>
    </row>
    <row r="10966" spans="1:8">
      <c r="A10966" s="3" t="s">
        <v>84</v>
      </c>
      <c r="B10966" s="3">
        <v>2008</v>
      </c>
      <c r="C10966" s="3">
        <v>941</v>
      </c>
      <c r="E10966" s="3">
        <v>0.80985134999999997</v>
      </c>
      <c r="F10966" s="3">
        <v>8.0934638999999997</v>
      </c>
      <c r="G10966" s="3">
        <v>0.59645219999999999</v>
      </c>
      <c r="H10966" s="3">
        <v>0.95073770000000002</v>
      </c>
    </row>
    <row r="10967" spans="1:8">
      <c r="A10967" s="3" t="s">
        <v>84</v>
      </c>
      <c r="B10967" s="3">
        <v>2008</v>
      </c>
      <c r="C10967" s="3">
        <v>941</v>
      </c>
      <c r="E10967" s="3">
        <v>0.80985134999999997</v>
      </c>
      <c r="F10967" s="3">
        <v>8.0934638999999997</v>
      </c>
      <c r="G10967" s="3">
        <v>-1.065299</v>
      </c>
      <c r="H10967" s="3">
        <v>0.72625640000000002</v>
      </c>
    </row>
    <row r="10968" spans="1:8">
      <c r="A10968" s="3" t="s">
        <v>84</v>
      </c>
      <c r="B10968" s="3">
        <v>2008</v>
      </c>
      <c r="C10968" s="3">
        <v>941</v>
      </c>
      <c r="E10968" s="3">
        <v>0.80985134999999997</v>
      </c>
      <c r="F10968" s="3">
        <v>8.0934638999999997</v>
      </c>
      <c r="G10968" s="3">
        <v>-2.9886599999999999</v>
      </c>
      <c r="H10968" s="3">
        <v>0.36329660000000003</v>
      </c>
    </row>
    <row r="10969" spans="1:8">
      <c r="A10969" s="3" t="s">
        <v>84</v>
      </c>
      <c r="B10969" s="3">
        <v>2008</v>
      </c>
      <c r="C10969" s="3">
        <v>941</v>
      </c>
      <c r="E10969" s="3">
        <v>0.80985134999999997</v>
      </c>
      <c r="F10969" s="3">
        <v>8.0934638999999997</v>
      </c>
      <c r="G10969" s="3">
        <v>-5.2453279999999998</v>
      </c>
      <c r="H10969" s="3">
        <v>0.1683846</v>
      </c>
    </row>
    <row r="10970" spans="1:8">
      <c r="A10970" s="3" t="s">
        <v>84</v>
      </c>
      <c r="B10970" s="3">
        <v>2009</v>
      </c>
      <c r="C10970" s="3">
        <v>941</v>
      </c>
      <c r="E10970" s="3">
        <v>-3.0564684999999998</v>
      </c>
      <c r="F10970" s="3">
        <v>17.956866999999999</v>
      </c>
      <c r="G10970" s="3">
        <v>-0.99642770000000003</v>
      </c>
      <c r="H10970" s="3">
        <v>-1.031417</v>
      </c>
    </row>
    <row r="10971" spans="1:8">
      <c r="A10971" s="3" t="s">
        <v>84</v>
      </c>
      <c r="B10971" s="3">
        <v>2009</v>
      </c>
      <c r="C10971" s="3">
        <v>941</v>
      </c>
      <c r="E10971" s="3">
        <v>-3.0564684999999998</v>
      </c>
      <c r="F10971" s="3">
        <v>17.956866999999999</v>
      </c>
      <c r="G10971" s="3">
        <v>-1.974564</v>
      </c>
      <c r="H10971" s="3">
        <v>1.042726</v>
      </c>
    </row>
    <row r="10972" spans="1:8">
      <c r="A10972" s="3" t="s">
        <v>84</v>
      </c>
      <c r="B10972" s="3">
        <v>2009</v>
      </c>
      <c r="C10972" s="3">
        <v>941</v>
      </c>
      <c r="E10972" s="3">
        <v>-3.0564684999999998</v>
      </c>
      <c r="F10972" s="3">
        <v>17.956866999999999</v>
      </c>
      <c r="G10972" s="3">
        <v>-3.3211909999999998</v>
      </c>
      <c r="H10972" s="3">
        <v>1.2262759999999999</v>
      </c>
    </row>
    <row r="10973" spans="1:8">
      <c r="A10973" s="3" t="s">
        <v>84</v>
      </c>
      <c r="B10973" s="3">
        <v>2009</v>
      </c>
      <c r="C10973" s="3">
        <v>941</v>
      </c>
      <c r="E10973" s="3">
        <v>-3.0564684999999998</v>
      </c>
      <c r="F10973" s="3">
        <v>17.956866999999999</v>
      </c>
      <c r="G10973" s="3">
        <v>-3.8359619999999999</v>
      </c>
      <c r="H10973" s="3">
        <v>1.86972</v>
      </c>
    </row>
    <row r="10974" spans="1:8">
      <c r="A10974" s="3" t="s">
        <v>84</v>
      </c>
      <c r="B10974" s="3">
        <v>2009</v>
      </c>
      <c r="C10974" s="3">
        <v>941</v>
      </c>
      <c r="E10974" s="3">
        <v>-3.0564684999999998</v>
      </c>
      <c r="F10974" s="3">
        <v>17.956866999999999</v>
      </c>
      <c r="G10974" s="3">
        <v>-3.9643790000000001</v>
      </c>
      <c r="H10974" s="3">
        <v>2.346365</v>
      </c>
    </row>
    <row r="10975" spans="1:8">
      <c r="A10975" s="3" t="s">
        <v>84</v>
      </c>
      <c r="B10975" s="3">
        <v>2009</v>
      </c>
      <c r="C10975" s="3">
        <v>941</v>
      </c>
      <c r="E10975" s="3">
        <v>-3.0564684999999998</v>
      </c>
      <c r="F10975" s="3">
        <v>17.956866999999999</v>
      </c>
      <c r="G10975" s="3">
        <v>-4.1335439999999997</v>
      </c>
      <c r="H10975" s="3">
        <v>2.3131599999999999</v>
      </c>
    </row>
    <row r="10976" spans="1:8">
      <c r="A10976" s="3" t="s">
        <v>84</v>
      </c>
      <c r="B10976" s="3">
        <v>2009</v>
      </c>
      <c r="C10976" s="3">
        <v>941</v>
      </c>
      <c r="E10976" s="3">
        <v>-3.0564684999999998</v>
      </c>
      <c r="F10976" s="3">
        <v>17.956866999999999</v>
      </c>
      <c r="G10976" s="3">
        <v>-4.0580410000000002</v>
      </c>
      <c r="H10976" s="3">
        <v>2.0641780000000001</v>
      </c>
    </row>
    <row r="10977" spans="1:8">
      <c r="A10977" s="3" t="s">
        <v>84</v>
      </c>
      <c r="B10977" s="3">
        <v>2009</v>
      </c>
      <c r="C10977" s="3">
        <v>941</v>
      </c>
      <c r="E10977" s="3">
        <v>-3.0564684999999998</v>
      </c>
      <c r="F10977" s="3">
        <v>17.956866999999999</v>
      </c>
      <c r="G10977" s="3">
        <v>-3.9962659999999999</v>
      </c>
      <c r="H10977" s="3">
        <v>1.455487</v>
      </c>
    </row>
    <row r="10978" spans="1:8">
      <c r="A10978" s="3" t="s">
        <v>84</v>
      </c>
      <c r="B10978" s="3">
        <v>2009</v>
      </c>
      <c r="C10978" s="3">
        <v>941</v>
      </c>
      <c r="E10978" s="3">
        <v>-3.0564684999999998</v>
      </c>
      <c r="F10978" s="3">
        <v>17.956866999999999</v>
      </c>
      <c r="G10978" s="3">
        <v>-3.8948499999999999</v>
      </c>
      <c r="H10978" s="3">
        <v>1.0685800000000001</v>
      </c>
    </row>
    <row r="10979" spans="1:8">
      <c r="A10979" s="3" t="s">
        <v>84</v>
      </c>
      <c r="B10979" s="3">
        <v>2009</v>
      </c>
      <c r="C10979" s="3">
        <v>941</v>
      </c>
      <c r="E10979" s="3">
        <v>-3.0564684999999998</v>
      </c>
      <c r="F10979" s="3">
        <v>17.956866999999999</v>
      </c>
      <c r="G10979" s="3">
        <v>-4.1205040000000004</v>
      </c>
      <c r="H10979" s="3">
        <v>1.4198409999999999</v>
      </c>
    </row>
    <row r="10980" spans="1:8">
      <c r="A10980" s="3" t="s">
        <v>84</v>
      </c>
      <c r="B10980" s="3">
        <v>2009</v>
      </c>
      <c r="C10980" s="3">
        <v>941</v>
      </c>
      <c r="E10980" s="3">
        <v>-3.0564684999999998</v>
      </c>
      <c r="F10980" s="3">
        <v>17.956866999999999</v>
      </c>
      <c r="G10980" s="3">
        <v>-4.0015159999999996</v>
      </c>
      <c r="H10980" s="3">
        <v>1.242548</v>
      </c>
    </row>
    <row r="10981" spans="1:8">
      <c r="A10981" s="3" t="s">
        <v>84</v>
      </c>
      <c r="B10981" s="3">
        <v>2009</v>
      </c>
      <c r="C10981" s="3">
        <v>941</v>
      </c>
      <c r="E10981" s="3">
        <v>-3.0564684999999998</v>
      </c>
      <c r="F10981" s="3">
        <v>17.956866999999999</v>
      </c>
      <c r="G10981" s="3">
        <v>-3.158353</v>
      </c>
      <c r="H10981" s="3">
        <v>1.456928</v>
      </c>
    </row>
    <row r="10982" spans="1:8">
      <c r="A10982" s="3" t="s">
        <v>84</v>
      </c>
      <c r="B10982" s="3">
        <v>2010</v>
      </c>
      <c r="C10982" s="3">
        <v>941</v>
      </c>
      <c r="E10982" s="3">
        <v>-6.3603668000000004</v>
      </c>
      <c r="F10982" s="3">
        <v>35.746174000000003</v>
      </c>
      <c r="G10982" s="3">
        <v>2.5307680000000001</v>
      </c>
      <c r="H10982" s="3">
        <v>1.680164</v>
      </c>
    </row>
    <row r="10983" spans="1:8">
      <c r="A10983" s="3" t="s">
        <v>84</v>
      </c>
      <c r="B10983" s="3">
        <v>2010</v>
      </c>
      <c r="C10983" s="3">
        <v>941</v>
      </c>
      <c r="E10983" s="3">
        <v>-6.3603668000000004</v>
      </c>
      <c r="F10983" s="3">
        <v>35.746174000000003</v>
      </c>
      <c r="G10983" s="3">
        <v>2.701527</v>
      </c>
      <c r="H10983" s="3">
        <v>-1.9052199999999999</v>
      </c>
    </row>
    <row r="10984" spans="1:8">
      <c r="A10984" s="3" t="s">
        <v>84</v>
      </c>
      <c r="B10984" s="3">
        <v>2010</v>
      </c>
      <c r="C10984" s="3">
        <v>941</v>
      </c>
      <c r="E10984" s="3">
        <v>-6.3603668000000004</v>
      </c>
      <c r="F10984" s="3">
        <v>35.746174000000003</v>
      </c>
      <c r="G10984" s="3">
        <v>2.9597000000000002</v>
      </c>
      <c r="H10984" s="3">
        <v>-1.638973</v>
      </c>
    </row>
    <row r="10985" spans="1:8">
      <c r="A10985" s="3" t="s">
        <v>84</v>
      </c>
      <c r="B10985" s="3">
        <v>2010</v>
      </c>
      <c r="C10985" s="3">
        <v>941</v>
      </c>
      <c r="E10985" s="3">
        <v>-6.3603668000000004</v>
      </c>
      <c r="F10985" s="3">
        <v>35.746174000000003</v>
      </c>
      <c r="G10985" s="3">
        <v>2.7625030000000002</v>
      </c>
      <c r="H10985" s="3">
        <v>-0.94734479999999999</v>
      </c>
    </row>
    <row r="10986" spans="1:8">
      <c r="A10986" s="3" t="s">
        <v>84</v>
      </c>
      <c r="B10986" s="3">
        <v>2010</v>
      </c>
      <c r="C10986" s="3">
        <v>941</v>
      </c>
      <c r="E10986" s="3">
        <v>-6.3603668000000004</v>
      </c>
      <c r="F10986" s="3">
        <v>35.746174000000003</v>
      </c>
      <c r="G10986" s="3">
        <v>2.5094270000000001</v>
      </c>
      <c r="H10986" s="3">
        <v>-1.2523390000000001</v>
      </c>
    </row>
    <row r="10987" spans="1:8">
      <c r="A10987" s="3" t="s">
        <v>84</v>
      </c>
      <c r="B10987" s="3">
        <v>2010</v>
      </c>
      <c r="C10987" s="3">
        <v>941</v>
      </c>
      <c r="E10987" s="3">
        <v>-6.3603668000000004</v>
      </c>
      <c r="F10987" s="3">
        <v>35.746174000000003</v>
      </c>
      <c r="G10987" s="3">
        <v>2.6263030000000001</v>
      </c>
      <c r="H10987" s="3">
        <v>-1.1649099999999999</v>
      </c>
    </row>
    <row r="10988" spans="1:8">
      <c r="A10988" s="3" t="s">
        <v>84</v>
      </c>
      <c r="B10988" s="3">
        <v>2010</v>
      </c>
      <c r="C10988" s="3">
        <v>941</v>
      </c>
      <c r="E10988" s="3">
        <v>-6.3603668000000004</v>
      </c>
      <c r="F10988" s="3">
        <v>35.746174000000003</v>
      </c>
      <c r="G10988" s="3">
        <v>2.7794140000000001</v>
      </c>
      <c r="H10988" s="3">
        <v>-1.090482</v>
      </c>
    </row>
    <row r="10989" spans="1:8">
      <c r="A10989" s="3" t="s">
        <v>84</v>
      </c>
      <c r="B10989" s="3">
        <v>2010</v>
      </c>
      <c r="C10989" s="3">
        <v>941</v>
      </c>
      <c r="E10989" s="3">
        <v>-6.3603668000000004</v>
      </c>
      <c r="F10989" s="3">
        <v>35.746174000000003</v>
      </c>
      <c r="G10989" s="3">
        <v>3.2674120000000002</v>
      </c>
      <c r="H10989" s="3">
        <v>-0.69063660000000004</v>
      </c>
    </row>
    <row r="10990" spans="1:8">
      <c r="A10990" s="3" t="s">
        <v>84</v>
      </c>
      <c r="B10990" s="3">
        <v>2010</v>
      </c>
      <c r="C10990" s="3">
        <v>941</v>
      </c>
      <c r="E10990" s="3">
        <v>-6.3603668000000004</v>
      </c>
      <c r="F10990" s="3">
        <v>35.746174000000003</v>
      </c>
      <c r="G10990" s="3">
        <v>2.796621</v>
      </c>
      <c r="H10990" s="3">
        <v>-0.56107779999999996</v>
      </c>
    </row>
    <row r="10991" spans="1:8">
      <c r="A10991" s="3" t="s">
        <v>84</v>
      </c>
      <c r="B10991" s="3">
        <v>2010</v>
      </c>
      <c r="C10991" s="3">
        <v>941</v>
      </c>
      <c r="E10991" s="3">
        <v>-6.3603668000000004</v>
      </c>
      <c r="F10991" s="3">
        <v>35.746174000000003</v>
      </c>
      <c r="G10991" s="3">
        <v>2.7638859999999998</v>
      </c>
      <c r="H10991" s="3">
        <v>-0.37060199999999999</v>
      </c>
    </row>
    <row r="10992" spans="1:8">
      <c r="A10992" s="3" t="s">
        <v>84</v>
      </c>
      <c r="B10992" s="3">
        <v>2010</v>
      </c>
      <c r="C10992" s="3">
        <v>941</v>
      </c>
      <c r="E10992" s="3">
        <v>-6.3603668000000004</v>
      </c>
      <c r="F10992" s="3">
        <v>35.746174000000003</v>
      </c>
      <c r="G10992" s="3">
        <v>2.9176039999999999</v>
      </c>
      <c r="H10992" s="3">
        <v>-0.34238449999999998</v>
      </c>
    </row>
    <row r="10993" spans="1:8">
      <c r="A10993" s="3" t="s">
        <v>84</v>
      </c>
      <c r="B10993" s="3">
        <v>2010</v>
      </c>
      <c r="C10993" s="3">
        <v>941</v>
      </c>
      <c r="E10993" s="3">
        <v>-6.3603668000000004</v>
      </c>
      <c r="F10993" s="3">
        <v>35.746174000000003</v>
      </c>
      <c r="G10993" s="3">
        <v>2.9281860000000002</v>
      </c>
      <c r="H10993" s="3">
        <v>-0.39206239999999998</v>
      </c>
    </row>
    <row r="10994" spans="1:8">
      <c r="A10994" s="3" t="s">
        <v>84</v>
      </c>
      <c r="B10994" s="3">
        <v>2011</v>
      </c>
      <c r="C10994" s="3">
        <v>941</v>
      </c>
      <c r="E10994" s="3">
        <v>-5.4540305</v>
      </c>
      <c r="F10994" s="3">
        <v>46.686584000000003</v>
      </c>
      <c r="G10994" s="3">
        <v>3.6297280000000001</v>
      </c>
      <c r="H10994" s="3">
        <v>-0.51966840000000003</v>
      </c>
    </row>
    <row r="10995" spans="1:8">
      <c r="A10995" s="3" t="s">
        <v>84</v>
      </c>
      <c r="B10995" s="3">
        <v>2011</v>
      </c>
      <c r="C10995" s="3">
        <v>941</v>
      </c>
      <c r="E10995" s="3">
        <v>-5.4540305</v>
      </c>
      <c r="F10995" s="3">
        <v>46.686584000000003</v>
      </c>
      <c r="G10995" s="3">
        <v>3.8046250000000001</v>
      </c>
      <c r="H10995" s="3">
        <v>-2.1194130000000002</v>
      </c>
    </row>
    <row r="10996" spans="1:8">
      <c r="A10996" s="3" t="s">
        <v>84</v>
      </c>
      <c r="B10996" s="3">
        <v>2011</v>
      </c>
      <c r="C10996" s="3">
        <v>941</v>
      </c>
      <c r="E10996" s="3">
        <v>-5.4540305</v>
      </c>
      <c r="F10996" s="3">
        <v>46.686584000000003</v>
      </c>
      <c r="G10996" s="3">
        <v>3.925678</v>
      </c>
      <c r="H10996" s="3">
        <v>-2.0484429999999998</v>
      </c>
    </row>
    <row r="10997" spans="1:8">
      <c r="A10997" s="3" t="s">
        <v>84</v>
      </c>
      <c r="B10997" s="3">
        <v>2011</v>
      </c>
      <c r="C10997" s="3">
        <v>941</v>
      </c>
      <c r="E10997" s="3">
        <v>-5.4540305</v>
      </c>
      <c r="F10997" s="3">
        <v>46.686584000000003</v>
      </c>
      <c r="G10997" s="3">
        <v>3.622557</v>
      </c>
      <c r="H10997" s="3">
        <v>-1.572419</v>
      </c>
    </row>
    <row r="10998" spans="1:8">
      <c r="A10998" s="3" t="s">
        <v>84</v>
      </c>
      <c r="B10998" s="3">
        <v>2011</v>
      </c>
      <c r="C10998" s="3">
        <v>941</v>
      </c>
      <c r="E10998" s="3">
        <v>-5.4540305</v>
      </c>
      <c r="F10998" s="3">
        <v>46.686584000000003</v>
      </c>
      <c r="G10998" s="3">
        <v>3.6350570000000002</v>
      </c>
      <c r="H10998" s="3">
        <v>-1.515425</v>
      </c>
    </row>
    <row r="10999" spans="1:8">
      <c r="A10999" s="3" t="s">
        <v>84</v>
      </c>
      <c r="B10999" s="3">
        <v>2011</v>
      </c>
      <c r="C10999" s="3">
        <v>941</v>
      </c>
      <c r="E10999" s="3">
        <v>-5.4540305</v>
      </c>
      <c r="F10999" s="3">
        <v>46.686584000000003</v>
      </c>
      <c r="G10999" s="3">
        <v>3.760094</v>
      </c>
      <c r="H10999" s="3">
        <v>-1.3094220000000001</v>
      </c>
    </row>
    <row r="11000" spans="1:8">
      <c r="A11000" s="3" t="s">
        <v>84</v>
      </c>
      <c r="B11000" s="3">
        <v>2011</v>
      </c>
      <c r="C11000" s="3">
        <v>941</v>
      </c>
      <c r="E11000" s="3">
        <v>-5.4540305</v>
      </c>
      <c r="F11000" s="3">
        <v>46.686584000000003</v>
      </c>
      <c r="G11000" s="3">
        <v>3.7832690000000002</v>
      </c>
      <c r="H11000" s="3">
        <v>-1.143038</v>
      </c>
    </row>
    <row r="11001" spans="1:8">
      <c r="A11001" s="3" t="s">
        <v>84</v>
      </c>
      <c r="B11001" s="3">
        <v>2011</v>
      </c>
      <c r="C11001" s="3">
        <v>941</v>
      </c>
      <c r="E11001" s="3">
        <v>-5.4540305</v>
      </c>
      <c r="F11001" s="3">
        <v>46.686584000000003</v>
      </c>
      <c r="G11001" s="3">
        <v>3.6796410000000002</v>
      </c>
      <c r="H11001" s="3">
        <v>-0.90996469999999996</v>
      </c>
    </row>
    <row r="11002" spans="1:8">
      <c r="A11002" s="3" t="s">
        <v>84</v>
      </c>
      <c r="B11002" s="3">
        <v>2011</v>
      </c>
      <c r="C11002" s="3">
        <v>941</v>
      </c>
      <c r="E11002" s="3">
        <v>-5.4540305</v>
      </c>
      <c r="F11002" s="3">
        <v>46.686584000000003</v>
      </c>
      <c r="G11002" s="3">
        <v>3.12799</v>
      </c>
      <c r="H11002" s="3">
        <v>-0.73625030000000002</v>
      </c>
    </row>
    <row r="11003" spans="1:8">
      <c r="A11003" s="3" t="s">
        <v>84</v>
      </c>
      <c r="B11003" s="3">
        <v>2011</v>
      </c>
      <c r="C11003" s="3">
        <v>941</v>
      </c>
      <c r="E11003" s="3">
        <v>-5.4540305</v>
      </c>
      <c r="F11003" s="3">
        <v>46.686584000000003</v>
      </c>
      <c r="G11003" s="3">
        <v>3.0276800000000001</v>
      </c>
      <c r="H11003" s="3">
        <v>-0.79380099999999998</v>
      </c>
    </row>
    <row r="11004" spans="1:8">
      <c r="A11004" s="3" t="s">
        <v>84</v>
      </c>
      <c r="B11004" s="3">
        <v>2011</v>
      </c>
      <c r="C11004" s="3">
        <v>941</v>
      </c>
      <c r="E11004" s="3">
        <v>-5.4540305</v>
      </c>
      <c r="F11004" s="3">
        <v>46.686584000000003</v>
      </c>
      <c r="G11004" s="3">
        <v>2.6422330000000001</v>
      </c>
      <c r="H11004" s="3">
        <v>-0.66350109999999995</v>
      </c>
    </row>
    <row r="11005" spans="1:8">
      <c r="A11005" s="3" t="s">
        <v>84</v>
      </c>
      <c r="B11005" s="3">
        <v>2011</v>
      </c>
      <c r="C11005" s="3">
        <v>941</v>
      </c>
      <c r="E11005" s="3">
        <v>-5.4540305</v>
      </c>
      <c r="F11005" s="3">
        <v>46.686584000000003</v>
      </c>
      <c r="G11005" s="3">
        <v>2.0423779999999998</v>
      </c>
      <c r="H11005" s="3">
        <v>-0.63651570000000002</v>
      </c>
    </row>
    <row r="11006" spans="1:8">
      <c r="A11006" s="3" t="s">
        <v>84</v>
      </c>
      <c r="B11006" s="3">
        <v>2012</v>
      </c>
      <c r="C11006" s="3">
        <v>941</v>
      </c>
      <c r="E11006" s="3">
        <v>-2.1714394000000001</v>
      </c>
      <c r="F11006" s="3">
        <v>43.091842999999997</v>
      </c>
      <c r="G11006" s="3">
        <v>3.2747410000000001</v>
      </c>
      <c r="H11006" s="3">
        <v>-0.53963110000000003</v>
      </c>
    </row>
    <row r="11007" spans="1:8">
      <c r="A11007" s="3" t="s">
        <v>84</v>
      </c>
      <c r="B11007" s="3">
        <v>2012</v>
      </c>
      <c r="C11007" s="3">
        <v>941</v>
      </c>
      <c r="E11007" s="3">
        <v>-2.1714394000000001</v>
      </c>
      <c r="F11007" s="3">
        <v>43.091842999999997</v>
      </c>
      <c r="G11007" s="3">
        <v>3.0554990000000002</v>
      </c>
      <c r="H11007" s="3">
        <v>-0.14654990000000001</v>
      </c>
    </row>
    <row r="11008" spans="1:8">
      <c r="A11008" s="3" t="s">
        <v>84</v>
      </c>
      <c r="B11008" s="3">
        <v>2012</v>
      </c>
      <c r="C11008" s="3">
        <v>941</v>
      </c>
      <c r="E11008" s="3">
        <v>-2.1714394000000001</v>
      </c>
      <c r="F11008" s="3">
        <v>43.091842999999997</v>
      </c>
      <c r="G11008" s="3">
        <v>2.9937499999999999</v>
      </c>
      <c r="H11008" s="3">
        <v>0.1012575</v>
      </c>
    </row>
    <row r="11009" spans="1:8">
      <c r="A11009" s="3" t="s">
        <v>84</v>
      </c>
      <c r="B11009" s="3">
        <v>2012</v>
      </c>
      <c r="C11009" s="3">
        <v>941</v>
      </c>
      <c r="E11009" s="3">
        <v>-2.1714394000000001</v>
      </c>
      <c r="F11009" s="3">
        <v>43.091842999999997</v>
      </c>
      <c r="G11009" s="3">
        <v>3.0857510000000001</v>
      </c>
      <c r="H11009" s="3">
        <v>0.19510540000000001</v>
      </c>
    </row>
    <row r="11010" spans="1:8">
      <c r="A11010" s="3" t="s">
        <v>84</v>
      </c>
      <c r="B11010" s="3">
        <v>2012</v>
      </c>
      <c r="C11010" s="3">
        <v>941</v>
      </c>
      <c r="E11010" s="3">
        <v>-2.1714394000000001</v>
      </c>
      <c r="F11010" s="3">
        <v>43.091842999999997</v>
      </c>
      <c r="G11010" s="3">
        <v>3.1008849999999999</v>
      </c>
      <c r="H11010" s="3">
        <v>-0.95161320000000005</v>
      </c>
    </row>
    <row r="11011" spans="1:8">
      <c r="A11011" s="3" t="s">
        <v>84</v>
      </c>
      <c r="B11011" s="3">
        <v>2012</v>
      </c>
      <c r="C11011" s="3">
        <v>941</v>
      </c>
      <c r="E11011" s="3">
        <v>-2.1714394000000001</v>
      </c>
      <c r="F11011" s="3">
        <v>43.091842999999997</v>
      </c>
      <c r="G11011" s="3">
        <v>2.9451260000000001</v>
      </c>
      <c r="H11011" s="3">
        <v>-0.99328609999999995</v>
      </c>
    </row>
    <row r="11012" spans="1:8">
      <c r="A11012" s="3" t="s">
        <v>84</v>
      </c>
      <c r="B11012" s="3">
        <v>2012</v>
      </c>
      <c r="C11012" s="3">
        <v>941</v>
      </c>
      <c r="E11012" s="3">
        <v>-2.1714394000000001</v>
      </c>
      <c r="F11012" s="3">
        <v>43.091842999999997</v>
      </c>
      <c r="G11012" s="3">
        <v>2.9409420000000002</v>
      </c>
      <c r="H11012" s="3">
        <v>-1.1153709999999999</v>
      </c>
    </row>
    <row r="11013" spans="1:8">
      <c r="A11013" s="3" t="s">
        <v>84</v>
      </c>
      <c r="B11013" s="3">
        <v>2012</v>
      </c>
      <c r="C11013" s="3">
        <v>941</v>
      </c>
      <c r="E11013" s="3">
        <v>-2.1714394000000001</v>
      </c>
      <c r="F11013" s="3">
        <v>43.091842999999997</v>
      </c>
      <c r="G11013" s="3">
        <v>2.8607200000000002</v>
      </c>
      <c r="H11013" s="3">
        <v>-0.92887549999999997</v>
      </c>
    </row>
    <row r="11014" spans="1:8">
      <c r="A11014" s="3" t="s">
        <v>84</v>
      </c>
      <c r="B11014" s="3">
        <v>2012</v>
      </c>
      <c r="C11014" s="3">
        <v>941</v>
      </c>
      <c r="E11014" s="3">
        <v>-2.1714394000000001</v>
      </c>
      <c r="F11014" s="3">
        <v>43.091842999999997</v>
      </c>
      <c r="G11014" s="3">
        <v>2.7724540000000002</v>
      </c>
      <c r="H11014" s="3">
        <v>-1.068082</v>
      </c>
    </row>
    <row r="11015" spans="1:8">
      <c r="A11015" s="3" t="s">
        <v>84</v>
      </c>
      <c r="B11015" s="3">
        <v>2012</v>
      </c>
      <c r="C11015" s="3">
        <v>941</v>
      </c>
      <c r="E11015" s="3">
        <v>-2.1714394000000001</v>
      </c>
      <c r="F11015" s="3">
        <v>43.091842999999997</v>
      </c>
      <c r="G11015" s="3">
        <v>2.7618179999999999</v>
      </c>
      <c r="H11015" s="3">
        <v>-1.1472629999999999</v>
      </c>
    </row>
    <row r="11016" spans="1:8">
      <c r="A11016" s="3" t="s">
        <v>84</v>
      </c>
      <c r="B11016" s="3">
        <v>2012</v>
      </c>
      <c r="C11016" s="3">
        <v>941</v>
      </c>
      <c r="E11016" s="3">
        <v>-2.1714394000000001</v>
      </c>
      <c r="F11016" s="3">
        <v>43.091842999999997</v>
      </c>
      <c r="G11016" s="3">
        <v>3.0150830000000002</v>
      </c>
      <c r="H11016" s="3">
        <v>-1.071976</v>
      </c>
    </row>
    <row r="11017" spans="1:8">
      <c r="A11017" s="3" t="s">
        <v>84</v>
      </c>
      <c r="B11017" s="3">
        <v>2012</v>
      </c>
      <c r="C11017" s="3">
        <v>941</v>
      </c>
      <c r="E11017" s="3">
        <v>-2.1714394000000001</v>
      </c>
      <c r="F11017" s="3">
        <v>43.091842999999997</v>
      </c>
      <c r="G11017" s="3">
        <v>3.2986719999999998</v>
      </c>
      <c r="H11017" s="3">
        <v>-1.214261</v>
      </c>
    </row>
    <row r="11018" spans="1:8">
      <c r="A11018" s="3" t="s">
        <v>84</v>
      </c>
      <c r="B11018" s="3">
        <v>2013</v>
      </c>
      <c r="C11018" s="3">
        <v>941</v>
      </c>
      <c r="E11018" s="3">
        <v>1.3123537000000001</v>
      </c>
      <c r="F11018" s="3">
        <v>41.634377000000001</v>
      </c>
      <c r="G11018" s="3">
        <v>3.8703189999999998</v>
      </c>
      <c r="H11018" s="3">
        <v>-1.425284</v>
      </c>
    </row>
    <row r="11019" spans="1:8">
      <c r="A11019" s="3" t="s">
        <v>84</v>
      </c>
      <c r="B11019" s="3">
        <v>2013</v>
      </c>
      <c r="C11019" s="3">
        <v>941</v>
      </c>
      <c r="E11019" s="3">
        <v>1.3123537000000001</v>
      </c>
      <c r="F11019" s="3">
        <v>41.634377000000001</v>
      </c>
      <c r="G11019" s="3">
        <v>4.0222030000000002</v>
      </c>
      <c r="H11019" s="3">
        <v>-0.65859089999999998</v>
      </c>
    </row>
    <row r="11020" spans="1:8">
      <c r="A11020" s="3" t="s">
        <v>84</v>
      </c>
      <c r="B11020" s="3">
        <v>2013</v>
      </c>
      <c r="C11020" s="3">
        <v>941</v>
      </c>
      <c r="E11020" s="3">
        <v>1.3123537000000001</v>
      </c>
      <c r="F11020" s="3">
        <v>41.634377000000001</v>
      </c>
      <c r="G11020" s="3">
        <v>4.1321599999999998</v>
      </c>
      <c r="H11020" s="3">
        <v>-0.5873427</v>
      </c>
    </row>
    <row r="11021" spans="1:8">
      <c r="A11021" s="3" t="s">
        <v>84</v>
      </c>
      <c r="B11021" s="3">
        <v>2013</v>
      </c>
      <c r="C11021" s="3">
        <v>941</v>
      </c>
      <c r="E11021" s="3">
        <v>1.3123537000000001</v>
      </c>
      <c r="F11021" s="3">
        <v>41.634377000000001</v>
      </c>
      <c r="G11021" s="3">
        <v>4.1352279999999997</v>
      </c>
      <c r="H11021" s="3">
        <v>-0.50911070000000003</v>
      </c>
    </row>
    <row r="11022" spans="1:8">
      <c r="A11022" s="3" t="s">
        <v>84</v>
      </c>
      <c r="B11022" s="3">
        <v>2013</v>
      </c>
      <c r="C11022" s="3">
        <v>941</v>
      </c>
      <c r="E11022" s="3">
        <v>1.3123537000000001</v>
      </c>
      <c r="F11022" s="3">
        <v>41.634377000000001</v>
      </c>
      <c r="G11022" s="3">
        <v>4.118525</v>
      </c>
      <c r="H11022" s="3">
        <v>-0.45989279999999999</v>
      </c>
    </row>
    <row r="11023" spans="1:8">
      <c r="A11023" s="3" t="s">
        <v>84</v>
      </c>
      <c r="B11023" s="3">
        <v>2013</v>
      </c>
      <c r="C11023" s="3">
        <v>941</v>
      </c>
      <c r="E11023" s="3">
        <v>1.3123537000000001</v>
      </c>
      <c r="F11023" s="3">
        <v>41.634377000000001</v>
      </c>
      <c r="G11023" s="3">
        <v>4.0969949999999997</v>
      </c>
      <c r="H11023" s="3">
        <v>-0.31704179999999998</v>
      </c>
    </row>
    <row r="11024" spans="1:8">
      <c r="A11024" s="3" t="s">
        <v>84</v>
      </c>
      <c r="B11024" s="3">
        <v>2013</v>
      </c>
      <c r="C11024" s="3">
        <v>941</v>
      </c>
      <c r="E11024" s="3">
        <v>1.3123537000000001</v>
      </c>
      <c r="F11024" s="3">
        <v>41.634377000000001</v>
      </c>
      <c r="G11024" s="3">
        <v>4.1817339999999996</v>
      </c>
      <c r="H11024" s="3">
        <v>-0.245397</v>
      </c>
    </row>
    <row r="11025" spans="1:8">
      <c r="A11025" s="3" t="s">
        <v>84</v>
      </c>
      <c r="B11025" s="3">
        <v>2013</v>
      </c>
      <c r="C11025" s="3">
        <v>941</v>
      </c>
      <c r="E11025" s="3">
        <v>1.3123537000000001</v>
      </c>
      <c r="F11025" s="3">
        <v>41.634377000000001</v>
      </c>
      <c r="G11025" s="3">
        <v>4.1023139999999998</v>
      </c>
      <c r="H11025" s="3">
        <v>-0.2441651</v>
      </c>
    </row>
    <row r="11026" spans="1:8">
      <c r="A11026" s="3" t="s">
        <v>84</v>
      </c>
      <c r="B11026" s="3">
        <v>2013</v>
      </c>
      <c r="C11026" s="3">
        <v>941</v>
      </c>
      <c r="E11026" s="3">
        <v>1.3123537000000001</v>
      </c>
      <c r="F11026" s="3">
        <v>41.634377000000001</v>
      </c>
      <c r="G11026" s="3">
        <v>4.0223199999999997</v>
      </c>
      <c r="H11026" s="3">
        <v>-0.1881987</v>
      </c>
    </row>
    <row r="11027" spans="1:8">
      <c r="A11027" s="3" t="s">
        <v>84</v>
      </c>
      <c r="B11027" s="3">
        <v>2013</v>
      </c>
      <c r="C11027" s="3">
        <v>941</v>
      </c>
      <c r="E11027" s="3">
        <v>1.3123537000000001</v>
      </c>
      <c r="F11027" s="3">
        <v>41.634377000000001</v>
      </c>
      <c r="G11027" s="3">
        <v>4.0223199999999997</v>
      </c>
      <c r="H11027" s="3">
        <v>-0.20864669999999999</v>
      </c>
    </row>
    <row r="11028" spans="1:8">
      <c r="A11028" s="3" t="s">
        <v>84</v>
      </c>
      <c r="B11028" s="3">
        <v>2013</v>
      </c>
      <c r="C11028" s="3">
        <v>941</v>
      </c>
      <c r="E11028" s="3">
        <v>1.3123537000000001</v>
      </c>
      <c r="F11028" s="3">
        <v>41.634377000000001</v>
      </c>
      <c r="G11028" s="3">
        <v>4.0223199999999997</v>
      </c>
      <c r="H11028" s="3">
        <v>-0.20864669999999999</v>
      </c>
    </row>
    <row r="11029" spans="1:8">
      <c r="A11029" s="3" t="s">
        <v>84</v>
      </c>
      <c r="B11029" s="3">
        <v>2013</v>
      </c>
      <c r="C11029" s="3">
        <v>941</v>
      </c>
      <c r="E11029" s="3">
        <v>1.3123537000000001</v>
      </c>
      <c r="F11029" s="3">
        <v>41.634377000000001</v>
      </c>
      <c r="G11029" s="3">
        <v>4.0223199999999997</v>
      </c>
      <c r="H11029" s="3">
        <v>-0.20864669999999999</v>
      </c>
    </row>
    <row r="11030" spans="1:8">
      <c r="A11030" s="3" t="s">
        <v>84</v>
      </c>
      <c r="B11030" s="3">
        <v>2014</v>
      </c>
      <c r="C11030" s="3">
        <v>941</v>
      </c>
      <c r="E11030" s="3">
        <v>0.65179925999999999</v>
      </c>
      <c r="F11030" s="3">
        <v>39.192627000000002</v>
      </c>
      <c r="G11030" s="3">
        <v>4.3918090000000003</v>
      </c>
      <c r="H11030" s="3">
        <v>-0.20864669999999999</v>
      </c>
    </row>
    <row r="11031" spans="1:8">
      <c r="A11031" s="3" t="s">
        <v>84</v>
      </c>
      <c r="B11031" s="3">
        <v>2014</v>
      </c>
      <c r="C11031" s="3">
        <v>941</v>
      </c>
      <c r="E11031" s="3">
        <v>0.65179925999999999</v>
      </c>
      <c r="F11031" s="3">
        <v>39.192627000000002</v>
      </c>
      <c r="G11031" s="3">
        <v>4.4091990000000001</v>
      </c>
      <c r="H11031" s="3">
        <v>-0.1183032</v>
      </c>
    </row>
    <row r="11032" spans="1:8">
      <c r="A11032" s="3" t="s">
        <v>84</v>
      </c>
      <c r="B11032" s="3">
        <v>2014</v>
      </c>
      <c r="C11032" s="3">
        <v>941</v>
      </c>
      <c r="E11032" s="3">
        <v>0.65179925999999999</v>
      </c>
      <c r="F11032" s="3">
        <v>39.192627000000002</v>
      </c>
      <c r="G11032" s="3">
        <v>4.2094769999999997</v>
      </c>
      <c r="H11032" s="3">
        <v>-0.1787231</v>
      </c>
    </row>
    <row r="11033" spans="1:8">
      <c r="A11033" s="3" t="s">
        <v>84</v>
      </c>
      <c r="B11033" s="3">
        <v>2014</v>
      </c>
      <c r="C11033" s="3">
        <v>941</v>
      </c>
      <c r="E11033" s="3">
        <v>0.65179925999999999</v>
      </c>
      <c r="F11033" s="3">
        <v>39.192627000000002</v>
      </c>
      <c r="G11033" s="3">
        <v>4.1315109999999997</v>
      </c>
      <c r="H11033" s="3">
        <v>-0.13123199999999999</v>
      </c>
    </row>
    <row r="11034" spans="1:8">
      <c r="A11034" s="3" t="s">
        <v>84</v>
      </c>
      <c r="B11034" s="3">
        <v>2014</v>
      </c>
      <c r="C11034" s="3">
        <v>941</v>
      </c>
      <c r="D11034" s="3">
        <v>2.8187272999999999</v>
      </c>
      <c r="E11034" s="3">
        <v>0.65179925999999999</v>
      </c>
      <c r="F11034" s="3">
        <v>39.192627000000002</v>
      </c>
      <c r="G11034" s="3">
        <v>4.0406190000000004</v>
      </c>
      <c r="H11034" s="3">
        <v>-0.17974580000000001</v>
      </c>
    </row>
    <row r="11035" spans="1:8">
      <c r="A11035" s="3" t="s">
        <v>84</v>
      </c>
      <c r="B11035" s="3">
        <v>2014</v>
      </c>
      <c r="C11035" s="3">
        <v>941</v>
      </c>
      <c r="D11035" s="3">
        <v>2.5219048000000002</v>
      </c>
      <c r="E11035" s="3">
        <v>0.65179925999999999</v>
      </c>
      <c r="F11035" s="3">
        <v>39.192627000000002</v>
      </c>
      <c r="G11035" s="3">
        <v>3.942021</v>
      </c>
      <c r="H11035" s="3">
        <v>-7.4077299999999999E-2</v>
      </c>
    </row>
    <row r="11036" spans="1:8">
      <c r="A11036" s="3" t="s">
        <v>84</v>
      </c>
      <c r="B11036" s="3">
        <v>2014</v>
      </c>
      <c r="C11036" s="3">
        <v>941</v>
      </c>
      <c r="D11036" s="3">
        <v>2.4620435000000001</v>
      </c>
      <c r="E11036" s="3">
        <v>0.65179925999999999</v>
      </c>
      <c r="F11036" s="3">
        <v>39.192627000000002</v>
      </c>
      <c r="G11036" s="3">
        <v>3.77711</v>
      </c>
      <c r="H11036" s="3">
        <v>-3.6750600000000001E-2</v>
      </c>
    </row>
    <row r="11037" spans="1:8">
      <c r="A11037" s="3" t="s">
        <v>84</v>
      </c>
      <c r="B11037" s="3">
        <v>2014</v>
      </c>
      <c r="C11037" s="3">
        <v>941</v>
      </c>
      <c r="D11037" s="3">
        <v>2.3498570999999999</v>
      </c>
      <c r="E11037" s="3">
        <v>0.65179925999999999</v>
      </c>
      <c r="F11037" s="3">
        <v>39.192627000000002</v>
      </c>
      <c r="G11037" s="3">
        <v>3.5763919999999998</v>
      </c>
      <c r="H11037" s="3">
        <v>5.0723799999999999E-2</v>
      </c>
    </row>
    <row r="11038" spans="1:8">
      <c r="A11038" s="3" t="s">
        <v>84</v>
      </c>
      <c r="B11038" s="3">
        <v>2014</v>
      </c>
      <c r="C11038" s="3">
        <v>941</v>
      </c>
      <c r="D11038" s="3">
        <v>2.1241363999999998</v>
      </c>
      <c r="E11038" s="3">
        <v>0.65179925999999999</v>
      </c>
      <c r="F11038" s="3">
        <v>39.192627000000002</v>
      </c>
      <c r="G11038" s="3">
        <v>3.4403820000000001</v>
      </c>
      <c r="H11038" s="3">
        <v>0.12670110000000001</v>
      </c>
    </row>
    <row r="11039" spans="1:8">
      <c r="A11039" s="3" t="s">
        <v>84</v>
      </c>
      <c r="B11039" s="3">
        <v>2014</v>
      </c>
      <c r="C11039" s="3">
        <v>941</v>
      </c>
      <c r="D11039" s="3">
        <v>1.8754782999999999</v>
      </c>
      <c r="E11039" s="3">
        <v>0.65179925999999999</v>
      </c>
      <c r="F11039" s="3">
        <v>39.192627000000002</v>
      </c>
      <c r="G11039" s="3">
        <v>3.2140599999999999</v>
      </c>
      <c r="H11039" s="3">
        <v>8.6852899999999997E-2</v>
      </c>
    </row>
    <row r="11040" spans="1:8">
      <c r="A11040" s="3" t="s">
        <v>84</v>
      </c>
      <c r="B11040" s="3">
        <v>2014</v>
      </c>
      <c r="C11040" s="3">
        <v>941</v>
      </c>
      <c r="D11040" s="3">
        <v>1.7741</v>
      </c>
      <c r="E11040" s="3">
        <v>0.65179925999999999</v>
      </c>
      <c r="F11040" s="3">
        <v>39.192627000000002</v>
      </c>
      <c r="G11040" s="3">
        <v>2.9962200000000001</v>
      </c>
      <c r="H11040" s="3">
        <v>5.1918699999999998E-2</v>
      </c>
    </row>
    <row r="11041" spans="1:8">
      <c r="A11041" s="3" t="s">
        <v>84</v>
      </c>
      <c r="B11041" s="3">
        <v>2014</v>
      </c>
      <c r="C11041" s="3">
        <v>941</v>
      </c>
      <c r="D11041" s="3">
        <v>1.6188696</v>
      </c>
      <c r="E11041" s="3">
        <v>0.65179925999999999</v>
      </c>
      <c r="F11041" s="3">
        <v>39.192627000000002</v>
      </c>
      <c r="G11041" s="3">
        <v>2.9967100000000002</v>
      </c>
      <c r="H11041" s="3">
        <v>0.1913146</v>
      </c>
    </row>
    <row r="11042" spans="1:8">
      <c r="A11042" s="3" t="s">
        <v>84</v>
      </c>
      <c r="B11042" s="3">
        <v>2015</v>
      </c>
      <c r="C11042" s="3">
        <v>941</v>
      </c>
      <c r="D11042" s="3">
        <v>1.1063635999999999</v>
      </c>
      <c r="E11042" s="3">
        <v>-0.39465559</v>
      </c>
      <c r="F11042" s="3">
        <v>40.944096000000002</v>
      </c>
      <c r="G11042" s="3">
        <v>3.4714969999999998</v>
      </c>
      <c r="H11042" s="3">
        <v>0.1478112</v>
      </c>
    </row>
    <row r="11043" spans="1:8">
      <c r="A11043" s="3" t="s">
        <v>84</v>
      </c>
      <c r="B11043" s="3">
        <v>2015</v>
      </c>
      <c r="C11043" s="3">
        <v>941</v>
      </c>
      <c r="D11043" s="3">
        <v>0.76634999999999998</v>
      </c>
      <c r="E11043" s="3">
        <v>-0.39465559</v>
      </c>
      <c r="F11043" s="3">
        <v>40.944096000000002</v>
      </c>
      <c r="G11043" s="3">
        <v>3.2810389999999998</v>
      </c>
      <c r="H11043" s="3">
        <v>-0.39276460000000002</v>
      </c>
    </row>
    <row r="11044" spans="1:8">
      <c r="A11044" s="3" t="s">
        <v>84</v>
      </c>
      <c r="B11044" s="3">
        <v>2015</v>
      </c>
      <c r="C11044" s="3">
        <v>941</v>
      </c>
      <c r="D11044" s="3">
        <v>0.54831817999999999</v>
      </c>
      <c r="E11044" s="3">
        <v>-0.39465559</v>
      </c>
      <c r="F11044" s="3">
        <v>40.944096000000002</v>
      </c>
      <c r="G11044" s="3">
        <v>3.2324190000000002</v>
      </c>
      <c r="H11044" s="3">
        <v>-0.34411589999999997</v>
      </c>
    </row>
    <row r="11045" spans="1:8">
      <c r="A11045" s="3" t="s">
        <v>84</v>
      </c>
      <c r="B11045" s="3">
        <v>2015</v>
      </c>
      <c r="C11045" s="3">
        <v>941</v>
      </c>
      <c r="D11045" s="3">
        <v>0.40927272999999997</v>
      </c>
      <c r="E11045" s="3">
        <v>-0.39465559</v>
      </c>
      <c r="F11045" s="3">
        <v>40.944096000000002</v>
      </c>
      <c r="G11045" s="3">
        <v>3.2195239999999998</v>
      </c>
      <c r="H11045" s="3">
        <v>-0.27871610000000002</v>
      </c>
    </row>
    <row r="11046" spans="1:8">
      <c r="A11046" s="3" t="s">
        <v>84</v>
      </c>
      <c r="B11046" s="3">
        <v>2015</v>
      </c>
      <c r="C11046" s="3">
        <v>941</v>
      </c>
      <c r="D11046" s="3">
        <v>0.80233332999999996</v>
      </c>
      <c r="E11046" s="3">
        <v>-0.39465559</v>
      </c>
      <c r="F11046" s="3">
        <v>40.944096000000002</v>
      </c>
      <c r="G11046" s="3">
        <v>3.205171</v>
      </c>
      <c r="H11046" s="3">
        <v>0.25707659999999999</v>
      </c>
    </row>
    <row r="11047" spans="1:8">
      <c r="A11047" s="3" t="s">
        <v>84</v>
      </c>
      <c r="B11047" s="3">
        <v>2015</v>
      </c>
      <c r="C11047" s="3">
        <v>941</v>
      </c>
      <c r="D11047" s="3">
        <v>1.2755000000000001</v>
      </c>
      <c r="E11047" s="3">
        <v>-0.39465559</v>
      </c>
      <c r="F11047" s="3">
        <v>40.944096000000002</v>
      </c>
      <c r="G11047" s="3">
        <v>3.0755279999999998</v>
      </c>
      <c r="H11047" s="3">
        <v>0.2109105</v>
      </c>
    </row>
    <row r="11048" spans="1:8">
      <c r="A11048" s="3" t="s">
        <v>84</v>
      </c>
      <c r="B11048" s="3">
        <v>2015</v>
      </c>
      <c r="C11048" s="3">
        <v>941</v>
      </c>
      <c r="D11048" s="3">
        <v>1.2298260999999999</v>
      </c>
      <c r="E11048" s="3">
        <v>-0.39465559</v>
      </c>
      <c r="F11048" s="3">
        <v>40.944096000000002</v>
      </c>
      <c r="G11048" s="3">
        <v>3.0411800000000002</v>
      </c>
      <c r="H11048" s="3">
        <v>0.24166109999999999</v>
      </c>
    </row>
    <row r="11049" spans="1:8">
      <c r="A11049" s="3" t="s">
        <v>84</v>
      </c>
      <c r="B11049" s="3">
        <v>2015</v>
      </c>
      <c r="C11049" s="3">
        <v>941</v>
      </c>
      <c r="D11049" s="3">
        <v>1.1180000000000001</v>
      </c>
      <c r="E11049" s="3">
        <v>-0.39465559</v>
      </c>
      <c r="F11049" s="3">
        <v>40.944096000000002</v>
      </c>
      <c r="G11049" s="3">
        <v>3.0456940000000001</v>
      </c>
      <c r="H11049" s="3">
        <v>0.36660429999999999</v>
      </c>
    </row>
    <row r="11050" spans="1:8">
      <c r="A11050" s="3" t="s">
        <v>84</v>
      </c>
      <c r="B11050" s="3">
        <v>2015</v>
      </c>
      <c r="C11050" s="3">
        <v>941</v>
      </c>
      <c r="D11050" s="3">
        <v>1.1180000000000001</v>
      </c>
      <c r="E11050" s="3">
        <v>-0.39465559</v>
      </c>
      <c r="F11050" s="3">
        <v>40.944096000000002</v>
      </c>
      <c r="G11050" s="3">
        <v>2.9703759999999999</v>
      </c>
      <c r="H11050" s="3">
        <v>0.28818120000000003</v>
      </c>
    </row>
    <row r="11051" spans="1:8">
      <c r="A11051" s="3" t="s">
        <v>84</v>
      </c>
      <c r="B11051" s="3">
        <v>2015</v>
      </c>
      <c r="C11051" s="3">
        <v>941</v>
      </c>
      <c r="D11051" s="3">
        <v>1.1180000000000001</v>
      </c>
      <c r="E11051" s="3">
        <v>-0.39465559</v>
      </c>
      <c r="F11051" s="3">
        <v>40.944096000000002</v>
      </c>
      <c r="G11051" s="3">
        <v>3.0423559999999998</v>
      </c>
      <c r="H11051" s="3">
        <v>0.2335488</v>
      </c>
    </row>
    <row r="11052" spans="1:8">
      <c r="A11052" s="3" t="s">
        <v>84</v>
      </c>
      <c r="B11052" s="3">
        <v>2015</v>
      </c>
      <c r="C11052" s="3">
        <v>941</v>
      </c>
      <c r="D11052" s="3">
        <v>1.1180000000000001</v>
      </c>
      <c r="E11052" s="3">
        <v>-0.39465559</v>
      </c>
      <c r="F11052" s="3">
        <v>40.944096000000002</v>
      </c>
      <c r="G11052" s="3">
        <v>3.0353270000000001</v>
      </c>
      <c r="H11052" s="3">
        <v>-0.28266439999999998</v>
      </c>
    </row>
    <row r="11053" spans="1:8">
      <c r="A11053" s="3" t="s">
        <v>84</v>
      </c>
      <c r="B11053" s="3">
        <v>2015</v>
      </c>
      <c r="C11053" s="3">
        <v>941</v>
      </c>
      <c r="D11053" s="3">
        <v>1.1180000000000001</v>
      </c>
      <c r="E11053" s="3">
        <v>-0.39465559</v>
      </c>
      <c r="F11053" s="3">
        <v>40.944096000000002</v>
      </c>
      <c r="G11053" s="3">
        <v>3.0044249999999999</v>
      </c>
      <c r="H11053" s="3">
        <v>-0.28816059999999999</v>
      </c>
    </row>
    <row r="11054" spans="1:8">
      <c r="A11054" s="3" t="s">
        <v>84</v>
      </c>
      <c r="B11054" s="3">
        <v>2016</v>
      </c>
      <c r="C11054" s="3">
        <v>941</v>
      </c>
      <c r="D11054" s="3">
        <v>1.1180000000000001</v>
      </c>
      <c r="E11054" s="3">
        <v>-0.17333944000000001</v>
      </c>
      <c r="F11054" s="3">
        <v>36.453502999999998</v>
      </c>
      <c r="G11054" s="3">
        <v>3.4905940000000002</v>
      </c>
      <c r="H11054" s="3">
        <v>-0.33875739999999999</v>
      </c>
    </row>
    <row r="11055" spans="1:8">
      <c r="A11055" s="3" t="s">
        <v>84</v>
      </c>
      <c r="B11055" s="3">
        <v>2016</v>
      </c>
      <c r="C11055" s="3">
        <v>941</v>
      </c>
      <c r="D11055" s="3">
        <v>1.1180000000000001</v>
      </c>
      <c r="E11055" s="3">
        <v>-0.17333944000000001</v>
      </c>
      <c r="F11055" s="3">
        <v>36.453502999999998</v>
      </c>
      <c r="G11055" s="3">
        <v>3.509693</v>
      </c>
      <c r="H11055" s="3">
        <v>8.1297300000000003E-2</v>
      </c>
    </row>
    <row r="11056" spans="1:8">
      <c r="A11056" s="3" t="s">
        <v>84</v>
      </c>
      <c r="B11056" s="3">
        <v>2016</v>
      </c>
      <c r="C11056" s="3">
        <v>941</v>
      </c>
      <c r="D11056" s="3">
        <v>1.1180000000000001</v>
      </c>
      <c r="E11056" s="3">
        <v>-0.17333944000000001</v>
      </c>
      <c r="F11056" s="3">
        <v>36.453502999999998</v>
      </c>
      <c r="G11056" s="3">
        <v>3.4234800000000001</v>
      </c>
      <c r="H11056" s="3">
        <v>8.7099899999999994E-2</v>
      </c>
    </row>
    <row r="11057" spans="1:8">
      <c r="A11057" s="3" t="s">
        <v>84</v>
      </c>
      <c r="B11057" s="3">
        <v>2016</v>
      </c>
      <c r="C11057" s="3">
        <v>941</v>
      </c>
      <c r="D11057" s="3">
        <v>1.1180000000000001</v>
      </c>
      <c r="E11057" s="3">
        <v>-0.17333944000000001</v>
      </c>
      <c r="F11057" s="3">
        <v>36.453502999999998</v>
      </c>
      <c r="G11057" s="3">
        <v>3.4241950000000001</v>
      </c>
      <c r="H11057" s="3">
        <v>0.1213861</v>
      </c>
    </row>
    <row r="11058" spans="1:8">
      <c r="A11058" s="3" t="s">
        <v>84</v>
      </c>
      <c r="B11058" s="3">
        <v>2016</v>
      </c>
      <c r="C11058" s="3">
        <v>941</v>
      </c>
      <c r="D11058" s="3">
        <v>1.1180000000000001</v>
      </c>
      <c r="E11058" s="3">
        <v>-0.17333944000000001</v>
      </c>
      <c r="F11058" s="3">
        <v>36.453502999999998</v>
      </c>
      <c r="G11058" s="3">
        <v>3.061633</v>
      </c>
      <c r="H11058" s="3">
        <v>-0.16407720000000001</v>
      </c>
    </row>
    <row r="11059" spans="1:8">
      <c r="A11059" s="3" t="s">
        <v>84</v>
      </c>
      <c r="B11059" s="3">
        <v>2016</v>
      </c>
      <c r="C11059" s="3">
        <v>941</v>
      </c>
      <c r="D11059" s="3">
        <v>1.1180000000000001</v>
      </c>
      <c r="E11059" s="3">
        <v>-0.17333944000000001</v>
      </c>
      <c r="F11059" s="3">
        <v>36.453502999999998</v>
      </c>
      <c r="G11059" s="3">
        <v>3.119043</v>
      </c>
      <c r="H11059" s="3">
        <v>4.5210800000000002E-2</v>
      </c>
    </row>
    <row r="11060" spans="1:8">
      <c r="A11060" s="3" t="s">
        <v>84</v>
      </c>
      <c r="B11060" s="3">
        <v>2016</v>
      </c>
      <c r="C11060" s="3">
        <v>941</v>
      </c>
      <c r="D11060" s="3">
        <v>1.1180000000000001</v>
      </c>
      <c r="E11060" s="3">
        <v>-0.17333944000000001</v>
      </c>
      <c r="F11060" s="3">
        <v>36.453502999999998</v>
      </c>
      <c r="G11060" s="3">
        <v>3.1386159999999999</v>
      </c>
      <c r="H11060" s="3">
        <v>4.4929999999999998E-2</v>
      </c>
    </row>
    <row r="11061" spans="1:8">
      <c r="A11061" s="3" t="s">
        <v>84</v>
      </c>
      <c r="B11061" s="3">
        <v>2016</v>
      </c>
      <c r="C11061" s="3">
        <v>941</v>
      </c>
      <c r="D11061" s="3">
        <v>1.1180000000000001</v>
      </c>
      <c r="E11061" s="3">
        <v>-0.17333944000000001</v>
      </c>
      <c r="F11061" s="3">
        <v>36.453502999999998</v>
      </c>
      <c r="G11061" s="3">
        <v>3.0916890000000001</v>
      </c>
      <c r="H11061" s="3">
        <v>6.04021E-2</v>
      </c>
    </row>
    <row r="11062" spans="1:8">
      <c r="A11062" s="3" t="s">
        <v>84</v>
      </c>
      <c r="B11062" s="3">
        <v>2016</v>
      </c>
      <c r="C11062" s="3">
        <v>941</v>
      </c>
      <c r="D11062" s="3">
        <v>1.1180000000000001</v>
      </c>
      <c r="E11062" s="3">
        <v>-0.17333944000000001</v>
      </c>
      <c r="F11062" s="3">
        <v>36.453502999999998</v>
      </c>
      <c r="G11062" s="3">
        <v>3.1279889999999999</v>
      </c>
      <c r="H11062" s="3">
        <v>3.96361E-2</v>
      </c>
    </row>
    <row r="11063" spans="1:8">
      <c r="A11063" s="3" t="s">
        <v>84</v>
      </c>
      <c r="B11063" s="3">
        <v>2016</v>
      </c>
      <c r="C11063" s="3">
        <v>941</v>
      </c>
      <c r="D11063" s="3">
        <v>1.0312857</v>
      </c>
      <c r="E11063" s="3">
        <v>-0.17333944000000001</v>
      </c>
      <c r="F11063" s="3">
        <v>36.453502999999998</v>
      </c>
      <c r="G11063" s="3">
        <v>3.1045780000000001</v>
      </c>
      <c r="H11063" s="3">
        <v>5.2530100000000003E-2</v>
      </c>
    </row>
    <row r="11064" spans="1:8">
      <c r="A11064" s="3" t="s">
        <v>84</v>
      </c>
      <c r="B11064" s="3">
        <v>2016</v>
      </c>
      <c r="C11064" s="3">
        <v>941</v>
      </c>
      <c r="D11064" s="3">
        <v>0.80713636</v>
      </c>
      <c r="E11064" s="3">
        <v>-0.17333944000000001</v>
      </c>
      <c r="F11064" s="3">
        <v>36.453502999999998</v>
      </c>
      <c r="G11064" s="3">
        <v>2.9834589999999999</v>
      </c>
      <c r="H11064" s="3">
        <v>8.0161999999999997E-2</v>
      </c>
    </row>
    <row r="11065" spans="1:8">
      <c r="A11065" s="3" t="s">
        <v>84</v>
      </c>
      <c r="B11065" s="3">
        <v>2016</v>
      </c>
      <c r="C11065" s="3">
        <v>941</v>
      </c>
      <c r="D11065" s="3">
        <v>0.93390909</v>
      </c>
      <c r="E11065" s="3">
        <v>-0.17333944000000001</v>
      </c>
      <c r="F11065" s="3">
        <v>36.453502999999998</v>
      </c>
      <c r="G11065" s="3">
        <v>2.8095409999999998</v>
      </c>
      <c r="H11065" s="3">
        <v>0.15679290000000001</v>
      </c>
    </row>
    <row r="11066" spans="1:8">
      <c r="A11066" s="3" t="s">
        <v>84</v>
      </c>
      <c r="B11066" s="3">
        <v>2017</v>
      </c>
      <c r="C11066" s="3">
        <v>941</v>
      </c>
      <c r="D11066" s="3">
        <v>0.87013636000000005</v>
      </c>
      <c r="E11066" s="3">
        <v>-0.18763742</v>
      </c>
      <c r="F11066" s="3">
        <v>39.792931000000003</v>
      </c>
      <c r="G11066" s="3">
        <v>3.1090650000000002</v>
      </c>
      <c r="H11066" s="3">
        <v>0.20709669999999999</v>
      </c>
    </row>
    <row r="11067" spans="1:8">
      <c r="A11067" s="3" t="s">
        <v>84</v>
      </c>
      <c r="B11067" s="3">
        <v>2017</v>
      </c>
      <c r="C11067" s="3">
        <v>941</v>
      </c>
      <c r="D11067" s="3">
        <v>1.0052000000000001</v>
      </c>
      <c r="E11067" s="3">
        <v>-0.18763742</v>
      </c>
      <c r="F11067" s="3">
        <v>39.792931000000003</v>
      </c>
      <c r="G11067" s="3">
        <v>3.0708700000000002</v>
      </c>
      <c r="H11067" s="3">
        <v>8.6670399999999995E-2</v>
      </c>
    </row>
    <row r="11068" spans="1:8">
      <c r="A11068" s="3" t="s">
        <v>84</v>
      </c>
      <c r="B11068" s="3">
        <v>2017</v>
      </c>
      <c r="C11068" s="3">
        <v>941</v>
      </c>
      <c r="D11068" s="3">
        <v>0.96199999999999997</v>
      </c>
      <c r="E11068" s="3">
        <v>-0.18763742</v>
      </c>
      <c r="F11068" s="3">
        <v>39.792931000000003</v>
      </c>
      <c r="G11068" s="3">
        <v>3.041004</v>
      </c>
      <c r="H11068" s="3">
        <v>0.19737499999999999</v>
      </c>
    </row>
    <row r="11069" spans="1:8">
      <c r="A11069" s="3" t="s">
        <v>84</v>
      </c>
      <c r="B11069" s="3">
        <v>2017</v>
      </c>
      <c r="C11069" s="3">
        <v>941</v>
      </c>
      <c r="D11069" s="3">
        <v>0.91</v>
      </c>
      <c r="E11069" s="3">
        <v>-0.18763742</v>
      </c>
      <c r="F11069" s="3">
        <v>39.792931000000003</v>
      </c>
      <c r="G11069" s="3">
        <v>3.0996589999999999</v>
      </c>
      <c r="H11069" s="3">
        <v>0.16707559999999999</v>
      </c>
    </row>
    <row r="11070" spans="1:8">
      <c r="A11070" s="3" t="s">
        <v>84</v>
      </c>
      <c r="B11070" s="3">
        <v>2017</v>
      </c>
      <c r="C11070" s="3">
        <v>941</v>
      </c>
      <c r="D11070" s="3">
        <v>0.88491304000000004</v>
      </c>
      <c r="E11070" s="3">
        <v>-0.18763742</v>
      </c>
      <c r="F11070" s="3">
        <v>39.792931000000003</v>
      </c>
      <c r="G11070" s="3">
        <v>3.148412</v>
      </c>
      <c r="H11070" s="3">
        <v>-0.67599989999999999</v>
      </c>
    </row>
    <row r="11071" spans="1:8">
      <c r="A11071" s="3" t="s">
        <v>84</v>
      </c>
      <c r="B11071" s="3">
        <v>2017</v>
      </c>
      <c r="C11071" s="3">
        <v>941</v>
      </c>
      <c r="D11071" s="3">
        <v>0.85181817999999998</v>
      </c>
      <c r="E11071" s="3">
        <v>-0.18763742</v>
      </c>
      <c r="F11071" s="3">
        <v>39.792931000000003</v>
      </c>
      <c r="G11071" s="3">
        <v>3.1173519999999999</v>
      </c>
      <c r="H11071" s="3">
        <v>-0.62434639999999997</v>
      </c>
    </row>
    <row r="11072" spans="1:8">
      <c r="A11072" s="3" t="s">
        <v>84</v>
      </c>
      <c r="B11072" s="3">
        <v>2017</v>
      </c>
      <c r="C11072" s="3">
        <v>941</v>
      </c>
      <c r="D11072" s="3">
        <v>0.97733333</v>
      </c>
      <c r="E11072" s="3">
        <v>-0.18763742</v>
      </c>
      <c r="F11072" s="3">
        <v>39.792931000000003</v>
      </c>
      <c r="G11072" s="3">
        <v>3.1753819999999999</v>
      </c>
      <c r="H11072" s="3">
        <v>-0.65087609999999996</v>
      </c>
    </row>
    <row r="11073" spans="1:8">
      <c r="A11073" s="3" t="s">
        <v>84</v>
      </c>
      <c r="B11073" s="3">
        <v>2017</v>
      </c>
      <c r="C11073" s="3">
        <v>941</v>
      </c>
      <c r="D11073" s="3">
        <v>0.83230435000000003</v>
      </c>
      <c r="E11073" s="3">
        <v>-0.18763742</v>
      </c>
      <c r="F11073" s="3">
        <v>39.792931000000003</v>
      </c>
      <c r="G11073" s="3">
        <v>3.1935259999999999</v>
      </c>
      <c r="H11073" s="3">
        <v>-0.48235450000000002</v>
      </c>
    </row>
    <row r="11074" spans="1:8">
      <c r="A11074" s="3" t="s">
        <v>84</v>
      </c>
      <c r="B11074" s="3">
        <v>2017</v>
      </c>
      <c r="C11074" s="3">
        <v>941</v>
      </c>
      <c r="D11074" s="3">
        <v>0.71966666999999995</v>
      </c>
      <c r="E11074" s="3">
        <v>-0.18763742</v>
      </c>
      <c r="F11074" s="3">
        <v>39.792931000000003</v>
      </c>
      <c r="G11074" s="3">
        <v>3.2641460000000002</v>
      </c>
      <c r="H11074" s="3">
        <v>-0.43361090000000002</v>
      </c>
    </row>
    <row r="11075" spans="1:8">
      <c r="A11075" s="3" t="s">
        <v>84</v>
      </c>
      <c r="B11075" s="3">
        <v>2017</v>
      </c>
      <c r="C11075" s="3">
        <v>941</v>
      </c>
      <c r="D11075" s="3">
        <v>0.70372727000000002</v>
      </c>
      <c r="E11075" s="3">
        <v>-0.18763742</v>
      </c>
      <c r="F11075" s="3">
        <v>39.792931000000003</v>
      </c>
      <c r="G11075" s="3">
        <v>3.2707549999999999</v>
      </c>
      <c r="H11075" s="3">
        <v>-0.63993080000000002</v>
      </c>
    </row>
    <row r="11076" spans="1:8">
      <c r="A11076" s="3" t="s">
        <v>84</v>
      </c>
      <c r="B11076" s="3">
        <v>2017</v>
      </c>
      <c r="C11076" s="3">
        <v>941</v>
      </c>
      <c r="D11076" s="3">
        <v>0.70099999999999996</v>
      </c>
      <c r="E11076" s="3">
        <v>-0.18763742</v>
      </c>
      <c r="F11076" s="3">
        <v>39.792931000000003</v>
      </c>
      <c r="G11076" s="3">
        <v>3.6013999999999999</v>
      </c>
      <c r="H11076" s="3">
        <v>9.2944299999999994E-2</v>
      </c>
    </row>
    <row r="11077" spans="1:8">
      <c r="A11077" s="3" t="s">
        <v>84</v>
      </c>
      <c r="B11077" s="3">
        <v>2017</v>
      </c>
      <c r="C11077" s="3">
        <v>941</v>
      </c>
      <c r="D11077" s="3">
        <v>0.70099999999999996</v>
      </c>
      <c r="E11077" s="3">
        <v>-0.18763742</v>
      </c>
      <c r="F11077" s="3">
        <v>39.792931000000003</v>
      </c>
      <c r="G11077" s="3">
        <v>3.652174</v>
      </c>
      <c r="H11077" s="3">
        <v>-5.9086100000000003E-2</v>
      </c>
    </row>
    <row r="11078" spans="1:8">
      <c r="A11078" s="3" t="s">
        <v>84</v>
      </c>
      <c r="B11078" s="3">
        <v>2018</v>
      </c>
      <c r="C11078" s="3">
        <v>941</v>
      </c>
      <c r="D11078" s="3">
        <v>0.70099999999999996</v>
      </c>
      <c r="E11078" s="3">
        <v>-0.20632459</v>
      </c>
      <c r="F11078" s="3">
        <v>40.081200000000003</v>
      </c>
      <c r="G11078" s="3">
        <v>3.1518440000000001</v>
      </c>
      <c r="H11078" s="3">
        <v>-0.1342563</v>
      </c>
    </row>
    <row r="11079" spans="1:8">
      <c r="A11079" s="3" t="s">
        <v>84</v>
      </c>
      <c r="B11079" s="3">
        <v>2018</v>
      </c>
      <c r="C11079" s="3">
        <v>941</v>
      </c>
      <c r="D11079" s="3">
        <v>0.70099999999999996</v>
      </c>
      <c r="E11079" s="3">
        <v>-0.20632459</v>
      </c>
      <c r="F11079" s="3">
        <v>40.081200000000003</v>
      </c>
      <c r="G11079" s="3">
        <v>3.2286169999999998</v>
      </c>
      <c r="H11079" s="3">
        <v>-0.97231860000000003</v>
      </c>
    </row>
    <row r="11080" spans="1:8">
      <c r="A11080" s="3" t="s">
        <v>84</v>
      </c>
      <c r="B11080" s="3">
        <v>2018</v>
      </c>
      <c r="C11080" s="3">
        <v>941</v>
      </c>
      <c r="D11080" s="3">
        <v>0.70099999999999996</v>
      </c>
      <c r="E11080" s="3">
        <v>-0.20632459</v>
      </c>
      <c r="F11080" s="3">
        <v>40.081200000000003</v>
      </c>
      <c r="G11080" s="3">
        <v>3.2354829999999999</v>
      </c>
      <c r="H11080" s="3">
        <v>-0.99631550000000002</v>
      </c>
    </row>
    <row r="11081" spans="1:8">
      <c r="A11081" s="3" t="s">
        <v>84</v>
      </c>
      <c r="B11081" s="3">
        <v>2018</v>
      </c>
      <c r="C11081" s="3">
        <v>941</v>
      </c>
      <c r="D11081" s="3">
        <v>0.70099999999999996</v>
      </c>
      <c r="E11081" s="3">
        <v>-0.20632459</v>
      </c>
      <c r="F11081" s="3">
        <v>40.081200000000003</v>
      </c>
      <c r="G11081" s="3">
        <v>3.23773</v>
      </c>
      <c r="H11081" s="3">
        <v>-1.001989</v>
      </c>
    </row>
    <row r="11082" spans="1:8">
      <c r="A11082" s="3" t="s">
        <v>84</v>
      </c>
      <c r="B11082" s="3">
        <v>2018</v>
      </c>
      <c r="C11082" s="3">
        <v>941</v>
      </c>
      <c r="D11082" s="3">
        <v>0.81552173999999999</v>
      </c>
      <c r="E11082" s="3">
        <v>-0.20632459</v>
      </c>
      <c r="F11082" s="3">
        <v>40.081200000000003</v>
      </c>
      <c r="G11082" s="3">
        <v>3.2506659999999998</v>
      </c>
      <c r="H11082" s="3">
        <v>0.31404490000000002</v>
      </c>
    </row>
    <row r="11083" spans="1:8">
      <c r="A11083" s="3" t="s">
        <v>84</v>
      </c>
      <c r="B11083" s="3">
        <v>2018</v>
      </c>
      <c r="C11083" s="3">
        <v>941</v>
      </c>
      <c r="D11083" s="3">
        <v>1.1290476</v>
      </c>
      <c r="E11083" s="3">
        <v>-0.20632459</v>
      </c>
      <c r="F11083" s="3">
        <v>40.081200000000003</v>
      </c>
      <c r="G11083" s="3">
        <v>3.1743709999999998</v>
      </c>
      <c r="H11083" s="3">
        <v>0.16779569999999999</v>
      </c>
    </row>
    <row r="11084" spans="1:8">
      <c r="A11084" s="3" t="s">
        <v>84</v>
      </c>
      <c r="B11084" s="3">
        <v>2018</v>
      </c>
      <c r="C11084" s="3">
        <v>941</v>
      </c>
      <c r="D11084" s="3">
        <v>1.0511817999999999</v>
      </c>
      <c r="E11084" s="3">
        <v>-0.20632459</v>
      </c>
      <c r="F11084" s="3">
        <v>40.081200000000003</v>
      </c>
      <c r="G11084" s="3">
        <v>3.1961940000000002</v>
      </c>
      <c r="H11084" s="3">
        <v>0.25617279999999998</v>
      </c>
    </row>
    <row r="11085" spans="1:8">
      <c r="A11085" s="3" t="s">
        <v>84</v>
      </c>
      <c r="B11085" s="3">
        <v>2018</v>
      </c>
      <c r="C11085" s="3">
        <v>941</v>
      </c>
      <c r="D11085" s="3">
        <v>0.94447826000000001</v>
      </c>
      <c r="E11085" s="3">
        <v>-0.20632459</v>
      </c>
      <c r="F11085" s="3">
        <v>40.081200000000003</v>
      </c>
      <c r="G11085" s="3">
        <v>3.212936</v>
      </c>
      <c r="H11085" s="3">
        <v>0.213532</v>
      </c>
    </row>
    <row r="11086" spans="1:8">
      <c r="A11086" s="3" t="s">
        <v>84</v>
      </c>
      <c r="B11086" s="3">
        <v>2018</v>
      </c>
      <c r="C11086" s="3">
        <v>941</v>
      </c>
      <c r="D11086" s="3">
        <v>0.93759999999999999</v>
      </c>
      <c r="E11086" s="3">
        <v>-0.20632459</v>
      </c>
      <c r="F11086" s="3">
        <v>40.081200000000003</v>
      </c>
      <c r="G11086" s="3">
        <v>3.2615090000000002</v>
      </c>
      <c r="H11086" s="3">
        <v>0.22654830000000001</v>
      </c>
    </row>
    <row r="11087" spans="1:8">
      <c r="A11087" s="3" t="s">
        <v>84</v>
      </c>
      <c r="B11087" s="3">
        <v>2018</v>
      </c>
      <c r="C11087" s="3">
        <v>941</v>
      </c>
      <c r="D11087" s="3">
        <v>1.0131739</v>
      </c>
      <c r="E11087" s="3">
        <v>-0.20632459</v>
      </c>
      <c r="F11087" s="3">
        <v>40.081200000000003</v>
      </c>
      <c r="G11087" s="3">
        <v>3.2025600000000001</v>
      </c>
      <c r="H11087" s="3">
        <v>0.22031419999999999</v>
      </c>
    </row>
    <row r="11088" spans="1:8">
      <c r="A11088" s="3" t="s">
        <v>84</v>
      </c>
      <c r="B11088" s="3">
        <v>2018</v>
      </c>
      <c r="C11088" s="3">
        <v>941</v>
      </c>
      <c r="D11088" s="3">
        <v>1.0490908999999999</v>
      </c>
      <c r="E11088" s="3">
        <v>-0.20632459</v>
      </c>
      <c r="F11088" s="3">
        <v>40.081200000000003</v>
      </c>
      <c r="G11088" s="3">
        <v>3.223824</v>
      </c>
      <c r="H11088" s="3">
        <v>-6.8960800000000003E-2</v>
      </c>
    </row>
    <row r="11089" spans="1:8">
      <c r="A11089" s="3" t="s">
        <v>84</v>
      </c>
      <c r="B11089" s="3">
        <v>2018</v>
      </c>
      <c r="C11089" s="3">
        <v>941</v>
      </c>
      <c r="D11089" s="3">
        <v>1.0275238</v>
      </c>
      <c r="E11089" s="3">
        <v>-0.20632459</v>
      </c>
      <c r="F11089" s="3">
        <v>40.081200000000003</v>
      </c>
      <c r="G11089" s="3">
        <v>3.2863319999999998</v>
      </c>
      <c r="H11089" s="3">
        <v>-0.25237510000000002</v>
      </c>
    </row>
    <row r="11090" spans="1:8">
      <c r="A11090" s="3" t="s">
        <v>84</v>
      </c>
      <c r="B11090" s="3">
        <v>2019</v>
      </c>
      <c r="C11090" s="3">
        <v>941</v>
      </c>
      <c r="D11090" s="3">
        <v>0.96086956999999995</v>
      </c>
      <c r="E11090" s="3">
        <v>0.75278604000000005</v>
      </c>
      <c r="F11090" s="3">
        <v>36.400398000000003</v>
      </c>
      <c r="G11090" s="3">
        <v>2.8040799999999999</v>
      </c>
      <c r="H11090" s="3">
        <v>-0.29398770000000002</v>
      </c>
    </row>
    <row r="11091" spans="1:8">
      <c r="A11091" s="3" t="s">
        <v>84</v>
      </c>
      <c r="B11091" s="3">
        <v>2019</v>
      </c>
      <c r="C11091" s="3">
        <v>941</v>
      </c>
      <c r="D11091" s="3">
        <v>0.80245</v>
      </c>
      <c r="E11091" s="3">
        <v>0.75278604000000005</v>
      </c>
      <c r="F11091" s="3">
        <v>36.400398000000003</v>
      </c>
      <c r="G11091" s="3">
        <v>2.7913510000000001</v>
      </c>
      <c r="H11091" s="3">
        <v>-0.55637760000000003</v>
      </c>
    </row>
    <row r="11092" spans="1:8">
      <c r="A11092" s="3" t="s">
        <v>84</v>
      </c>
      <c r="B11092" s="3">
        <v>2019</v>
      </c>
      <c r="C11092" s="3">
        <v>941</v>
      </c>
      <c r="D11092" s="3">
        <v>0.67904761999999996</v>
      </c>
      <c r="E11092" s="3">
        <v>0.75278604000000005</v>
      </c>
      <c r="F11092" s="3">
        <v>36.400398000000003</v>
      </c>
      <c r="G11092" s="3">
        <v>2.8188309999999999</v>
      </c>
      <c r="H11092" s="3">
        <v>-0.56796849999999999</v>
      </c>
    </row>
    <row r="11093" spans="1:8">
      <c r="A11093" s="3" t="s">
        <v>84</v>
      </c>
      <c r="B11093" s="3">
        <v>2019</v>
      </c>
      <c r="C11093" s="3">
        <v>941</v>
      </c>
      <c r="D11093" s="3">
        <v>0.58518181999999996</v>
      </c>
      <c r="E11093" s="3">
        <v>0.75278604000000005</v>
      </c>
      <c r="F11093" s="3">
        <v>36.400398000000003</v>
      </c>
      <c r="G11093" s="3">
        <v>2.866104</v>
      </c>
      <c r="H11093" s="3">
        <v>-0.56837119999999997</v>
      </c>
    </row>
    <row r="11094" spans="1:8">
      <c r="A11094" s="3" t="s">
        <v>84</v>
      </c>
      <c r="B11094" s="3">
        <v>2019</v>
      </c>
      <c r="C11094" s="3">
        <v>941</v>
      </c>
      <c r="D11094" s="3">
        <v>0.50886956999999999</v>
      </c>
      <c r="E11094" s="3">
        <v>0.75278604000000005</v>
      </c>
      <c r="F11094" s="3">
        <v>36.400398000000003</v>
      </c>
      <c r="G11094" s="3">
        <v>2.8277399999999999</v>
      </c>
      <c r="H11094" s="3">
        <v>-0.51941130000000002</v>
      </c>
    </row>
    <row r="11095" spans="1:8">
      <c r="A11095" s="3" t="s">
        <v>84</v>
      </c>
      <c r="B11095" s="3">
        <v>2019</v>
      </c>
      <c r="C11095" s="3">
        <v>941</v>
      </c>
      <c r="D11095" s="3">
        <v>0.33729999999999999</v>
      </c>
      <c r="E11095" s="3">
        <v>0.75278604000000005</v>
      </c>
      <c r="F11095" s="3">
        <v>36.400398000000003</v>
      </c>
      <c r="G11095" s="3">
        <v>2.8096179999999999</v>
      </c>
      <c r="H11095" s="3">
        <v>-0.51120810000000005</v>
      </c>
    </row>
    <row r="11096" spans="1:8">
      <c r="A11096" s="3" t="s">
        <v>84</v>
      </c>
      <c r="B11096" s="3">
        <v>2019</v>
      </c>
      <c r="C11096" s="3">
        <v>941</v>
      </c>
      <c r="D11096" s="3">
        <v>0.1396087</v>
      </c>
      <c r="E11096" s="3">
        <v>0.75278604000000005</v>
      </c>
      <c r="F11096" s="3">
        <v>36.400398000000003</v>
      </c>
      <c r="G11096" s="3">
        <v>2.8624849999999999</v>
      </c>
      <c r="H11096" s="3">
        <v>-0.49552570000000001</v>
      </c>
    </row>
    <row r="11097" spans="1:8">
      <c r="A11097" s="3" t="s">
        <v>84</v>
      </c>
      <c r="B11097" s="3">
        <v>2019</v>
      </c>
      <c r="C11097" s="3">
        <v>941</v>
      </c>
      <c r="D11097" s="3">
        <v>-8.0545450000000005E-2</v>
      </c>
      <c r="E11097" s="3">
        <v>0.75278604000000005</v>
      </c>
      <c r="F11097" s="3">
        <v>36.400398000000003</v>
      </c>
      <c r="G11097" s="3">
        <v>2.721689</v>
      </c>
      <c r="H11097" s="3">
        <v>-0.50011680000000003</v>
      </c>
    </row>
    <row r="11098" spans="1:8">
      <c r="A11098" s="3" t="s">
        <v>84</v>
      </c>
      <c r="B11098" s="3">
        <v>2019</v>
      </c>
      <c r="C11098" s="3">
        <v>941</v>
      </c>
      <c r="D11098" s="3">
        <v>-0.10485714</v>
      </c>
      <c r="E11098" s="3">
        <v>0.75278604000000005</v>
      </c>
      <c r="F11098" s="3">
        <v>36.400398000000003</v>
      </c>
      <c r="G11098" s="3">
        <v>2.670887</v>
      </c>
      <c r="H11098" s="3">
        <v>-0.42781160000000001</v>
      </c>
    </row>
    <row r="11099" spans="1:8">
      <c r="A11099" s="3" t="s">
        <v>84</v>
      </c>
      <c r="B11099" s="3">
        <v>2019</v>
      </c>
      <c r="C11099" s="3">
        <v>941</v>
      </c>
      <c r="D11099" s="3">
        <v>-2.086957E-2</v>
      </c>
      <c r="E11099" s="3">
        <v>0.75278604000000005</v>
      </c>
      <c r="F11099" s="3">
        <v>36.400398000000003</v>
      </c>
      <c r="G11099" s="3">
        <v>2.620924</v>
      </c>
      <c r="H11099" s="3">
        <v>-0.30996800000000002</v>
      </c>
    </row>
    <row r="11100" spans="1:8">
      <c r="A11100" s="3" t="s">
        <v>84</v>
      </c>
      <c r="B11100" s="3">
        <v>2019</v>
      </c>
      <c r="C11100" s="3">
        <v>941</v>
      </c>
      <c r="D11100" s="3">
        <v>0.11009524</v>
      </c>
      <c r="E11100" s="3">
        <v>0.75278604000000005</v>
      </c>
      <c r="F11100" s="3">
        <v>36.400398000000003</v>
      </c>
      <c r="G11100" s="3">
        <v>2.541531</v>
      </c>
      <c r="H11100" s="3">
        <v>-0.3015081</v>
      </c>
    </row>
    <row r="11101" spans="1:8">
      <c r="A11101" s="3" t="s">
        <v>84</v>
      </c>
      <c r="B11101" s="3">
        <v>2019</v>
      </c>
      <c r="C11101" s="3">
        <v>941</v>
      </c>
      <c r="D11101" s="3">
        <v>0.15440909</v>
      </c>
      <c r="E11101" s="3">
        <v>0.75278604000000005</v>
      </c>
      <c r="F11101" s="3">
        <v>36.400398000000003</v>
      </c>
      <c r="G11101" s="3">
        <v>2.5424639999999998</v>
      </c>
      <c r="H11101" s="3">
        <v>-0.20485049999999999</v>
      </c>
    </row>
    <row r="11102" spans="1:8">
      <c r="A11102" s="3" t="s">
        <v>68</v>
      </c>
      <c r="B11102" s="3">
        <v>1995</v>
      </c>
      <c r="C11102" s="3">
        <v>944</v>
      </c>
    </row>
    <row r="11103" spans="1:8">
      <c r="A11103" s="3" t="s">
        <v>68</v>
      </c>
      <c r="B11103" s="3">
        <v>1995</v>
      </c>
      <c r="C11103" s="3">
        <v>944</v>
      </c>
    </row>
    <row r="11104" spans="1:8">
      <c r="A11104" s="3" t="s">
        <v>68</v>
      </c>
      <c r="B11104" s="3">
        <v>1995</v>
      </c>
      <c r="C11104" s="3">
        <v>944</v>
      </c>
    </row>
    <row r="11105" spans="1:6">
      <c r="A11105" s="3" t="s">
        <v>68</v>
      </c>
      <c r="B11105" s="3">
        <v>1995</v>
      </c>
      <c r="C11105" s="3">
        <v>944</v>
      </c>
    </row>
    <row r="11106" spans="1:6">
      <c r="A11106" s="3" t="s">
        <v>68</v>
      </c>
      <c r="B11106" s="3">
        <v>1995</v>
      </c>
      <c r="C11106" s="3">
        <v>944</v>
      </c>
    </row>
    <row r="11107" spans="1:6">
      <c r="A11107" s="3" t="s">
        <v>68</v>
      </c>
      <c r="B11107" s="3">
        <v>1995</v>
      </c>
      <c r="C11107" s="3">
        <v>944</v>
      </c>
    </row>
    <row r="11108" spans="1:6">
      <c r="A11108" s="3" t="s">
        <v>68</v>
      </c>
      <c r="B11108" s="3">
        <v>1995</v>
      </c>
      <c r="C11108" s="3">
        <v>944</v>
      </c>
    </row>
    <row r="11109" spans="1:6">
      <c r="A11109" s="3" t="s">
        <v>68</v>
      </c>
      <c r="B11109" s="3">
        <v>1995</v>
      </c>
      <c r="C11109" s="3">
        <v>944</v>
      </c>
    </row>
    <row r="11110" spans="1:6">
      <c r="A11110" s="3" t="s">
        <v>68</v>
      </c>
      <c r="B11110" s="3">
        <v>1995</v>
      </c>
      <c r="C11110" s="3">
        <v>944</v>
      </c>
    </row>
    <row r="11111" spans="1:6">
      <c r="A11111" s="3" t="s">
        <v>68</v>
      </c>
      <c r="B11111" s="3">
        <v>1995</v>
      </c>
      <c r="C11111" s="3">
        <v>944</v>
      </c>
    </row>
    <row r="11112" spans="1:6">
      <c r="A11112" s="3" t="s">
        <v>68</v>
      </c>
      <c r="B11112" s="3">
        <v>1995</v>
      </c>
      <c r="C11112" s="3">
        <v>944</v>
      </c>
    </row>
    <row r="11113" spans="1:6">
      <c r="A11113" s="3" t="s">
        <v>68</v>
      </c>
      <c r="B11113" s="3">
        <v>1995</v>
      </c>
      <c r="C11113" s="3">
        <v>944</v>
      </c>
    </row>
    <row r="11114" spans="1:6">
      <c r="A11114" s="3" t="s">
        <v>68</v>
      </c>
      <c r="B11114" s="3">
        <v>1996</v>
      </c>
      <c r="C11114" s="3">
        <v>944</v>
      </c>
      <c r="E11114" s="3">
        <v>-0.53006315000000004</v>
      </c>
      <c r="F11114" s="3">
        <v>84.043884000000006</v>
      </c>
    </row>
    <row r="11115" spans="1:6">
      <c r="A11115" s="3" t="s">
        <v>68</v>
      </c>
      <c r="B11115" s="3">
        <v>1996</v>
      </c>
      <c r="C11115" s="3">
        <v>944</v>
      </c>
      <c r="E11115" s="3">
        <v>-0.53006315000000004</v>
      </c>
      <c r="F11115" s="3">
        <v>84.043884000000006</v>
      </c>
    </row>
    <row r="11116" spans="1:6">
      <c r="A11116" s="3" t="s">
        <v>68</v>
      </c>
      <c r="B11116" s="3">
        <v>1996</v>
      </c>
      <c r="C11116" s="3">
        <v>944</v>
      </c>
      <c r="E11116" s="3">
        <v>-0.53006315000000004</v>
      </c>
      <c r="F11116" s="3">
        <v>84.043884000000006</v>
      </c>
    </row>
    <row r="11117" spans="1:6">
      <c r="A11117" s="3" t="s">
        <v>68</v>
      </c>
      <c r="B11117" s="3">
        <v>1996</v>
      </c>
      <c r="C11117" s="3">
        <v>944</v>
      </c>
      <c r="E11117" s="3">
        <v>-0.53006315000000004</v>
      </c>
      <c r="F11117" s="3">
        <v>84.043884000000006</v>
      </c>
    </row>
    <row r="11118" spans="1:6">
      <c r="A11118" s="3" t="s">
        <v>68</v>
      </c>
      <c r="B11118" s="3">
        <v>1996</v>
      </c>
      <c r="C11118" s="3">
        <v>944</v>
      </c>
      <c r="E11118" s="3">
        <v>-0.53006315000000004</v>
      </c>
      <c r="F11118" s="3">
        <v>84.043884000000006</v>
      </c>
    </row>
    <row r="11119" spans="1:6">
      <c r="A11119" s="3" t="s">
        <v>68</v>
      </c>
      <c r="B11119" s="3">
        <v>1996</v>
      </c>
      <c r="C11119" s="3">
        <v>944</v>
      </c>
      <c r="E11119" s="3">
        <v>-0.53006315000000004</v>
      </c>
      <c r="F11119" s="3">
        <v>84.043884000000006</v>
      </c>
    </row>
    <row r="11120" spans="1:6">
      <c r="A11120" s="3" t="s">
        <v>68</v>
      </c>
      <c r="B11120" s="3">
        <v>1996</v>
      </c>
      <c r="C11120" s="3">
        <v>944</v>
      </c>
      <c r="E11120" s="3">
        <v>-0.53006315000000004</v>
      </c>
      <c r="F11120" s="3">
        <v>84.043884000000006</v>
      </c>
    </row>
    <row r="11121" spans="1:6">
      <c r="A11121" s="3" t="s">
        <v>68</v>
      </c>
      <c r="B11121" s="3">
        <v>1996</v>
      </c>
      <c r="C11121" s="3">
        <v>944</v>
      </c>
      <c r="E11121" s="3">
        <v>-0.53006315000000004</v>
      </c>
      <c r="F11121" s="3">
        <v>84.043884000000006</v>
      </c>
    </row>
    <row r="11122" spans="1:6">
      <c r="A11122" s="3" t="s">
        <v>68</v>
      </c>
      <c r="B11122" s="3">
        <v>1996</v>
      </c>
      <c r="C11122" s="3">
        <v>944</v>
      </c>
      <c r="E11122" s="3">
        <v>-0.53006315000000004</v>
      </c>
      <c r="F11122" s="3">
        <v>84.043884000000006</v>
      </c>
    </row>
    <row r="11123" spans="1:6">
      <c r="A11123" s="3" t="s">
        <v>68</v>
      </c>
      <c r="B11123" s="3">
        <v>1996</v>
      </c>
      <c r="C11123" s="3">
        <v>944</v>
      </c>
      <c r="E11123" s="3">
        <v>-0.53006315000000004</v>
      </c>
      <c r="F11123" s="3">
        <v>84.043884000000006</v>
      </c>
    </row>
    <row r="11124" spans="1:6">
      <c r="A11124" s="3" t="s">
        <v>68</v>
      </c>
      <c r="B11124" s="3">
        <v>1996</v>
      </c>
      <c r="C11124" s="3">
        <v>944</v>
      </c>
      <c r="E11124" s="3">
        <v>-0.53006315000000004</v>
      </c>
      <c r="F11124" s="3">
        <v>84.043884000000006</v>
      </c>
    </row>
    <row r="11125" spans="1:6">
      <c r="A11125" s="3" t="s">
        <v>68</v>
      </c>
      <c r="B11125" s="3">
        <v>1996</v>
      </c>
      <c r="C11125" s="3">
        <v>944</v>
      </c>
      <c r="E11125" s="3">
        <v>-0.53006315000000004</v>
      </c>
      <c r="F11125" s="3">
        <v>84.043884000000006</v>
      </c>
    </row>
    <row r="11126" spans="1:6">
      <c r="A11126" s="3" t="s">
        <v>68</v>
      </c>
      <c r="B11126" s="3">
        <v>1997</v>
      </c>
      <c r="C11126" s="3">
        <v>944</v>
      </c>
      <c r="E11126" s="3">
        <v>3.1063749999999999</v>
      </c>
      <c r="F11126" s="3">
        <v>71.295006000000001</v>
      </c>
    </row>
    <row r="11127" spans="1:6">
      <c r="A11127" s="3" t="s">
        <v>68</v>
      </c>
      <c r="B11127" s="3">
        <v>1997</v>
      </c>
      <c r="C11127" s="3">
        <v>944</v>
      </c>
      <c r="E11127" s="3">
        <v>3.1063749999999999</v>
      </c>
      <c r="F11127" s="3">
        <v>71.295006000000001</v>
      </c>
    </row>
    <row r="11128" spans="1:6">
      <c r="A11128" s="3" t="s">
        <v>68</v>
      </c>
      <c r="B11128" s="3">
        <v>1997</v>
      </c>
      <c r="C11128" s="3">
        <v>944</v>
      </c>
      <c r="E11128" s="3">
        <v>3.1063749999999999</v>
      </c>
      <c r="F11128" s="3">
        <v>71.295006000000001</v>
      </c>
    </row>
    <row r="11129" spans="1:6">
      <c r="A11129" s="3" t="s">
        <v>68</v>
      </c>
      <c r="B11129" s="3">
        <v>1997</v>
      </c>
      <c r="C11129" s="3">
        <v>944</v>
      </c>
      <c r="E11129" s="3">
        <v>3.1063749999999999</v>
      </c>
      <c r="F11129" s="3">
        <v>71.295006000000001</v>
      </c>
    </row>
    <row r="11130" spans="1:6">
      <c r="A11130" s="3" t="s">
        <v>68</v>
      </c>
      <c r="B11130" s="3">
        <v>1997</v>
      </c>
      <c r="C11130" s="3">
        <v>944</v>
      </c>
      <c r="E11130" s="3">
        <v>3.1063749999999999</v>
      </c>
      <c r="F11130" s="3">
        <v>71.295006000000001</v>
      </c>
    </row>
    <row r="11131" spans="1:6">
      <c r="A11131" s="3" t="s">
        <v>68</v>
      </c>
      <c r="B11131" s="3">
        <v>1997</v>
      </c>
      <c r="C11131" s="3">
        <v>944</v>
      </c>
      <c r="E11131" s="3">
        <v>3.1063749999999999</v>
      </c>
      <c r="F11131" s="3">
        <v>71.295006000000001</v>
      </c>
    </row>
    <row r="11132" spans="1:6">
      <c r="A11132" s="3" t="s">
        <v>68</v>
      </c>
      <c r="B11132" s="3">
        <v>1997</v>
      </c>
      <c r="C11132" s="3">
        <v>944</v>
      </c>
      <c r="E11132" s="3">
        <v>3.1063749999999999</v>
      </c>
      <c r="F11132" s="3">
        <v>71.295006000000001</v>
      </c>
    </row>
    <row r="11133" spans="1:6">
      <c r="A11133" s="3" t="s">
        <v>68</v>
      </c>
      <c r="B11133" s="3">
        <v>1997</v>
      </c>
      <c r="C11133" s="3">
        <v>944</v>
      </c>
      <c r="E11133" s="3">
        <v>3.1063749999999999</v>
      </c>
      <c r="F11133" s="3">
        <v>71.295006000000001</v>
      </c>
    </row>
    <row r="11134" spans="1:6">
      <c r="A11134" s="3" t="s">
        <v>68</v>
      </c>
      <c r="B11134" s="3">
        <v>1997</v>
      </c>
      <c r="C11134" s="3">
        <v>944</v>
      </c>
      <c r="E11134" s="3">
        <v>3.1063749999999999</v>
      </c>
      <c r="F11134" s="3">
        <v>71.295006000000001</v>
      </c>
    </row>
    <row r="11135" spans="1:6">
      <c r="A11135" s="3" t="s">
        <v>68</v>
      </c>
      <c r="B11135" s="3">
        <v>1997</v>
      </c>
      <c r="C11135" s="3">
        <v>944</v>
      </c>
      <c r="E11135" s="3">
        <v>3.1063749999999999</v>
      </c>
      <c r="F11135" s="3">
        <v>71.295006000000001</v>
      </c>
    </row>
    <row r="11136" spans="1:6">
      <c r="A11136" s="3" t="s">
        <v>68</v>
      </c>
      <c r="B11136" s="3">
        <v>1997</v>
      </c>
      <c r="C11136" s="3">
        <v>944</v>
      </c>
      <c r="E11136" s="3">
        <v>3.1063749999999999</v>
      </c>
      <c r="F11136" s="3">
        <v>71.295006000000001</v>
      </c>
    </row>
    <row r="11137" spans="1:7">
      <c r="A11137" s="3" t="s">
        <v>68</v>
      </c>
      <c r="B11137" s="3">
        <v>1997</v>
      </c>
      <c r="C11137" s="3">
        <v>944</v>
      </c>
      <c r="E11137" s="3">
        <v>3.1063749999999999</v>
      </c>
      <c r="F11137" s="3">
        <v>71.295006000000001</v>
      </c>
    </row>
    <row r="11138" spans="1:7">
      <c r="A11138" s="3" t="s">
        <v>68</v>
      </c>
      <c r="B11138" s="3">
        <v>1998</v>
      </c>
      <c r="C11138" s="3">
        <v>944</v>
      </c>
      <c r="E11138" s="3">
        <v>1.6555563</v>
      </c>
      <c r="F11138" s="3">
        <v>61.897647999999997</v>
      </c>
    </row>
    <row r="11139" spans="1:7">
      <c r="A11139" s="3" t="s">
        <v>68</v>
      </c>
      <c r="B11139" s="3">
        <v>1998</v>
      </c>
      <c r="C11139" s="3">
        <v>944</v>
      </c>
      <c r="E11139" s="3">
        <v>1.6555563</v>
      </c>
      <c r="F11139" s="3">
        <v>61.897647999999997</v>
      </c>
    </row>
    <row r="11140" spans="1:7">
      <c r="A11140" s="3" t="s">
        <v>68</v>
      </c>
      <c r="B11140" s="3">
        <v>1998</v>
      </c>
      <c r="C11140" s="3">
        <v>944</v>
      </c>
      <c r="E11140" s="3">
        <v>1.6555563</v>
      </c>
      <c r="F11140" s="3">
        <v>61.897647999999997</v>
      </c>
    </row>
    <row r="11141" spans="1:7">
      <c r="A11141" s="3" t="s">
        <v>68</v>
      </c>
      <c r="B11141" s="3">
        <v>1998</v>
      </c>
      <c r="C11141" s="3">
        <v>944</v>
      </c>
      <c r="E11141" s="3">
        <v>1.6555563</v>
      </c>
      <c r="F11141" s="3">
        <v>61.897647999999997</v>
      </c>
    </row>
    <row r="11142" spans="1:7">
      <c r="A11142" s="3" t="s">
        <v>68</v>
      </c>
      <c r="B11142" s="3">
        <v>1998</v>
      </c>
      <c r="C11142" s="3">
        <v>944</v>
      </c>
      <c r="E11142" s="3">
        <v>1.6555563</v>
      </c>
      <c r="F11142" s="3">
        <v>61.897647999999997</v>
      </c>
      <c r="G11142" s="3">
        <v>4.8611110000000002</v>
      </c>
    </row>
    <row r="11143" spans="1:7">
      <c r="A11143" s="3" t="s">
        <v>68</v>
      </c>
      <c r="B11143" s="3">
        <v>1998</v>
      </c>
      <c r="C11143" s="3">
        <v>944</v>
      </c>
      <c r="E11143" s="3">
        <v>1.6555563</v>
      </c>
      <c r="F11143" s="3">
        <v>61.897647999999997</v>
      </c>
      <c r="G11143" s="3">
        <v>1.441667</v>
      </c>
    </row>
    <row r="11144" spans="1:7">
      <c r="A11144" s="3" t="s">
        <v>68</v>
      </c>
      <c r="B11144" s="3">
        <v>1998</v>
      </c>
      <c r="C11144" s="3">
        <v>944</v>
      </c>
      <c r="E11144" s="3">
        <v>1.6555563</v>
      </c>
      <c r="F11144" s="3">
        <v>61.897647999999997</v>
      </c>
      <c r="G11144" s="3">
        <v>5.0894740000000001</v>
      </c>
    </row>
    <row r="11145" spans="1:7">
      <c r="A11145" s="3" t="s">
        <v>68</v>
      </c>
      <c r="B11145" s="3">
        <v>1998</v>
      </c>
      <c r="C11145" s="3">
        <v>944</v>
      </c>
      <c r="E11145" s="3">
        <v>1.6555563</v>
      </c>
      <c r="F11145" s="3">
        <v>61.897647999999997</v>
      </c>
      <c r="G11145" s="3">
        <v>1.4444440000000001</v>
      </c>
    </row>
    <row r="11146" spans="1:7">
      <c r="A11146" s="3" t="s">
        <v>68</v>
      </c>
      <c r="B11146" s="3">
        <v>1998</v>
      </c>
      <c r="C11146" s="3">
        <v>944</v>
      </c>
      <c r="E11146" s="3">
        <v>1.6555563</v>
      </c>
      <c r="F11146" s="3">
        <v>61.897647999999997</v>
      </c>
      <c r="G11146" s="3">
        <v>4.4124999999999996</v>
      </c>
    </row>
    <row r="11147" spans="1:7">
      <c r="A11147" s="3" t="s">
        <v>68</v>
      </c>
      <c r="B11147" s="3">
        <v>1998</v>
      </c>
      <c r="C11147" s="3">
        <v>944</v>
      </c>
      <c r="E11147" s="3">
        <v>1.6555563</v>
      </c>
      <c r="F11147" s="3">
        <v>61.897647999999997</v>
      </c>
      <c r="G11147" s="3">
        <v>4.4124999999999996</v>
      </c>
    </row>
    <row r="11148" spans="1:7">
      <c r="A11148" s="3" t="s">
        <v>68</v>
      </c>
      <c r="B11148" s="3">
        <v>1998</v>
      </c>
      <c r="C11148" s="3">
        <v>944</v>
      </c>
      <c r="E11148" s="3">
        <v>1.6555563</v>
      </c>
      <c r="F11148" s="3">
        <v>61.897647999999997</v>
      </c>
      <c r="G11148" s="3">
        <v>4.0263159999999996</v>
      </c>
    </row>
    <row r="11149" spans="1:7">
      <c r="A11149" s="3" t="s">
        <v>68</v>
      </c>
      <c r="B11149" s="3">
        <v>1998</v>
      </c>
      <c r="C11149" s="3">
        <v>944</v>
      </c>
      <c r="E11149" s="3">
        <v>1.6555563</v>
      </c>
      <c r="F11149" s="3">
        <v>61.897647999999997</v>
      </c>
      <c r="G11149" s="3">
        <v>-2.4</v>
      </c>
    </row>
    <row r="11150" spans="1:7">
      <c r="A11150" s="3" t="s">
        <v>68</v>
      </c>
      <c r="B11150" s="3">
        <v>1999</v>
      </c>
      <c r="C11150" s="3">
        <v>944</v>
      </c>
      <c r="E11150" s="3">
        <v>-1.3262130000000001</v>
      </c>
      <c r="F11150" s="3">
        <v>59.924247999999999</v>
      </c>
      <c r="G11150" s="3">
        <v>4.317647</v>
      </c>
    </row>
    <row r="11151" spans="1:7">
      <c r="A11151" s="3" t="s">
        <v>68</v>
      </c>
      <c r="B11151" s="3">
        <v>1999</v>
      </c>
      <c r="C11151" s="3">
        <v>944</v>
      </c>
      <c r="E11151" s="3">
        <v>-1.3262130000000001</v>
      </c>
      <c r="F11151" s="3">
        <v>59.924247999999999</v>
      </c>
      <c r="G11151" s="3">
        <v>0.14285709999999999</v>
      </c>
    </row>
    <row r="11152" spans="1:7">
      <c r="A11152" s="3" t="s">
        <v>68</v>
      </c>
      <c r="B11152" s="3">
        <v>1999</v>
      </c>
      <c r="C11152" s="3">
        <v>944</v>
      </c>
      <c r="E11152" s="3">
        <v>-1.3262130000000001</v>
      </c>
      <c r="F11152" s="3">
        <v>59.924247999999999</v>
      </c>
      <c r="G11152" s="3">
        <v>4.0777780000000003</v>
      </c>
    </row>
    <row r="11153" spans="1:7">
      <c r="A11153" s="3" t="s">
        <v>68</v>
      </c>
      <c r="B11153" s="3">
        <v>1999</v>
      </c>
      <c r="C11153" s="3">
        <v>944</v>
      </c>
      <c r="E11153" s="3">
        <v>-1.3262130000000001</v>
      </c>
      <c r="F11153" s="3">
        <v>59.924247999999999</v>
      </c>
      <c r="G11153" s="3">
        <v>4.0777780000000003</v>
      </c>
    </row>
    <row r="11154" spans="1:7">
      <c r="A11154" s="3" t="s">
        <v>68</v>
      </c>
      <c r="B11154" s="3">
        <v>1999</v>
      </c>
      <c r="C11154" s="3">
        <v>944</v>
      </c>
      <c r="E11154" s="3">
        <v>-1.3262130000000001</v>
      </c>
      <c r="F11154" s="3">
        <v>59.924247999999999</v>
      </c>
      <c r="G11154" s="3">
        <v>3.95</v>
      </c>
    </row>
    <row r="11155" spans="1:7">
      <c r="A11155" s="3" t="s">
        <v>68</v>
      </c>
      <c r="B11155" s="3">
        <v>1999</v>
      </c>
      <c r="C11155" s="3">
        <v>944</v>
      </c>
      <c r="E11155" s="3">
        <v>-1.3262130000000001</v>
      </c>
      <c r="F11155" s="3">
        <v>59.924247999999999</v>
      </c>
      <c r="G11155" s="3">
        <v>-0.91818180000000005</v>
      </c>
    </row>
    <row r="11156" spans="1:7">
      <c r="A11156" s="3" t="s">
        <v>68</v>
      </c>
      <c r="B11156" s="3">
        <v>1999</v>
      </c>
      <c r="C11156" s="3">
        <v>944</v>
      </c>
      <c r="E11156" s="3">
        <v>-1.3262130000000001</v>
      </c>
      <c r="F11156" s="3">
        <v>59.924247999999999</v>
      </c>
      <c r="G11156" s="3">
        <v>4.047059</v>
      </c>
    </row>
    <row r="11157" spans="1:7">
      <c r="A11157" s="3" t="s">
        <v>68</v>
      </c>
      <c r="B11157" s="3">
        <v>1999</v>
      </c>
      <c r="C11157" s="3">
        <v>944</v>
      </c>
      <c r="E11157" s="3">
        <v>-1.3262130000000001</v>
      </c>
      <c r="F11157" s="3">
        <v>59.924247999999999</v>
      </c>
      <c r="G11157" s="3">
        <v>-0.89</v>
      </c>
    </row>
    <row r="11158" spans="1:7">
      <c r="A11158" s="3" t="s">
        <v>68</v>
      </c>
      <c r="B11158" s="3">
        <v>1999</v>
      </c>
      <c r="C11158" s="3">
        <v>944</v>
      </c>
      <c r="E11158" s="3">
        <v>-1.3262130000000001</v>
      </c>
      <c r="F11158" s="3">
        <v>59.924247999999999</v>
      </c>
      <c r="G11158" s="3">
        <v>4.0388890000000002</v>
      </c>
    </row>
    <row r="11159" spans="1:7">
      <c r="A11159" s="3" t="s">
        <v>68</v>
      </c>
      <c r="B11159" s="3">
        <v>1999</v>
      </c>
      <c r="C11159" s="3">
        <v>944</v>
      </c>
      <c r="E11159" s="3">
        <v>-1.3262130000000001</v>
      </c>
      <c r="F11159" s="3">
        <v>59.924247999999999</v>
      </c>
      <c r="G11159" s="3">
        <v>4.0388890000000002</v>
      </c>
    </row>
    <row r="11160" spans="1:7">
      <c r="A11160" s="3" t="s">
        <v>68</v>
      </c>
      <c r="B11160" s="3">
        <v>1999</v>
      </c>
      <c r="C11160" s="3">
        <v>944</v>
      </c>
      <c r="E11160" s="3">
        <v>-1.3262130000000001</v>
      </c>
      <c r="F11160" s="3">
        <v>59.924247999999999</v>
      </c>
      <c r="G11160" s="3">
        <v>4.3238099999999999</v>
      </c>
    </row>
    <row r="11161" spans="1:7">
      <c r="A11161" s="3" t="s">
        <v>68</v>
      </c>
      <c r="B11161" s="3">
        <v>1999</v>
      </c>
      <c r="C11161" s="3">
        <v>944</v>
      </c>
      <c r="E11161" s="3">
        <v>-1.3262130000000001</v>
      </c>
      <c r="F11161" s="3">
        <v>59.924247999999999</v>
      </c>
      <c r="G11161" s="3">
        <v>-0.17142859999999999</v>
      </c>
    </row>
    <row r="11162" spans="1:7">
      <c r="A11162" s="3" t="s">
        <v>68</v>
      </c>
      <c r="B11162" s="3">
        <v>2000</v>
      </c>
      <c r="C11162" s="3">
        <v>944</v>
      </c>
      <c r="E11162" s="3">
        <v>0.96103643999999999</v>
      </c>
      <c r="F11162" s="3">
        <v>59.830044000000001</v>
      </c>
      <c r="G11162" s="3">
        <v>4.8764710000000004</v>
      </c>
    </row>
    <row r="11163" spans="1:7">
      <c r="A11163" s="3" t="s">
        <v>68</v>
      </c>
      <c r="B11163" s="3">
        <v>2000</v>
      </c>
      <c r="C11163" s="3">
        <v>944</v>
      </c>
      <c r="E11163" s="3">
        <v>0.96103643999999999</v>
      </c>
      <c r="F11163" s="3">
        <v>59.830044000000001</v>
      </c>
      <c r="G11163" s="3">
        <v>1.5833330000000001</v>
      </c>
    </row>
    <row r="11164" spans="1:7">
      <c r="A11164" s="3" t="s">
        <v>68</v>
      </c>
      <c r="B11164" s="3">
        <v>2000</v>
      </c>
      <c r="C11164" s="3">
        <v>944</v>
      </c>
      <c r="E11164" s="3">
        <v>0.96103643999999999</v>
      </c>
      <c r="F11164" s="3">
        <v>59.830044000000001</v>
      </c>
      <c r="G11164" s="3">
        <v>4.8687500000000004</v>
      </c>
    </row>
    <row r="11165" spans="1:7">
      <c r="A11165" s="3" t="s">
        <v>68</v>
      </c>
      <c r="B11165" s="3">
        <v>2000</v>
      </c>
      <c r="C11165" s="3">
        <v>944</v>
      </c>
      <c r="E11165" s="3">
        <v>0.96103643999999999</v>
      </c>
      <c r="F11165" s="3">
        <v>59.830044000000001</v>
      </c>
      <c r="G11165" s="3">
        <v>4.8687500000000004</v>
      </c>
    </row>
    <row r="11166" spans="1:7">
      <c r="A11166" s="3" t="s">
        <v>68</v>
      </c>
      <c r="B11166" s="3">
        <v>2000</v>
      </c>
      <c r="C11166" s="3">
        <v>944</v>
      </c>
      <c r="E11166" s="3">
        <v>0.96103643999999999</v>
      </c>
      <c r="F11166" s="3">
        <v>59.830044000000001</v>
      </c>
      <c r="G11166" s="3">
        <v>5.182353</v>
      </c>
    </row>
    <row r="11167" spans="1:7">
      <c r="A11167" s="3" t="s">
        <v>68</v>
      </c>
      <c r="B11167" s="3">
        <v>2000</v>
      </c>
      <c r="C11167" s="3">
        <v>944</v>
      </c>
      <c r="E11167" s="3">
        <v>0.96103643999999999</v>
      </c>
      <c r="F11167" s="3">
        <v>59.830044000000001</v>
      </c>
      <c r="G11167" s="3">
        <v>2.4714290000000001</v>
      </c>
    </row>
    <row r="11168" spans="1:7">
      <c r="A11168" s="3" t="s">
        <v>68</v>
      </c>
      <c r="B11168" s="3">
        <v>2000</v>
      </c>
      <c r="C11168" s="3">
        <v>944</v>
      </c>
      <c r="E11168" s="3">
        <v>0.96103643999999999</v>
      </c>
      <c r="F11168" s="3">
        <v>59.830044000000001</v>
      </c>
      <c r="G11168" s="3">
        <v>5.4266670000000001</v>
      </c>
    </row>
    <row r="11169" spans="1:7">
      <c r="A11169" s="3" t="s">
        <v>68</v>
      </c>
      <c r="B11169" s="3">
        <v>2000</v>
      </c>
      <c r="C11169" s="3">
        <v>944</v>
      </c>
      <c r="E11169" s="3">
        <v>0.96103643999999999</v>
      </c>
      <c r="F11169" s="3">
        <v>59.830044000000001</v>
      </c>
      <c r="G11169" s="3">
        <v>2.5499999999999998</v>
      </c>
    </row>
    <row r="11170" spans="1:7">
      <c r="A11170" s="3" t="s">
        <v>68</v>
      </c>
      <c r="B11170" s="3">
        <v>2000</v>
      </c>
      <c r="C11170" s="3">
        <v>944</v>
      </c>
      <c r="E11170" s="3">
        <v>0.96103643999999999</v>
      </c>
      <c r="F11170" s="3">
        <v>59.830044000000001</v>
      </c>
      <c r="G11170" s="3">
        <v>5.35</v>
      </c>
    </row>
    <row r="11171" spans="1:7">
      <c r="A11171" s="3" t="s">
        <v>68</v>
      </c>
      <c r="B11171" s="3">
        <v>2000</v>
      </c>
      <c r="C11171" s="3">
        <v>944</v>
      </c>
      <c r="E11171" s="3">
        <v>0.96103643999999999</v>
      </c>
      <c r="F11171" s="3">
        <v>59.830044000000001</v>
      </c>
      <c r="G11171" s="3">
        <v>5.35</v>
      </c>
    </row>
    <row r="11172" spans="1:7">
      <c r="A11172" s="3" t="s">
        <v>68</v>
      </c>
      <c r="B11172" s="3">
        <v>2000</v>
      </c>
      <c r="C11172" s="3">
        <v>944</v>
      </c>
      <c r="E11172" s="3">
        <v>0.96103643999999999</v>
      </c>
      <c r="F11172" s="3">
        <v>59.830044000000001</v>
      </c>
      <c r="G11172" s="3">
        <v>5.3</v>
      </c>
    </row>
    <row r="11173" spans="1:7">
      <c r="A11173" s="3" t="s">
        <v>68</v>
      </c>
      <c r="B11173" s="3">
        <v>2000</v>
      </c>
      <c r="C11173" s="3">
        <v>944</v>
      </c>
      <c r="E11173" s="3">
        <v>0.96103643999999999</v>
      </c>
      <c r="F11173" s="3">
        <v>59.830044000000001</v>
      </c>
      <c r="G11173" s="3">
        <v>2.8142860000000001</v>
      </c>
    </row>
    <row r="11174" spans="1:7">
      <c r="A11174" s="3" t="s">
        <v>68</v>
      </c>
      <c r="B11174" s="3">
        <v>2001</v>
      </c>
      <c r="C11174" s="3">
        <v>944</v>
      </c>
      <c r="E11174" s="3">
        <v>1.7239282</v>
      </c>
      <c r="F11174" s="3">
        <v>55.084983999999999</v>
      </c>
    </row>
    <row r="11175" spans="1:7">
      <c r="A11175" s="3" t="s">
        <v>68</v>
      </c>
      <c r="B11175" s="3">
        <v>2001</v>
      </c>
      <c r="C11175" s="3">
        <v>944</v>
      </c>
      <c r="E11175" s="3">
        <v>1.7239282</v>
      </c>
      <c r="F11175" s="3">
        <v>55.084983999999999</v>
      </c>
    </row>
    <row r="11176" spans="1:7">
      <c r="A11176" s="3" t="s">
        <v>68</v>
      </c>
      <c r="B11176" s="3">
        <v>2001</v>
      </c>
      <c r="C11176" s="3">
        <v>944</v>
      </c>
      <c r="E11176" s="3">
        <v>1.7239282</v>
      </c>
      <c r="F11176" s="3">
        <v>55.084983999999999</v>
      </c>
      <c r="G11176" s="3">
        <v>5.0529409999999997</v>
      </c>
    </row>
    <row r="11177" spans="1:7">
      <c r="A11177" s="3" t="s">
        <v>68</v>
      </c>
      <c r="B11177" s="3">
        <v>2001</v>
      </c>
      <c r="C11177" s="3">
        <v>944</v>
      </c>
      <c r="E11177" s="3">
        <v>1.7239282</v>
      </c>
      <c r="F11177" s="3">
        <v>55.084983999999999</v>
      </c>
      <c r="G11177" s="3">
        <v>5.0529409999999997</v>
      </c>
    </row>
    <row r="11178" spans="1:7">
      <c r="A11178" s="3" t="s">
        <v>68</v>
      </c>
      <c r="B11178" s="3">
        <v>2001</v>
      </c>
      <c r="C11178" s="3">
        <v>944</v>
      </c>
      <c r="E11178" s="3">
        <v>1.7239282</v>
      </c>
      <c r="F11178" s="3">
        <v>55.084983999999999</v>
      </c>
      <c r="G11178" s="3">
        <v>4.9187500000000002</v>
      </c>
    </row>
    <row r="11179" spans="1:7">
      <c r="A11179" s="3" t="s">
        <v>68</v>
      </c>
      <c r="B11179" s="3">
        <v>2001</v>
      </c>
      <c r="C11179" s="3">
        <v>944</v>
      </c>
      <c r="E11179" s="3">
        <v>1.7239282</v>
      </c>
      <c r="F11179" s="3">
        <v>55.084983999999999</v>
      </c>
      <c r="G11179" s="3">
        <v>4.9187500000000002</v>
      </c>
    </row>
    <row r="11180" spans="1:7">
      <c r="A11180" s="3" t="s">
        <v>68</v>
      </c>
      <c r="B11180" s="3">
        <v>2001</v>
      </c>
      <c r="C11180" s="3">
        <v>944</v>
      </c>
      <c r="E11180" s="3">
        <v>1.7239282</v>
      </c>
      <c r="F11180" s="3">
        <v>55.084983999999999</v>
      </c>
      <c r="G11180" s="3">
        <v>4.74</v>
      </c>
    </row>
    <row r="11181" spans="1:7">
      <c r="A11181" s="3" t="s">
        <v>68</v>
      </c>
      <c r="B11181" s="3">
        <v>2001</v>
      </c>
      <c r="C11181" s="3">
        <v>944</v>
      </c>
      <c r="E11181" s="3">
        <v>1.7239282</v>
      </c>
      <c r="F11181" s="3">
        <v>55.084983999999999</v>
      </c>
      <c r="G11181" s="3">
        <v>4.74</v>
      </c>
    </row>
    <row r="11182" spans="1:7">
      <c r="A11182" s="3" t="s">
        <v>68</v>
      </c>
      <c r="B11182" s="3">
        <v>2001</v>
      </c>
      <c r="C11182" s="3">
        <v>944</v>
      </c>
      <c r="E11182" s="3">
        <v>1.7239282</v>
      </c>
      <c r="F11182" s="3">
        <v>55.084983999999999</v>
      </c>
      <c r="G11182" s="3">
        <v>4.5333329999999998</v>
      </c>
    </row>
    <row r="11183" spans="1:7">
      <c r="A11183" s="3" t="s">
        <v>68</v>
      </c>
      <c r="B11183" s="3">
        <v>2001</v>
      </c>
      <c r="C11183" s="3">
        <v>944</v>
      </c>
      <c r="E11183" s="3">
        <v>1.7239282</v>
      </c>
      <c r="F11183" s="3">
        <v>55.084983999999999</v>
      </c>
      <c r="G11183" s="3">
        <v>4.5333329999999998</v>
      </c>
    </row>
    <row r="11184" spans="1:7">
      <c r="A11184" s="3" t="s">
        <v>68</v>
      </c>
      <c r="B11184" s="3">
        <v>2001</v>
      </c>
      <c r="C11184" s="3">
        <v>944</v>
      </c>
      <c r="E11184" s="3">
        <v>1.7239282</v>
      </c>
      <c r="F11184" s="3">
        <v>55.084983999999999</v>
      </c>
      <c r="G11184" s="3">
        <v>3.9133330000000002</v>
      </c>
    </row>
    <row r="11185" spans="1:7">
      <c r="A11185" s="3" t="s">
        <v>68</v>
      </c>
      <c r="B11185" s="3">
        <v>2001</v>
      </c>
      <c r="C11185" s="3">
        <v>944</v>
      </c>
      <c r="E11185" s="3">
        <v>1.7239282</v>
      </c>
      <c r="F11185" s="3">
        <v>55.084983999999999</v>
      </c>
      <c r="G11185" s="3">
        <v>3.9133330000000002</v>
      </c>
    </row>
    <row r="11186" spans="1:7">
      <c r="A11186" s="3" t="s">
        <v>68</v>
      </c>
      <c r="B11186" s="3">
        <v>2002</v>
      </c>
      <c r="C11186" s="3">
        <v>944</v>
      </c>
      <c r="E11186" s="3">
        <v>-8.8050279999999995E-2</v>
      </c>
      <c r="F11186" s="3">
        <v>51.652495999999999</v>
      </c>
      <c r="G11186" s="3">
        <v>4.3857140000000001</v>
      </c>
    </row>
    <row r="11187" spans="1:7">
      <c r="A11187" s="3" t="s">
        <v>68</v>
      </c>
      <c r="B11187" s="3">
        <v>2002</v>
      </c>
      <c r="C11187" s="3">
        <v>944</v>
      </c>
      <c r="E11187" s="3">
        <v>-8.8050279999999995E-2</v>
      </c>
      <c r="F11187" s="3">
        <v>51.652495999999999</v>
      </c>
      <c r="G11187" s="3">
        <v>4.3857140000000001</v>
      </c>
    </row>
    <row r="11188" spans="1:7">
      <c r="A11188" s="3" t="s">
        <v>68</v>
      </c>
      <c r="B11188" s="3">
        <v>2002</v>
      </c>
      <c r="C11188" s="3">
        <v>944</v>
      </c>
      <c r="E11188" s="3">
        <v>-8.8050279999999995E-2</v>
      </c>
      <c r="F11188" s="3">
        <v>51.652495999999999</v>
      </c>
      <c r="G11188" s="3">
        <v>4.2466660000000003</v>
      </c>
    </row>
    <row r="11189" spans="1:7">
      <c r="A11189" s="3" t="s">
        <v>68</v>
      </c>
      <c r="B11189" s="3">
        <v>2002</v>
      </c>
      <c r="C11189" s="3">
        <v>944</v>
      </c>
      <c r="E11189" s="3">
        <v>-8.8050279999999995E-2</v>
      </c>
      <c r="F11189" s="3">
        <v>51.652495999999999</v>
      </c>
      <c r="G11189" s="3">
        <v>4.2466660000000003</v>
      </c>
    </row>
    <row r="11190" spans="1:7">
      <c r="A11190" s="3" t="s">
        <v>68</v>
      </c>
      <c r="B11190" s="3">
        <v>2002</v>
      </c>
      <c r="C11190" s="3">
        <v>944</v>
      </c>
      <c r="E11190" s="3">
        <v>-8.8050279999999995E-2</v>
      </c>
      <c r="F11190" s="3">
        <v>51.652495999999999</v>
      </c>
      <c r="G11190" s="3">
        <v>4.3333329999999997</v>
      </c>
    </row>
    <row r="11191" spans="1:7">
      <c r="A11191" s="3" t="s">
        <v>68</v>
      </c>
      <c r="B11191" s="3">
        <v>2002</v>
      </c>
      <c r="C11191" s="3">
        <v>944</v>
      </c>
      <c r="E11191" s="3">
        <v>-8.8050279999999995E-2</v>
      </c>
      <c r="F11191" s="3">
        <v>51.652495999999999</v>
      </c>
      <c r="G11191" s="3">
        <v>4.3333329999999997</v>
      </c>
    </row>
    <row r="11192" spans="1:7">
      <c r="A11192" s="3" t="s">
        <v>68</v>
      </c>
      <c r="B11192" s="3">
        <v>2002</v>
      </c>
      <c r="C11192" s="3">
        <v>944</v>
      </c>
      <c r="E11192" s="3">
        <v>-8.8050279999999995E-2</v>
      </c>
      <c r="F11192" s="3">
        <v>51.652495999999999</v>
      </c>
      <c r="G11192" s="3">
        <v>4.3076930000000004</v>
      </c>
    </row>
    <row r="11193" spans="1:7">
      <c r="A11193" s="3" t="s">
        <v>68</v>
      </c>
      <c r="B11193" s="3">
        <v>2002</v>
      </c>
      <c r="C11193" s="3">
        <v>944</v>
      </c>
      <c r="E11193" s="3">
        <v>-8.8050279999999995E-2</v>
      </c>
      <c r="F11193" s="3">
        <v>51.652495999999999</v>
      </c>
      <c r="G11193" s="3">
        <v>4.3076930000000004</v>
      </c>
    </row>
    <row r="11194" spans="1:7">
      <c r="A11194" s="3" t="s">
        <v>68</v>
      </c>
      <c r="B11194" s="3">
        <v>2002</v>
      </c>
      <c r="C11194" s="3">
        <v>944</v>
      </c>
      <c r="E11194" s="3">
        <v>-8.8050279999999995E-2</v>
      </c>
      <c r="F11194" s="3">
        <v>51.652495999999999</v>
      </c>
      <c r="G11194" s="3">
        <v>4.144444</v>
      </c>
    </row>
    <row r="11195" spans="1:7">
      <c r="A11195" s="3" t="s">
        <v>68</v>
      </c>
      <c r="B11195" s="3">
        <v>2002</v>
      </c>
      <c r="C11195" s="3">
        <v>944</v>
      </c>
      <c r="E11195" s="3">
        <v>-8.8050279999999995E-2</v>
      </c>
      <c r="F11195" s="3">
        <v>51.652495999999999</v>
      </c>
      <c r="G11195" s="3">
        <v>4.144444</v>
      </c>
    </row>
    <row r="11196" spans="1:7">
      <c r="A11196" s="3" t="s">
        <v>68</v>
      </c>
      <c r="B11196" s="3">
        <v>2002</v>
      </c>
      <c r="C11196" s="3">
        <v>944</v>
      </c>
      <c r="E11196" s="3">
        <v>-8.8050279999999995E-2</v>
      </c>
      <c r="F11196" s="3">
        <v>51.652495999999999</v>
      </c>
      <c r="G11196" s="3">
        <v>3.8562500000000002</v>
      </c>
    </row>
    <row r="11197" spans="1:7">
      <c r="A11197" s="3" t="s">
        <v>68</v>
      </c>
      <c r="B11197" s="3">
        <v>2002</v>
      </c>
      <c r="C11197" s="3">
        <v>944</v>
      </c>
      <c r="E11197" s="3">
        <v>-8.8050279999999995E-2</v>
      </c>
      <c r="F11197" s="3">
        <v>51.652495999999999</v>
      </c>
      <c r="G11197" s="3">
        <v>3.8562500000000002</v>
      </c>
    </row>
    <row r="11198" spans="1:7">
      <c r="A11198" s="3" t="s">
        <v>68</v>
      </c>
      <c r="B11198" s="3">
        <v>2003</v>
      </c>
      <c r="C11198" s="3">
        <v>944</v>
      </c>
      <c r="E11198" s="3">
        <v>-5.2728381000000004</v>
      </c>
      <c r="F11198" s="3">
        <v>54.918971999999997</v>
      </c>
      <c r="G11198" s="3">
        <v>4.18</v>
      </c>
    </row>
    <row r="11199" spans="1:7">
      <c r="A11199" s="3" t="s">
        <v>68</v>
      </c>
      <c r="B11199" s="3">
        <v>2003</v>
      </c>
      <c r="C11199" s="3">
        <v>944</v>
      </c>
      <c r="E11199" s="3">
        <v>-5.2728381000000004</v>
      </c>
      <c r="F11199" s="3">
        <v>54.918971999999997</v>
      </c>
      <c r="G11199" s="3">
        <v>4.18</v>
      </c>
    </row>
    <row r="11200" spans="1:7">
      <c r="A11200" s="3" t="s">
        <v>68</v>
      </c>
      <c r="B11200" s="3">
        <v>2003</v>
      </c>
      <c r="C11200" s="3">
        <v>944</v>
      </c>
      <c r="E11200" s="3">
        <v>-5.2728381000000004</v>
      </c>
      <c r="F11200" s="3">
        <v>54.918971999999997</v>
      </c>
      <c r="G11200" s="3">
        <v>4.1235290000000004</v>
      </c>
    </row>
    <row r="11201" spans="1:7">
      <c r="A11201" s="3" t="s">
        <v>68</v>
      </c>
      <c r="B11201" s="3">
        <v>2003</v>
      </c>
      <c r="C11201" s="3">
        <v>944</v>
      </c>
      <c r="E11201" s="3">
        <v>-5.2728381000000004</v>
      </c>
      <c r="F11201" s="3">
        <v>54.918971999999997</v>
      </c>
      <c r="G11201" s="3">
        <v>4.1235290000000004</v>
      </c>
    </row>
    <row r="11202" spans="1:7">
      <c r="A11202" s="3" t="s">
        <v>68</v>
      </c>
      <c r="B11202" s="3">
        <v>2003</v>
      </c>
      <c r="C11202" s="3">
        <v>944</v>
      </c>
      <c r="E11202" s="3">
        <v>-5.2728381000000004</v>
      </c>
      <c r="F11202" s="3">
        <v>54.918971999999997</v>
      </c>
      <c r="G11202" s="3">
        <v>3.9812500000000002</v>
      </c>
    </row>
    <row r="11203" spans="1:7">
      <c r="A11203" s="3" t="s">
        <v>68</v>
      </c>
      <c r="B11203" s="3">
        <v>2003</v>
      </c>
      <c r="C11203" s="3">
        <v>944</v>
      </c>
      <c r="E11203" s="3">
        <v>-5.2728381000000004</v>
      </c>
      <c r="F11203" s="3">
        <v>54.918971999999997</v>
      </c>
      <c r="G11203" s="3">
        <v>3.9812500000000002</v>
      </c>
    </row>
    <row r="11204" spans="1:7">
      <c r="A11204" s="3" t="s">
        <v>68</v>
      </c>
      <c r="B11204" s="3">
        <v>2003</v>
      </c>
      <c r="C11204" s="3">
        <v>944</v>
      </c>
      <c r="E11204" s="3">
        <v>-5.2728381000000004</v>
      </c>
      <c r="F11204" s="3">
        <v>54.918971999999997</v>
      </c>
      <c r="G11204" s="3">
        <v>3.4562499999999998</v>
      </c>
    </row>
    <row r="11205" spans="1:7">
      <c r="A11205" s="3" t="s">
        <v>68</v>
      </c>
      <c r="B11205" s="3">
        <v>2003</v>
      </c>
      <c r="C11205" s="3">
        <v>944</v>
      </c>
      <c r="E11205" s="3">
        <v>-5.2728381000000004</v>
      </c>
      <c r="F11205" s="3">
        <v>54.918971999999997</v>
      </c>
      <c r="G11205" s="3">
        <v>3.4562499999999998</v>
      </c>
    </row>
    <row r="11206" spans="1:7">
      <c r="A11206" s="3" t="s">
        <v>68</v>
      </c>
      <c r="B11206" s="3">
        <v>2003</v>
      </c>
      <c r="C11206" s="3">
        <v>944</v>
      </c>
      <c r="E11206" s="3">
        <v>-5.2728381000000004</v>
      </c>
      <c r="F11206" s="3">
        <v>54.918971999999997</v>
      </c>
      <c r="G11206" s="3">
        <v>3.1266669999999999</v>
      </c>
    </row>
    <row r="11207" spans="1:7">
      <c r="A11207" s="3" t="s">
        <v>68</v>
      </c>
      <c r="B11207" s="3">
        <v>2003</v>
      </c>
      <c r="C11207" s="3">
        <v>944</v>
      </c>
      <c r="E11207" s="3">
        <v>-5.2728381000000004</v>
      </c>
      <c r="F11207" s="3">
        <v>54.918971999999997</v>
      </c>
      <c r="G11207" s="3">
        <v>3.1266669999999999</v>
      </c>
    </row>
    <row r="11208" spans="1:7">
      <c r="A11208" s="3" t="s">
        <v>68</v>
      </c>
      <c r="B11208" s="3">
        <v>2003</v>
      </c>
      <c r="C11208" s="3">
        <v>944</v>
      </c>
      <c r="E11208" s="3">
        <v>-5.2728381000000004</v>
      </c>
      <c r="F11208" s="3">
        <v>54.918971999999997</v>
      </c>
      <c r="G11208" s="3">
        <v>3.0187499999999998</v>
      </c>
    </row>
    <row r="11209" spans="1:7">
      <c r="A11209" s="3" t="s">
        <v>68</v>
      </c>
      <c r="B11209" s="3">
        <v>2003</v>
      </c>
      <c r="C11209" s="3">
        <v>944</v>
      </c>
      <c r="E11209" s="3">
        <v>-5.2728381000000004</v>
      </c>
      <c r="F11209" s="3">
        <v>54.918971999999997</v>
      </c>
      <c r="G11209" s="3">
        <v>3.0187499999999998</v>
      </c>
    </row>
    <row r="11210" spans="1:7">
      <c r="A11210" s="3" t="s">
        <v>68</v>
      </c>
      <c r="B11210" s="3">
        <v>2004</v>
      </c>
      <c r="C11210" s="3">
        <v>944</v>
      </c>
      <c r="E11210" s="3">
        <v>-3.4665276999999999</v>
      </c>
      <c r="F11210" s="3">
        <v>57.397114000000002</v>
      </c>
      <c r="G11210" s="3">
        <v>3.6312500000000001</v>
      </c>
    </row>
    <row r="11211" spans="1:7">
      <c r="A11211" s="3" t="s">
        <v>68</v>
      </c>
      <c r="B11211" s="3">
        <v>2004</v>
      </c>
      <c r="C11211" s="3">
        <v>944</v>
      </c>
      <c r="E11211" s="3">
        <v>-3.4665276999999999</v>
      </c>
      <c r="F11211" s="3">
        <v>57.397114000000002</v>
      </c>
      <c r="G11211" s="3">
        <v>3.6312500000000001</v>
      </c>
    </row>
    <row r="11212" spans="1:7">
      <c r="A11212" s="3" t="s">
        <v>68</v>
      </c>
      <c r="B11212" s="3">
        <v>2004</v>
      </c>
      <c r="C11212" s="3">
        <v>944</v>
      </c>
      <c r="E11212" s="3">
        <v>-3.4665276999999999</v>
      </c>
      <c r="F11212" s="3">
        <v>57.397114000000002</v>
      </c>
      <c r="G11212" s="3">
        <v>3.8763519999999998</v>
      </c>
    </row>
    <row r="11213" spans="1:7">
      <c r="A11213" s="3" t="s">
        <v>68</v>
      </c>
      <c r="B11213" s="3">
        <v>2004</v>
      </c>
      <c r="C11213" s="3">
        <v>944</v>
      </c>
      <c r="E11213" s="3">
        <v>-3.4665276999999999</v>
      </c>
      <c r="F11213" s="3">
        <v>57.397114000000002</v>
      </c>
      <c r="G11213" s="3">
        <v>3.8763519999999998</v>
      </c>
    </row>
    <row r="11214" spans="1:7">
      <c r="A11214" s="3" t="s">
        <v>68</v>
      </c>
      <c r="B11214" s="3">
        <v>2004</v>
      </c>
      <c r="C11214" s="3">
        <v>944</v>
      </c>
      <c r="E11214" s="3">
        <v>-3.4665276999999999</v>
      </c>
      <c r="F11214" s="3">
        <v>57.397114000000002</v>
      </c>
      <c r="G11214" s="3">
        <v>3.701292</v>
      </c>
    </row>
    <row r="11215" spans="1:7">
      <c r="A11215" s="3" t="s">
        <v>68</v>
      </c>
      <c r="B11215" s="3">
        <v>2004</v>
      </c>
      <c r="C11215" s="3">
        <v>944</v>
      </c>
      <c r="E11215" s="3">
        <v>-3.4665276999999999</v>
      </c>
      <c r="F11215" s="3">
        <v>57.397114000000002</v>
      </c>
      <c r="G11215" s="3">
        <v>3.701292</v>
      </c>
    </row>
    <row r="11216" spans="1:7">
      <c r="A11216" s="3" t="s">
        <v>68</v>
      </c>
      <c r="B11216" s="3">
        <v>2004</v>
      </c>
      <c r="C11216" s="3">
        <v>944</v>
      </c>
      <c r="E11216" s="3">
        <v>-3.4665276999999999</v>
      </c>
      <c r="F11216" s="3">
        <v>57.397114000000002</v>
      </c>
      <c r="G11216" s="3">
        <v>3.7569910000000002</v>
      </c>
    </row>
    <row r="11217" spans="1:8">
      <c r="A11217" s="3" t="s">
        <v>68</v>
      </c>
      <c r="B11217" s="3">
        <v>2004</v>
      </c>
      <c r="C11217" s="3">
        <v>944</v>
      </c>
      <c r="E11217" s="3">
        <v>-3.4665276999999999</v>
      </c>
      <c r="F11217" s="3">
        <v>57.397114000000002</v>
      </c>
      <c r="G11217" s="3">
        <v>3.7569910000000002</v>
      </c>
    </row>
    <row r="11218" spans="1:8">
      <c r="A11218" s="3" t="s">
        <v>68</v>
      </c>
      <c r="B11218" s="3">
        <v>2004</v>
      </c>
      <c r="C11218" s="3">
        <v>944</v>
      </c>
      <c r="E11218" s="3">
        <v>-3.4665276999999999</v>
      </c>
      <c r="F11218" s="3">
        <v>57.397114000000002</v>
      </c>
      <c r="G11218" s="3">
        <v>3.8212920000000001</v>
      </c>
    </row>
    <row r="11219" spans="1:8">
      <c r="A11219" s="3" t="s">
        <v>68</v>
      </c>
      <c r="B11219" s="3">
        <v>2004</v>
      </c>
      <c r="C11219" s="3">
        <v>944</v>
      </c>
      <c r="E11219" s="3">
        <v>-3.4665276999999999</v>
      </c>
      <c r="F11219" s="3">
        <v>57.397114000000002</v>
      </c>
      <c r="G11219" s="3">
        <v>3.8212920000000001</v>
      </c>
    </row>
    <row r="11220" spans="1:8">
      <c r="A11220" s="3" t="s">
        <v>68</v>
      </c>
      <c r="B11220" s="3">
        <v>2004</v>
      </c>
      <c r="C11220" s="3">
        <v>944</v>
      </c>
      <c r="E11220" s="3">
        <v>-3.4665276999999999</v>
      </c>
      <c r="F11220" s="3">
        <v>57.397114000000002</v>
      </c>
      <c r="G11220" s="3">
        <v>3.7569910000000002</v>
      </c>
    </row>
    <row r="11221" spans="1:8">
      <c r="A11221" s="3" t="s">
        <v>68</v>
      </c>
      <c r="B11221" s="3">
        <v>2004</v>
      </c>
      <c r="C11221" s="3">
        <v>944</v>
      </c>
      <c r="E11221" s="3">
        <v>-3.4665276999999999</v>
      </c>
      <c r="F11221" s="3">
        <v>57.397114000000002</v>
      </c>
      <c r="G11221" s="3">
        <v>3.7569910000000002</v>
      </c>
    </row>
    <row r="11222" spans="1:8">
      <c r="A11222" s="3" t="s">
        <v>68</v>
      </c>
      <c r="B11222" s="3">
        <v>2005</v>
      </c>
      <c r="C11222" s="3">
        <v>944</v>
      </c>
      <c r="E11222" s="3">
        <v>-2.4056098000000001</v>
      </c>
      <c r="F11222" s="3">
        <v>58.339194999999997</v>
      </c>
      <c r="G11222" s="3">
        <v>3.7555559999999999</v>
      </c>
      <c r="H11222" s="3">
        <v>-0.77297870000000002</v>
      </c>
    </row>
    <row r="11223" spans="1:8">
      <c r="A11223" s="3" t="s">
        <v>68</v>
      </c>
      <c r="B11223" s="3">
        <v>2005</v>
      </c>
      <c r="C11223" s="3">
        <v>944</v>
      </c>
      <c r="E11223" s="3">
        <v>-2.4056098000000001</v>
      </c>
      <c r="F11223" s="3">
        <v>58.339194999999997</v>
      </c>
      <c r="G11223" s="3">
        <v>3.7555559999999999</v>
      </c>
      <c r="H11223" s="3">
        <v>-1.301256</v>
      </c>
    </row>
    <row r="11224" spans="1:8">
      <c r="A11224" s="3" t="s">
        <v>68</v>
      </c>
      <c r="B11224" s="3">
        <v>2005</v>
      </c>
      <c r="C11224" s="3">
        <v>944</v>
      </c>
      <c r="E11224" s="3">
        <v>-2.4056098000000001</v>
      </c>
      <c r="F11224" s="3">
        <v>58.339194999999997</v>
      </c>
      <c r="G11224" s="3">
        <v>3.757895</v>
      </c>
      <c r="H11224" s="3">
        <v>-1.301256</v>
      </c>
    </row>
    <row r="11225" spans="1:8">
      <c r="A11225" s="3" t="s">
        <v>68</v>
      </c>
      <c r="B11225" s="3">
        <v>2005</v>
      </c>
      <c r="C11225" s="3">
        <v>944</v>
      </c>
      <c r="E11225" s="3">
        <v>-2.4056098000000001</v>
      </c>
      <c r="F11225" s="3">
        <v>58.339194999999997</v>
      </c>
      <c r="G11225" s="3">
        <v>3.757895</v>
      </c>
      <c r="H11225" s="3">
        <v>-1.2631209999999999</v>
      </c>
    </row>
    <row r="11226" spans="1:8">
      <c r="A11226" s="3" t="s">
        <v>68</v>
      </c>
      <c r="B11226" s="3">
        <v>2005</v>
      </c>
      <c r="C11226" s="3">
        <v>944</v>
      </c>
      <c r="E11226" s="3">
        <v>-2.4056098000000001</v>
      </c>
      <c r="F11226" s="3">
        <v>58.339194999999997</v>
      </c>
      <c r="G11226" s="3">
        <v>3.5681409999999998</v>
      </c>
      <c r="H11226" s="3">
        <v>-1.2631209999999999</v>
      </c>
    </row>
    <row r="11227" spans="1:8">
      <c r="A11227" s="3" t="s">
        <v>68</v>
      </c>
      <c r="B11227" s="3">
        <v>2005</v>
      </c>
      <c r="C11227" s="3">
        <v>944</v>
      </c>
      <c r="E11227" s="3">
        <v>-2.4056098000000001</v>
      </c>
      <c r="F11227" s="3">
        <v>58.339194999999997</v>
      </c>
      <c r="G11227" s="3">
        <v>3.5681409999999998</v>
      </c>
      <c r="H11227" s="3">
        <v>-1.098776</v>
      </c>
    </row>
    <row r="11228" spans="1:8">
      <c r="A11228" s="3" t="s">
        <v>68</v>
      </c>
      <c r="B11228" s="3">
        <v>2005</v>
      </c>
      <c r="C11228" s="3">
        <v>944</v>
      </c>
      <c r="E11228" s="3">
        <v>-2.4056098000000001</v>
      </c>
      <c r="F11228" s="3">
        <v>58.339194999999997</v>
      </c>
      <c r="G11228" s="3">
        <v>3.5903019999999999</v>
      </c>
      <c r="H11228" s="3">
        <v>-1.098776</v>
      </c>
    </row>
    <row r="11229" spans="1:8">
      <c r="A11229" s="3" t="s">
        <v>68</v>
      </c>
      <c r="B11229" s="3">
        <v>2005</v>
      </c>
      <c r="C11229" s="3">
        <v>944</v>
      </c>
      <c r="E11229" s="3">
        <v>-2.4056098000000001</v>
      </c>
      <c r="F11229" s="3">
        <v>58.339194999999997</v>
      </c>
      <c r="G11229" s="3">
        <v>3.5903019999999999</v>
      </c>
      <c r="H11229" s="3">
        <v>-0.94368609999999997</v>
      </c>
    </row>
    <row r="11230" spans="1:8">
      <c r="A11230" s="3" t="s">
        <v>68</v>
      </c>
      <c r="B11230" s="3">
        <v>2005</v>
      </c>
      <c r="C11230" s="3">
        <v>944</v>
      </c>
      <c r="E11230" s="3">
        <v>-2.4056098000000001</v>
      </c>
      <c r="F11230" s="3">
        <v>58.339194999999997</v>
      </c>
      <c r="G11230" s="3">
        <v>3.8849149999999999</v>
      </c>
      <c r="H11230" s="3">
        <v>-1.002019</v>
      </c>
    </row>
    <row r="11231" spans="1:8">
      <c r="A11231" s="3" t="s">
        <v>68</v>
      </c>
      <c r="B11231" s="3">
        <v>2005</v>
      </c>
      <c r="C11231" s="3">
        <v>944</v>
      </c>
      <c r="E11231" s="3">
        <v>-2.4056098000000001</v>
      </c>
      <c r="F11231" s="3">
        <v>58.339194999999997</v>
      </c>
      <c r="G11231" s="3">
        <v>3.8849149999999999</v>
      </c>
      <c r="H11231" s="3">
        <v>-0.98649299999999995</v>
      </c>
    </row>
    <row r="11232" spans="1:8">
      <c r="A11232" s="3" t="s">
        <v>68</v>
      </c>
      <c r="B11232" s="3">
        <v>2005</v>
      </c>
      <c r="C11232" s="3">
        <v>944</v>
      </c>
      <c r="E11232" s="3">
        <v>-2.4056098000000001</v>
      </c>
      <c r="F11232" s="3">
        <v>58.339194999999997</v>
      </c>
      <c r="G11232" s="3">
        <v>3.9830350000000001</v>
      </c>
      <c r="H11232" s="3">
        <v>-0.98649299999999995</v>
      </c>
    </row>
    <row r="11233" spans="1:8">
      <c r="A11233" s="3" t="s">
        <v>68</v>
      </c>
      <c r="B11233" s="3">
        <v>2005</v>
      </c>
      <c r="C11233" s="3">
        <v>944</v>
      </c>
      <c r="E11233" s="3">
        <v>-2.4056098000000001</v>
      </c>
      <c r="F11233" s="3">
        <v>58.339194999999997</v>
      </c>
      <c r="G11233" s="3">
        <v>3.9830350000000001</v>
      </c>
      <c r="H11233" s="3">
        <v>-2.9858660000000001</v>
      </c>
    </row>
    <row r="11234" spans="1:8">
      <c r="A11234" s="3" t="s">
        <v>68</v>
      </c>
      <c r="B11234" s="3">
        <v>2006</v>
      </c>
      <c r="C11234" s="3">
        <v>944</v>
      </c>
      <c r="E11234" s="3">
        <v>-4.0435324000000001</v>
      </c>
      <c r="F11234" s="3">
        <v>60.245353999999999</v>
      </c>
      <c r="G11234" s="3">
        <v>3.957627</v>
      </c>
      <c r="H11234" s="3">
        <v>0.40473379999999998</v>
      </c>
    </row>
    <row r="11235" spans="1:8">
      <c r="A11235" s="3" t="s">
        <v>68</v>
      </c>
      <c r="B11235" s="3">
        <v>2006</v>
      </c>
      <c r="C11235" s="3">
        <v>944</v>
      </c>
      <c r="E11235" s="3">
        <v>-4.0435324000000001</v>
      </c>
      <c r="F11235" s="3">
        <v>60.245353999999999</v>
      </c>
      <c r="G11235" s="3">
        <v>3.957627</v>
      </c>
      <c r="H11235" s="3">
        <v>-1.5574539999999999</v>
      </c>
    </row>
    <row r="11236" spans="1:8">
      <c r="A11236" s="3" t="s">
        <v>68</v>
      </c>
      <c r="B11236" s="3">
        <v>2006</v>
      </c>
      <c r="C11236" s="3">
        <v>944</v>
      </c>
      <c r="E11236" s="3">
        <v>-4.0435324000000001</v>
      </c>
      <c r="F11236" s="3">
        <v>60.245353999999999</v>
      </c>
      <c r="G11236" s="3">
        <v>3.8966949999999998</v>
      </c>
      <c r="H11236" s="3">
        <v>-1.5574539999999999</v>
      </c>
    </row>
    <row r="11237" spans="1:8">
      <c r="A11237" s="3" t="s">
        <v>68</v>
      </c>
      <c r="B11237" s="3">
        <v>2006</v>
      </c>
      <c r="C11237" s="3">
        <v>944</v>
      </c>
      <c r="E11237" s="3">
        <v>-4.0435324000000001</v>
      </c>
      <c r="F11237" s="3">
        <v>60.245353999999999</v>
      </c>
      <c r="G11237" s="3">
        <v>3.8966949999999998</v>
      </c>
      <c r="H11237" s="3">
        <v>-1.608822</v>
      </c>
    </row>
    <row r="11238" spans="1:8">
      <c r="A11238" s="3" t="s">
        <v>68</v>
      </c>
      <c r="B11238" s="3">
        <v>2006</v>
      </c>
      <c r="C11238" s="3">
        <v>944</v>
      </c>
      <c r="E11238" s="3">
        <v>-4.0435324000000001</v>
      </c>
      <c r="F11238" s="3">
        <v>60.245353999999999</v>
      </c>
      <c r="G11238" s="3">
        <v>3.962596</v>
      </c>
      <c r="H11238" s="3">
        <v>-1.608822</v>
      </c>
    </row>
    <row r="11239" spans="1:8">
      <c r="A11239" s="3" t="s">
        <v>68</v>
      </c>
      <c r="B11239" s="3">
        <v>2006</v>
      </c>
      <c r="C11239" s="3">
        <v>944</v>
      </c>
      <c r="E11239" s="3">
        <v>-4.0435324000000001</v>
      </c>
      <c r="F11239" s="3">
        <v>60.245353999999999</v>
      </c>
      <c r="G11239" s="3">
        <v>3.962596</v>
      </c>
      <c r="H11239" s="3">
        <v>-1.439214</v>
      </c>
    </row>
    <row r="11240" spans="1:8">
      <c r="A11240" s="3" t="s">
        <v>68</v>
      </c>
      <c r="B11240" s="3">
        <v>2006</v>
      </c>
      <c r="C11240" s="3">
        <v>944</v>
      </c>
      <c r="E11240" s="3">
        <v>-4.0435324000000001</v>
      </c>
      <c r="F11240" s="3">
        <v>60.245353999999999</v>
      </c>
      <c r="G11240" s="3">
        <v>2.6842060000000001</v>
      </c>
      <c r="H11240" s="3">
        <v>-1.439214</v>
      </c>
    </row>
    <row r="11241" spans="1:8">
      <c r="A11241" s="3" t="s">
        <v>68</v>
      </c>
      <c r="B11241" s="3">
        <v>2006</v>
      </c>
      <c r="C11241" s="3">
        <v>944</v>
      </c>
      <c r="E11241" s="3">
        <v>-4.0435324000000001</v>
      </c>
      <c r="F11241" s="3">
        <v>60.245353999999999</v>
      </c>
      <c r="G11241" s="3">
        <v>2.6842060000000001</v>
      </c>
      <c r="H11241" s="3">
        <v>-1.7268060000000001</v>
      </c>
    </row>
    <row r="11242" spans="1:8">
      <c r="A11242" s="3" t="s">
        <v>68</v>
      </c>
      <c r="B11242" s="3">
        <v>2006</v>
      </c>
      <c r="C11242" s="3">
        <v>944</v>
      </c>
      <c r="E11242" s="3">
        <v>-4.0435324000000001</v>
      </c>
      <c r="F11242" s="3">
        <v>60.245353999999999</v>
      </c>
      <c r="G11242" s="3">
        <v>2.4184139999999998</v>
      </c>
      <c r="H11242" s="3">
        <v>-1.7268060000000001</v>
      </c>
    </row>
    <row r="11243" spans="1:8">
      <c r="A11243" s="3" t="s">
        <v>68</v>
      </c>
      <c r="B11243" s="3">
        <v>2006</v>
      </c>
      <c r="C11243" s="3">
        <v>944</v>
      </c>
      <c r="E11243" s="3">
        <v>-4.0435324000000001</v>
      </c>
      <c r="F11243" s="3">
        <v>60.245353999999999</v>
      </c>
      <c r="G11243" s="3">
        <v>2.4184139999999998</v>
      </c>
      <c r="H11243" s="3">
        <v>0.73146949999999999</v>
      </c>
    </row>
    <row r="11244" spans="1:8">
      <c r="A11244" s="3" t="s">
        <v>68</v>
      </c>
      <c r="B11244" s="3">
        <v>2006</v>
      </c>
      <c r="C11244" s="3">
        <v>944</v>
      </c>
      <c r="E11244" s="3">
        <v>-4.0435324000000001</v>
      </c>
      <c r="F11244" s="3">
        <v>60.245353999999999</v>
      </c>
      <c r="G11244" s="3">
        <v>2.3974579999999999</v>
      </c>
      <c r="H11244" s="3">
        <v>0.73146949999999999</v>
      </c>
    </row>
    <row r="11245" spans="1:8">
      <c r="A11245" s="3" t="s">
        <v>68</v>
      </c>
      <c r="B11245" s="3">
        <v>2006</v>
      </c>
      <c r="C11245" s="3">
        <v>944</v>
      </c>
      <c r="E11245" s="3">
        <v>-4.0435324000000001</v>
      </c>
      <c r="F11245" s="3">
        <v>60.245353999999999</v>
      </c>
      <c r="G11245" s="3">
        <v>2.3974579999999999</v>
      </c>
      <c r="H11245" s="3">
        <v>1.6027229999999999</v>
      </c>
    </row>
    <row r="11246" spans="1:8">
      <c r="A11246" s="3" t="s">
        <v>68</v>
      </c>
      <c r="B11246" s="3">
        <v>2007</v>
      </c>
      <c r="C11246" s="3">
        <v>944</v>
      </c>
      <c r="E11246" s="3">
        <v>-5.7048458999999996</v>
      </c>
      <c r="F11246" s="3">
        <v>64.201911999999993</v>
      </c>
      <c r="G11246" s="3">
        <v>2.9847419999999998</v>
      </c>
      <c r="H11246" s="3">
        <v>1.557423</v>
      </c>
    </row>
    <row r="11247" spans="1:8">
      <c r="A11247" s="3" t="s">
        <v>68</v>
      </c>
      <c r="B11247" s="3">
        <v>2007</v>
      </c>
      <c r="C11247" s="3">
        <v>944</v>
      </c>
      <c r="E11247" s="3">
        <v>-5.7048458999999996</v>
      </c>
      <c r="F11247" s="3">
        <v>64.201911999999993</v>
      </c>
      <c r="G11247" s="3">
        <v>2.9847419999999998</v>
      </c>
      <c r="H11247" s="3">
        <v>-1.281426</v>
      </c>
    </row>
    <row r="11248" spans="1:8">
      <c r="A11248" s="3" t="s">
        <v>68</v>
      </c>
      <c r="B11248" s="3">
        <v>2007</v>
      </c>
      <c r="C11248" s="3">
        <v>944</v>
      </c>
      <c r="D11248" s="3">
        <v>6.8069047999999999</v>
      </c>
      <c r="E11248" s="3">
        <v>-5.7048458999999996</v>
      </c>
      <c r="F11248" s="3">
        <v>64.201911999999993</v>
      </c>
      <c r="G11248" s="3">
        <v>3.003047</v>
      </c>
      <c r="H11248" s="3">
        <v>-1.281426</v>
      </c>
    </row>
    <row r="11249" spans="1:8">
      <c r="A11249" s="3" t="s">
        <v>68</v>
      </c>
      <c r="B11249" s="3">
        <v>2007</v>
      </c>
      <c r="C11249" s="3">
        <v>944</v>
      </c>
      <c r="D11249" s="3">
        <v>6.6615238000000003</v>
      </c>
      <c r="E11249" s="3">
        <v>-5.7048458999999996</v>
      </c>
      <c r="F11249" s="3">
        <v>64.201911999999993</v>
      </c>
      <c r="G11249" s="3">
        <v>3.003047</v>
      </c>
      <c r="H11249" s="3">
        <v>-0.95784119999999995</v>
      </c>
    </row>
    <row r="11250" spans="1:8">
      <c r="A11250" s="3" t="s">
        <v>68</v>
      </c>
      <c r="B11250" s="3">
        <v>2007</v>
      </c>
      <c r="C11250" s="3">
        <v>944</v>
      </c>
      <c r="D11250" s="3">
        <v>6.5455652000000004</v>
      </c>
      <c r="E11250" s="3">
        <v>-5.7048458999999996</v>
      </c>
      <c r="F11250" s="3">
        <v>64.201911999999993</v>
      </c>
      <c r="G11250" s="3">
        <v>3.0419049999999999</v>
      </c>
      <c r="H11250" s="3">
        <v>-0.95784119999999995</v>
      </c>
    </row>
    <row r="11251" spans="1:8">
      <c r="A11251" s="3" t="s">
        <v>68</v>
      </c>
      <c r="B11251" s="3">
        <v>2007</v>
      </c>
      <c r="C11251" s="3">
        <v>944</v>
      </c>
      <c r="D11251" s="3">
        <v>6.7243810000000002</v>
      </c>
      <c r="E11251" s="3">
        <v>-5.7048458999999996</v>
      </c>
      <c r="F11251" s="3">
        <v>64.201911999999993</v>
      </c>
      <c r="G11251" s="3">
        <v>2.9950960000000002</v>
      </c>
      <c r="H11251" s="3">
        <v>-0.43875890000000001</v>
      </c>
    </row>
    <row r="11252" spans="1:8">
      <c r="A11252" s="3" t="s">
        <v>68</v>
      </c>
      <c r="B11252" s="3">
        <v>2007</v>
      </c>
      <c r="C11252" s="3">
        <v>944</v>
      </c>
      <c r="D11252" s="3">
        <v>6.5971818000000004</v>
      </c>
      <c r="E11252" s="3">
        <v>-5.7048458999999996</v>
      </c>
      <c r="F11252" s="3">
        <v>64.201911999999993</v>
      </c>
      <c r="G11252" s="3">
        <v>3.0679370000000001</v>
      </c>
      <c r="H11252" s="3">
        <v>-0.25585580000000002</v>
      </c>
    </row>
    <row r="11253" spans="1:8">
      <c r="A11253" s="3" t="s">
        <v>68</v>
      </c>
      <c r="B11253" s="3">
        <v>2007</v>
      </c>
      <c r="C11253" s="3">
        <v>944</v>
      </c>
      <c r="D11253" s="3">
        <v>6.8223478000000002</v>
      </c>
      <c r="E11253" s="3">
        <v>-5.7048458999999996</v>
      </c>
      <c r="F11253" s="3">
        <v>64.201911999999993</v>
      </c>
      <c r="G11253" s="3">
        <v>2.9568850000000002</v>
      </c>
      <c r="H11253" s="3">
        <v>-9.2224299999999995E-2</v>
      </c>
    </row>
    <row r="11254" spans="1:8">
      <c r="A11254" s="3" t="s">
        <v>68</v>
      </c>
      <c r="B11254" s="3">
        <v>2007</v>
      </c>
      <c r="C11254" s="3">
        <v>944</v>
      </c>
      <c r="D11254" s="3">
        <v>6.68485</v>
      </c>
      <c r="E11254" s="3">
        <v>-5.7048458999999996</v>
      </c>
      <c r="F11254" s="3">
        <v>64.201911999999993</v>
      </c>
      <c r="G11254" s="3">
        <v>2.977643</v>
      </c>
      <c r="H11254" s="3">
        <v>0.20242479999999999</v>
      </c>
    </row>
    <row r="11255" spans="1:8">
      <c r="A11255" s="3" t="s">
        <v>68</v>
      </c>
      <c r="B11255" s="3">
        <v>2007</v>
      </c>
      <c r="C11255" s="3">
        <v>944</v>
      </c>
      <c r="D11255" s="3">
        <v>6.6198261</v>
      </c>
      <c r="E11255" s="3">
        <v>-5.7048458999999996</v>
      </c>
      <c r="F11255" s="3">
        <v>64.201911999999993</v>
      </c>
      <c r="G11255" s="3">
        <v>2.8981240000000001</v>
      </c>
      <c r="H11255" s="3">
        <v>0.60414809999999997</v>
      </c>
    </row>
    <row r="11256" spans="1:8">
      <c r="A11256" s="3" t="s">
        <v>68</v>
      </c>
      <c r="B11256" s="3">
        <v>2007</v>
      </c>
      <c r="C11256" s="3">
        <v>944</v>
      </c>
      <c r="D11256" s="3">
        <v>6.7535908999999998</v>
      </c>
      <c r="E11256" s="3">
        <v>-5.7048458999999996</v>
      </c>
      <c r="F11256" s="3">
        <v>64.201911999999993</v>
      </c>
      <c r="G11256" s="3">
        <v>2.7155960000000001</v>
      </c>
      <c r="H11256" s="3">
        <v>0.82009810000000005</v>
      </c>
    </row>
    <row r="11257" spans="1:8">
      <c r="A11257" s="3" t="s">
        <v>68</v>
      </c>
      <c r="B11257" s="3">
        <v>2007</v>
      </c>
      <c r="C11257" s="3">
        <v>944</v>
      </c>
      <c r="D11257" s="3">
        <v>6.8681904999999999</v>
      </c>
      <c r="E11257" s="3">
        <v>-5.7048458999999996</v>
      </c>
      <c r="F11257" s="3">
        <v>64.201911999999993</v>
      </c>
      <c r="G11257" s="3">
        <v>2.586802</v>
      </c>
      <c r="H11257" s="3">
        <v>0.45533649999999998</v>
      </c>
    </row>
    <row r="11258" spans="1:8">
      <c r="A11258" s="3" t="s">
        <v>68</v>
      </c>
      <c r="B11258" s="3">
        <v>2008</v>
      </c>
      <c r="C11258" s="3">
        <v>944</v>
      </c>
      <c r="D11258" s="3">
        <v>6.9472174000000004</v>
      </c>
      <c r="E11258" s="3">
        <v>-1.3014436</v>
      </c>
      <c r="F11258" s="3">
        <v>65.200241000000005</v>
      </c>
      <c r="G11258" s="3">
        <v>3.4222109999999999</v>
      </c>
      <c r="H11258" s="3">
        <v>0.76411289999999998</v>
      </c>
    </row>
    <row r="11259" spans="1:8">
      <c r="A11259" s="3" t="s">
        <v>68</v>
      </c>
      <c r="B11259" s="3">
        <v>2008</v>
      </c>
      <c r="C11259" s="3">
        <v>944</v>
      </c>
      <c r="D11259" s="3">
        <v>7.3844761999999999</v>
      </c>
      <c r="E11259" s="3">
        <v>-1.3014436</v>
      </c>
      <c r="F11259" s="3">
        <v>65.200241000000005</v>
      </c>
      <c r="G11259" s="3">
        <v>3.3</v>
      </c>
      <c r="H11259" s="3">
        <v>-0.34733199999999997</v>
      </c>
    </row>
    <row r="11260" spans="1:8">
      <c r="A11260" s="3" t="s">
        <v>68</v>
      </c>
      <c r="B11260" s="3">
        <v>2008</v>
      </c>
      <c r="C11260" s="3">
        <v>944</v>
      </c>
      <c r="D11260" s="3">
        <v>8.0831905000000006</v>
      </c>
      <c r="E11260" s="3">
        <v>-1.3014436</v>
      </c>
      <c r="F11260" s="3">
        <v>65.200241000000005</v>
      </c>
      <c r="G11260" s="3">
        <v>3.2389920000000001</v>
      </c>
      <c r="H11260" s="3">
        <v>-0.17056689999999999</v>
      </c>
    </row>
    <row r="11261" spans="1:8">
      <c r="A11261" s="3" t="s">
        <v>68</v>
      </c>
      <c r="B11261" s="3">
        <v>2008</v>
      </c>
      <c r="C11261" s="3">
        <v>944</v>
      </c>
      <c r="D11261" s="3">
        <v>7.9203181999999996</v>
      </c>
      <c r="E11261" s="3">
        <v>-1.3014436</v>
      </c>
      <c r="F11261" s="3">
        <v>65.200241000000005</v>
      </c>
      <c r="G11261" s="3">
        <v>3.1789290000000001</v>
      </c>
      <c r="H11261" s="3">
        <v>-0.20224420000000001</v>
      </c>
    </row>
    <row r="11262" spans="1:8">
      <c r="A11262" s="3" t="s">
        <v>68</v>
      </c>
      <c r="B11262" s="3">
        <v>2008</v>
      </c>
      <c r="C11262" s="3">
        <v>944</v>
      </c>
      <c r="D11262" s="3">
        <v>7.9934545000000004</v>
      </c>
      <c r="E11262" s="3">
        <v>-1.3014436</v>
      </c>
      <c r="F11262" s="3">
        <v>65.200241000000005</v>
      </c>
      <c r="G11262" s="3">
        <v>3.1245310000000002</v>
      </c>
      <c r="H11262" s="3">
        <v>-0.13203380000000001</v>
      </c>
    </row>
    <row r="11263" spans="1:8">
      <c r="A11263" s="3" t="s">
        <v>68</v>
      </c>
      <c r="B11263" s="3">
        <v>2008</v>
      </c>
      <c r="C11263" s="3">
        <v>944</v>
      </c>
      <c r="D11263" s="3">
        <v>8.5171428999999996</v>
      </c>
      <c r="E11263" s="3">
        <v>-1.3014436</v>
      </c>
      <c r="F11263" s="3">
        <v>65.200241000000005</v>
      </c>
      <c r="G11263" s="3">
        <v>3.1988479999999999</v>
      </c>
      <c r="H11263" s="3">
        <v>-0.12048449999999999</v>
      </c>
    </row>
    <row r="11264" spans="1:8">
      <c r="A11264" s="3" t="s">
        <v>68</v>
      </c>
      <c r="B11264" s="3">
        <v>2008</v>
      </c>
      <c r="C11264" s="3">
        <v>944</v>
      </c>
      <c r="D11264" s="3">
        <v>8.2789129999999993</v>
      </c>
      <c r="E11264" s="3">
        <v>-1.3014436</v>
      </c>
      <c r="F11264" s="3">
        <v>65.200241000000005</v>
      </c>
      <c r="G11264" s="3">
        <v>3.2134619999999998</v>
      </c>
      <c r="H11264" s="3">
        <v>-0.15498780000000001</v>
      </c>
    </row>
    <row r="11265" spans="1:8">
      <c r="A11265" s="3" t="s">
        <v>68</v>
      </c>
      <c r="B11265" s="3">
        <v>2008</v>
      </c>
      <c r="C11265" s="3">
        <v>944</v>
      </c>
      <c r="D11265" s="3">
        <v>7.8070952</v>
      </c>
      <c r="E11265" s="3">
        <v>-1.3014436</v>
      </c>
      <c r="F11265" s="3">
        <v>65.200241000000005</v>
      </c>
      <c r="G11265" s="3">
        <v>3.083269</v>
      </c>
      <c r="H11265" s="3">
        <v>0.147253</v>
      </c>
    </row>
    <row r="11266" spans="1:8">
      <c r="A11266" s="3" t="s">
        <v>68</v>
      </c>
      <c r="B11266" s="3">
        <v>2008</v>
      </c>
      <c r="C11266" s="3">
        <v>944</v>
      </c>
      <c r="D11266" s="3">
        <v>8.1072726999999993</v>
      </c>
      <c r="E11266" s="3">
        <v>-1.3014436</v>
      </c>
      <c r="F11266" s="3">
        <v>65.200241000000005</v>
      </c>
      <c r="G11266" s="3">
        <v>2.9177650000000002</v>
      </c>
      <c r="H11266" s="3">
        <v>0.2407908</v>
      </c>
    </row>
    <row r="11267" spans="1:8">
      <c r="A11267" s="3" t="s">
        <v>68</v>
      </c>
      <c r="B11267" s="3">
        <v>2008</v>
      </c>
      <c r="C11267" s="3">
        <v>944</v>
      </c>
      <c r="D11267" s="3">
        <v>9.9054348000000001</v>
      </c>
      <c r="E11267" s="3">
        <v>-1.3014436</v>
      </c>
      <c r="F11267" s="3">
        <v>65.200241000000005</v>
      </c>
      <c r="G11267" s="3">
        <v>1.5752679999999999</v>
      </c>
      <c r="H11267" s="3">
        <v>0.1970171</v>
      </c>
    </row>
    <row r="11268" spans="1:8">
      <c r="A11268" s="3" t="s">
        <v>68</v>
      </c>
      <c r="B11268" s="3">
        <v>2008</v>
      </c>
      <c r="C11268" s="3">
        <v>944</v>
      </c>
      <c r="D11268" s="3">
        <v>9.4329000000000001</v>
      </c>
      <c r="E11268" s="3">
        <v>-1.3014436</v>
      </c>
      <c r="F11268" s="3">
        <v>65.200241000000005</v>
      </c>
      <c r="G11268" s="3">
        <v>-0.56693800000000005</v>
      </c>
      <c r="H11268" s="3">
        <v>0.54477699999999996</v>
      </c>
    </row>
    <row r="11269" spans="1:8">
      <c r="A11269" s="3" t="s">
        <v>68</v>
      </c>
      <c r="B11269" s="3">
        <v>2008</v>
      </c>
      <c r="C11269" s="3">
        <v>944</v>
      </c>
      <c r="D11269" s="3">
        <v>8.2021303999999997</v>
      </c>
      <c r="E11269" s="3">
        <v>-1.3014436</v>
      </c>
      <c r="F11269" s="3">
        <v>65.200241000000005</v>
      </c>
      <c r="G11269" s="3">
        <v>-1.323367</v>
      </c>
      <c r="H11269" s="3">
        <v>1.385221</v>
      </c>
    </row>
    <row r="11270" spans="1:8">
      <c r="A11270" s="3" t="s">
        <v>68</v>
      </c>
      <c r="B11270" s="3">
        <v>2009</v>
      </c>
      <c r="C11270" s="3">
        <v>944</v>
      </c>
      <c r="D11270" s="3">
        <v>8.7274545000000003</v>
      </c>
      <c r="E11270" s="3">
        <v>2.5519499999999999E-3</v>
      </c>
      <c r="F11270" s="3">
        <v>71.175560000000004</v>
      </c>
      <c r="G11270" s="3">
        <v>0.73102789999999995</v>
      </c>
      <c r="H11270" s="3">
        <v>0.35943540000000002</v>
      </c>
    </row>
    <row r="11271" spans="1:8">
      <c r="A11271" s="3" t="s">
        <v>68</v>
      </c>
      <c r="B11271" s="3">
        <v>2009</v>
      </c>
      <c r="C11271" s="3">
        <v>944</v>
      </c>
      <c r="E11271" s="3">
        <v>2.5519499999999999E-3</v>
      </c>
      <c r="F11271" s="3">
        <v>71.175560000000004</v>
      </c>
      <c r="G11271" s="3">
        <v>0.70550880000000005</v>
      </c>
      <c r="H11271" s="3">
        <v>0.52718549999999997</v>
      </c>
    </row>
    <row r="11272" spans="1:8">
      <c r="A11272" s="3" t="s">
        <v>68</v>
      </c>
      <c r="B11272" s="3">
        <v>2009</v>
      </c>
      <c r="C11272" s="3">
        <v>944</v>
      </c>
      <c r="E11272" s="3">
        <v>2.5519499999999999E-3</v>
      </c>
      <c r="F11272" s="3">
        <v>71.175560000000004</v>
      </c>
      <c r="G11272" s="3">
        <v>0.2286369</v>
      </c>
      <c r="H11272" s="3">
        <v>0.80186239999999998</v>
      </c>
    </row>
    <row r="11273" spans="1:8">
      <c r="A11273" s="3" t="s">
        <v>68</v>
      </c>
      <c r="B11273" s="3">
        <v>2009</v>
      </c>
      <c r="C11273" s="3">
        <v>944</v>
      </c>
      <c r="E11273" s="3">
        <v>2.5519499999999999E-3</v>
      </c>
      <c r="F11273" s="3">
        <v>71.175560000000004</v>
      </c>
      <c r="G11273" s="3">
        <v>-0.39883259999999998</v>
      </c>
      <c r="H11273" s="3">
        <v>1.0860190000000001</v>
      </c>
    </row>
    <row r="11274" spans="1:8">
      <c r="A11274" s="3" t="s">
        <v>68</v>
      </c>
      <c r="B11274" s="3">
        <v>2009</v>
      </c>
      <c r="C11274" s="3">
        <v>944</v>
      </c>
      <c r="E11274" s="3">
        <v>2.5519499999999999E-3</v>
      </c>
      <c r="F11274" s="3">
        <v>71.175560000000004</v>
      </c>
      <c r="G11274" s="3">
        <v>-0.53211759999999997</v>
      </c>
      <c r="H11274" s="3">
        <v>1.5659540000000001</v>
      </c>
    </row>
    <row r="11275" spans="1:8">
      <c r="A11275" s="3" t="s">
        <v>68</v>
      </c>
      <c r="B11275" s="3">
        <v>2009</v>
      </c>
      <c r="C11275" s="3">
        <v>944</v>
      </c>
      <c r="E11275" s="3">
        <v>2.5519499999999999E-3</v>
      </c>
      <c r="F11275" s="3">
        <v>71.175560000000004</v>
      </c>
      <c r="G11275" s="3">
        <v>-0.73527629999999999</v>
      </c>
      <c r="H11275" s="3">
        <v>1.6515679999999999</v>
      </c>
    </row>
    <row r="11276" spans="1:8">
      <c r="A11276" s="3" t="s">
        <v>68</v>
      </c>
      <c r="B11276" s="3">
        <v>2009</v>
      </c>
      <c r="C11276" s="3">
        <v>944</v>
      </c>
      <c r="D11276" s="3">
        <v>8.8388696000000007</v>
      </c>
      <c r="E11276" s="3">
        <v>2.5519499999999999E-3</v>
      </c>
      <c r="F11276" s="3">
        <v>71.175560000000004</v>
      </c>
      <c r="G11276" s="3">
        <v>-0.70675809999999994</v>
      </c>
      <c r="H11276" s="3">
        <v>1.1492899999999999</v>
      </c>
    </row>
    <row r="11277" spans="1:8">
      <c r="A11277" s="3" t="s">
        <v>68</v>
      </c>
      <c r="B11277" s="3">
        <v>2009</v>
      </c>
      <c r="C11277" s="3">
        <v>944</v>
      </c>
      <c r="D11277" s="3">
        <v>8.4567619000000001</v>
      </c>
      <c r="E11277" s="3">
        <v>2.5519499999999999E-3</v>
      </c>
      <c r="F11277" s="3">
        <v>71.175560000000004</v>
      </c>
      <c r="G11277" s="3">
        <v>-0.72242010000000001</v>
      </c>
      <c r="H11277" s="3">
        <v>1.2556419999999999</v>
      </c>
    </row>
    <row r="11278" spans="1:8">
      <c r="A11278" s="3" t="s">
        <v>68</v>
      </c>
      <c r="B11278" s="3">
        <v>2009</v>
      </c>
      <c r="C11278" s="3">
        <v>944</v>
      </c>
      <c r="D11278" s="3">
        <v>7.9846364000000003</v>
      </c>
      <c r="E11278" s="3">
        <v>2.5519499999999999E-3</v>
      </c>
      <c r="F11278" s="3">
        <v>71.175560000000004</v>
      </c>
      <c r="G11278" s="3">
        <v>-0.41183049999999999</v>
      </c>
      <c r="H11278" s="3">
        <v>1.206828</v>
      </c>
    </row>
    <row r="11279" spans="1:8">
      <c r="A11279" s="3" t="s">
        <v>68</v>
      </c>
      <c r="B11279" s="3">
        <v>2009</v>
      </c>
      <c r="C11279" s="3">
        <v>944</v>
      </c>
      <c r="D11279" s="3">
        <v>7.4862273000000004</v>
      </c>
      <c r="E11279" s="3">
        <v>2.5519499999999999E-3</v>
      </c>
      <c r="F11279" s="3">
        <v>71.175560000000004</v>
      </c>
      <c r="G11279" s="3">
        <v>-0.26366030000000001</v>
      </c>
      <c r="H11279" s="3">
        <v>1.133184</v>
      </c>
    </row>
    <row r="11280" spans="1:8">
      <c r="A11280" s="3" t="s">
        <v>68</v>
      </c>
      <c r="B11280" s="3">
        <v>2009</v>
      </c>
      <c r="C11280" s="3">
        <v>944</v>
      </c>
      <c r="D11280" s="3">
        <v>7.407381</v>
      </c>
      <c r="E11280" s="3">
        <v>2.5519499999999999E-3</v>
      </c>
      <c r="F11280" s="3">
        <v>71.175560000000004</v>
      </c>
      <c r="G11280" s="3">
        <v>-0.1516556</v>
      </c>
      <c r="H11280" s="3">
        <v>1.091388</v>
      </c>
    </row>
    <row r="11281" spans="1:8">
      <c r="A11281" s="3" t="s">
        <v>68</v>
      </c>
      <c r="B11281" s="3">
        <v>2009</v>
      </c>
      <c r="C11281" s="3">
        <v>944</v>
      </c>
      <c r="D11281" s="3">
        <v>7.7554783</v>
      </c>
      <c r="E11281" s="3">
        <v>2.5519499999999999E-3</v>
      </c>
      <c r="F11281" s="3">
        <v>71.175560000000004</v>
      </c>
      <c r="G11281" s="3">
        <v>-0.15603300000000001</v>
      </c>
      <c r="H11281" s="3">
        <v>1.138323</v>
      </c>
    </row>
    <row r="11282" spans="1:8">
      <c r="A11282" s="3" t="s">
        <v>68</v>
      </c>
      <c r="B11282" s="3">
        <v>2010</v>
      </c>
      <c r="C11282" s="3">
        <v>944</v>
      </c>
      <c r="D11282" s="3">
        <v>7.6729048000000004</v>
      </c>
      <c r="E11282" s="3">
        <v>-0.59439730999999996</v>
      </c>
      <c r="F11282" s="3">
        <v>77.370475999999996</v>
      </c>
      <c r="G11282" s="3">
        <v>2.474173</v>
      </c>
      <c r="H11282" s="3">
        <v>0.72524920000000004</v>
      </c>
    </row>
    <row r="11283" spans="1:8">
      <c r="A11283" s="3" t="s">
        <v>68</v>
      </c>
      <c r="B11283" s="3">
        <v>2010</v>
      </c>
      <c r="C11283" s="3">
        <v>944</v>
      </c>
      <c r="D11283" s="3">
        <v>7.7363999999999997</v>
      </c>
      <c r="E11283" s="3">
        <v>-0.59439730999999996</v>
      </c>
      <c r="F11283" s="3">
        <v>77.370475999999996</v>
      </c>
      <c r="G11283" s="3">
        <v>2.413977</v>
      </c>
      <c r="H11283" s="3">
        <v>-1.291261</v>
      </c>
    </row>
    <row r="11284" spans="1:8">
      <c r="A11284" s="3" t="s">
        <v>68</v>
      </c>
      <c r="B11284" s="3">
        <v>2010</v>
      </c>
      <c r="C11284" s="3">
        <v>944</v>
      </c>
      <c r="D11284" s="3">
        <v>7.1963477999999999</v>
      </c>
      <c r="E11284" s="3">
        <v>-0.59439730999999996</v>
      </c>
      <c r="F11284" s="3">
        <v>77.370475999999996</v>
      </c>
      <c r="G11284" s="3">
        <v>2.4318179999999998</v>
      </c>
      <c r="H11284" s="3">
        <v>-1.3162799999999999</v>
      </c>
    </row>
    <row r="11285" spans="1:8">
      <c r="A11285" s="3" t="s">
        <v>68</v>
      </c>
      <c r="B11285" s="3">
        <v>2010</v>
      </c>
      <c r="C11285" s="3">
        <v>944</v>
      </c>
      <c r="D11285" s="3">
        <v>6.5934545</v>
      </c>
      <c r="E11285" s="3">
        <v>-0.59439730999999996</v>
      </c>
      <c r="F11285" s="3">
        <v>77.370475999999996</v>
      </c>
      <c r="G11285" s="3">
        <v>2.5610789999999999</v>
      </c>
      <c r="H11285" s="3">
        <v>-1.380633</v>
      </c>
    </row>
    <row r="11286" spans="1:8">
      <c r="A11286" s="3" t="s">
        <v>68</v>
      </c>
      <c r="B11286" s="3">
        <v>2010</v>
      </c>
      <c r="C11286" s="3">
        <v>944</v>
      </c>
      <c r="D11286" s="3">
        <v>7.1736190000000004</v>
      </c>
      <c r="E11286" s="3">
        <v>-0.59439730999999996</v>
      </c>
      <c r="F11286" s="3">
        <v>77.370475999999996</v>
      </c>
      <c r="G11286" s="3">
        <v>2.5966130000000001</v>
      </c>
      <c r="H11286" s="3">
        <v>-1.445808</v>
      </c>
    </row>
    <row r="11287" spans="1:8">
      <c r="A11287" s="3" t="s">
        <v>68</v>
      </c>
      <c r="B11287" s="3">
        <v>2010</v>
      </c>
      <c r="C11287" s="3">
        <v>944</v>
      </c>
      <c r="D11287" s="3">
        <v>7.6012272999999997</v>
      </c>
      <c r="E11287" s="3">
        <v>-0.59439730999999996</v>
      </c>
      <c r="F11287" s="3">
        <v>77.370475999999996</v>
      </c>
      <c r="G11287" s="3">
        <v>2.5170910000000002</v>
      </c>
      <c r="H11287" s="3">
        <v>-1.6959029999999999</v>
      </c>
    </row>
    <row r="11288" spans="1:8">
      <c r="A11288" s="3" t="s">
        <v>68</v>
      </c>
      <c r="B11288" s="3">
        <v>2010</v>
      </c>
      <c r="C11288" s="3">
        <v>944</v>
      </c>
      <c r="D11288" s="3">
        <v>7.4005000000000001</v>
      </c>
      <c r="E11288" s="3">
        <v>-0.59439730999999996</v>
      </c>
      <c r="F11288" s="3">
        <v>77.370475999999996</v>
      </c>
      <c r="G11288" s="3">
        <v>2.5556019999999999</v>
      </c>
      <c r="H11288" s="3">
        <v>-1.1910620000000001</v>
      </c>
    </row>
    <row r="11289" spans="1:8">
      <c r="A11289" s="3" t="s">
        <v>68</v>
      </c>
      <c r="B11289" s="3">
        <v>2010</v>
      </c>
      <c r="C11289" s="3">
        <v>944</v>
      </c>
      <c r="D11289" s="3">
        <v>7.0731364000000001</v>
      </c>
      <c r="E11289" s="3">
        <v>-0.59439730999999996</v>
      </c>
      <c r="F11289" s="3">
        <v>77.370475999999996</v>
      </c>
      <c r="G11289" s="3">
        <v>2.4632040000000002</v>
      </c>
      <c r="H11289" s="3">
        <v>-0.97156330000000002</v>
      </c>
    </row>
    <row r="11290" spans="1:8">
      <c r="A11290" s="3" t="s">
        <v>68</v>
      </c>
      <c r="B11290" s="3">
        <v>2010</v>
      </c>
      <c r="C11290" s="3">
        <v>944</v>
      </c>
      <c r="D11290" s="3">
        <v>7.0483181999999998</v>
      </c>
      <c r="E11290" s="3">
        <v>-0.59439730999999996</v>
      </c>
      <c r="F11290" s="3">
        <v>77.370475999999996</v>
      </c>
      <c r="G11290" s="3">
        <v>2.469147</v>
      </c>
      <c r="H11290" s="3">
        <v>-1.161842</v>
      </c>
    </row>
    <row r="11291" spans="1:8">
      <c r="A11291" s="3" t="s">
        <v>68</v>
      </c>
      <c r="B11291" s="3">
        <v>2010</v>
      </c>
      <c r="C11291" s="3">
        <v>944</v>
      </c>
      <c r="D11291" s="3">
        <v>6.8852380999999996</v>
      </c>
      <c r="E11291" s="3">
        <v>-0.59439730999999996</v>
      </c>
      <c r="F11291" s="3">
        <v>77.370475999999996</v>
      </c>
      <c r="G11291" s="3">
        <v>2.4457100000000001</v>
      </c>
      <c r="H11291" s="3">
        <v>-0.97356200000000004</v>
      </c>
    </row>
    <row r="11292" spans="1:8">
      <c r="A11292" s="3" t="s">
        <v>68</v>
      </c>
      <c r="B11292" s="3">
        <v>2010</v>
      </c>
      <c r="C11292" s="3">
        <v>944</v>
      </c>
      <c r="D11292" s="3">
        <v>7.3794091000000002</v>
      </c>
      <c r="E11292" s="3">
        <v>-0.59439730999999996</v>
      </c>
      <c r="F11292" s="3">
        <v>77.370475999999996</v>
      </c>
      <c r="G11292" s="3">
        <v>2.394393</v>
      </c>
      <c r="H11292" s="3">
        <v>-0.82595549999999995</v>
      </c>
    </row>
    <row r="11293" spans="1:8">
      <c r="A11293" s="3" t="s">
        <v>68</v>
      </c>
      <c r="B11293" s="3">
        <v>2010</v>
      </c>
      <c r="C11293" s="3">
        <v>944</v>
      </c>
      <c r="D11293" s="3">
        <v>7.9410869999999996</v>
      </c>
      <c r="E11293" s="3">
        <v>-0.59439730999999996</v>
      </c>
      <c r="F11293" s="3">
        <v>77.370475999999996</v>
      </c>
      <c r="G11293" s="3">
        <v>2.5071300000000001</v>
      </c>
      <c r="H11293" s="3">
        <v>-0.63975680000000001</v>
      </c>
    </row>
    <row r="11294" spans="1:8">
      <c r="A11294" s="3" t="s">
        <v>68</v>
      </c>
      <c r="B11294" s="3">
        <v>2011</v>
      </c>
      <c r="C11294" s="3">
        <v>944</v>
      </c>
      <c r="D11294" s="3">
        <v>7.6971904999999996</v>
      </c>
      <c r="E11294" s="3">
        <v>-0.72817617999999995</v>
      </c>
      <c r="F11294" s="3">
        <v>80.163489999999996</v>
      </c>
      <c r="G11294" s="3">
        <v>3.0529329999999999</v>
      </c>
      <c r="H11294" s="3">
        <v>-0.4003582</v>
      </c>
    </row>
    <row r="11295" spans="1:8">
      <c r="A11295" s="3" t="s">
        <v>68</v>
      </c>
      <c r="B11295" s="3">
        <v>2011</v>
      </c>
      <c r="C11295" s="3">
        <v>944</v>
      </c>
      <c r="D11295" s="3">
        <v>7.3827999999999996</v>
      </c>
      <c r="E11295" s="3">
        <v>-0.72817617999999995</v>
      </c>
      <c r="F11295" s="3">
        <v>80.163489999999996</v>
      </c>
      <c r="G11295" s="3">
        <v>3.1248269999999998</v>
      </c>
      <c r="H11295" s="3">
        <v>0.24432889999999999</v>
      </c>
    </row>
    <row r="11296" spans="1:8">
      <c r="A11296" s="3" t="s">
        <v>68</v>
      </c>
      <c r="B11296" s="3">
        <v>2011</v>
      </c>
      <c r="C11296" s="3">
        <v>944</v>
      </c>
      <c r="D11296" s="3">
        <v>7.3090434999999996</v>
      </c>
      <c r="E11296" s="3">
        <v>-0.72817617999999995</v>
      </c>
      <c r="F11296" s="3">
        <v>80.163489999999996</v>
      </c>
      <c r="G11296" s="3">
        <v>3.1600649999999999</v>
      </c>
      <c r="H11296" s="3">
        <v>2.0359430000000001</v>
      </c>
    </row>
    <row r="11297" spans="1:8">
      <c r="A11297" s="3" t="s">
        <v>68</v>
      </c>
      <c r="B11297" s="3">
        <v>2011</v>
      </c>
      <c r="C11297" s="3">
        <v>944</v>
      </c>
      <c r="D11297" s="3">
        <v>7.0239523999999998</v>
      </c>
      <c r="E11297" s="3">
        <v>-0.72817617999999995</v>
      </c>
      <c r="F11297" s="3">
        <v>80.163489999999996</v>
      </c>
      <c r="G11297" s="3">
        <v>3.1429960000000001</v>
      </c>
      <c r="H11297" s="3">
        <v>-0.1193282</v>
      </c>
    </row>
    <row r="11298" spans="1:8">
      <c r="A11298" s="3" t="s">
        <v>68</v>
      </c>
      <c r="B11298" s="3">
        <v>2011</v>
      </c>
      <c r="C11298" s="3">
        <v>944</v>
      </c>
      <c r="D11298" s="3">
        <v>7.0990000000000002</v>
      </c>
      <c r="E11298" s="3">
        <v>-0.72817617999999995</v>
      </c>
      <c r="F11298" s="3">
        <v>80.163489999999996</v>
      </c>
      <c r="G11298" s="3">
        <v>3.1220500000000002</v>
      </c>
      <c r="H11298" s="3">
        <v>-2.32497</v>
      </c>
    </row>
    <row r="11299" spans="1:8">
      <c r="A11299" s="3" t="s">
        <v>68</v>
      </c>
      <c r="B11299" s="3">
        <v>2011</v>
      </c>
      <c r="C11299" s="3">
        <v>944</v>
      </c>
      <c r="D11299" s="3">
        <v>7.1399545</v>
      </c>
      <c r="E11299" s="3">
        <v>-0.72817617999999995</v>
      </c>
      <c r="F11299" s="3">
        <v>80.163489999999996</v>
      </c>
      <c r="G11299" s="3">
        <v>3.1334209999999998</v>
      </c>
      <c r="H11299" s="3">
        <v>-1.9388570000000001</v>
      </c>
    </row>
    <row r="11300" spans="1:8">
      <c r="A11300" s="3" t="s">
        <v>68</v>
      </c>
      <c r="B11300" s="3">
        <v>2011</v>
      </c>
      <c r="C11300" s="3">
        <v>944</v>
      </c>
      <c r="D11300" s="3">
        <v>7.2413809999999996</v>
      </c>
      <c r="E11300" s="3">
        <v>-0.72817617999999995</v>
      </c>
      <c r="F11300" s="3">
        <v>80.163489999999996</v>
      </c>
      <c r="G11300" s="3">
        <v>3.088419</v>
      </c>
      <c r="H11300" s="3">
        <v>-2.5461209999999999</v>
      </c>
    </row>
    <row r="11301" spans="1:8">
      <c r="A11301" s="3" t="s">
        <v>68</v>
      </c>
      <c r="B11301" s="3">
        <v>2011</v>
      </c>
      <c r="C11301" s="3">
        <v>944</v>
      </c>
      <c r="D11301" s="3">
        <v>7.4924347999999998</v>
      </c>
      <c r="E11301" s="3">
        <v>-0.72817617999999995</v>
      </c>
      <c r="F11301" s="3">
        <v>80.163489999999996</v>
      </c>
      <c r="G11301" s="3">
        <v>2.8300700000000001</v>
      </c>
      <c r="H11301" s="3">
        <v>-2.3015310000000002</v>
      </c>
    </row>
    <row r="11302" spans="1:8">
      <c r="A11302" s="3" t="s">
        <v>68</v>
      </c>
      <c r="B11302" s="3">
        <v>2011</v>
      </c>
      <c r="C11302" s="3">
        <v>944</v>
      </c>
      <c r="D11302" s="3">
        <v>7.6411363999999997</v>
      </c>
      <c r="E11302" s="3">
        <v>-0.72817617999999995</v>
      </c>
      <c r="F11302" s="3">
        <v>80.163489999999996</v>
      </c>
      <c r="G11302" s="3">
        <v>1.4606809999999999</v>
      </c>
      <c r="H11302" s="3">
        <v>-2.2534619999999999</v>
      </c>
    </row>
    <row r="11303" spans="1:8">
      <c r="A11303" s="3" t="s">
        <v>68</v>
      </c>
      <c r="B11303" s="3">
        <v>2011</v>
      </c>
      <c r="C11303" s="3">
        <v>944</v>
      </c>
      <c r="D11303" s="3">
        <v>7.8696190000000001</v>
      </c>
      <c r="E11303" s="3">
        <v>-0.72817617999999995</v>
      </c>
      <c r="F11303" s="3">
        <v>80.163489999999996</v>
      </c>
      <c r="G11303" s="3">
        <v>1.0037149999999999</v>
      </c>
      <c r="H11303" s="3">
        <v>-1.8500259999999999</v>
      </c>
    </row>
    <row r="11304" spans="1:8">
      <c r="A11304" s="3" t="s">
        <v>68</v>
      </c>
      <c r="B11304" s="3">
        <v>2011</v>
      </c>
      <c r="C11304" s="3">
        <v>944</v>
      </c>
      <c r="D11304" s="3">
        <v>8.5044091000000002</v>
      </c>
      <c r="E11304" s="3">
        <v>-0.72817617999999995</v>
      </c>
      <c r="F11304" s="3">
        <v>80.163489999999996</v>
      </c>
      <c r="G11304" s="3">
        <v>0.42895739999999999</v>
      </c>
      <c r="H11304" s="3">
        <v>-1.603623</v>
      </c>
    </row>
    <row r="11305" spans="1:8">
      <c r="A11305" s="3" t="s">
        <v>68</v>
      </c>
      <c r="B11305" s="3">
        <v>2011</v>
      </c>
      <c r="C11305" s="3">
        <v>944</v>
      </c>
      <c r="D11305" s="3">
        <v>9.0059544999999996</v>
      </c>
      <c r="E11305" s="3">
        <v>-0.72817617999999995</v>
      </c>
      <c r="F11305" s="3">
        <v>80.163489999999996</v>
      </c>
      <c r="G11305" s="3">
        <v>-0.2526678</v>
      </c>
      <c r="H11305" s="3">
        <v>-1.5801639999999999</v>
      </c>
    </row>
    <row r="11306" spans="1:8">
      <c r="A11306" s="3" t="s">
        <v>68</v>
      </c>
      <c r="B11306" s="3">
        <v>2012</v>
      </c>
      <c r="C11306" s="3">
        <v>944</v>
      </c>
      <c r="D11306" s="3">
        <v>9.4843636</v>
      </c>
      <c r="E11306" s="3">
        <v>-1.7351247999999999</v>
      </c>
      <c r="F11306" s="3">
        <v>80.441719000000006</v>
      </c>
      <c r="G11306" s="3">
        <v>1.4820249999999999</v>
      </c>
      <c r="H11306" s="3">
        <v>-1.317259</v>
      </c>
    </row>
    <row r="11307" spans="1:8">
      <c r="A11307" s="3" t="s">
        <v>68</v>
      </c>
      <c r="B11307" s="3">
        <v>2012</v>
      </c>
      <c r="C11307" s="3">
        <v>944</v>
      </c>
      <c r="D11307" s="3">
        <v>8.5689524000000006</v>
      </c>
      <c r="E11307" s="3">
        <v>-1.7351247999999999</v>
      </c>
      <c r="F11307" s="3">
        <v>80.441719000000006</v>
      </c>
      <c r="G11307" s="3">
        <v>1.3331280000000001</v>
      </c>
      <c r="H11307" s="3">
        <v>0.50444820000000001</v>
      </c>
    </row>
    <row r="11308" spans="1:8">
      <c r="A11308" s="3" t="s">
        <v>68</v>
      </c>
      <c r="B11308" s="3">
        <v>2012</v>
      </c>
      <c r="C11308" s="3">
        <v>944</v>
      </c>
      <c r="D11308" s="3">
        <v>8.7468181999999999</v>
      </c>
      <c r="E11308" s="3">
        <v>-1.7351247999999999</v>
      </c>
      <c r="F11308" s="3">
        <v>80.441719000000006</v>
      </c>
      <c r="G11308" s="3">
        <v>1.5487820000000001</v>
      </c>
      <c r="H11308" s="3">
        <v>0.73419820000000002</v>
      </c>
    </row>
    <row r="11309" spans="1:8">
      <c r="A11309" s="3" t="s">
        <v>68</v>
      </c>
      <c r="B11309" s="3">
        <v>2012</v>
      </c>
      <c r="C11309" s="3">
        <v>944</v>
      </c>
      <c r="D11309" s="3">
        <v>8.7484762000000007</v>
      </c>
      <c r="E11309" s="3">
        <v>-1.7351247999999999</v>
      </c>
      <c r="F11309" s="3">
        <v>80.441719000000006</v>
      </c>
      <c r="G11309" s="3">
        <v>1.6244179999999999</v>
      </c>
      <c r="H11309" s="3">
        <v>0.53071440000000003</v>
      </c>
    </row>
    <row r="11310" spans="1:8">
      <c r="A11310" s="3" t="s">
        <v>68</v>
      </c>
      <c r="B11310" s="3">
        <v>2012</v>
      </c>
      <c r="C11310" s="3">
        <v>944</v>
      </c>
      <c r="D11310" s="3">
        <v>8.3245652000000003</v>
      </c>
      <c r="E11310" s="3">
        <v>-1.7351247999999999</v>
      </c>
      <c r="F11310" s="3">
        <v>80.441719000000006</v>
      </c>
      <c r="G11310" s="3">
        <v>1.5256689999999999</v>
      </c>
      <c r="H11310" s="3">
        <v>-0.65204240000000002</v>
      </c>
    </row>
    <row r="11311" spans="1:8">
      <c r="A11311" s="3" t="s">
        <v>68</v>
      </c>
      <c r="B11311" s="3">
        <v>2012</v>
      </c>
      <c r="C11311" s="3">
        <v>944</v>
      </c>
      <c r="D11311" s="3">
        <v>8.2902857000000001</v>
      </c>
      <c r="E11311" s="3">
        <v>-1.7351247999999999</v>
      </c>
      <c r="F11311" s="3">
        <v>80.441719000000006</v>
      </c>
      <c r="G11311" s="3">
        <v>1.0942769999999999</v>
      </c>
      <c r="H11311" s="3">
        <v>-0.3148127</v>
      </c>
    </row>
    <row r="11312" spans="1:8">
      <c r="A11312" s="3" t="s">
        <v>68</v>
      </c>
      <c r="B11312" s="3">
        <v>2012</v>
      </c>
      <c r="C11312" s="3">
        <v>944</v>
      </c>
      <c r="D11312" s="3">
        <v>7.5699544999999997</v>
      </c>
      <c r="E11312" s="3">
        <v>-1.7351247999999999</v>
      </c>
      <c r="F11312" s="3">
        <v>80.441719000000006</v>
      </c>
      <c r="G11312" s="3">
        <v>0.8610295</v>
      </c>
      <c r="H11312" s="3">
        <v>-7.8854900000000006E-2</v>
      </c>
    </row>
    <row r="11313" spans="1:8">
      <c r="A11313" s="3" t="s">
        <v>68</v>
      </c>
      <c r="B11313" s="3">
        <v>2012</v>
      </c>
      <c r="C11313" s="3">
        <v>944</v>
      </c>
      <c r="D11313" s="3">
        <v>7.3571739000000003</v>
      </c>
      <c r="E11313" s="3">
        <v>-1.7351247999999999</v>
      </c>
      <c r="F11313" s="3">
        <v>80.441719000000006</v>
      </c>
      <c r="G11313" s="3">
        <v>0.7422763</v>
      </c>
      <c r="H11313" s="3">
        <v>-7.9774800000000007E-2</v>
      </c>
    </row>
    <row r="11314" spans="1:8">
      <c r="A11314" s="3" t="s">
        <v>68</v>
      </c>
      <c r="B11314" s="3">
        <v>2012</v>
      </c>
      <c r="C11314" s="3">
        <v>944</v>
      </c>
      <c r="D11314" s="3">
        <v>7.2831000000000001</v>
      </c>
      <c r="E11314" s="3">
        <v>-1.7351247999999999</v>
      </c>
      <c r="F11314" s="3">
        <v>80.441719000000006</v>
      </c>
      <c r="G11314" s="3">
        <v>0.66639979999999999</v>
      </c>
      <c r="H11314" s="3">
        <v>-0.1272596</v>
      </c>
    </row>
    <row r="11315" spans="1:8">
      <c r="A11315" s="3" t="s">
        <v>68</v>
      </c>
      <c r="B11315" s="3">
        <v>2012</v>
      </c>
      <c r="C11315" s="3">
        <v>944</v>
      </c>
      <c r="D11315" s="3">
        <v>6.8877826000000004</v>
      </c>
      <c r="E11315" s="3">
        <v>-1.7351247999999999</v>
      </c>
      <c r="F11315" s="3">
        <v>80.441719000000006</v>
      </c>
      <c r="G11315" s="3">
        <v>0.63867819999999997</v>
      </c>
      <c r="H11315" s="3">
        <v>-0.1770977</v>
      </c>
    </row>
    <row r="11316" spans="1:8">
      <c r="A11316" s="3" t="s">
        <v>68</v>
      </c>
      <c r="B11316" s="3">
        <v>2012</v>
      </c>
      <c r="C11316" s="3">
        <v>944</v>
      </c>
      <c r="D11316" s="3">
        <v>6.8539091000000001</v>
      </c>
      <c r="E11316" s="3">
        <v>-1.7351247999999999</v>
      </c>
      <c r="F11316" s="3">
        <v>80.441719000000006</v>
      </c>
      <c r="G11316" s="3">
        <v>0.28654069999999998</v>
      </c>
      <c r="H11316" s="3">
        <v>-0.29345949999999998</v>
      </c>
    </row>
    <row r="11317" spans="1:8">
      <c r="A11317" s="3" t="s">
        <v>68</v>
      </c>
      <c r="B11317" s="3">
        <v>2012</v>
      </c>
      <c r="C11317" s="3">
        <v>944</v>
      </c>
      <c r="D11317" s="3">
        <v>6.3607142999999997</v>
      </c>
      <c r="E11317" s="3">
        <v>-1.7351247999999999</v>
      </c>
      <c r="F11317" s="3">
        <v>80.441719000000006</v>
      </c>
      <c r="G11317" s="3">
        <v>1.6157700000000001E-2</v>
      </c>
      <c r="H11317" s="3">
        <v>-4.5925000000000001E-2</v>
      </c>
    </row>
    <row r="11318" spans="1:8">
      <c r="A11318" s="3" t="s">
        <v>68</v>
      </c>
      <c r="B11318" s="3">
        <v>2013</v>
      </c>
      <c r="C11318" s="3">
        <v>944</v>
      </c>
      <c r="D11318" s="3">
        <v>6.2100869999999997</v>
      </c>
      <c r="E11318" s="3">
        <v>1.9122996000000001</v>
      </c>
      <c r="F11318" s="3">
        <v>78.360793999999999</v>
      </c>
      <c r="G11318" s="3">
        <v>1.295369</v>
      </c>
      <c r="H11318" s="3">
        <v>3.3295E-3</v>
      </c>
    </row>
    <row r="11319" spans="1:8">
      <c r="A11319" s="3" t="s">
        <v>68</v>
      </c>
      <c r="B11319" s="3">
        <v>2013</v>
      </c>
      <c r="C11319" s="3">
        <v>944</v>
      </c>
      <c r="D11319" s="3">
        <v>6.2820999999999998</v>
      </c>
      <c r="E11319" s="3">
        <v>1.9122996000000001</v>
      </c>
      <c r="F11319" s="3">
        <v>78.360793999999999</v>
      </c>
      <c r="G11319" s="3">
        <v>1.259366</v>
      </c>
      <c r="H11319" s="3">
        <v>-0.2321928</v>
      </c>
    </row>
    <row r="11320" spans="1:8">
      <c r="A11320" s="3" t="s">
        <v>68</v>
      </c>
      <c r="B11320" s="3">
        <v>2013</v>
      </c>
      <c r="C11320" s="3">
        <v>944</v>
      </c>
      <c r="D11320" s="3">
        <v>6.38</v>
      </c>
      <c r="E11320" s="3">
        <v>1.9122996000000001</v>
      </c>
      <c r="F11320" s="3">
        <v>78.360793999999999</v>
      </c>
      <c r="G11320" s="3">
        <v>1.341753</v>
      </c>
      <c r="H11320" s="3">
        <v>-0.2628086</v>
      </c>
    </row>
    <row r="11321" spans="1:8">
      <c r="A11321" s="3" t="s">
        <v>68</v>
      </c>
      <c r="B11321" s="3">
        <v>2013</v>
      </c>
      <c r="C11321" s="3">
        <v>944</v>
      </c>
      <c r="D11321" s="3">
        <v>5.6489545000000003</v>
      </c>
      <c r="E11321" s="3">
        <v>1.9122996000000001</v>
      </c>
      <c r="F11321" s="3">
        <v>78.360793999999999</v>
      </c>
      <c r="G11321" s="3">
        <v>1.2993520000000001</v>
      </c>
      <c r="H11321" s="3">
        <v>-0.32618449999999999</v>
      </c>
    </row>
    <row r="11322" spans="1:8">
      <c r="A11322" s="3" t="s">
        <v>68</v>
      </c>
      <c r="B11322" s="3">
        <v>2013</v>
      </c>
      <c r="C11322" s="3">
        <v>944</v>
      </c>
      <c r="D11322" s="3">
        <v>5.0803912999999996</v>
      </c>
      <c r="E11322" s="3">
        <v>1.9122996000000001</v>
      </c>
      <c r="F11322" s="3">
        <v>78.360793999999999</v>
      </c>
      <c r="G11322" s="3">
        <v>1.348376</v>
      </c>
      <c r="H11322" s="3">
        <v>3.8273999999999999E-3</v>
      </c>
    </row>
    <row r="11323" spans="1:8">
      <c r="A11323" s="3" t="s">
        <v>68</v>
      </c>
      <c r="B11323" s="3">
        <v>2013</v>
      </c>
      <c r="C11323" s="3">
        <v>944</v>
      </c>
      <c r="D11323" s="3">
        <v>6.01715</v>
      </c>
      <c r="E11323" s="3">
        <v>1.9122996000000001</v>
      </c>
      <c r="F11323" s="3">
        <v>78.360793999999999</v>
      </c>
      <c r="G11323" s="3">
        <v>1.320362</v>
      </c>
      <c r="H11323" s="3">
        <v>3.1379999999999998E-4</v>
      </c>
    </row>
    <row r="11324" spans="1:8">
      <c r="A11324" s="3" t="s">
        <v>68</v>
      </c>
      <c r="B11324" s="3">
        <v>2013</v>
      </c>
      <c r="C11324" s="3">
        <v>944</v>
      </c>
      <c r="D11324" s="3">
        <v>5.8220869999999998</v>
      </c>
      <c r="E11324" s="3">
        <v>1.9122996000000001</v>
      </c>
      <c r="F11324" s="3">
        <v>78.360793999999999</v>
      </c>
      <c r="G11324" s="3">
        <v>1.468307</v>
      </c>
      <c r="H11324" s="3">
        <v>-0.1005505</v>
      </c>
    </row>
    <row r="11325" spans="1:8">
      <c r="A11325" s="3" t="s">
        <v>68</v>
      </c>
      <c r="B11325" s="3">
        <v>2013</v>
      </c>
      <c r="C11325" s="3">
        <v>944</v>
      </c>
      <c r="D11325" s="3">
        <v>6.3033181999999996</v>
      </c>
      <c r="E11325" s="3">
        <v>1.9122996000000001</v>
      </c>
      <c r="F11325" s="3">
        <v>78.360793999999999</v>
      </c>
      <c r="G11325" s="3">
        <v>1.437643</v>
      </c>
      <c r="H11325" s="3">
        <v>-0.13347529999999999</v>
      </c>
    </row>
    <row r="11326" spans="1:8">
      <c r="A11326" s="3" t="s">
        <v>68</v>
      </c>
      <c r="B11326" s="3">
        <v>2013</v>
      </c>
      <c r="C11326" s="3">
        <v>944</v>
      </c>
      <c r="D11326" s="3">
        <v>6.1408570999999998</v>
      </c>
      <c r="E11326" s="3">
        <v>1.9122996000000001</v>
      </c>
      <c r="F11326" s="3">
        <v>78.360793999999999</v>
      </c>
      <c r="G11326" s="3">
        <v>1.4157299999999999</v>
      </c>
      <c r="H11326" s="3">
        <v>-0.13911319999999999</v>
      </c>
    </row>
    <row r="11327" spans="1:8">
      <c r="A11327" s="3" t="s">
        <v>68</v>
      </c>
      <c r="B11327" s="3">
        <v>2013</v>
      </c>
      <c r="C11327" s="3">
        <v>944</v>
      </c>
      <c r="D11327" s="3">
        <v>5.5761304000000003</v>
      </c>
      <c r="E11327" s="3">
        <v>1.9122996000000001</v>
      </c>
      <c r="F11327" s="3">
        <v>78.360793999999999</v>
      </c>
      <c r="G11327" s="3">
        <v>1.4157299999999999</v>
      </c>
      <c r="H11327" s="3">
        <v>-0.1727283</v>
      </c>
    </row>
    <row r="11328" spans="1:8">
      <c r="A11328" s="3" t="s">
        <v>68</v>
      </c>
      <c r="B11328" s="3">
        <v>2013</v>
      </c>
      <c r="C11328" s="3">
        <v>944</v>
      </c>
      <c r="D11328" s="3">
        <v>5.8392381000000002</v>
      </c>
      <c r="E11328" s="3">
        <v>1.9122996000000001</v>
      </c>
      <c r="F11328" s="3">
        <v>78.360793999999999</v>
      </c>
      <c r="G11328" s="3">
        <v>1.4157299999999999</v>
      </c>
      <c r="H11328" s="3">
        <v>-0.1727283</v>
      </c>
    </row>
    <row r="11329" spans="1:8">
      <c r="A11329" s="3" t="s">
        <v>68</v>
      </c>
      <c r="B11329" s="3">
        <v>2013</v>
      </c>
      <c r="C11329" s="3">
        <v>944</v>
      </c>
      <c r="D11329" s="3">
        <v>5.7818182</v>
      </c>
      <c r="E11329" s="3">
        <v>1.9122996000000001</v>
      </c>
      <c r="F11329" s="3">
        <v>78.360793999999999</v>
      </c>
      <c r="G11329" s="3">
        <v>1.4157299999999999</v>
      </c>
      <c r="H11329" s="3">
        <v>-0.1727283</v>
      </c>
    </row>
    <row r="11330" spans="1:8">
      <c r="A11330" s="3" t="s">
        <v>68</v>
      </c>
      <c r="B11330" s="3">
        <v>2014</v>
      </c>
      <c r="C11330" s="3">
        <v>944</v>
      </c>
      <c r="D11330" s="3">
        <v>5.5909129999999996</v>
      </c>
      <c r="E11330" s="3">
        <v>1.8011855000000001</v>
      </c>
      <c r="F11330" s="3">
        <v>77.353874000000005</v>
      </c>
      <c r="G11330" s="3">
        <v>2.0572650000000001</v>
      </c>
      <c r="H11330" s="3">
        <v>-0.1727283</v>
      </c>
    </row>
    <row r="11331" spans="1:8">
      <c r="A11331" s="3" t="s">
        <v>68</v>
      </c>
      <c r="B11331" s="3">
        <v>2014</v>
      </c>
      <c r="C11331" s="3">
        <v>944</v>
      </c>
      <c r="D11331" s="3">
        <v>6.02325</v>
      </c>
      <c r="E11331" s="3">
        <v>1.8011855000000001</v>
      </c>
      <c r="F11331" s="3">
        <v>77.353874000000005</v>
      </c>
      <c r="G11331" s="3">
        <v>2.0572650000000001</v>
      </c>
      <c r="H11331" s="3">
        <v>-0.6463951</v>
      </c>
    </row>
    <row r="11332" spans="1:8">
      <c r="A11332" s="3" t="s">
        <v>68</v>
      </c>
      <c r="B11332" s="3">
        <v>2014</v>
      </c>
      <c r="C11332" s="3">
        <v>944</v>
      </c>
      <c r="D11332" s="3">
        <v>5.8169523999999999</v>
      </c>
      <c r="E11332" s="3">
        <v>1.8011855000000001</v>
      </c>
      <c r="F11332" s="3">
        <v>77.353874000000005</v>
      </c>
      <c r="G11332" s="3">
        <v>2.0774309999999998</v>
      </c>
      <c r="H11332" s="3">
        <v>-0.6463951</v>
      </c>
    </row>
    <row r="11333" spans="1:8">
      <c r="A11333" s="3" t="s">
        <v>68</v>
      </c>
      <c r="B11333" s="3">
        <v>2014</v>
      </c>
      <c r="C11333" s="3">
        <v>944</v>
      </c>
      <c r="D11333" s="3">
        <v>5.5655454999999998</v>
      </c>
      <c r="E11333" s="3">
        <v>1.8011855000000001</v>
      </c>
      <c r="F11333" s="3">
        <v>77.353874000000005</v>
      </c>
      <c r="G11333" s="3">
        <v>2.1524510000000001</v>
      </c>
      <c r="H11333" s="3">
        <v>-0.68189409999999995</v>
      </c>
    </row>
    <row r="11334" spans="1:8">
      <c r="A11334" s="3" t="s">
        <v>68</v>
      </c>
      <c r="B11334" s="3">
        <v>2014</v>
      </c>
      <c r="C11334" s="3">
        <v>944</v>
      </c>
      <c r="D11334" s="3">
        <v>5.0417727000000001</v>
      </c>
      <c r="E11334" s="3">
        <v>1.8011855000000001</v>
      </c>
      <c r="F11334" s="3">
        <v>77.353874000000005</v>
      </c>
      <c r="G11334" s="3">
        <v>2.2130420000000002</v>
      </c>
      <c r="H11334" s="3">
        <v>-1.1305900000000001E-2</v>
      </c>
    </row>
    <row r="11335" spans="1:8">
      <c r="A11335" s="3" t="s">
        <v>68</v>
      </c>
      <c r="B11335" s="3">
        <v>2014</v>
      </c>
      <c r="C11335" s="3">
        <v>944</v>
      </c>
      <c r="D11335" s="3">
        <v>4.5077619000000002</v>
      </c>
      <c r="E11335" s="3">
        <v>1.8011855000000001</v>
      </c>
      <c r="F11335" s="3">
        <v>77.353874000000005</v>
      </c>
      <c r="G11335" s="3">
        <v>2.2786270000000002</v>
      </c>
      <c r="H11335" s="3">
        <v>-0.15482380000000001</v>
      </c>
    </row>
    <row r="11336" spans="1:8">
      <c r="A11336" s="3" t="s">
        <v>68</v>
      </c>
      <c r="B11336" s="3">
        <v>2014</v>
      </c>
      <c r="C11336" s="3">
        <v>944</v>
      </c>
      <c r="D11336" s="3">
        <v>4.3344782999999998</v>
      </c>
      <c r="E11336" s="3">
        <v>1.8011855000000001</v>
      </c>
      <c r="F11336" s="3">
        <v>77.353874000000005</v>
      </c>
      <c r="G11336" s="3">
        <v>2.2802709999999999</v>
      </c>
      <c r="H11336" s="3">
        <v>-0.18774689999999999</v>
      </c>
    </row>
    <row r="11337" spans="1:8">
      <c r="A11337" s="3" t="s">
        <v>68</v>
      </c>
      <c r="B11337" s="3">
        <v>2014</v>
      </c>
      <c r="C11337" s="3">
        <v>944</v>
      </c>
      <c r="D11337" s="3">
        <v>4.6845714000000003</v>
      </c>
      <c r="E11337" s="3">
        <v>1.8011855000000001</v>
      </c>
      <c r="F11337" s="3">
        <v>77.353874000000005</v>
      </c>
      <c r="G11337" s="3">
        <v>2.2411150000000002</v>
      </c>
      <c r="H11337" s="3">
        <v>-0.19197910000000001</v>
      </c>
    </row>
    <row r="11338" spans="1:8">
      <c r="A11338" s="3" t="s">
        <v>68</v>
      </c>
      <c r="B11338" s="3">
        <v>2014</v>
      </c>
      <c r="C11338" s="3">
        <v>944</v>
      </c>
      <c r="D11338" s="3">
        <v>4.5905908999999996</v>
      </c>
      <c r="E11338" s="3">
        <v>1.8011855000000001</v>
      </c>
      <c r="F11338" s="3">
        <v>77.353874000000005</v>
      </c>
      <c r="G11338" s="3">
        <v>2.2916439999999998</v>
      </c>
      <c r="H11338" s="3">
        <v>-0.2429123</v>
      </c>
    </row>
    <row r="11339" spans="1:8">
      <c r="A11339" s="3" t="s">
        <v>68</v>
      </c>
      <c r="B11339" s="3">
        <v>2014</v>
      </c>
      <c r="C11339" s="3">
        <v>944</v>
      </c>
      <c r="D11339" s="3">
        <v>4.1848261000000004</v>
      </c>
      <c r="E11339" s="3">
        <v>1.8011855000000001</v>
      </c>
      <c r="F11339" s="3">
        <v>77.353874000000005</v>
      </c>
      <c r="G11339" s="3">
        <v>2.2382629999999999</v>
      </c>
      <c r="H11339" s="3">
        <v>-0.30374580000000001</v>
      </c>
    </row>
    <row r="11340" spans="1:8">
      <c r="A11340" s="3" t="s">
        <v>68</v>
      </c>
      <c r="B11340" s="3">
        <v>2014</v>
      </c>
      <c r="C11340" s="3">
        <v>944</v>
      </c>
      <c r="D11340" s="3">
        <v>3.6883499999999998</v>
      </c>
      <c r="E11340" s="3">
        <v>1.8011855000000001</v>
      </c>
      <c r="F11340" s="3">
        <v>77.353874000000005</v>
      </c>
      <c r="G11340" s="3">
        <v>2.2195070000000001</v>
      </c>
      <c r="H11340" s="3">
        <v>-0.30669980000000002</v>
      </c>
    </row>
    <row r="11341" spans="1:8">
      <c r="A11341" s="3" t="s">
        <v>68</v>
      </c>
      <c r="B11341" s="3">
        <v>2014</v>
      </c>
      <c r="C11341" s="3">
        <v>944</v>
      </c>
      <c r="D11341" s="3">
        <v>3.6174783000000001</v>
      </c>
      <c r="E11341" s="3">
        <v>1.8011855000000001</v>
      </c>
      <c r="F11341" s="3">
        <v>77.353874000000005</v>
      </c>
      <c r="G11341" s="3">
        <v>2.2672189999999999</v>
      </c>
      <c r="H11341" s="3">
        <v>-0.2767674</v>
      </c>
    </row>
    <row r="11342" spans="1:8">
      <c r="A11342" s="3" t="s">
        <v>68</v>
      </c>
      <c r="B11342" s="3">
        <v>2015</v>
      </c>
      <c r="C11342" s="3">
        <v>944</v>
      </c>
      <c r="D11342" s="3">
        <v>3.1981818</v>
      </c>
      <c r="E11342" s="3">
        <v>1.5459476000000001</v>
      </c>
      <c r="F11342" s="3">
        <v>76.688118000000003</v>
      </c>
      <c r="G11342" s="3">
        <v>2.216415</v>
      </c>
      <c r="H11342" s="3">
        <v>-0.28960160000000001</v>
      </c>
    </row>
    <row r="11343" spans="1:8">
      <c r="A11343" s="3" t="s">
        <v>68</v>
      </c>
      <c r="B11343" s="3">
        <v>2015</v>
      </c>
      <c r="C11343" s="3">
        <v>944</v>
      </c>
      <c r="D11343" s="3">
        <v>3.0640499999999999</v>
      </c>
      <c r="E11343" s="3">
        <v>1.5459476000000001</v>
      </c>
      <c r="F11343" s="3">
        <v>76.688118000000003</v>
      </c>
      <c r="G11343" s="3">
        <v>2.215141</v>
      </c>
      <c r="H11343" s="3">
        <v>6.61741E-2</v>
      </c>
    </row>
    <row r="11344" spans="1:8">
      <c r="A11344" s="3" t="s">
        <v>68</v>
      </c>
      <c r="B11344" s="3">
        <v>2015</v>
      </c>
      <c r="C11344" s="3">
        <v>944</v>
      </c>
      <c r="D11344" s="3">
        <v>3.3118636000000001</v>
      </c>
      <c r="E11344" s="3">
        <v>1.5459476000000001</v>
      </c>
      <c r="F11344" s="3">
        <v>76.688118000000003</v>
      </c>
      <c r="G11344" s="3">
        <v>2.2149380000000001</v>
      </c>
      <c r="H11344" s="3">
        <v>7.9243400000000006E-2</v>
      </c>
    </row>
    <row r="11345" spans="1:8">
      <c r="A11345" s="3" t="s">
        <v>68</v>
      </c>
      <c r="B11345" s="3">
        <v>2015</v>
      </c>
      <c r="C11345" s="3">
        <v>944</v>
      </c>
      <c r="D11345" s="3">
        <v>3.2912273000000001</v>
      </c>
      <c r="E11345" s="3">
        <v>1.5459476000000001</v>
      </c>
      <c r="F11345" s="3">
        <v>76.688118000000003</v>
      </c>
      <c r="G11345" s="3">
        <v>2.308748</v>
      </c>
      <c r="H11345" s="3">
        <v>9.1534199999999996E-2</v>
      </c>
    </row>
    <row r="11346" spans="1:8">
      <c r="A11346" s="3" t="s">
        <v>68</v>
      </c>
      <c r="B11346" s="3">
        <v>2015</v>
      </c>
      <c r="C11346" s="3">
        <v>944</v>
      </c>
      <c r="D11346" s="3">
        <v>3.5839523999999998</v>
      </c>
      <c r="E11346" s="3">
        <v>1.5459476000000001</v>
      </c>
      <c r="F11346" s="3">
        <v>76.688118000000003</v>
      </c>
      <c r="G11346" s="3">
        <v>2.3597980000000001</v>
      </c>
      <c r="H11346" s="3">
        <v>-0.24694830000000001</v>
      </c>
    </row>
    <row r="11347" spans="1:8">
      <c r="A11347" s="3" t="s">
        <v>68</v>
      </c>
      <c r="B11347" s="3">
        <v>2015</v>
      </c>
      <c r="C11347" s="3">
        <v>944</v>
      </c>
      <c r="D11347" s="3">
        <v>3.8802273</v>
      </c>
      <c r="E11347" s="3">
        <v>1.5459476000000001</v>
      </c>
      <c r="F11347" s="3">
        <v>76.688118000000003</v>
      </c>
      <c r="G11347" s="3">
        <v>2.382682</v>
      </c>
      <c r="H11347" s="3">
        <v>-0.2808098</v>
      </c>
    </row>
    <row r="11348" spans="1:8">
      <c r="A11348" s="3" t="s">
        <v>68</v>
      </c>
      <c r="B11348" s="3">
        <v>2015</v>
      </c>
      <c r="C11348" s="3">
        <v>944</v>
      </c>
      <c r="D11348" s="3">
        <v>3.7306522000000002</v>
      </c>
      <c r="E11348" s="3">
        <v>1.5459476000000001</v>
      </c>
      <c r="F11348" s="3">
        <v>76.688118000000003</v>
      </c>
      <c r="G11348" s="3">
        <v>2.3921239999999999</v>
      </c>
      <c r="H11348" s="3">
        <v>-0.30250539999999998</v>
      </c>
    </row>
    <row r="11349" spans="1:8">
      <c r="A11349" s="3" t="s">
        <v>68</v>
      </c>
      <c r="B11349" s="3">
        <v>2015</v>
      </c>
      <c r="C11349" s="3">
        <v>944</v>
      </c>
      <c r="D11349" s="3">
        <v>3.6022381000000001</v>
      </c>
      <c r="E11349" s="3">
        <v>1.5459476000000001</v>
      </c>
      <c r="F11349" s="3">
        <v>76.688118000000003</v>
      </c>
      <c r="G11349" s="3">
        <v>2.3931019999999998</v>
      </c>
      <c r="H11349" s="3">
        <v>-0.26971519999999999</v>
      </c>
    </row>
    <row r="11350" spans="1:8">
      <c r="A11350" s="3" t="s">
        <v>68</v>
      </c>
      <c r="B11350" s="3">
        <v>2015</v>
      </c>
      <c r="C11350" s="3">
        <v>944</v>
      </c>
      <c r="D11350" s="3">
        <v>3.5026364000000001</v>
      </c>
      <c r="E11350" s="3">
        <v>1.5459476000000001</v>
      </c>
      <c r="F11350" s="3">
        <v>76.688118000000003</v>
      </c>
      <c r="G11350" s="3">
        <v>2.3802840000000001</v>
      </c>
      <c r="H11350" s="3">
        <v>-0.20875550000000001</v>
      </c>
    </row>
    <row r="11351" spans="1:8">
      <c r="A11351" s="3" t="s">
        <v>68</v>
      </c>
      <c r="B11351" s="3">
        <v>2015</v>
      </c>
      <c r="C11351" s="3">
        <v>944</v>
      </c>
      <c r="D11351" s="3">
        <v>3.3053636000000002</v>
      </c>
      <c r="E11351" s="3">
        <v>1.5459476000000001</v>
      </c>
      <c r="F11351" s="3">
        <v>76.688118000000003</v>
      </c>
      <c r="G11351" s="3">
        <v>2.404576</v>
      </c>
      <c r="H11351" s="3">
        <v>-0.1832037</v>
      </c>
    </row>
    <row r="11352" spans="1:8">
      <c r="A11352" s="3" t="s">
        <v>68</v>
      </c>
      <c r="B11352" s="3">
        <v>2015</v>
      </c>
      <c r="C11352" s="3">
        <v>944</v>
      </c>
      <c r="D11352" s="3">
        <v>3.3561429</v>
      </c>
      <c r="E11352" s="3">
        <v>1.5459476000000001</v>
      </c>
      <c r="F11352" s="3">
        <v>76.688118000000003</v>
      </c>
      <c r="G11352" s="3">
        <v>2.3456100000000002</v>
      </c>
      <c r="H11352" s="3">
        <v>-0.1108161</v>
      </c>
    </row>
    <row r="11353" spans="1:8">
      <c r="A11353" s="3" t="s">
        <v>68</v>
      </c>
      <c r="B11353" s="3">
        <v>2015</v>
      </c>
      <c r="C11353" s="3">
        <v>944</v>
      </c>
      <c r="D11353" s="3">
        <v>3.4439565000000001</v>
      </c>
      <c r="E11353" s="3">
        <v>1.5459476000000001</v>
      </c>
      <c r="F11353" s="3">
        <v>76.688118000000003</v>
      </c>
      <c r="G11353" s="3">
        <v>2.3111799999999998</v>
      </c>
      <c r="H11353" s="3">
        <v>-6.5160899999999994E-2</v>
      </c>
    </row>
    <row r="11354" spans="1:8">
      <c r="A11354" s="3" t="s">
        <v>68</v>
      </c>
      <c r="B11354" s="3">
        <v>2016</v>
      </c>
      <c r="C11354" s="3">
        <v>944</v>
      </c>
      <c r="D11354" s="3">
        <v>3.3558571000000001</v>
      </c>
      <c r="E11354" s="3">
        <v>1.4585371</v>
      </c>
      <c r="F11354" s="3">
        <v>75.820983999999996</v>
      </c>
      <c r="G11354" s="3">
        <v>2.5183270000000002</v>
      </c>
      <c r="H11354" s="3">
        <v>4.705E-4</v>
      </c>
    </row>
    <row r="11355" spans="1:8">
      <c r="A11355" s="3" t="s">
        <v>68</v>
      </c>
      <c r="B11355" s="3">
        <v>2016</v>
      </c>
      <c r="C11355" s="3">
        <v>944</v>
      </c>
      <c r="D11355" s="3">
        <v>3.3523809999999998</v>
      </c>
      <c r="E11355" s="3">
        <v>1.4585371</v>
      </c>
      <c r="F11355" s="3">
        <v>75.820983999999996</v>
      </c>
      <c r="G11355" s="3">
        <v>2.6106220000000002</v>
      </c>
      <c r="H11355" s="3">
        <v>-0.34410659999999998</v>
      </c>
    </row>
    <row r="11356" spans="1:8">
      <c r="A11356" s="3" t="s">
        <v>68</v>
      </c>
      <c r="B11356" s="3">
        <v>2016</v>
      </c>
      <c r="C11356" s="3">
        <v>944</v>
      </c>
      <c r="D11356" s="3">
        <v>3.1094347999999998</v>
      </c>
      <c r="E11356" s="3">
        <v>1.4585371</v>
      </c>
      <c r="F11356" s="3">
        <v>75.820983999999996</v>
      </c>
      <c r="G11356" s="3">
        <v>2.5916239999999999</v>
      </c>
      <c r="H11356" s="3">
        <v>-0.29605209999999998</v>
      </c>
    </row>
    <row r="11357" spans="1:8">
      <c r="A11357" s="3" t="s">
        <v>68</v>
      </c>
      <c r="B11357" s="3">
        <v>2016</v>
      </c>
      <c r="C11357" s="3">
        <v>944</v>
      </c>
      <c r="D11357" s="3">
        <v>3.0159047999999999</v>
      </c>
      <c r="E11357" s="3">
        <v>1.4585371</v>
      </c>
      <c r="F11357" s="3">
        <v>75.820983999999996</v>
      </c>
      <c r="G11357" s="3">
        <v>2.6085419999999999</v>
      </c>
      <c r="H11357" s="3">
        <v>-0.2221988</v>
      </c>
    </row>
    <row r="11358" spans="1:8">
      <c r="A11358" s="3" t="s">
        <v>68</v>
      </c>
      <c r="B11358" s="3">
        <v>2016</v>
      </c>
      <c r="C11358" s="3">
        <v>944</v>
      </c>
      <c r="D11358" s="3">
        <v>3.3605909</v>
      </c>
      <c r="E11358" s="3">
        <v>1.4585371</v>
      </c>
      <c r="F11358" s="3">
        <v>75.820983999999996</v>
      </c>
      <c r="G11358" s="3">
        <v>2.665413</v>
      </c>
      <c r="H11358" s="3">
        <v>0.38983859999999998</v>
      </c>
    </row>
    <row r="11359" spans="1:8">
      <c r="A11359" s="3" t="s">
        <v>68</v>
      </c>
      <c r="B11359" s="3">
        <v>2016</v>
      </c>
      <c r="C11359" s="3">
        <v>944</v>
      </c>
      <c r="D11359" s="3">
        <v>3.2934545000000002</v>
      </c>
      <c r="E11359" s="3">
        <v>1.4585371</v>
      </c>
      <c r="F11359" s="3">
        <v>75.820983999999996</v>
      </c>
      <c r="G11359" s="3">
        <v>2.719087</v>
      </c>
      <c r="H11359" s="3">
        <v>0.3071873</v>
      </c>
    </row>
    <row r="11360" spans="1:8">
      <c r="A11360" s="3" t="s">
        <v>68</v>
      </c>
      <c r="B11360" s="3">
        <v>2016</v>
      </c>
      <c r="C11360" s="3">
        <v>944</v>
      </c>
      <c r="D11360" s="3">
        <v>2.879381</v>
      </c>
      <c r="E11360" s="3">
        <v>1.4585371</v>
      </c>
      <c r="F11360" s="3">
        <v>75.820983999999996</v>
      </c>
      <c r="G11360" s="3">
        <v>2.5770520000000001</v>
      </c>
      <c r="H11360" s="3">
        <v>0.3445337</v>
      </c>
    </row>
    <row r="11361" spans="1:8">
      <c r="A11361" s="3" t="s">
        <v>68</v>
      </c>
      <c r="B11361" s="3">
        <v>2016</v>
      </c>
      <c r="C11361" s="3">
        <v>944</v>
      </c>
      <c r="D11361" s="3">
        <v>2.8347391000000002</v>
      </c>
      <c r="E11361" s="3">
        <v>1.4585371</v>
      </c>
      <c r="F11361" s="3">
        <v>75.820983999999996</v>
      </c>
      <c r="G11361" s="3">
        <v>2.5388470000000001</v>
      </c>
      <c r="H11361" s="3">
        <v>0.26311639999999997</v>
      </c>
    </row>
    <row r="11362" spans="1:8">
      <c r="A11362" s="3" t="s">
        <v>68</v>
      </c>
      <c r="B11362" s="3">
        <v>2016</v>
      </c>
      <c r="C11362" s="3">
        <v>944</v>
      </c>
      <c r="D11362" s="3">
        <v>2.8834545</v>
      </c>
      <c r="E11362" s="3">
        <v>1.4585371</v>
      </c>
      <c r="F11362" s="3">
        <v>75.820983999999996</v>
      </c>
      <c r="G11362" s="3">
        <v>2.5635520000000001</v>
      </c>
      <c r="H11362" s="3">
        <v>0.29440820000000001</v>
      </c>
    </row>
    <row r="11363" spans="1:8">
      <c r="A11363" s="3" t="s">
        <v>68</v>
      </c>
      <c r="B11363" s="3">
        <v>2016</v>
      </c>
      <c r="C11363" s="3">
        <v>944</v>
      </c>
      <c r="D11363" s="3">
        <v>2.9405714000000001</v>
      </c>
      <c r="E11363" s="3">
        <v>1.4585371</v>
      </c>
      <c r="F11363" s="3">
        <v>75.820983999999996</v>
      </c>
      <c r="G11363" s="3">
        <v>2.6307399999999999</v>
      </c>
      <c r="H11363" s="3">
        <v>0.24328369999999999</v>
      </c>
    </row>
    <row r="11364" spans="1:8">
      <c r="A11364" s="3" t="s">
        <v>68</v>
      </c>
      <c r="B11364" s="3">
        <v>2016</v>
      </c>
      <c r="C11364" s="3">
        <v>944</v>
      </c>
      <c r="D11364" s="3">
        <v>3.3466364</v>
      </c>
      <c r="E11364" s="3">
        <v>1.4585371</v>
      </c>
      <c r="F11364" s="3">
        <v>75.820983999999996</v>
      </c>
      <c r="G11364" s="3">
        <v>2.646369</v>
      </c>
      <c r="H11364" s="3">
        <v>0.22255649999999999</v>
      </c>
    </row>
    <row r="11365" spans="1:8">
      <c r="A11365" s="3" t="s">
        <v>68</v>
      </c>
      <c r="B11365" s="3">
        <v>2016</v>
      </c>
      <c r="C11365" s="3">
        <v>944</v>
      </c>
      <c r="D11365" s="3">
        <v>3.3094999999999999</v>
      </c>
      <c r="E11365" s="3">
        <v>1.4585371</v>
      </c>
      <c r="F11365" s="3">
        <v>75.820983999999996</v>
      </c>
      <c r="G11365" s="3">
        <v>2.7826979999999999</v>
      </c>
      <c r="H11365" s="3">
        <v>0.36916690000000002</v>
      </c>
    </row>
    <row r="11366" spans="1:8">
      <c r="A11366" s="3" t="s">
        <v>68</v>
      </c>
      <c r="B11366" s="3">
        <v>2017</v>
      </c>
      <c r="C11366" s="3">
        <v>944</v>
      </c>
      <c r="D11366" s="3">
        <v>3.4050454999999999</v>
      </c>
      <c r="E11366" s="3">
        <v>1.2021127</v>
      </c>
      <c r="F11366" s="3">
        <v>74.931586999999993</v>
      </c>
      <c r="G11366" s="3">
        <v>2.8806090000000002</v>
      </c>
      <c r="H11366" s="3">
        <v>0.44195180000000001</v>
      </c>
    </row>
    <row r="11367" spans="1:8">
      <c r="A11367" s="3" t="s">
        <v>68</v>
      </c>
      <c r="B11367" s="3">
        <v>2017</v>
      </c>
      <c r="C11367" s="3">
        <v>944</v>
      </c>
      <c r="D11367" s="3">
        <v>3.5131999999999999</v>
      </c>
      <c r="E11367" s="3">
        <v>1.2021127</v>
      </c>
      <c r="F11367" s="3">
        <v>74.931586999999993</v>
      </c>
      <c r="G11367" s="3">
        <v>2.9485139999999999</v>
      </c>
      <c r="H11367" s="3">
        <v>-0.27631850000000002</v>
      </c>
    </row>
    <row r="11368" spans="1:8">
      <c r="A11368" s="3" t="s">
        <v>68</v>
      </c>
      <c r="B11368" s="3">
        <v>2017</v>
      </c>
      <c r="C11368" s="3">
        <v>944</v>
      </c>
      <c r="D11368" s="3">
        <v>3.4769999999999999</v>
      </c>
      <c r="E11368" s="3">
        <v>1.2021127</v>
      </c>
      <c r="F11368" s="3">
        <v>74.931586999999993</v>
      </c>
      <c r="G11368" s="3">
        <v>3.0158499999999999</v>
      </c>
      <c r="H11368" s="3">
        <v>-0.34523389999999998</v>
      </c>
    </row>
    <row r="11369" spans="1:8">
      <c r="A11369" s="3" t="s">
        <v>68</v>
      </c>
      <c r="B11369" s="3">
        <v>2017</v>
      </c>
      <c r="C11369" s="3">
        <v>944</v>
      </c>
      <c r="D11369" s="3">
        <v>3.2711999999999999</v>
      </c>
      <c r="E11369" s="3">
        <v>1.2021127</v>
      </c>
      <c r="F11369" s="3">
        <v>74.931586999999993</v>
      </c>
      <c r="G11369" s="3">
        <v>3.1147900000000002</v>
      </c>
      <c r="H11369" s="3">
        <v>-0.37777040000000001</v>
      </c>
    </row>
    <row r="11370" spans="1:8">
      <c r="A11370" s="3" t="s">
        <v>68</v>
      </c>
      <c r="B11370" s="3">
        <v>2017</v>
      </c>
      <c r="C11370" s="3">
        <v>944</v>
      </c>
      <c r="D11370" s="3">
        <v>3.0926521999999999</v>
      </c>
      <c r="E11370" s="3">
        <v>1.2021127</v>
      </c>
      <c r="F11370" s="3">
        <v>74.931586999999993</v>
      </c>
      <c r="G11370" s="3">
        <v>3.1680709999999999</v>
      </c>
      <c r="H11370" s="3">
        <v>0.52216510000000005</v>
      </c>
    </row>
    <row r="11371" spans="1:8">
      <c r="A11371" s="3" t="s">
        <v>68</v>
      </c>
      <c r="B11371" s="3">
        <v>2017</v>
      </c>
      <c r="C11371" s="3">
        <v>944</v>
      </c>
      <c r="D11371" s="3">
        <v>2.9880455000000001</v>
      </c>
      <c r="E11371" s="3">
        <v>1.2021127</v>
      </c>
      <c r="F11371" s="3">
        <v>74.931586999999993</v>
      </c>
      <c r="G11371" s="3">
        <v>3.268672</v>
      </c>
      <c r="H11371" s="3">
        <v>0.4677386</v>
      </c>
    </row>
    <row r="11372" spans="1:8">
      <c r="A11372" s="3" t="s">
        <v>68</v>
      </c>
      <c r="B11372" s="3">
        <v>2017</v>
      </c>
      <c r="C11372" s="3">
        <v>944</v>
      </c>
      <c r="D11372" s="3">
        <v>3.0986189999999998</v>
      </c>
      <c r="E11372" s="3">
        <v>1.2021127</v>
      </c>
      <c r="F11372" s="3">
        <v>74.931586999999993</v>
      </c>
      <c r="G11372" s="3">
        <v>3.3145120000000001</v>
      </c>
      <c r="H11372" s="3">
        <v>0.34605340000000001</v>
      </c>
    </row>
    <row r="11373" spans="1:8">
      <c r="A11373" s="3" t="s">
        <v>68</v>
      </c>
      <c r="B11373" s="3">
        <v>2017</v>
      </c>
      <c r="C11373" s="3">
        <v>944</v>
      </c>
      <c r="D11373" s="3">
        <v>3.0383912999999998</v>
      </c>
      <c r="E11373" s="3">
        <v>1.2021127</v>
      </c>
      <c r="F11373" s="3">
        <v>74.931586999999993</v>
      </c>
      <c r="G11373" s="3">
        <v>3.3233250000000001</v>
      </c>
      <c r="H11373" s="3">
        <v>0.28108300000000003</v>
      </c>
    </row>
    <row r="11374" spans="1:8">
      <c r="A11374" s="3" t="s">
        <v>68</v>
      </c>
      <c r="B11374" s="3">
        <v>2017</v>
      </c>
      <c r="C11374" s="3">
        <v>944</v>
      </c>
      <c r="D11374" s="3">
        <v>2.7571905000000001</v>
      </c>
      <c r="E11374" s="3">
        <v>1.2021127</v>
      </c>
      <c r="F11374" s="3">
        <v>74.931586999999993</v>
      </c>
      <c r="G11374" s="3">
        <v>3.3667020000000001</v>
      </c>
      <c r="H11374" s="3">
        <v>0.22488179999999999</v>
      </c>
    </row>
    <row r="11375" spans="1:8">
      <c r="A11375" s="3" t="s">
        <v>68</v>
      </c>
      <c r="B11375" s="3">
        <v>2017</v>
      </c>
      <c r="C11375" s="3">
        <v>944</v>
      </c>
      <c r="D11375" s="3">
        <v>2.5634090999999999</v>
      </c>
      <c r="E11375" s="3">
        <v>1.2021127</v>
      </c>
      <c r="F11375" s="3">
        <v>74.931586999999993</v>
      </c>
      <c r="G11375" s="3">
        <v>3.4215550000000001</v>
      </c>
      <c r="H11375" s="3">
        <v>0.11205759999999999</v>
      </c>
    </row>
    <row r="11376" spans="1:8">
      <c r="A11376" s="3" t="s">
        <v>68</v>
      </c>
      <c r="B11376" s="3">
        <v>2017</v>
      </c>
      <c r="C11376" s="3">
        <v>944</v>
      </c>
      <c r="D11376" s="3">
        <v>2.2300455000000001</v>
      </c>
      <c r="E11376" s="3">
        <v>1.2021127</v>
      </c>
      <c r="F11376" s="3">
        <v>74.931586999999993</v>
      </c>
      <c r="G11376" s="3">
        <v>3.4396070000000001</v>
      </c>
      <c r="H11376" s="3">
        <v>0.10689129999999999</v>
      </c>
    </row>
    <row r="11377" spans="1:8">
      <c r="A11377" s="3" t="s">
        <v>68</v>
      </c>
      <c r="B11377" s="3">
        <v>2017</v>
      </c>
      <c r="C11377" s="3">
        <v>944</v>
      </c>
      <c r="D11377" s="3">
        <v>2.0645714000000002</v>
      </c>
      <c r="E11377" s="3">
        <v>1.2021127</v>
      </c>
      <c r="F11377" s="3">
        <v>74.931586999999993</v>
      </c>
      <c r="G11377" s="3">
        <v>3.496432</v>
      </c>
      <c r="H11377" s="3">
        <v>0.1030566</v>
      </c>
    </row>
    <row r="11378" spans="1:8">
      <c r="A11378" s="3" t="s">
        <v>68</v>
      </c>
      <c r="B11378" s="3">
        <v>2018</v>
      </c>
      <c r="C11378" s="3">
        <v>944</v>
      </c>
      <c r="D11378" s="3">
        <v>2.0670869999999999</v>
      </c>
      <c r="E11378" s="3">
        <v>0.15749481000000001</v>
      </c>
      <c r="F11378" s="3">
        <v>72.162727000000004</v>
      </c>
      <c r="G11378" s="3">
        <v>2.8340429999999999</v>
      </c>
      <c r="H11378" s="3">
        <v>4.8295999999999999E-2</v>
      </c>
    </row>
    <row r="11379" spans="1:8">
      <c r="A11379" s="3" t="s">
        <v>68</v>
      </c>
      <c r="B11379" s="3">
        <v>2018</v>
      </c>
      <c r="C11379" s="3">
        <v>944</v>
      </c>
      <c r="D11379" s="3">
        <v>2.5544500000000001</v>
      </c>
      <c r="E11379" s="3">
        <v>0.15749481000000001</v>
      </c>
      <c r="F11379" s="3">
        <v>72.162727000000004</v>
      </c>
      <c r="G11379" s="3">
        <v>2.9240379999999999</v>
      </c>
      <c r="H11379" s="3">
        <v>-0.31120209999999998</v>
      </c>
    </row>
    <row r="11380" spans="1:8">
      <c r="A11380" s="3" t="s">
        <v>68</v>
      </c>
      <c r="B11380" s="3">
        <v>2018</v>
      </c>
      <c r="C11380" s="3">
        <v>944</v>
      </c>
      <c r="D11380" s="3">
        <v>2.5737272999999998</v>
      </c>
      <c r="E11380" s="3">
        <v>0.15749481000000001</v>
      </c>
      <c r="F11380" s="3">
        <v>72.162727000000004</v>
      </c>
      <c r="G11380" s="3">
        <v>2.9409139999999998</v>
      </c>
      <c r="H11380" s="3">
        <v>-0.21013979999999999</v>
      </c>
    </row>
    <row r="11381" spans="1:8">
      <c r="A11381" s="3" t="s">
        <v>68</v>
      </c>
      <c r="B11381" s="3">
        <v>2018</v>
      </c>
      <c r="C11381" s="3">
        <v>944</v>
      </c>
      <c r="D11381" s="3">
        <v>2.46</v>
      </c>
      <c r="E11381" s="3">
        <v>0.15749481000000001</v>
      </c>
      <c r="F11381" s="3">
        <v>72.162727000000004</v>
      </c>
      <c r="G11381" s="3">
        <v>2.9691580000000002</v>
      </c>
      <c r="H11381" s="3">
        <v>-0.23486170000000001</v>
      </c>
    </row>
    <row r="11382" spans="1:8">
      <c r="A11382" s="3" t="s">
        <v>68</v>
      </c>
      <c r="B11382" s="3">
        <v>2018</v>
      </c>
      <c r="C11382" s="3">
        <v>944</v>
      </c>
      <c r="D11382" s="3">
        <v>2.8953913</v>
      </c>
      <c r="E11382" s="3">
        <v>0.15749481000000001</v>
      </c>
      <c r="F11382" s="3">
        <v>72.162727000000004</v>
      </c>
      <c r="G11382" s="3">
        <v>3.0167609999999998</v>
      </c>
      <c r="H11382" s="3">
        <v>-0.24904889999999999</v>
      </c>
    </row>
    <row r="11383" spans="1:8">
      <c r="A11383" s="3" t="s">
        <v>68</v>
      </c>
      <c r="B11383" s="3">
        <v>2018</v>
      </c>
      <c r="C11383" s="3">
        <v>944</v>
      </c>
      <c r="D11383" s="3">
        <v>3.3513809999999999</v>
      </c>
      <c r="E11383" s="3">
        <v>0.15749481000000001</v>
      </c>
      <c r="F11383" s="3">
        <v>72.162727000000004</v>
      </c>
      <c r="G11383" s="3">
        <v>3.0281600000000002</v>
      </c>
      <c r="H11383" s="3">
        <v>-0.3643942</v>
      </c>
    </row>
    <row r="11384" spans="1:8">
      <c r="A11384" s="3" t="s">
        <v>68</v>
      </c>
      <c r="B11384" s="3">
        <v>2018</v>
      </c>
      <c r="C11384" s="3">
        <v>944</v>
      </c>
      <c r="D11384" s="3">
        <v>3.3740000000000001</v>
      </c>
      <c r="E11384" s="3">
        <v>0.15749481000000001</v>
      </c>
      <c r="F11384" s="3">
        <v>72.162727000000004</v>
      </c>
      <c r="G11384" s="3">
        <v>3.0753010000000001</v>
      </c>
      <c r="H11384" s="3">
        <v>-0.3969647</v>
      </c>
    </row>
    <row r="11385" spans="1:8">
      <c r="A11385" s="3" t="s">
        <v>68</v>
      </c>
      <c r="B11385" s="3">
        <v>2018</v>
      </c>
      <c r="C11385" s="3">
        <v>944</v>
      </c>
      <c r="D11385" s="3">
        <v>3.3975217</v>
      </c>
      <c r="E11385" s="3">
        <v>0.15749481000000001</v>
      </c>
      <c r="F11385" s="3">
        <v>72.162727000000004</v>
      </c>
      <c r="G11385" s="3">
        <v>3.1062650000000001</v>
      </c>
      <c r="H11385" s="3">
        <v>-0.36672969999999999</v>
      </c>
    </row>
    <row r="11386" spans="1:8">
      <c r="A11386" s="3" t="s">
        <v>68</v>
      </c>
      <c r="B11386" s="3">
        <v>2018</v>
      </c>
      <c r="C11386" s="3">
        <v>944</v>
      </c>
      <c r="D11386" s="3">
        <v>3.5662500000000001</v>
      </c>
      <c r="E11386" s="3">
        <v>0.15749481000000001</v>
      </c>
      <c r="F11386" s="3">
        <v>72.162727000000004</v>
      </c>
      <c r="G11386" s="3">
        <v>3.2487910000000002</v>
      </c>
      <c r="H11386" s="3">
        <v>-0.39246019999999998</v>
      </c>
    </row>
    <row r="11387" spans="1:8">
      <c r="A11387" s="3" t="s">
        <v>68</v>
      </c>
      <c r="B11387" s="3">
        <v>2018</v>
      </c>
      <c r="C11387" s="3">
        <v>944</v>
      </c>
      <c r="D11387" s="3">
        <v>3.7322174000000001</v>
      </c>
      <c r="E11387" s="3">
        <v>0.15749481000000001</v>
      </c>
      <c r="F11387" s="3">
        <v>72.162727000000004</v>
      </c>
      <c r="G11387" s="3">
        <v>3.2400690000000001</v>
      </c>
      <c r="H11387" s="3">
        <v>-0.39527669999999998</v>
      </c>
    </row>
    <row r="11388" spans="1:8">
      <c r="A11388" s="3" t="s">
        <v>68</v>
      </c>
      <c r="B11388" s="3">
        <v>2018</v>
      </c>
      <c r="C11388" s="3">
        <v>944</v>
      </c>
      <c r="D11388" s="3">
        <v>3.4818636000000001</v>
      </c>
      <c r="E11388" s="3">
        <v>0.15749481000000001</v>
      </c>
      <c r="F11388" s="3">
        <v>72.162727000000004</v>
      </c>
      <c r="G11388" s="3">
        <v>3.2993109999999999</v>
      </c>
      <c r="H11388" s="3">
        <v>-0.37778339999999999</v>
      </c>
    </row>
    <row r="11389" spans="1:8">
      <c r="A11389" s="3" t="s">
        <v>68</v>
      </c>
      <c r="B11389" s="3">
        <v>2018</v>
      </c>
      <c r="C11389" s="3">
        <v>944</v>
      </c>
      <c r="D11389" s="3">
        <v>3.1191428999999999</v>
      </c>
      <c r="E11389" s="3">
        <v>0.15749481000000001</v>
      </c>
      <c r="F11389" s="3">
        <v>72.162727000000004</v>
      </c>
      <c r="G11389" s="3">
        <v>3.5187949999999999</v>
      </c>
      <c r="H11389" s="3">
        <v>-0.40436800000000001</v>
      </c>
    </row>
    <row r="11390" spans="1:8">
      <c r="A11390" s="3" t="s">
        <v>68</v>
      </c>
      <c r="B11390" s="3">
        <v>2019</v>
      </c>
      <c r="C11390" s="3">
        <v>944</v>
      </c>
      <c r="D11390" s="3">
        <v>2.8437825999999999</v>
      </c>
      <c r="E11390" s="3">
        <v>7.5300989999999998E-2</v>
      </c>
      <c r="F11390" s="3">
        <v>69.122687999999997</v>
      </c>
      <c r="G11390" s="3">
        <v>2.729622</v>
      </c>
      <c r="H11390" s="3">
        <v>-0.3638864</v>
      </c>
    </row>
    <row r="11391" spans="1:8">
      <c r="A11391" s="3" t="s">
        <v>68</v>
      </c>
      <c r="B11391" s="3">
        <v>2019</v>
      </c>
      <c r="C11391" s="3">
        <v>944</v>
      </c>
      <c r="D11391" s="3">
        <v>2.68255</v>
      </c>
      <c r="E11391" s="3">
        <v>7.5300989999999998E-2</v>
      </c>
      <c r="F11391" s="3">
        <v>69.122687999999997</v>
      </c>
      <c r="G11391" s="3">
        <v>2.764348</v>
      </c>
      <c r="H11391" s="3">
        <v>-0.23708399999999999</v>
      </c>
    </row>
    <row r="11392" spans="1:8">
      <c r="A11392" s="3" t="s">
        <v>68</v>
      </c>
      <c r="B11392" s="3">
        <v>2019</v>
      </c>
      <c r="C11392" s="3">
        <v>944</v>
      </c>
      <c r="D11392" s="3">
        <v>3.0218094999999998</v>
      </c>
      <c r="E11392" s="3">
        <v>7.5300989999999998E-2</v>
      </c>
      <c r="F11392" s="3">
        <v>69.122687999999997</v>
      </c>
      <c r="G11392" s="3">
        <v>2.754626</v>
      </c>
      <c r="H11392" s="3">
        <v>-0.23344529999999999</v>
      </c>
    </row>
    <row r="11393" spans="1:8">
      <c r="A11393" s="3" t="s">
        <v>68</v>
      </c>
      <c r="B11393" s="3">
        <v>2019</v>
      </c>
      <c r="C11393" s="3">
        <v>944</v>
      </c>
      <c r="D11393" s="3">
        <v>3.1395</v>
      </c>
      <c r="E11393" s="3">
        <v>7.5300989999999998E-2</v>
      </c>
      <c r="F11393" s="3">
        <v>69.122687999999997</v>
      </c>
      <c r="G11393" s="3">
        <v>2.8465910000000001</v>
      </c>
      <c r="H11393" s="3">
        <v>-0.2224612</v>
      </c>
    </row>
    <row r="11394" spans="1:8">
      <c r="A11394" s="3" t="s">
        <v>68</v>
      </c>
      <c r="B11394" s="3">
        <v>2019</v>
      </c>
      <c r="C11394" s="3">
        <v>944</v>
      </c>
      <c r="D11394" s="3">
        <v>3.1883477999999998</v>
      </c>
      <c r="E11394" s="3">
        <v>7.5300989999999998E-2</v>
      </c>
      <c r="F11394" s="3">
        <v>69.122687999999997</v>
      </c>
      <c r="G11394" s="3">
        <v>2.8538899999999998</v>
      </c>
      <c r="H11394" s="3">
        <v>-0.2430303</v>
      </c>
    </row>
    <row r="11395" spans="1:8">
      <c r="A11395" s="3" t="s">
        <v>68</v>
      </c>
      <c r="B11395" s="3">
        <v>2019</v>
      </c>
      <c r="C11395" s="3">
        <v>944</v>
      </c>
      <c r="D11395" s="3">
        <v>2.7322000000000002</v>
      </c>
      <c r="E11395" s="3">
        <v>7.5300989999999998E-2</v>
      </c>
      <c r="F11395" s="3">
        <v>69.122687999999997</v>
      </c>
      <c r="G11395" s="3">
        <v>2.9629639999999999</v>
      </c>
      <c r="H11395" s="3">
        <v>-0.46668929999999997</v>
      </c>
    </row>
    <row r="11396" spans="1:8">
      <c r="A11396" s="3" t="s">
        <v>68</v>
      </c>
      <c r="B11396" s="3">
        <v>2019</v>
      </c>
      <c r="C11396" s="3">
        <v>944</v>
      </c>
      <c r="D11396" s="3">
        <v>2.3244783</v>
      </c>
      <c r="E11396" s="3">
        <v>7.5300989999999998E-2</v>
      </c>
      <c r="F11396" s="3">
        <v>69.122687999999997</v>
      </c>
      <c r="G11396" s="3">
        <v>3.0104000000000002</v>
      </c>
      <c r="H11396" s="3">
        <v>-0.4934964</v>
      </c>
    </row>
    <row r="11397" spans="1:8">
      <c r="A11397" s="3" t="s">
        <v>68</v>
      </c>
      <c r="B11397" s="3">
        <v>2019</v>
      </c>
      <c r="C11397" s="3">
        <v>944</v>
      </c>
      <c r="D11397" s="3">
        <v>1.8116817999999999</v>
      </c>
      <c r="E11397" s="3">
        <v>7.5300989999999998E-2</v>
      </c>
      <c r="F11397" s="3">
        <v>69.122687999999997</v>
      </c>
      <c r="G11397" s="3">
        <v>3.0293450000000002</v>
      </c>
      <c r="H11397" s="3">
        <v>-0.24178350000000001</v>
      </c>
    </row>
    <row r="11398" spans="1:8">
      <c r="A11398" s="3" t="s">
        <v>68</v>
      </c>
      <c r="B11398" s="3">
        <v>2019</v>
      </c>
      <c r="C11398" s="3">
        <v>944</v>
      </c>
      <c r="D11398" s="3">
        <v>2.0135714</v>
      </c>
      <c r="E11398" s="3">
        <v>7.5300989999999998E-2</v>
      </c>
      <c r="F11398" s="3">
        <v>69.122687999999997</v>
      </c>
      <c r="G11398" s="3">
        <v>3.0853649999999999</v>
      </c>
      <c r="H11398" s="3">
        <v>-0.18685640000000001</v>
      </c>
    </row>
    <row r="11399" spans="1:8">
      <c r="A11399" s="3" t="s">
        <v>68</v>
      </c>
      <c r="B11399" s="3">
        <v>2019</v>
      </c>
      <c r="C11399" s="3">
        <v>944</v>
      </c>
      <c r="D11399" s="3">
        <v>1.9406957</v>
      </c>
      <c r="E11399" s="3">
        <v>7.5300989999999998E-2</v>
      </c>
      <c r="F11399" s="3">
        <v>69.122687999999997</v>
      </c>
      <c r="G11399" s="3">
        <v>3.0727790000000001</v>
      </c>
      <c r="H11399" s="3">
        <v>-0.23648859999999999</v>
      </c>
    </row>
    <row r="11400" spans="1:8">
      <c r="A11400" s="3" t="s">
        <v>68</v>
      </c>
      <c r="B11400" s="3">
        <v>2019</v>
      </c>
      <c r="C11400" s="3">
        <v>944</v>
      </c>
      <c r="D11400" s="3">
        <v>1.9453332999999999</v>
      </c>
      <c r="E11400" s="3">
        <v>7.5300989999999998E-2</v>
      </c>
      <c r="F11400" s="3">
        <v>69.122687999999997</v>
      </c>
      <c r="G11400" s="3">
        <v>3.15307</v>
      </c>
      <c r="H11400" s="3">
        <v>-0.16600490000000001</v>
      </c>
    </row>
    <row r="11401" spans="1:8">
      <c r="A11401" s="3" t="s">
        <v>68</v>
      </c>
      <c r="B11401" s="3">
        <v>2019</v>
      </c>
      <c r="C11401" s="3">
        <v>944</v>
      </c>
      <c r="D11401" s="3">
        <v>1.8870454999999999</v>
      </c>
      <c r="E11401" s="3">
        <v>7.5300989999999998E-2</v>
      </c>
      <c r="F11401" s="3">
        <v>69.122687999999997</v>
      </c>
      <c r="G11401" s="3">
        <v>3.2635619999999999</v>
      </c>
      <c r="H11401" s="3">
        <v>-0.26023410000000002</v>
      </c>
    </row>
    <row r="11402" spans="1:8">
      <c r="A11402" s="3" t="s">
        <v>59</v>
      </c>
      <c r="B11402" s="3">
        <v>1995</v>
      </c>
      <c r="C11402" s="3">
        <v>946</v>
      </c>
    </row>
    <row r="11403" spans="1:8">
      <c r="A11403" s="3" t="s">
        <v>59</v>
      </c>
      <c r="B11403" s="3">
        <v>1995</v>
      </c>
      <c r="C11403" s="3">
        <v>946</v>
      </c>
    </row>
    <row r="11404" spans="1:8">
      <c r="A11404" s="3" t="s">
        <v>59</v>
      </c>
      <c r="B11404" s="3">
        <v>1995</v>
      </c>
      <c r="C11404" s="3">
        <v>946</v>
      </c>
    </row>
    <row r="11405" spans="1:8">
      <c r="A11405" s="3" t="s">
        <v>59</v>
      </c>
      <c r="B11405" s="3">
        <v>1995</v>
      </c>
      <c r="C11405" s="3">
        <v>946</v>
      </c>
    </row>
    <row r="11406" spans="1:8">
      <c r="A11406" s="3" t="s">
        <v>59</v>
      </c>
      <c r="B11406" s="3">
        <v>1995</v>
      </c>
      <c r="C11406" s="3">
        <v>946</v>
      </c>
    </row>
    <row r="11407" spans="1:8">
      <c r="A11407" s="3" t="s">
        <v>59</v>
      </c>
      <c r="B11407" s="3">
        <v>1995</v>
      </c>
      <c r="C11407" s="3">
        <v>946</v>
      </c>
    </row>
    <row r="11408" spans="1:8">
      <c r="A11408" s="3" t="s">
        <v>59</v>
      </c>
      <c r="B11408" s="3">
        <v>1995</v>
      </c>
      <c r="C11408" s="3">
        <v>946</v>
      </c>
    </row>
    <row r="11409" spans="1:3">
      <c r="A11409" s="3" t="s">
        <v>59</v>
      </c>
      <c r="B11409" s="3">
        <v>1995</v>
      </c>
      <c r="C11409" s="3">
        <v>946</v>
      </c>
    </row>
    <row r="11410" spans="1:3">
      <c r="A11410" s="3" t="s">
        <v>59</v>
      </c>
      <c r="B11410" s="3">
        <v>1995</v>
      </c>
      <c r="C11410" s="3">
        <v>946</v>
      </c>
    </row>
    <row r="11411" spans="1:3">
      <c r="A11411" s="3" t="s">
        <v>59</v>
      </c>
      <c r="B11411" s="3">
        <v>1995</v>
      </c>
      <c r="C11411" s="3">
        <v>946</v>
      </c>
    </row>
    <row r="11412" spans="1:3">
      <c r="A11412" s="3" t="s">
        <v>59</v>
      </c>
      <c r="B11412" s="3">
        <v>1995</v>
      </c>
      <c r="C11412" s="3">
        <v>946</v>
      </c>
    </row>
    <row r="11413" spans="1:3">
      <c r="A11413" s="3" t="s">
        <v>59</v>
      </c>
      <c r="B11413" s="3">
        <v>1995</v>
      </c>
      <c r="C11413" s="3">
        <v>946</v>
      </c>
    </row>
    <row r="11414" spans="1:3">
      <c r="A11414" s="3" t="s">
        <v>59</v>
      </c>
      <c r="B11414" s="3">
        <v>1996</v>
      </c>
      <c r="C11414" s="3">
        <v>946</v>
      </c>
    </row>
    <row r="11415" spans="1:3">
      <c r="A11415" s="3" t="s">
        <v>59</v>
      </c>
      <c r="B11415" s="3">
        <v>1996</v>
      </c>
      <c r="C11415" s="3">
        <v>946</v>
      </c>
    </row>
    <row r="11416" spans="1:3">
      <c r="A11416" s="3" t="s">
        <v>59</v>
      </c>
      <c r="B11416" s="3">
        <v>1996</v>
      </c>
      <c r="C11416" s="3">
        <v>946</v>
      </c>
    </row>
    <row r="11417" spans="1:3">
      <c r="A11417" s="3" t="s">
        <v>59</v>
      </c>
      <c r="B11417" s="3">
        <v>1996</v>
      </c>
      <c r="C11417" s="3">
        <v>946</v>
      </c>
    </row>
    <row r="11418" spans="1:3">
      <c r="A11418" s="3" t="s">
        <v>59</v>
      </c>
      <c r="B11418" s="3">
        <v>1996</v>
      </c>
      <c r="C11418" s="3">
        <v>946</v>
      </c>
    </row>
    <row r="11419" spans="1:3">
      <c r="A11419" s="3" t="s">
        <v>59</v>
      </c>
      <c r="B11419" s="3">
        <v>1996</v>
      </c>
      <c r="C11419" s="3">
        <v>946</v>
      </c>
    </row>
    <row r="11420" spans="1:3">
      <c r="A11420" s="3" t="s">
        <v>59</v>
      </c>
      <c r="B11420" s="3">
        <v>1996</v>
      </c>
      <c r="C11420" s="3">
        <v>946</v>
      </c>
    </row>
    <row r="11421" spans="1:3">
      <c r="A11421" s="3" t="s">
        <v>59</v>
      </c>
      <c r="B11421" s="3">
        <v>1996</v>
      </c>
      <c r="C11421" s="3">
        <v>946</v>
      </c>
    </row>
    <row r="11422" spans="1:3">
      <c r="A11422" s="3" t="s">
        <v>59</v>
      </c>
      <c r="B11422" s="3">
        <v>1996</v>
      </c>
      <c r="C11422" s="3">
        <v>946</v>
      </c>
    </row>
    <row r="11423" spans="1:3">
      <c r="A11423" s="3" t="s">
        <v>59</v>
      </c>
      <c r="B11423" s="3">
        <v>1996</v>
      </c>
      <c r="C11423" s="3">
        <v>946</v>
      </c>
    </row>
    <row r="11424" spans="1:3">
      <c r="A11424" s="3" t="s">
        <v>59</v>
      </c>
      <c r="B11424" s="3">
        <v>1996</v>
      </c>
      <c r="C11424" s="3">
        <v>946</v>
      </c>
    </row>
    <row r="11425" spans="1:3">
      <c r="A11425" s="3" t="s">
        <v>59</v>
      </c>
      <c r="B11425" s="3">
        <v>1996</v>
      </c>
      <c r="C11425" s="3">
        <v>946</v>
      </c>
    </row>
    <row r="11426" spans="1:3">
      <c r="A11426" s="3" t="s">
        <v>59</v>
      </c>
      <c r="B11426" s="3">
        <v>1997</v>
      </c>
      <c r="C11426" s="3">
        <v>946</v>
      </c>
    </row>
    <row r="11427" spans="1:3">
      <c r="A11427" s="3" t="s">
        <v>59</v>
      </c>
      <c r="B11427" s="3">
        <v>1997</v>
      </c>
      <c r="C11427" s="3">
        <v>946</v>
      </c>
    </row>
    <row r="11428" spans="1:3">
      <c r="A11428" s="3" t="s">
        <v>59</v>
      </c>
      <c r="B11428" s="3">
        <v>1997</v>
      </c>
      <c r="C11428" s="3">
        <v>946</v>
      </c>
    </row>
    <row r="11429" spans="1:3">
      <c r="A11429" s="3" t="s">
        <v>59</v>
      </c>
      <c r="B11429" s="3">
        <v>1997</v>
      </c>
      <c r="C11429" s="3">
        <v>946</v>
      </c>
    </row>
    <row r="11430" spans="1:3">
      <c r="A11430" s="3" t="s">
        <v>59</v>
      </c>
      <c r="B11430" s="3">
        <v>1997</v>
      </c>
      <c r="C11430" s="3">
        <v>946</v>
      </c>
    </row>
    <row r="11431" spans="1:3">
      <c r="A11431" s="3" t="s">
        <v>59</v>
      </c>
      <c r="B11431" s="3">
        <v>1997</v>
      </c>
      <c r="C11431" s="3">
        <v>946</v>
      </c>
    </row>
    <row r="11432" spans="1:3">
      <c r="A11432" s="3" t="s">
        <v>59</v>
      </c>
      <c r="B11432" s="3">
        <v>1997</v>
      </c>
      <c r="C11432" s="3">
        <v>946</v>
      </c>
    </row>
    <row r="11433" spans="1:3">
      <c r="A11433" s="3" t="s">
        <v>59</v>
      </c>
      <c r="B11433" s="3">
        <v>1997</v>
      </c>
      <c r="C11433" s="3">
        <v>946</v>
      </c>
    </row>
    <row r="11434" spans="1:3">
      <c r="A11434" s="3" t="s">
        <v>59</v>
      </c>
      <c r="B11434" s="3">
        <v>1997</v>
      </c>
      <c r="C11434" s="3">
        <v>946</v>
      </c>
    </row>
    <row r="11435" spans="1:3">
      <c r="A11435" s="3" t="s">
        <v>59</v>
      </c>
      <c r="B11435" s="3">
        <v>1997</v>
      </c>
      <c r="C11435" s="3">
        <v>946</v>
      </c>
    </row>
    <row r="11436" spans="1:3">
      <c r="A11436" s="3" t="s">
        <v>59</v>
      </c>
      <c r="B11436" s="3">
        <v>1997</v>
      </c>
      <c r="C11436" s="3">
        <v>946</v>
      </c>
    </row>
    <row r="11437" spans="1:3">
      <c r="A11437" s="3" t="s">
        <v>59</v>
      </c>
      <c r="B11437" s="3">
        <v>1997</v>
      </c>
      <c r="C11437" s="3">
        <v>946</v>
      </c>
    </row>
    <row r="11438" spans="1:3">
      <c r="A11438" s="3" t="s">
        <v>59</v>
      </c>
      <c r="B11438" s="3">
        <v>1998</v>
      </c>
      <c r="C11438" s="3">
        <v>946</v>
      </c>
    </row>
    <row r="11439" spans="1:3">
      <c r="A11439" s="3" t="s">
        <v>59</v>
      </c>
      <c r="B11439" s="3">
        <v>1998</v>
      </c>
      <c r="C11439" s="3">
        <v>946</v>
      </c>
    </row>
    <row r="11440" spans="1:3">
      <c r="A11440" s="3" t="s">
        <v>59</v>
      </c>
      <c r="B11440" s="3">
        <v>1998</v>
      </c>
      <c r="C11440" s="3">
        <v>946</v>
      </c>
    </row>
    <row r="11441" spans="1:6">
      <c r="A11441" s="3" t="s">
        <v>59</v>
      </c>
      <c r="B11441" s="3">
        <v>1998</v>
      </c>
      <c r="C11441" s="3">
        <v>946</v>
      </c>
    </row>
    <row r="11442" spans="1:6">
      <c r="A11442" s="3" t="s">
        <v>59</v>
      </c>
      <c r="B11442" s="3">
        <v>1998</v>
      </c>
      <c r="C11442" s="3">
        <v>946</v>
      </c>
    </row>
    <row r="11443" spans="1:6">
      <c r="A11443" s="3" t="s">
        <v>59</v>
      </c>
      <c r="B11443" s="3">
        <v>1998</v>
      </c>
      <c r="C11443" s="3">
        <v>946</v>
      </c>
    </row>
    <row r="11444" spans="1:6">
      <c r="A11444" s="3" t="s">
        <v>59</v>
      </c>
      <c r="B11444" s="3">
        <v>1998</v>
      </c>
      <c r="C11444" s="3">
        <v>946</v>
      </c>
    </row>
    <row r="11445" spans="1:6">
      <c r="A11445" s="3" t="s">
        <v>59</v>
      </c>
      <c r="B11445" s="3">
        <v>1998</v>
      </c>
      <c r="C11445" s="3">
        <v>946</v>
      </c>
    </row>
    <row r="11446" spans="1:6">
      <c r="A11446" s="3" t="s">
        <v>59</v>
      </c>
      <c r="B11446" s="3">
        <v>1998</v>
      </c>
      <c r="C11446" s="3">
        <v>946</v>
      </c>
    </row>
    <row r="11447" spans="1:6">
      <c r="A11447" s="3" t="s">
        <v>59</v>
      </c>
      <c r="B11447" s="3">
        <v>1998</v>
      </c>
      <c r="C11447" s="3">
        <v>946</v>
      </c>
    </row>
    <row r="11448" spans="1:6">
      <c r="A11448" s="3" t="s">
        <v>59</v>
      </c>
      <c r="B11448" s="3">
        <v>1998</v>
      </c>
      <c r="C11448" s="3">
        <v>946</v>
      </c>
    </row>
    <row r="11449" spans="1:6">
      <c r="A11449" s="3" t="s">
        <v>59</v>
      </c>
      <c r="B11449" s="3">
        <v>1998</v>
      </c>
      <c r="C11449" s="3">
        <v>946</v>
      </c>
    </row>
    <row r="11450" spans="1:6">
      <c r="A11450" s="3" t="s">
        <v>59</v>
      </c>
      <c r="B11450" s="3">
        <v>1999</v>
      </c>
      <c r="C11450" s="3">
        <v>946</v>
      </c>
      <c r="F11450" s="3">
        <v>21.779544999999999</v>
      </c>
    </row>
    <row r="11451" spans="1:6">
      <c r="A11451" s="3" t="s">
        <v>59</v>
      </c>
      <c r="B11451" s="3">
        <v>1999</v>
      </c>
      <c r="C11451" s="3">
        <v>946</v>
      </c>
      <c r="F11451" s="3">
        <v>21.779544999999999</v>
      </c>
    </row>
    <row r="11452" spans="1:6">
      <c r="A11452" s="3" t="s">
        <v>59</v>
      </c>
      <c r="B11452" s="3">
        <v>1999</v>
      </c>
      <c r="C11452" s="3">
        <v>946</v>
      </c>
      <c r="F11452" s="3">
        <v>21.779544999999999</v>
      </c>
    </row>
    <row r="11453" spans="1:6">
      <c r="A11453" s="3" t="s">
        <v>59</v>
      </c>
      <c r="B11453" s="3">
        <v>1999</v>
      </c>
      <c r="C11453" s="3">
        <v>946</v>
      </c>
      <c r="F11453" s="3">
        <v>21.779544999999999</v>
      </c>
    </row>
    <row r="11454" spans="1:6">
      <c r="A11454" s="3" t="s">
        <v>59</v>
      </c>
      <c r="B11454" s="3">
        <v>1999</v>
      </c>
      <c r="C11454" s="3">
        <v>946</v>
      </c>
      <c r="F11454" s="3">
        <v>21.779544999999999</v>
      </c>
    </row>
    <row r="11455" spans="1:6">
      <c r="A11455" s="3" t="s">
        <v>59</v>
      </c>
      <c r="B11455" s="3">
        <v>1999</v>
      </c>
      <c r="C11455" s="3">
        <v>946</v>
      </c>
      <c r="F11455" s="3">
        <v>21.779544999999999</v>
      </c>
    </row>
    <row r="11456" spans="1:6">
      <c r="A11456" s="3" t="s">
        <v>59</v>
      </c>
      <c r="B11456" s="3">
        <v>1999</v>
      </c>
      <c r="C11456" s="3">
        <v>946</v>
      </c>
      <c r="F11456" s="3">
        <v>21.779544999999999</v>
      </c>
    </row>
    <row r="11457" spans="1:6">
      <c r="A11457" s="3" t="s">
        <v>59</v>
      </c>
      <c r="B11457" s="3">
        <v>1999</v>
      </c>
      <c r="C11457" s="3">
        <v>946</v>
      </c>
      <c r="F11457" s="3">
        <v>21.779544999999999</v>
      </c>
    </row>
    <row r="11458" spans="1:6">
      <c r="A11458" s="3" t="s">
        <v>59</v>
      </c>
      <c r="B11458" s="3">
        <v>1999</v>
      </c>
      <c r="C11458" s="3">
        <v>946</v>
      </c>
      <c r="F11458" s="3">
        <v>21.779544999999999</v>
      </c>
    </row>
    <row r="11459" spans="1:6">
      <c r="A11459" s="3" t="s">
        <v>59</v>
      </c>
      <c r="B11459" s="3">
        <v>1999</v>
      </c>
      <c r="C11459" s="3">
        <v>946</v>
      </c>
      <c r="F11459" s="3">
        <v>21.779544999999999</v>
      </c>
    </row>
    <row r="11460" spans="1:6">
      <c r="A11460" s="3" t="s">
        <v>59</v>
      </c>
      <c r="B11460" s="3">
        <v>1999</v>
      </c>
      <c r="C11460" s="3">
        <v>946</v>
      </c>
      <c r="F11460" s="3">
        <v>21.779544999999999</v>
      </c>
    </row>
    <row r="11461" spans="1:6">
      <c r="A11461" s="3" t="s">
        <v>59</v>
      </c>
      <c r="B11461" s="3">
        <v>1999</v>
      </c>
      <c r="C11461" s="3">
        <v>946</v>
      </c>
      <c r="F11461" s="3">
        <v>21.779544999999999</v>
      </c>
    </row>
    <row r="11462" spans="1:6">
      <c r="A11462" s="3" t="s">
        <v>59</v>
      </c>
      <c r="B11462" s="3">
        <v>2000</v>
      </c>
      <c r="C11462" s="3">
        <v>946</v>
      </c>
      <c r="F11462" s="3">
        <v>28.117564999999999</v>
      </c>
    </row>
    <row r="11463" spans="1:6">
      <c r="A11463" s="3" t="s">
        <v>59</v>
      </c>
      <c r="B11463" s="3">
        <v>2000</v>
      </c>
      <c r="C11463" s="3">
        <v>946</v>
      </c>
      <c r="F11463" s="3">
        <v>28.117564999999999</v>
      </c>
    </row>
    <row r="11464" spans="1:6">
      <c r="A11464" s="3" t="s">
        <v>59</v>
      </c>
      <c r="B11464" s="3">
        <v>2000</v>
      </c>
      <c r="C11464" s="3">
        <v>946</v>
      </c>
      <c r="F11464" s="3">
        <v>28.117564999999999</v>
      </c>
    </row>
    <row r="11465" spans="1:6">
      <c r="A11465" s="3" t="s">
        <v>59</v>
      </c>
      <c r="B11465" s="3">
        <v>2000</v>
      </c>
      <c r="C11465" s="3">
        <v>946</v>
      </c>
      <c r="F11465" s="3">
        <v>28.117564999999999</v>
      </c>
    </row>
    <row r="11466" spans="1:6">
      <c r="A11466" s="3" t="s">
        <v>59</v>
      </c>
      <c r="B11466" s="3">
        <v>2000</v>
      </c>
      <c r="C11466" s="3">
        <v>946</v>
      </c>
      <c r="F11466" s="3">
        <v>28.117564999999999</v>
      </c>
    </row>
    <row r="11467" spans="1:6">
      <c r="A11467" s="3" t="s">
        <v>59</v>
      </c>
      <c r="B11467" s="3">
        <v>2000</v>
      </c>
      <c r="C11467" s="3">
        <v>946</v>
      </c>
      <c r="F11467" s="3">
        <v>28.117564999999999</v>
      </c>
    </row>
    <row r="11468" spans="1:6">
      <c r="A11468" s="3" t="s">
        <v>59</v>
      </c>
      <c r="B11468" s="3">
        <v>2000</v>
      </c>
      <c r="C11468" s="3">
        <v>946</v>
      </c>
      <c r="F11468" s="3">
        <v>28.117564999999999</v>
      </c>
    </row>
    <row r="11469" spans="1:6">
      <c r="A11469" s="3" t="s">
        <v>59</v>
      </c>
      <c r="B11469" s="3">
        <v>2000</v>
      </c>
      <c r="C11469" s="3">
        <v>946</v>
      </c>
      <c r="F11469" s="3">
        <v>28.117564999999999</v>
      </c>
    </row>
    <row r="11470" spans="1:6">
      <c r="A11470" s="3" t="s">
        <v>59</v>
      </c>
      <c r="B11470" s="3">
        <v>2000</v>
      </c>
      <c r="C11470" s="3">
        <v>946</v>
      </c>
      <c r="F11470" s="3">
        <v>28.117564999999999</v>
      </c>
    </row>
    <row r="11471" spans="1:6">
      <c r="A11471" s="3" t="s">
        <v>59</v>
      </c>
      <c r="B11471" s="3">
        <v>2000</v>
      </c>
      <c r="C11471" s="3">
        <v>946</v>
      </c>
      <c r="F11471" s="3">
        <v>28.117564999999999</v>
      </c>
    </row>
    <row r="11472" spans="1:6">
      <c r="A11472" s="3" t="s">
        <v>59</v>
      </c>
      <c r="B11472" s="3">
        <v>2000</v>
      </c>
      <c r="C11472" s="3">
        <v>946</v>
      </c>
      <c r="F11472" s="3">
        <v>28.117564999999999</v>
      </c>
    </row>
    <row r="11473" spans="1:6">
      <c r="A11473" s="3" t="s">
        <v>59</v>
      </c>
      <c r="B11473" s="3">
        <v>2000</v>
      </c>
      <c r="C11473" s="3">
        <v>946</v>
      </c>
      <c r="F11473" s="3">
        <v>28.117564999999999</v>
      </c>
    </row>
    <row r="11474" spans="1:6">
      <c r="A11474" s="3" t="s">
        <v>59</v>
      </c>
      <c r="B11474" s="3">
        <v>2001</v>
      </c>
      <c r="C11474" s="3">
        <v>946</v>
      </c>
      <c r="E11474" s="3">
        <v>-2.8751471</v>
      </c>
      <c r="F11474" s="3">
        <v>23.517834000000001</v>
      </c>
    </row>
    <row r="11475" spans="1:6">
      <c r="A11475" s="3" t="s">
        <v>59</v>
      </c>
      <c r="B11475" s="3">
        <v>2001</v>
      </c>
      <c r="C11475" s="3">
        <v>946</v>
      </c>
      <c r="E11475" s="3">
        <v>-2.8751471</v>
      </c>
      <c r="F11475" s="3">
        <v>23.517834000000001</v>
      </c>
    </row>
    <row r="11476" spans="1:6">
      <c r="A11476" s="3" t="s">
        <v>59</v>
      </c>
      <c r="B11476" s="3">
        <v>2001</v>
      </c>
      <c r="C11476" s="3">
        <v>946</v>
      </c>
      <c r="E11476" s="3">
        <v>-2.8751471</v>
      </c>
      <c r="F11476" s="3">
        <v>23.517834000000001</v>
      </c>
    </row>
    <row r="11477" spans="1:6">
      <c r="A11477" s="3" t="s">
        <v>59</v>
      </c>
      <c r="B11477" s="3">
        <v>2001</v>
      </c>
      <c r="C11477" s="3">
        <v>946</v>
      </c>
      <c r="E11477" s="3">
        <v>-2.8751471</v>
      </c>
      <c r="F11477" s="3">
        <v>23.517834000000001</v>
      </c>
    </row>
    <row r="11478" spans="1:6">
      <c r="A11478" s="3" t="s">
        <v>59</v>
      </c>
      <c r="B11478" s="3">
        <v>2001</v>
      </c>
      <c r="C11478" s="3">
        <v>946</v>
      </c>
      <c r="E11478" s="3">
        <v>-2.8751471</v>
      </c>
      <c r="F11478" s="3">
        <v>23.517834000000001</v>
      </c>
    </row>
    <row r="11479" spans="1:6">
      <c r="A11479" s="3" t="s">
        <v>59</v>
      </c>
      <c r="B11479" s="3">
        <v>2001</v>
      </c>
      <c r="C11479" s="3">
        <v>946</v>
      </c>
      <c r="E11479" s="3">
        <v>-2.8751471</v>
      </c>
      <c r="F11479" s="3">
        <v>23.517834000000001</v>
      </c>
    </row>
    <row r="11480" spans="1:6">
      <c r="A11480" s="3" t="s">
        <v>59</v>
      </c>
      <c r="B11480" s="3">
        <v>2001</v>
      </c>
      <c r="C11480" s="3">
        <v>946</v>
      </c>
      <c r="E11480" s="3">
        <v>-2.8751471</v>
      </c>
      <c r="F11480" s="3">
        <v>23.517834000000001</v>
      </c>
    </row>
    <row r="11481" spans="1:6">
      <c r="A11481" s="3" t="s">
        <v>59</v>
      </c>
      <c r="B11481" s="3">
        <v>2001</v>
      </c>
      <c r="C11481" s="3">
        <v>946</v>
      </c>
      <c r="E11481" s="3">
        <v>-2.8751471</v>
      </c>
      <c r="F11481" s="3">
        <v>23.517834000000001</v>
      </c>
    </row>
    <row r="11482" spans="1:6">
      <c r="A11482" s="3" t="s">
        <v>59</v>
      </c>
      <c r="B11482" s="3">
        <v>2001</v>
      </c>
      <c r="C11482" s="3">
        <v>946</v>
      </c>
      <c r="E11482" s="3">
        <v>-2.8751471</v>
      </c>
      <c r="F11482" s="3">
        <v>23.517834000000001</v>
      </c>
    </row>
    <row r="11483" spans="1:6">
      <c r="A11483" s="3" t="s">
        <v>59</v>
      </c>
      <c r="B11483" s="3">
        <v>2001</v>
      </c>
      <c r="C11483" s="3">
        <v>946</v>
      </c>
      <c r="E11483" s="3">
        <v>-2.8751471</v>
      </c>
      <c r="F11483" s="3">
        <v>23.517834000000001</v>
      </c>
    </row>
    <row r="11484" spans="1:6">
      <c r="A11484" s="3" t="s">
        <v>59</v>
      </c>
      <c r="B11484" s="3">
        <v>2001</v>
      </c>
      <c r="C11484" s="3">
        <v>946</v>
      </c>
      <c r="E11484" s="3">
        <v>-2.8751471</v>
      </c>
      <c r="F11484" s="3">
        <v>23.517834000000001</v>
      </c>
    </row>
    <row r="11485" spans="1:6">
      <c r="A11485" s="3" t="s">
        <v>59</v>
      </c>
      <c r="B11485" s="3">
        <v>2001</v>
      </c>
      <c r="C11485" s="3">
        <v>946</v>
      </c>
      <c r="E11485" s="3">
        <v>-2.8751471</v>
      </c>
      <c r="F11485" s="3">
        <v>23.517834000000001</v>
      </c>
    </row>
    <row r="11486" spans="1:6">
      <c r="A11486" s="3" t="s">
        <v>59</v>
      </c>
      <c r="B11486" s="3">
        <v>2002</v>
      </c>
      <c r="C11486" s="3">
        <v>946</v>
      </c>
      <c r="E11486" s="3">
        <v>-2.5694314999999999</v>
      </c>
      <c r="F11486" s="3">
        <v>22.922974</v>
      </c>
    </row>
    <row r="11487" spans="1:6">
      <c r="A11487" s="3" t="s">
        <v>59</v>
      </c>
      <c r="B11487" s="3">
        <v>2002</v>
      </c>
      <c r="C11487" s="3">
        <v>946</v>
      </c>
      <c r="E11487" s="3">
        <v>-2.5694314999999999</v>
      </c>
      <c r="F11487" s="3">
        <v>22.922974</v>
      </c>
    </row>
    <row r="11488" spans="1:6">
      <c r="A11488" s="3" t="s">
        <v>59</v>
      </c>
      <c r="B11488" s="3">
        <v>2002</v>
      </c>
      <c r="C11488" s="3">
        <v>946</v>
      </c>
      <c r="E11488" s="3">
        <v>-2.5694314999999999</v>
      </c>
      <c r="F11488" s="3">
        <v>22.922974</v>
      </c>
    </row>
    <row r="11489" spans="1:6">
      <c r="A11489" s="3" t="s">
        <v>59</v>
      </c>
      <c r="B11489" s="3">
        <v>2002</v>
      </c>
      <c r="C11489" s="3">
        <v>946</v>
      </c>
      <c r="E11489" s="3">
        <v>-2.5694314999999999</v>
      </c>
      <c r="F11489" s="3">
        <v>22.922974</v>
      </c>
    </row>
    <row r="11490" spans="1:6">
      <c r="A11490" s="3" t="s">
        <v>59</v>
      </c>
      <c r="B11490" s="3">
        <v>2002</v>
      </c>
      <c r="C11490" s="3">
        <v>946</v>
      </c>
      <c r="E11490" s="3">
        <v>-2.5694314999999999</v>
      </c>
      <c r="F11490" s="3">
        <v>22.922974</v>
      </c>
    </row>
    <row r="11491" spans="1:6">
      <c r="A11491" s="3" t="s">
        <v>59</v>
      </c>
      <c r="B11491" s="3">
        <v>2002</v>
      </c>
      <c r="C11491" s="3">
        <v>946</v>
      </c>
      <c r="E11491" s="3">
        <v>-2.5694314999999999</v>
      </c>
      <c r="F11491" s="3">
        <v>22.922974</v>
      </c>
    </row>
    <row r="11492" spans="1:6">
      <c r="A11492" s="3" t="s">
        <v>59</v>
      </c>
      <c r="B11492" s="3">
        <v>2002</v>
      </c>
      <c r="C11492" s="3">
        <v>946</v>
      </c>
      <c r="E11492" s="3">
        <v>-2.5694314999999999</v>
      </c>
      <c r="F11492" s="3">
        <v>22.922974</v>
      </c>
    </row>
    <row r="11493" spans="1:6">
      <c r="A11493" s="3" t="s">
        <v>59</v>
      </c>
      <c r="B11493" s="3">
        <v>2002</v>
      </c>
      <c r="C11493" s="3">
        <v>946</v>
      </c>
      <c r="E11493" s="3">
        <v>-2.5694314999999999</v>
      </c>
      <c r="F11493" s="3">
        <v>22.922974</v>
      </c>
    </row>
    <row r="11494" spans="1:6">
      <c r="A11494" s="3" t="s">
        <v>59</v>
      </c>
      <c r="B11494" s="3">
        <v>2002</v>
      </c>
      <c r="C11494" s="3">
        <v>946</v>
      </c>
      <c r="E11494" s="3">
        <v>-2.5694314999999999</v>
      </c>
      <c r="F11494" s="3">
        <v>22.922974</v>
      </c>
    </row>
    <row r="11495" spans="1:6">
      <c r="A11495" s="3" t="s">
        <v>59</v>
      </c>
      <c r="B11495" s="3">
        <v>2002</v>
      </c>
      <c r="C11495" s="3">
        <v>946</v>
      </c>
      <c r="E11495" s="3">
        <v>-2.5694314999999999</v>
      </c>
      <c r="F11495" s="3">
        <v>22.922974</v>
      </c>
    </row>
    <row r="11496" spans="1:6">
      <c r="A11496" s="3" t="s">
        <v>59</v>
      </c>
      <c r="B11496" s="3">
        <v>2002</v>
      </c>
      <c r="C11496" s="3">
        <v>946</v>
      </c>
      <c r="E11496" s="3">
        <v>-2.5694314999999999</v>
      </c>
      <c r="F11496" s="3">
        <v>22.922974</v>
      </c>
    </row>
    <row r="11497" spans="1:6">
      <c r="A11497" s="3" t="s">
        <v>59</v>
      </c>
      <c r="B11497" s="3">
        <v>2002</v>
      </c>
      <c r="C11497" s="3">
        <v>946</v>
      </c>
      <c r="E11497" s="3">
        <v>-2.5694314999999999</v>
      </c>
      <c r="F11497" s="3">
        <v>22.922974</v>
      </c>
    </row>
    <row r="11498" spans="1:6">
      <c r="A11498" s="3" t="s">
        <v>59</v>
      </c>
      <c r="B11498" s="3">
        <v>2003</v>
      </c>
      <c r="C11498" s="3">
        <v>946</v>
      </c>
      <c r="E11498" s="3">
        <v>-0.88207215000000005</v>
      </c>
      <c r="F11498" s="3">
        <v>22.166588000000001</v>
      </c>
    </row>
    <row r="11499" spans="1:6">
      <c r="A11499" s="3" t="s">
        <v>59</v>
      </c>
      <c r="B11499" s="3">
        <v>2003</v>
      </c>
      <c r="C11499" s="3">
        <v>946</v>
      </c>
      <c r="E11499" s="3">
        <v>-0.88207215000000005</v>
      </c>
      <c r="F11499" s="3">
        <v>22.166588000000001</v>
      </c>
    </row>
    <row r="11500" spans="1:6">
      <c r="A11500" s="3" t="s">
        <v>59</v>
      </c>
      <c r="B11500" s="3">
        <v>2003</v>
      </c>
      <c r="C11500" s="3">
        <v>946</v>
      </c>
      <c r="E11500" s="3">
        <v>-0.88207215000000005</v>
      </c>
      <c r="F11500" s="3">
        <v>22.166588000000001</v>
      </c>
    </row>
    <row r="11501" spans="1:6">
      <c r="A11501" s="3" t="s">
        <v>59</v>
      </c>
      <c r="B11501" s="3">
        <v>2003</v>
      </c>
      <c r="C11501" s="3">
        <v>946</v>
      </c>
      <c r="E11501" s="3">
        <v>-0.88207215000000005</v>
      </c>
      <c r="F11501" s="3">
        <v>22.166588000000001</v>
      </c>
    </row>
    <row r="11502" spans="1:6">
      <c r="A11502" s="3" t="s">
        <v>59</v>
      </c>
      <c r="B11502" s="3">
        <v>2003</v>
      </c>
      <c r="C11502" s="3">
        <v>946</v>
      </c>
      <c r="E11502" s="3">
        <v>-0.88207215000000005</v>
      </c>
      <c r="F11502" s="3">
        <v>22.166588000000001</v>
      </c>
    </row>
    <row r="11503" spans="1:6">
      <c r="A11503" s="3" t="s">
        <v>59</v>
      </c>
      <c r="B11503" s="3">
        <v>2003</v>
      </c>
      <c r="C11503" s="3">
        <v>946</v>
      </c>
      <c r="E11503" s="3">
        <v>-0.88207215000000005</v>
      </c>
      <c r="F11503" s="3">
        <v>22.166588000000001</v>
      </c>
    </row>
    <row r="11504" spans="1:6">
      <c r="A11504" s="3" t="s">
        <v>59</v>
      </c>
      <c r="B11504" s="3">
        <v>2003</v>
      </c>
      <c r="C11504" s="3">
        <v>946</v>
      </c>
      <c r="E11504" s="3">
        <v>-0.88207215000000005</v>
      </c>
      <c r="F11504" s="3">
        <v>22.166588000000001</v>
      </c>
    </row>
    <row r="11505" spans="1:6">
      <c r="A11505" s="3" t="s">
        <v>59</v>
      </c>
      <c r="B11505" s="3">
        <v>2003</v>
      </c>
      <c r="C11505" s="3">
        <v>946</v>
      </c>
      <c r="E11505" s="3">
        <v>-0.88207215000000005</v>
      </c>
      <c r="F11505" s="3">
        <v>22.166588000000001</v>
      </c>
    </row>
    <row r="11506" spans="1:6">
      <c r="A11506" s="3" t="s">
        <v>59</v>
      </c>
      <c r="B11506" s="3">
        <v>2003</v>
      </c>
      <c r="C11506" s="3">
        <v>946</v>
      </c>
      <c r="E11506" s="3">
        <v>-0.88207215000000005</v>
      </c>
      <c r="F11506" s="3">
        <v>22.166588000000001</v>
      </c>
    </row>
    <row r="11507" spans="1:6">
      <c r="A11507" s="3" t="s">
        <v>59</v>
      </c>
      <c r="B11507" s="3">
        <v>2003</v>
      </c>
      <c r="C11507" s="3">
        <v>946</v>
      </c>
      <c r="E11507" s="3">
        <v>-0.88207215000000005</v>
      </c>
      <c r="F11507" s="3">
        <v>22.166588000000001</v>
      </c>
    </row>
    <row r="11508" spans="1:6">
      <c r="A11508" s="3" t="s">
        <v>59</v>
      </c>
      <c r="B11508" s="3">
        <v>2003</v>
      </c>
      <c r="C11508" s="3">
        <v>946</v>
      </c>
      <c r="E11508" s="3">
        <v>-0.88207215000000005</v>
      </c>
      <c r="F11508" s="3">
        <v>22.166588000000001</v>
      </c>
    </row>
    <row r="11509" spans="1:6">
      <c r="A11509" s="3" t="s">
        <v>59</v>
      </c>
      <c r="B11509" s="3">
        <v>2003</v>
      </c>
      <c r="C11509" s="3">
        <v>946</v>
      </c>
      <c r="E11509" s="3">
        <v>-0.88207215000000005</v>
      </c>
      <c r="F11509" s="3">
        <v>22.166588000000001</v>
      </c>
    </row>
    <row r="11510" spans="1:6">
      <c r="A11510" s="3" t="s">
        <v>59</v>
      </c>
      <c r="B11510" s="3">
        <v>2004</v>
      </c>
      <c r="C11510" s="3">
        <v>946</v>
      </c>
      <c r="E11510" s="3">
        <v>-0.35045989999999999</v>
      </c>
      <c r="F11510" s="3">
        <v>20.388650999999999</v>
      </c>
    </row>
    <row r="11511" spans="1:6">
      <c r="A11511" s="3" t="s">
        <v>59</v>
      </c>
      <c r="B11511" s="3">
        <v>2004</v>
      </c>
      <c r="C11511" s="3">
        <v>946</v>
      </c>
      <c r="E11511" s="3">
        <v>-0.35045989999999999</v>
      </c>
      <c r="F11511" s="3">
        <v>20.388650999999999</v>
      </c>
    </row>
    <row r="11512" spans="1:6">
      <c r="A11512" s="3" t="s">
        <v>59</v>
      </c>
      <c r="B11512" s="3">
        <v>2004</v>
      </c>
      <c r="C11512" s="3">
        <v>946</v>
      </c>
      <c r="E11512" s="3">
        <v>-0.35045989999999999</v>
      </c>
      <c r="F11512" s="3">
        <v>20.388650999999999</v>
      </c>
    </row>
    <row r="11513" spans="1:6">
      <c r="A11513" s="3" t="s">
        <v>59</v>
      </c>
      <c r="B11513" s="3">
        <v>2004</v>
      </c>
      <c r="C11513" s="3">
        <v>946</v>
      </c>
      <c r="E11513" s="3">
        <v>-0.35045989999999999</v>
      </c>
      <c r="F11513" s="3">
        <v>20.388650999999999</v>
      </c>
    </row>
    <row r="11514" spans="1:6">
      <c r="A11514" s="3" t="s">
        <v>59</v>
      </c>
      <c r="B11514" s="3">
        <v>2004</v>
      </c>
      <c r="C11514" s="3">
        <v>946</v>
      </c>
      <c r="E11514" s="3">
        <v>-0.35045989999999999</v>
      </c>
      <c r="F11514" s="3">
        <v>20.388650999999999</v>
      </c>
    </row>
    <row r="11515" spans="1:6">
      <c r="A11515" s="3" t="s">
        <v>59</v>
      </c>
      <c r="B11515" s="3">
        <v>2004</v>
      </c>
      <c r="C11515" s="3">
        <v>946</v>
      </c>
      <c r="E11515" s="3">
        <v>-0.35045989999999999</v>
      </c>
      <c r="F11515" s="3">
        <v>20.388650999999999</v>
      </c>
    </row>
    <row r="11516" spans="1:6">
      <c r="A11516" s="3" t="s">
        <v>59</v>
      </c>
      <c r="B11516" s="3">
        <v>2004</v>
      </c>
      <c r="C11516" s="3">
        <v>946</v>
      </c>
      <c r="E11516" s="3">
        <v>-0.35045989999999999</v>
      </c>
      <c r="F11516" s="3">
        <v>20.388650999999999</v>
      </c>
    </row>
    <row r="11517" spans="1:6">
      <c r="A11517" s="3" t="s">
        <v>59</v>
      </c>
      <c r="B11517" s="3">
        <v>2004</v>
      </c>
      <c r="C11517" s="3">
        <v>946</v>
      </c>
      <c r="E11517" s="3">
        <v>-0.35045989999999999</v>
      </c>
      <c r="F11517" s="3">
        <v>20.388650999999999</v>
      </c>
    </row>
    <row r="11518" spans="1:6">
      <c r="A11518" s="3" t="s">
        <v>59</v>
      </c>
      <c r="B11518" s="3">
        <v>2004</v>
      </c>
      <c r="C11518" s="3">
        <v>946</v>
      </c>
      <c r="E11518" s="3">
        <v>-0.35045989999999999</v>
      </c>
      <c r="F11518" s="3">
        <v>20.388650999999999</v>
      </c>
    </row>
    <row r="11519" spans="1:6">
      <c r="A11519" s="3" t="s">
        <v>59</v>
      </c>
      <c r="B11519" s="3">
        <v>2004</v>
      </c>
      <c r="C11519" s="3">
        <v>946</v>
      </c>
      <c r="E11519" s="3">
        <v>-0.35045989999999999</v>
      </c>
      <c r="F11519" s="3">
        <v>20.388650999999999</v>
      </c>
    </row>
    <row r="11520" spans="1:6">
      <c r="A11520" s="3" t="s">
        <v>59</v>
      </c>
      <c r="B11520" s="3">
        <v>2004</v>
      </c>
      <c r="C11520" s="3">
        <v>946</v>
      </c>
      <c r="E11520" s="3">
        <v>-0.35045989999999999</v>
      </c>
      <c r="F11520" s="3">
        <v>20.388650999999999</v>
      </c>
    </row>
    <row r="11521" spans="1:6">
      <c r="A11521" s="3" t="s">
        <v>59</v>
      </c>
      <c r="B11521" s="3">
        <v>2004</v>
      </c>
      <c r="C11521" s="3">
        <v>946</v>
      </c>
      <c r="E11521" s="3">
        <v>-0.35045989999999999</v>
      </c>
      <c r="F11521" s="3">
        <v>20.388650999999999</v>
      </c>
    </row>
    <row r="11522" spans="1:6">
      <c r="A11522" s="3" t="s">
        <v>59</v>
      </c>
      <c r="B11522" s="3">
        <v>2005</v>
      </c>
      <c r="C11522" s="3">
        <v>946</v>
      </c>
      <c r="E11522" s="3">
        <v>-0.78210341999999999</v>
      </c>
      <c r="F11522" s="3">
        <v>18.685818000000001</v>
      </c>
    </row>
    <row r="11523" spans="1:6">
      <c r="A11523" s="3" t="s">
        <v>59</v>
      </c>
      <c r="B11523" s="3">
        <v>2005</v>
      </c>
      <c r="C11523" s="3">
        <v>946</v>
      </c>
      <c r="E11523" s="3">
        <v>-0.78210341999999999</v>
      </c>
      <c r="F11523" s="3">
        <v>18.685818000000001</v>
      </c>
    </row>
    <row r="11524" spans="1:6">
      <c r="A11524" s="3" t="s">
        <v>59</v>
      </c>
      <c r="B11524" s="3">
        <v>2005</v>
      </c>
      <c r="C11524" s="3">
        <v>946</v>
      </c>
      <c r="E11524" s="3">
        <v>-0.78210341999999999</v>
      </c>
      <c r="F11524" s="3">
        <v>18.685818000000001</v>
      </c>
    </row>
    <row r="11525" spans="1:6">
      <c r="A11525" s="3" t="s">
        <v>59</v>
      </c>
      <c r="B11525" s="3">
        <v>2005</v>
      </c>
      <c r="C11525" s="3">
        <v>946</v>
      </c>
      <c r="E11525" s="3">
        <v>-0.78210341999999999</v>
      </c>
      <c r="F11525" s="3">
        <v>18.685818000000001</v>
      </c>
    </row>
    <row r="11526" spans="1:6">
      <c r="A11526" s="3" t="s">
        <v>59</v>
      </c>
      <c r="B11526" s="3">
        <v>2005</v>
      </c>
      <c r="C11526" s="3">
        <v>946</v>
      </c>
      <c r="E11526" s="3">
        <v>-0.78210341999999999</v>
      </c>
      <c r="F11526" s="3">
        <v>18.685818000000001</v>
      </c>
    </row>
    <row r="11527" spans="1:6">
      <c r="A11527" s="3" t="s">
        <v>59</v>
      </c>
      <c r="B11527" s="3">
        <v>2005</v>
      </c>
      <c r="C11527" s="3">
        <v>946</v>
      </c>
      <c r="E11527" s="3">
        <v>-0.78210341999999999</v>
      </c>
      <c r="F11527" s="3">
        <v>18.685818000000001</v>
      </c>
    </row>
    <row r="11528" spans="1:6">
      <c r="A11528" s="3" t="s">
        <v>59</v>
      </c>
      <c r="B11528" s="3">
        <v>2005</v>
      </c>
      <c r="C11528" s="3">
        <v>946</v>
      </c>
      <c r="E11528" s="3">
        <v>-0.78210341999999999</v>
      </c>
      <c r="F11528" s="3">
        <v>18.685818000000001</v>
      </c>
    </row>
    <row r="11529" spans="1:6">
      <c r="A11529" s="3" t="s">
        <v>59</v>
      </c>
      <c r="B11529" s="3">
        <v>2005</v>
      </c>
      <c r="C11529" s="3">
        <v>946</v>
      </c>
      <c r="E11529" s="3">
        <v>-0.78210341999999999</v>
      </c>
      <c r="F11529" s="3">
        <v>18.685818000000001</v>
      </c>
    </row>
    <row r="11530" spans="1:6">
      <c r="A11530" s="3" t="s">
        <v>59</v>
      </c>
      <c r="B11530" s="3">
        <v>2005</v>
      </c>
      <c r="C11530" s="3">
        <v>946</v>
      </c>
      <c r="E11530" s="3">
        <v>-0.78210341999999999</v>
      </c>
      <c r="F11530" s="3">
        <v>18.685818000000001</v>
      </c>
    </row>
    <row r="11531" spans="1:6">
      <c r="A11531" s="3" t="s">
        <v>59</v>
      </c>
      <c r="B11531" s="3">
        <v>2005</v>
      </c>
      <c r="C11531" s="3">
        <v>946</v>
      </c>
      <c r="E11531" s="3">
        <v>-0.78210341999999999</v>
      </c>
      <c r="F11531" s="3">
        <v>18.685818000000001</v>
      </c>
    </row>
    <row r="11532" spans="1:6">
      <c r="A11532" s="3" t="s">
        <v>59</v>
      </c>
      <c r="B11532" s="3">
        <v>2005</v>
      </c>
      <c r="C11532" s="3">
        <v>946</v>
      </c>
      <c r="E11532" s="3">
        <v>-0.78210341999999999</v>
      </c>
      <c r="F11532" s="3">
        <v>18.685818000000001</v>
      </c>
    </row>
    <row r="11533" spans="1:6">
      <c r="A11533" s="3" t="s">
        <v>59</v>
      </c>
      <c r="B11533" s="3">
        <v>2005</v>
      </c>
      <c r="C11533" s="3">
        <v>946</v>
      </c>
      <c r="E11533" s="3">
        <v>-0.78210341999999999</v>
      </c>
      <c r="F11533" s="3">
        <v>18.685818000000001</v>
      </c>
    </row>
    <row r="11534" spans="1:6">
      <c r="A11534" s="3" t="s">
        <v>59</v>
      </c>
      <c r="B11534" s="3">
        <v>2006</v>
      </c>
      <c r="C11534" s="3">
        <v>946</v>
      </c>
      <c r="E11534" s="3">
        <v>0.13403768999999999</v>
      </c>
      <c r="F11534" s="3">
        <v>17.644898999999999</v>
      </c>
    </row>
    <row r="11535" spans="1:6">
      <c r="A11535" s="3" t="s">
        <v>59</v>
      </c>
      <c r="B11535" s="3">
        <v>2006</v>
      </c>
      <c r="C11535" s="3">
        <v>946</v>
      </c>
      <c r="E11535" s="3">
        <v>0.13403768999999999</v>
      </c>
      <c r="F11535" s="3">
        <v>17.644898999999999</v>
      </c>
    </row>
    <row r="11536" spans="1:6">
      <c r="A11536" s="3" t="s">
        <v>59</v>
      </c>
      <c r="B11536" s="3">
        <v>2006</v>
      </c>
      <c r="C11536" s="3">
        <v>946</v>
      </c>
      <c r="E11536" s="3">
        <v>0.13403768999999999</v>
      </c>
      <c r="F11536" s="3">
        <v>17.644898999999999</v>
      </c>
    </row>
    <row r="11537" spans="1:8">
      <c r="A11537" s="3" t="s">
        <v>59</v>
      </c>
      <c r="B11537" s="3">
        <v>2006</v>
      </c>
      <c r="C11537" s="3">
        <v>946</v>
      </c>
      <c r="E11537" s="3">
        <v>0.13403768999999999</v>
      </c>
      <c r="F11537" s="3">
        <v>17.644898999999999</v>
      </c>
    </row>
    <row r="11538" spans="1:8">
      <c r="A11538" s="3" t="s">
        <v>59</v>
      </c>
      <c r="B11538" s="3">
        <v>2006</v>
      </c>
      <c r="C11538" s="3">
        <v>946</v>
      </c>
      <c r="E11538" s="3">
        <v>0.13403768999999999</v>
      </c>
      <c r="F11538" s="3">
        <v>17.644898999999999</v>
      </c>
    </row>
    <row r="11539" spans="1:8">
      <c r="A11539" s="3" t="s">
        <v>59</v>
      </c>
      <c r="B11539" s="3">
        <v>2006</v>
      </c>
      <c r="C11539" s="3">
        <v>946</v>
      </c>
      <c r="E11539" s="3">
        <v>0.13403768999999999</v>
      </c>
      <c r="F11539" s="3">
        <v>17.644898999999999</v>
      </c>
    </row>
    <row r="11540" spans="1:8">
      <c r="A11540" s="3" t="s">
        <v>59</v>
      </c>
      <c r="B11540" s="3">
        <v>2006</v>
      </c>
      <c r="C11540" s="3">
        <v>946</v>
      </c>
      <c r="E11540" s="3">
        <v>0.13403768999999999</v>
      </c>
      <c r="F11540" s="3">
        <v>17.644898999999999</v>
      </c>
    </row>
    <row r="11541" spans="1:8">
      <c r="A11541" s="3" t="s">
        <v>59</v>
      </c>
      <c r="B11541" s="3">
        <v>2006</v>
      </c>
      <c r="C11541" s="3">
        <v>946</v>
      </c>
      <c r="E11541" s="3">
        <v>0.13403768999999999</v>
      </c>
      <c r="F11541" s="3">
        <v>17.644898999999999</v>
      </c>
    </row>
    <row r="11542" spans="1:8">
      <c r="A11542" s="3" t="s">
        <v>59</v>
      </c>
      <c r="B11542" s="3">
        <v>2006</v>
      </c>
      <c r="C11542" s="3">
        <v>946</v>
      </c>
      <c r="E11542" s="3">
        <v>0.13403768999999999</v>
      </c>
      <c r="F11542" s="3">
        <v>17.644898999999999</v>
      </c>
    </row>
    <row r="11543" spans="1:8">
      <c r="A11543" s="3" t="s">
        <v>59</v>
      </c>
      <c r="B11543" s="3">
        <v>2006</v>
      </c>
      <c r="C11543" s="3">
        <v>946</v>
      </c>
      <c r="E11543" s="3">
        <v>0.13403768999999999</v>
      </c>
      <c r="F11543" s="3">
        <v>17.644898999999999</v>
      </c>
    </row>
    <row r="11544" spans="1:8">
      <c r="A11544" s="3" t="s">
        <v>59</v>
      </c>
      <c r="B11544" s="3">
        <v>2006</v>
      </c>
      <c r="C11544" s="3">
        <v>946</v>
      </c>
      <c r="E11544" s="3">
        <v>0.13403768999999999</v>
      </c>
      <c r="F11544" s="3">
        <v>17.644898999999999</v>
      </c>
    </row>
    <row r="11545" spans="1:8">
      <c r="A11545" s="3" t="s">
        <v>59</v>
      </c>
      <c r="B11545" s="3">
        <v>2006</v>
      </c>
      <c r="C11545" s="3">
        <v>946</v>
      </c>
      <c r="E11545" s="3">
        <v>0.13403768999999999</v>
      </c>
      <c r="F11545" s="3">
        <v>17.644898999999999</v>
      </c>
    </row>
    <row r="11546" spans="1:8">
      <c r="A11546" s="3" t="s">
        <v>59</v>
      </c>
      <c r="B11546" s="3">
        <v>2007</v>
      </c>
      <c r="C11546" s="3">
        <v>946</v>
      </c>
      <c r="E11546" s="3">
        <v>0.11606846</v>
      </c>
      <c r="F11546" s="3">
        <v>17.26125</v>
      </c>
    </row>
    <row r="11547" spans="1:8">
      <c r="A11547" s="3" t="s">
        <v>59</v>
      </c>
      <c r="B11547" s="3">
        <v>2007</v>
      </c>
      <c r="C11547" s="3">
        <v>946</v>
      </c>
      <c r="E11547" s="3">
        <v>0.11606846</v>
      </c>
      <c r="F11547" s="3">
        <v>17.26125</v>
      </c>
    </row>
    <row r="11548" spans="1:8">
      <c r="A11548" s="3" t="s">
        <v>59</v>
      </c>
      <c r="B11548" s="3">
        <v>2007</v>
      </c>
      <c r="C11548" s="3">
        <v>946</v>
      </c>
      <c r="E11548" s="3">
        <v>0.11606846</v>
      </c>
      <c r="F11548" s="3">
        <v>17.26125</v>
      </c>
    </row>
    <row r="11549" spans="1:8">
      <c r="A11549" s="3" t="s">
        <v>59</v>
      </c>
      <c r="B11549" s="3">
        <v>2007</v>
      </c>
      <c r="C11549" s="3">
        <v>946</v>
      </c>
      <c r="E11549" s="3">
        <v>0.11606846</v>
      </c>
      <c r="F11549" s="3">
        <v>17.26125</v>
      </c>
    </row>
    <row r="11550" spans="1:8">
      <c r="A11550" s="3" t="s">
        <v>59</v>
      </c>
      <c r="B11550" s="3">
        <v>2007</v>
      </c>
      <c r="C11550" s="3">
        <v>946</v>
      </c>
      <c r="E11550" s="3">
        <v>0.11606846</v>
      </c>
      <c r="F11550" s="3">
        <v>17.26125</v>
      </c>
      <c r="G11550" s="3">
        <v>6.6667310000000004</v>
      </c>
    </row>
    <row r="11551" spans="1:8">
      <c r="A11551" s="3" t="s">
        <v>59</v>
      </c>
      <c r="B11551" s="3">
        <v>2007</v>
      </c>
      <c r="C11551" s="3">
        <v>946</v>
      </c>
      <c r="E11551" s="3">
        <v>0.11606846</v>
      </c>
      <c r="F11551" s="3">
        <v>17.26125</v>
      </c>
      <c r="G11551" s="3">
        <v>6.8188829999999996</v>
      </c>
      <c r="H11551" s="3">
        <v>3.8687399999999997E-2</v>
      </c>
    </row>
    <row r="11552" spans="1:8">
      <c r="A11552" s="3" t="s">
        <v>59</v>
      </c>
      <c r="B11552" s="3">
        <v>2007</v>
      </c>
      <c r="C11552" s="3">
        <v>946</v>
      </c>
      <c r="E11552" s="3">
        <v>0.11606846</v>
      </c>
      <c r="F11552" s="3">
        <v>17.26125</v>
      </c>
      <c r="G11552" s="3">
        <v>6.7428569999999999</v>
      </c>
      <c r="H11552" s="3">
        <v>-0.1162791</v>
      </c>
    </row>
    <row r="11553" spans="1:8">
      <c r="A11553" s="3" t="s">
        <v>59</v>
      </c>
      <c r="B11553" s="3">
        <v>2007</v>
      </c>
      <c r="C11553" s="3">
        <v>946</v>
      </c>
      <c r="E11553" s="3">
        <v>0.11606846</v>
      </c>
      <c r="F11553" s="3">
        <v>17.26125</v>
      </c>
      <c r="G11553" s="3">
        <v>6.6405849999999997</v>
      </c>
      <c r="H11553" s="3">
        <v>-0.1730285</v>
      </c>
    </row>
    <row r="11554" spans="1:8">
      <c r="A11554" s="3" t="s">
        <v>59</v>
      </c>
      <c r="B11554" s="3">
        <v>2007</v>
      </c>
      <c r="C11554" s="3">
        <v>946</v>
      </c>
      <c r="E11554" s="3">
        <v>0.11606846</v>
      </c>
      <c r="F11554" s="3">
        <v>17.26125</v>
      </c>
      <c r="G11554" s="3">
        <v>6.7739050000000001</v>
      </c>
      <c r="H11554" s="3">
        <v>-0.42387200000000003</v>
      </c>
    </row>
    <row r="11555" spans="1:8">
      <c r="A11555" s="3" t="s">
        <v>59</v>
      </c>
      <c r="B11555" s="3">
        <v>2007</v>
      </c>
      <c r="C11555" s="3">
        <v>946</v>
      </c>
      <c r="E11555" s="3">
        <v>0.11606846</v>
      </c>
      <c r="F11555" s="3">
        <v>17.26125</v>
      </c>
      <c r="G11555" s="3">
        <v>6.8664829999999997</v>
      </c>
      <c r="H11555" s="3">
        <v>-0.41173700000000002</v>
      </c>
    </row>
    <row r="11556" spans="1:8">
      <c r="A11556" s="3" t="s">
        <v>59</v>
      </c>
      <c r="B11556" s="3">
        <v>2007</v>
      </c>
      <c r="C11556" s="3">
        <v>946</v>
      </c>
      <c r="E11556" s="3">
        <v>0.11606846</v>
      </c>
      <c r="F11556" s="3">
        <v>17.26125</v>
      </c>
      <c r="G11556" s="3">
        <v>7.0166469999999999</v>
      </c>
      <c r="H11556" s="3">
        <v>-0.45775850000000001</v>
      </c>
    </row>
    <row r="11557" spans="1:8">
      <c r="A11557" s="3" t="s">
        <v>59</v>
      </c>
      <c r="B11557" s="3">
        <v>2007</v>
      </c>
      <c r="C11557" s="3">
        <v>946</v>
      </c>
      <c r="E11557" s="3">
        <v>0.11606846</v>
      </c>
      <c r="F11557" s="3">
        <v>17.26125</v>
      </c>
      <c r="G11557" s="3">
        <v>7.0736949999999998</v>
      </c>
      <c r="H11557" s="3">
        <v>-0.94330820000000004</v>
      </c>
    </row>
    <row r="11558" spans="1:8">
      <c r="A11558" s="3" t="s">
        <v>59</v>
      </c>
      <c r="B11558" s="3">
        <v>2008</v>
      </c>
      <c r="C11558" s="3">
        <v>946</v>
      </c>
      <c r="E11558" s="3">
        <v>-0.51540017000000005</v>
      </c>
      <c r="F11558" s="3">
        <v>15.889326000000001</v>
      </c>
      <c r="G11558" s="3">
        <v>5.996753</v>
      </c>
      <c r="H11558" s="3">
        <v>0.3600352</v>
      </c>
    </row>
    <row r="11559" spans="1:8">
      <c r="A11559" s="3" t="s">
        <v>59</v>
      </c>
      <c r="B11559" s="3">
        <v>2008</v>
      </c>
      <c r="C11559" s="3">
        <v>946</v>
      </c>
      <c r="E11559" s="3">
        <v>-0.51540017000000005</v>
      </c>
      <c r="F11559" s="3">
        <v>15.889326000000001</v>
      </c>
      <c r="G11559" s="3">
        <v>5.965414</v>
      </c>
      <c r="H11559" s="3">
        <v>-1.094322</v>
      </c>
    </row>
    <row r="11560" spans="1:8">
      <c r="A11560" s="3" t="s">
        <v>59</v>
      </c>
      <c r="B11560" s="3">
        <v>2008</v>
      </c>
      <c r="C11560" s="3">
        <v>946</v>
      </c>
      <c r="E11560" s="3">
        <v>-0.51540017000000005</v>
      </c>
      <c r="F11560" s="3">
        <v>15.889326000000001</v>
      </c>
      <c r="G11560" s="3">
        <v>5.6005279999999997</v>
      </c>
      <c r="H11560" s="3">
        <v>-1.0095590000000001</v>
      </c>
    </row>
    <row r="11561" spans="1:8">
      <c r="A11561" s="3" t="s">
        <v>59</v>
      </c>
      <c r="B11561" s="3">
        <v>2008</v>
      </c>
      <c r="C11561" s="3">
        <v>946</v>
      </c>
      <c r="E11561" s="3">
        <v>-0.51540017000000005</v>
      </c>
      <c r="F11561" s="3">
        <v>15.889326000000001</v>
      </c>
      <c r="G11561" s="3">
        <v>5.5391519999999996</v>
      </c>
      <c r="H11561" s="3">
        <v>-1.025182</v>
      </c>
    </row>
    <row r="11562" spans="1:8">
      <c r="A11562" s="3" t="s">
        <v>59</v>
      </c>
      <c r="B11562" s="3">
        <v>2008</v>
      </c>
      <c r="C11562" s="3">
        <v>946</v>
      </c>
      <c r="E11562" s="3">
        <v>-0.51540017000000005</v>
      </c>
      <c r="F11562" s="3">
        <v>15.889326000000001</v>
      </c>
      <c r="G11562" s="3">
        <v>4.418444</v>
      </c>
      <c r="H11562" s="3">
        <v>-1.2261919999999999</v>
      </c>
    </row>
    <row r="11563" spans="1:8">
      <c r="A11563" s="3" t="s">
        <v>59</v>
      </c>
      <c r="B11563" s="3">
        <v>2008</v>
      </c>
      <c r="C11563" s="3">
        <v>946</v>
      </c>
      <c r="E11563" s="3">
        <v>-0.51540017000000005</v>
      </c>
      <c r="F11563" s="3">
        <v>15.889326000000001</v>
      </c>
      <c r="G11563" s="3">
        <v>4.1408379999999996</v>
      </c>
      <c r="H11563" s="3">
        <v>-1.0085139999999999</v>
      </c>
    </row>
    <row r="11564" spans="1:8">
      <c r="A11564" s="3" t="s">
        <v>59</v>
      </c>
      <c r="B11564" s="3">
        <v>2008</v>
      </c>
      <c r="C11564" s="3">
        <v>946</v>
      </c>
      <c r="E11564" s="3">
        <v>-0.51540017000000005</v>
      </c>
      <c r="F11564" s="3">
        <v>15.889326000000001</v>
      </c>
      <c r="G11564" s="3">
        <v>4.0132510000000003</v>
      </c>
      <c r="H11564" s="3">
        <v>-0.96059099999999997</v>
      </c>
    </row>
    <row r="11565" spans="1:8">
      <c r="A11565" s="3" t="s">
        <v>59</v>
      </c>
      <c r="B11565" s="3">
        <v>2008</v>
      </c>
      <c r="C11565" s="3">
        <v>946</v>
      </c>
      <c r="E11565" s="3">
        <v>-0.51540017000000005</v>
      </c>
      <c r="F11565" s="3">
        <v>15.889326000000001</v>
      </c>
      <c r="G11565" s="3">
        <v>3.9118140000000001</v>
      </c>
      <c r="H11565" s="3">
        <v>-0.89627080000000003</v>
      </c>
    </row>
    <row r="11566" spans="1:8">
      <c r="A11566" s="3" t="s">
        <v>59</v>
      </c>
      <c r="B11566" s="3">
        <v>2008</v>
      </c>
      <c r="C11566" s="3">
        <v>946</v>
      </c>
      <c r="E11566" s="3">
        <v>-0.51540017000000005</v>
      </c>
      <c r="F11566" s="3">
        <v>15.889326000000001</v>
      </c>
      <c r="G11566" s="3">
        <v>3.1291099999999998</v>
      </c>
      <c r="H11566" s="3">
        <v>-0.84100719999999995</v>
      </c>
    </row>
    <row r="11567" spans="1:8">
      <c r="A11567" s="3" t="s">
        <v>59</v>
      </c>
      <c r="B11567" s="3">
        <v>2008</v>
      </c>
      <c r="C11567" s="3">
        <v>946</v>
      </c>
      <c r="E11567" s="3">
        <v>-0.51540017000000005</v>
      </c>
      <c r="F11567" s="3">
        <v>15.889326000000001</v>
      </c>
      <c r="G11567" s="3">
        <v>2.3130839999999999</v>
      </c>
      <c r="H11567" s="3">
        <v>-0.96794760000000002</v>
      </c>
    </row>
    <row r="11568" spans="1:8">
      <c r="A11568" s="3" t="s">
        <v>59</v>
      </c>
      <c r="B11568" s="3">
        <v>2008</v>
      </c>
      <c r="C11568" s="3">
        <v>946</v>
      </c>
      <c r="E11568" s="3">
        <v>-0.51540017000000005</v>
      </c>
      <c r="F11568" s="3">
        <v>15.889326000000001</v>
      </c>
      <c r="G11568" s="3">
        <v>0.48738320000000002</v>
      </c>
      <c r="H11568" s="3">
        <v>-1.186507</v>
      </c>
    </row>
    <row r="11569" spans="1:8">
      <c r="A11569" s="3" t="s">
        <v>59</v>
      </c>
      <c r="B11569" s="3">
        <v>2008</v>
      </c>
      <c r="C11569" s="3">
        <v>946</v>
      </c>
      <c r="E11569" s="3">
        <v>-0.51540017000000005</v>
      </c>
      <c r="F11569" s="3">
        <v>15.889326000000001</v>
      </c>
      <c r="G11569" s="3">
        <v>-0.26570110000000002</v>
      </c>
      <c r="H11569" s="3">
        <v>-1.47489</v>
      </c>
    </row>
    <row r="11570" spans="1:8">
      <c r="A11570" s="3" t="s">
        <v>59</v>
      </c>
      <c r="B11570" s="3">
        <v>2009</v>
      </c>
      <c r="C11570" s="3">
        <v>946</v>
      </c>
      <c r="E11570" s="3">
        <v>-2.7679128999999998</v>
      </c>
      <c r="F11570" s="3">
        <v>14.580831999999999</v>
      </c>
      <c r="G11570" s="3">
        <v>-0.25459419999999999</v>
      </c>
      <c r="H11570" s="3">
        <v>-1.8211630000000001</v>
      </c>
    </row>
    <row r="11571" spans="1:8">
      <c r="A11571" s="3" t="s">
        <v>59</v>
      </c>
      <c r="B11571" s="3">
        <v>2009</v>
      </c>
      <c r="C11571" s="3">
        <v>946</v>
      </c>
      <c r="E11571" s="3">
        <v>-2.7679128999999998</v>
      </c>
      <c r="F11571" s="3">
        <v>14.580831999999999</v>
      </c>
      <c r="G11571" s="3">
        <v>-0.72360959999999996</v>
      </c>
      <c r="H11571" s="3">
        <v>-1.8740300000000001</v>
      </c>
    </row>
    <row r="11572" spans="1:8">
      <c r="A11572" s="3" t="s">
        <v>59</v>
      </c>
      <c r="B11572" s="3">
        <v>2009</v>
      </c>
      <c r="C11572" s="3">
        <v>946</v>
      </c>
      <c r="E11572" s="3">
        <v>-2.7679128999999998</v>
      </c>
      <c r="F11572" s="3">
        <v>14.580831999999999</v>
      </c>
      <c r="G11572" s="3">
        <v>-2.8614310000000001</v>
      </c>
      <c r="H11572" s="3">
        <v>-1.4875670000000001</v>
      </c>
    </row>
    <row r="11573" spans="1:8">
      <c r="A11573" s="3" t="s">
        <v>59</v>
      </c>
      <c r="B11573" s="3">
        <v>2009</v>
      </c>
      <c r="C11573" s="3">
        <v>946</v>
      </c>
      <c r="E11573" s="3">
        <v>-2.7679128999999998</v>
      </c>
      <c r="F11573" s="3">
        <v>14.580831999999999</v>
      </c>
      <c r="G11573" s="3">
        <v>-2.8324509999999998</v>
      </c>
      <c r="H11573" s="3">
        <v>-0.80997129999999995</v>
      </c>
    </row>
    <row r="11574" spans="1:8">
      <c r="A11574" s="3" t="s">
        <v>59</v>
      </c>
      <c r="B11574" s="3">
        <v>2009</v>
      </c>
      <c r="C11574" s="3">
        <v>946</v>
      </c>
      <c r="E11574" s="3">
        <v>-2.7679128999999998</v>
      </c>
      <c r="F11574" s="3">
        <v>14.580831999999999</v>
      </c>
      <c r="G11574" s="3">
        <v>-3.1886749999999999</v>
      </c>
      <c r="H11574" s="3">
        <v>-0.45182119999999998</v>
      </c>
    </row>
    <row r="11575" spans="1:8">
      <c r="A11575" s="3" t="s">
        <v>59</v>
      </c>
      <c r="B11575" s="3">
        <v>2009</v>
      </c>
      <c r="C11575" s="3">
        <v>946</v>
      </c>
      <c r="E11575" s="3">
        <v>-2.7679128999999998</v>
      </c>
      <c r="F11575" s="3">
        <v>14.580831999999999</v>
      </c>
      <c r="G11575" s="3">
        <v>-3.5970719999999998</v>
      </c>
      <c r="H11575" s="3">
        <v>-0.41830240000000002</v>
      </c>
    </row>
    <row r="11576" spans="1:8">
      <c r="A11576" s="3" t="s">
        <v>59</v>
      </c>
      <c r="B11576" s="3">
        <v>2009</v>
      </c>
      <c r="C11576" s="3">
        <v>946</v>
      </c>
      <c r="E11576" s="3">
        <v>-2.7679128999999998</v>
      </c>
      <c r="F11576" s="3">
        <v>14.580831999999999</v>
      </c>
      <c r="G11576" s="3">
        <v>-3.2785479999999998</v>
      </c>
      <c r="H11576" s="3">
        <v>3.6216900000000003E-2</v>
      </c>
    </row>
    <row r="11577" spans="1:8">
      <c r="A11577" s="3" t="s">
        <v>59</v>
      </c>
      <c r="B11577" s="3">
        <v>2009</v>
      </c>
      <c r="C11577" s="3">
        <v>946</v>
      </c>
      <c r="E11577" s="3">
        <v>-2.7679128999999998</v>
      </c>
      <c r="F11577" s="3">
        <v>14.580831999999999</v>
      </c>
      <c r="G11577" s="3">
        <v>-3.0745939999999998</v>
      </c>
      <c r="H11577" s="3">
        <v>-7.7708999999999999E-3</v>
      </c>
    </row>
    <row r="11578" spans="1:8">
      <c r="A11578" s="3" t="s">
        <v>59</v>
      </c>
      <c r="B11578" s="3">
        <v>2009</v>
      </c>
      <c r="C11578" s="3">
        <v>946</v>
      </c>
      <c r="E11578" s="3">
        <v>-2.7679128999999998</v>
      </c>
      <c r="F11578" s="3">
        <v>14.580831999999999</v>
      </c>
      <c r="G11578" s="3">
        <v>-3.4005939999999999</v>
      </c>
      <c r="H11578" s="3">
        <v>-6.4919299999999999E-2</v>
      </c>
    </row>
    <row r="11579" spans="1:8">
      <c r="A11579" s="3" t="s">
        <v>59</v>
      </c>
      <c r="B11579" s="3">
        <v>2009</v>
      </c>
      <c r="C11579" s="3">
        <v>946</v>
      </c>
      <c r="E11579" s="3">
        <v>-2.7679128999999998</v>
      </c>
      <c r="F11579" s="3">
        <v>14.580831999999999</v>
      </c>
      <c r="G11579" s="3">
        <v>-3.70113</v>
      </c>
      <c r="H11579" s="3">
        <v>1.5935999999999999E-2</v>
      </c>
    </row>
    <row r="11580" spans="1:8">
      <c r="A11580" s="3" t="s">
        <v>59</v>
      </c>
      <c r="B11580" s="3">
        <v>2009</v>
      </c>
      <c r="C11580" s="3">
        <v>946</v>
      </c>
      <c r="E11580" s="3">
        <v>-2.7679128999999998</v>
      </c>
      <c r="F11580" s="3">
        <v>14.580831999999999</v>
      </c>
      <c r="G11580" s="3">
        <v>-3.3776350000000002</v>
      </c>
      <c r="H11580" s="3">
        <v>-0.54772310000000002</v>
      </c>
    </row>
    <row r="11581" spans="1:8">
      <c r="A11581" s="3" t="s">
        <v>59</v>
      </c>
      <c r="B11581" s="3">
        <v>2009</v>
      </c>
      <c r="C11581" s="3">
        <v>946</v>
      </c>
      <c r="E11581" s="3">
        <v>-2.7679128999999998</v>
      </c>
      <c r="F11581" s="3">
        <v>14.580831999999999</v>
      </c>
      <c r="G11581" s="3">
        <v>-2.3674409999999999</v>
      </c>
      <c r="H11581" s="3">
        <v>-1.3904300000000001</v>
      </c>
    </row>
    <row r="11582" spans="1:8">
      <c r="A11582" s="3" t="s">
        <v>59</v>
      </c>
      <c r="B11582" s="3">
        <v>2010</v>
      </c>
      <c r="C11582" s="3">
        <v>946</v>
      </c>
      <c r="E11582" s="3">
        <v>-8.1682959000000004</v>
      </c>
      <c r="F11582" s="3">
        <v>27.990005</v>
      </c>
      <c r="G11582" s="3">
        <v>2.2644310000000001</v>
      </c>
      <c r="H11582" s="3">
        <v>-1.6736960000000001</v>
      </c>
    </row>
    <row r="11583" spans="1:8">
      <c r="A11583" s="3" t="s">
        <v>59</v>
      </c>
      <c r="B11583" s="3">
        <v>2010</v>
      </c>
      <c r="C11583" s="3">
        <v>946</v>
      </c>
      <c r="E11583" s="3">
        <v>-8.1682959000000004</v>
      </c>
      <c r="F11583" s="3">
        <v>27.990005</v>
      </c>
      <c r="G11583" s="3">
        <v>2.4482050000000002</v>
      </c>
      <c r="H11583" s="3">
        <v>-7.0233939999999997</v>
      </c>
    </row>
    <row r="11584" spans="1:8">
      <c r="A11584" s="3" t="s">
        <v>59</v>
      </c>
      <c r="B11584" s="3">
        <v>2010</v>
      </c>
      <c r="C11584" s="3">
        <v>946</v>
      </c>
      <c r="E11584" s="3">
        <v>-8.1682959000000004</v>
      </c>
      <c r="F11584" s="3">
        <v>27.990005</v>
      </c>
      <c r="G11584" s="3">
        <v>2.654963</v>
      </c>
      <c r="H11584" s="3">
        <v>0.17132169999999999</v>
      </c>
    </row>
    <row r="11585" spans="1:8">
      <c r="A11585" s="3" t="s">
        <v>59</v>
      </c>
      <c r="B11585" s="3">
        <v>2010</v>
      </c>
      <c r="C11585" s="3">
        <v>946</v>
      </c>
      <c r="E11585" s="3">
        <v>-8.1682959000000004</v>
      </c>
      <c r="F11585" s="3">
        <v>27.990005</v>
      </c>
      <c r="G11585" s="3">
        <v>2.3791500000000001</v>
      </c>
      <c r="H11585" s="3">
        <v>0.19004860000000001</v>
      </c>
    </row>
    <row r="11586" spans="1:8">
      <c r="A11586" s="3" t="s">
        <v>59</v>
      </c>
      <c r="B11586" s="3">
        <v>2010</v>
      </c>
      <c r="C11586" s="3">
        <v>946</v>
      </c>
      <c r="E11586" s="3">
        <v>-8.1682959000000004</v>
      </c>
      <c r="F11586" s="3">
        <v>27.990005</v>
      </c>
      <c r="G11586" s="3">
        <v>2.3348469999999999</v>
      </c>
      <c r="H11586" s="3">
        <v>0.45591670000000001</v>
      </c>
    </row>
    <row r="11587" spans="1:8">
      <c r="A11587" s="3" t="s">
        <v>59</v>
      </c>
      <c r="B11587" s="3">
        <v>2010</v>
      </c>
      <c r="C11587" s="3">
        <v>946</v>
      </c>
      <c r="E11587" s="3">
        <v>-8.1682959000000004</v>
      </c>
      <c r="F11587" s="3">
        <v>27.990005</v>
      </c>
      <c r="G11587" s="3">
        <v>2.3080609999999999</v>
      </c>
      <c r="H11587" s="3">
        <v>0.47792180000000001</v>
      </c>
    </row>
    <row r="11588" spans="1:8">
      <c r="A11588" s="3" t="s">
        <v>59</v>
      </c>
      <c r="B11588" s="3">
        <v>2010</v>
      </c>
      <c r="C11588" s="3">
        <v>946</v>
      </c>
      <c r="E11588" s="3">
        <v>-8.1682959000000004</v>
      </c>
      <c r="F11588" s="3">
        <v>27.990005</v>
      </c>
      <c r="G11588" s="3">
        <v>2.3941979999999998</v>
      </c>
      <c r="H11588" s="3">
        <v>0.50359580000000004</v>
      </c>
    </row>
    <row r="11589" spans="1:8">
      <c r="A11589" s="3" t="s">
        <v>59</v>
      </c>
      <c r="B11589" s="3">
        <v>2010</v>
      </c>
      <c r="C11589" s="3">
        <v>946</v>
      </c>
      <c r="E11589" s="3">
        <v>-8.1682959000000004</v>
      </c>
      <c r="F11589" s="3">
        <v>27.990005</v>
      </c>
      <c r="G11589" s="3">
        <v>2.9589789999999998</v>
      </c>
      <c r="H11589" s="3">
        <v>0.92160560000000002</v>
      </c>
    </row>
    <row r="11590" spans="1:8">
      <c r="A11590" s="3" t="s">
        <v>59</v>
      </c>
      <c r="B11590" s="3">
        <v>2010</v>
      </c>
      <c r="C11590" s="3">
        <v>946</v>
      </c>
      <c r="E11590" s="3">
        <v>-8.1682959000000004</v>
      </c>
      <c r="F11590" s="3">
        <v>27.990005</v>
      </c>
      <c r="G11590" s="3">
        <v>2.841091</v>
      </c>
      <c r="H11590" s="3">
        <v>0.99974909999999995</v>
      </c>
    </row>
    <row r="11591" spans="1:8">
      <c r="A11591" s="3" t="s">
        <v>59</v>
      </c>
      <c r="B11591" s="3">
        <v>2010</v>
      </c>
      <c r="C11591" s="3">
        <v>946</v>
      </c>
      <c r="E11591" s="3">
        <v>-8.1682959000000004</v>
      </c>
      <c r="F11591" s="3">
        <v>27.990005</v>
      </c>
      <c r="G11591" s="3">
        <v>2.8839480000000002</v>
      </c>
      <c r="H11591" s="3">
        <v>1.0549930000000001</v>
      </c>
    </row>
    <row r="11592" spans="1:8">
      <c r="A11592" s="3" t="s">
        <v>59</v>
      </c>
      <c r="B11592" s="3">
        <v>2010</v>
      </c>
      <c r="C11592" s="3">
        <v>946</v>
      </c>
      <c r="E11592" s="3">
        <v>-8.1682959000000004</v>
      </c>
      <c r="F11592" s="3">
        <v>27.990005</v>
      </c>
      <c r="G11592" s="3">
        <v>2.8764180000000001</v>
      </c>
      <c r="H11592" s="3">
        <v>1.0406690000000001</v>
      </c>
    </row>
    <row r="11593" spans="1:8">
      <c r="A11593" s="3" t="s">
        <v>59</v>
      </c>
      <c r="B11593" s="3">
        <v>2010</v>
      </c>
      <c r="C11593" s="3">
        <v>946</v>
      </c>
      <c r="E11593" s="3">
        <v>-8.1682959000000004</v>
      </c>
      <c r="F11593" s="3">
        <v>27.990005</v>
      </c>
      <c r="G11593" s="3">
        <v>2.7107869999999998</v>
      </c>
      <c r="H11593" s="3">
        <v>1.2006289999999999</v>
      </c>
    </row>
    <row r="11594" spans="1:8">
      <c r="A11594" s="3" t="s">
        <v>59</v>
      </c>
      <c r="B11594" s="3">
        <v>2011</v>
      </c>
      <c r="C11594" s="3">
        <v>946</v>
      </c>
      <c r="E11594" s="3">
        <v>-5.2120457</v>
      </c>
      <c r="F11594" s="3">
        <v>36.209018999999998</v>
      </c>
      <c r="G11594" s="3">
        <v>3.3579240000000001</v>
      </c>
      <c r="H11594" s="3">
        <v>1.2341679999999999</v>
      </c>
    </row>
    <row r="11595" spans="1:8">
      <c r="A11595" s="3" t="s">
        <v>59</v>
      </c>
      <c r="B11595" s="3">
        <v>2011</v>
      </c>
      <c r="C11595" s="3">
        <v>946</v>
      </c>
      <c r="E11595" s="3">
        <v>-5.2120457</v>
      </c>
      <c r="F11595" s="3">
        <v>36.209018999999998</v>
      </c>
      <c r="G11595" s="3">
        <v>3.3240029999999998</v>
      </c>
      <c r="H11595" s="3">
        <v>-1.4006829999999999</v>
      </c>
    </row>
    <row r="11596" spans="1:8">
      <c r="A11596" s="3" t="s">
        <v>59</v>
      </c>
      <c r="B11596" s="3">
        <v>2011</v>
      </c>
      <c r="C11596" s="3">
        <v>946</v>
      </c>
      <c r="E11596" s="3">
        <v>-5.2120457</v>
      </c>
      <c r="F11596" s="3">
        <v>36.209018999999998</v>
      </c>
      <c r="G11596" s="3">
        <v>3.5844</v>
      </c>
      <c r="H11596" s="3">
        <v>-0.62101969999999995</v>
      </c>
    </row>
    <row r="11597" spans="1:8">
      <c r="A11597" s="3" t="s">
        <v>59</v>
      </c>
      <c r="B11597" s="3">
        <v>2011</v>
      </c>
      <c r="C11597" s="3">
        <v>946</v>
      </c>
      <c r="E11597" s="3">
        <v>-5.2120457</v>
      </c>
      <c r="F11597" s="3">
        <v>36.209018999999998</v>
      </c>
      <c r="G11597" s="3">
        <v>3.3791000000000002</v>
      </c>
      <c r="H11597" s="3">
        <v>-1.6400950000000001</v>
      </c>
    </row>
    <row r="11598" spans="1:8">
      <c r="A11598" s="3" t="s">
        <v>59</v>
      </c>
      <c r="B11598" s="3">
        <v>2011</v>
      </c>
      <c r="C11598" s="3">
        <v>946</v>
      </c>
      <c r="E11598" s="3">
        <v>-5.2120457</v>
      </c>
      <c r="F11598" s="3">
        <v>36.209018999999998</v>
      </c>
      <c r="G11598" s="3">
        <v>3.7836349999999999</v>
      </c>
      <c r="H11598" s="3">
        <v>-0.45609420000000001</v>
      </c>
    </row>
    <row r="11599" spans="1:8">
      <c r="A11599" s="3" t="s">
        <v>59</v>
      </c>
      <c r="B11599" s="3">
        <v>2011</v>
      </c>
      <c r="C11599" s="3">
        <v>946</v>
      </c>
      <c r="E11599" s="3">
        <v>-5.2120457</v>
      </c>
      <c r="F11599" s="3">
        <v>36.209018999999998</v>
      </c>
      <c r="G11599" s="3">
        <v>3.8052130000000002</v>
      </c>
      <c r="H11599" s="3">
        <v>-0.49524309999999999</v>
      </c>
    </row>
    <row r="11600" spans="1:8">
      <c r="A11600" s="3" t="s">
        <v>59</v>
      </c>
      <c r="B11600" s="3">
        <v>2011</v>
      </c>
      <c r="C11600" s="3">
        <v>946</v>
      </c>
      <c r="E11600" s="3">
        <v>-5.2120457</v>
      </c>
      <c r="F11600" s="3">
        <v>36.209018999999998</v>
      </c>
      <c r="G11600" s="3">
        <v>3.803131</v>
      </c>
      <c r="H11600" s="3">
        <v>-0.24012539999999999</v>
      </c>
    </row>
    <row r="11601" spans="1:8">
      <c r="A11601" s="3" t="s">
        <v>59</v>
      </c>
      <c r="B11601" s="3">
        <v>2011</v>
      </c>
      <c r="C11601" s="3">
        <v>946</v>
      </c>
      <c r="E11601" s="3">
        <v>-5.2120457</v>
      </c>
      <c r="F11601" s="3">
        <v>36.209018999999998</v>
      </c>
      <c r="G11601" s="3">
        <v>3.6911160000000001</v>
      </c>
      <c r="H11601" s="3">
        <v>-0.19334270000000001</v>
      </c>
    </row>
    <row r="11602" spans="1:8">
      <c r="A11602" s="3" t="s">
        <v>59</v>
      </c>
      <c r="B11602" s="3">
        <v>2011</v>
      </c>
      <c r="C11602" s="3">
        <v>946</v>
      </c>
      <c r="E11602" s="3">
        <v>-5.2120457</v>
      </c>
      <c r="F11602" s="3">
        <v>36.209018999999998</v>
      </c>
      <c r="G11602" s="3">
        <v>3.33446</v>
      </c>
      <c r="H11602" s="3">
        <v>-0.12708910000000001</v>
      </c>
    </row>
    <row r="11603" spans="1:8">
      <c r="A11603" s="3" t="s">
        <v>59</v>
      </c>
      <c r="B11603" s="3">
        <v>2011</v>
      </c>
      <c r="C11603" s="3">
        <v>946</v>
      </c>
      <c r="E11603" s="3">
        <v>-5.2120457</v>
      </c>
      <c r="F11603" s="3">
        <v>36.209018999999998</v>
      </c>
      <c r="G11603" s="3">
        <v>3.285714</v>
      </c>
      <c r="H11603" s="3">
        <v>-2.6537999999999999E-2</v>
      </c>
    </row>
    <row r="11604" spans="1:8">
      <c r="A11604" s="3" t="s">
        <v>59</v>
      </c>
      <c r="B11604" s="3">
        <v>2011</v>
      </c>
      <c r="C11604" s="3">
        <v>946</v>
      </c>
      <c r="E11604" s="3">
        <v>-5.2120457</v>
      </c>
      <c r="F11604" s="3">
        <v>36.209018999999998</v>
      </c>
      <c r="G11604" s="3">
        <v>3.0766279999999999</v>
      </c>
      <c r="H11604" s="3">
        <v>-3.5793999999999999E-3</v>
      </c>
    </row>
    <row r="11605" spans="1:8">
      <c r="A11605" s="3" t="s">
        <v>59</v>
      </c>
      <c r="B11605" s="3">
        <v>2011</v>
      </c>
      <c r="C11605" s="3">
        <v>946</v>
      </c>
      <c r="E11605" s="3">
        <v>-5.2120457</v>
      </c>
      <c r="F11605" s="3">
        <v>36.209018999999998</v>
      </c>
      <c r="G11605" s="3">
        <v>2.6020089999999998</v>
      </c>
      <c r="H11605" s="3">
        <v>8.5192500000000004E-2</v>
      </c>
    </row>
    <row r="11606" spans="1:8">
      <c r="A11606" s="3" t="s">
        <v>59</v>
      </c>
      <c r="B11606" s="3">
        <v>2012</v>
      </c>
      <c r="C11606" s="3">
        <v>946</v>
      </c>
      <c r="E11606" s="3">
        <v>-7.2475909999999999</v>
      </c>
      <c r="F11606" s="3">
        <v>37.133586999999999</v>
      </c>
      <c r="G11606" s="3">
        <v>3.3494619999999999</v>
      </c>
      <c r="H11606" s="3">
        <v>0.1199486</v>
      </c>
    </row>
    <row r="11607" spans="1:8">
      <c r="A11607" s="3" t="s">
        <v>59</v>
      </c>
      <c r="B11607" s="3">
        <v>2012</v>
      </c>
      <c r="C11607" s="3">
        <v>946</v>
      </c>
      <c r="E11607" s="3">
        <v>-7.2475909999999999</v>
      </c>
      <c r="F11607" s="3">
        <v>37.133586999999999</v>
      </c>
      <c r="G11607" s="3">
        <v>3.2919860000000001</v>
      </c>
      <c r="H11607" s="3">
        <v>-0.28658080000000002</v>
      </c>
    </row>
    <row r="11608" spans="1:8">
      <c r="A11608" s="3" t="s">
        <v>59</v>
      </c>
      <c r="B11608" s="3">
        <v>2012</v>
      </c>
      <c r="C11608" s="3">
        <v>946</v>
      </c>
      <c r="E11608" s="3">
        <v>-7.2475909999999999</v>
      </c>
      <c r="F11608" s="3">
        <v>37.133586999999999</v>
      </c>
      <c r="G11608" s="3">
        <v>3.152914</v>
      </c>
      <c r="H11608" s="3">
        <v>-0.271397</v>
      </c>
    </row>
    <row r="11609" spans="1:8">
      <c r="A11609" s="3" t="s">
        <v>59</v>
      </c>
      <c r="B11609" s="3">
        <v>2012</v>
      </c>
      <c r="C11609" s="3">
        <v>946</v>
      </c>
      <c r="E11609" s="3">
        <v>-7.2475909999999999</v>
      </c>
      <c r="F11609" s="3">
        <v>37.133586999999999</v>
      </c>
      <c r="G11609" s="3">
        <v>3.191513</v>
      </c>
      <c r="H11609" s="3">
        <v>-0.1674419</v>
      </c>
    </row>
    <row r="11610" spans="1:8">
      <c r="A11610" s="3" t="s">
        <v>59</v>
      </c>
      <c r="B11610" s="3">
        <v>2012</v>
      </c>
      <c r="C11610" s="3">
        <v>946</v>
      </c>
      <c r="E11610" s="3">
        <v>-7.2475909999999999</v>
      </c>
      <c r="F11610" s="3">
        <v>37.133586999999999</v>
      </c>
      <c r="G11610" s="3">
        <v>3.2603840000000002</v>
      </c>
      <c r="H11610" s="3">
        <v>-0.75645850000000003</v>
      </c>
    </row>
    <row r="11611" spans="1:8">
      <c r="A11611" s="3" t="s">
        <v>59</v>
      </c>
      <c r="B11611" s="3">
        <v>2012</v>
      </c>
      <c r="C11611" s="3">
        <v>946</v>
      </c>
      <c r="E11611" s="3">
        <v>-7.2475909999999999</v>
      </c>
      <c r="F11611" s="3">
        <v>37.133586999999999</v>
      </c>
      <c r="G11611" s="3">
        <v>3.1236380000000001</v>
      </c>
      <c r="H11611" s="3">
        <v>-0.84756140000000002</v>
      </c>
    </row>
    <row r="11612" spans="1:8">
      <c r="A11612" s="3" t="s">
        <v>59</v>
      </c>
      <c r="B11612" s="3">
        <v>2012</v>
      </c>
      <c r="C11612" s="3">
        <v>946</v>
      </c>
      <c r="E11612" s="3">
        <v>-7.2475909999999999</v>
      </c>
      <c r="F11612" s="3">
        <v>37.133586999999999</v>
      </c>
      <c r="G11612" s="3">
        <v>3.023638</v>
      </c>
      <c r="H11612" s="3">
        <v>-1.0161290000000001</v>
      </c>
    </row>
    <row r="11613" spans="1:8">
      <c r="A11613" s="3" t="s">
        <v>59</v>
      </c>
      <c r="B11613" s="3">
        <v>2012</v>
      </c>
      <c r="C11613" s="3">
        <v>946</v>
      </c>
      <c r="E11613" s="3">
        <v>-7.2475909999999999</v>
      </c>
      <c r="F11613" s="3">
        <v>37.133586999999999</v>
      </c>
      <c r="G11613" s="3">
        <v>2.943676</v>
      </c>
      <c r="H11613" s="3">
        <v>-0.78916470000000005</v>
      </c>
    </row>
    <row r="11614" spans="1:8">
      <c r="A11614" s="3" t="s">
        <v>59</v>
      </c>
      <c r="B11614" s="3">
        <v>2012</v>
      </c>
      <c r="C11614" s="3">
        <v>946</v>
      </c>
      <c r="D11614" s="3">
        <v>4.6909375000000004</v>
      </c>
      <c r="E11614" s="3">
        <v>-7.2475909999999999</v>
      </c>
      <c r="F11614" s="3">
        <v>37.133586999999999</v>
      </c>
      <c r="G11614" s="3">
        <v>2.8382589999999999</v>
      </c>
      <c r="H11614" s="3">
        <v>-0.62558670000000005</v>
      </c>
    </row>
    <row r="11615" spans="1:8">
      <c r="A11615" s="3" t="s">
        <v>59</v>
      </c>
      <c r="B11615" s="3">
        <v>2012</v>
      </c>
      <c r="C11615" s="3">
        <v>946</v>
      </c>
      <c r="D11615" s="3">
        <v>4.4523042999999998</v>
      </c>
      <c r="E11615" s="3">
        <v>-7.2475909999999999</v>
      </c>
      <c r="F11615" s="3">
        <v>37.133586999999999</v>
      </c>
      <c r="G11615" s="3">
        <v>2.794111</v>
      </c>
      <c r="H11615" s="3">
        <v>-0.71549079999999998</v>
      </c>
    </row>
    <row r="11616" spans="1:8">
      <c r="A11616" s="3" t="s">
        <v>59</v>
      </c>
      <c r="B11616" s="3">
        <v>2012</v>
      </c>
      <c r="C11616" s="3">
        <v>946</v>
      </c>
      <c r="D11616" s="3">
        <v>4.1215454999999999</v>
      </c>
      <c r="E11616" s="3">
        <v>-7.2475909999999999</v>
      </c>
      <c r="F11616" s="3">
        <v>37.133586999999999</v>
      </c>
      <c r="G11616" s="3">
        <v>2.8497690000000002</v>
      </c>
      <c r="H11616" s="3">
        <v>-0.71400490000000005</v>
      </c>
    </row>
    <row r="11617" spans="1:8">
      <c r="A11617" s="3" t="s">
        <v>59</v>
      </c>
      <c r="B11617" s="3">
        <v>2012</v>
      </c>
      <c r="C11617" s="3">
        <v>946</v>
      </c>
      <c r="D11617" s="3">
        <v>4.0013810000000003</v>
      </c>
      <c r="E11617" s="3">
        <v>-7.2475909999999999</v>
      </c>
      <c r="F11617" s="3">
        <v>37.133586999999999</v>
      </c>
      <c r="G11617" s="3">
        <v>2.9804940000000002</v>
      </c>
      <c r="H11617" s="3">
        <v>-0.78898710000000005</v>
      </c>
    </row>
    <row r="11618" spans="1:8">
      <c r="A11618" s="3" t="s">
        <v>59</v>
      </c>
      <c r="B11618" s="3">
        <v>2013</v>
      </c>
      <c r="C11618" s="3">
        <v>946</v>
      </c>
      <c r="D11618" s="3">
        <v>3.9809999999999999</v>
      </c>
      <c r="E11618" s="3">
        <v>-1.1539455999999999</v>
      </c>
      <c r="F11618" s="3">
        <v>39.700747999999997</v>
      </c>
      <c r="G11618" s="3">
        <v>3.2951679999999999</v>
      </c>
      <c r="H11618" s="3">
        <v>-0.79636410000000002</v>
      </c>
    </row>
    <row r="11619" spans="1:8">
      <c r="A11619" s="3" t="s">
        <v>59</v>
      </c>
      <c r="B11619" s="3">
        <v>2013</v>
      </c>
      <c r="C11619" s="3">
        <v>946</v>
      </c>
      <c r="D11619" s="3">
        <v>4.0561499999999997</v>
      </c>
      <c r="E11619" s="3">
        <v>-1.1539455999999999</v>
      </c>
      <c r="F11619" s="3">
        <v>39.700747999999997</v>
      </c>
      <c r="G11619" s="3">
        <v>3.4097149999999998</v>
      </c>
      <c r="H11619" s="3">
        <v>-1.228631</v>
      </c>
    </row>
    <row r="11620" spans="1:8">
      <c r="A11620" s="3" t="s">
        <v>59</v>
      </c>
      <c r="B11620" s="3">
        <v>2013</v>
      </c>
      <c r="C11620" s="3">
        <v>946</v>
      </c>
      <c r="D11620" s="3">
        <v>4.0347619000000003</v>
      </c>
      <c r="E11620" s="3">
        <v>-1.1539455999999999</v>
      </c>
      <c r="F11620" s="3">
        <v>39.700747999999997</v>
      </c>
      <c r="G11620" s="3">
        <v>3.60826</v>
      </c>
      <c r="H11620" s="3">
        <v>-1.200763</v>
      </c>
    </row>
    <row r="11621" spans="1:8">
      <c r="A11621" s="3" t="s">
        <v>59</v>
      </c>
      <c r="B11621" s="3">
        <v>2013</v>
      </c>
      <c r="C11621" s="3">
        <v>946</v>
      </c>
      <c r="D11621" s="3">
        <v>3.8224999999999998</v>
      </c>
      <c r="E11621" s="3">
        <v>-1.1539455999999999</v>
      </c>
      <c r="F11621" s="3">
        <v>39.700747999999997</v>
      </c>
      <c r="G11621" s="3">
        <v>3.621559</v>
      </c>
      <c r="H11621" s="3">
        <v>-1.1572629999999999</v>
      </c>
    </row>
    <row r="11622" spans="1:8">
      <c r="A11622" s="3" t="s">
        <v>59</v>
      </c>
      <c r="B11622" s="3">
        <v>2013</v>
      </c>
      <c r="C11622" s="3">
        <v>946</v>
      </c>
      <c r="D11622" s="3">
        <v>3.7320000000000002</v>
      </c>
      <c r="E11622" s="3">
        <v>-1.1539455999999999</v>
      </c>
      <c r="F11622" s="3">
        <v>39.700747999999997</v>
      </c>
      <c r="G11622" s="3">
        <v>3.5403020000000001</v>
      </c>
      <c r="H11622" s="3">
        <v>-1.0153829999999999</v>
      </c>
    </row>
    <row r="11623" spans="1:8">
      <c r="A11623" s="3" t="s">
        <v>59</v>
      </c>
      <c r="B11623" s="3">
        <v>2013</v>
      </c>
      <c r="C11623" s="3">
        <v>946</v>
      </c>
      <c r="D11623" s="3">
        <v>3.7320000000000002</v>
      </c>
      <c r="E11623" s="3">
        <v>-1.1539455999999999</v>
      </c>
      <c r="F11623" s="3">
        <v>39.700747999999997</v>
      </c>
      <c r="G11623" s="3">
        <v>3.6011419999999998</v>
      </c>
      <c r="H11623" s="3">
        <v>-1.0707519999999999</v>
      </c>
    </row>
    <row r="11624" spans="1:8">
      <c r="A11624" s="3" t="s">
        <v>59</v>
      </c>
      <c r="B11624" s="3">
        <v>2013</v>
      </c>
      <c r="C11624" s="3">
        <v>946</v>
      </c>
      <c r="D11624" s="3">
        <v>3.7320000000000002</v>
      </c>
      <c r="E11624" s="3">
        <v>-1.1539455999999999</v>
      </c>
      <c r="F11624" s="3">
        <v>39.700747999999997</v>
      </c>
      <c r="G11624" s="3">
        <v>3.4899529999999999</v>
      </c>
      <c r="H11624" s="3">
        <v>-1.0986290000000001</v>
      </c>
    </row>
    <row r="11625" spans="1:8">
      <c r="A11625" s="3" t="s">
        <v>59</v>
      </c>
      <c r="B11625" s="3">
        <v>2013</v>
      </c>
      <c r="C11625" s="3">
        <v>946</v>
      </c>
      <c r="D11625" s="3">
        <v>3.8093181999999999</v>
      </c>
      <c r="E11625" s="3">
        <v>-1.1539455999999999</v>
      </c>
      <c r="F11625" s="3">
        <v>39.700747999999997</v>
      </c>
      <c r="G11625" s="3">
        <v>3.4613700000000001</v>
      </c>
      <c r="H11625" s="3">
        <v>-0.82261960000000001</v>
      </c>
    </row>
    <row r="11626" spans="1:8">
      <c r="A11626" s="3" t="s">
        <v>59</v>
      </c>
      <c r="B11626" s="3">
        <v>2013</v>
      </c>
      <c r="C11626" s="3">
        <v>946</v>
      </c>
      <c r="D11626" s="3">
        <v>3.9709048</v>
      </c>
      <c r="E11626" s="3">
        <v>-1.1539455999999999</v>
      </c>
      <c r="F11626" s="3">
        <v>39.700747999999997</v>
      </c>
      <c r="G11626" s="3">
        <v>3.563053</v>
      </c>
      <c r="H11626" s="3">
        <v>-0.87171529999999997</v>
      </c>
    </row>
    <row r="11627" spans="1:8">
      <c r="A11627" s="3" t="s">
        <v>59</v>
      </c>
      <c r="B11627" s="3">
        <v>2013</v>
      </c>
      <c r="C11627" s="3">
        <v>946</v>
      </c>
      <c r="D11627" s="3">
        <v>3.9739564999999999</v>
      </c>
      <c r="E11627" s="3">
        <v>-1.1539455999999999</v>
      </c>
      <c r="F11627" s="3">
        <v>39.700747999999997</v>
      </c>
      <c r="G11627" s="3">
        <v>3.563053</v>
      </c>
      <c r="H11627" s="3">
        <v>-0.84582840000000004</v>
      </c>
    </row>
    <row r="11628" spans="1:8">
      <c r="A11628" s="3" t="s">
        <v>59</v>
      </c>
      <c r="B11628" s="3">
        <v>2013</v>
      </c>
      <c r="C11628" s="3">
        <v>946</v>
      </c>
      <c r="D11628" s="3">
        <v>3.7971905000000001</v>
      </c>
      <c r="E11628" s="3">
        <v>-1.1539455999999999</v>
      </c>
      <c r="F11628" s="3">
        <v>39.700747999999997</v>
      </c>
      <c r="G11628" s="3">
        <v>3.563053</v>
      </c>
      <c r="H11628" s="3">
        <v>-0.84582840000000004</v>
      </c>
    </row>
    <row r="11629" spans="1:8">
      <c r="A11629" s="3" t="s">
        <v>59</v>
      </c>
      <c r="B11629" s="3">
        <v>2013</v>
      </c>
      <c r="C11629" s="3">
        <v>946</v>
      </c>
      <c r="D11629" s="3">
        <v>3.6685455</v>
      </c>
      <c r="E11629" s="3">
        <v>-1.1539455999999999</v>
      </c>
      <c r="F11629" s="3">
        <v>39.700747999999997</v>
      </c>
      <c r="G11629" s="3">
        <v>3.563053</v>
      </c>
      <c r="H11629" s="3">
        <v>-0.84582840000000004</v>
      </c>
    </row>
    <row r="11630" spans="1:8">
      <c r="A11630" s="3" t="s">
        <v>59</v>
      </c>
      <c r="B11630" s="3">
        <v>2014</v>
      </c>
      <c r="C11630" s="3">
        <v>946</v>
      </c>
      <c r="D11630" s="3">
        <v>3.4696522000000001</v>
      </c>
      <c r="E11630" s="3">
        <v>-0.88618403999999995</v>
      </c>
      <c r="F11630" s="3">
        <v>38.670532000000001</v>
      </c>
      <c r="G11630" s="3">
        <v>4.198944</v>
      </c>
      <c r="H11630" s="3">
        <v>-0.84582840000000004</v>
      </c>
    </row>
    <row r="11631" spans="1:8">
      <c r="A11631" s="3" t="s">
        <v>59</v>
      </c>
      <c r="B11631" s="3">
        <v>2014</v>
      </c>
      <c r="C11631" s="3">
        <v>946</v>
      </c>
      <c r="D11631" s="3">
        <v>3.4</v>
      </c>
      <c r="E11631" s="3">
        <v>-0.88618403999999995</v>
      </c>
      <c r="F11631" s="3">
        <v>38.670532000000001</v>
      </c>
      <c r="G11631" s="3">
        <v>4.1189980000000004</v>
      </c>
      <c r="H11631" s="3">
        <v>-1.6028100000000001</v>
      </c>
    </row>
    <row r="11632" spans="1:8">
      <c r="A11632" s="3" t="s">
        <v>59</v>
      </c>
      <c r="B11632" s="3">
        <v>2014</v>
      </c>
      <c r="C11632" s="3">
        <v>946</v>
      </c>
      <c r="D11632" s="3">
        <v>3.4</v>
      </c>
      <c r="E11632" s="3">
        <v>-0.88618403999999995</v>
      </c>
      <c r="F11632" s="3">
        <v>38.670532000000001</v>
      </c>
      <c r="G11632" s="3">
        <v>4.0206619999999997</v>
      </c>
      <c r="H11632" s="3">
        <v>-1.5745560000000001</v>
      </c>
    </row>
    <row r="11633" spans="1:8">
      <c r="A11633" s="3" t="s">
        <v>59</v>
      </c>
      <c r="B11633" s="3">
        <v>2014</v>
      </c>
      <c r="C11633" s="3">
        <v>946</v>
      </c>
      <c r="D11633" s="3">
        <v>3.4</v>
      </c>
      <c r="E11633" s="3">
        <v>-0.88618403999999995</v>
      </c>
      <c r="F11633" s="3">
        <v>38.670532000000001</v>
      </c>
      <c r="G11633" s="3">
        <v>3.9277470000000001</v>
      </c>
      <c r="H11633" s="3">
        <v>-1.5137100000000001</v>
      </c>
    </row>
    <row r="11634" spans="1:8">
      <c r="A11634" s="3" t="s">
        <v>59</v>
      </c>
      <c r="B11634" s="3">
        <v>2014</v>
      </c>
      <c r="C11634" s="3">
        <v>946</v>
      </c>
      <c r="D11634" s="3">
        <v>3.4</v>
      </c>
      <c r="E11634" s="3">
        <v>-0.88618403999999995</v>
      </c>
      <c r="F11634" s="3">
        <v>38.670532000000001</v>
      </c>
      <c r="G11634" s="3">
        <v>3.8277510000000001</v>
      </c>
      <c r="H11634" s="3">
        <v>-0.93074889999999999</v>
      </c>
    </row>
    <row r="11635" spans="1:8">
      <c r="A11635" s="3" t="s">
        <v>59</v>
      </c>
      <c r="B11635" s="3">
        <v>2014</v>
      </c>
      <c r="C11635" s="3">
        <v>946</v>
      </c>
      <c r="D11635" s="3">
        <v>3.4</v>
      </c>
      <c r="E11635" s="3">
        <v>-0.88618403999999995</v>
      </c>
      <c r="F11635" s="3">
        <v>38.670532000000001</v>
      </c>
      <c r="G11635" s="3">
        <v>3.6929289999999999</v>
      </c>
      <c r="H11635" s="3">
        <v>-0.81287209999999999</v>
      </c>
    </row>
    <row r="11636" spans="1:8">
      <c r="A11636" s="3" t="s">
        <v>59</v>
      </c>
      <c r="B11636" s="3">
        <v>2014</v>
      </c>
      <c r="C11636" s="3">
        <v>946</v>
      </c>
      <c r="D11636" s="3">
        <v>3.4</v>
      </c>
      <c r="E11636" s="3">
        <v>-0.88618403999999995</v>
      </c>
      <c r="F11636" s="3">
        <v>38.670532000000001</v>
      </c>
      <c r="G11636" s="3">
        <v>3.7221929999999999</v>
      </c>
      <c r="H11636" s="3">
        <v>-0.78880340000000004</v>
      </c>
    </row>
    <row r="11637" spans="1:8">
      <c r="A11637" s="3" t="s">
        <v>59</v>
      </c>
      <c r="B11637" s="3">
        <v>2014</v>
      </c>
      <c r="C11637" s="3">
        <v>946</v>
      </c>
      <c r="D11637" s="3">
        <v>3.4</v>
      </c>
      <c r="E11637" s="3">
        <v>-0.88618403999999995</v>
      </c>
      <c r="F11637" s="3">
        <v>38.670532000000001</v>
      </c>
      <c r="G11637" s="3">
        <v>3.5705680000000002</v>
      </c>
      <c r="H11637" s="3">
        <v>-0.6020645</v>
      </c>
    </row>
    <row r="11638" spans="1:8">
      <c r="A11638" s="3" t="s">
        <v>59</v>
      </c>
      <c r="B11638" s="3">
        <v>2014</v>
      </c>
      <c r="C11638" s="3">
        <v>946</v>
      </c>
      <c r="D11638" s="3">
        <v>3.4</v>
      </c>
      <c r="E11638" s="3">
        <v>-0.88618403999999995</v>
      </c>
      <c r="F11638" s="3">
        <v>38.670532000000001</v>
      </c>
      <c r="G11638" s="3">
        <v>3.4810289999999999</v>
      </c>
      <c r="H11638" s="3">
        <v>-0.41254479999999999</v>
      </c>
    </row>
    <row r="11639" spans="1:8">
      <c r="A11639" s="3" t="s">
        <v>59</v>
      </c>
      <c r="B11639" s="3">
        <v>2014</v>
      </c>
      <c r="C11639" s="3">
        <v>946</v>
      </c>
      <c r="D11639" s="3">
        <v>3.4</v>
      </c>
      <c r="E11639" s="3">
        <v>-0.88618403999999995</v>
      </c>
      <c r="F11639" s="3">
        <v>38.670532000000001</v>
      </c>
      <c r="G11639" s="3">
        <v>3.399756</v>
      </c>
      <c r="H11639" s="3">
        <v>-0.42251050000000001</v>
      </c>
    </row>
    <row r="11640" spans="1:8">
      <c r="A11640" s="3" t="s">
        <v>59</v>
      </c>
      <c r="B11640" s="3">
        <v>2014</v>
      </c>
      <c r="C11640" s="3">
        <v>946</v>
      </c>
      <c r="D11640" s="3">
        <v>3.4</v>
      </c>
      <c r="E11640" s="3">
        <v>-0.88618403999999995</v>
      </c>
      <c r="F11640" s="3">
        <v>38.670532000000001</v>
      </c>
      <c r="G11640" s="3">
        <v>3.1998350000000002</v>
      </c>
      <c r="H11640" s="3">
        <v>-0.36361100000000002</v>
      </c>
    </row>
    <row r="11641" spans="1:8">
      <c r="A11641" s="3" t="s">
        <v>59</v>
      </c>
      <c r="B11641" s="3">
        <v>2014</v>
      </c>
      <c r="C11641" s="3">
        <v>946</v>
      </c>
      <c r="D11641" s="3">
        <v>3.4</v>
      </c>
      <c r="E11641" s="3">
        <v>-0.88618403999999995</v>
      </c>
      <c r="F11641" s="3">
        <v>38.670532000000001</v>
      </c>
      <c r="G11641" s="3">
        <v>3.121483</v>
      </c>
      <c r="H11641" s="3">
        <v>-0.2836823</v>
      </c>
    </row>
    <row r="11642" spans="1:8">
      <c r="A11642" s="3" t="s">
        <v>59</v>
      </c>
      <c r="B11642" s="3">
        <v>2015</v>
      </c>
      <c r="C11642" s="3">
        <v>946</v>
      </c>
      <c r="D11642" s="3">
        <v>1.5256818000000001</v>
      </c>
      <c r="E11642" s="3">
        <v>1.0007131</v>
      </c>
      <c r="F11642" s="3">
        <v>40.526169000000003</v>
      </c>
      <c r="G11642" s="3">
        <v>3.6256059999999999</v>
      </c>
      <c r="H11642" s="3">
        <v>-0.21102609999999999</v>
      </c>
    </row>
    <row r="11643" spans="1:8">
      <c r="A11643" s="3" t="s">
        <v>59</v>
      </c>
      <c r="B11643" s="3">
        <v>2015</v>
      </c>
      <c r="C11643" s="3">
        <v>946</v>
      </c>
      <c r="D11643" s="3">
        <v>1.0182</v>
      </c>
      <c r="E11643" s="3">
        <v>1.0007131</v>
      </c>
      <c r="F11643" s="3">
        <v>40.526169000000003</v>
      </c>
      <c r="G11643" s="3">
        <v>3.483158</v>
      </c>
      <c r="H11643" s="3">
        <v>-0.99323240000000002</v>
      </c>
    </row>
    <row r="11644" spans="1:8">
      <c r="A11644" s="3" t="s">
        <v>59</v>
      </c>
      <c r="B11644" s="3">
        <v>2015</v>
      </c>
      <c r="C11644" s="3">
        <v>946</v>
      </c>
      <c r="D11644" s="3">
        <v>0.68645455</v>
      </c>
      <c r="E11644" s="3">
        <v>1.0007131</v>
      </c>
      <c r="F11644" s="3">
        <v>40.526169000000003</v>
      </c>
      <c r="G11644" s="3">
        <v>3.4152979999999999</v>
      </c>
      <c r="H11644" s="3">
        <v>-0.96097220000000005</v>
      </c>
    </row>
    <row r="11645" spans="1:8">
      <c r="A11645" s="3" t="s">
        <v>59</v>
      </c>
      <c r="B11645" s="3">
        <v>2015</v>
      </c>
      <c r="C11645" s="3">
        <v>946</v>
      </c>
      <c r="D11645" s="3">
        <v>0.73699999999999999</v>
      </c>
      <c r="E11645" s="3">
        <v>1.0007131</v>
      </c>
      <c r="F11645" s="3">
        <v>40.526169000000003</v>
      </c>
      <c r="G11645" s="3">
        <v>3.358797</v>
      </c>
      <c r="H11645" s="3">
        <v>-0.64673709999999995</v>
      </c>
    </row>
    <row r="11646" spans="1:8">
      <c r="A11646" s="3" t="s">
        <v>59</v>
      </c>
      <c r="B11646" s="3">
        <v>2015</v>
      </c>
      <c r="C11646" s="3">
        <v>946</v>
      </c>
      <c r="D11646" s="3">
        <v>1.0216190000000001</v>
      </c>
      <c r="E11646" s="3">
        <v>1.0007131</v>
      </c>
      <c r="F11646" s="3">
        <v>40.526169000000003</v>
      </c>
      <c r="G11646" s="3">
        <v>3.178852</v>
      </c>
      <c r="H11646" s="3">
        <v>-0.55089290000000002</v>
      </c>
    </row>
    <row r="11647" spans="1:8">
      <c r="A11647" s="3" t="s">
        <v>59</v>
      </c>
      <c r="B11647" s="3">
        <v>2015</v>
      </c>
      <c r="C11647" s="3">
        <v>946</v>
      </c>
      <c r="D11647" s="3">
        <v>1.052</v>
      </c>
      <c r="E11647" s="3">
        <v>1.0007131</v>
      </c>
      <c r="F11647" s="3">
        <v>40.526169000000003</v>
      </c>
      <c r="G11647" s="3">
        <v>3.1785190000000001</v>
      </c>
      <c r="H11647" s="3">
        <v>-0.13957410000000001</v>
      </c>
    </row>
    <row r="11648" spans="1:8">
      <c r="A11648" s="3" t="s">
        <v>59</v>
      </c>
      <c r="B11648" s="3">
        <v>2015</v>
      </c>
      <c r="C11648" s="3">
        <v>946</v>
      </c>
      <c r="D11648" s="3">
        <v>1.052</v>
      </c>
      <c r="E11648" s="3">
        <v>1.0007131</v>
      </c>
      <c r="F11648" s="3">
        <v>40.526169000000003</v>
      </c>
      <c r="G11648" s="3">
        <v>3.2859729999999998</v>
      </c>
      <c r="H11648" s="3">
        <v>-0.17070969999999999</v>
      </c>
    </row>
    <row r="11649" spans="1:8">
      <c r="A11649" s="3" t="s">
        <v>59</v>
      </c>
      <c r="B11649" s="3">
        <v>2015</v>
      </c>
      <c r="C11649" s="3">
        <v>946</v>
      </c>
      <c r="D11649" s="3">
        <v>1.052</v>
      </c>
      <c r="E11649" s="3">
        <v>1.0007131</v>
      </c>
      <c r="F11649" s="3">
        <v>40.526169000000003</v>
      </c>
      <c r="G11649" s="3">
        <v>3.2719230000000001</v>
      </c>
      <c r="H11649" s="3">
        <v>-1.1391099999999999E-2</v>
      </c>
    </row>
    <row r="11650" spans="1:8">
      <c r="A11650" s="3" t="s">
        <v>59</v>
      </c>
      <c r="B11650" s="3">
        <v>2015</v>
      </c>
      <c r="C11650" s="3">
        <v>946</v>
      </c>
      <c r="D11650" s="3">
        <v>1.052</v>
      </c>
      <c r="E11650" s="3">
        <v>1.0007131</v>
      </c>
      <c r="F11650" s="3">
        <v>40.526169000000003</v>
      </c>
      <c r="G11650" s="3">
        <v>3.0409030000000001</v>
      </c>
      <c r="H11650" s="3">
        <v>3.2636699999999998E-2</v>
      </c>
    </row>
    <row r="11651" spans="1:8">
      <c r="A11651" s="3" t="s">
        <v>59</v>
      </c>
      <c r="B11651" s="3">
        <v>2015</v>
      </c>
      <c r="C11651" s="3">
        <v>946</v>
      </c>
      <c r="D11651" s="3">
        <v>1.052</v>
      </c>
      <c r="E11651" s="3">
        <v>1.0007131</v>
      </c>
      <c r="F11651" s="3">
        <v>40.526169000000003</v>
      </c>
      <c r="G11651" s="3">
        <v>3.0502199999999999</v>
      </c>
      <c r="H11651" s="3">
        <v>3.5099499999999999E-2</v>
      </c>
    </row>
    <row r="11652" spans="1:8">
      <c r="A11652" s="3" t="s">
        <v>59</v>
      </c>
      <c r="B11652" s="3">
        <v>2015</v>
      </c>
      <c r="C11652" s="3">
        <v>946</v>
      </c>
      <c r="D11652" s="3">
        <v>1.052</v>
      </c>
      <c r="E11652" s="3">
        <v>1.0007131</v>
      </c>
      <c r="F11652" s="3">
        <v>40.526169000000003</v>
      </c>
      <c r="G11652" s="3">
        <v>2.976861</v>
      </c>
      <c r="H11652" s="3">
        <v>1.6883100000000002E-2</v>
      </c>
    </row>
    <row r="11653" spans="1:8">
      <c r="A11653" s="3" t="s">
        <v>59</v>
      </c>
      <c r="B11653" s="3">
        <v>2015</v>
      </c>
      <c r="C11653" s="3">
        <v>946</v>
      </c>
      <c r="D11653" s="3">
        <v>1.052</v>
      </c>
      <c r="E11653" s="3">
        <v>1.0007131</v>
      </c>
      <c r="F11653" s="3">
        <v>40.526169000000003</v>
      </c>
      <c r="G11653" s="3">
        <v>2.8544369999999999</v>
      </c>
      <c r="H11653" s="3">
        <v>4.3506799999999998E-2</v>
      </c>
    </row>
    <row r="11654" spans="1:8">
      <c r="A11654" s="3" t="s">
        <v>59</v>
      </c>
      <c r="B11654" s="3">
        <v>2016</v>
      </c>
      <c r="C11654" s="3">
        <v>946</v>
      </c>
      <c r="D11654" s="3">
        <v>1.052</v>
      </c>
      <c r="E11654" s="3">
        <v>1.3108086999999999</v>
      </c>
      <c r="F11654" s="3">
        <v>42.681216999999997</v>
      </c>
      <c r="G11654" s="3">
        <v>3.2414260000000001</v>
      </c>
      <c r="H11654" s="3">
        <v>-7.1000599999999997E-2</v>
      </c>
    </row>
    <row r="11655" spans="1:8">
      <c r="A11655" s="3" t="s">
        <v>59</v>
      </c>
      <c r="B11655" s="3">
        <v>2016</v>
      </c>
      <c r="C11655" s="3">
        <v>946</v>
      </c>
      <c r="D11655" s="3">
        <v>1.052</v>
      </c>
      <c r="E11655" s="3">
        <v>1.3108086999999999</v>
      </c>
      <c r="F11655" s="3">
        <v>42.681216999999997</v>
      </c>
      <c r="G11655" s="3">
        <v>3.216345</v>
      </c>
      <c r="H11655" s="3">
        <v>-0.71485100000000001</v>
      </c>
    </row>
    <row r="11656" spans="1:8">
      <c r="A11656" s="3" t="s">
        <v>59</v>
      </c>
      <c r="B11656" s="3">
        <v>2016</v>
      </c>
      <c r="C11656" s="3">
        <v>946</v>
      </c>
      <c r="D11656" s="3">
        <v>1.052</v>
      </c>
      <c r="E11656" s="3">
        <v>1.3108086999999999</v>
      </c>
      <c r="F11656" s="3">
        <v>42.681216999999997</v>
      </c>
      <c r="G11656" s="3">
        <v>3.0340919999999998</v>
      </c>
      <c r="H11656" s="3">
        <v>-0.60697080000000003</v>
      </c>
    </row>
    <row r="11657" spans="1:8">
      <c r="A11657" s="3" t="s">
        <v>59</v>
      </c>
      <c r="B11657" s="3">
        <v>2016</v>
      </c>
      <c r="C11657" s="3">
        <v>946</v>
      </c>
      <c r="D11657" s="3">
        <v>1.052</v>
      </c>
      <c r="E11657" s="3">
        <v>1.3108086999999999</v>
      </c>
      <c r="F11657" s="3">
        <v>42.681216999999997</v>
      </c>
      <c r="G11657" s="3">
        <v>3.0492340000000002</v>
      </c>
      <c r="H11657" s="3">
        <v>-0.56609370000000003</v>
      </c>
    </row>
    <row r="11658" spans="1:8">
      <c r="A11658" s="3" t="s">
        <v>59</v>
      </c>
      <c r="B11658" s="3">
        <v>2016</v>
      </c>
      <c r="C11658" s="3">
        <v>946</v>
      </c>
      <c r="D11658" s="3">
        <v>1.052</v>
      </c>
      <c r="E11658" s="3">
        <v>1.3108086999999999</v>
      </c>
      <c r="F11658" s="3">
        <v>42.681216999999997</v>
      </c>
      <c r="G11658" s="3">
        <v>3.005865</v>
      </c>
      <c r="H11658" s="3">
        <v>-1.119434</v>
      </c>
    </row>
    <row r="11659" spans="1:8">
      <c r="A11659" s="3" t="s">
        <v>59</v>
      </c>
      <c r="B11659" s="3">
        <v>2016</v>
      </c>
      <c r="C11659" s="3">
        <v>946</v>
      </c>
      <c r="D11659" s="3">
        <v>1.052</v>
      </c>
      <c r="E11659" s="3">
        <v>1.3108086999999999</v>
      </c>
      <c r="F11659" s="3">
        <v>42.681216999999997</v>
      </c>
      <c r="G11659" s="3">
        <v>3.065833</v>
      </c>
      <c r="H11659" s="3">
        <v>-1.036116</v>
      </c>
    </row>
    <row r="11660" spans="1:8">
      <c r="A11660" s="3" t="s">
        <v>59</v>
      </c>
      <c r="B11660" s="3">
        <v>2016</v>
      </c>
      <c r="C11660" s="3">
        <v>946</v>
      </c>
      <c r="D11660" s="3">
        <v>1.052</v>
      </c>
      <c r="E11660" s="3">
        <v>1.3108086999999999</v>
      </c>
      <c r="F11660" s="3">
        <v>42.681216999999997</v>
      </c>
      <c r="G11660" s="3">
        <v>2.9826570000000001</v>
      </c>
      <c r="H11660" s="3">
        <v>-1.041893</v>
      </c>
    </row>
    <row r="11661" spans="1:8">
      <c r="A11661" s="3" t="s">
        <v>59</v>
      </c>
      <c r="B11661" s="3">
        <v>2016</v>
      </c>
      <c r="C11661" s="3">
        <v>946</v>
      </c>
      <c r="D11661" s="3">
        <v>1.052</v>
      </c>
      <c r="E11661" s="3">
        <v>1.3108086999999999</v>
      </c>
      <c r="F11661" s="3">
        <v>42.681216999999997</v>
      </c>
      <c r="G11661" s="3">
        <v>2.9312649999999998</v>
      </c>
      <c r="H11661" s="3">
        <v>-0.90064770000000005</v>
      </c>
    </row>
    <row r="11662" spans="1:8">
      <c r="A11662" s="3" t="s">
        <v>59</v>
      </c>
      <c r="B11662" s="3">
        <v>2016</v>
      </c>
      <c r="C11662" s="3">
        <v>946</v>
      </c>
      <c r="D11662" s="3">
        <v>1.052</v>
      </c>
      <c r="E11662" s="3">
        <v>1.3108086999999999</v>
      </c>
      <c r="F11662" s="3">
        <v>42.681216999999997</v>
      </c>
      <c r="G11662" s="3">
        <v>2.878285</v>
      </c>
      <c r="H11662" s="3">
        <v>-0.82999219999999996</v>
      </c>
    </row>
    <row r="11663" spans="1:8">
      <c r="A11663" s="3" t="s">
        <v>59</v>
      </c>
      <c r="B11663" s="3">
        <v>2016</v>
      </c>
      <c r="C11663" s="3">
        <v>946</v>
      </c>
      <c r="D11663" s="3">
        <v>1.052</v>
      </c>
      <c r="E11663" s="3">
        <v>1.3108086999999999</v>
      </c>
      <c r="F11663" s="3">
        <v>42.681216999999997</v>
      </c>
      <c r="G11663" s="3">
        <v>2.8406500000000001</v>
      </c>
      <c r="H11663" s="3">
        <v>-0.91201929999999998</v>
      </c>
    </row>
    <row r="11664" spans="1:8">
      <c r="A11664" s="3" t="s">
        <v>59</v>
      </c>
      <c r="B11664" s="3">
        <v>2016</v>
      </c>
      <c r="C11664" s="3">
        <v>946</v>
      </c>
      <c r="D11664" s="3">
        <v>1.052</v>
      </c>
      <c r="E11664" s="3">
        <v>1.3108086999999999</v>
      </c>
      <c r="F11664" s="3">
        <v>42.681216999999997</v>
      </c>
      <c r="G11664" s="3">
        <v>2.8490869999999999</v>
      </c>
      <c r="H11664" s="3">
        <v>-0.48209010000000002</v>
      </c>
    </row>
    <row r="11665" spans="1:8">
      <c r="A11665" s="3" t="s">
        <v>59</v>
      </c>
      <c r="B11665" s="3">
        <v>2016</v>
      </c>
      <c r="C11665" s="3">
        <v>946</v>
      </c>
      <c r="D11665" s="3">
        <v>1.052</v>
      </c>
      <c r="E11665" s="3">
        <v>1.3108086999999999</v>
      </c>
      <c r="F11665" s="3">
        <v>42.681216999999997</v>
      </c>
      <c r="G11665" s="3">
        <v>2.7708970000000002</v>
      </c>
      <c r="H11665" s="3">
        <v>-0.39816390000000002</v>
      </c>
    </row>
    <row r="11666" spans="1:8">
      <c r="A11666" s="3" t="s">
        <v>59</v>
      </c>
      <c r="B11666" s="3">
        <v>2017</v>
      </c>
      <c r="C11666" s="3">
        <v>946</v>
      </c>
      <c r="D11666" s="3">
        <v>1.052</v>
      </c>
      <c r="E11666" s="3">
        <v>1.0826323</v>
      </c>
      <c r="F11666" s="3">
        <v>39.895705999999997</v>
      </c>
      <c r="G11666" s="3">
        <v>2.9688850000000002</v>
      </c>
      <c r="H11666" s="3">
        <v>-0.53648450000000003</v>
      </c>
    </row>
    <row r="11667" spans="1:8">
      <c r="A11667" s="3" t="s">
        <v>59</v>
      </c>
      <c r="B11667" s="3">
        <v>2017</v>
      </c>
      <c r="C11667" s="3">
        <v>946</v>
      </c>
      <c r="D11667" s="3">
        <v>1.052</v>
      </c>
      <c r="E11667" s="3">
        <v>1.0826323</v>
      </c>
      <c r="F11667" s="3">
        <v>39.895705999999997</v>
      </c>
      <c r="G11667" s="3">
        <v>2.9181949999999999</v>
      </c>
      <c r="H11667" s="3">
        <v>-1.5450889999999999</v>
      </c>
    </row>
    <row r="11668" spans="1:8">
      <c r="A11668" s="3" t="s">
        <v>59</v>
      </c>
      <c r="B11668" s="3">
        <v>2017</v>
      </c>
      <c r="C11668" s="3">
        <v>946</v>
      </c>
      <c r="D11668" s="3">
        <v>1.052</v>
      </c>
      <c r="E11668" s="3">
        <v>1.0826323</v>
      </c>
      <c r="F11668" s="3">
        <v>39.895705999999997</v>
      </c>
      <c r="G11668" s="3">
        <v>2.9390719999999999</v>
      </c>
      <c r="H11668" s="3">
        <v>-1.0757410000000001</v>
      </c>
    </row>
    <row r="11669" spans="1:8">
      <c r="A11669" s="3" t="s">
        <v>59</v>
      </c>
      <c r="B11669" s="3">
        <v>2017</v>
      </c>
      <c r="C11669" s="3">
        <v>946</v>
      </c>
      <c r="D11669" s="3">
        <v>1.052</v>
      </c>
      <c r="E11669" s="3">
        <v>1.0826323</v>
      </c>
      <c r="F11669" s="3">
        <v>39.895705999999997</v>
      </c>
      <c r="G11669" s="3">
        <v>2.9454370000000001</v>
      </c>
      <c r="H11669" s="3">
        <v>-1.087205</v>
      </c>
    </row>
    <row r="11670" spans="1:8">
      <c r="A11670" s="3" t="s">
        <v>59</v>
      </c>
      <c r="B11670" s="3">
        <v>2017</v>
      </c>
      <c r="C11670" s="3">
        <v>946</v>
      </c>
      <c r="D11670" s="3">
        <v>1.052</v>
      </c>
      <c r="E11670" s="3">
        <v>1.0826323</v>
      </c>
      <c r="F11670" s="3">
        <v>39.895705999999997</v>
      </c>
      <c r="G11670" s="3">
        <v>2.9277709999999999</v>
      </c>
      <c r="H11670" s="3">
        <v>-1.1286579999999999</v>
      </c>
    </row>
    <row r="11671" spans="1:8">
      <c r="A11671" s="3" t="s">
        <v>59</v>
      </c>
      <c r="B11671" s="3">
        <v>2017</v>
      </c>
      <c r="C11671" s="3">
        <v>946</v>
      </c>
      <c r="D11671" s="3">
        <v>1.1313636</v>
      </c>
      <c r="E11671" s="3">
        <v>1.0826323</v>
      </c>
      <c r="F11671" s="3">
        <v>39.895705999999997</v>
      </c>
      <c r="G11671" s="3">
        <v>2.9587910000000002</v>
      </c>
      <c r="H11671" s="3">
        <v>-1.027525</v>
      </c>
    </row>
    <row r="11672" spans="1:8">
      <c r="A11672" s="3" t="s">
        <v>59</v>
      </c>
      <c r="B11672" s="3">
        <v>2017</v>
      </c>
      <c r="C11672" s="3">
        <v>946</v>
      </c>
      <c r="D11672" s="3">
        <v>1.1635238000000001</v>
      </c>
      <c r="E11672" s="3">
        <v>1.0826323</v>
      </c>
      <c r="F11672" s="3">
        <v>39.895705999999997</v>
      </c>
      <c r="G11672" s="3">
        <v>3.0066959999999998</v>
      </c>
      <c r="H11672" s="3">
        <v>-0.97986359999999995</v>
      </c>
    </row>
    <row r="11673" spans="1:8">
      <c r="A11673" s="3" t="s">
        <v>59</v>
      </c>
      <c r="B11673" s="3">
        <v>2017</v>
      </c>
      <c r="C11673" s="3">
        <v>946</v>
      </c>
      <c r="D11673" s="3">
        <v>1.1465652</v>
      </c>
      <c r="E11673" s="3">
        <v>1.0826323</v>
      </c>
      <c r="F11673" s="3">
        <v>39.895705999999997</v>
      </c>
      <c r="G11673" s="3">
        <v>2.951114</v>
      </c>
      <c r="H11673" s="3">
        <v>-0.94091389999999997</v>
      </c>
    </row>
    <row r="11674" spans="1:8">
      <c r="A11674" s="3" t="s">
        <v>59</v>
      </c>
      <c r="B11674" s="3">
        <v>2017</v>
      </c>
      <c r="C11674" s="3">
        <v>946</v>
      </c>
      <c r="D11674" s="3">
        <v>1.125381</v>
      </c>
      <c r="E11674" s="3">
        <v>1.0826323</v>
      </c>
      <c r="F11674" s="3">
        <v>39.895705999999997</v>
      </c>
      <c r="G11674" s="3">
        <v>3.1962139999999999</v>
      </c>
      <c r="H11674" s="3">
        <v>-0.95642859999999996</v>
      </c>
    </row>
    <row r="11675" spans="1:8">
      <c r="A11675" s="3" t="s">
        <v>59</v>
      </c>
      <c r="B11675" s="3">
        <v>2017</v>
      </c>
      <c r="C11675" s="3">
        <v>946</v>
      </c>
      <c r="D11675" s="3">
        <v>1.1354090999999999</v>
      </c>
      <c r="E11675" s="3">
        <v>1.0826323</v>
      </c>
      <c r="F11675" s="3">
        <v>39.895705999999997</v>
      </c>
      <c r="G11675" s="3">
        <v>3.170426</v>
      </c>
      <c r="H11675" s="3">
        <v>-1.050613</v>
      </c>
    </row>
    <row r="11676" spans="1:8">
      <c r="A11676" s="3" t="s">
        <v>59</v>
      </c>
      <c r="B11676" s="3">
        <v>2017</v>
      </c>
      <c r="C11676" s="3">
        <v>946</v>
      </c>
      <c r="D11676" s="3">
        <v>1.0988182</v>
      </c>
      <c r="E11676" s="3">
        <v>1.0826323</v>
      </c>
      <c r="F11676" s="3">
        <v>39.895705999999997</v>
      </c>
      <c r="G11676" s="3">
        <v>3.1761240000000002</v>
      </c>
      <c r="H11676" s="3">
        <v>-0.90191359999999998</v>
      </c>
    </row>
    <row r="11677" spans="1:8">
      <c r="A11677" s="3" t="s">
        <v>59</v>
      </c>
      <c r="B11677" s="3">
        <v>2017</v>
      </c>
      <c r="C11677" s="3">
        <v>946</v>
      </c>
      <c r="D11677" s="3">
        <v>1.083</v>
      </c>
      <c r="E11677" s="3">
        <v>1.0826323</v>
      </c>
      <c r="F11677" s="3">
        <v>39.895705999999997</v>
      </c>
      <c r="G11677" s="3">
        <v>3.1591170000000002</v>
      </c>
      <c r="H11677" s="3">
        <v>-0.80799949999999998</v>
      </c>
    </row>
    <row r="11678" spans="1:8">
      <c r="A11678" s="3" t="s">
        <v>59</v>
      </c>
      <c r="B11678" s="3">
        <v>2018</v>
      </c>
      <c r="C11678" s="3">
        <v>946</v>
      </c>
      <c r="D11678" s="3">
        <v>1.0953043</v>
      </c>
      <c r="E11678" s="3">
        <v>0.99173283999999995</v>
      </c>
      <c r="F11678" s="3">
        <v>39.338352</v>
      </c>
      <c r="G11678" s="3">
        <v>2.8520889999999999</v>
      </c>
      <c r="H11678" s="3">
        <v>-0.72031889999999998</v>
      </c>
    </row>
    <row r="11679" spans="1:8">
      <c r="A11679" s="3" t="s">
        <v>59</v>
      </c>
      <c r="B11679" s="3">
        <v>2018</v>
      </c>
      <c r="C11679" s="3">
        <v>946</v>
      </c>
      <c r="D11679" s="3">
        <v>1.1657</v>
      </c>
      <c r="E11679" s="3">
        <v>0.99173283999999995</v>
      </c>
      <c r="F11679" s="3">
        <v>39.338352</v>
      </c>
      <c r="G11679" s="3">
        <v>2.7584680000000001</v>
      </c>
      <c r="H11679" s="3">
        <v>-0.65773210000000004</v>
      </c>
    </row>
    <row r="11680" spans="1:8">
      <c r="A11680" s="3" t="s">
        <v>59</v>
      </c>
      <c r="B11680" s="3">
        <v>2018</v>
      </c>
      <c r="C11680" s="3">
        <v>946</v>
      </c>
      <c r="D11680" s="3">
        <v>1.1165455</v>
      </c>
      <c r="E11680" s="3">
        <v>0.99173283999999995</v>
      </c>
      <c r="F11680" s="3">
        <v>39.338352</v>
      </c>
      <c r="G11680" s="3">
        <v>2.788888</v>
      </c>
      <c r="H11680" s="3">
        <v>-0.65529269999999995</v>
      </c>
    </row>
    <row r="11681" spans="1:8">
      <c r="A11681" s="3" t="s">
        <v>59</v>
      </c>
      <c r="B11681" s="3">
        <v>2018</v>
      </c>
      <c r="C11681" s="3">
        <v>946</v>
      </c>
      <c r="D11681" s="3">
        <v>1.0791428999999999</v>
      </c>
      <c r="E11681" s="3">
        <v>0.99173283999999995</v>
      </c>
      <c r="F11681" s="3">
        <v>39.338352</v>
      </c>
      <c r="G11681" s="3">
        <v>2.839318</v>
      </c>
      <c r="H11681" s="3">
        <v>-0.62565590000000004</v>
      </c>
    </row>
    <row r="11682" spans="1:8">
      <c r="A11682" s="3" t="s">
        <v>59</v>
      </c>
      <c r="B11682" s="3">
        <v>2018</v>
      </c>
      <c r="C11682" s="3">
        <v>946</v>
      </c>
      <c r="D11682" s="3">
        <v>1.0773043</v>
      </c>
      <c r="E11682" s="3">
        <v>0.99173283999999995</v>
      </c>
      <c r="F11682" s="3">
        <v>39.338352</v>
      </c>
      <c r="G11682" s="3">
        <v>2.8894920000000002</v>
      </c>
      <c r="H11682" s="3">
        <v>-0.63651250000000004</v>
      </c>
    </row>
    <row r="11683" spans="1:8">
      <c r="A11683" s="3" t="s">
        <v>59</v>
      </c>
      <c r="B11683" s="3">
        <v>2018</v>
      </c>
      <c r="C11683" s="3">
        <v>946</v>
      </c>
      <c r="D11683" s="3">
        <v>1.0240476000000001</v>
      </c>
      <c r="E11683" s="3">
        <v>0.99173283999999995</v>
      </c>
      <c r="F11683" s="3">
        <v>39.338352</v>
      </c>
      <c r="G11683" s="3">
        <v>2.8530630000000001</v>
      </c>
      <c r="H11683" s="3">
        <v>-0.66122259999999999</v>
      </c>
    </row>
    <row r="11684" spans="1:8">
      <c r="A11684" s="3" t="s">
        <v>59</v>
      </c>
      <c r="B11684" s="3">
        <v>2018</v>
      </c>
      <c r="C11684" s="3">
        <v>946</v>
      </c>
      <c r="D11684" s="3">
        <v>1.0563636000000001</v>
      </c>
      <c r="E11684" s="3">
        <v>0.99173283999999995</v>
      </c>
      <c r="F11684" s="3">
        <v>39.338352</v>
      </c>
      <c r="G11684" s="3">
        <v>2.8470200000000001</v>
      </c>
      <c r="H11684" s="3">
        <v>-0.49579960000000001</v>
      </c>
    </row>
    <row r="11685" spans="1:8">
      <c r="A11685" s="3" t="s">
        <v>59</v>
      </c>
      <c r="B11685" s="3">
        <v>2018</v>
      </c>
      <c r="C11685" s="3">
        <v>946</v>
      </c>
      <c r="D11685" s="3">
        <v>1.0941738999999999</v>
      </c>
      <c r="E11685" s="3">
        <v>0.99173283999999995</v>
      </c>
      <c r="F11685" s="3">
        <v>39.338352</v>
      </c>
      <c r="G11685" s="3">
        <v>2.8908719999999999</v>
      </c>
      <c r="H11685" s="3">
        <v>-0.72321869999999999</v>
      </c>
    </row>
    <row r="11686" spans="1:8">
      <c r="A11686" s="3" t="s">
        <v>59</v>
      </c>
      <c r="B11686" s="3">
        <v>2018</v>
      </c>
      <c r="C11686" s="3">
        <v>946</v>
      </c>
      <c r="D11686" s="3">
        <v>1.119</v>
      </c>
      <c r="E11686" s="3">
        <v>0.99173283999999995</v>
      </c>
      <c r="F11686" s="3">
        <v>39.338352</v>
      </c>
      <c r="G11686" s="3">
        <v>2.92381</v>
      </c>
      <c r="H11686" s="3">
        <v>-0.61450389999999999</v>
      </c>
    </row>
    <row r="11687" spans="1:8">
      <c r="A11687" s="3" t="s">
        <v>59</v>
      </c>
      <c r="B11687" s="3">
        <v>2018</v>
      </c>
      <c r="C11687" s="3">
        <v>946</v>
      </c>
      <c r="D11687" s="3">
        <v>1.119</v>
      </c>
      <c r="E11687" s="3">
        <v>0.99173283999999995</v>
      </c>
      <c r="F11687" s="3">
        <v>39.338352</v>
      </c>
      <c r="G11687" s="3">
        <v>2.9481769999999998</v>
      </c>
      <c r="H11687" s="3">
        <v>-0.49550280000000002</v>
      </c>
    </row>
    <row r="11688" spans="1:8">
      <c r="A11688" s="3" t="s">
        <v>59</v>
      </c>
      <c r="B11688" s="3">
        <v>2018</v>
      </c>
      <c r="C11688" s="3">
        <v>946</v>
      </c>
      <c r="D11688" s="3">
        <v>1.119</v>
      </c>
      <c r="E11688" s="3">
        <v>0.99173283999999995</v>
      </c>
      <c r="F11688" s="3">
        <v>39.338352</v>
      </c>
      <c r="G11688" s="3">
        <v>2.896617</v>
      </c>
      <c r="H11688" s="3">
        <v>-0.43880029999999998</v>
      </c>
    </row>
    <row r="11689" spans="1:8">
      <c r="A11689" s="3" t="s">
        <v>59</v>
      </c>
      <c r="B11689" s="3">
        <v>2018</v>
      </c>
      <c r="C11689" s="3">
        <v>946</v>
      </c>
      <c r="D11689" s="3">
        <v>1.119</v>
      </c>
      <c r="E11689" s="3">
        <v>0.99173283999999995</v>
      </c>
      <c r="F11689" s="3">
        <v>39.338352</v>
      </c>
      <c r="G11689" s="3">
        <v>2.8831280000000001</v>
      </c>
      <c r="H11689" s="3">
        <v>-0.32262960000000002</v>
      </c>
    </row>
    <row r="11690" spans="1:8">
      <c r="A11690" s="3" t="s">
        <v>59</v>
      </c>
      <c r="B11690" s="3">
        <v>2019</v>
      </c>
      <c r="C11690" s="3">
        <v>946</v>
      </c>
      <c r="D11690" s="3">
        <v>1.1497390999999999</v>
      </c>
      <c r="E11690" s="3">
        <v>1.1363239999999999</v>
      </c>
      <c r="F11690" s="3">
        <v>33.680728999999999</v>
      </c>
      <c r="G11690" s="3">
        <v>2.5857070000000002</v>
      </c>
      <c r="H11690" s="3">
        <v>-0.11270090000000001</v>
      </c>
    </row>
    <row r="11691" spans="1:8">
      <c r="A11691" s="3" t="s">
        <v>59</v>
      </c>
      <c r="B11691" s="3">
        <v>2019</v>
      </c>
      <c r="C11691" s="3">
        <v>946</v>
      </c>
      <c r="D11691" s="3">
        <v>1.1193</v>
      </c>
      <c r="E11691" s="3">
        <v>1.1363239999999999</v>
      </c>
      <c r="F11691" s="3">
        <v>33.680728999999999</v>
      </c>
      <c r="G11691" s="3">
        <v>2.5467149999999998</v>
      </c>
      <c r="H11691" s="3">
        <v>-0.24734059999999999</v>
      </c>
    </row>
    <row r="11692" spans="1:8">
      <c r="A11692" s="3" t="s">
        <v>59</v>
      </c>
      <c r="B11692" s="3">
        <v>2019</v>
      </c>
      <c r="C11692" s="3">
        <v>946</v>
      </c>
      <c r="D11692" s="3">
        <v>1.083</v>
      </c>
      <c r="E11692" s="3">
        <v>1.1363239999999999</v>
      </c>
      <c r="F11692" s="3">
        <v>33.680728999999999</v>
      </c>
      <c r="G11692" s="3">
        <v>2.5542760000000002</v>
      </c>
      <c r="H11692" s="3">
        <v>-0.3009037</v>
      </c>
    </row>
    <row r="11693" spans="1:8">
      <c r="A11693" s="3" t="s">
        <v>59</v>
      </c>
      <c r="B11693" s="3">
        <v>2019</v>
      </c>
      <c r="C11693" s="3">
        <v>946</v>
      </c>
      <c r="D11693" s="3">
        <v>1.083</v>
      </c>
      <c r="E11693" s="3">
        <v>1.1363239999999999</v>
      </c>
      <c r="F11693" s="3">
        <v>33.680728999999999</v>
      </c>
      <c r="G11693" s="3">
        <v>2.529042</v>
      </c>
      <c r="H11693" s="3">
        <v>-0.33853480000000002</v>
      </c>
    </row>
    <row r="11694" spans="1:8">
      <c r="A11694" s="3" t="s">
        <v>59</v>
      </c>
      <c r="B11694" s="3">
        <v>2019</v>
      </c>
      <c r="C11694" s="3">
        <v>946</v>
      </c>
      <c r="D11694" s="3">
        <v>1.083</v>
      </c>
      <c r="E11694" s="3">
        <v>1.1363239999999999</v>
      </c>
      <c r="F11694" s="3">
        <v>33.680728999999999</v>
      </c>
      <c r="G11694" s="3">
        <v>2.5197099999999999</v>
      </c>
      <c r="H11694" s="3">
        <v>-9.7856499999999999E-2</v>
      </c>
    </row>
    <row r="11695" spans="1:8">
      <c r="A11695" s="3" t="s">
        <v>59</v>
      </c>
      <c r="B11695" s="3">
        <v>2019</v>
      </c>
      <c r="C11695" s="3">
        <v>946</v>
      </c>
      <c r="D11695" s="3">
        <v>1.083</v>
      </c>
      <c r="E11695" s="3">
        <v>1.1363239999999999</v>
      </c>
      <c r="F11695" s="3">
        <v>33.680728999999999</v>
      </c>
      <c r="G11695" s="3">
        <v>2.5514030000000001</v>
      </c>
      <c r="H11695" s="3">
        <v>-0.25237989999999999</v>
      </c>
    </row>
    <row r="11696" spans="1:8">
      <c r="A11696" s="3" t="s">
        <v>59</v>
      </c>
      <c r="B11696" s="3">
        <v>2019</v>
      </c>
      <c r="C11696" s="3">
        <v>946</v>
      </c>
      <c r="D11696" s="3">
        <v>1.083</v>
      </c>
      <c r="E11696" s="3">
        <v>1.1363239999999999</v>
      </c>
      <c r="F11696" s="3">
        <v>33.680728999999999</v>
      </c>
      <c r="G11696" s="3">
        <v>2.5647549999999999</v>
      </c>
      <c r="H11696" s="3">
        <v>-0.35417569999999998</v>
      </c>
    </row>
    <row r="11697" spans="1:8">
      <c r="A11697" s="3" t="s">
        <v>59</v>
      </c>
      <c r="B11697" s="3">
        <v>2019</v>
      </c>
      <c r="C11697" s="3">
        <v>946</v>
      </c>
      <c r="D11697" s="3">
        <v>1.083</v>
      </c>
      <c r="E11697" s="3">
        <v>1.1363239999999999</v>
      </c>
      <c r="F11697" s="3">
        <v>33.680728999999999</v>
      </c>
      <c r="G11697" s="3">
        <v>2.500556</v>
      </c>
      <c r="H11697" s="3">
        <v>-0.32975320000000002</v>
      </c>
    </row>
    <row r="11698" spans="1:8">
      <c r="A11698" s="3" t="s">
        <v>59</v>
      </c>
      <c r="B11698" s="3">
        <v>2019</v>
      </c>
      <c r="C11698" s="3">
        <v>946</v>
      </c>
      <c r="D11698" s="3">
        <v>0.69271428999999995</v>
      </c>
      <c r="E11698" s="3">
        <v>1.1363239999999999</v>
      </c>
      <c r="F11698" s="3">
        <v>33.680728999999999</v>
      </c>
      <c r="G11698" s="3">
        <v>2.53301</v>
      </c>
      <c r="H11698" s="3">
        <v>-0.38304880000000002</v>
      </c>
    </row>
    <row r="11699" spans="1:8">
      <c r="A11699" s="3" t="s">
        <v>59</v>
      </c>
      <c r="B11699" s="3">
        <v>2019</v>
      </c>
      <c r="C11699" s="3">
        <v>946</v>
      </c>
      <c r="D11699" s="3">
        <v>0.25508695999999997</v>
      </c>
      <c r="E11699" s="3">
        <v>1.1363239999999999</v>
      </c>
      <c r="F11699" s="3">
        <v>33.680728999999999</v>
      </c>
      <c r="G11699" s="3">
        <v>2.5249109999999999</v>
      </c>
      <c r="H11699" s="3">
        <v>-0.50222789999999995</v>
      </c>
    </row>
    <row r="11700" spans="1:8">
      <c r="A11700" s="3" t="s">
        <v>59</v>
      </c>
      <c r="B11700" s="3">
        <v>2019</v>
      </c>
      <c r="C11700" s="3">
        <v>946</v>
      </c>
      <c r="D11700" s="3">
        <v>0.32800000000000001</v>
      </c>
      <c r="E11700" s="3">
        <v>1.1363239999999999</v>
      </c>
      <c r="F11700" s="3">
        <v>33.680728999999999</v>
      </c>
      <c r="G11700" s="3">
        <v>2.5327869999999999</v>
      </c>
      <c r="H11700" s="3">
        <v>-6.95495E-2</v>
      </c>
    </row>
    <row r="11701" spans="1:8">
      <c r="A11701" s="3" t="s">
        <v>59</v>
      </c>
      <c r="B11701" s="3">
        <v>2019</v>
      </c>
      <c r="C11701" s="3">
        <v>946</v>
      </c>
      <c r="D11701" s="3">
        <v>0.35336363999999998</v>
      </c>
      <c r="E11701" s="3">
        <v>1.1363239999999999</v>
      </c>
      <c r="F11701" s="3">
        <v>33.680728999999999</v>
      </c>
      <c r="G11701" s="3">
        <v>2.5580880000000001</v>
      </c>
      <c r="H11701" s="3">
        <v>-0.1026683</v>
      </c>
    </row>
    <row r="11702" spans="1:8">
      <c r="A11702" s="3" t="s">
        <v>64</v>
      </c>
      <c r="B11702" s="3">
        <v>1995</v>
      </c>
      <c r="C11702" s="3">
        <v>960</v>
      </c>
    </row>
    <row r="11703" spans="1:8">
      <c r="A11703" s="3" t="s">
        <v>64</v>
      </c>
      <c r="B11703" s="3">
        <v>1995</v>
      </c>
      <c r="C11703" s="3">
        <v>960</v>
      </c>
    </row>
    <row r="11704" spans="1:8">
      <c r="A11704" s="3" t="s">
        <v>64</v>
      </c>
      <c r="B11704" s="3">
        <v>1995</v>
      </c>
      <c r="C11704" s="3">
        <v>960</v>
      </c>
    </row>
    <row r="11705" spans="1:8">
      <c r="A11705" s="3" t="s">
        <v>64</v>
      </c>
      <c r="B11705" s="3">
        <v>1995</v>
      </c>
      <c r="C11705" s="3">
        <v>960</v>
      </c>
    </row>
    <row r="11706" spans="1:8">
      <c r="A11706" s="3" t="s">
        <v>64</v>
      </c>
      <c r="B11706" s="3">
        <v>1995</v>
      </c>
      <c r="C11706" s="3">
        <v>960</v>
      </c>
    </row>
    <row r="11707" spans="1:8">
      <c r="A11707" s="3" t="s">
        <v>64</v>
      </c>
      <c r="B11707" s="3">
        <v>1995</v>
      </c>
      <c r="C11707" s="3">
        <v>960</v>
      </c>
    </row>
    <row r="11708" spans="1:8">
      <c r="A11708" s="3" t="s">
        <v>64</v>
      </c>
      <c r="B11708" s="3">
        <v>1995</v>
      </c>
      <c r="C11708" s="3">
        <v>960</v>
      </c>
    </row>
    <row r="11709" spans="1:8">
      <c r="A11709" s="3" t="s">
        <v>64</v>
      </c>
      <c r="B11709" s="3">
        <v>1995</v>
      </c>
      <c r="C11709" s="3">
        <v>960</v>
      </c>
    </row>
    <row r="11710" spans="1:8">
      <c r="A11710" s="3" t="s">
        <v>64</v>
      </c>
      <c r="B11710" s="3">
        <v>1995</v>
      </c>
      <c r="C11710" s="3">
        <v>960</v>
      </c>
    </row>
    <row r="11711" spans="1:8">
      <c r="A11711" s="3" t="s">
        <v>64</v>
      </c>
      <c r="B11711" s="3">
        <v>1995</v>
      </c>
      <c r="C11711" s="3">
        <v>960</v>
      </c>
    </row>
    <row r="11712" spans="1:8">
      <c r="A11712" s="3" t="s">
        <v>64</v>
      </c>
      <c r="B11712" s="3">
        <v>1995</v>
      </c>
      <c r="C11712" s="3">
        <v>960</v>
      </c>
    </row>
    <row r="11713" spans="1:5">
      <c r="A11713" s="3" t="s">
        <v>64</v>
      </c>
      <c r="B11713" s="3">
        <v>1995</v>
      </c>
      <c r="C11713" s="3">
        <v>960</v>
      </c>
    </row>
    <row r="11714" spans="1:5">
      <c r="A11714" s="3" t="s">
        <v>64</v>
      </c>
      <c r="B11714" s="3">
        <v>1996</v>
      </c>
      <c r="C11714" s="3">
        <v>960</v>
      </c>
      <c r="E11714" s="3">
        <v>-0.19336817000000001</v>
      </c>
    </row>
    <row r="11715" spans="1:5">
      <c r="A11715" s="3" t="s">
        <v>64</v>
      </c>
      <c r="B11715" s="3">
        <v>1996</v>
      </c>
      <c r="C11715" s="3">
        <v>960</v>
      </c>
      <c r="E11715" s="3">
        <v>-0.19336817000000001</v>
      </c>
    </row>
    <row r="11716" spans="1:5">
      <c r="A11716" s="3" t="s">
        <v>64</v>
      </c>
      <c r="B11716" s="3">
        <v>1996</v>
      </c>
      <c r="C11716" s="3">
        <v>960</v>
      </c>
      <c r="E11716" s="3">
        <v>-0.19336817000000001</v>
      </c>
    </row>
    <row r="11717" spans="1:5">
      <c r="A11717" s="3" t="s">
        <v>64</v>
      </c>
      <c r="B11717" s="3">
        <v>1996</v>
      </c>
      <c r="C11717" s="3">
        <v>960</v>
      </c>
      <c r="E11717" s="3">
        <v>-0.19336817000000001</v>
      </c>
    </row>
    <row r="11718" spans="1:5">
      <c r="A11718" s="3" t="s">
        <v>64</v>
      </c>
      <c r="B11718" s="3">
        <v>1996</v>
      </c>
      <c r="C11718" s="3">
        <v>960</v>
      </c>
      <c r="E11718" s="3">
        <v>-0.19336817000000001</v>
      </c>
    </row>
    <row r="11719" spans="1:5">
      <c r="A11719" s="3" t="s">
        <v>64</v>
      </c>
      <c r="B11719" s="3">
        <v>1996</v>
      </c>
      <c r="C11719" s="3">
        <v>960</v>
      </c>
      <c r="E11719" s="3">
        <v>-0.19336817000000001</v>
      </c>
    </row>
    <row r="11720" spans="1:5">
      <c r="A11720" s="3" t="s">
        <v>64</v>
      </c>
      <c r="B11720" s="3">
        <v>1996</v>
      </c>
      <c r="C11720" s="3">
        <v>960</v>
      </c>
      <c r="E11720" s="3">
        <v>-0.19336817000000001</v>
      </c>
    </row>
    <row r="11721" spans="1:5">
      <c r="A11721" s="3" t="s">
        <v>64</v>
      </c>
      <c r="B11721" s="3">
        <v>1996</v>
      </c>
      <c r="C11721" s="3">
        <v>960</v>
      </c>
      <c r="E11721" s="3">
        <v>-0.19336817000000001</v>
      </c>
    </row>
    <row r="11722" spans="1:5">
      <c r="A11722" s="3" t="s">
        <v>64</v>
      </c>
      <c r="B11722" s="3">
        <v>1996</v>
      </c>
      <c r="C11722" s="3">
        <v>960</v>
      </c>
      <c r="E11722" s="3">
        <v>-0.19336817000000001</v>
      </c>
    </row>
    <row r="11723" spans="1:5">
      <c r="A11723" s="3" t="s">
        <v>64</v>
      </c>
      <c r="B11723" s="3">
        <v>1996</v>
      </c>
      <c r="C11723" s="3">
        <v>960</v>
      </c>
      <c r="E11723" s="3">
        <v>-0.19336817000000001</v>
      </c>
    </row>
    <row r="11724" spans="1:5">
      <c r="A11724" s="3" t="s">
        <v>64</v>
      </c>
      <c r="B11724" s="3">
        <v>1996</v>
      </c>
      <c r="C11724" s="3">
        <v>960</v>
      </c>
      <c r="E11724" s="3">
        <v>-0.19336817000000001</v>
      </c>
    </row>
    <row r="11725" spans="1:5">
      <c r="A11725" s="3" t="s">
        <v>64</v>
      </c>
      <c r="B11725" s="3">
        <v>1996</v>
      </c>
      <c r="C11725" s="3">
        <v>960</v>
      </c>
      <c r="E11725" s="3">
        <v>-0.19336817000000001</v>
      </c>
    </row>
    <row r="11726" spans="1:5">
      <c r="A11726" s="3" t="s">
        <v>64</v>
      </c>
      <c r="B11726" s="3">
        <v>1997</v>
      </c>
      <c r="C11726" s="3">
        <v>960</v>
      </c>
      <c r="E11726" s="3">
        <v>-0.51386648000000001</v>
      </c>
    </row>
    <row r="11727" spans="1:5">
      <c r="A11727" s="3" t="s">
        <v>64</v>
      </c>
      <c r="B11727" s="3">
        <v>1997</v>
      </c>
      <c r="C11727" s="3">
        <v>960</v>
      </c>
      <c r="E11727" s="3">
        <v>-0.51386648000000001</v>
      </c>
    </row>
    <row r="11728" spans="1:5">
      <c r="A11728" s="3" t="s">
        <v>64</v>
      </c>
      <c r="B11728" s="3">
        <v>1997</v>
      </c>
      <c r="C11728" s="3">
        <v>960</v>
      </c>
      <c r="E11728" s="3">
        <v>-0.51386648000000001</v>
      </c>
    </row>
    <row r="11729" spans="1:5">
      <c r="A11729" s="3" t="s">
        <v>64</v>
      </c>
      <c r="B11729" s="3">
        <v>1997</v>
      </c>
      <c r="C11729" s="3">
        <v>960</v>
      </c>
      <c r="E11729" s="3">
        <v>-0.51386648000000001</v>
      </c>
    </row>
    <row r="11730" spans="1:5">
      <c r="A11730" s="3" t="s">
        <v>64</v>
      </c>
      <c r="B11730" s="3">
        <v>1997</v>
      </c>
      <c r="C11730" s="3">
        <v>960</v>
      </c>
      <c r="E11730" s="3">
        <v>-0.51386648000000001</v>
      </c>
    </row>
    <row r="11731" spans="1:5">
      <c r="A11731" s="3" t="s">
        <v>64</v>
      </c>
      <c r="B11731" s="3">
        <v>1997</v>
      </c>
      <c r="C11731" s="3">
        <v>960</v>
      </c>
      <c r="E11731" s="3">
        <v>-0.51386648000000001</v>
      </c>
    </row>
    <row r="11732" spans="1:5">
      <c r="A11732" s="3" t="s">
        <v>64</v>
      </c>
      <c r="B11732" s="3">
        <v>1997</v>
      </c>
      <c r="C11732" s="3">
        <v>960</v>
      </c>
      <c r="E11732" s="3">
        <v>-0.51386648000000001</v>
      </c>
    </row>
    <row r="11733" spans="1:5">
      <c r="A11733" s="3" t="s">
        <v>64</v>
      </c>
      <c r="B11733" s="3">
        <v>1997</v>
      </c>
      <c r="C11733" s="3">
        <v>960</v>
      </c>
      <c r="E11733" s="3">
        <v>-0.51386648000000001</v>
      </c>
    </row>
    <row r="11734" spans="1:5">
      <c r="A11734" s="3" t="s">
        <v>64</v>
      </c>
      <c r="B11734" s="3">
        <v>1997</v>
      </c>
      <c r="C11734" s="3">
        <v>960</v>
      </c>
      <c r="E11734" s="3">
        <v>-0.51386648000000001</v>
      </c>
    </row>
    <row r="11735" spans="1:5">
      <c r="A11735" s="3" t="s">
        <v>64</v>
      </c>
      <c r="B11735" s="3">
        <v>1997</v>
      </c>
      <c r="C11735" s="3">
        <v>960</v>
      </c>
      <c r="E11735" s="3">
        <v>-0.51386648000000001</v>
      </c>
    </row>
    <row r="11736" spans="1:5">
      <c r="A11736" s="3" t="s">
        <v>64</v>
      </c>
      <c r="B11736" s="3">
        <v>1997</v>
      </c>
      <c r="C11736" s="3">
        <v>960</v>
      </c>
      <c r="E11736" s="3">
        <v>-0.51386648000000001</v>
      </c>
    </row>
    <row r="11737" spans="1:5">
      <c r="A11737" s="3" t="s">
        <v>64</v>
      </c>
      <c r="B11737" s="3">
        <v>1997</v>
      </c>
      <c r="C11737" s="3">
        <v>960</v>
      </c>
      <c r="E11737" s="3">
        <v>-0.51386648000000001</v>
      </c>
    </row>
    <row r="11738" spans="1:5">
      <c r="A11738" s="3" t="s">
        <v>64</v>
      </c>
      <c r="B11738" s="3">
        <v>1998</v>
      </c>
      <c r="C11738" s="3">
        <v>960</v>
      </c>
      <c r="E11738" s="3">
        <v>-0.55336415999999999</v>
      </c>
    </row>
    <row r="11739" spans="1:5">
      <c r="A11739" s="3" t="s">
        <v>64</v>
      </c>
      <c r="B11739" s="3">
        <v>1998</v>
      </c>
      <c r="C11739" s="3">
        <v>960</v>
      </c>
      <c r="E11739" s="3">
        <v>-0.55336415999999999</v>
      </c>
    </row>
    <row r="11740" spans="1:5">
      <c r="A11740" s="3" t="s">
        <v>64</v>
      </c>
      <c r="B11740" s="3">
        <v>1998</v>
      </c>
      <c r="C11740" s="3">
        <v>960</v>
      </c>
      <c r="E11740" s="3">
        <v>-0.55336415999999999</v>
      </c>
    </row>
    <row r="11741" spans="1:5">
      <c r="A11741" s="3" t="s">
        <v>64</v>
      </c>
      <c r="B11741" s="3">
        <v>1998</v>
      </c>
      <c r="C11741" s="3">
        <v>960</v>
      </c>
      <c r="E11741" s="3">
        <v>-0.55336415999999999</v>
      </c>
    </row>
    <row r="11742" spans="1:5">
      <c r="A11742" s="3" t="s">
        <v>64</v>
      </c>
      <c r="B11742" s="3">
        <v>1998</v>
      </c>
      <c r="C11742" s="3">
        <v>960</v>
      </c>
      <c r="E11742" s="3">
        <v>-0.55336415999999999</v>
      </c>
    </row>
    <row r="11743" spans="1:5">
      <c r="A11743" s="3" t="s">
        <v>64</v>
      </c>
      <c r="B11743" s="3">
        <v>1998</v>
      </c>
      <c r="C11743" s="3">
        <v>960</v>
      </c>
      <c r="E11743" s="3">
        <v>-0.55336415999999999</v>
      </c>
    </row>
    <row r="11744" spans="1:5">
      <c r="A11744" s="3" t="s">
        <v>64</v>
      </c>
      <c r="B11744" s="3">
        <v>1998</v>
      </c>
      <c r="C11744" s="3">
        <v>960</v>
      </c>
      <c r="E11744" s="3">
        <v>-0.55336415999999999</v>
      </c>
    </row>
    <row r="11745" spans="1:6">
      <c r="A11745" s="3" t="s">
        <v>64</v>
      </c>
      <c r="B11745" s="3">
        <v>1998</v>
      </c>
      <c r="C11745" s="3">
        <v>960</v>
      </c>
      <c r="E11745" s="3">
        <v>-0.55336415999999999</v>
      </c>
    </row>
    <row r="11746" spans="1:6">
      <c r="A11746" s="3" t="s">
        <v>64</v>
      </c>
      <c r="B11746" s="3">
        <v>1998</v>
      </c>
      <c r="C11746" s="3">
        <v>960</v>
      </c>
      <c r="E11746" s="3">
        <v>-0.55336415999999999</v>
      </c>
    </row>
    <row r="11747" spans="1:6">
      <c r="A11747" s="3" t="s">
        <v>64</v>
      </c>
      <c r="B11747" s="3">
        <v>1998</v>
      </c>
      <c r="C11747" s="3">
        <v>960</v>
      </c>
      <c r="E11747" s="3">
        <v>-0.55336415999999999</v>
      </c>
    </row>
    <row r="11748" spans="1:6">
      <c r="A11748" s="3" t="s">
        <v>64</v>
      </c>
      <c r="B11748" s="3">
        <v>1998</v>
      </c>
      <c r="C11748" s="3">
        <v>960</v>
      </c>
      <c r="E11748" s="3">
        <v>-0.55336415999999999</v>
      </c>
    </row>
    <row r="11749" spans="1:6">
      <c r="A11749" s="3" t="s">
        <v>64</v>
      </c>
      <c r="B11749" s="3">
        <v>1998</v>
      </c>
      <c r="C11749" s="3">
        <v>960</v>
      </c>
      <c r="E11749" s="3">
        <v>-0.55336415999999999</v>
      </c>
    </row>
    <row r="11750" spans="1:6">
      <c r="A11750" s="3" t="s">
        <v>64</v>
      </c>
      <c r="B11750" s="3">
        <v>1999</v>
      </c>
      <c r="C11750" s="3">
        <v>960</v>
      </c>
      <c r="E11750" s="3">
        <v>-1.5882362999999999</v>
      </c>
      <c r="F11750" s="3">
        <v>22.009378000000002</v>
      </c>
    </row>
    <row r="11751" spans="1:6">
      <c r="A11751" s="3" t="s">
        <v>64</v>
      </c>
      <c r="B11751" s="3">
        <v>1999</v>
      </c>
      <c r="C11751" s="3">
        <v>960</v>
      </c>
      <c r="E11751" s="3">
        <v>-1.5882362999999999</v>
      </c>
      <c r="F11751" s="3">
        <v>22.009378000000002</v>
      </c>
    </row>
    <row r="11752" spans="1:6">
      <c r="A11752" s="3" t="s">
        <v>64</v>
      </c>
      <c r="B11752" s="3">
        <v>1999</v>
      </c>
      <c r="C11752" s="3">
        <v>960</v>
      </c>
      <c r="E11752" s="3">
        <v>-1.5882362999999999</v>
      </c>
      <c r="F11752" s="3">
        <v>22.009378000000002</v>
      </c>
    </row>
    <row r="11753" spans="1:6">
      <c r="A11753" s="3" t="s">
        <v>64</v>
      </c>
      <c r="B11753" s="3">
        <v>1999</v>
      </c>
      <c r="C11753" s="3">
        <v>960</v>
      </c>
      <c r="E11753" s="3">
        <v>-1.5882362999999999</v>
      </c>
      <c r="F11753" s="3">
        <v>22.009378000000002</v>
      </c>
    </row>
    <row r="11754" spans="1:6">
      <c r="A11754" s="3" t="s">
        <v>64</v>
      </c>
      <c r="B11754" s="3">
        <v>1999</v>
      </c>
      <c r="C11754" s="3">
        <v>960</v>
      </c>
      <c r="E11754" s="3">
        <v>-1.5882362999999999</v>
      </c>
      <c r="F11754" s="3">
        <v>22.009378000000002</v>
      </c>
    </row>
    <row r="11755" spans="1:6">
      <c r="A11755" s="3" t="s">
        <v>64</v>
      </c>
      <c r="B11755" s="3">
        <v>1999</v>
      </c>
      <c r="C11755" s="3">
        <v>960</v>
      </c>
      <c r="E11755" s="3">
        <v>-1.5882362999999999</v>
      </c>
      <c r="F11755" s="3">
        <v>22.009378000000002</v>
      </c>
    </row>
    <row r="11756" spans="1:6">
      <c r="A11756" s="3" t="s">
        <v>64</v>
      </c>
      <c r="B11756" s="3">
        <v>1999</v>
      </c>
      <c r="C11756" s="3">
        <v>960</v>
      </c>
      <c r="E11756" s="3">
        <v>-1.5882362999999999</v>
      </c>
      <c r="F11756" s="3">
        <v>22.009378000000002</v>
      </c>
    </row>
    <row r="11757" spans="1:6">
      <c r="A11757" s="3" t="s">
        <v>64</v>
      </c>
      <c r="B11757" s="3">
        <v>1999</v>
      </c>
      <c r="C11757" s="3">
        <v>960</v>
      </c>
      <c r="E11757" s="3">
        <v>-1.5882362999999999</v>
      </c>
      <c r="F11757" s="3">
        <v>22.009378000000002</v>
      </c>
    </row>
    <row r="11758" spans="1:6">
      <c r="A11758" s="3" t="s">
        <v>64</v>
      </c>
      <c r="B11758" s="3">
        <v>1999</v>
      </c>
      <c r="C11758" s="3">
        <v>960</v>
      </c>
      <c r="E11758" s="3">
        <v>-1.5882362999999999</v>
      </c>
      <c r="F11758" s="3">
        <v>22.009378000000002</v>
      </c>
    </row>
    <row r="11759" spans="1:6">
      <c r="A11759" s="3" t="s">
        <v>64</v>
      </c>
      <c r="B11759" s="3">
        <v>1999</v>
      </c>
      <c r="C11759" s="3">
        <v>960</v>
      </c>
      <c r="E11759" s="3">
        <v>-1.5882362999999999</v>
      </c>
      <c r="F11759" s="3">
        <v>22.009378000000002</v>
      </c>
    </row>
    <row r="11760" spans="1:6">
      <c r="A11760" s="3" t="s">
        <v>64</v>
      </c>
      <c r="B11760" s="3">
        <v>1999</v>
      </c>
      <c r="C11760" s="3">
        <v>960</v>
      </c>
      <c r="E11760" s="3">
        <v>-1.5882362999999999</v>
      </c>
      <c r="F11760" s="3">
        <v>22.009378000000002</v>
      </c>
    </row>
    <row r="11761" spans="1:6">
      <c r="A11761" s="3" t="s">
        <v>64</v>
      </c>
      <c r="B11761" s="3">
        <v>1999</v>
      </c>
      <c r="C11761" s="3">
        <v>960</v>
      </c>
      <c r="E11761" s="3">
        <v>-1.5882362999999999</v>
      </c>
      <c r="F11761" s="3">
        <v>22.009378000000002</v>
      </c>
    </row>
    <row r="11762" spans="1:6">
      <c r="A11762" s="3" t="s">
        <v>64</v>
      </c>
      <c r="B11762" s="3">
        <v>2000</v>
      </c>
      <c r="C11762" s="3">
        <v>960</v>
      </c>
      <c r="E11762" s="3">
        <v>-5.4705652999999996</v>
      </c>
      <c r="F11762" s="3">
        <v>28.309664000000001</v>
      </c>
    </row>
    <row r="11763" spans="1:6">
      <c r="A11763" s="3" t="s">
        <v>64</v>
      </c>
      <c r="B11763" s="3">
        <v>2000</v>
      </c>
      <c r="C11763" s="3">
        <v>960</v>
      </c>
      <c r="E11763" s="3">
        <v>-5.4705652999999996</v>
      </c>
      <c r="F11763" s="3">
        <v>28.309664000000001</v>
      </c>
    </row>
    <row r="11764" spans="1:6">
      <c r="A11764" s="3" t="s">
        <v>64</v>
      </c>
      <c r="B11764" s="3">
        <v>2000</v>
      </c>
      <c r="C11764" s="3">
        <v>960</v>
      </c>
      <c r="E11764" s="3">
        <v>-5.4705652999999996</v>
      </c>
      <c r="F11764" s="3">
        <v>28.309664000000001</v>
      </c>
    </row>
    <row r="11765" spans="1:6">
      <c r="A11765" s="3" t="s">
        <v>64</v>
      </c>
      <c r="B11765" s="3">
        <v>2000</v>
      </c>
      <c r="C11765" s="3">
        <v>960</v>
      </c>
      <c r="E11765" s="3">
        <v>-5.4705652999999996</v>
      </c>
      <c r="F11765" s="3">
        <v>28.309664000000001</v>
      </c>
    </row>
    <row r="11766" spans="1:6">
      <c r="A11766" s="3" t="s">
        <v>64</v>
      </c>
      <c r="B11766" s="3">
        <v>2000</v>
      </c>
      <c r="C11766" s="3">
        <v>960</v>
      </c>
      <c r="E11766" s="3">
        <v>-5.4705652999999996</v>
      </c>
      <c r="F11766" s="3">
        <v>28.309664000000001</v>
      </c>
    </row>
    <row r="11767" spans="1:6">
      <c r="A11767" s="3" t="s">
        <v>64</v>
      </c>
      <c r="B11767" s="3">
        <v>2000</v>
      </c>
      <c r="C11767" s="3">
        <v>960</v>
      </c>
      <c r="E11767" s="3">
        <v>-5.4705652999999996</v>
      </c>
      <c r="F11767" s="3">
        <v>28.309664000000001</v>
      </c>
    </row>
    <row r="11768" spans="1:6">
      <c r="A11768" s="3" t="s">
        <v>64</v>
      </c>
      <c r="B11768" s="3">
        <v>2000</v>
      </c>
      <c r="C11768" s="3">
        <v>960</v>
      </c>
      <c r="E11768" s="3">
        <v>-5.4705652999999996</v>
      </c>
      <c r="F11768" s="3">
        <v>28.309664000000001</v>
      </c>
    </row>
    <row r="11769" spans="1:6">
      <c r="A11769" s="3" t="s">
        <v>64</v>
      </c>
      <c r="B11769" s="3">
        <v>2000</v>
      </c>
      <c r="C11769" s="3">
        <v>960</v>
      </c>
      <c r="E11769" s="3">
        <v>-5.4705652999999996</v>
      </c>
      <c r="F11769" s="3">
        <v>28.309664000000001</v>
      </c>
    </row>
    <row r="11770" spans="1:6">
      <c r="A11770" s="3" t="s">
        <v>64</v>
      </c>
      <c r="B11770" s="3">
        <v>2000</v>
      </c>
      <c r="C11770" s="3">
        <v>960</v>
      </c>
      <c r="E11770" s="3">
        <v>-5.4705652999999996</v>
      </c>
      <c r="F11770" s="3">
        <v>28.309664000000001</v>
      </c>
    </row>
    <row r="11771" spans="1:6">
      <c r="A11771" s="3" t="s">
        <v>64</v>
      </c>
      <c r="B11771" s="3">
        <v>2000</v>
      </c>
      <c r="C11771" s="3">
        <v>960</v>
      </c>
      <c r="E11771" s="3">
        <v>-5.4705652999999996</v>
      </c>
      <c r="F11771" s="3">
        <v>28.309664000000001</v>
      </c>
    </row>
    <row r="11772" spans="1:6">
      <c r="A11772" s="3" t="s">
        <v>64</v>
      </c>
      <c r="B11772" s="3">
        <v>2000</v>
      </c>
      <c r="C11772" s="3">
        <v>960</v>
      </c>
      <c r="E11772" s="3">
        <v>-5.4705652999999996</v>
      </c>
      <c r="F11772" s="3">
        <v>28.309664000000001</v>
      </c>
    </row>
    <row r="11773" spans="1:6">
      <c r="A11773" s="3" t="s">
        <v>64</v>
      </c>
      <c r="B11773" s="3">
        <v>2000</v>
      </c>
      <c r="C11773" s="3">
        <v>960</v>
      </c>
      <c r="E11773" s="3">
        <v>-5.4705652999999996</v>
      </c>
      <c r="F11773" s="3">
        <v>28.309664000000001</v>
      </c>
    </row>
    <row r="11774" spans="1:6">
      <c r="A11774" s="3" t="s">
        <v>64</v>
      </c>
      <c r="B11774" s="3">
        <v>2001</v>
      </c>
      <c r="C11774" s="3">
        <v>960</v>
      </c>
      <c r="E11774" s="3">
        <v>-3.8182087</v>
      </c>
      <c r="F11774" s="3">
        <v>33.429008000000003</v>
      </c>
    </row>
    <row r="11775" spans="1:6">
      <c r="A11775" s="3" t="s">
        <v>64</v>
      </c>
      <c r="B11775" s="3">
        <v>2001</v>
      </c>
      <c r="C11775" s="3">
        <v>960</v>
      </c>
      <c r="E11775" s="3">
        <v>-3.8182087</v>
      </c>
      <c r="F11775" s="3">
        <v>33.429008000000003</v>
      </c>
    </row>
    <row r="11776" spans="1:6">
      <c r="A11776" s="3" t="s">
        <v>64</v>
      </c>
      <c r="B11776" s="3">
        <v>2001</v>
      </c>
      <c r="C11776" s="3">
        <v>960</v>
      </c>
      <c r="E11776" s="3">
        <v>-3.8182087</v>
      </c>
      <c r="F11776" s="3">
        <v>33.429008000000003</v>
      </c>
    </row>
    <row r="11777" spans="1:6">
      <c r="A11777" s="3" t="s">
        <v>64</v>
      </c>
      <c r="B11777" s="3">
        <v>2001</v>
      </c>
      <c r="C11777" s="3">
        <v>960</v>
      </c>
      <c r="E11777" s="3">
        <v>-3.8182087</v>
      </c>
      <c r="F11777" s="3">
        <v>33.429008000000003</v>
      </c>
    </row>
    <row r="11778" spans="1:6">
      <c r="A11778" s="3" t="s">
        <v>64</v>
      </c>
      <c r="B11778" s="3">
        <v>2001</v>
      </c>
      <c r="C11778" s="3">
        <v>960</v>
      </c>
      <c r="E11778" s="3">
        <v>-3.8182087</v>
      </c>
      <c r="F11778" s="3">
        <v>33.429008000000003</v>
      </c>
    </row>
    <row r="11779" spans="1:6">
      <c r="A11779" s="3" t="s">
        <v>64</v>
      </c>
      <c r="B11779" s="3">
        <v>2001</v>
      </c>
      <c r="C11779" s="3">
        <v>960</v>
      </c>
      <c r="E11779" s="3">
        <v>-3.8182087</v>
      </c>
      <c r="F11779" s="3">
        <v>33.429008000000003</v>
      </c>
    </row>
    <row r="11780" spans="1:6">
      <c r="A11780" s="3" t="s">
        <v>64</v>
      </c>
      <c r="B11780" s="3">
        <v>2001</v>
      </c>
      <c r="C11780" s="3">
        <v>960</v>
      </c>
      <c r="E11780" s="3">
        <v>-3.8182087</v>
      </c>
      <c r="F11780" s="3">
        <v>33.429008000000003</v>
      </c>
    </row>
    <row r="11781" spans="1:6">
      <c r="A11781" s="3" t="s">
        <v>64</v>
      </c>
      <c r="B11781" s="3">
        <v>2001</v>
      </c>
      <c r="C11781" s="3">
        <v>960</v>
      </c>
      <c r="E11781" s="3">
        <v>-3.8182087</v>
      </c>
      <c r="F11781" s="3">
        <v>33.429008000000003</v>
      </c>
    </row>
    <row r="11782" spans="1:6">
      <c r="A11782" s="3" t="s">
        <v>64</v>
      </c>
      <c r="B11782" s="3">
        <v>2001</v>
      </c>
      <c r="C11782" s="3">
        <v>960</v>
      </c>
      <c r="E11782" s="3">
        <v>-3.8182087</v>
      </c>
      <c r="F11782" s="3">
        <v>33.429008000000003</v>
      </c>
    </row>
    <row r="11783" spans="1:6">
      <c r="A11783" s="3" t="s">
        <v>64</v>
      </c>
      <c r="B11783" s="3">
        <v>2001</v>
      </c>
      <c r="C11783" s="3">
        <v>960</v>
      </c>
      <c r="E11783" s="3">
        <v>-3.8182087</v>
      </c>
      <c r="F11783" s="3">
        <v>33.429008000000003</v>
      </c>
    </row>
    <row r="11784" spans="1:6">
      <c r="A11784" s="3" t="s">
        <v>64</v>
      </c>
      <c r="B11784" s="3">
        <v>2001</v>
      </c>
      <c r="C11784" s="3">
        <v>960</v>
      </c>
      <c r="E11784" s="3">
        <v>-3.8182087</v>
      </c>
      <c r="F11784" s="3">
        <v>33.429008000000003</v>
      </c>
    </row>
    <row r="11785" spans="1:6">
      <c r="A11785" s="3" t="s">
        <v>64</v>
      </c>
      <c r="B11785" s="3">
        <v>2001</v>
      </c>
      <c r="C11785" s="3">
        <v>960</v>
      </c>
      <c r="E11785" s="3">
        <v>-3.8182087</v>
      </c>
      <c r="F11785" s="3">
        <v>33.429008000000003</v>
      </c>
    </row>
    <row r="11786" spans="1:6">
      <c r="A11786" s="3" t="s">
        <v>64</v>
      </c>
      <c r="B11786" s="3">
        <v>2002</v>
      </c>
      <c r="C11786" s="3">
        <v>960</v>
      </c>
      <c r="E11786" s="3">
        <v>-3.8646297000000001</v>
      </c>
      <c r="F11786" s="3">
        <v>34.952126</v>
      </c>
    </row>
    <row r="11787" spans="1:6">
      <c r="A11787" s="3" t="s">
        <v>64</v>
      </c>
      <c r="B11787" s="3">
        <v>2002</v>
      </c>
      <c r="C11787" s="3">
        <v>960</v>
      </c>
      <c r="E11787" s="3">
        <v>-3.8646297000000001</v>
      </c>
      <c r="F11787" s="3">
        <v>34.952126</v>
      </c>
    </row>
    <row r="11788" spans="1:6">
      <c r="A11788" s="3" t="s">
        <v>64</v>
      </c>
      <c r="B11788" s="3">
        <v>2002</v>
      </c>
      <c r="C11788" s="3">
        <v>960</v>
      </c>
      <c r="E11788" s="3">
        <v>-3.8646297000000001</v>
      </c>
      <c r="F11788" s="3">
        <v>34.952126</v>
      </c>
    </row>
    <row r="11789" spans="1:6">
      <c r="A11789" s="3" t="s">
        <v>64</v>
      </c>
      <c r="B11789" s="3">
        <v>2002</v>
      </c>
      <c r="C11789" s="3">
        <v>960</v>
      </c>
      <c r="E11789" s="3">
        <v>-3.8646297000000001</v>
      </c>
      <c r="F11789" s="3">
        <v>34.952126</v>
      </c>
    </row>
    <row r="11790" spans="1:6">
      <c r="A11790" s="3" t="s">
        <v>64</v>
      </c>
      <c r="B11790" s="3">
        <v>2002</v>
      </c>
      <c r="C11790" s="3">
        <v>960</v>
      </c>
      <c r="E11790" s="3">
        <v>-3.8646297000000001</v>
      </c>
      <c r="F11790" s="3">
        <v>34.952126</v>
      </c>
    </row>
    <row r="11791" spans="1:6">
      <c r="A11791" s="3" t="s">
        <v>64</v>
      </c>
      <c r="B11791" s="3">
        <v>2002</v>
      </c>
      <c r="C11791" s="3">
        <v>960</v>
      </c>
      <c r="E11791" s="3">
        <v>-3.8646297000000001</v>
      </c>
      <c r="F11791" s="3">
        <v>34.952126</v>
      </c>
    </row>
    <row r="11792" spans="1:6">
      <c r="A11792" s="3" t="s">
        <v>64</v>
      </c>
      <c r="B11792" s="3">
        <v>2002</v>
      </c>
      <c r="C11792" s="3">
        <v>960</v>
      </c>
      <c r="E11792" s="3">
        <v>-3.8646297000000001</v>
      </c>
      <c r="F11792" s="3">
        <v>34.952126</v>
      </c>
    </row>
    <row r="11793" spans="1:6">
      <c r="A11793" s="3" t="s">
        <v>64</v>
      </c>
      <c r="B11793" s="3">
        <v>2002</v>
      </c>
      <c r="C11793" s="3">
        <v>960</v>
      </c>
      <c r="E11793" s="3">
        <v>-3.8646297000000001</v>
      </c>
      <c r="F11793" s="3">
        <v>34.952126</v>
      </c>
    </row>
    <row r="11794" spans="1:6">
      <c r="A11794" s="3" t="s">
        <v>64</v>
      </c>
      <c r="B11794" s="3">
        <v>2002</v>
      </c>
      <c r="C11794" s="3">
        <v>960</v>
      </c>
      <c r="E11794" s="3">
        <v>-3.8646297000000001</v>
      </c>
      <c r="F11794" s="3">
        <v>34.952126</v>
      </c>
    </row>
    <row r="11795" spans="1:6">
      <c r="A11795" s="3" t="s">
        <v>64</v>
      </c>
      <c r="B11795" s="3">
        <v>2002</v>
      </c>
      <c r="C11795" s="3">
        <v>960</v>
      </c>
      <c r="E11795" s="3">
        <v>-3.8646297000000001</v>
      </c>
      <c r="F11795" s="3">
        <v>34.952126</v>
      </c>
    </row>
    <row r="11796" spans="1:6">
      <c r="A11796" s="3" t="s">
        <v>64</v>
      </c>
      <c r="B11796" s="3">
        <v>2002</v>
      </c>
      <c r="C11796" s="3">
        <v>960</v>
      </c>
      <c r="E11796" s="3">
        <v>-3.8646297000000001</v>
      </c>
      <c r="F11796" s="3">
        <v>34.952126</v>
      </c>
    </row>
    <row r="11797" spans="1:6">
      <c r="A11797" s="3" t="s">
        <v>64</v>
      </c>
      <c r="B11797" s="3">
        <v>2002</v>
      </c>
      <c r="C11797" s="3">
        <v>960</v>
      </c>
      <c r="E11797" s="3">
        <v>-3.8646297000000001</v>
      </c>
      <c r="F11797" s="3">
        <v>34.952126</v>
      </c>
    </row>
    <row r="11798" spans="1:6">
      <c r="A11798" s="3" t="s">
        <v>64</v>
      </c>
      <c r="B11798" s="3">
        <v>2003</v>
      </c>
      <c r="C11798" s="3">
        <v>960</v>
      </c>
      <c r="E11798" s="3">
        <v>-1.9825644</v>
      </c>
      <c r="F11798" s="3">
        <v>36.800255</v>
      </c>
    </row>
    <row r="11799" spans="1:6">
      <c r="A11799" s="3" t="s">
        <v>64</v>
      </c>
      <c r="B11799" s="3">
        <v>2003</v>
      </c>
      <c r="C11799" s="3">
        <v>960</v>
      </c>
      <c r="E11799" s="3">
        <v>-1.9825644</v>
      </c>
      <c r="F11799" s="3">
        <v>36.800255</v>
      </c>
    </row>
    <row r="11800" spans="1:6">
      <c r="A11800" s="3" t="s">
        <v>64</v>
      </c>
      <c r="B11800" s="3">
        <v>2003</v>
      </c>
      <c r="C11800" s="3">
        <v>960</v>
      </c>
      <c r="E11800" s="3">
        <v>-1.9825644</v>
      </c>
      <c r="F11800" s="3">
        <v>36.800255</v>
      </c>
    </row>
    <row r="11801" spans="1:6">
      <c r="A11801" s="3" t="s">
        <v>64</v>
      </c>
      <c r="B11801" s="3">
        <v>2003</v>
      </c>
      <c r="C11801" s="3">
        <v>960</v>
      </c>
      <c r="E11801" s="3">
        <v>-1.9825644</v>
      </c>
      <c r="F11801" s="3">
        <v>36.800255</v>
      </c>
    </row>
    <row r="11802" spans="1:6">
      <c r="A11802" s="3" t="s">
        <v>64</v>
      </c>
      <c r="B11802" s="3">
        <v>2003</v>
      </c>
      <c r="C11802" s="3">
        <v>960</v>
      </c>
      <c r="E11802" s="3">
        <v>-1.9825644</v>
      </c>
      <c r="F11802" s="3">
        <v>36.800255</v>
      </c>
    </row>
    <row r="11803" spans="1:6">
      <c r="A11803" s="3" t="s">
        <v>64</v>
      </c>
      <c r="B11803" s="3">
        <v>2003</v>
      </c>
      <c r="C11803" s="3">
        <v>960</v>
      </c>
      <c r="E11803" s="3">
        <v>-1.9825644</v>
      </c>
      <c r="F11803" s="3">
        <v>36.800255</v>
      </c>
    </row>
    <row r="11804" spans="1:6">
      <c r="A11804" s="3" t="s">
        <v>64</v>
      </c>
      <c r="B11804" s="3">
        <v>2003</v>
      </c>
      <c r="C11804" s="3">
        <v>960</v>
      </c>
      <c r="E11804" s="3">
        <v>-1.9825644</v>
      </c>
      <c r="F11804" s="3">
        <v>36.800255</v>
      </c>
    </row>
    <row r="11805" spans="1:6">
      <c r="A11805" s="3" t="s">
        <v>64</v>
      </c>
      <c r="B11805" s="3">
        <v>2003</v>
      </c>
      <c r="C11805" s="3">
        <v>960</v>
      </c>
      <c r="E11805" s="3">
        <v>-1.9825644</v>
      </c>
      <c r="F11805" s="3">
        <v>36.800255</v>
      </c>
    </row>
    <row r="11806" spans="1:6">
      <c r="A11806" s="3" t="s">
        <v>64</v>
      </c>
      <c r="B11806" s="3">
        <v>2003</v>
      </c>
      <c r="C11806" s="3">
        <v>960</v>
      </c>
      <c r="E11806" s="3">
        <v>-1.9825644</v>
      </c>
      <c r="F11806" s="3">
        <v>36.800255</v>
      </c>
    </row>
    <row r="11807" spans="1:6">
      <c r="A11807" s="3" t="s">
        <v>64</v>
      </c>
      <c r="B11807" s="3">
        <v>2003</v>
      </c>
      <c r="C11807" s="3">
        <v>960</v>
      </c>
      <c r="E11807" s="3">
        <v>-1.9825644</v>
      </c>
      <c r="F11807" s="3">
        <v>36.800255</v>
      </c>
    </row>
    <row r="11808" spans="1:6">
      <c r="A11808" s="3" t="s">
        <v>64</v>
      </c>
      <c r="B11808" s="3">
        <v>2003</v>
      </c>
      <c r="C11808" s="3">
        <v>960</v>
      </c>
      <c r="E11808" s="3">
        <v>-1.9825644</v>
      </c>
      <c r="F11808" s="3">
        <v>36.800255</v>
      </c>
    </row>
    <row r="11809" spans="1:6">
      <c r="A11809" s="3" t="s">
        <v>64</v>
      </c>
      <c r="B11809" s="3">
        <v>2003</v>
      </c>
      <c r="C11809" s="3">
        <v>960</v>
      </c>
      <c r="E11809" s="3">
        <v>-1.9825644</v>
      </c>
      <c r="F11809" s="3">
        <v>36.800255</v>
      </c>
    </row>
    <row r="11810" spans="1:6">
      <c r="A11810" s="3" t="s">
        <v>64</v>
      </c>
      <c r="B11810" s="3">
        <v>2004</v>
      </c>
      <c r="C11810" s="3">
        <v>960</v>
      </c>
      <c r="E11810" s="3">
        <v>-3.2109532000000001</v>
      </c>
      <c r="F11810" s="3">
        <v>38.183833999999997</v>
      </c>
    </row>
    <row r="11811" spans="1:6">
      <c r="A11811" s="3" t="s">
        <v>64</v>
      </c>
      <c r="B11811" s="3">
        <v>2004</v>
      </c>
      <c r="C11811" s="3">
        <v>960</v>
      </c>
      <c r="E11811" s="3">
        <v>-3.2109532000000001</v>
      </c>
      <c r="F11811" s="3">
        <v>38.183833999999997</v>
      </c>
    </row>
    <row r="11812" spans="1:6">
      <c r="A11812" s="3" t="s">
        <v>64</v>
      </c>
      <c r="B11812" s="3">
        <v>2004</v>
      </c>
      <c r="C11812" s="3">
        <v>960</v>
      </c>
      <c r="E11812" s="3">
        <v>-3.2109532000000001</v>
      </c>
      <c r="F11812" s="3">
        <v>38.183833999999997</v>
      </c>
    </row>
    <row r="11813" spans="1:6">
      <c r="A11813" s="3" t="s">
        <v>64</v>
      </c>
      <c r="B11813" s="3">
        <v>2004</v>
      </c>
      <c r="C11813" s="3">
        <v>960</v>
      </c>
      <c r="E11813" s="3">
        <v>-3.2109532000000001</v>
      </c>
      <c r="F11813" s="3">
        <v>38.183833999999997</v>
      </c>
    </row>
    <row r="11814" spans="1:6">
      <c r="A11814" s="3" t="s">
        <v>64</v>
      </c>
      <c r="B11814" s="3">
        <v>2004</v>
      </c>
      <c r="C11814" s="3">
        <v>960</v>
      </c>
      <c r="E11814" s="3">
        <v>-3.2109532000000001</v>
      </c>
      <c r="F11814" s="3">
        <v>38.183833999999997</v>
      </c>
    </row>
    <row r="11815" spans="1:6">
      <c r="A11815" s="3" t="s">
        <v>64</v>
      </c>
      <c r="B11815" s="3">
        <v>2004</v>
      </c>
      <c r="C11815" s="3">
        <v>960</v>
      </c>
      <c r="E11815" s="3">
        <v>-3.2109532000000001</v>
      </c>
      <c r="F11815" s="3">
        <v>38.183833999999997</v>
      </c>
    </row>
    <row r="11816" spans="1:6">
      <c r="A11816" s="3" t="s">
        <v>64</v>
      </c>
      <c r="B11816" s="3">
        <v>2004</v>
      </c>
      <c r="C11816" s="3">
        <v>960</v>
      </c>
      <c r="E11816" s="3">
        <v>-3.2109532000000001</v>
      </c>
      <c r="F11816" s="3">
        <v>38.183833999999997</v>
      </c>
    </row>
    <row r="11817" spans="1:6">
      <c r="A11817" s="3" t="s">
        <v>64</v>
      </c>
      <c r="B11817" s="3">
        <v>2004</v>
      </c>
      <c r="C11817" s="3">
        <v>960</v>
      </c>
      <c r="E11817" s="3">
        <v>-3.2109532000000001</v>
      </c>
      <c r="F11817" s="3">
        <v>38.183833999999997</v>
      </c>
    </row>
    <row r="11818" spans="1:6">
      <c r="A11818" s="3" t="s">
        <v>64</v>
      </c>
      <c r="B11818" s="3">
        <v>2004</v>
      </c>
      <c r="C11818" s="3">
        <v>960</v>
      </c>
      <c r="E11818" s="3">
        <v>-3.2109532000000001</v>
      </c>
      <c r="F11818" s="3">
        <v>38.183833999999997</v>
      </c>
    </row>
    <row r="11819" spans="1:6">
      <c r="A11819" s="3" t="s">
        <v>64</v>
      </c>
      <c r="B11819" s="3">
        <v>2004</v>
      </c>
      <c r="C11819" s="3">
        <v>960</v>
      </c>
      <c r="E11819" s="3">
        <v>-3.2109532000000001</v>
      </c>
      <c r="F11819" s="3">
        <v>38.183833999999997</v>
      </c>
    </row>
    <row r="11820" spans="1:6">
      <c r="A11820" s="3" t="s">
        <v>64</v>
      </c>
      <c r="B11820" s="3">
        <v>2004</v>
      </c>
      <c r="C11820" s="3">
        <v>960</v>
      </c>
      <c r="E11820" s="3">
        <v>-3.2109532000000001</v>
      </c>
      <c r="F11820" s="3">
        <v>38.183833999999997</v>
      </c>
    </row>
    <row r="11821" spans="1:6">
      <c r="A11821" s="3" t="s">
        <v>64</v>
      </c>
      <c r="B11821" s="3">
        <v>2004</v>
      </c>
      <c r="C11821" s="3">
        <v>960</v>
      </c>
      <c r="E11821" s="3">
        <v>-3.2109532000000001</v>
      </c>
      <c r="F11821" s="3">
        <v>38.183833999999997</v>
      </c>
    </row>
    <row r="11822" spans="1:6">
      <c r="A11822" s="3" t="s">
        <v>64</v>
      </c>
      <c r="B11822" s="3">
        <v>2005</v>
      </c>
      <c r="C11822" s="3">
        <v>960</v>
      </c>
      <c r="E11822" s="3">
        <v>-3.6228261000000002</v>
      </c>
      <c r="F11822" s="3">
        <v>40.316077999999997</v>
      </c>
    </row>
    <row r="11823" spans="1:6">
      <c r="A11823" s="3" t="s">
        <v>64</v>
      </c>
      <c r="B11823" s="3">
        <v>2005</v>
      </c>
      <c r="C11823" s="3">
        <v>960</v>
      </c>
      <c r="E11823" s="3">
        <v>-3.6228261000000002</v>
      </c>
      <c r="F11823" s="3">
        <v>40.316077999999997</v>
      </c>
    </row>
    <row r="11824" spans="1:6">
      <c r="A11824" s="3" t="s">
        <v>64</v>
      </c>
      <c r="B11824" s="3">
        <v>2005</v>
      </c>
      <c r="C11824" s="3">
        <v>960</v>
      </c>
      <c r="E11824" s="3">
        <v>-3.6228261000000002</v>
      </c>
      <c r="F11824" s="3">
        <v>40.316077999999997</v>
      </c>
    </row>
    <row r="11825" spans="1:6">
      <c r="A11825" s="3" t="s">
        <v>64</v>
      </c>
      <c r="B11825" s="3">
        <v>2005</v>
      </c>
      <c r="C11825" s="3">
        <v>960</v>
      </c>
      <c r="E11825" s="3">
        <v>-3.6228261000000002</v>
      </c>
      <c r="F11825" s="3">
        <v>40.316077999999997</v>
      </c>
    </row>
    <row r="11826" spans="1:6">
      <c r="A11826" s="3" t="s">
        <v>64</v>
      </c>
      <c r="B11826" s="3">
        <v>2005</v>
      </c>
      <c r="C11826" s="3">
        <v>960</v>
      </c>
      <c r="E11826" s="3">
        <v>-3.6228261000000002</v>
      </c>
      <c r="F11826" s="3">
        <v>40.316077999999997</v>
      </c>
    </row>
    <row r="11827" spans="1:6">
      <c r="A11827" s="3" t="s">
        <v>64</v>
      </c>
      <c r="B11827" s="3">
        <v>2005</v>
      </c>
      <c r="C11827" s="3">
        <v>960</v>
      </c>
      <c r="E11827" s="3">
        <v>-3.6228261000000002</v>
      </c>
      <c r="F11827" s="3">
        <v>40.316077999999997</v>
      </c>
    </row>
    <row r="11828" spans="1:6">
      <c r="A11828" s="3" t="s">
        <v>64</v>
      </c>
      <c r="B11828" s="3">
        <v>2005</v>
      </c>
      <c r="C11828" s="3">
        <v>960</v>
      </c>
      <c r="E11828" s="3">
        <v>-3.6228261000000002</v>
      </c>
      <c r="F11828" s="3">
        <v>40.316077999999997</v>
      </c>
    </row>
    <row r="11829" spans="1:6">
      <c r="A11829" s="3" t="s">
        <v>64</v>
      </c>
      <c r="B11829" s="3">
        <v>2005</v>
      </c>
      <c r="C11829" s="3">
        <v>960</v>
      </c>
      <c r="E11829" s="3">
        <v>-3.6228261000000002</v>
      </c>
      <c r="F11829" s="3">
        <v>40.316077999999997</v>
      </c>
    </row>
    <row r="11830" spans="1:6">
      <c r="A11830" s="3" t="s">
        <v>64</v>
      </c>
      <c r="B11830" s="3">
        <v>2005</v>
      </c>
      <c r="C11830" s="3">
        <v>960</v>
      </c>
      <c r="E11830" s="3">
        <v>-3.6228261000000002</v>
      </c>
      <c r="F11830" s="3">
        <v>40.316077999999997</v>
      </c>
    </row>
    <row r="11831" spans="1:6">
      <c r="A11831" s="3" t="s">
        <v>64</v>
      </c>
      <c r="B11831" s="3">
        <v>2005</v>
      </c>
      <c r="C11831" s="3">
        <v>960</v>
      </c>
      <c r="E11831" s="3">
        <v>-3.6228261000000002</v>
      </c>
      <c r="F11831" s="3">
        <v>40.316077999999997</v>
      </c>
    </row>
    <row r="11832" spans="1:6">
      <c r="A11832" s="3" t="s">
        <v>64</v>
      </c>
      <c r="B11832" s="3">
        <v>2005</v>
      </c>
      <c r="C11832" s="3">
        <v>960</v>
      </c>
      <c r="E11832" s="3">
        <v>-3.6228261000000002</v>
      </c>
      <c r="F11832" s="3">
        <v>40.316077999999997</v>
      </c>
    </row>
    <row r="11833" spans="1:6">
      <c r="A11833" s="3" t="s">
        <v>64</v>
      </c>
      <c r="B11833" s="3">
        <v>2005</v>
      </c>
      <c r="C11833" s="3">
        <v>960</v>
      </c>
      <c r="E11833" s="3">
        <v>-3.6228261000000002</v>
      </c>
      <c r="F11833" s="3">
        <v>40.316077999999997</v>
      </c>
    </row>
    <row r="11834" spans="1:6">
      <c r="A11834" s="3" t="s">
        <v>64</v>
      </c>
      <c r="B11834" s="3">
        <v>2006</v>
      </c>
      <c r="C11834" s="3">
        <v>960</v>
      </c>
      <c r="E11834" s="3">
        <v>-2.2840872000000001</v>
      </c>
      <c r="F11834" s="3">
        <v>41.268166000000001</v>
      </c>
    </row>
    <row r="11835" spans="1:6">
      <c r="A11835" s="3" t="s">
        <v>64</v>
      </c>
      <c r="B11835" s="3">
        <v>2006</v>
      </c>
      <c r="C11835" s="3">
        <v>960</v>
      </c>
      <c r="E11835" s="3">
        <v>-2.2840872000000001</v>
      </c>
      <c r="F11835" s="3">
        <v>41.268166000000001</v>
      </c>
    </row>
    <row r="11836" spans="1:6">
      <c r="A11836" s="3" t="s">
        <v>64</v>
      </c>
      <c r="B11836" s="3">
        <v>2006</v>
      </c>
      <c r="C11836" s="3">
        <v>960</v>
      </c>
      <c r="E11836" s="3">
        <v>-2.2840872000000001</v>
      </c>
      <c r="F11836" s="3">
        <v>41.268166000000001</v>
      </c>
    </row>
    <row r="11837" spans="1:6">
      <c r="A11837" s="3" t="s">
        <v>64</v>
      </c>
      <c r="B11837" s="3">
        <v>2006</v>
      </c>
      <c r="C11837" s="3">
        <v>960</v>
      </c>
      <c r="E11837" s="3">
        <v>-2.2840872000000001</v>
      </c>
      <c r="F11837" s="3">
        <v>41.268166000000001</v>
      </c>
    </row>
    <row r="11838" spans="1:6">
      <c r="A11838" s="3" t="s">
        <v>64</v>
      </c>
      <c r="B11838" s="3">
        <v>2006</v>
      </c>
      <c r="C11838" s="3">
        <v>960</v>
      </c>
      <c r="E11838" s="3">
        <v>-2.2840872000000001</v>
      </c>
      <c r="F11838" s="3">
        <v>41.268166000000001</v>
      </c>
    </row>
    <row r="11839" spans="1:6">
      <c r="A11839" s="3" t="s">
        <v>64</v>
      </c>
      <c r="B11839" s="3">
        <v>2006</v>
      </c>
      <c r="C11839" s="3">
        <v>960</v>
      </c>
      <c r="E11839" s="3">
        <v>-2.2840872000000001</v>
      </c>
      <c r="F11839" s="3">
        <v>41.268166000000001</v>
      </c>
    </row>
    <row r="11840" spans="1:6">
      <c r="A11840" s="3" t="s">
        <v>64</v>
      </c>
      <c r="B11840" s="3">
        <v>2006</v>
      </c>
      <c r="C11840" s="3">
        <v>960</v>
      </c>
      <c r="E11840" s="3">
        <v>-2.2840872000000001</v>
      </c>
      <c r="F11840" s="3">
        <v>41.268166000000001</v>
      </c>
    </row>
    <row r="11841" spans="1:7">
      <c r="A11841" s="3" t="s">
        <v>64</v>
      </c>
      <c r="B11841" s="3">
        <v>2006</v>
      </c>
      <c r="C11841" s="3">
        <v>960</v>
      </c>
      <c r="E11841" s="3">
        <v>-2.2840872000000001</v>
      </c>
      <c r="F11841" s="3">
        <v>41.268166000000001</v>
      </c>
    </row>
    <row r="11842" spans="1:7">
      <c r="A11842" s="3" t="s">
        <v>64</v>
      </c>
      <c r="B11842" s="3">
        <v>2006</v>
      </c>
      <c r="C11842" s="3">
        <v>960</v>
      </c>
      <c r="E11842" s="3">
        <v>-2.2840872000000001</v>
      </c>
      <c r="F11842" s="3">
        <v>41.268166000000001</v>
      </c>
    </row>
    <row r="11843" spans="1:7">
      <c r="A11843" s="3" t="s">
        <v>64</v>
      </c>
      <c r="B11843" s="3">
        <v>2006</v>
      </c>
      <c r="C11843" s="3">
        <v>960</v>
      </c>
      <c r="E11843" s="3">
        <v>-2.2840872000000001</v>
      </c>
      <c r="F11843" s="3">
        <v>41.268166000000001</v>
      </c>
    </row>
    <row r="11844" spans="1:7">
      <c r="A11844" s="3" t="s">
        <v>64</v>
      </c>
      <c r="B11844" s="3">
        <v>2006</v>
      </c>
      <c r="C11844" s="3">
        <v>960</v>
      </c>
      <c r="E11844" s="3">
        <v>-2.2840872000000001</v>
      </c>
      <c r="F11844" s="3">
        <v>41.268166000000001</v>
      </c>
    </row>
    <row r="11845" spans="1:7">
      <c r="A11845" s="3" t="s">
        <v>64</v>
      </c>
      <c r="B11845" s="3">
        <v>2006</v>
      </c>
      <c r="C11845" s="3">
        <v>960</v>
      </c>
      <c r="E11845" s="3">
        <v>-2.2840872000000001</v>
      </c>
      <c r="F11845" s="3">
        <v>41.268166000000001</v>
      </c>
    </row>
    <row r="11846" spans="1:7">
      <c r="A11846" s="3" t="s">
        <v>64</v>
      </c>
      <c r="B11846" s="3">
        <v>2007</v>
      </c>
      <c r="C11846" s="3">
        <v>960</v>
      </c>
      <c r="E11846" s="3">
        <v>-1.8865156000000001</v>
      </c>
      <c r="F11846" s="3">
        <v>38.758785000000003</v>
      </c>
    </row>
    <row r="11847" spans="1:7">
      <c r="A11847" s="3" t="s">
        <v>64</v>
      </c>
      <c r="B11847" s="3">
        <v>2007</v>
      </c>
      <c r="C11847" s="3">
        <v>960</v>
      </c>
      <c r="E11847" s="3">
        <v>-1.8865156000000001</v>
      </c>
      <c r="F11847" s="3">
        <v>38.758785000000003</v>
      </c>
    </row>
    <row r="11848" spans="1:7">
      <c r="A11848" s="3" t="s">
        <v>64</v>
      </c>
      <c r="B11848" s="3">
        <v>2007</v>
      </c>
      <c r="C11848" s="3">
        <v>960</v>
      </c>
      <c r="E11848" s="3">
        <v>-1.8865156000000001</v>
      </c>
      <c r="F11848" s="3">
        <v>38.758785000000003</v>
      </c>
    </row>
    <row r="11849" spans="1:7">
      <c r="A11849" s="3" t="s">
        <v>64</v>
      </c>
      <c r="B11849" s="3">
        <v>2007</v>
      </c>
      <c r="C11849" s="3">
        <v>960</v>
      </c>
      <c r="E11849" s="3">
        <v>-1.8865156000000001</v>
      </c>
      <c r="F11849" s="3">
        <v>38.758785000000003</v>
      </c>
    </row>
    <row r="11850" spans="1:7">
      <c r="A11850" s="3" t="s">
        <v>64</v>
      </c>
      <c r="B11850" s="3">
        <v>2007</v>
      </c>
      <c r="C11850" s="3">
        <v>960</v>
      </c>
      <c r="E11850" s="3">
        <v>-1.8865156000000001</v>
      </c>
      <c r="F11850" s="3">
        <v>38.758785000000003</v>
      </c>
      <c r="G11850" s="3">
        <v>4.2874999999999996</v>
      </c>
    </row>
    <row r="11851" spans="1:7">
      <c r="A11851" s="3" t="s">
        <v>64</v>
      </c>
      <c r="B11851" s="3">
        <v>2007</v>
      </c>
      <c r="C11851" s="3">
        <v>960</v>
      </c>
      <c r="E11851" s="3">
        <v>-1.8865156000000001</v>
      </c>
      <c r="F11851" s="3">
        <v>38.758785000000003</v>
      </c>
      <c r="G11851" s="3">
        <v>4.3888889999999998</v>
      </c>
    </row>
    <row r="11852" spans="1:7">
      <c r="A11852" s="3" t="s">
        <v>64</v>
      </c>
      <c r="B11852" s="3">
        <v>2007</v>
      </c>
      <c r="C11852" s="3">
        <v>960</v>
      </c>
      <c r="E11852" s="3">
        <v>-1.8865156000000001</v>
      </c>
      <c r="F11852" s="3">
        <v>38.758785000000003</v>
      </c>
      <c r="G11852" s="3">
        <v>4.6900000000000004</v>
      </c>
    </row>
    <row r="11853" spans="1:7">
      <c r="A11853" s="3" t="s">
        <v>64</v>
      </c>
      <c r="B11853" s="3">
        <v>2007</v>
      </c>
      <c r="C11853" s="3">
        <v>960</v>
      </c>
      <c r="E11853" s="3">
        <v>-1.8865156000000001</v>
      </c>
      <c r="F11853" s="3">
        <v>38.758785000000003</v>
      </c>
      <c r="G11853" s="3">
        <v>4.7249999999999996</v>
      </c>
    </row>
    <row r="11854" spans="1:7">
      <c r="A11854" s="3" t="s">
        <v>64</v>
      </c>
      <c r="B11854" s="3">
        <v>2007</v>
      </c>
      <c r="C11854" s="3">
        <v>960</v>
      </c>
      <c r="E11854" s="3">
        <v>-1.8865156000000001</v>
      </c>
      <c r="F11854" s="3">
        <v>38.758785000000003</v>
      </c>
      <c r="G11854" s="3">
        <v>4.7699999999999996</v>
      </c>
    </row>
    <row r="11855" spans="1:7">
      <c r="A11855" s="3" t="s">
        <v>64</v>
      </c>
      <c r="B11855" s="3">
        <v>2007</v>
      </c>
      <c r="C11855" s="3">
        <v>960</v>
      </c>
      <c r="E11855" s="3">
        <v>-1.8865156000000001</v>
      </c>
      <c r="F11855" s="3">
        <v>38.758785000000003</v>
      </c>
      <c r="G11855" s="3">
        <v>4.9222219999999997</v>
      </c>
    </row>
    <row r="11856" spans="1:7">
      <c r="A11856" s="3" t="s">
        <v>64</v>
      </c>
      <c r="B11856" s="3">
        <v>2007</v>
      </c>
      <c r="C11856" s="3">
        <v>960</v>
      </c>
      <c r="E11856" s="3">
        <v>-1.8865156000000001</v>
      </c>
      <c r="F11856" s="3">
        <v>38.758785000000003</v>
      </c>
      <c r="G11856" s="3">
        <v>4.9222219999999997</v>
      </c>
    </row>
    <row r="11857" spans="1:7">
      <c r="A11857" s="3" t="s">
        <v>64</v>
      </c>
      <c r="B11857" s="3">
        <v>2007</v>
      </c>
      <c r="C11857" s="3">
        <v>960</v>
      </c>
      <c r="E11857" s="3">
        <v>-1.8865156000000001</v>
      </c>
      <c r="F11857" s="3">
        <v>38.758785000000003</v>
      </c>
      <c r="G11857" s="3">
        <v>4.9666670000000002</v>
      </c>
    </row>
    <row r="11858" spans="1:7">
      <c r="A11858" s="3" t="s">
        <v>64</v>
      </c>
      <c r="B11858" s="3">
        <v>2008</v>
      </c>
      <c r="C11858" s="3">
        <v>960</v>
      </c>
      <c r="E11858" s="3">
        <v>-0.97828298999999996</v>
      </c>
      <c r="F11858" s="3">
        <v>37.414425000000001</v>
      </c>
      <c r="G11858" s="3">
        <v>5.0333329999999998</v>
      </c>
    </row>
    <row r="11859" spans="1:7">
      <c r="A11859" s="3" t="s">
        <v>64</v>
      </c>
      <c r="B11859" s="3">
        <v>2008</v>
      </c>
      <c r="C11859" s="3">
        <v>960</v>
      </c>
      <c r="E11859" s="3">
        <v>-0.97828298999999996</v>
      </c>
      <c r="F11859" s="3">
        <v>37.414425000000001</v>
      </c>
      <c r="G11859" s="3">
        <v>5.0068359999999998</v>
      </c>
    </row>
    <row r="11860" spans="1:7">
      <c r="A11860" s="3" t="s">
        <v>64</v>
      </c>
      <c r="B11860" s="3">
        <v>2008</v>
      </c>
      <c r="C11860" s="3">
        <v>960</v>
      </c>
      <c r="E11860" s="3">
        <v>-0.97828298999999996</v>
      </c>
      <c r="F11860" s="3">
        <v>37.414425000000001</v>
      </c>
      <c r="G11860" s="3">
        <v>4.9379989999999996</v>
      </c>
    </row>
    <row r="11861" spans="1:7">
      <c r="A11861" s="3" t="s">
        <v>64</v>
      </c>
      <c r="B11861" s="3">
        <v>2008</v>
      </c>
      <c r="C11861" s="3">
        <v>960</v>
      </c>
      <c r="E11861" s="3">
        <v>-0.97828298999999996</v>
      </c>
      <c r="F11861" s="3">
        <v>37.414425000000001</v>
      </c>
      <c r="G11861" s="3">
        <v>4.8733320000000004</v>
      </c>
    </row>
    <row r="11862" spans="1:7">
      <c r="A11862" s="3" t="s">
        <v>64</v>
      </c>
      <c r="B11862" s="3">
        <v>2008</v>
      </c>
      <c r="C11862" s="3">
        <v>960</v>
      </c>
      <c r="E11862" s="3">
        <v>-0.97828298999999996</v>
      </c>
      <c r="F11862" s="3">
        <v>37.414425000000001</v>
      </c>
      <c r="G11862" s="3">
        <v>4.9000000000000004</v>
      </c>
    </row>
    <row r="11863" spans="1:7">
      <c r="A11863" s="3" t="s">
        <v>64</v>
      </c>
      <c r="B11863" s="3">
        <v>2008</v>
      </c>
      <c r="C11863" s="3">
        <v>960</v>
      </c>
      <c r="E11863" s="3">
        <v>-0.97828298999999996</v>
      </c>
      <c r="F11863" s="3">
        <v>37.414425000000001</v>
      </c>
      <c r="G11863" s="3">
        <v>4.8363639999999997</v>
      </c>
    </row>
    <row r="11864" spans="1:7">
      <c r="A11864" s="3" t="s">
        <v>64</v>
      </c>
      <c r="B11864" s="3">
        <v>2008</v>
      </c>
      <c r="C11864" s="3">
        <v>960</v>
      </c>
      <c r="E11864" s="3">
        <v>-0.97828298999999996</v>
      </c>
      <c r="F11864" s="3">
        <v>37.414425000000001</v>
      </c>
      <c r="G11864" s="3">
        <v>4.7272730000000003</v>
      </c>
    </row>
    <row r="11865" spans="1:7">
      <c r="A11865" s="3" t="s">
        <v>64</v>
      </c>
      <c r="B11865" s="3">
        <v>2008</v>
      </c>
      <c r="C11865" s="3">
        <v>960</v>
      </c>
      <c r="E11865" s="3">
        <v>-0.97828298999999996</v>
      </c>
      <c r="F11865" s="3">
        <v>37.414425000000001</v>
      </c>
      <c r="G11865" s="3">
        <v>4.7927479999999996</v>
      </c>
    </row>
    <row r="11866" spans="1:7">
      <c r="A11866" s="3" t="s">
        <v>64</v>
      </c>
      <c r="B11866" s="3">
        <v>2008</v>
      </c>
      <c r="C11866" s="3">
        <v>960</v>
      </c>
      <c r="E11866" s="3">
        <v>-0.97828298999999996</v>
      </c>
      <c r="F11866" s="3">
        <v>37.414425000000001</v>
      </c>
      <c r="G11866" s="3">
        <v>4.46</v>
      </c>
    </row>
    <row r="11867" spans="1:7">
      <c r="A11867" s="3" t="s">
        <v>64</v>
      </c>
      <c r="B11867" s="3">
        <v>2008</v>
      </c>
      <c r="C11867" s="3">
        <v>960</v>
      </c>
      <c r="E11867" s="3">
        <v>-0.97828298999999996</v>
      </c>
      <c r="F11867" s="3">
        <v>37.414425000000001</v>
      </c>
      <c r="G11867" s="3">
        <v>3.24</v>
      </c>
    </row>
    <row r="11868" spans="1:7">
      <c r="A11868" s="3" t="s">
        <v>64</v>
      </c>
      <c r="B11868" s="3">
        <v>2008</v>
      </c>
      <c r="C11868" s="3">
        <v>960</v>
      </c>
      <c r="E11868" s="3">
        <v>-0.97828298999999996</v>
      </c>
      <c r="F11868" s="3">
        <v>37.414425000000001</v>
      </c>
      <c r="G11868" s="3">
        <v>2.5299999999999998</v>
      </c>
    </row>
    <row r="11869" spans="1:7">
      <c r="A11869" s="3" t="s">
        <v>64</v>
      </c>
      <c r="B11869" s="3">
        <v>2008</v>
      </c>
      <c r="C11869" s="3">
        <v>960</v>
      </c>
      <c r="E11869" s="3">
        <v>-0.97828298999999996</v>
      </c>
      <c r="F11869" s="3">
        <v>37.414425000000001</v>
      </c>
      <c r="G11869" s="3">
        <v>1.81</v>
      </c>
    </row>
    <row r="11870" spans="1:7">
      <c r="A11870" s="3" t="s">
        <v>64</v>
      </c>
      <c r="B11870" s="3">
        <v>2009</v>
      </c>
      <c r="C11870" s="3">
        <v>960</v>
      </c>
      <c r="E11870" s="3">
        <v>-1.1409465000000001</v>
      </c>
      <c r="F11870" s="3">
        <v>39.295257999999997</v>
      </c>
      <c r="G11870" s="3">
        <v>2.184259</v>
      </c>
    </row>
    <row r="11871" spans="1:7">
      <c r="A11871" s="3" t="s">
        <v>64</v>
      </c>
      <c r="B11871" s="3">
        <v>2009</v>
      </c>
      <c r="C11871" s="3">
        <v>960</v>
      </c>
      <c r="E11871" s="3">
        <v>-1.1409465000000001</v>
      </c>
      <c r="F11871" s="3">
        <v>39.295257999999997</v>
      </c>
      <c r="G11871" s="3">
        <v>1.9511179999999999</v>
      </c>
    </row>
    <row r="11872" spans="1:7">
      <c r="A11872" s="3" t="s">
        <v>64</v>
      </c>
      <c r="B11872" s="3">
        <v>2009</v>
      </c>
      <c r="C11872" s="3">
        <v>960</v>
      </c>
      <c r="E11872" s="3">
        <v>-1.1409465000000001</v>
      </c>
      <c r="F11872" s="3">
        <v>39.295257999999997</v>
      </c>
      <c r="G11872" s="3">
        <v>1.11676</v>
      </c>
    </row>
    <row r="11873" spans="1:7">
      <c r="A11873" s="3" t="s">
        <v>64</v>
      </c>
      <c r="B11873" s="3">
        <v>2009</v>
      </c>
      <c r="C11873" s="3">
        <v>960</v>
      </c>
      <c r="E11873" s="3">
        <v>-1.1409465000000001</v>
      </c>
      <c r="F11873" s="3">
        <v>39.295257999999997</v>
      </c>
      <c r="G11873" s="3">
        <v>0.40178700000000001</v>
      </c>
    </row>
    <row r="11874" spans="1:7">
      <c r="A11874" s="3" t="s">
        <v>64</v>
      </c>
      <c r="B11874" s="3">
        <v>2009</v>
      </c>
      <c r="C11874" s="3">
        <v>960</v>
      </c>
      <c r="E11874" s="3">
        <v>-1.1409465000000001</v>
      </c>
      <c r="F11874" s="3">
        <v>39.295257999999997</v>
      </c>
      <c r="G11874" s="3">
        <v>0.37219449999999998</v>
      </c>
    </row>
    <row r="11875" spans="1:7">
      <c r="A11875" s="3" t="s">
        <v>64</v>
      </c>
      <c r="B11875" s="3">
        <v>2009</v>
      </c>
      <c r="C11875" s="3">
        <v>960</v>
      </c>
      <c r="E11875" s="3">
        <v>-1.1409465000000001</v>
      </c>
      <c r="F11875" s="3">
        <v>39.295257999999997</v>
      </c>
      <c r="G11875" s="3">
        <v>0.2324138</v>
      </c>
    </row>
    <row r="11876" spans="1:7">
      <c r="A11876" s="3" t="s">
        <v>64</v>
      </c>
      <c r="B11876" s="3">
        <v>2009</v>
      </c>
      <c r="C11876" s="3">
        <v>960</v>
      </c>
      <c r="E11876" s="3">
        <v>-1.1409465000000001</v>
      </c>
      <c r="F11876" s="3">
        <v>39.295257999999997</v>
      </c>
      <c r="G11876" s="3">
        <v>-0.1054286</v>
      </c>
    </row>
    <row r="11877" spans="1:7">
      <c r="A11877" s="3" t="s">
        <v>64</v>
      </c>
      <c r="B11877" s="3">
        <v>2009</v>
      </c>
      <c r="C11877" s="3">
        <v>960</v>
      </c>
      <c r="E11877" s="3">
        <v>-1.1409465000000001</v>
      </c>
      <c r="F11877" s="3">
        <v>39.295257999999997</v>
      </c>
      <c r="G11877" s="3">
        <v>-0.1131254</v>
      </c>
    </row>
    <row r="11878" spans="1:7">
      <c r="A11878" s="3" t="s">
        <v>64</v>
      </c>
      <c r="B11878" s="3">
        <v>2009</v>
      </c>
      <c r="C11878" s="3">
        <v>960</v>
      </c>
      <c r="E11878" s="3">
        <v>-1.1409465000000001</v>
      </c>
      <c r="F11878" s="3">
        <v>39.295257999999997</v>
      </c>
      <c r="G11878" s="3">
        <v>0.26465230000000001</v>
      </c>
    </row>
    <row r="11879" spans="1:7">
      <c r="A11879" s="3" t="s">
        <v>64</v>
      </c>
      <c r="B11879" s="3">
        <v>2009</v>
      </c>
      <c r="C11879" s="3">
        <v>960</v>
      </c>
      <c r="E11879" s="3">
        <v>-1.1409465000000001</v>
      </c>
      <c r="F11879" s="3">
        <v>39.295257999999997</v>
      </c>
      <c r="G11879" s="3">
        <v>-2.69106E-2</v>
      </c>
    </row>
    <row r="11880" spans="1:7">
      <c r="A11880" s="3" t="s">
        <v>64</v>
      </c>
      <c r="B11880" s="3">
        <v>2009</v>
      </c>
      <c r="C11880" s="3">
        <v>960</v>
      </c>
      <c r="E11880" s="3">
        <v>-1.1409465000000001</v>
      </c>
      <c r="F11880" s="3">
        <v>39.295257999999997</v>
      </c>
      <c r="G11880" s="3">
        <v>-1.87896E-2</v>
      </c>
    </row>
    <row r="11881" spans="1:7">
      <c r="A11881" s="3" t="s">
        <v>64</v>
      </c>
      <c r="B11881" s="3">
        <v>2009</v>
      </c>
      <c r="C11881" s="3">
        <v>960</v>
      </c>
      <c r="E11881" s="3">
        <v>-1.1409465000000001</v>
      </c>
      <c r="F11881" s="3">
        <v>39.295257999999997</v>
      </c>
      <c r="G11881" s="3">
        <v>0.32032159999999998</v>
      </c>
    </row>
    <row r="11882" spans="1:7">
      <c r="A11882" s="3" t="s">
        <v>64</v>
      </c>
      <c r="B11882" s="3">
        <v>2010</v>
      </c>
      <c r="C11882" s="3">
        <v>960</v>
      </c>
      <c r="E11882" s="3">
        <v>-4.0588483999999996</v>
      </c>
      <c r="F11882" s="3">
        <v>48.665469999999999</v>
      </c>
      <c r="G11882" s="3">
        <v>2.5242580000000001</v>
      </c>
    </row>
    <row r="11883" spans="1:7">
      <c r="A11883" s="3" t="s">
        <v>64</v>
      </c>
      <c r="B11883" s="3">
        <v>2010</v>
      </c>
      <c r="C11883" s="3">
        <v>960</v>
      </c>
      <c r="E11883" s="3">
        <v>-4.0588483999999996</v>
      </c>
      <c r="F11883" s="3">
        <v>48.665469999999999</v>
      </c>
      <c r="G11883" s="3">
        <v>2.3474029999999999</v>
      </c>
    </row>
    <row r="11884" spans="1:7">
      <c r="A11884" s="3" t="s">
        <v>64</v>
      </c>
      <c r="B11884" s="3">
        <v>2010</v>
      </c>
      <c r="C11884" s="3">
        <v>960</v>
      </c>
      <c r="E11884" s="3">
        <v>-4.0588483999999996</v>
      </c>
      <c r="F11884" s="3">
        <v>48.665469999999999</v>
      </c>
      <c r="G11884" s="3">
        <v>2.3961109999999999</v>
      </c>
    </row>
    <row r="11885" spans="1:7">
      <c r="A11885" s="3" t="s">
        <v>64</v>
      </c>
      <c r="B11885" s="3">
        <v>2010</v>
      </c>
      <c r="C11885" s="3">
        <v>960</v>
      </c>
      <c r="E11885" s="3">
        <v>-4.0588483999999996</v>
      </c>
      <c r="F11885" s="3">
        <v>48.665469999999999</v>
      </c>
      <c r="G11885" s="3">
        <v>2.2400000000000002</v>
      </c>
    </row>
    <row r="11886" spans="1:7">
      <c r="A11886" s="3" t="s">
        <v>64</v>
      </c>
      <c r="B11886" s="3">
        <v>2010</v>
      </c>
      <c r="C11886" s="3">
        <v>960</v>
      </c>
      <c r="E11886" s="3">
        <v>-4.0588483999999996</v>
      </c>
      <c r="F11886" s="3">
        <v>48.665469999999999</v>
      </c>
      <c r="G11886" s="3">
        <v>2.3031139999999999</v>
      </c>
    </row>
    <row r="11887" spans="1:7">
      <c r="A11887" s="3" t="s">
        <v>64</v>
      </c>
      <c r="B11887" s="3">
        <v>2010</v>
      </c>
      <c r="C11887" s="3">
        <v>960</v>
      </c>
      <c r="E11887" s="3">
        <v>-4.0588483999999996</v>
      </c>
      <c r="F11887" s="3">
        <v>48.665469999999999</v>
      </c>
      <c r="G11887" s="3">
        <v>2.164628</v>
      </c>
    </row>
    <row r="11888" spans="1:7">
      <c r="A11888" s="3" t="s">
        <v>64</v>
      </c>
      <c r="B11888" s="3">
        <v>2010</v>
      </c>
      <c r="C11888" s="3">
        <v>960</v>
      </c>
      <c r="E11888" s="3">
        <v>-4.0588483999999996</v>
      </c>
      <c r="F11888" s="3">
        <v>48.665469999999999</v>
      </c>
      <c r="G11888" s="3">
        <v>2.0906509999999998</v>
      </c>
    </row>
    <row r="11889" spans="1:7">
      <c r="A11889" s="3" t="s">
        <v>64</v>
      </c>
      <c r="B11889" s="3">
        <v>2010</v>
      </c>
      <c r="C11889" s="3">
        <v>960</v>
      </c>
      <c r="E11889" s="3">
        <v>-4.0588483999999996</v>
      </c>
      <c r="F11889" s="3">
        <v>48.665469999999999</v>
      </c>
      <c r="G11889" s="3">
        <v>1.9896879999999999</v>
      </c>
    </row>
    <row r="11890" spans="1:7">
      <c r="A11890" s="3" t="s">
        <v>64</v>
      </c>
      <c r="B11890" s="3">
        <v>2010</v>
      </c>
      <c r="C11890" s="3">
        <v>960</v>
      </c>
      <c r="E11890" s="3">
        <v>-4.0588483999999996</v>
      </c>
      <c r="F11890" s="3">
        <v>48.665469999999999</v>
      </c>
      <c r="G11890" s="3">
        <v>1.9709570000000001</v>
      </c>
    </row>
    <row r="11891" spans="1:7">
      <c r="A11891" s="3" t="s">
        <v>64</v>
      </c>
      <c r="B11891" s="3">
        <v>2010</v>
      </c>
      <c r="C11891" s="3">
        <v>960</v>
      </c>
      <c r="E11891" s="3">
        <v>-4.0588483999999996</v>
      </c>
      <c r="F11891" s="3">
        <v>48.665469999999999</v>
      </c>
      <c r="G11891" s="3">
        <v>1.970712</v>
      </c>
    </row>
    <row r="11892" spans="1:7">
      <c r="A11892" s="3" t="s">
        <v>64</v>
      </c>
      <c r="B11892" s="3">
        <v>2010</v>
      </c>
      <c r="C11892" s="3">
        <v>960</v>
      </c>
      <c r="E11892" s="3">
        <v>-4.0588483999999996</v>
      </c>
      <c r="F11892" s="3">
        <v>48.665469999999999</v>
      </c>
      <c r="G11892" s="3">
        <v>1.9262680000000001</v>
      </c>
    </row>
    <row r="11893" spans="1:7">
      <c r="A11893" s="3" t="s">
        <v>64</v>
      </c>
      <c r="B11893" s="3">
        <v>2010</v>
      </c>
      <c r="C11893" s="3">
        <v>960</v>
      </c>
      <c r="E11893" s="3">
        <v>-4.0588483999999996</v>
      </c>
      <c r="F11893" s="3">
        <v>48.665469999999999</v>
      </c>
      <c r="G11893" s="3">
        <v>1.90154</v>
      </c>
    </row>
    <row r="11894" spans="1:7">
      <c r="A11894" s="3" t="s">
        <v>64</v>
      </c>
      <c r="B11894" s="3">
        <v>2011</v>
      </c>
      <c r="C11894" s="3">
        <v>960</v>
      </c>
      <c r="E11894" s="3">
        <v>-4.0711130999999998</v>
      </c>
      <c r="F11894" s="3">
        <v>57.684330000000003</v>
      </c>
      <c r="G11894" s="3">
        <v>2.4014030000000002</v>
      </c>
    </row>
    <row r="11895" spans="1:7">
      <c r="A11895" s="3" t="s">
        <v>64</v>
      </c>
      <c r="B11895" s="3">
        <v>2011</v>
      </c>
      <c r="C11895" s="3">
        <v>960</v>
      </c>
      <c r="E11895" s="3">
        <v>-4.0711130999999998</v>
      </c>
      <c r="F11895" s="3">
        <v>57.684330000000003</v>
      </c>
      <c r="G11895" s="3">
        <v>2.3377379999999999</v>
      </c>
    </row>
    <row r="11896" spans="1:7">
      <c r="A11896" s="3" t="s">
        <v>64</v>
      </c>
      <c r="B11896" s="3">
        <v>2011</v>
      </c>
      <c r="C11896" s="3">
        <v>960</v>
      </c>
      <c r="E11896" s="3">
        <v>-4.0711130999999998</v>
      </c>
      <c r="F11896" s="3">
        <v>57.684330000000003</v>
      </c>
      <c r="G11896" s="3">
        <v>2.2758229999999999</v>
      </c>
    </row>
    <row r="11897" spans="1:7">
      <c r="A11897" s="3" t="s">
        <v>64</v>
      </c>
      <c r="B11897" s="3">
        <v>2011</v>
      </c>
      <c r="C11897" s="3">
        <v>960</v>
      </c>
      <c r="E11897" s="3">
        <v>-4.0711130999999998</v>
      </c>
      <c r="F11897" s="3">
        <v>57.684330000000003</v>
      </c>
      <c r="G11897" s="3">
        <v>2.2662079999999998</v>
      </c>
    </row>
    <row r="11898" spans="1:7">
      <c r="A11898" s="3" t="s">
        <v>64</v>
      </c>
      <c r="B11898" s="3">
        <v>2011</v>
      </c>
      <c r="C11898" s="3">
        <v>960</v>
      </c>
      <c r="E11898" s="3">
        <v>-4.0711130999999998</v>
      </c>
      <c r="F11898" s="3">
        <v>57.684330000000003</v>
      </c>
      <c r="G11898" s="3">
        <v>2.2070400000000001</v>
      </c>
    </row>
    <row r="11899" spans="1:7">
      <c r="A11899" s="3" t="s">
        <v>64</v>
      </c>
      <c r="B11899" s="3">
        <v>2011</v>
      </c>
      <c r="C11899" s="3">
        <v>960</v>
      </c>
      <c r="E11899" s="3">
        <v>-4.0711130999999998</v>
      </c>
      <c r="F11899" s="3">
        <v>57.684330000000003</v>
      </c>
      <c r="G11899" s="3">
        <v>2.265997</v>
      </c>
    </row>
    <row r="11900" spans="1:7">
      <c r="A11900" s="3" t="s">
        <v>64</v>
      </c>
      <c r="B11900" s="3">
        <v>2011</v>
      </c>
      <c r="C11900" s="3">
        <v>960</v>
      </c>
      <c r="E11900" s="3">
        <v>-4.0711130999999998</v>
      </c>
      <c r="F11900" s="3">
        <v>57.684330000000003</v>
      </c>
      <c r="G11900" s="3">
        <v>2.2502179999999998</v>
      </c>
    </row>
    <row r="11901" spans="1:7">
      <c r="A11901" s="3" t="s">
        <v>64</v>
      </c>
      <c r="B11901" s="3">
        <v>2011</v>
      </c>
      <c r="C11901" s="3">
        <v>960</v>
      </c>
      <c r="E11901" s="3">
        <v>-4.0711130999999998</v>
      </c>
      <c r="F11901" s="3">
        <v>57.684330000000003</v>
      </c>
      <c r="G11901" s="3">
        <v>2.1428569999999998</v>
      </c>
    </row>
    <row r="11902" spans="1:7">
      <c r="A11902" s="3" t="s">
        <v>64</v>
      </c>
      <c r="B11902" s="3">
        <v>2011</v>
      </c>
      <c r="C11902" s="3">
        <v>960</v>
      </c>
      <c r="E11902" s="3">
        <v>-4.0711130999999998</v>
      </c>
      <c r="F11902" s="3">
        <v>57.684330000000003</v>
      </c>
      <c r="G11902" s="3">
        <v>1.809226</v>
      </c>
    </row>
    <row r="11903" spans="1:7">
      <c r="A11903" s="3" t="s">
        <v>64</v>
      </c>
      <c r="B11903" s="3">
        <v>2011</v>
      </c>
      <c r="C11903" s="3">
        <v>960</v>
      </c>
      <c r="E11903" s="3">
        <v>-4.0711130999999998</v>
      </c>
      <c r="F11903" s="3">
        <v>57.684330000000003</v>
      </c>
      <c r="G11903" s="3">
        <v>1.2</v>
      </c>
    </row>
    <row r="11904" spans="1:7">
      <c r="A11904" s="3" t="s">
        <v>64</v>
      </c>
      <c r="B11904" s="3">
        <v>2011</v>
      </c>
      <c r="C11904" s="3">
        <v>960</v>
      </c>
      <c r="E11904" s="3">
        <v>-4.0711130999999998</v>
      </c>
      <c r="F11904" s="3">
        <v>57.684330000000003</v>
      </c>
      <c r="G11904" s="3">
        <v>0.52332509999999999</v>
      </c>
    </row>
    <row r="11905" spans="1:7">
      <c r="A11905" s="3" t="s">
        <v>64</v>
      </c>
      <c r="B11905" s="3">
        <v>2011</v>
      </c>
      <c r="C11905" s="3">
        <v>960</v>
      </c>
      <c r="E11905" s="3">
        <v>-4.0711130999999998</v>
      </c>
      <c r="F11905" s="3">
        <v>57.684330000000003</v>
      </c>
      <c r="G11905" s="3">
        <v>-2.5000000000000001E-2</v>
      </c>
    </row>
    <row r="11906" spans="1:7">
      <c r="A11906" s="3" t="s">
        <v>64</v>
      </c>
      <c r="B11906" s="3">
        <v>2012</v>
      </c>
      <c r="C11906" s="3">
        <v>960</v>
      </c>
      <c r="E11906" s="3">
        <v>-5.1408505</v>
      </c>
      <c r="F11906" s="3">
        <v>64.180878000000007</v>
      </c>
      <c r="G11906" s="3">
        <v>1.3682589999999999</v>
      </c>
    </row>
    <row r="11907" spans="1:7">
      <c r="A11907" s="3" t="s">
        <v>64</v>
      </c>
      <c r="B11907" s="3">
        <v>2012</v>
      </c>
      <c r="C11907" s="3">
        <v>960</v>
      </c>
      <c r="E11907" s="3">
        <v>-5.1408505</v>
      </c>
      <c r="F11907" s="3">
        <v>64.180878000000007</v>
      </c>
      <c r="G11907" s="3">
        <v>1.134803</v>
      </c>
    </row>
    <row r="11908" spans="1:7">
      <c r="A11908" s="3" t="s">
        <v>64</v>
      </c>
      <c r="B11908" s="3">
        <v>2012</v>
      </c>
      <c r="C11908" s="3">
        <v>960</v>
      </c>
      <c r="E11908" s="3">
        <v>-5.1408505</v>
      </c>
      <c r="F11908" s="3">
        <v>64.180878000000007</v>
      </c>
      <c r="G11908" s="3">
        <v>1.144444</v>
      </c>
    </row>
    <row r="11909" spans="1:7">
      <c r="A11909" s="3" t="s">
        <v>64</v>
      </c>
      <c r="B11909" s="3">
        <v>2012</v>
      </c>
      <c r="C11909" s="3">
        <v>960</v>
      </c>
      <c r="E11909" s="3">
        <v>-5.1408505</v>
      </c>
      <c r="F11909" s="3">
        <v>64.180878000000007</v>
      </c>
      <c r="G11909" s="3">
        <v>1.1207800000000001</v>
      </c>
    </row>
    <row r="11910" spans="1:7">
      <c r="A11910" s="3" t="s">
        <v>64</v>
      </c>
      <c r="B11910" s="3">
        <v>2012</v>
      </c>
      <c r="C11910" s="3">
        <v>960</v>
      </c>
      <c r="E11910" s="3">
        <v>-5.1408505</v>
      </c>
      <c r="F11910" s="3">
        <v>64.180878000000007</v>
      </c>
      <c r="G11910" s="3">
        <v>1.107308</v>
      </c>
    </row>
    <row r="11911" spans="1:7">
      <c r="A11911" s="3" t="s">
        <v>64</v>
      </c>
      <c r="B11911" s="3">
        <v>2012</v>
      </c>
      <c r="C11911" s="3">
        <v>960</v>
      </c>
      <c r="E11911" s="3">
        <v>-5.1408505</v>
      </c>
      <c r="F11911" s="3">
        <v>64.180878000000007</v>
      </c>
      <c r="G11911" s="3">
        <v>0.97183470000000005</v>
      </c>
    </row>
    <row r="11912" spans="1:7">
      <c r="A11912" s="3" t="s">
        <v>64</v>
      </c>
      <c r="B11912" s="3">
        <v>2012</v>
      </c>
      <c r="C11912" s="3">
        <v>960</v>
      </c>
      <c r="E11912" s="3">
        <v>-5.1408505</v>
      </c>
      <c r="F11912" s="3">
        <v>64.180878000000007</v>
      </c>
      <c r="G11912" s="3">
        <v>0.88707689999999995</v>
      </c>
    </row>
    <row r="11913" spans="1:7">
      <c r="A11913" s="3" t="s">
        <v>64</v>
      </c>
      <c r="B11913" s="3">
        <v>2012</v>
      </c>
      <c r="C11913" s="3">
        <v>960</v>
      </c>
      <c r="E11913" s="3">
        <v>-5.1408505</v>
      </c>
      <c r="F11913" s="3">
        <v>64.180878000000007</v>
      </c>
      <c r="G11913" s="3">
        <v>0.78966150000000002</v>
      </c>
    </row>
    <row r="11914" spans="1:7">
      <c r="A11914" s="3" t="s">
        <v>64</v>
      </c>
      <c r="B11914" s="3">
        <v>2012</v>
      </c>
      <c r="C11914" s="3">
        <v>960</v>
      </c>
      <c r="E11914" s="3">
        <v>-5.1408505</v>
      </c>
      <c r="F11914" s="3">
        <v>64.180878000000007</v>
      </c>
      <c r="G11914" s="3">
        <v>0.55188170000000003</v>
      </c>
    </row>
    <row r="11915" spans="1:7">
      <c r="A11915" s="3" t="s">
        <v>64</v>
      </c>
      <c r="B11915" s="3">
        <v>2012</v>
      </c>
      <c r="C11915" s="3">
        <v>960</v>
      </c>
      <c r="E11915" s="3">
        <v>-5.1408505</v>
      </c>
      <c r="F11915" s="3">
        <v>64.180878000000007</v>
      </c>
      <c r="G11915" s="3">
        <v>0.44552239999999999</v>
      </c>
    </row>
    <row r="11916" spans="1:7">
      <c r="A11916" s="3" t="s">
        <v>64</v>
      </c>
      <c r="B11916" s="3">
        <v>2012</v>
      </c>
      <c r="C11916" s="3">
        <v>960</v>
      </c>
      <c r="E11916" s="3">
        <v>-5.1408505</v>
      </c>
      <c r="F11916" s="3">
        <v>64.180878000000007</v>
      </c>
      <c r="G11916" s="3">
        <v>0.44396409999999997</v>
      </c>
    </row>
    <row r="11917" spans="1:7">
      <c r="A11917" s="3" t="s">
        <v>64</v>
      </c>
      <c r="B11917" s="3">
        <v>2012</v>
      </c>
      <c r="C11917" s="3">
        <v>960</v>
      </c>
      <c r="E11917" s="3">
        <v>-5.1408505</v>
      </c>
      <c r="F11917" s="3">
        <v>64.180878000000007</v>
      </c>
      <c r="G11917" s="3">
        <v>0.38055329999999998</v>
      </c>
    </row>
    <row r="11918" spans="1:7">
      <c r="A11918" s="3" t="s">
        <v>64</v>
      </c>
      <c r="B11918" s="3">
        <v>2013</v>
      </c>
      <c r="C11918" s="3">
        <v>960</v>
      </c>
      <c r="E11918" s="3">
        <v>-2.2543696999999998</v>
      </c>
      <c r="F11918" s="3">
        <v>70.015136999999996</v>
      </c>
      <c r="G11918" s="3">
        <v>1.60059</v>
      </c>
    </row>
    <row r="11919" spans="1:7">
      <c r="A11919" s="3" t="s">
        <v>64</v>
      </c>
      <c r="B11919" s="3">
        <v>2013</v>
      </c>
      <c r="C11919" s="3">
        <v>960</v>
      </c>
      <c r="E11919" s="3">
        <v>-2.2543696999999998</v>
      </c>
      <c r="F11919" s="3">
        <v>70.015136999999996</v>
      </c>
      <c r="G11919" s="3">
        <v>1.6355440000000001</v>
      </c>
    </row>
    <row r="11920" spans="1:7">
      <c r="A11920" s="3" t="s">
        <v>64</v>
      </c>
      <c r="B11920" s="3">
        <v>2013</v>
      </c>
      <c r="C11920" s="3">
        <v>960</v>
      </c>
      <c r="E11920" s="3">
        <v>-2.2543696999999998</v>
      </c>
      <c r="F11920" s="3">
        <v>70.015136999999996</v>
      </c>
      <c r="G11920" s="3">
        <v>1.548127</v>
      </c>
    </row>
    <row r="11921" spans="1:8">
      <c r="A11921" s="3" t="s">
        <v>64</v>
      </c>
      <c r="B11921" s="3">
        <v>2013</v>
      </c>
      <c r="C11921" s="3">
        <v>960</v>
      </c>
      <c r="E11921" s="3">
        <v>-2.2543696999999998</v>
      </c>
      <c r="F11921" s="3">
        <v>70.015136999999996</v>
      </c>
      <c r="G11921" s="3">
        <v>1.4151</v>
      </c>
    </row>
    <row r="11922" spans="1:8">
      <c r="A11922" s="3" t="s">
        <v>64</v>
      </c>
      <c r="B11922" s="3">
        <v>2013</v>
      </c>
      <c r="C11922" s="3">
        <v>960</v>
      </c>
      <c r="E11922" s="3">
        <v>-2.2543696999999998</v>
      </c>
      <c r="F11922" s="3">
        <v>70.015136999999996</v>
      </c>
      <c r="G11922" s="3">
        <v>1.284656</v>
      </c>
      <c r="H11922" s="3">
        <v>-0.2149237</v>
      </c>
    </row>
    <row r="11923" spans="1:8">
      <c r="A11923" s="3" t="s">
        <v>64</v>
      </c>
      <c r="B11923" s="3">
        <v>2013</v>
      </c>
      <c r="C11923" s="3">
        <v>960</v>
      </c>
      <c r="E11923" s="3">
        <v>-2.2543696999999998</v>
      </c>
      <c r="F11923" s="3">
        <v>70.015136999999996</v>
      </c>
      <c r="G11923" s="3">
        <v>1.242221</v>
      </c>
      <c r="H11923" s="3">
        <v>-5.8459900000000002E-2</v>
      </c>
    </row>
    <row r="11924" spans="1:8">
      <c r="A11924" s="3" t="s">
        <v>64</v>
      </c>
      <c r="B11924" s="3">
        <v>2013</v>
      </c>
      <c r="C11924" s="3">
        <v>960</v>
      </c>
      <c r="E11924" s="3">
        <v>-2.2543696999999998</v>
      </c>
      <c r="F11924" s="3">
        <v>70.015136999999996</v>
      </c>
      <c r="G11924" s="3">
        <v>1.0890770000000001</v>
      </c>
      <c r="H11924" s="3">
        <v>-0.1605335</v>
      </c>
    </row>
    <row r="11925" spans="1:8">
      <c r="A11925" s="3" t="s">
        <v>64</v>
      </c>
      <c r="B11925" s="3">
        <v>2013</v>
      </c>
      <c r="C11925" s="3">
        <v>960</v>
      </c>
      <c r="E11925" s="3">
        <v>-2.2543696999999998</v>
      </c>
      <c r="F11925" s="3">
        <v>70.015136999999996</v>
      </c>
      <c r="G11925" s="3">
        <v>0.93356159999999999</v>
      </c>
      <c r="H11925" s="3">
        <v>-0.12821360000000001</v>
      </c>
    </row>
    <row r="11926" spans="1:8">
      <c r="A11926" s="3" t="s">
        <v>64</v>
      </c>
      <c r="B11926" s="3">
        <v>2013</v>
      </c>
      <c r="C11926" s="3">
        <v>960</v>
      </c>
      <c r="E11926" s="3">
        <v>-2.2543696999999998</v>
      </c>
      <c r="F11926" s="3">
        <v>70.015136999999996</v>
      </c>
      <c r="G11926" s="3">
        <v>0.77057869999999995</v>
      </c>
      <c r="H11926" s="3">
        <v>-0.1120321</v>
      </c>
    </row>
    <row r="11927" spans="1:8">
      <c r="A11927" s="3" t="s">
        <v>64</v>
      </c>
      <c r="B11927" s="3">
        <v>2013</v>
      </c>
      <c r="C11927" s="3">
        <v>960</v>
      </c>
      <c r="E11927" s="3">
        <v>-2.2543696999999998</v>
      </c>
      <c r="F11927" s="3">
        <v>70.015136999999996</v>
      </c>
      <c r="G11927" s="3">
        <v>0.77057869999999995</v>
      </c>
      <c r="H11927" s="3">
        <v>-0.12938040000000001</v>
      </c>
    </row>
    <row r="11928" spans="1:8">
      <c r="A11928" s="3" t="s">
        <v>64</v>
      </c>
      <c r="B11928" s="3">
        <v>2013</v>
      </c>
      <c r="C11928" s="3">
        <v>960</v>
      </c>
      <c r="E11928" s="3">
        <v>-2.2543696999999998</v>
      </c>
      <c r="F11928" s="3">
        <v>70.015136999999996</v>
      </c>
      <c r="G11928" s="3">
        <v>0.77057869999999995</v>
      </c>
      <c r="H11928" s="3">
        <v>-0.12938040000000001</v>
      </c>
    </row>
    <row r="11929" spans="1:8">
      <c r="A11929" s="3" t="s">
        <v>64</v>
      </c>
      <c r="B11929" s="3">
        <v>2013</v>
      </c>
      <c r="C11929" s="3">
        <v>960</v>
      </c>
      <c r="E11929" s="3">
        <v>-2.2543696999999998</v>
      </c>
      <c r="F11929" s="3">
        <v>70.015136999999996</v>
      </c>
      <c r="G11929" s="3">
        <v>0.77057869999999995</v>
      </c>
      <c r="H11929" s="3">
        <v>-0.12938040000000001</v>
      </c>
    </row>
    <row r="11930" spans="1:8">
      <c r="A11930" s="3" t="s">
        <v>64</v>
      </c>
      <c r="B11930" s="3">
        <v>2014</v>
      </c>
      <c r="C11930" s="3">
        <v>960</v>
      </c>
      <c r="E11930" s="3">
        <v>-2.1695153999999999</v>
      </c>
      <c r="F11930" s="3">
        <v>80.998885999999999</v>
      </c>
      <c r="G11930" s="3">
        <v>1.5357989999999999</v>
      </c>
      <c r="H11930" s="3">
        <v>-0.12938040000000001</v>
      </c>
    </row>
    <row r="11931" spans="1:8">
      <c r="A11931" s="3" t="s">
        <v>64</v>
      </c>
      <c r="B11931" s="3">
        <v>2014</v>
      </c>
      <c r="C11931" s="3">
        <v>960</v>
      </c>
      <c r="E11931" s="3">
        <v>-2.1695153999999999</v>
      </c>
      <c r="F11931" s="3">
        <v>80.998885999999999</v>
      </c>
      <c r="G11931" s="3">
        <v>1.4502630000000001</v>
      </c>
      <c r="H11931" s="3">
        <v>-1.586541</v>
      </c>
    </row>
    <row r="11932" spans="1:8">
      <c r="A11932" s="3" t="s">
        <v>64</v>
      </c>
      <c r="B11932" s="3">
        <v>2014</v>
      </c>
      <c r="C11932" s="3">
        <v>960</v>
      </c>
      <c r="E11932" s="3">
        <v>-2.1695153999999999</v>
      </c>
      <c r="F11932" s="3">
        <v>80.998885999999999</v>
      </c>
      <c r="G11932" s="3">
        <v>1.206207</v>
      </c>
      <c r="H11932" s="3">
        <v>-1.4487429999999999</v>
      </c>
    </row>
    <row r="11933" spans="1:8">
      <c r="A11933" s="3" t="s">
        <v>64</v>
      </c>
      <c r="B11933" s="3">
        <v>2014</v>
      </c>
      <c r="C11933" s="3">
        <v>960</v>
      </c>
      <c r="E11933" s="3">
        <v>-2.1695153999999999</v>
      </c>
      <c r="F11933" s="3">
        <v>80.998885999999999</v>
      </c>
      <c r="G11933" s="3">
        <v>1.055542</v>
      </c>
      <c r="H11933" s="3">
        <v>-1.0323720000000001</v>
      </c>
    </row>
    <row r="11934" spans="1:8">
      <c r="A11934" s="3" t="s">
        <v>64</v>
      </c>
      <c r="B11934" s="3">
        <v>2014</v>
      </c>
      <c r="C11934" s="3">
        <v>960</v>
      </c>
      <c r="E11934" s="3">
        <v>-2.1695153999999999</v>
      </c>
      <c r="F11934" s="3">
        <v>80.998885999999999</v>
      </c>
      <c r="G11934" s="3">
        <v>0.94477699999999998</v>
      </c>
      <c r="H11934" s="3">
        <v>-1.2810049999999999</v>
      </c>
    </row>
    <row r="11935" spans="1:8">
      <c r="A11935" s="3" t="s">
        <v>64</v>
      </c>
      <c r="B11935" s="3">
        <v>2014</v>
      </c>
      <c r="C11935" s="3">
        <v>960</v>
      </c>
      <c r="E11935" s="3">
        <v>-2.1695153999999999</v>
      </c>
      <c r="F11935" s="3">
        <v>80.998885999999999</v>
      </c>
      <c r="G11935" s="3">
        <v>0.83945020000000004</v>
      </c>
      <c r="H11935" s="3">
        <v>-1.0271570000000001</v>
      </c>
    </row>
    <row r="11936" spans="1:8">
      <c r="A11936" s="3" t="s">
        <v>64</v>
      </c>
      <c r="B11936" s="3">
        <v>2014</v>
      </c>
      <c r="C11936" s="3">
        <v>960</v>
      </c>
      <c r="E11936" s="3">
        <v>-2.1695153999999999</v>
      </c>
      <c r="F11936" s="3">
        <v>80.998885999999999</v>
      </c>
      <c r="G11936" s="3">
        <v>0.71807620000000005</v>
      </c>
      <c r="H11936" s="3">
        <v>-0.90053989999999995</v>
      </c>
    </row>
    <row r="11937" spans="1:8">
      <c r="A11937" s="3" t="s">
        <v>64</v>
      </c>
      <c r="B11937" s="3">
        <v>2014</v>
      </c>
      <c r="C11937" s="3">
        <v>960</v>
      </c>
      <c r="E11937" s="3">
        <v>-2.1695153999999999</v>
      </c>
      <c r="F11937" s="3">
        <v>80.998885999999999</v>
      </c>
      <c r="G11937" s="3">
        <v>0.72059740000000005</v>
      </c>
      <c r="H11937" s="3">
        <v>-0.79586460000000003</v>
      </c>
    </row>
    <row r="11938" spans="1:8">
      <c r="A11938" s="3" t="s">
        <v>64</v>
      </c>
      <c r="B11938" s="3">
        <v>2014</v>
      </c>
      <c r="C11938" s="3">
        <v>960</v>
      </c>
      <c r="E11938" s="3">
        <v>-2.1695153999999999</v>
      </c>
      <c r="F11938" s="3">
        <v>80.998885999999999</v>
      </c>
      <c r="G11938" s="3">
        <v>0.54456439999999995</v>
      </c>
      <c r="H11938" s="3">
        <v>-0.69877109999999998</v>
      </c>
    </row>
    <row r="11939" spans="1:8">
      <c r="A11939" s="3" t="s">
        <v>64</v>
      </c>
      <c r="B11939" s="3">
        <v>2014</v>
      </c>
      <c r="C11939" s="3">
        <v>960</v>
      </c>
      <c r="E11939" s="3">
        <v>-2.1695153999999999</v>
      </c>
      <c r="F11939" s="3">
        <v>80.998885999999999</v>
      </c>
      <c r="G11939" s="3">
        <v>0.42887540000000002</v>
      </c>
      <c r="H11939" s="3">
        <v>-0.71633029999999998</v>
      </c>
    </row>
    <row r="11940" spans="1:8">
      <c r="A11940" s="3" t="s">
        <v>64</v>
      </c>
      <c r="B11940" s="3">
        <v>2014</v>
      </c>
      <c r="C11940" s="3">
        <v>960</v>
      </c>
      <c r="E11940" s="3">
        <v>-2.1695153999999999</v>
      </c>
      <c r="F11940" s="3">
        <v>80.998885999999999</v>
      </c>
      <c r="G11940" s="3">
        <v>0.44293709999999997</v>
      </c>
      <c r="H11940" s="3">
        <v>-0.79095599999999999</v>
      </c>
    </row>
    <row r="11941" spans="1:8">
      <c r="A11941" s="3" t="s">
        <v>64</v>
      </c>
      <c r="B11941" s="3">
        <v>2014</v>
      </c>
      <c r="C11941" s="3">
        <v>960</v>
      </c>
      <c r="E11941" s="3">
        <v>-2.1695153999999999</v>
      </c>
      <c r="F11941" s="3">
        <v>80.998885999999999</v>
      </c>
      <c r="G11941" s="3">
        <v>0.31902540000000001</v>
      </c>
      <c r="H11941" s="3">
        <v>-0.95620919999999998</v>
      </c>
    </row>
    <row r="11942" spans="1:8">
      <c r="A11942" s="3" t="s">
        <v>64</v>
      </c>
      <c r="B11942" s="3">
        <v>2015</v>
      </c>
      <c r="C11942" s="3">
        <v>960</v>
      </c>
      <c r="E11942" s="3">
        <v>-2.4427085000000002</v>
      </c>
      <c r="F11942" s="3">
        <v>84.692642000000006</v>
      </c>
      <c r="G11942" s="3">
        <v>1.3052509999999999</v>
      </c>
      <c r="H11942" s="3">
        <v>-1.028786</v>
      </c>
    </row>
    <row r="11943" spans="1:8">
      <c r="A11943" s="3" t="s">
        <v>64</v>
      </c>
      <c r="B11943" s="3">
        <v>2015</v>
      </c>
      <c r="C11943" s="3">
        <v>960</v>
      </c>
      <c r="E11943" s="3">
        <v>-2.4427085000000002</v>
      </c>
      <c r="F11943" s="3">
        <v>84.692642000000006</v>
      </c>
      <c r="G11943" s="3">
        <v>1.3049230000000001</v>
      </c>
      <c r="H11943" s="3">
        <v>-1.563679</v>
      </c>
    </row>
    <row r="11944" spans="1:8">
      <c r="A11944" s="3" t="s">
        <v>64</v>
      </c>
      <c r="B11944" s="3">
        <v>2015</v>
      </c>
      <c r="C11944" s="3">
        <v>960</v>
      </c>
      <c r="E11944" s="3">
        <v>-2.4427085000000002</v>
      </c>
      <c r="F11944" s="3">
        <v>84.692642000000006</v>
      </c>
      <c r="G11944" s="3">
        <v>1.1957340000000001</v>
      </c>
      <c r="H11944" s="3">
        <v>-1.5782639999999999</v>
      </c>
    </row>
    <row r="11945" spans="1:8">
      <c r="A11945" s="3" t="s">
        <v>64</v>
      </c>
      <c r="B11945" s="3">
        <v>2015</v>
      </c>
      <c r="C11945" s="3">
        <v>960</v>
      </c>
      <c r="E11945" s="3">
        <v>-2.4427085000000002</v>
      </c>
      <c r="F11945" s="3">
        <v>84.692642000000006</v>
      </c>
      <c r="G11945" s="3">
        <v>1.187001</v>
      </c>
      <c r="H11945" s="3">
        <v>-1.605224</v>
      </c>
    </row>
    <row r="11946" spans="1:8">
      <c r="A11946" s="3" t="s">
        <v>64</v>
      </c>
      <c r="B11946" s="3">
        <v>2015</v>
      </c>
      <c r="C11946" s="3">
        <v>960</v>
      </c>
      <c r="E11946" s="3">
        <v>-2.4427085000000002</v>
      </c>
      <c r="F11946" s="3">
        <v>84.692642000000006</v>
      </c>
      <c r="G11946" s="3">
        <v>1.1660489999999999</v>
      </c>
      <c r="H11946" s="3">
        <v>-0.73436509999999999</v>
      </c>
    </row>
    <row r="11947" spans="1:8">
      <c r="A11947" s="3" t="s">
        <v>64</v>
      </c>
      <c r="B11947" s="3">
        <v>2015</v>
      </c>
      <c r="C11947" s="3">
        <v>960</v>
      </c>
      <c r="E11947" s="3">
        <v>-2.4427085000000002</v>
      </c>
      <c r="F11947" s="3">
        <v>84.692642000000006</v>
      </c>
      <c r="G11947" s="3">
        <v>1.2274579999999999</v>
      </c>
      <c r="H11947" s="3">
        <v>-0.77698370000000005</v>
      </c>
    </row>
    <row r="11948" spans="1:8">
      <c r="A11948" s="3" t="s">
        <v>64</v>
      </c>
      <c r="B11948" s="3">
        <v>2015</v>
      </c>
      <c r="C11948" s="3">
        <v>960</v>
      </c>
      <c r="E11948" s="3">
        <v>-2.4427085000000002</v>
      </c>
      <c r="F11948" s="3">
        <v>84.692642000000006</v>
      </c>
      <c r="G11948" s="3">
        <v>1.2258560000000001</v>
      </c>
      <c r="H11948" s="3">
        <v>-0.78102490000000002</v>
      </c>
    </row>
    <row r="11949" spans="1:8">
      <c r="A11949" s="3" t="s">
        <v>64</v>
      </c>
      <c r="B11949" s="3">
        <v>2015</v>
      </c>
      <c r="C11949" s="3">
        <v>960</v>
      </c>
      <c r="E11949" s="3">
        <v>-2.4427085000000002</v>
      </c>
      <c r="F11949" s="3">
        <v>84.692642000000006</v>
      </c>
      <c r="G11949" s="3">
        <v>1.2328250000000001</v>
      </c>
      <c r="H11949" s="3">
        <v>-0.85676929999999996</v>
      </c>
    </row>
    <row r="11950" spans="1:8">
      <c r="A11950" s="3" t="s">
        <v>64</v>
      </c>
      <c r="B11950" s="3">
        <v>2015</v>
      </c>
      <c r="C11950" s="3">
        <v>960</v>
      </c>
      <c r="E11950" s="3">
        <v>-2.4427085000000002</v>
      </c>
      <c r="F11950" s="3">
        <v>84.692642000000006</v>
      </c>
      <c r="G11950" s="3">
        <v>1.2407440000000001</v>
      </c>
      <c r="H11950" s="3">
        <v>-0.83446659999999995</v>
      </c>
    </row>
    <row r="11951" spans="1:8">
      <c r="A11951" s="3" t="s">
        <v>64</v>
      </c>
      <c r="B11951" s="3">
        <v>2015</v>
      </c>
      <c r="C11951" s="3">
        <v>960</v>
      </c>
      <c r="E11951" s="3">
        <v>-2.4427085000000002</v>
      </c>
      <c r="F11951" s="3">
        <v>84.692642000000006</v>
      </c>
      <c r="G11951" s="3">
        <v>1.2745709999999999</v>
      </c>
      <c r="H11951" s="3">
        <v>-0.90512369999999998</v>
      </c>
    </row>
    <row r="11952" spans="1:8">
      <c r="A11952" s="3" t="s">
        <v>64</v>
      </c>
      <c r="B11952" s="3">
        <v>2015</v>
      </c>
      <c r="C11952" s="3">
        <v>960</v>
      </c>
      <c r="E11952" s="3">
        <v>-2.4427085000000002</v>
      </c>
      <c r="F11952" s="3">
        <v>84.692642000000006</v>
      </c>
      <c r="G11952" s="3">
        <v>1.2507619999999999</v>
      </c>
      <c r="H11952" s="3">
        <v>-0.9802959</v>
      </c>
    </row>
    <row r="11953" spans="1:8">
      <c r="A11953" s="3" t="s">
        <v>64</v>
      </c>
      <c r="B11953" s="3">
        <v>2015</v>
      </c>
      <c r="C11953" s="3">
        <v>960</v>
      </c>
      <c r="E11953" s="3">
        <v>-2.4427085000000002</v>
      </c>
      <c r="F11953" s="3">
        <v>84.692642000000006</v>
      </c>
      <c r="G11953" s="3">
        <v>1.419035</v>
      </c>
      <c r="H11953" s="3">
        <v>-1.103485</v>
      </c>
    </row>
    <row r="11954" spans="1:8">
      <c r="A11954" s="3" t="s">
        <v>64</v>
      </c>
      <c r="B11954" s="3">
        <v>2016</v>
      </c>
      <c r="C11954" s="3">
        <v>960</v>
      </c>
      <c r="E11954" s="3">
        <v>-5.440474E-2</v>
      </c>
      <c r="F11954" s="3">
        <v>84.322151000000005</v>
      </c>
      <c r="G11954" s="3">
        <v>1.7974619999999999</v>
      </c>
      <c r="H11954" s="3">
        <v>-1.2793429999999999</v>
      </c>
    </row>
    <row r="11955" spans="1:8">
      <c r="A11955" s="3" t="s">
        <v>64</v>
      </c>
      <c r="B11955" s="3">
        <v>2016</v>
      </c>
      <c r="C11955" s="3">
        <v>960</v>
      </c>
      <c r="E11955" s="3">
        <v>-5.440474E-2</v>
      </c>
      <c r="F11955" s="3">
        <v>84.322151000000005</v>
      </c>
      <c r="G11955" s="3">
        <v>1.818238</v>
      </c>
      <c r="H11955" s="3">
        <v>-2.2319339999999999</v>
      </c>
    </row>
    <row r="11956" spans="1:8">
      <c r="A11956" s="3" t="s">
        <v>64</v>
      </c>
      <c r="B11956" s="3">
        <v>2016</v>
      </c>
      <c r="C11956" s="3">
        <v>960</v>
      </c>
      <c r="E11956" s="3">
        <v>-5.440474E-2</v>
      </c>
      <c r="F11956" s="3">
        <v>84.322151000000005</v>
      </c>
      <c r="G11956" s="3">
        <v>1.828883</v>
      </c>
      <c r="H11956" s="3">
        <v>-1.9000140000000001</v>
      </c>
    </row>
    <row r="11957" spans="1:8">
      <c r="A11957" s="3" t="s">
        <v>64</v>
      </c>
      <c r="B11957" s="3">
        <v>2016</v>
      </c>
      <c r="C11957" s="3">
        <v>960</v>
      </c>
      <c r="E11957" s="3">
        <v>-5.440474E-2</v>
      </c>
      <c r="F11957" s="3">
        <v>84.322151000000005</v>
      </c>
      <c r="G11957" s="3">
        <v>1.7902020000000001</v>
      </c>
      <c r="H11957" s="3">
        <v>-1.5666800000000001</v>
      </c>
    </row>
    <row r="11958" spans="1:8">
      <c r="A11958" s="3" t="s">
        <v>64</v>
      </c>
      <c r="B11958" s="3">
        <v>2016</v>
      </c>
      <c r="C11958" s="3">
        <v>960</v>
      </c>
      <c r="E11958" s="3">
        <v>-5.440474E-2</v>
      </c>
      <c r="F11958" s="3">
        <v>84.322151000000005</v>
      </c>
      <c r="G11958" s="3">
        <v>1.796195</v>
      </c>
      <c r="H11958" s="3">
        <v>-1.636695</v>
      </c>
    </row>
    <row r="11959" spans="1:8">
      <c r="A11959" s="3" t="s">
        <v>64</v>
      </c>
      <c r="B11959" s="3">
        <v>2016</v>
      </c>
      <c r="C11959" s="3">
        <v>960</v>
      </c>
      <c r="E11959" s="3">
        <v>-5.440474E-2</v>
      </c>
      <c r="F11959" s="3">
        <v>84.322151000000005</v>
      </c>
      <c r="G11959" s="3">
        <v>1.9076040000000001</v>
      </c>
      <c r="H11959" s="3">
        <v>-1.3046</v>
      </c>
    </row>
    <row r="11960" spans="1:8">
      <c r="A11960" s="3" t="s">
        <v>64</v>
      </c>
      <c r="B11960" s="3">
        <v>2016</v>
      </c>
      <c r="C11960" s="3">
        <v>960</v>
      </c>
      <c r="E11960" s="3">
        <v>-5.440474E-2</v>
      </c>
      <c r="F11960" s="3">
        <v>84.322151000000005</v>
      </c>
      <c r="G11960" s="3">
        <v>1.8932009999999999</v>
      </c>
      <c r="H11960" s="3">
        <v>-1.3348409999999999</v>
      </c>
    </row>
    <row r="11961" spans="1:8">
      <c r="A11961" s="3" t="s">
        <v>64</v>
      </c>
      <c r="B11961" s="3">
        <v>2016</v>
      </c>
      <c r="C11961" s="3">
        <v>960</v>
      </c>
      <c r="E11961" s="3">
        <v>-5.440474E-2</v>
      </c>
      <c r="F11961" s="3">
        <v>84.322151000000005</v>
      </c>
      <c r="G11961" s="3">
        <v>2.0205639999999998</v>
      </c>
      <c r="H11961" s="3">
        <v>-1.3172630000000001</v>
      </c>
    </row>
    <row r="11962" spans="1:8">
      <c r="A11962" s="3" t="s">
        <v>64</v>
      </c>
      <c r="B11962" s="3">
        <v>2016</v>
      </c>
      <c r="C11962" s="3">
        <v>960</v>
      </c>
      <c r="E11962" s="3">
        <v>-5.440474E-2</v>
      </c>
      <c r="F11962" s="3">
        <v>84.322151000000005</v>
      </c>
      <c r="G11962" s="3">
        <v>2.0976129999999999</v>
      </c>
      <c r="H11962" s="3">
        <v>-1.2472240000000001</v>
      </c>
    </row>
    <row r="11963" spans="1:8">
      <c r="A11963" s="3" t="s">
        <v>64</v>
      </c>
      <c r="B11963" s="3">
        <v>2016</v>
      </c>
      <c r="C11963" s="3">
        <v>960</v>
      </c>
      <c r="E11963" s="3">
        <v>-5.440474E-2</v>
      </c>
      <c r="F11963" s="3">
        <v>84.322151000000005</v>
      </c>
      <c r="G11963" s="3">
        <v>2.208987</v>
      </c>
      <c r="H11963" s="3">
        <v>-0.96325110000000003</v>
      </c>
    </row>
    <row r="11964" spans="1:8">
      <c r="A11964" s="3" t="s">
        <v>64</v>
      </c>
      <c r="B11964" s="3">
        <v>2016</v>
      </c>
      <c r="C11964" s="3">
        <v>960</v>
      </c>
      <c r="E11964" s="3">
        <v>-5.440474E-2</v>
      </c>
      <c r="F11964" s="3">
        <v>84.322151000000005</v>
      </c>
      <c r="G11964" s="3">
        <v>2.2865950000000002</v>
      </c>
      <c r="H11964" s="3">
        <v>-0.68414370000000002</v>
      </c>
    </row>
    <row r="11965" spans="1:8">
      <c r="A11965" s="3" t="s">
        <v>64</v>
      </c>
      <c r="B11965" s="3">
        <v>2016</v>
      </c>
      <c r="C11965" s="3">
        <v>960</v>
      </c>
      <c r="E11965" s="3">
        <v>-5.440474E-2</v>
      </c>
      <c r="F11965" s="3">
        <v>84.322151000000005</v>
      </c>
      <c r="G11965" s="3">
        <v>2.5976840000000001</v>
      </c>
      <c r="H11965" s="3">
        <v>-0.66061919999999996</v>
      </c>
    </row>
    <row r="11966" spans="1:8">
      <c r="A11966" s="3" t="s">
        <v>64</v>
      </c>
      <c r="B11966" s="3">
        <v>2017</v>
      </c>
      <c r="C11966" s="3">
        <v>960</v>
      </c>
      <c r="E11966" s="3">
        <v>0.27030083999999999</v>
      </c>
      <c r="F11966" s="3">
        <v>80.795501999999999</v>
      </c>
      <c r="G11966" s="3">
        <v>2.541814</v>
      </c>
      <c r="H11966" s="3">
        <v>-0.52777739999999995</v>
      </c>
    </row>
    <row r="11967" spans="1:8">
      <c r="A11967" s="3" t="s">
        <v>64</v>
      </c>
      <c r="B11967" s="3">
        <v>2017</v>
      </c>
      <c r="C11967" s="3">
        <v>960</v>
      </c>
      <c r="E11967" s="3">
        <v>0.27030083999999999</v>
      </c>
      <c r="F11967" s="3">
        <v>80.795501999999999</v>
      </c>
      <c r="G11967" s="3">
        <v>2.571412</v>
      </c>
      <c r="H11967" s="3">
        <v>-0.86865709999999996</v>
      </c>
    </row>
    <row r="11968" spans="1:8">
      <c r="A11968" s="3" t="s">
        <v>64</v>
      </c>
      <c r="B11968" s="3">
        <v>2017</v>
      </c>
      <c r="C11968" s="3">
        <v>960</v>
      </c>
      <c r="E11968" s="3">
        <v>0.27030083999999999</v>
      </c>
      <c r="F11968" s="3">
        <v>80.795501999999999</v>
      </c>
      <c r="G11968" s="3">
        <v>2.7012109999999998</v>
      </c>
      <c r="H11968" s="3">
        <v>-0.82490189999999997</v>
      </c>
    </row>
    <row r="11969" spans="1:8">
      <c r="A11969" s="3" t="s">
        <v>64</v>
      </c>
      <c r="B11969" s="3">
        <v>2017</v>
      </c>
      <c r="C11969" s="3">
        <v>960</v>
      </c>
      <c r="E11969" s="3">
        <v>0.27030083999999999</v>
      </c>
      <c r="F11969" s="3">
        <v>80.795501999999999</v>
      </c>
      <c r="G11969" s="3">
        <v>2.6841499999999998</v>
      </c>
      <c r="H11969" s="3">
        <v>-0.79103060000000003</v>
      </c>
    </row>
    <row r="11970" spans="1:8">
      <c r="A11970" s="3" t="s">
        <v>64</v>
      </c>
      <c r="B11970" s="3">
        <v>2017</v>
      </c>
      <c r="C11970" s="3">
        <v>960</v>
      </c>
      <c r="E11970" s="3">
        <v>0.27030083999999999</v>
      </c>
      <c r="F11970" s="3">
        <v>80.795501999999999</v>
      </c>
      <c r="G11970" s="3">
        <v>2.670763</v>
      </c>
      <c r="H11970" s="3">
        <v>-1.0905720000000001</v>
      </c>
    </row>
    <row r="11971" spans="1:8">
      <c r="A11971" s="3" t="s">
        <v>64</v>
      </c>
      <c r="B11971" s="3">
        <v>2017</v>
      </c>
      <c r="C11971" s="3">
        <v>960</v>
      </c>
      <c r="E11971" s="3">
        <v>0.27030083999999999</v>
      </c>
      <c r="F11971" s="3">
        <v>80.795501999999999</v>
      </c>
      <c r="G11971" s="3">
        <v>2.6002100000000001</v>
      </c>
      <c r="H11971" s="3">
        <v>-0.88364600000000004</v>
      </c>
    </row>
    <row r="11972" spans="1:8">
      <c r="A11972" s="3" t="s">
        <v>64</v>
      </c>
      <c r="B11972" s="3">
        <v>2017</v>
      </c>
      <c r="C11972" s="3">
        <v>960</v>
      </c>
      <c r="E11972" s="3">
        <v>0.27030083999999999</v>
      </c>
      <c r="F11972" s="3">
        <v>80.795501999999999</v>
      </c>
      <c r="G11972" s="3">
        <v>2.5861939999999999</v>
      </c>
      <c r="H11972" s="3">
        <v>-0.68674619999999997</v>
      </c>
    </row>
    <row r="11973" spans="1:8">
      <c r="A11973" s="3" t="s">
        <v>64</v>
      </c>
      <c r="B11973" s="3">
        <v>2017</v>
      </c>
      <c r="C11973" s="3">
        <v>960</v>
      </c>
      <c r="E11973" s="3">
        <v>0.27030083999999999</v>
      </c>
      <c r="F11973" s="3">
        <v>80.795501999999999</v>
      </c>
      <c r="G11973" s="3">
        <v>2.5625719999999998</v>
      </c>
      <c r="H11973" s="3">
        <v>-0.57058410000000004</v>
      </c>
    </row>
    <row r="11974" spans="1:8">
      <c r="A11974" s="3" t="s">
        <v>64</v>
      </c>
      <c r="B11974" s="3">
        <v>2017</v>
      </c>
      <c r="C11974" s="3">
        <v>960</v>
      </c>
      <c r="E11974" s="3">
        <v>0.27030083999999999</v>
      </c>
      <c r="F11974" s="3">
        <v>80.795501999999999</v>
      </c>
      <c r="G11974" s="3">
        <v>2.7024810000000001</v>
      </c>
      <c r="H11974" s="3">
        <v>-0.45726020000000001</v>
      </c>
    </row>
    <row r="11975" spans="1:8">
      <c r="A11975" s="3" t="s">
        <v>64</v>
      </c>
      <c r="B11975" s="3">
        <v>2017</v>
      </c>
      <c r="C11975" s="3">
        <v>960</v>
      </c>
      <c r="E11975" s="3">
        <v>0.27030083999999999</v>
      </c>
      <c r="F11975" s="3">
        <v>80.795501999999999</v>
      </c>
      <c r="G11975" s="3">
        <v>2.7260140000000002</v>
      </c>
      <c r="H11975" s="3">
        <v>-0.27480969999999999</v>
      </c>
    </row>
    <row r="11976" spans="1:8">
      <c r="A11976" s="3" t="s">
        <v>64</v>
      </c>
      <c r="B11976" s="3">
        <v>2017</v>
      </c>
      <c r="C11976" s="3">
        <v>960</v>
      </c>
      <c r="E11976" s="3">
        <v>0.27030083999999999</v>
      </c>
      <c r="F11976" s="3">
        <v>80.795501999999999</v>
      </c>
      <c r="G11976" s="3">
        <v>2.777533</v>
      </c>
      <c r="H11976" s="3">
        <v>2.2830199999999998E-2</v>
      </c>
    </row>
    <row r="11977" spans="1:8">
      <c r="A11977" s="3" t="s">
        <v>64</v>
      </c>
      <c r="B11977" s="3">
        <v>2017</v>
      </c>
      <c r="C11977" s="3">
        <v>960</v>
      </c>
      <c r="E11977" s="3">
        <v>0.27030083999999999</v>
      </c>
      <c r="F11977" s="3">
        <v>80.795501999999999</v>
      </c>
      <c r="G11977" s="3">
        <v>2.8030309999999998</v>
      </c>
      <c r="H11977" s="3">
        <v>8.4435200000000002E-2</v>
      </c>
    </row>
    <row r="11978" spans="1:8">
      <c r="A11978" s="3" t="s">
        <v>64</v>
      </c>
      <c r="B11978" s="3">
        <v>2018</v>
      </c>
      <c r="C11978" s="3">
        <v>960</v>
      </c>
      <c r="E11978" s="3">
        <v>0.45147038</v>
      </c>
      <c r="F11978" s="3">
        <v>77.528983999999994</v>
      </c>
      <c r="G11978" s="3">
        <v>2.6779709999999999</v>
      </c>
      <c r="H11978" s="3">
        <v>0.1162672</v>
      </c>
    </row>
    <row r="11979" spans="1:8">
      <c r="A11979" s="3" t="s">
        <v>64</v>
      </c>
      <c r="B11979" s="3">
        <v>2018</v>
      </c>
      <c r="C11979" s="3">
        <v>960</v>
      </c>
      <c r="E11979" s="3">
        <v>0.45147038</v>
      </c>
      <c r="F11979" s="3">
        <v>77.528983999999994</v>
      </c>
      <c r="G11979" s="3">
        <v>2.7167859999999999</v>
      </c>
      <c r="H11979" s="3">
        <v>-0.42608030000000002</v>
      </c>
    </row>
    <row r="11980" spans="1:8">
      <c r="A11980" s="3" t="s">
        <v>64</v>
      </c>
      <c r="B11980" s="3">
        <v>2018</v>
      </c>
      <c r="C11980" s="3">
        <v>960</v>
      </c>
      <c r="E11980" s="3">
        <v>0.45147038</v>
      </c>
      <c r="F11980" s="3">
        <v>77.528983999999994</v>
      </c>
      <c r="G11980" s="3">
        <v>2.7109649999999998</v>
      </c>
      <c r="H11980" s="3">
        <v>-0.29456949999999998</v>
      </c>
    </row>
    <row r="11981" spans="1:8">
      <c r="A11981" s="3" t="s">
        <v>64</v>
      </c>
      <c r="B11981" s="3">
        <v>2018</v>
      </c>
      <c r="C11981" s="3">
        <v>960</v>
      </c>
      <c r="E11981" s="3">
        <v>0.45147038</v>
      </c>
      <c r="F11981" s="3">
        <v>77.528983999999994</v>
      </c>
      <c r="G11981" s="3">
        <v>2.7445379999999999</v>
      </c>
      <c r="H11981" s="3">
        <v>-0.15338689999999999</v>
      </c>
    </row>
    <row r="11982" spans="1:8">
      <c r="A11982" s="3" t="s">
        <v>64</v>
      </c>
      <c r="B11982" s="3">
        <v>2018</v>
      </c>
      <c r="C11982" s="3">
        <v>960</v>
      </c>
      <c r="E11982" s="3">
        <v>0.45147038</v>
      </c>
      <c r="F11982" s="3">
        <v>77.528983999999994</v>
      </c>
      <c r="G11982" s="3">
        <v>2.734019</v>
      </c>
      <c r="H11982" s="3">
        <v>-0.14278950000000001</v>
      </c>
    </row>
    <row r="11983" spans="1:8">
      <c r="A11983" s="3" t="s">
        <v>64</v>
      </c>
      <c r="B11983" s="3">
        <v>2018</v>
      </c>
      <c r="C11983" s="3">
        <v>960</v>
      </c>
      <c r="E11983" s="3">
        <v>0.45147038</v>
      </c>
      <c r="F11983" s="3">
        <v>77.528983999999994</v>
      </c>
      <c r="G11983" s="3">
        <v>2.7252800000000001</v>
      </c>
      <c r="H11983" s="3">
        <v>1.39685E-2</v>
      </c>
    </row>
    <row r="11984" spans="1:8">
      <c r="A11984" s="3" t="s">
        <v>64</v>
      </c>
      <c r="B11984" s="3">
        <v>2018</v>
      </c>
      <c r="C11984" s="3">
        <v>960</v>
      </c>
      <c r="E11984" s="3">
        <v>0.45147038</v>
      </c>
      <c r="F11984" s="3">
        <v>77.528983999999994</v>
      </c>
      <c r="G11984" s="3">
        <v>2.729012</v>
      </c>
      <c r="H11984" s="3">
        <v>0.13821310000000001</v>
      </c>
    </row>
    <row r="11985" spans="1:8">
      <c r="A11985" s="3" t="s">
        <v>64</v>
      </c>
      <c r="B11985" s="3">
        <v>2018</v>
      </c>
      <c r="C11985" s="3">
        <v>960</v>
      </c>
      <c r="E11985" s="3">
        <v>0.45147038</v>
      </c>
      <c r="F11985" s="3">
        <v>77.528983999999994</v>
      </c>
      <c r="G11985" s="3">
        <v>2.7412359999999998</v>
      </c>
      <c r="H11985" s="3">
        <v>0.31005260000000001</v>
      </c>
    </row>
    <row r="11986" spans="1:8">
      <c r="A11986" s="3" t="s">
        <v>64</v>
      </c>
      <c r="B11986" s="3">
        <v>2018</v>
      </c>
      <c r="C11986" s="3">
        <v>960</v>
      </c>
      <c r="E11986" s="3">
        <v>0.45147038</v>
      </c>
      <c r="F11986" s="3">
        <v>77.528983999999994</v>
      </c>
      <c r="G11986" s="3">
        <v>2.6704430000000001</v>
      </c>
      <c r="H11986" s="3">
        <v>0.35083760000000003</v>
      </c>
    </row>
    <row r="11987" spans="1:8">
      <c r="A11987" s="3" t="s">
        <v>64</v>
      </c>
      <c r="B11987" s="3">
        <v>2018</v>
      </c>
      <c r="C11987" s="3">
        <v>960</v>
      </c>
      <c r="E11987" s="3">
        <v>0.45147038</v>
      </c>
      <c r="F11987" s="3">
        <v>77.528983999999994</v>
      </c>
      <c r="G11987" s="3">
        <v>2.6827459999999999</v>
      </c>
      <c r="H11987" s="3">
        <v>0.29564750000000001</v>
      </c>
    </row>
    <row r="11988" spans="1:8">
      <c r="A11988" s="3" t="s">
        <v>64</v>
      </c>
      <c r="B11988" s="3">
        <v>2018</v>
      </c>
      <c r="C11988" s="3">
        <v>960</v>
      </c>
      <c r="E11988" s="3">
        <v>0.45147038</v>
      </c>
      <c r="F11988" s="3">
        <v>77.528983999999994</v>
      </c>
      <c r="G11988" s="3">
        <v>2.6749000000000001</v>
      </c>
      <c r="H11988" s="3">
        <v>0.2299901</v>
      </c>
    </row>
    <row r="11989" spans="1:8">
      <c r="A11989" s="3" t="s">
        <v>64</v>
      </c>
      <c r="B11989" s="3">
        <v>2018</v>
      </c>
      <c r="C11989" s="3">
        <v>960</v>
      </c>
      <c r="E11989" s="3">
        <v>0.45147038</v>
      </c>
      <c r="F11989" s="3">
        <v>77.528983999999994</v>
      </c>
      <c r="G11989" s="3">
        <v>2.551609</v>
      </c>
      <c r="H11989" s="3">
        <v>0.24169350000000001</v>
      </c>
    </row>
    <row r="11990" spans="1:8">
      <c r="A11990" s="3" t="s">
        <v>64</v>
      </c>
      <c r="B11990" s="3">
        <v>2019</v>
      </c>
      <c r="C11990" s="3">
        <v>960</v>
      </c>
      <c r="E11990" s="3">
        <v>0.56105494</v>
      </c>
      <c r="F11990" s="3">
        <v>74.249595999999997</v>
      </c>
      <c r="G11990" s="3">
        <v>2.484451</v>
      </c>
      <c r="H11990" s="3">
        <v>0.30956800000000001</v>
      </c>
    </row>
    <row r="11991" spans="1:8">
      <c r="A11991" s="3" t="s">
        <v>64</v>
      </c>
      <c r="B11991" s="3">
        <v>2019</v>
      </c>
      <c r="C11991" s="3">
        <v>960</v>
      </c>
      <c r="E11991" s="3">
        <v>0.56105494</v>
      </c>
      <c r="F11991" s="3">
        <v>74.249595999999997</v>
      </c>
      <c r="G11991" s="3">
        <v>2.481665</v>
      </c>
      <c r="H11991" s="3">
        <v>-0.1207927</v>
      </c>
    </row>
    <row r="11992" spans="1:8">
      <c r="A11992" s="3" t="s">
        <v>64</v>
      </c>
      <c r="B11992" s="3">
        <v>2019</v>
      </c>
      <c r="C11992" s="3">
        <v>960</v>
      </c>
      <c r="E11992" s="3">
        <v>0.56105494</v>
      </c>
      <c r="F11992" s="3">
        <v>74.249595999999997</v>
      </c>
      <c r="G11992" s="3">
        <v>2.4753530000000001</v>
      </c>
      <c r="H11992" s="3">
        <v>-0.12836880000000001</v>
      </c>
    </row>
    <row r="11993" spans="1:8">
      <c r="A11993" s="3" t="s">
        <v>64</v>
      </c>
      <c r="B11993" s="3">
        <v>2019</v>
      </c>
      <c r="C11993" s="3">
        <v>960</v>
      </c>
      <c r="E11993" s="3">
        <v>0.56105494</v>
      </c>
      <c r="F11993" s="3">
        <v>74.249595999999997</v>
      </c>
      <c r="G11993" s="3">
        <v>2.4525929999999998</v>
      </c>
      <c r="H11993" s="3">
        <v>-0.10466689999999999</v>
      </c>
    </row>
    <row r="11994" spans="1:8">
      <c r="A11994" s="3" t="s">
        <v>64</v>
      </c>
      <c r="B11994" s="3">
        <v>2019</v>
      </c>
      <c r="C11994" s="3">
        <v>960</v>
      </c>
      <c r="E11994" s="3">
        <v>0.56105494</v>
      </c>
      <c r="F11994" s="3">
        <v>74.249595999999997</v>
      </c>
      <c r="G11994" s="3">
        <v>2.484165</v>
      </c>
      <c r="H11994" s="3">
        <v>-0.38265939999999998</v>
      </c>
    </row>
    <row r="11995" spans="1:8">
      <c r="A11995" s="3" t="s">
        <v>64</v>
      </c>
      <c r="B11995" s="3">
        <v>2019</v>
      </c>
      <c r="C11995" s="3">
        <v>960</v>
      </c>
      <c r="E11995" s="3">
        <v>0.56105494</v>
      </c>
      <c r="F11995" s="3">
        <v>74.249595999999997</v>
      </c>
      <c r="G11995" s="3">
        <v>2.583488</v>
      </c>
      <c r="H11995" s="3">
        <v>-0.40610849999999998</v>
      </c>
    </row>
    <row r="11996" spans="1:8">
      <c r="A11996" s="3" t="s">
        <v>64</v>
      </c>
      <c r="B11996" s="3">
        <v>2019</v>
      </c>
      <c r="C11996" s="3">
        <v>960</v>
      </c>
      <c r="E11996" s="3">
        <v>0.56105494</v>
      </c>
      <c r="F11996" s="3">
        <v>74.249595999999997</v>
      </c>
      <c r="G11996" s="3">
        <v>2.5387879999999998</v>
      </c>
      <c r="H11996" s="3">
        <v>-0.48638999999999999</v>
      </c>
    </row>
    <row r="11997" spans="1:8">
      <c r="A11997" s="3" t="s">
        <v>64</v>
      </c>
      <c r="B11997" s="3">
        <v>2019</v>
      </c>
      <c r="C11997" s="3">
        <v>960</v>
      </c>
      <c r="E11997" s="3">
        <v>0.56105494</v>
      </c>
      <c r="F11997" s="3">
        <v>74.249595999999997</v>
      </c>
      <c r="G11997" s="3">
        <v>2.549636</v>
      </c>
      <c r="H11997" s="3">
        <v>-0.46552759999999999</v>
      </c>
    </row>
    <row r="11998" spans="1:8">
      <c r="A11998" s="3" t="s">
        <v>64</v>
      </c>
      <c r="B11998" s="3">
        <v>2019</v>
      </c>
      <c r="C11998" s="3">
        <v>960</v>
      </c>
      <c r="E11998" s="3">
        <v>0.56105494</v>
      </c>
      <c r="F11998" s="3">
        <v>74.249595999999997</v>
      </c>
      <c r="G11998" s="3">
        <v>2.524451</v>
      </c>
      <c r="H11998" s="3">
        <v>-0.60896919999999999</v>
      </c>
    </row>
    <row r="11999" spans="1:8">
      <c r="A11999" s="3" t="s">
        <v>64</v>
      </c>
      <c r="B11999" s="3">
        <v>2019</v>
      </c>
      <c r="C11999" s="3">
        <v>960</v>
      </c>
      <c r="E11999" s="3">
        <v>0.56105494</v>
      </c>
      <c r="F11999" s="3">
        <v>74.249595999999997</v>
      </c>
      <c r="G11999" s="3">
        <v>2.5376889999999999</v>
      </c>
      <c r="H11999" s="3">
        <v>-0.62090710000000005</v>
      </c>
    </row>
    <row r="12000" spans="1:8">
      <c r="A12000" s="3" t="s">
        <v>64</v>
      </c>
      <c r="B12000" s="3">
        <v>2019</v>
      </c>
      <c r="C12000" s="3">
        <v>960</v>
      </c>
      <c r="E12000" s="3">
        <v>0.56105494</v>
      </c>
      <c r="F12000" s="3">
        <v>74.249595999999997</v>
      </c>
      <c r="G12000" s="3">
        <v>2.5113829999999999</v>
      </c>
      <c r="H12000" s="3">
        <v>-0.67109269999999999</v>
      </c>
    </row>
    <row r="12001" spans="1:8">
      <c r="A12001" s="3" t="s">
        <v>64</v>
      </c>
      <c r="B12001" s="3">
        <v>2019</v>
      </c>
      <c r="C12001" s="3">
        <v>960</v>
      </c>
      <c r="E12001" s="3">
        <v>0.56105494</v>
      </c>
      <c r="F12001" s="3">
        <v>74.249595999999997</v>
      </c>
      <c r="G12001" s="3">
        <v>2.5347249999999999</v>
      </c>
      <c r="H12001" s="3">
        <v>-0.70582800000000001</v>
      </c>
    </row>
    <row r="12002" spans="1:8">
      <c r="A12002" s="3" t="s">
        <v>23</v>
      </c>
      <c r="B12002" s="3">
        <v>1995</v>
      </c>
      <c r="C12002" s="3">
        <v>961</v>
      </c>
    </row>
    <row r="12003" spans="1:8">
      <c r="A12003" s="3" t="s">
        <v>23</v>
      </c>
      <c r="B12003" s="3">
        <v>1995</v>
      </c>
      <c r="C12003" s="3">
        <v>961</v>
      </c>
    </row>
    <row r="12004" spans="1:8">
      <c r="A12004" s="3" t="s">
        <v>23</v>
      </c>
      <c r="B12004" s="3">
        <v>1995</v>
      </c>
      <c r="C12004" s="3">
        <v>961</v>
      </c>
    </row>
    <row r="12005" spans="1:8">
      <c r="A12005" s="3" t="s">
        <v>23</v>
      </c>
      <c r="B12005" s="3">
        <v>1995</v>
      </c>
      <c r="C12005" s="3">
        <v>961</v>
      </c>
    </row>
    <row r="12006" spans="1:8">
      <c r="A12006" s="3" t="s">
        <v>23</v>
      </c>
      <c r="B12006" s="3">
        <v>1995</v>
      </c>
      <c r="C12006" s="3">
        <v>961</v>
      </c>
    </row>
    <row r="12007" spans="1:8">
      <c r="A12007" s="3" t="s">
        <v>23</v>
      </c>
      <c r="B12007" s="3">
        <v>1995</v>
      </c>
      <c r="C12007" s="3">
        <v>961</v>
      </c>
    </row>
    <row r="12008" spans="1:8">
      <c r="A12008" s="3" t="s">
        <v>23</v>
      </c>
      <c r="B12008" s="3">
        <v>1995</v>
      </c>
      <c r="C12008" s="3">
        <v>961</v>
      </c>
    </row>
    <row r="12009" spans="1:8">
      <c r="A12009" s="3" t="s">
        <v>23</v>
      </c>
      <c r="B12009" s="3">
        <v>1995</v>
      </c>
      <c r="C12009" s="3">
        <v>961</v>
      </c>
    </row>
    <row r="12010" spans="1:8">
      <c r="A12010" s="3" t="s">
        <v>23</v>
      </c>
      <c r="B12010" s="3">
        <v>1995</v>
      </c>
      <c r="C12010" s="3">
        <v>961</v>
      </c>
    </row>
    <row r="12011" spans="1:8">
      <c r="A12011" s="3" t="s">
        <v>23</v>
      </c>
      <c r="B12011" s="3">
        <v>1995</v>
      </c>
      <c r="C12011" s="3">
        <v>961</v>
      </c>
    </row>
    <row r="12012" spans="1:8">
      <c r="A12012" s="3" t="s">
        <v>23</v>
      </c>
      <c r="B12012" s="3">
        <v>1995</v>
      </c>
      <c r="C12012" s="3">
        <v>961</v>
      </c>
    </row>
    <row r="12013" spans="1:8">
      <c r="A12013" s="3" t="s">
        <v>23</v>
      </c>
      <c r="B12013" s="3">
        <v>1995</v>
      </c>
      <c r="C12013" s="3">
        <v>961</v>
      </c>
    </row>
    <row r="12014" spans="1:8">
      <c r="A12014" s="3" t="s">
        <v>23</v>
      </c>
      <c r="B12014" s="3">
        <v>1996</v>
      </c>
      <c r="C12014" s="3">
        <v>961</v>
      </c>
      <c r="E12014" s="3">
        <v>0.83924675000000004</v>
      </c>
      <c r="F12014" s="3">
        <v>18.241043000000001</v>
      </c>
    </row>
    <row r="12015" spans="1:8">
      <c r="A12015" s="3" t="s">
        <v>23</v>
      </c>
      <c r="B12015" s="3">
        <v>1996</v>
      </c>
      <c r="C12015" s="3">
        <v>961</v>
      </c>
      <c r="E12015" s="3">
        <v>0.83924675000000004</v>
      </c>
      <c r="F12015" s="3">
        <v>18.241043000000001</v>
      </c>
    </row>
    <row r="12016" spans="1:8">
      <c r="A12016" s="3" t="s">
        <v>23</v>
      </c>
      <c r="B12016" s="3">
        <v>1996</v>
      </c>
      <c r="C12016" s="3">
        <v>961</v>
      </c>
      <c r="E12016" s="3">
        <v>0.83924675000000004</v>
      </c>
      <c r="F12016" s="3">
        <v>18.241043000000001</v>
      </c>
    </row>
    <row r="12017" spans="1:6">
      <c r="A12017" s="3" t="s">
        <v>23</v>
      </c>
      <c r="B12017" s="3">
        <v>1996</v>
      </c>
      <c r="C12017" s="3">
        <v>961</v>
      </c>
      <c r="E12017" s="3">
        <v>0.83924675000000004</v>
      </c>
      <c r="F12017" s="3">
        <v>18.241043000000001</v>
      </c>
    </row>
    <row r="12018" spans="1:6">
      <c r="A12018" s="3" t="s">
        <v>23</v>
      </c>
      <c r="B12018" s="3">
        <v>1996</v>
      </c>
      <c r="C12018" s="3">
        <v>961</v>
      </c>
      <c r="E12018" s="3">
        <v>0.83924675000000004</v>
      </c>
      <c r="F12018" s="3">
        <v>18.241043000000001</v>
      </c>
    </row>
    <row r="12019" spans="1:6">
      <c r="A12019" s="3" t="s">
        <v>23</v>
      </c>
      <c r="B12019" s="3">
        <v>1996</v>
      </c>
      <c r="C12019" s="3">
        <v>961</v>
      </c>
      <c r="E12019" s="3">
        <v>0.83924675000000004</v>
      </c>
      <c r="F12019" s="3">
        <v>18.241043000000001</v>
      </c>
    </row>
    <row r="12020" spans="1:6">
      <c r="A12020" s="3" t="s">
        <v>23</v>
      </c>
      <c r="B12020" s="3">
        <v>1996</v>
      </c>
      <c r="C12020" s="3">
        <v>961</v>
      </c>
      <c r="E12020" s="3">
        <v>0.83924675000000004</v>
      </c>
      <c r="F12020" s="3">
        <v>18.241043000000001</v>
      </c>
    </row>
    <row r="12021" spans="1:6">
      <c r="A12021" s="3" t="s">
        <v>23</v>
      </c>
      <c r="B12021" s="3">
        <v>1996</v>
      </c>
      <c r="C12021" s="3">
        <v>961</v>
      </c>
      <c r="E12021" s="3">
        <v>0.83924675000000004</v>
      </c>
      <c r="F12021" s="3">
        <v>18.241043000000001</v>
      </c>
    </row>
    <row r="12022" spans="1:6">
      <c r="A12022" s="3" t="s">
        <v>23</v>
      </c>
      <c r="B12022" s="3">
        <v>1996</v>
      </c>
      <c r="C12022" s="3">
        <v>961</v>
      </c>
      <c r="E12022" s="3">
        <v>0.83924675000000004</v>
      </c>
      <c r="F12022" s="3">
        <v>18.241043000000001</v>
      </c>
    </row>
    <row r="12023" spans="1:6">
      <c r="A12023" s="3" t="s">
        <v>23</v>
      </c>
      <c r="B12023" s="3">
        <v>1996</v>
      </c>
      <c r="C12023" s="3">
        <v>961</v>
      </c>
      <c r="E12023" s="3">
        <v>0.83924675000000004</v>
      </c>
      <c r="F12023" s="3">
        <v>18.241043000000001</v>
      </c>
    </row>
    <row r="12024" spans="1:6">
      <c r="A12024" s="3" t="s">
        <v>23</v>
      </c>
      <c r="B12024" s="3">
        <v>1996</v>
      </c>
      <c r="C12024" s="3">
        <v>961</v>
      </c>
      <c r="E12024" s="3">
        <v>0.83924675000000004</v>
      </c>
      <c r="F12024" s="3">
        <v>18.241043000000001</v>
      </c>
    </row>
    <row r="12025" spans="1:6">
      <c r="A12025" s="3" t="s">
        <v>23</v>
      </c>
      <c r="B12025" s="3">
        <v>1996</v>
      </c>
      <c r="C12025" s="3">
        <v>961</v>
      </c>
      <c r="E12025" s="3">
        <v>0.83924675000000004</v>
      </c>
      <c r="F12025" s="3">
        <v>18.241043000000001</v>
      </c>
    </row>
    <row r="12026" spans="1:6">
      <c r="A12026" s="3" t="s">
        <v>23</v>
      </c>
      <c r="B12026" s="3">
        <v>1997</v>
      </c>
      <c r="C12026" s="3">
        <v>961</v>
      </c>
      <c r="E12026" s="3">
        <v>1.1901393</v>
      </c>
      <c r="F12026" s="3">
        <v>21.561171000000002</v>
      </c>
    </row>
    <row r="12027" spans="1:6">
      <c r="A12027" s="3" t="s">
        <v>23</v>
      </c>
      <c r="B12027" s="3">
        <v>1997</v>
      </c>
      <c r="C12027" s="3">
        <v>961</v>
      </c>
      <c r="E12027" s="3">
        <v>1.1901393</v>
      </c>
      <c r="F12027" s="3">
        <v>21.561171000000002</v>
      </c>
    </row>
    <row r="12028" spans="1:6">
      <c r="A12028" s="3" t="s">
        <v>23</v>
      </c>
      <c r="B12028" s="3">
        <v>1997</v>
      </c>
      <c r="C12028" s="3">
        <v>961</v>
      </c>
      <c r="E12028" s="3">
        <v>1.1901393</v>
      </c>
      <c r="F12028" s="3">
        <v>21.561171000000002</v>
      </c>
    </row>
    <row r="12029" spans="1:6">
      <c r="A12029" s="3" t="s">
        <v>23</v>
      </c>
      <c r="B12029" s="3">
        <v>1997</v>
      </c>
      <c r="C12029" s="3">
        <v>961</v>
      </c>
      <c r="E12029" s="3">
        <v>1.1901393</v>
      </c>
      <c r="F12029" s="3">
        <v>21.561171000000002</v>
      </c>
    </row>
    <row r="12030" spans="1:6">
      <c r="A12030" s="3" t="s">
        <v>23</v>
      </c>
      <c r="B12030" s="3">
        <v>1997</v>
      </c>
      <c r="C12030" s="3">
        <v>961</v>
      </c>
      <c r="E12030" s="3">
        <v>1.1901393</v>
      </c>
      <c r="F12030" s="3">
        <v>21.561171000000002</v>
      </c>
    </row>
    <row r="12031" spans="1:6">
      <c r="A12031" s="3" t="s">
        <v>23</v>
      </c>
      <c r="B12031" s="3">
        <v>1997</v>
      </c>
      <c r="C12031" s="3">
        <v>961</v>
      </c>
      <c r="E12031" s="3">
        <v>1.1901393</v>
      </c>
      <c r="F12031" s="3">
        <v>21.561171000000002</v>
      </c>
    </row>
    <row r="12032" spans="1:6">
      <c r="A12032" s="3" t="s">
        <v>23</v>
      </c>
      <c r="B12032" s="3">
        <v>1997</v>
      </c>
      <c r="C12032" s="3">
        <v>961</v>
      </c>
      <c r="E12032" s="3">
        <v>1.1901393</v>
      </c>
      <c r="F12032" s="3">
        <v>21.561171000000002</v>
      </c>
    </row>
    <row r="12033" spans="1:6">
      <c r="A12033" s="3" t="s">
        <v>23</v>
      </c>
      <c r="B12033" s="3">
        <v>1997</v>
      </c>
      <c r="C12033" s="3">
        <v>961</v>
      </c>
      <c r="E12033" s="3">
        <v>1.1901393</v>
      </c>
      <c r="F12033" s="3">
        <v>21.561171000000002</v>
      </c>
    </row>
    <row r="12034" spans="1:6">
      <c r="A12034" s="3" t="s">
        <v>23</v>
      </c>
      <c r="B12034" s="3">
        <v>1997</v>
      </c>
      <c r="C12034" s="3">
        <v>961</v>
      </c>
      <c r="E12034" s="3">
        <v>1.1901393</v>
      </c>
      <c r="F12034" s="3">
        <v>21.561171000000002</v>
      </c>
    </row>
    <row r="12035" spans="1:6">
      <c r="A12035" s="3" t="s">
        <v>23</v>
      </c>
      <c r="B12035" s="3">
        <v>1997</v>
      </c>
      <c r="C12035" s="3">
        <v>961</v>
      </c>
      <c r="E12035" s="3">
        <v>1.1901393</v>
      </c>
      <c r="F12035" s="3">
        <v>21.561171000000002</v>
      </c>
    </row>
    <row r="12036" spans="1:6">
      <c r="A12036" s="3" t="s">
        <v>23</v>
      </c>
      <c r="B12036" s="3">
        <v>1997</v>
      </c>
      <c r="C12036" s="3">
        <v>961</v>
      </c>
      <c r="E12036" s="3">
        <v>1.1901393</v>
      </c>
      <c r="F12036" s="3">
        <v>21.561171000000002</v>
      </c>
    </row>
    <row r="12037" spans="1:6">
      <c r="A12037" s="3" t="s">
        <v>23</v>
      </c>
      <c r="B12037" s="3">
        <v>1997</v>
      </c>
      <c r="C12037" s="3">
        <v>961</v>
      </c>
      <c r="E12037" s="3">
        <v>1.1901393</v>
      </c>
      <c r="F12037" s="3">
        <v>21.561171000000002</v>
      </c>
    </row>
    <row r="12038" spans="1:6">
      <c r="A12038" s="3" t="s">
        <v>23</v>
      </c>
      <c r="B12038" s="3">
        <v>1998</v>
      </c>
      <c r="C12038" s="3">
        <v>961</v>
      </c>
      <c r="E12038" s="3">
        <v>-0.12943773</v>
      </c>
      <c r="F12038" s="3">
        <v>22.058325</v>
      </c>
    </row>
    <row r="12039" spans="1:6">
      <c r="A12039" s="3" t="s">
        <v>23</v>
      </c>
      <c r="B12039" s="3">
        <v>1998</v>
      </c>
      <c r="C12039" s="3">
        <v>961</v>
      </c>
      <c r="E12039" s="3">
        <v>-0.12943773</v>
      </c>
      <c r="F12039" s="3">
        <v>22.058325</v>
      </c>
    </row>
    <row r="12040" spans="1:6">
      <c r="A12040" s="3" t="s">
        <v>23</v>
      </c>
      <c r="B12040" s="3">
        <v>1998</v>
      </c>
      <c r="C12040" s="3">
        <v>961</v>
      </c>
      <c r="E12040" s="3">
        <v>-0.12943773</v>
      </c>
      <c r="F12040" s="3">
        <v>22.058325</v>
      </c>
    </row>
    <row r="12041" spans="1:6">
      <c r="A12041" s="3" t="s">
        <v>23</v>
      </c>
      <c r="B12041" s="3">
        <v>1998</v>
      </c>
      <c r="C12041" s="3">
        <v>961</v>
      </c>
      <c r="E12041" s="3">
        <v>-0.12943773</v>
      </c>
      <c r="F12041" s="3">
        <v>22.058325</v>
      </c>
    </row>
    <row r="12042" spans="1:6">
      <c r="A12042" s="3" t="s">
        <v>23</v>
      </c>
      <c r="B12042" s="3">
        <v>1998</v>
      </c>
      <c r="C12042" s="3">
        <v>961</v>
      </c>
      <c r="E12042" s="3">
        <v>-0.12943773</v>
      </c>
      <c r="F12042" s="3">
        <v>22.058325</v>
      </c>
    </row>
    <row r="12043" spans="1:6">
      <c r="A12043" s="3" t="s">
        <v>23</v>
      </c>
      <c r="B12043" s="3">
        <v>1998</v>
      </c>
      <c r="C12043" s="3">
        <v>961</v>
      </c>
      <c r="E12043" s="3">
        <v>-0.12943773</v>
      </c>
      <c r="F12043" s="3">
        <v>22.058325</v>
      </c>
    </row>
    <row r="12044" spans="1:6">
      <c r="A12044" s="3" t="s">
        <v>23</v>
      </c>
      <c r="B12044" s="3">
        <v>1998</v>
      </c>
      <c r="C12044" s="3">
        <v>961</v>
      </c>
      <c r="E12044" s="3">
        <v>-0.12943773</v>
      </c>
      <c r="F12044" s="3">
        <v>22.058325</v>
      </c>
    </row>
    <row r="12045" spans="1:6">
      <c r="A12045" s="3" t="s">
        <v>23</v>
      </c>
      <c r="B12045" s="3">
        <v>1998</v>
      </c>
      <c r="C12045" s="3">
        <v>961</v>
      </c>
      <c r="E12045" s="3">
        <v>-0.12943773</v>
      </c>
      <c r="F12045" s="3">
        <v>22.058325</v>
      </c>
    </row>
    <row r="12046" spans="1:6">
      <c r="A12046" s="3" t="s">
        <v>23</v>
      </c>
      <c r="B12046" s="3">
        <v>1998</v>
      </c>
      <c r="C12046" s="3">
        <v>961</v>
      </c>
      <c r="E12046" s="3">
        <v>-0.12943773</v>
      </c>
      <c r="F12046" s="3">
        <v>22.058325</v>
      </c>
    </row>
    <row r="12047" spans="1:6">
      <c r="A12047" s="3" t="s">
        <v>23</v>
      </c>
      <c r="B12047" s="3">
        <v>1998</v>
      </c>
      <c r="C12047" s="3">
        <v>961</v>
      </c>
      <c r="E12047" s="3">
        <v>-0.12943773</v>
      </c>
      <c r="F12047" s="3">
        <v>22.058325</v>
      </c>
    </row>
    <row r="12048" spans="1:6">
      <c r="A12048" s="3" t="s">
        <v>23</v>
      </c>
      <c r="B12048" s="3">
        <v>1998</v>
      </c>
      <c r="C12048" s="3">
        <v>961</v>
      </c>
      <c r="E12048" s="3">
        <v>-0.12943773</v>
      </c>
      <c r="F12048" s="3">
        <v>22.058325</v>
      </c>
    </row>
    <row r="12049" spans="1:6">
      <c r="A12049" s="3" t="s">
        <v>23</v>
      </c>
      <c r="B12049" s="3">
        <v>1998</v>
      </c>
      <c r="C12049" s="3">
        <v>961</v>
      </c>
      <c r="E12049" s="3">
        <v>-0.12943773</v>
      </c>
      <c r="F12049" s="3">
        <v>22.058325</v>
      </c>
    </row>
    <row r="12050" spans="1:6">
      <c r="A12050" s="3" t="s">
        <v>23</v>
      </c>
      <c r="B12050" s="3">
        <v>1999</v>
      </c>
      <c r="C12050" s="3">
        <v>961</v>
      </c>
      <c r="E12050" s="3">
        <v>0.26674031999999998</v>
      </c>
      <c r="F12050" s="3">
        <v>22.730233999999999</v>
      </c>
    </row>
    <row r="12051" spans="1:6">
      <c r="A12051" s="3" t="s">
        <v>23</v>
      </c>
      <c r="B12051" s="3">
        <v>1999</v>
      </c>
      <c r="C12051" s="3">
        <v>961</v>
      </c>
      <c r="E12051" s="3">
        <v>0.26674031999999998</v>
      </c>
      <c r="F12051" s="3">
        <v>22.730233999999999</v>
      </c>
    </row>
    <row r="12052" spans="1:6">
      <c r="A12052" s="3" t="s">
        <v>23</v>
      </c>
      <c r="B12052" s="3">
        <v>1999</v>
      </c>
      <c r="C12052" s="3">
        <v>961</v>
      </c>
      <c r="E12052" s="3">
        <v>0.26674031999999998</v>
      </c>
      <c r="F12052" s="3">
        <v>22.730233999999999</v>
      </c>
    </row>
    <row r="12053" spans="1:6">
      <c r="A12053" s="3" t="s">
        <v>23</v>
      </c>
      <c r="B12053" s="3">
        <v>1999</v>
      </c>
      <c r="C12053" s="3">
        <v>961</v>
      </c>
      <c r="E12053" s="3">
        <v>0.26674031999999998</v>
      </c>
      <c r="F12053" s="3">
        <v>22.730233999999999</v>
      </c>
    </row>
    <row r="12054" spans="1:6">
      <c r="A12054" s="3" t="s">
        <v>23</v>
      </c>
      <c r="B12054" s="3">
        <v>1999</v>
      </c>
      <c r="C12054" s="3">
        <v>961</v>
      </c>
      <c r="E12054" s="3">
        <v>0.26674031999999998</v>
      </c>
      <c r="F12054" s="3">
        <v>22.730233999999999</v>
      </c>
    </row>
    <row r="12055" spans="1:6">
      <c r="A12055" s="3" t="s">
        <v>23</v>
      </c>
      <c r="B12055" s="3">
        <v>1999</v>
      </c>
      <c r="C12055" s="3">
        <v>961</v>
      </c>
      <c r="E12055" s="3">
        <v>0.26674031999999998</v>
      </c>
      <c r="F12055" s="3">
        <v>22.730233999999999</v>
      </c>
    </row>
    <row r="12056" spans="1:6">
      <c r="A12056" s="3" t="s">
        <v>23</v>
      </c>
      <c r="B12056" s="3">
        <v>1999</v>
      </c>
      <c r="C12056" s="3">
        <v>961</v>
      </c>
      <c r="E12056" s="3">
        <v>0.26674031999999998</v>
      </c>
      <c r="F12056" s="3">
        <v>22.730233999999999</v>
      </c>
    </row>
    <row r="12057" spans="1:6">
      <c r="A12057" s="3" t="s">
        <v>23</v>
      </c>
      <c r="B12057" s="3">
        <v>1999</v>
      </c>
      <c r="C12057" s="3">
        <v>961</v>
      </c>
      <c r="E12057" s="3">
        <v>0.26674031999999998</v>
      </c>
      <c r="F12057" s="3">
        <v>22.730233999999999</v>
      </c>
    </row>
    <row r="12058" spans="1:6">
      <c r="A12058" s="3" t="s">
        <v>23</v>
      </c>
      <c r="B12058" s="3">
        <v>1999</v>
      </c>
      <c r="C12058" s="3">
        <v>961</v>
      </c>
      <c r="E12058" s="3">
        <v>0.26674031999999998</v>
      </c>
      <c r="F12058" s="3">
        <v>22.730233999999999</v>
      </c>
    </row>
    <row r="12059" spans="1:6">
      <c r="A12059" s="3" t="s">
        <v>23</v>
      </c>
      <c r="B12059" s="3">
        <v>1999</v>
      </c>
      <c r="C12059" s="3">
        <v>961</v>
      </c>
      <c r="E12059" s="3">
        <v>0.26674031999999998</v>
      </c>
      <c r="F12059" s="3">
        <v>22.730233999999999</v>
      </c>
    </row>
    <row r="12060" spans="1:6">
      <c r="A12060" s="3" t="s">
        <v>23</v>
      </c>
      <c r="B12060" s="3">
        <v>1999</v>
      </c>
      <c r="C12060" s="3">
        <v>961</v>
      </c>
      <c r="E12060" s="3">
        <v>0.26674031999999998</v>
      </c>
      <c r="F12060" s="3">
        <v>22.730233999999999</v>
      </c>
    </row>
    <row r="12061" spans="1:6">
      <c r="A12061" s="3" t="s">
        <v>23</v>
      </c>
      <c r="B12061" s="3">
        <v>1999</v>
      </c>
      <c r="C12061" s="3">
        <v>961</v>
      </c>
      <c r="E12061" s="3">
        <v>0.26674031999999998</v>
      </c>
      <c r="F12061" s="3">
        <v>22.730233999999999</v>
      </c>
    </row>
    <row r="12062" spans="1:6">
      <c r="A12062" s="3" t="s">
        <v>23</v>
      </c>
      <c r="B12062" s="3">
        <v>2000</v>
      </c>
      <c r="C12062" s="3">
        <v>961</v>
      </c>
      <c r="E12062" s="3">
        <v>0.50211501000000003</v>
      </c>
      <c r="F12062" s="3">
        <v>23.710424</v>
      </c>
    </row>
    <row r="12063" spans="1:6">
      <c r="A12063" s="3" t="s">
        <v>23</v>
      </c>
      <c r="B12063" s="3">
        <v>2000</v>
      </c>
      <c r="C12063" s="3">
        <v>961</v>
      </c>
      <c r="E12063" s="3">
        <v>0.50211501000000003</v>
      </c>
      <c r="F12063" s="3">
        <v>23.710424</v>
      </c>
    </row>
    <row r="12064" spans="1:6">
      <c r="A12064" s="3" t="s">
        <v>23</v>
      </c>
      <c r="B12064" s="3">
        <v>2000</v>
      </c>
      <c r="C12064" s="3">
        <v>961</v>
      </c>
      <c r="E12064" s="3">
        <v>0.50211501000000003</v>
      </c>
      <c r="F12064" s="3">
        <v>23.710424</v>
      </c>
    </row>
    <row r="12065" spans="1:6">
      <c r="A12065" s="3" t="s">
        <v>23</v>
      </c>
      <c r="B12065" s="3">
        <v>2000</v>
      </c>
      <c r="C12065" s="3">
        <v>961</v>
      </c>
      <c r="E12065" s="3">
        <v>0.50211501000000003</v>
      </c>
      <c r="F12065" s="3">
        <v>23.710424</v>
      </c>
    </row>
    <row r="12066" spans="1:6">
      <c r="A12066" s="3" t="s">
        <v>23</v>
      </c>
      <c r="B12066" s="3">
        <v>2000</v>
      </c>
      <c r="C12066" s="3">
        <v>961</v>
      </c>
      <c r="E12066" s="3">
        <v>0.50211501000000003</v>
      </c>
      <c r="F12066" s="3">
        <v>23.710424</v>
      </c>
    </row>
    <row r="12067" spans="1:6">
      <c r="A12067" s="3" t="s">
        <v>23</v>
      </c>
      <c r="B12067" s="3">
        <v>2000</v>
      </c>
      <c r="C12067" s="3">
        <v>961</v>
      </c>
      <c r="E12067" s="3">
        <v>0.50211501000000003</v>
      </c>
      <c r="F12067" s="3">
        <v>23.710424</v>
      </c>
    </row>
    <row r="12068" spans="1:6">
      <c r="A12068" s="3" t="s">
        <v>23</v>
      </c>
      <c r="B12068" s="3">
        <v>2000</v>
      </c>
      <c r="C12068" s="3">
        <v>961</v>
      </c>
      <c r="E12068" s="3">
        <v>0.50211501000000003</v>
      </c>
      <c r="F12068" s="3">
        <v>23.710424</v>
      </c>
    </row>
    <row r="12069" spans="1:6">
      <c r="A12069" s="3" t="s">
        <v>23</v>
      </c>
      <c r="B12069" s="3">
        <v>2000</v>
      </c>
      <c r="C12069" s="3">
        <v>961</v>
      </c>
      <c r="E12069" s="3">
        <v>0.50211501000000003</v>
      </c>
      <c r="F12069" s="3">
        <v>23.710424</v>
      </c>
    </row>
    <row r="12070" spans="1:6">
      <c r="A12070" s="3" t="s">
        <v>23</v>
      </c>
      <c r="B12070" s="3">
        <v>2000</v>
      </c>
      <c r="C12070" s="3">
        <v>961</v>
      </c>
      <c r="E12070" s="3">
        <v>0.50211501000000003</v>
      </c>
      <c r="F12070" s="3">
        <v>23.710424</v>
      </c>
    </row>
    <row r="12071" spans="1:6">
      <c r="A12071" s="3" t="s">
        <v>23</v>
      </c>
      <c r="B12071" s="3">
        <v>2000</v>
      </c>
      <c r="C12071" s="3">
        <v>961</v>
      </c>
      <c r="E12071" s="3">
        <v>0.50211501000000003</v>
      </c>
      <c r="F12071" s="3">
        <v>23.710424</v>
      </c>
    </row>
    <row r="12072" spans="1:6">
      <c r="A12072" s="3" t="s">
        <v>23</v>
      </c>
      <c r="B12072" s="3">
        <v>2000</v>
      </c>
      <c r="C12072" s="3">
        <v>961</v>
      </c>
      <c r="E12072" s="3">
        <v>0.50211501000000003</v>
      </c>
      <c r="F12072" s="3">
        <v>23.710424</v>
      </c>
    </row>
    <row r="12073" spans="1:6">
      <c r="A12073" s="3" t="s">
        <v>23</v>
      </c>
      <c r="B12073" s="3">
        <v>2000</v>
      </c>
      <c r="C12073" s="3">
        <v>961</v>
      </c>
      <c r="E12073" s="3">
        <v>0.50211501000000003</v>
      </c>
      <c r="F12073" s="3">
        <v>23.710424</v>
      </c>
    </row>
    <row r="12074" spans="1:6">
      <c r="A12074" s="3" t="s">
        <v>23</v>
      </c>
      <c r="B12074" s="3">
        <v>2001</v>
      </c>
      <c r="C12074" s="3">
        <v>961</v>
      </c>
      <c r="E12074" s="3">
        <v>-8.3677650000000006E-2</v>
      </c>
      <c r="F12074" s="3">
        <v>25.917753000000001</v>
      </c>
    </row>
    <row r="12075" spans="1:6">
      <c r="A12075" s="3" t="s">
        <v>23</v>
      </c>
      <c r="B12075" s="3">
        <v>2001</v>
      </c>
      <c r="C12075" s="3">
        <v>961</v>
      </c>
      <c r="E12075" s="3">
        <v>-8.3677650000000006E-2</v>
      </c>
      <c r="F12075" s="3">
        <v>25.917753000000001</v>
      </c>
    </row>
    <row r="12076" spans="1:6">
      <c r="A12076" s="3" t="s">
        <v>23</v>
      </c>
      <c r="B12076" s="3">
        <v>2001</v>
      </c>
      <c r="C12076" s="3">
        <v>961</v>
      </c>
      <c r="E12076" s="3">
        <v>-8.3677650000000006E-2</v>
      </c>
      <c r="F12076" s="3">
        <v>25.917753000000001</v>
      </c>
    </row>
    <row r="12077" spans="1:6">
      <c r="A12077" s="3" t="s">
        <v>23</v>
      </c>
      <c r="B12077" s="3">
        <v>2001</v>
      </c>
      <c r="C12077" s="3">
        <v>961</v>
      </c>
      <c r="E12077" s="3">
        <v>-8.3677650000000006E-2</v>
      </c>
      <c r="F12077" s="3">
        <v>25.917753000000001</v>
      </c>
    </row>
    <row r="12078" spans="1:6">
      <c r="A12078" s="3" t="s">
        <v>23</v>
      </c>
      <c r="B12078" s="3">
        <v>2001</v>
      </c>
      <c r="C12078" s="3">
        <v>961</v>
      </c>
      <c r="E12078" s="3">
        <v>-8.3677650000000006E-2</v>
      </c>
      <c r="F12078" s="3">
        <v>25.917753000000001</v>
      </c>
    </row>
    <row r="12079" spans="1:6">
      <c r="A12079" s="3" t="s">
        <v>23</v>
      </c>
      <c r="B12079" s="3">
        <v>2001</v>
      </c>
      <c r="C12079" s="3">
        <v>961</v>
      </c>
      <c r="E12079" s="3">
        <v>-8.3677650000000006E-2</v>
      </c>
      <c r="F12079" s="3">
        <v>25.917753000000001</v>
      </c>
    </row>
    <row r="12080" spans="1:6">
      <c r="A12080" s="3" t="s">
        <v>23</v>
      </c>
      <c r="B12080" s="3">
        <v>2001</v>
      </c>
      <c r="C12080" s="3">
        <v>961</v>
      </c>
      <c r="E12080" s="3">
        <v>-8.3677650000000006E-2</v>
      </c>
      <c r="F12080" s="3">
        <v>25.917753000000001</v>
      </c>
    </row>
    <row r="12081" spans="1:6">
      <c r="A12081" s="3" t="s">
        <v>23</v>
      </c>
      <c r="B12081" s="3">
        <v>2001</v>
      </c>
      <c r="C12081" s="3">
        <v>961</v>
      </c>
      <c r="E12081" s="3">
        <v>-8.3677650000000006E-2</v>
      </c>
      <c r="F12081" s="3">
        <v>25.917753000000001</v>
      </c>
    </row>
    <row r="12082" spans="1:6">
      <c r="A12082" s="3" t="s">
        <v>23</v>
      </c>
      <c r="B12082" s="3">
        <v>2001</v>
      </c>
      <c r="C12082" s="3">
        <v>961</v>
      </c>
      <c r="E12082" s="3">
        <v>-8.3677650000000006E-2</v>
      </c>
      <c r="F12082" s="3">
        <v>25.917753000000001</v>
      </c>
    </row>
    <row r="12083" spans="1:6">
      <c r="A12083" s="3" t="s">
        <v>23</v>
      </c>
      <c r="B12083" s="3">
        <v>2001</v>
      </c>
      <c r="C12083" s="3">
        <v>961</v>
      </c>
      <c r="E12083" s="3">
        <v>-8.3677650000000006E-2</v>
      </c>
      <c r="F12083" s="3">
        <v>25.917753000000001</v>
      </c>
    </row>
    <row r="12084" spans="1:6">
      <c r="A12084" s="3" t="s">
        <v>23</v>
      </c>
      <c r="B12084" s="3">
        <v>2001</v>
      </c>
      <c r="C12084" s="3">
        <v>961</v>
      </c>
      <c r="E12084" s="3">
        <v>-8.3677650000000006E-2</v>
      </c>
      <c r="F12084" s="3">
        <v>25.917753000000001</v>
      </c>
    </row>
    <row r="12085" spans="1:6">
      <c r="A12085" s="3" t="s">
        <v>23</v>
      </c>
      <c r="B12085" s="3">
        <v>2001</v>
      </c>
      <c r="C12085" s="3">
        <v>961</v>
      </c>
      <c r="E12085" s="3">
        <v>-8.3677650000000006E-2</v>
      </c>
      <c r="F12085" s="3">
        <v>25.917753000000001</v>
      </c>
    </row>
    <row r="12086" spans="1:6">
      <c r="A12086" s="3" t="s">
        <v>23</v>
      </c>
      <c r="B12086" s="3">
        <v>2002</v>
      </c>
      <c r="C12086" s="3">
        <v>961</v>
      </c>
      <c r="E12086" s="3">
        <v>2.2574629999999998E-2</v>
      </c>
      <c r="F12086" s="3">
        <v>26.062408000000001</v>
      </c>
    </row>
    <row r="12087" spans="1:6">
      <c r="A12087" s="3" t="s">
        <v>23</v>
      </c>
      <c r="B12087" s="3">
        <v>2002</v>
      </c>
      <c r="C12087" s="3">
        <v>961</v>
      </c>
      <c r="E12087" s="3">
        <v>2.2574629999999998E-2</v>
      </c>
      <c r="F12087" s="3">
        <v>26.062408000000001</v>
      </c>
    </row>
    <row r="12088" spans="1:6">
      <c r="A12088" s="3" t="s">
        <v>23</v>
      </c>
      <c r="B12088" s="3">
        <v>2002</v>
      </c>
      <c r="C12088" s="3">
        <v>961</v>
      </c>
      <c r="E12088" s="3">
        <v>2.2574629999999998E-2</v>
      </c>
      <c r="F12088" s="3">
        <v>26.062408000000001</v>
      </c>
    </row>
    <row r="12089" spans="1:6">
      <c r="A12089" s="3" t="s">
        <v>23</v>
      </c>
      <c r="B12089" s="3">
        <v>2002</v>
      </c>
      <c r="C12089" s="3">
        <v>961</v>
      </c>
      <c r="E12089" s="3">
        <v>2.2574629999999998E-2</v>
      </c>
      <c r="F12089" s="3">
        <v>26.062408000000001</v>
      </c>
    </row>
    <row r="12090" spans="1:6">
      <c r="A12090" s="3" t="s">
        <v>23</v>
      </c>
      <c r="B12090" s="3">
        <v>2002</v>
      </c>
      <c r="C12090" s="3">
        <v>961</v>
      </c>
      <c r="E12090" s="3">
        <v>2.2574629999999998E-2</v>
      </c>
      <c r="F12090" s="3">
        <v>26.062408000000001</v>
      </c>
    </row>
    <row r="12091" spans="1:6">
      <c r="A12091" s="3" t="s">
        <v>23</v>
      </c>
      <c r="B12091" s="3">
        <v>2002</v>
      </c>
      <c r="C12091" s="3">
        <v>961</v>
      </c>
      <c r="E12091" s="3">
        <v>2.2574629999999998E-2</v>
      </c>
      <c r="F12091" s="3">
        <v>26.062408000000001</v>
      </c>
    </row>
    <row r="12092" spans="1:6">
      <c r="A12092" s="3" t="s">
        <v>23</v>
      </c>
      <c r="B12092" s="3">
        <v>2002</v>
      </c>
      <c r="C12092" s="3">
        <v>961</v>
      </c>
      <c r="E12092" s="3">
        <v>2.2574629999999998E-2</v>
      </c>
      <c r="F12092" s="3">
        <v>26.062408000000001</v>
      </c>
    </row>
    <row r="12093" spans="1:6">
      <c r="A12093" s="3" t="s">
        <v>23</v>
      </c>
      <c r="B12093" s="3">
        <v>2002</v>
      </c>
      <c r="C12093" s="3">
        <v>961</v>
      </c>
      <c r="E12093" s="3">
        <v>2.2574629999999998E-2</v>
      </c>
      <c r="F12093" s="3">
        <v>26.062408000000001</v>
      </c>
    </row>
    <row r="12094" spans="1:6">
      <c r="A12094" s="3" t="s">
        <v>23</v>
      </c>
      <c r="B12094" s="3">
        <v>2002</v>
      </c>
      <c r="C12094" s="3">
        <v>961</v>
      </c>
      <c r="E12094" s="3">
        <v>2.2574629999999998E-2</v>
      </c>
      <c r="F12094" s="3">
        <v>26.062408000000001</v>
      </c>
    </row>
    <row r="12095" spans="1:6">
      <c r="A12095" s="3" t="s">
        <v>23</v>
      </c>
      <c r="B12095" s="3">
        <v>2002</v>
      </c>
      <c r="C12095" s="3">
        <v>961</v>
      </c>
      <c r="E12095" s="3">
        <v>2.2574629999999998E-2</v>
      </c>
      <c r="F12095" s="3">
        <v>26.062408000000001</v>
      </c>
    </row>
    <row r="12096" spans="1:6">
      <c r="A12096" s="3" t="s">
        <v>23</v>
      </c>
      <c r="B12096" s="3">
        <v>2002</v>
      </c>
      <c r="C12096" s="3">
        <v>961</v>
      </c>
      <c r="E12096" s="3">
        <v>2.2574629999999998E-2</v>
      </c>
      <c r="F12096" s="3">
        <v>26.062408000000001</v>
      </c>
    </row>
    <row r="12097" spans="1:6">
      <c r="A12097" s="3" t="s">
        <v>23</v>
      </c>
      <c r="B12097" s="3">
        <v>2002</v>
      </c>
      <c r="C12097" s="3">
        <v>961</v>
      </c>
      <c r="E12097" s="3">
        <v>2.2574629999999998E-2</v>
      </c>
      <c r="F12097" s="3">
        <v>26.062408000000001</v>
      </c>
    </row>
    <row r="12098" spans="1:6">
      <c r="A12098" s="3" t="s">
        <v>23</v>
      </c>
      <c r="B12098" s="3">
        <v>2003</v>
      </c>
      <c r="C12098" s="3">
        <v>961</v>
      </c>
      <c r="E12098" s="3">
        <v>-8.8739070000000003E-2</v>
      </c>
      <c r="F12098" s="3">
        <v>27.357889</v>
      </c>
    </row>
    <row r="12099" spans="1:6">
      <c r="A12099" s="3" t="s">
        <v>23</v>
      </c>
      <c r="B12099" s="3">
        <v>2003</v>
      </c>
      <c r="C12099" s="3">
        <v>961</v>
      </c>
      <c r="E12099" s="3">
        <v>-8.8739070000000003E-2</v>
      </c>
      <c r="F12099" s="3">
        <v>27.357889</v>
      </c>
    </row>
    <row r="12100" spans="1:6">
      <c r="A12100" s="3" t="s">
        <v>23</v>
      </c>
      <c r="B12100" s="3">
        <v>2003</v>
      </c>
      <c r="C12100" s="3">
        <v>961</v>
      </c>
      <c r="E12100" s="3">
        <v>-8.8739070000000003E-2</v>
      </c>
      <c r="F12100" s="3">
        <v>27.357889</v>
      </c>
    </row>
    <row r="12101" spans="1:6">
      <c r="A12101" s="3" t="s">
        <v>23</v>
      </c>
      <c r="B12101" s="3">
        <v>2003</v>
      </c>
      <c r="C12101" s="3">
        <v>961</v>
      </c>
      <c r="E12101" s="3">
        <v>-8.8739070000000003E-2</v>
      </c>
      <c r="F12101" s="3">
        <v>27.357889</v>
      </c>
    </row>
    <row r="12102" spans="1:6">
      <c r="A12102" s="3" t="s">
        <v>23</v>
      </c>
      <c r="B12102" s="3">
        <v>2003</v>
      </c>
      <c r="C12102" s="3">
        <v>961</v>
      </c>
      <c r="E12102" s="3">
        <v>-8.8739070000000003E-2</v>
      </c>
      <c r="F12102" s="3">
        <v>27.357889</v>
      </c>
    </row>
    <row r="12103" spans="1:6">
      <c r="A12103" s="3" t="s">
        <v>23</v>
      </c>
      <c r="B12103" s="3">
        <v>2003</v>
      </c>
      <c r="C12103" s="3">
        <v>961</v>
      </c>
      <c r="E12103" s="3">
        <v>-8.8739070000000003E-2</v>
      </c>
      <c r="F12103" s="3">
        <v>27.357889</v>
      </c>
    </row>
    <row r="12104" spans="1:6">
      <c r="A12104" s="3" t="s">
        <v>23</v>
      </c>
      <c r="B12104" s="3">
        <v>2003</v>
      </c>
      <c r="C12104" s="3">
        <v>961</v>
      </c>
      <c r="E12104" s="3">
        <v>-8.8739070000000003E-2</v>
      </c>
      <c r="F12104" s="3">
        <v>27.357889</v>
      </c>
    </row>
    <row r="12105" spans="1:6">
      <c r="A12105" s="3" t="s">
        <v>23</v>
      </c>
      <c r="B12105" s="3">
        <v>2003</v>
      </c>
      <c r="C12105" s="3">
        <v>961</v>
      </c>
      <c r="E12105" s="3">
        <v>-8.8739070000000003E-2</v>
      </c>
      <c r="F12105" s="3">
        <v>27.357889</v>
      </c>
    </row>
    <row r="12106" spans="1:6">
      <c r="A12106" s="3" t="s">
        <v>23</v>
      </c>
      <c r="B12106" s="3">
        <v>2003</v>
      </c>
      <c r="C12106" s="3">
        <v>961</v>
      </c>
      <c r="E12106" s="3">
        <v>-8.8739070000000003E-2</v>
      </c>
      <c r="F12106" s="3">
        <v>27.357889</v>
      </c>
    </row>
    <row r="12107" spans="1:6">
      <c r="A12107" s="3" t="s">
        <v>23</v>
      </c>
      <c r="B12107" s="3">
        <v>2003</v>
      </c>
      <c r="C12107" s="3">
        <v>961</v>
      </c>
      <c r="E12107" s="3">
        <v>-8.8739070000000003E-2</v>
      </c>
      <c r="F12107" s="3">
        <v>27.357889</v>
      </c>
    </row>
    <row r="12108" spans="1:6">
      <c r="A12108" s="3" t="s">
        <v>23</v>
      </c>
      <c r="B12108" s="3">
        <v>2003</v>
      </c>
      <c r="C12108" s="3">
        <v>961</v>
      </c>
      <c r="E12108" s="3">
        <v>-8.8739070000000003E-2</v>
      </c>
      <c r="F12108" s="3">
        <v>27.357889</v>
      </c>
    </row>
    <row r="12109" spans="1:6">
      <c r="A12109" s="3" t="s">
        <v>23</v>
      </c>
      <c r="B12109" s="3">
        <v>2003</v>
      </c>
      <c r="C12109" s="3">
        <v>961</v>
      </c>
      <c r="E12109" s="3">
        <v>-8.8739070000000003E-2</v>
      </c>
      <c r="F12109" s="3">
        <v>27.357889</v>
      </c>
    </row>
    <row r="12110" spans="1:6">
      <c r="A12110" s="3" t="s">
        <v>23</v>
      </c>
      <c r="B12110" s="3">
        <v>2004</v>
      </c>
      <c r="C12110" s="3">
        <v>961</v>
      </c>
      <c r="E12110" s="3">
        <v>-1.0292259999999999E-2</v>
      </c>
      <c r="F12110" s="3">
        <v>26.777494000000001</v>
      </c>
    </row>
    <row r="12111" spans="1:6">
      <c r="A12111" s="3" t="s">
        <v>23</v>
      </c>
      <c r="B12111" s="3">
        <v>2004</v>
      </c>
      <c r="C12111" s="3">
        <v>961</v>
      </c>
      <c r="E12111" s="3">
        <v>-1.0292259999999999E-2</v>
      </c>
      <c r="F12111" s="3">
        <v>26.777494000000001</v>
      </c>
    </row>
    <row r="12112" spans="1:6">
      <c r="A12112" s="3" t="s">
        <v>23</v>
      </c>
      <c r="B12112" s="3">
        <v>2004</v>
      </c>
      <c r="C12112" s="3">
        <v>961</v>
      </c>
      <c r="E12112" s="3">
        <v>-1.0292259999999999E-2</v>
      </c>
      <c r="F12112" s="3">
        <v>26.777494000000001</v>
      </c>
    </row>
    <row r="12113" spans="1:6">
      <c r="A12113" s="3" t="s">
        <v>23</v>
      </c>
      <c r="B12113" s="3">
        <v>2004</v>
      </c>
      <c r="C12113" s="3">
        <v>961</v>
      </c>
      <c r="E12113" s="3">
        <v>-1.0292259999999999E-2</v>
      </c>
      <c r="F12113" s="3">
        <v>26.777494000000001</v>
      </c>
    </row>
    <row r="12114" spans="1:6">
      <c r="A12114" s="3" t="s">
        <v>23</v>
      </c>
      <c r="B12114" s="3">
        <v>2004</v>
      </c>
      <c r="C12114" s="3">
        <v>961</v>
      </c>
      <c r="E12114" s="3">
        <v>-1.0292259999999999E-2</v>
      </c>
      <c r="F12114" s="3">
        <v>26.777494000000001</v>
      </c>
    </row>
    <row r="12115" spans="1:6">
      <c r="A12115" s="3" t="s">
        <v>23</v>
      </c>
      <c r="B12115" s="3">
        <v>2004</v>
      </c>
      <c r="C12115" s="3">
        <v>961</v>
      </c>
      <c r="E12115" s="3">
        <v>-1.0292259999999999E-2</v>
      </c>
      <c r="F12115" s="3">
        <v>26.777494000000001</v>
      </c>
    </row>
    <row r="12116" spans="1:6">
      <c r="A12116" s="3" t="s">
        <v>23</v>
      </c>
      <c r="B12116" s="3">
        <v>2004</v>
      </c>
      <c r="C12116" s="3">
        <v>961</v>
      </c>
      <c r="E12116" s="3">
        <v>-1.0292259999999999E-2</v>
      </c>
      <c r="F12116" s="3">
        <v>26.777494000000001</v>
      </c>
    </row>
    <row r="12117" spans="1:6">
      <c r="A12117" s="3" t="s">
        <v>23</v>
      </c>
      <c r="B12117" s="3">
        <v>2004</v>
      </c>
      <c r="C12117" s="3">
        <v>961</v>
      </c>
      <c r="E12117" s="3">
        <v>-1.0292259999999999E-2</v>
      </c>
      <c r="F12117" s="3">
        <v>26.777494000000001</v>
      </c>
    </row>
    <row r="12118" spans="1:6">
      <c r="A12118" s="3" t="s">
        <v>23</v>
      </c>
      <c r="B12118" s="3">
        <v>2004</v>
      </c>
      <c r="C12118" s="3">
        <v>961</v>
      </c>
      <c r="E12118" s="3">
        <v>-1.0292259999999999E-2</v>
      </c>
      <c r="F12118" s="3">
        <v>26.777494000000001</v>
      </c>
    </row>
    <row r="12119" spans="1:6">
      <c r="A12119" s="3" t="s">
        <v>23</v>
      </c>
      <c r="B12119" s="3">
        <v>2004</v>
      </c>
      <c r="C12119" s="3">
        <v>961</v>
      </c>
      <c r="E12119" s="3">
        <v>-1.0292259999999999E-2</v>
      </c>
      <c r="F12119" s="3">
        <v>26.777494000000001</v>
      </c>
    </row>
    <row r="12120" spans="1:6">
      <c r="A12120" s="3" t="s">
        <v>23</v>
      </c>
      <c r="B12120" s="3">
        <v>2004</v>
      </c>
      <c r="C12120" s="3">
        <v>961</v>
      </c>
      <c r="E12120" s="3">
        <v>-1.0292259999999999E-2</v>
      </c>
      <c r="F12120" s="3">
        <v>26.777494000000001</v>
      </c>
    </row>
    <row r="12121" spans="1:6">
      <c r="A12121" s="3" t="s">
        <v>23</v>
      </c>
      <c r="B12121" s="3">
        <v>2004</v>
      </c>
      <c r="C12121" s="3">
        <v>961</v>
      </c>
      <c r="E12121" s="3">
        <v>-1.0292259999999999E-2</v>
      </c>
      <c r="F12121" s="3">
        <v>26.777494000000001</v>
      </c>
    </row>
    <row r="12122" spans="1:6">
      <c r="A12122" s="3" t="s">
        <v>23</v>
      </c>
      <c r="B12122" s="3">
        <v>2005</v>
      </c>
      <c r="C12122" s="3">
        <v>961</v>
      </c>
      <c r="E12122" s="3">
        <v>-6.4538520000000002E-2</v>
      </c>
      <c r="F12122" s="3">
        <v>26.897155999999999</v>
      </c>
    </row>
    <row r="12123" spans="1:6">
      <c r="A12123" s="3" t="s">
        <v>23</v>
      </c>
      <c r="B12123" s="3">
        <v>2005</v>
      </c>
      <c r="C12123" s="3">
        <v>961</v>
      </c>
      <c r="E12123" s="3">
        <v>-6.4538520000000002E-2</v>
      </c>
      <c r="F12123" s="3">
        <v>26.897155999999999</v>
      </c>
    </row>
    <row r="12124" spans="1:6">
      <c r="A12124" s="3" t="s">
        <v>23</v>
      </c>
      <c r="B12124" s="3">
        <v>2005</v>
      </c>
      <c r="C12124" s="3">
        <v>961</v>
      </c>
      <c r="E12124" s="3">
        <v>-6.4538520000000002E-2</v>
      </c>
      <c r="F12124" s="3">
        <v>26.897155999999999</v>
      </c>
    </row>
    <row r="12125" spans="1:6">
      <c r="A12125" s="3" t="s">
        <v>23</v>
      </c>
      <c r="B12125" s="3">
        <v>2005</v>
      </c>
      <c r="C12125" s="3">
        <v>961</v>
      </c>
      <c r="E12125" s="3">
        <v>-6.4538520000000002E-2</v>
      </c>
      <c r="F12125" s="3">
        <v>26.897155999999999</v>
      </c>
    </row>
    <row r="12126" spans="1:6">
      <c r="A12126" s="3" t="s">
        <v>23</v>
      </c>
      <c r="B12126" s="3">
        <v>2005</v>
      </c>
      <c r="C12126" s="3">
        <v>961</v>
      </c>
      <c r="E12126" s="3">
        <v>-6.4538520000000002E-2</v>
      </c>
      <c r="F12126" s="3">
        <v>26.897155999999999</v>
      </c>
    </row>
    <row r="12127" spans="1:6">
      <c r="A12127" s="3" t="s">
        <v>23</v>
      </c>
      <c r="B12127" s="3">
        <v>2005</v>
      </c>
      <c r="C12127" s="3">
        <v>961</v>
      </c>
      <c r="E12127" s="3">
        <v>-6.4538520000000002E-2</v>
      </c>
      <c r="F12127" s="3">
        <v>26.897155999999999</v>
      </c>
    </row>
    <row r="12128" spans="1:6">
      <c r="A12128" s="3" t="s">
        <v>23</v>
      </c>
      <c r="B12128" s="3">
        <v>2005</v>
      </c>
      <c r="C12128" s="3">
        <v>961</v>
      </c>
      <c r="E12128" s="3">
        <v>-6.4538520000000002E-2</v>
      </c>
      <c r="F12128" s="3">
        <v>26.897155999999999</v>
      </c>
    </row>
    <row r="12129" spans="1:6">
      <c r="A12129" s="3" t="s">
        <v>23</v>
      </c>
      <c r="B12129" s="3">
        <v>2005</v>
      </c>
      <c r="C12129" s="3">
        <v>961</v>
      </c>
      <c r="E12129" s="3">
        <v>-6.4538520000000002E-2</v>
      </c>
      <c r="F12129" s="3">
        <v>26.897155999999999</v>
      </c>
    </row>
    <row r="12130" spans="1:6">
      <c r="A12130" s="3" t="s">
        <v>23</v>
      </c>
      <c r="B12130" s="3">
        <v>2005</v>
      </c>
      <c r="C12130" s="3">
        <v>961</v>
      </c>
      <c r="E12130" s="3">
        <v>-6.4538520000000002E-2</v>
      </c>
      <c r="F12130" s="3">
        <v>26.897155999999999</v>
      </c>
    </row>
    <row r="12131" spans="1:6">
      <c r="A12131" s="3" t="s">
        <v>23</v>
      </c>
      <c r="B12131" s="3">
        <v>2005</v>
      </c>
      <c r="C12131" s="3">
        <v>961</v>
      </c>
      <c r="E12131" s="3">
        <v>-6.4538520000000002E-2</v>
      </c>
      <c r="F12131" s="3">
        <v>26.897155999999999</v>
      </c>
    </row>
    <row r="12132" spans="1:6">
      <c r="A12132" s="3" t="s">
        <v>23</v>
      </c>
      <c r="B12132" s="3">
        <v>2005</v>
      </c>
      <c r="C12132" s="3">
        <v>961</v>
      </c>
      <c r="E12132" s="3">
        <v>-6.4538520000000002E-2</v>
      </c>
      <c r="F12132" s="3">
        <v>26.897155999999999</v>
      </c>
    </row>
    <row r="12133" spans="1:6">
      <c r="A12133" s="3" t="s">
        <v>23</v>
      </c>
      <c r="B12133" s="3">
        <v>2005</v>
      </c>
      <c r="C12133" s="3">
        <v>961</v>
      </c>
      <c r="E12133" s="3">
        <v>-6.4538520000000002E-2</v>
      </c>
      <c r="F12133" s="3">
        <v>26.897155999999999</v>
      </c>
    </row>
    <row r="12134" spans="1:6">
      <c r="A12134" s="3" t="s">
        <v>23</v>
      </c>
      <c r="B12134" s="3">
        <v>2006</v>
      </c>
      <c r="C12134" s="3">
        <v>961</v>
      </c>
      <c r="E12134" s="3">
        <v>0.10127037999999999</v>
      </c>
      <c r="F12134" s="3">
        <v>26.398658999999999</v>
      </c>
    </row>
    <row r="12135" spans="1:6">
      <c r="A12135" s="3" t="s">
        <v>23</v>
      </c>
      <c r="B12135" s="3">
        <v>2006</v>
      </c>
      <c r="C12135" s="3">
        <v>961</v>
      </c>
      <c r="E12135" s="3">
        <v>0.10127037999999999</v>
      </c>
      <c r="F12135" s="3">
        <v>26.398658999999999</v>
      </c>
    </row>
    <row r="12136" spans="1:6">
      <c r="A12136" s="3" t="s">
        <v>23</v>
      </c>
      <c r="B12136" s="3">
        <v>2006</v>
      </c>
      <c r="C12136" s="3">
        <v>961</v>
      </c>
      <c r="E12136" s="3">
        <v>0.10127037999999999</v>
      </c>
      <c r="F12136" s="3">
        <v>26.398658999999999</v>
      </c>
    </row>
    <row r="12137" spans="1:6">
      <c r="A12137" s="3" t="s">
        <v>23</v>
      </c>
      <c r="B12137" s="3">
        <v>2006</v>
      </c>
      <c r="C12137" s="3">
        <v>961</v>
      </c>
      <c r="E12137" s="3">
        <v>0.10127037999999999</v>
      </c>
      <c r="F12137" s="3">
        <v>26.398658999999999</v>
      </c>
    </row>
    <row r="12138" spans="1:6">
      <c r="A12138" s="3" t="s">
        <v>23</v>
      </c>
      <c r="B12138" s="3">
        <v>2006</v>
      </c>
      <c r="C12138" s="3">
        <v>961</v>
      </c>
      <c r="E12138" s="3">
        <v>0.10127037999999999</v>
      </c>
      <c r="F12138" s="3">
        <v>26.398658999999999</v>
      </c>
    </row>
    <row r="12139" spans="1:6">
      <c r="A12139" s="3" t="s">
        <v>23</v>
      </c>
      <c r="B12139" s="3">
        <v>2006</v>
      </c>
      <c r="C12139" s="3">
        <v>961</v>
      </c>
      <c r="E12139" s="3">
        <v>0.10127037999999999</v>
      </c>
      <c r="F12139" s="3">
        <v>26.398658999999999</v>
      </c>
    </row>
    <row r="12140" spans="1:6">
      <c r="A12140" s="3" t="s">
        <v>23</v>
      </c>
      <c r="B12140" s="3">
        <v>2006</v>
      </c>
      <c r="C12140" s="3">
        <v>961</v>
      </c>
      <c r="E12140" s="3">
        <v>0.10127037999999999</v>
      </c>
      <c r="F12140" s="3">
        <v>26.398658999999999</v>
      </c>
    </row>
    <row r="12141" spans="1:6">
      <c r="A12141" s="3" t="s">
        <v>23</v>
      </c>
      <c r="B12141" s="3">
        <v>2006</v>
      </c>
      <c r="C12141" s="3">
        <v>961</v>
      </c>
      <c r="E12141" s="3">
        <v>0.10127037999999999</v>
      </c>
      <c r="F12141" s="3">
        <v>26.398658999999999</v>
      </c>
    </row>
    <row r="12142" spans="1:6">
      <c r="A12142" s="3" t="s">
        <v>23</v>
      </c>
      <c r="B12142" s="3">
        <v>2006</v>
      </c>
      <c r="C12142" s="3">
        <v>961</v>
      </c>
      <c r="E12142" s="3">
        <v>0.10127037999999999</v>
      </c>
      <c r="F12142" s="3">
        <v>26.398658999999999</v>
      </c>
    </row>
    <row r="12143" spans="1:6">
      <c r="A12143" s="3" t="s">
        <v>23</v>
      </c>
      <c r="B12143" s="3">
        <v>2006</v>
      </c>
      <c r="C12143" s="3">
        <v>961</v>
      </c>
      <c r="E12143" s="3">
        <v>0.10127037999999999</v>
      </c>
      <c r="F12143" s="3">
        <v>26.398658999999999</v>
      </c>
    </row>
    <row r="12144" spans="1:6">
      <c r="A12144" s="3" t="s">
        <v>23</v>
      </c>
      <c r="B12144" s="3">
        <v>2006</v>
      </c>
      <c r="C12144" s="3">
        <v>961</v>
      </c>
      <c r="E12144" s="3">
        <v>0.10127037999999999</v>
      </c>
      <c r="F12144" s="3">
        <v>26.398658999999999</v>
      </c>
    </row>
    <row r="12145" spans="1:8">
      <c r="A12145" s="3" t="s">
        <v>23</v>
      </c>
      <c r="B12145" s="3">
        <v>2006</v>
      </c>
      <c r="C12145" s="3">
        <v>961</v>
      </c>
      <c r="E12145" s="3">
        <v>0.10127037999999999</v>
      </c>
      <c r="F12145" s="3">
        <v>26.398658999999999</v>
      </c>
    </row>
    <row r="12146" spans="1:8">
      <c r="A12146" s="3" t="s">
        <v>23</v>
      </c>
      <c r="B12146" s="3">
        <v>2007</v>
      </c>
      <c r="C12146" s="3">
        <v>961</v>
      </c>
      <c r="E12146" s="3">
        <v>0.29055142</v>
      </c>
      <c r="F12146" s="3">
        <v>26.061078999999999</v>
      </c>
    </row>
    <row r="12147" spans="1:8">
      <c r="A12147" s="3" t="s">
        <v>23</v>
      </c>
      <c r="B12147" s="3">
        <v>2007</v>
      </c>
      <c r="C12147" s="3">
        <v>961</v>
      </c>
      <c r="E12147" s="3">
        <v>0.29055142</v>
      </c>
      <c r="F12147" s="3">
        <v>26.061078999999999</v>
      </c>
    </row>
    <row r="12148" spans="1:8">
      <c r="A12148" s="3" t="s">
        <v>23</v>
      </c>
      <c r="B12148" s="3">
        <v>2007</v>
      </c>
      <c r="C12148" s="3">
        <v>961</v>
      </c>
      <c r="E12148" s="3">
        <v>0.29055142</v>
      </c>
      <c r="F12148" s="3">
        <v>26.061078999999999</v>
      </c>
    </row>
    <row r="12149" spans="1:8">
      <c r="A12149" s="3" t="s">
        <v>23</v>
      </c>
      <c r="B12149" s="3">
        <v>2007</v>
      </c>
      <c r="C12149" s="3">
        <v>961</v>
      </c>
      <c r="E12149" s="3">
        <v>0.29055142</v>
      </c>
      <c r="F12149" s="3">
        <v>26.061078999999999</v>
      </c>
    </row>
    <row r="12150" spans="1:8">
      <c r="A12150" s="3" t="s">
        <v>23</v>
      </c>
      <c r="B12150" s="3">
        <v>2007</v>
      </c>
      <c r="C12150" s="3">
        <v>961</v>
      </c>
      <c r="E12150" s="3">
        <v>0.29055142</v>
      </c>
      <c r="F12150" s="3">
        <v>26.061078999999999</v>
      </c>
      <c r="G12150" s="3">
        <v>4.4625000000000004</v>
      </c>
    </row>
    <row r="12151" spans="1:8">
      <c r="A12151" s="3" t="s">
        <v>23</v>
      </c>
      <c r="B12151" s="3">
        <v>2007</v>
      </c>
      <c r="C12151" s="3">
        <v>961</v>
      </c>
      <c r="E12151" s="3">
        <v>0.29055142</v>
      </c>
      <c r="F12151" s="3">
        <v>26.061078999999999</v>
      </c>
      <c r="G12151" s="3">
        <v>4.4400000000000004</v>
      </c>
      <c r="H12151" s="3">
        <v>8.8000999999999999E-3</v>
      </c>
    </row>
    <row r="12152" spans="1:8">
      <c r="A12152" s="3" t="s">
        <v>23</v>
      </c>
      <c r="B12152" s="3">
        <v>2007</v>
      </c>
      <c r="C12152" s="3">
        <v>961</v>
      </c>
      <c r="E12152" s="3">
        <v>0.29055142</v>
      </c>
      <c r="F12152" s="3">
        <v>26.061078999999999</v>
      </c>
      <c r="G12152" s="3">
        <v>4.5</v>
      </c>
      <c r="H12152" s="3">
        <v>-0.21977379999999999</v>
      </c>
    </row>
    <row r="12153" spans="1:8">
      <c r="A12153" s="3" t="s">
        <v>23</v>
      </c>
      <c r="B12153" s="3">
        <v>2007</v>
      </c>
      <c r="C12153" s="3">
        <v>961</v>
      </c>
      <c r="E12153" s="3">
        <v>0.29055142</v>
      </c>
      <c r="F12153" s="3">
        <v>26.061078999999999</v>
      </c>
      <c r="G12153" s="3">
        <v>4.5375459999999999</v>
      </c>
      <c r="H12153" s="3">
        <v>-0.2811998</v>
      </c>
    </row>
    <row r="12154" spans="1:8">
      <c r="A12154" s="3" t="s">
        <v>23</v>
      </c>
      <c r="B12154" s="3">
        <v>2007</v>
      </c>
      <c r="C12154" s="3">
        <v>961</v>
      </c>
      <c r="E12154" s="3">
        <v>0.29055142</v>
      </c>
      <c r="F12154" s="3">
        <v>26.061078999999999</v>
      </c>
      <c r="G12154" s="3">
        <v>4.72</v>
      </c>
      <c r="H12154" s="3">
        <v>-0.20533789999999999</v>
      </c>
    </row>
    <row r="12155" spans="1:8">
      <c r="A12155" s="3" t="s">
        <v>23</v>
      </c>
      <c r="B12155" s="3">
        <v>2007</v>
      </c>
      <c r="C12155" s="3">
        <v>961</v>
      </c>
      <c r="E12155" s="3">
        <v>0.29055142</v>
      </c>
      <c r="F12155" s="3">
        <v>26.061078999999999</v>
      </c>
      <c r="G12155" s="3">
        <v>4.7467579999999998</v>
      </c>
      <c r="H12155" s="3">
        <v>-0.42116140000000002</v>
      </c>
    </row>
    <row r="12156" spans="1:8">
      <c r="A12156" s="3" t="s">
        <v>23</v>
      </c>
      <c r="B12156" s="3">
        <v>2007</v>
      </c>
      <c r="C12156" s="3">
        <v>961</v>
      </c>
      <c r="E12156" s="3">
        <v>0.29055142</v>
      </c>
      <c r="F12156" s="3">
        <v>26.061078999999999</v>
      </c>
      <c r="G12156" s="3">
        <v>4.6867580000000002</v>
      </c>
      <c r="H12156" s="3">
        <v>-0.45387359999999999</v>
      </c>
    </row>
    <row r="12157" spans="1:8">
      <c r="A12157" s="3" t="s">
        <v>23</v>
      </c>
      <c r="B12157" s="3">
        <v>2007</v>
      </c>
      <c r="C12157" s="3">
        <v>961</v>
      </c>
      <c r="E12157" s="3">
        <v>0.29055142</v>
      </c>
      <c r="F12157" s="3">
        <v>26.061078999999999</v>
      </c>
      <c r="G12157" s="3">
        <v>4.8467570000000002</v>
      </c>
      <c r="H12157" s="3">
        <v>-0.48597849999999998</v>
      </c>
    </row>
    <row r="12158" spans="1:8">
      <c r="A12158" s="3" t="s">
        <v>23</v>
      </c>
      <c r="B12158" s="3">
        <v>2008</v>
      </c>
      <c r="C12158" s="3">
        <v>961</v>
      </c>
      <c r="E12158" s="3">
        <v>1.1899283</v>
      </c>
      <c r="F12158" s="3">
        <v>22.848019000000001</v>
      </c>
      <c r="G12158" s="3">
        <v>4.3157350000000001</v>
      </c>
      <c r="H12158" s="3">
        <v>-0.57304999999999995</v>
      </c>
    </row>
    <row r="12159" spans="1:8">
      <c r="A12159" s="3" t="s">
        <v>23</v>
      </c>
      <c r="B12159" s="3">
        <v>2008</v>
      </c>
      <c r="C12159" s="3">
        <v>961</v>
      </c>
      <c r="E12159" s="3">
        <v>1.1899283</v>
      </c>
      <c r="F12159" s="3">
        <v>22.848019000000001</v>
      </c>
      <c r="G12159" s="3">
        <v>4.38</v>
      </c>
      <c r="H12159" s="3">
        <v>-0.47432370000000001</v>
      </c>
    </row>
    <row r="12160" spans="1:8">
      <c r="A12160" s="3" t="s">
        <v>23</v>
      </c>
      <c r="B12160" s="3">
        <v>2008</v>
      </c>
      <c r="C12160" s="3">
        <v>961</v>
      </c>
      <c r="E12160" s="3">
        <v>1.1899283</v>
      </c>
      <c r="F12160" s="3">
        <v>22.848019000000001</v>
      </c>
      <c r="G12160" s="3">
        <v>4.3607269999999998</v>
      </c>
      <c r="H12160" s="3">
        <v>-0.36931380000000003</v>
      </c>
    </row>
    <row r="12161" spans="1:8">
      <c r="A12161" s="3" t="s">
        <v>23</v>
      </c>
      <c r="B12161" s="3">
        <v>2008</v>
      </c>
      <c r="C12161" s="3">
        <v>961</v>
      </c>
      <c r="E12161" s="3">
        <v>1.1899283</v>
      </c>
      <c r="F12161" s="3">
        <v>22.848019000000001</v>
      </c>
      <c r="G12161" s="3">
        <v>4.381818</v>
      </c>
      <c r="H12161" s="3">
        <v>-0.43028480000000002</v>
      </c>
    </row>
    <row r="12162" spans="1:8">
      <c r="A12162" s="3" t="s">
        <v>23</v>
      </c>
      <c r="B12162" s="3">
        <v>2008</v>
      </c>
      <c r="C12162" s="3">
        <v>961</v>
      </c>
      <c r="E12162" s="3">
        <v>1.1899283</v>
      </c>
      <c r="F12162" s="3">
        <v>22.848019000000001</v>
      </c>
      <c r="G12162" s="3">
        <v>4.25</v>
      </c>
      <c r="H12162" s="3">
        <v>-0.26938319999999999</v>
      </c>
    </row>
    <row r="12163" spans="1:8">
      <c r="A12163" s="3" t="s">
        <v>23</v>
      </c>
      <c r="B12163" s="3">
        <v>2008</v>
      </c>
      <c r="C12163" s="3">
        <v>961</v>
      </c>
      <c r="E12163" s="3">
        <v>1.1899283</v>
      </c>
      <c r="F12163" s="3">
        <v>22.848019000000001</v>
      </c>
      <c r="G12163" s="3">
        <v>4.2416669999999996</v>
      </c>
      <c r="H12163" s="3">
        <v>4.6709399999999998E-2</v>
      </c>
    </row>
    <row r="12164" spans="1:8">
      <c r="A12164" s="3" t="s">
        <v>23</v>
      </c>
      <c r="B12164" s="3">
        <v>2008</v>
      </c>
      <c r="C12164" s="3">
        <v>961</v>
      </c>
      <c r="E12164" s="3">
        <v>1.1899283</v>
      </c>
      <c r="F12164" s="3">
        <v>22.848019000000001</v>
      </c>
      <c r="G12164" s="3">
        <v>4.2916670000000003</v>
      </c>
      <c r="H12164" s="3">
        <v>0.144705</v>
      </c>
    </row>
    <row r="12165" spans="1:8">
      <c r="A12165" s="3" t="s">
        <v>23</v>
      </c>
      <c r="B12165" s="3">
        <v>2008</v>
      </c>
      <c r="C12165" s="3">
        <v>961</v>
      </c>
      <c r="E12165" s="3">
        <v>1.1899283</v>
      </c>
      <c r="F12165" s="3">
        <v>22.848019000000001</v>
      </c>
      <c r="G12165" s="3">
        <v>4.2909090000000001</v>
      </c>
      <c r="H12165" s="3">
        <v>0.1881082</v>
      </c>
    </row>
    <row r="12166" spans="1:8">
      <c r="A12166" s="3" t="s">
        <v>23</v>
      </c>
      <c r="B12166" s="3">
        <v>2008</v>
      </c>
      <c r="C12166" s="3">
        <v>961</v>
      </c>
      <c r="E12166" s="3">
        <v>1.1899283</v>
      </c>
      <c r="F12166" s="3">
        <v>22.848019000000001</v>
      </c>
      <c r="G12166" s="3">
        <v>4.1909090000000004</v>
      </c>
      <c r="H12166" s="3">
        <v>0.24086969999999999</v>
      </c>
    </row>
    <row r="12167" spans="1:8">
      <c r="A12167" s="3" t="s">
        <v>23</v>
      </c>
      <c r="B12167" s="3">
        <v>2008</v>
      </c>
      <c r="C12167" s="3">
        <v>961</v>
      </c>
      <c r="E12167" s="3">
        <v>1.1899283</v>
      </c>
      <c r="F12167" s="3">
        <v>22.848019000000001</v>
      </c>
      <c r="G12167" s="3">
        <v>3.483333</v>
      </c>
      <c r="H12167" s="3">
        <v>0.1266285</v>
      </c>
    </row>
    <row r="12168" spans="1:8">
      <c r="A12168" s="3" t="s">
        <v>23</v>
      </c>
      <c r="B12168" s="3">
        <v>2008</v>
      </c>
      <c r="C12168" s="3">
        <v>961</v>
      </c>
      <c r="E12168" s="3">
        <v>1.1899283</v>
      </c>
      <c r="F12168" s="3">
        <v>22.848019000000001</v>
      </c>
      <c r="G12168" s="3">
        <v>3.016893</v>
      </c>
      <c r="H12168" s="3">
        <v>6.5608399999999997E-2</v>
      </c>
    </row>
    <row r="12169" spans="1:8">
      <c r="A12169" s="3" t="s">
        <v>23</v>
      </c>
      <c r="B12169" s="3">
        <v>2008</v>
      </c>
      <c r="C12169" s="3">
        <v>961</v>
      </c>
      <c r="E12169" s="3">
        <v>1.1899283</v>
      </c>
      <c r="F12169" s="3">
        <v>22.848019000000001</v>
      </c>
      <c r="G12169" s="3">
        <v>2.0305249999999999</v>
      </c>
      <c r="H12169" s="3">
        <v>4.4091600000000002E-2</v>
      </c>
    </row>
    <row r="12170" spans="1:8">
      <c r="A12170" s="3" t="s">
        <v>23</v>
      </c>
      <c r="B12170" s="3">
        <v>2009</v>
      </c>
      <c r="C12170" s="3">
        <v>961</v>
      </c>
      <c r="E12170" s="3">
        <v>0.46511415</v>
      </c>
      <c r="F12170" s="3">
        <v>21.786017999999999</v>
      </c>
      <c r="G12170" s="3">
        <v>2.0993400000000002</v>
      </c>
      <c r="H12170" s="3">
        <v>3.5610099999999999E-2</v>
      </c>
    </row>
    <row r="12171" spans="1:8">
      <c r="A12171" s="3" t="s">
        <v>23</v>
      </c>
      <c r="B12171" s="3">
        <v>2009</v>
      </c>
      <c r="C12171" s="3">
        <v>961</v>
      </c>
      <c r="E12171" s="3">
        <v>0.46511415</v>
      </c>
      <c r="F12171" s="3">
        <v>21.786017999999999</v>
      </c>
      <c r="G12171" s="3">
        <v>1.46584</v>
      </c>
      <c r="H12171" s="3">
        <v>0.11208600000000001</v>
      </c>
    </row>
    <row r="12172" spans="1:8">
      <c r="A12172" s="3" t="s">
        <v>23</v>
      </c>
      <c r="B12172" s="3">
        <v>2009</v>
      </c>
      <c r="C12172" s="3">
        <v>961</v>
      </c>
      <c r="E12172" s="3">
        <v>0.46511415</v>
      </c>
      <c r="F12172" s="3">
        <v>21.786017999999999</v>
      </c>
      <c r="G12172" s="3">
        <v>1.3181670000000001</v>
      </c>
      <c r="H12172" s="3">
        <v>-0.3180867</v>
      </c>
    </row>
    <row r="12173" spans="1:8">
      <c r="A12173" s="3" t="s">
        <v>23</v>
      </c>
      <c r="B12173" s="3">
        <v>2009</v>
      </c>
      <c r="C12173" s="3">
        <v>961</v>
      </c>
      <c r="E12173" s="3">
        <v>0.46511415</v>
      </c>
      <c r="F12173" s="3">
        <v>21.786017999999999</v>
      </c>
      <c r="G12173" s="3">
        <v>0.836252</v>
      </c>
      <c r="H12173" s="3">
        <v>-0.3149304</v>
      </c>
    </row>
    <row r="12174" spans="1:8">
      <c r="A12174" s="3" t="s">
        <v>23</v>
      </c>
      <c r="B12174" s="3">
        <v>2009</v>
      </c>
      <c r="C12174" s="3">
        <v>961</v>
      </c>
      <c r="E12174" s="3">
        <v>0.46511415</v>
      </c>
      <c r="F12174" s="3">
        <v>21.786017999999999</v>
      </c>
      <c r="G12174" s="3">
        <v>0.64863850000000001</v>
      </c>
      <c r="H12174" s="3">
        <v>0.40082440000000003</v>
      </c>
    </row>
    <row r="12175" spans="1:8">
      <c r="A12175" s="3" t="s">
        <v>23</v>
      </c>
      <c r="B12175" s="3">
        <v>2009</v>
      </c>
      <c r="C12175" s="3">
        <v>961</v>
      </c>
      <c r="E12175" s="3">
        <v>0.46511415</v>
      </c>
      <c r="F12175" s="3">
        <v>21.786017999999999</v>
      </c>
      <c r="G12175" s="3">
        <v>0.56413530000000001</v>
      </c>
      <c r="H12175" s="3">
        <v>0.32686579999999998</v>
      </c>
    </row>
    <row r="12176" spans="1:8">
      <c r="A12176" s="3" t="s">
        <v>23</v>
      </c>
      <c r="B12176" s="3">
        <v>2009</v>
      </c>
      <c r="C12176" s="3">
        <v>961</v>
      </c>
      <c r="E12176" s="3">
        <v>0.46511415</v>
      </c>
      <c r="F12176" s="3">
        <v>21.786017999999999</v>
      </c>
      <c r="G12176" s="3">
        <v>0.72223990000000005</v>
      </c>
      <c r="H12176" s="3">
        <v>0.20838780000000001</v>
      </c>
    </row>
    <row r="12177" spans="1:8">
      <c r="A12177" s="3" t="s">
        <v>23</v>
      </c>
      <c r="B12177" s="3">
        <v>2009</v>
      </c>
      <c r="C12177" s="3">
        <v>961</v>
      </c>
      <c r="E12177" s="3">
        <v>0.46511415</v>
      </c>
      <c r="F12177" s="3">
        <v>21.786017999999999</v>
      </c>
      <c r="G12177" s="3">
        <v>0.50532909999999998</v>
      </c>
      <c r="H12177" s="3">
        <v>0.31883840000000002</v>
      </c>
    </row>
    <row r="12178" spans="1:8">
      <c r="A12178" s="3" t="s">
        <v>23</v>
      </c>
      <c r="B12178" s="3">
        <v>2009</v>
      </c>
      <c r="C12178" s="3">
        <v>961</v>
      </c>
      <c r="E12178" s="3">
        <v>0.46511415</v>
      </c>
      <c r="F12178" s="3">
        <v>21.786017999999999</v>
      </c>
      <c r="G12178" s="3">
        <v>0.56999999999999995</v>
      </c>
      <c r="H12178" s="3">
        <v>0.37264779999999997</v>
      </c>
    </row>
    <row r="12179" spans="1:8">
      <c r="A12179" s="3" t="s">
        <v>23</v>
      </c>
      <c r="B12179" s="3">
        <v>2009</v>
      </c>
      <c r="C12179" s="3">
        <v>961</v>
      </c>
      <c r="E12179" s="3">
        <v>0.46511415</v>
      </c>
      <c r="F12179" s="3">
        <v>21.786017999999999</v>
      </c>
      <c r="G12179" s="3">
        <v>0.70097609999999999</v>
      </c>
      <c r="H12179" s="3">
        <v>8.2776699999999995E-2</v>
      </c>
    </row>
    <row r="12180" spans="1:8">
      <c r="A12180" s="3" t="s">
        <v>23</v>
      </c>
      <c r="B12180" s="3">
        <v>2009</v>
      </c>
      <c r="C12180" s="3">
        <v>961</v>
      </c>
      <c r="E12180" s="3">
        <v>0.46511415</v>
      </c>
      <c r="F12180" s="3">
        <v>21.786017999999999</v>
      </c>
      <c r="G12180" s="3">
        <v>0.73066830000000005</v>
      </c>
      <c r="H12180" s="3">
        <v>5.3390600000000003E-2</v>
      </c>
    </row>
    <row r="12181" spans="1:8">
      <c r="A12181" s="3" t="s">
        <v>23</v>
      </c>
      <c r="B12181" s="3">
        <v>2009</v>
      </c>
      <c r="C12181" s="3">
        <v>961</v>
      </c>
      <c r="E12181" s="3">
        <v>0.46511415</v>
      </c>
      <c r="F12181" s="3">
        <v>21.786017999999999</v>
      </c>
      <c r="G12181" s="3">
        <v>0.9689122</v>
      </c>
      <c r="H12181" s="3">
        <v>0.30715500000000001</v>
      </c>
    </row>
    <row r="12182" spans="1:8">
      <c r="A12182" s="3" t="s">
        <v>23</v>
      </c>
      <c r="B12182" s="3">
        <v>2010</v>
      </c>
      <c r="C12182" s="3">
        <v>961</v>
      </c>
      <c r="E12182" s="3">
        <v>-4.5552897000000003</v>
      </c>
      <c r="F12182" s="3">
        <v>34.526367</v>
      </c>
      <c r="G12182" s="3">
        <v>2.4630869999999998</v>
      </c>
      <c r="H12182" s="3">
        <v>0.2786419</v>
      </c>
    </row>
    <row r="12183" spans="1:8">
      <c r="A12183" s="3" t="s">
        <v>23</v>
      </c>
      <c r="B12183" s="3">
        <v>2010</v>
      </c>
      <c r="C12183" s="3">
        <v>961</v>
      </c>
      <c r="E12183" s="3">
        <v>-4.5552897000000003</v>
      </c>
      <c r="F12183" s="3">
        <v>34.526367</v>
      </c>
      <c r="G12183" s="3">
        <v>2.507231</v>
      </c>
      <c r="H12183" s="3">
        <v>-0.78847409999999996</v>
      </c>
    </row>
    <row r="12184" spans="1:8">
      <c r="A12184" s="3" t="s">
        <v>23</v>
      </c>
      <c r="B12184" s="3">
        <v>2010</v>
      </c>
      <c r="C12184" s="3">
        <v>961</v>
      </c>
      <c r="E12184" s="3">
        <v>-4.5552897000000003</v>
      </c>
      <c r="F12184" s="3">
        <v>34.526367</v>
      </c>
      <c r="G12184" s="3">
        <v>2.4417260000000001</v>
      </c>
      <c r="H12184" s="3">
        <v>-0.7419907</v>
      </c>
    </row>
    <row r="12185" spans="1:8">
      <c r="A12185" s="3" t="s">
        <v>23</v>
      </c>
      <c r="B12185" s="3">
        <v>2010</v>
      </c>
      <c r="C12185" s="3">
        <v>961</v>
      </c>
      <c r="E12185" s="3">
        <v>-4.5552897000000003</v>
      </c>
      <c r="F12185" s="3">
        <v>34.526367</v>
      </c>
      <c r="G12185" s="3">
        <v>2.37229</v>
      </c>
      <c r="H12185" s="3">
        <v>-0.41196569999999999</v>
      </c>
    </row>
    <row r="12186" spans="1:8">
      <c r="A12186" s="3" t="s">
        <v>23</v>
      </c>
      <c r="B12186" s="3">
        <v>2010</v>
      </c>
      <c r="C12186" s="3">
        <v>961</v>
      </c>
      <c r="E12186" s="3">
        <v>-4.5552897000000003</v>
      </c>
      <c r="F12186" s="3">
        <v>34.526367</v>
      </c>
      <c r="G12186" s="3">
        <v>2.3591440000000001</v>
      </c>
      <c r="H12186" s="3">
        <v>-0.54577240000000005</v>
      </c>
    </row>
    <row r="12187" spans="1:8">
      <c r="A12187" s="3" t="s">
        <v>23</v>
      </c>
      <c r="B12187" s="3">
        <v>2010</v>
      </c>
      <c r="C12187" s="3">
        <v>961</v>
      </c>
      <c r="E12187" s="3">
        <v>-4.5552897000000003</v>
      </c>
      <c r="F12187" s="3">
        <v>34.526367</v>
      </c>
      <c r="G12187" s="3">
        <v>2.2261920000000002</v>
      </c>
      <c r="H12187" s="3">
        <v>-0.54350730000000003</v>
      </c>
    </row>
    <row r="12188" spans="1:8">
      <c r="A12188" s="3" t="s">
        <v>23</v>
      </c>
      <c r="B12188" s="3">
        <v>2010</v>
      </c>
      <c r="C12188" s="3">
        <v>961</v>
      </c>
      <c r="E12188" s="3">
        <v>-4.5552897000000003</v>
      </c>
      <c r="F12188" s="3">
        <v>34.526367</v>
      </c>
      <c r="G12188" s="3">
        <v>2.2307000000000001</v>
      </c>
      <c r="H12188" s="3">
        <v>-0.14973139999999999</v>
      </c>
    </row>
    <row r="12189" spans="1:8">
      <c r="A12189" s="3" t="s">
        <v>23</v>
      </c>
      <c r="B12189" s="3">
        <v>2010</v>
      </c>
      <c r="C12189" s="3">
        <v>961</v>
      </c>
      <c r="E12189" s="3">
        <v>-4.5552897000000003</v>
      </c>
      <c r="F12189" s="3">
        <v>34.526367</v>
      </c>
      <c r="G12189" s="3">
        <v>2.2014490000000002</v>
      </c>
      <c r="H12189" s="3">
        <v>-0.1923868</v>
      </c>
    </row>
    <row r="12190" spans="1:8">
      <c r="A12190" s="3" t="s">
        <v>23</v>
      </c>
      <c r="B12190" s="3">
        <v>2010</v>
      </c>
      <c r="C12190" s="3">
        <v>961</v>
      </c>
      <c r="E12190" s="3">
        <v>-4.5552897000000003</v>
      </c>
      <c r="F12190" s="3">
        <v>34.526367</v>
      </c>
      <c r="G12190" s="3">
        <v>2.070662</v>
      </c>
      <c r="H12190" s="3">
        <v>-0.1000558</v>
      </c>
    </row>
    <row r="12191" spans="1:8">
      <c r="A12191" s="3" t="s">
        <v>23</v>
      </c>
      <c r="B12191" s="3">
        <v>2010</v>
      </c>
      <c r="C12191" s="3">
        <v>961</v>
      </c>
      <c r="E12191" s="3">
        <v>-4.5552897000000003</v>
      </c>
      <c r="F12191" s="3">
        <v>34.526367</v>
      </c>
      <c r="G12191" s="3">
        <v>2.083888</v>
      </c>
      <c r="H12191" s="3">
        <v>-8.3807499999999993E-2</v>
      </c>
    </row>
    <row r="12192" spans="1:8">
      <c r="A12192" s="3" t="s">
        <v>23</v>
      </c>
      <c r="B12192" s="3">
        <v>2010</v>
      </c>
      <c r="C12192" s="3">
        <v>961</v>
      </c>
      <c r="E12192" s="3">
        <v>-4.5552897000000003</v>
      </c>
      <c r="F12192" s="3">
        <v>34.526367</v>
      </c>
      <c r="G12192" s="3">
        <v>2.0381649999999998</v>
      </c>
      <c r="H12192" s="3">
        <v>-1.5687599999999999E-2</v>
      </c>
    </row>
    <row r="12193" spans="1:8">
      <c r="A12193" s="3" t="s">
        <v>23</v>
      </c>
      <c r="B12193" s="3">
        <v>2010</v>
      </c>
      <c r="C12193" s="3">
        <v>961</v>
      </c>
      <c r="E12193" s="3">
        <v>-4.5552897000000003</v>
      </c>
      <c r="F12193" s="3">
        <v>34.526367</v>
      </c>
      <c r="G12193" s="3">
        <v>2.066411</v>
      </c>
      <c r="H12193" s="3">
        <v>-5.3467099999999997E-2</v>
      </c>
    </row>
    <row r="12194" spans="1:8">
      <c r="A12194" s="3" t="s">
        <v>23</v>
      </c>
      <c r="B12194" s="3">
        <v>2011</v>
      </c>
      <c r="C12194" s="3">
        <v>961</v>
      </c>
      <c r="E12194" s="3">
        <v>-4.0288906000000004</v>
      </c>
      <c r="F12194" s="3">
        <v>38.269272000000001</v>
      </c>
      <c r="G12194" s="3">
        <v>2.7218369999999998</v>
      </c>
      <c r="H12194" s="3">
        <v>0.17383409999999999</v>
      </c>
    </row>
    <row r="12195" spans="1:8">
      <c r="A12195" s="3" t="s">
        <v>23</v>
      </c>
      <c r="B12195" s="3">
        <v>2011</v>
      </c>
      <c r="C12195" s="3">
        <v>961</v>
      </c>
      <c r="E12195" s="3">
        <v>-4.0288906000000004</v>
      </c>
      <c r="F12195" s="3">
        <v>38.269272000000001</v>
      </c>
      <c r="G12195" s="3">
        <v>2.664021</v>
      </c>
      <c r="H12195" s="3">
        <v>-0.89128819999999997</v>
      </c>
    </row>
    <row r="12196" spans="1:8">
      <c r="A12196" s="3" t="s">
        <v>23</v>
      </c>
      <c r="B12196" s="3">
        <v>2011</v>
      </c>
      <c r="C12196" s="3">
        <v>961</v>
      </c>
      <c r="D12196" s="3">
        <v>4.5117500000000001</v>
      </c>
      <c r="E12196" s="3">
        <v>-4.0288906000000004</v>
      </c>
      <c r="F12196" s="3">
        <v>38.269272000000001</v>
      </c>
      <c r="G12196" s="3">
        <v>2.5138780000000001</v>
      </c>
      <c r="H12196" s="3">
        <v>-0.86779110000000004</v>
      </c>
    </row>
    <row r="12197" spans="1:8">
      <c r="A12197" s="3" t="s">
        <v>23</v>
      </c>
      <c r="B12197" s="3">
        <v>2011</v>
      </c>
      <c r="C12197" s="3">
        <v>961</v>
      </c>
      <c r="D12197" s="3">
        <v>4.6592856999999999</v>
      </c>
      <c r="E12197" s="3">
        <v>-4.0288906000000004</v>
      </c>
      <c r="F12197" s="3">
        <v>38.269272000000001</v>
      </c>
      <c r="G12197" s="3">
        <v>2.6417809999999999</v>
      </c>
      <c r="H12197" s="3">
        <v>-1.1005119999999999</v>
      </c>
    </row>
    <row r="12198" spans="1:8">
      <c r="A12198" s="3" t="s">
        <v>23</v>
      </c>
      <c r="B12198" s="3">
        <v>2011</v>
      </c>
      <c r="C12198" s="3">
        <v>961</v>
      </c>
      <c r="D12198" s="3">
        <v>4.4385455</v>
      </c>
      <c r="E12198" s="3">
        <v>-4.0288906000000004</v>
      </c>
      <c r="F12198" s="3">
        <v>38.269272000000001</v>
      </c>
      <c r="G12198" s="3">
        <v>2.4817469999999999</v>
      </c>
      <c r="H12198" s="3">
        <v>-0.31501259999999998</v>
      </c>
    </row>
    <row r="12199" spans="1:8">
      <c r="A12199" s="3" t="s">
        <v>23</v>
      </c>
      <c r="B12199" s="3">
        <v>2011</v>
      </c>
      <c r="C12199" s="3">
        <v>961</v>
      </c>
      <c r="D12199" s="3">
        <v>4.6337273000000003</v>
      </c>
      <c r="E12199" s="3">
        <v>-4.0288906000000004</v>
      </c>
      <c r="F12199" s="3">
        <v>38.269272000000001</v>
      </c>
      <c r="G12199" s="3">
        <v>2.483317</v>
      </c>
      <c r="H12199" s="3">
        <v>-0.48501060000000001</v>
      </c>
    </row>
    <row r="12200" spans="1:8">
      <c r="A12200" s="3" t="s">
        <v>23</v>
      </c>
      <c r="B12200" s="3">
        <v>2011</v>
      </c>
      <c r="C12200" s="3">
        <v>961</v>
      </c>
      <c r="D12200" s="3">
        <v>4.9396190000000004</v>
      </c>
      <c r="E12200" s="3">
        <v>-4.0288906000000004</v>
      </c>
      <c r="F12200" s="3">
        <v>38.269272000000001</v>
      </c>
      <c r="G12200" s="3">
        <v>2.5103149999999999</v>
      </c>
      <c r="H12200" s="3">
        <v>-0.52159829999999996</v>
      </c>
    </row>
    <row r="12201" spans="1:8">
      <c r="A12201" s="3" t="s">
        <v>23</v>
      </c>
      <c r="B12201" s="3">
        <v>2011</v>
      </c>
      <c r="C12201" s="3">
        <v>961</v>
      </c>
      <c r="D12201" s="3">
        <v>4.8284782999999996</v>
      </c>
      <c r="E12201" s="3">
        <v>-4.0288906000000004</v>
      </c>
      <c r="F12201" s="3">
        <v>38.269272000000001</v>
      </c>
      <c r="G12201" s="3">
        <v>2.392239</v>
      </c>
      <c r="H12201" s="3">
        <v>-0.55784199999999995</v>
      </c>
    </row>
    <row r="12202" spans="1:8">
      <c r="A12202" s="3" t="s">
        <v>23</v>
      </c>
      <c r="B12202" s="3">
        <v>2011</v>
      </c>
      <c r="C12202" s="3">
        <v>961</v>
      </c>
      <c r="D12202" s="3">
        <v>4.8428182</v>
      </c>
      <c r="E12202" s="3">
        <v>-4.0288906000000004</v>
      </c>
      <c r="F12202" s="3">
        <v>38.269272000000001</v>
      </c>
      <c r="G12202" s="3">
        <v>1.878665</v>
      </c>
      <c r="H12202" s="3">
        <v>-0.50162499999999999</v>
      </c>
    </row>
    <row r="12203" spans="1:8">
      <c r="A12203" s="3" t="s">
        <v>23</v>
      </c>
      <c r="B12203" s="3">
        <v>2011</v>
      </c>
      <c r="C12203" s="3">
        <v>961</v>
      </c>
      <c r="D12203" s="3">
        <v>5.3849048000000002</v>
      </c>
      <c r="E12203" s="3">
        <v>-4.0288906000000004</v>
      </c>
      <c r="F12203" s="3">
        <v>38.269272000000001</v>
      </c>
      <c r="G12203" s="3">
        <v>1.5414920000000001</v>
      </c>
      <c r="H12203" s="3">
        <v>-0.42430089999999998</v>
      </c>
    </row>
    <row r="12204" spans="1:8">
      <c r="A12204" s="3" t="s">
        <v>23</v>
      </c>
      <c r="B12204" s="3">
        <v>2011</v>
      </c>
      <c r="C12204" s="3">
        <v>961</v>
      </c>
      <c r="D12204" s="3">
        <v>5.9471818000000001</v>
      </c>
      <c r="E12204" s="3">
        <v>-4.0288906000000004</v>
      </c>
      <c r="F12204" s="3">
        <v>38.269272000000001</v>
      </c>
      <c r="G12204" s="3">
        <v>1.045596</v>
      </c>
      <c r="H12204" s="3">
        <v>-0.34243059999999997</v>
      </c>
    </row>
    <row r="12205" spans="1:8">
      <c r="A12205" s="3" t="s">
        <v>23</v>
      </c>
      <c r="B12205" s="3">
        <v>2011</v>
      </c>
      <c r="C12205" s="3">
        <v>961</v>
      </c>
      <c r="D12205" s="3">
        <v>6.0129999999999999</v>
      </c>
      <c r="E12205" s="3">
        <v>-4.0288906000000004</v>
      </c>
      <c r="F12205" s="3">
        <v>38.269272000000001</v>
      </c>
      <c r="G12205" s="3">
        <v>0.3027243</v>
      </c>
      <c r="H12205" s="3">
        <v>-0.33616040000000003</v>
      </c>
    </row>
    <row r="12206" spans="1:8">
      <c r="A12206" s="3" t="s">
        <v>23</v>
      </c>
      <c r="B12206" s="3">
        <v>2012</v>
      </c>
      <c r="C12206" s="3">
        <v>961</v>
      </c>
      <c r="D12206" s="3">
        <v>6.0129999999999999</v>
      </c>
      <c r="E12206" s="3">
        <v>-4.1699805000000003</v>
      </c>
      <c r="F12206" s="3">
        <v>46.457771000000001</v>
      </c>
      <c r="G12206" s="3">
        <v>1.1872069999999999</v>
      </c>
      <c r="H12206" s="3">
        <v>-0.2310681</v>
      </c>
    </row>
    <row r="12207" spans="1:8">
      <c r="A12207" s="3" t="s">
        <v>23</v>
      </c>
      <c r="B12207" s="3">
        <v>2012</v>
      </c>
      <c r="C12207" s="3">
        <v>961</v>
      </c>
      <c r="D12207" s="3">
        <v>6.0129999999999999</v>
      </c>
      <c r="E12207" s="3">
        <v>-4.1699805000000003</v>
      </c>
      <c r="F12207" s="3">
        <v>46.457771000000001</v>
      </c>
      <c r="G12207" s="3">
        <v>1.307191</v>
      </c>
      <c r="H12207" s="3">
        <v>-0.62620719999999996</v>
      </c>
    </row>
    <row r="12208" spans="1:8">
      <c r="A12208" s="3" t="s">
        <v>23</v>
      </c>
      <c r="B12208" s="3">
        <v>2012</v>
      </c>
      <c r="C12208" s="3">
        <v>961</v>
      </c>
      <c r="D12208" s="3">
        <v>6.0129999999999999</v>
      </c>
      <c r="E12208" s="3">
        <v>-4.1699805000000003</v>
      </c>
      <c r="F12208" s="3">
        <v>46.457771000000001</v>
      </c>
      <c r="G12208" s="3">
        <v>1.288889</v>
      </c>
      <c r="H12208" s="3">
        <v>-0.4647251</v>
      </c>
    </row>
    <row r="12209" spans="1:8">
      <c r="A12209" s="3" t="s">
        <v>23</v>
      </c>
      <c r="B12209" s="3">
        <v>2012</v>
      </c>
      <c r="C12209" s="3">
        <v>961</v>
      </c>
      <c r="D12209" s="3">
        <v>6.0129999999999999</v>
      </c>
      <c r="E12209" s="3">
        <v>-4.1699805000000003</v>
      </c>
      <c r="F12209" s="3">
        <v>46.457771000000001</v>
      </c>
      <c r="G12209" s="3">
        <v>1.2957669999999999</v>
      </c>
      <c r="H12209" s="3">
        <v>-7.2310799999999995E-2</v>
      </c>
    </row>
    <row r="12210" spans="1:8">
      <c r="A12210" s="3" t="s">
        <v>23</v>
      </c>
      <c r="B12210" s="3">
        <v>2012</v>
      </c>
      <c r="C12210" s="3">
        <v>961</v>
      </c>
      <c r="D12210" s="3">
        <v>6.0129999999999999</v>
      </c>
      <c r="E12210" s="3">
        <v>-4.1699805000000003</v>
      </c>
      <c r="F12210" s="3">
        <v>46.457771000000001</v>
      </c>
      <c r="G12210" s="3">
        <v>1.155362</v>
      </c>
      <c r="H12210" s="3">
        <v>-1.7650090000000001</v>
      </c>
    </row>
    <row r="12211" spans="1:8">
      <c r="A12211" s="3" t="s">
        <v>23</v>
      </c>
      <c r="B12211" s="3">
        <v>2012</v>
      </c>
      <c r="C12211" s="3">
        <v>961</v>
      </c>
      <c r="D12211" s="3">
        <v>6.0129999999999999</v>
      </c>
      <c r="E12211" s="3">
        <v>-4.1699805000000003</v>
      </c>
      <c r="F12211" s="3">
        <v>46.457771000000001</v>
      </c>
      <c r="G12211" s="3">
        <v>0.85033360000000002</v>
      </c>
      <c r="H12211" s="3">
        <v>-1.8262780000000001</v>
      </c>
    </row>
    <row r="12212" spans="1:8">
      <c r="A12212" s="3" t="s">
        <v>23</v>
      </c>
      <c r="B12212" s="3">
        <v>2012</v>
      </c>
      <c r="C12212" s="3">
        <v>961</v>
      </c>
      <c r="D12212" s="3">
        <v>6.0129999999999999</v>
      </c>
      <c r="E12212" s="3">
        <v>-4.1699805000000003</v>
      </c>
      <c r="F12212" s="3">
        <v>46.457771000000001</v>
      </c>
      <c r="G12212" s="3">
        <v>0.9002966</v>
      </c>
      <c r="H12212" s="3">
        <v>-1.546017</v>
      </c>
    </row>
    <row r="12213" spans="1:8">
      <c r="A12213" s="3" t="s">
        <v>23</v>
      </c>
      <c r="B12213" s="3">
        <v>2012</v>
      </c>
      <c r="C12213" s="3">
        <v>961</v>
      </c>
      <c r="D12213" s="3">
        <v>6.0129999999999999</v>
      </c>
      <c r="E12213" s="3">
        <v>-4.1699805000000003</v>
      </c>
      <c r="F12213" s="3">
        <v>46.457771000000001</v>
      </c>
      <c r="G12213" s="3">
        <v>0.83757570000000003</v>
      </c>
      <c r="H12213" s="3">
        <v>-1.1851739999999999</v>
      </c>
    </row>
    <row r="12214" spans="1:8">
      <c r="A12214" s="3" t="s">
        <v>23</v>
      </c>
      <c r="B12214" s="3">
        <v>2012</v>
      </c>
      <c r="C12214" s="3">
        <v>961</v>
      </c>
      <c r="D12214" s="3">
        <v>6.0129999999999999</v>
      </c>
      <c r="E12214" s="3">
        <v>-4.1699805000000003</v>
      </c>
      <c r="F12214" s="3">
        <v>46.457771000000001</v>
      </c>
      <c r="G12214" s="3">
        <v>0.45474629999999999</v>
      </c>
      <c r="H12214" s="3">
        <v>-1.200731</v>
      </c>
    </row>
    <row r="12215" spans="1:8">
      <c r="A12215" s="3" t="s">
        <v>23</v>
      </c>
      <c r="B12215" s="3">
        <v>2012</v>
      </c>
      <c r="C12215" s="3">
        <v>961</v>
      </c>
      <c r="D12215" s="3">
        <v>6.0129999999999999</v>
      </c>
      <c r="E12215" s="3">
        <v>-4.1699805000000003</v>
      </c>
      <c r="F12215" s="3">
        <v>46.457771000000001</v>
      </c>
      <c r="G12215" s="3">
        <v>-0.1916776</v>
      </c>
      <c r="H12215" s="3">
        <v>-0.8637068</v>
      </c>
    </row>
    <row r="12216" spans="1:8">
      <c r="A12216" s="3" t="s">
        <v>23</v>
      </c>
      <c r="B12216" s="3">
        <v>2012</v>
      </c>
      <c r="C12216" s="3">
        <v>961</v>
      </c>
      <c r="D12216" s="3">
        <v>6.0129999999999999</v>
      </c>
      <c r="E12216" s="3">
        <v>-4.1699805000000003</v>
      </c>
      <c r="F12216" s="3">
        <v>46.457771000000001</v>
      </c>
      <c r="G12216" s="3">
        <v>-0.53385070000000001</v>
      </c>
      <c r="H12216" s="3">
        <v>-0.57064800000000004</v>
      </c>
    </row>
    <row r="12217" spans="1:8">
      <c r="A12217" s="3" t="s">
        <v>23</v>
      </c>
      <c r="B12217" s="3">
        <v>2012</v>
      </c>
      <c r="C12217" s="3">
        <v>961</v>
      </c>
      <c r="D12217" s="3">
        <v>6.0129999999999999</v>
      </c>
      <c r="E12217" s="3">
        <v>-4.1699805000000003</v>
      </c>
      <c r="F12217" s="3">
        <v>46.457771000000001</v>
      </c>
      <c r="G12217" s="3">
        <v>-0.64999739999999995</v>
      </c>
      <c r="H12217" s="3">
        <v>-0.43259639999999999</v>
      </c>
    </row>
    <row r="12218" spans="1:8">
      <c r="A12218" s="3" t="s">
        <v>23</v>
      </c>
      <c r="B12218" s="3">
        <v>2013</v>
      </c>
      <c r="C12218" s="3">
        <v>961</v>
      </c>
      <c r="D12218" s="3">
        <v>6.0129999999999999</v>
      </c>
      <c r="E12218" s="3">
        <v>-1.4413860999999999</v>
      </c>
      <c r="F12218" s="3">
        <v>53.561191999999998</v>
      </c>
      <c r="G12218" s="3">
        <v>0.61831789999999998</v>
      </c>
      <c r="H12218" s="3">
        <v>-0.2088342</v>
      </c>
    </row>
    <row r="12219" spans="1:8">
      <c r="A12219" s="3" t="s">
        <v>23</v>
      </c>
      <c r="B12219" s="3">
        <v>2013</v>
      </c>
      <c r="C12219" s="3">
        <v>961</v>
      </c>
      <c r="D12219" s="3">
        <v>6.0129999999999999</v>
      </c>
      <c r="E12219" s="3">
        <v>-1.4413860999999999</v>
      </c>
      <c r="F12219" s="3">
        <v>53.561191999999998</v>
      </c>
      <c r="G12219" s="3">
        <v>0.57142859999999995</v>
      </c>
      <c r="H12219" s="3">
        <v>-0.76423010000000002</v>
      </c>
    </row>
    <row r="12220" spans="1:8">
      <c r="A12220" s="3" t="s">
        <v>23</v>
      </c>
      <c r="B12220" s="3">
        <v>2013</v>
      </c>
      <c r="C12220" s="3">
        <v>961</v>
      </c>
      <c r="D12220" s="3">
        <v>5.7078571</v>
      </c>
      <c r="E12220" s="3">
        <v>-1.4413860999999999</v>
      </c>
      <c r="F12220" s="3">
        <v>53.561191999999998</v>
      </c>
      <c r="G12220" s="3">
        <v>0.57201919999999995</v>
      </c>
      <c r="H12220" s="3">
        <v>-0.60812359999999999</v>
      </c>
    </row>
    <row r="12221" spans="1:8">
      <c r="A12221" s="3" t="s">
        <v>23</v>
      </c>
      <c r="B12221" s="3">
        <v>2013</v>
      </c>
      <c r="C12221" s="3">
        <v>961</v>
      </c>
      <c r="D12221" s="3">
        <v>5.8968635999999996</v>
      </c>
      <c r="E12221" s="3">
        <v>-1.4413860999999999</v>
      </c>
      <c r="F12221" s="3">
        <v>53.561191999999998</v>
      </c>
      <c r="G12221" s="3">
        <v>0.45201920000000001</v>
      </c>
      <c r="H12221" s="3">
        <v>-0.76882269999999997</v>
      </c>
    </row>
    <row r="12222" spans="1:8">
      <c r="A12222" s="3" t="s">
        <v>23</v>
      </c>
      <c r="B12222" s="3">
        <v>2013</v>
      </c>
      <c r="C12222" s="3">
        <v>961</v>
      </c>
      <c r="D12222" s="3">
        <v>5.8106521999999998</v>
      </c>
      <c r="E12222" s="3">
        <v>-1.4413860999999999</v>
      </c>
      <c r="F12222" s="3">
        <v>53.561191999999998</v>
      </c>
      <c r="G12222" s="3">
        <v>0.15201919999999999</v>
      </c>
      <c r="H12222" s="3">
        <v>-0.30468269999999997</v>
      </c>
    </row>
    <row r="12223" spans="1:8">
      <c r="A12223" s="3" t="s">
        <v>23</v>
      </c>
      <c r="B12223" s="3">
        <v>2013</v>
      </c>
      <c r="C12223" s="3">
        <v>961</v>
      </c>
      <c r="D12223" s="3">
        <v>6.4335000000000004</v>
      </c>
      <c r="E12223" s="3">
        <v>-1.4413860999999999</v>
      </c>
      <c r="F12223" s="3">
        <v>53.561191999999998</v>
      </c>
      <c r="G12223" s="3">
        <v>0.16081609999999999</v>
      </c>
      <c r="H12223" s="3">
        <v>-0.87223600000000001</v>
      </c>
    </row>
    <row r="12224" spans="1:8">
      <c r="A12224" s="3" t="s">
        <v>23</v>
      </c>
      <c r="B12224" s="3">
        <v>2013</v>
      </c>
      <c r="C12224" s="3">
        <v>961</v>
      </c>
      <c r="D12224" s="3">
        <v>6.5110435000000004</v>
      </c>
      <c r="E12224" s="3">
        <v>-1.4413860999999999</v>
      </c>
      <c r="F12224" s="3">
        <v>53.561191999999998</v>
      </c>
      <c r="G12224" s="3">
        <v>0.1078662</v>
      </c>
      <c r="H12224" s="3">
        <v>-1.0062530000000001</v>
      </c>
    </row>
    <row r="12225" spans="1:8">
      <c r="A12225" s="3" t="s">
        <v>23</v>
      </c>
      <c r="B12225" s="3">
        <v>2013</v>
      </c>
      <c r="C12225" s="3">
        <v>961</v>
      </c>
      <c r="D12225" s="3">
        <v>6.5109545000000004</v>
      </c>
      <c r="E12225" s="3">
        <v>-1.4413860999999999</v>
      </c>
      <c r="F12225" s="3">
        <v>53.561191999999998</v>
      </c>
      <c r="G12225" s="3">
        <v>4.2947600000000002E-2</v>
      </c>
      <c r="H12225" s="3">
        <v>-1.2502260000000001</v>
      </c>
    </row>
    <row r="12226" spans="1:8">
      <c r="A12226" s="3" t="s">
        <v>23</v>
      </c>
      <c r="B12226" s="3">
        <v>2013</v>
      </c>
      <c r="C12226" s="3">
        <v>961</v>
      </c>
      <c r="D12226" s="3">
        <v>6.7418570999999998</v>
      </c>
      <c r="E12226" s="3">
        <v>-1.4413860999999999</v>
      </c>
      <c r="F12226" s="3">
        <v>53.561191999999998</v>
      </c>
      <c r="G12226" s="3">
        <v>-4.1347099999999998E-2</v>
      </c>
      <c r="H12226" s="3">
        <v>-1.1120319999999999</v>
      </c>
    </row>
    <row r="12227" spans="1:8">
      <c r="A12227" s="3" t="s">
        <v>23</v>
      </c>
      <c r="B12227" s="3">
        <v>2013</v>
      </c>
      <c r="C12227" s="3">
        <v>961</v>
      </c>
      <c r="D12227" s="3">
        <v>6.5254348000000002</v>
      </c>
      <c r="E12227" s="3">
        <v>-1.4413860999999999</v>
      </c>
      <c r="F12227" s="3">
        <v>53.561191999999998</v>
      </c>
      <c r="G12227" s="3">
        <v>-4.1347099999999998E-2</v>
      </c>
      <c r="H12227" s="3">
        <v>-1.144096</v>
      </c>
    </row>
    <row r="12228" spans="1:8">
      <c r="A12228" s="3" t="s">
        <v>23</v>
      </c>
      <c r="B12228" s="3">
        <v>2013</v>
      </c>
      <c r="C12228" s="3">
        <v>961</v>
      </c>
      <c r="D12228" s="3">
        <v>5.9479047999999999</v>
      </c>
      <c r="E12228" s="3">
        <v>-1.4413860999999999</v>
      </c>
      <c r="F12228" s="3">
        <v>53.561191999999998</v>
      </c>
      <c r="G12228" s="3">
        <v>-4.1347099999999998E-2</v>
      </c>
      <c r="H12228" s="3">
        <v>-1.9030959999999999</v>
      </c>
    </row>
    <row r="12229" spans="1:8">
      <c r="A12229" s="3" t="s">
        <v>23</v>
      </c>
      <c r="B12229" s="3">
        <v>2013</v>
      </c>
      <c r="C12229" s="3">
        <v>961</v>
      </c>
      <c r="D12229" s="3">
        <v>5.306</v>
      </c>
      <c r="E12229" s="3">
        <v>-1.4413860999999999</v>
      </c>
      <c r="F12229" s="3">
        <v>53.561191999999998</v>
      </c>
      <c r="G12229" s="3">
        <v>-4.1347099999999998E-2</v>
      </c>
      <c r="H12229" s="3">
        <v>-1.9030959999999999</v>
      </c>
    </row>
    <row r="12230" spans="1:8">
      <c r="A12230" s="3" t="s">
        <v>23</v>
      </c>
      <c r="B12230" s="3">
        <v>2014</v>
      </c>
      <c r="C12230" s="3">
        <v>961</v>
      </c>
      <c r="D12230" s="3">
        <v>4.7942174</v>
      </c>
      <c r="E12230" s="3">
        <v>-11.647406</v>
      </c>
      <c r="F12230" s="3">
        <v>70.00573</v>
      </c>
      <c r="G12230" s="3">
        <v>0.85296150000000004</v>
      </c>
      <c r="H12230" s="3">
        <v>-1.9030959999999999</v>
      </c>
    </row>
    <row r="12231" spans="1:8">
      <c r="A12231" s="3" t="s">
        <v>23</v>
      </c>
      <c r="B12231" s="3">
        <v>2014</v>
      </c>
      <c r="C12231" s="3">
        <v>961</v>
      </c>
      <c r="D12231" s="3">
        <v>4.3876999999999997</v>
      </c>
      <c r="E12231" s="3">
        <v>-11.647406</v>
      </c>
      <c r="F12231" s="3">
        <v>70.00573</v>
      </c>
      <c r="G12231" s="3">
        <v>0.87734889999999999</v>
      </c>
      <c r="H12231" s="3">
        <v>-3.6628229999999999</v>
      </c>
    </row>
    <row r="12232" spans="1:8">
      <c r="A12232" s="3" t="s">
        <v>23</v>
      </c>
      <c r="B12232" s="3">
        <v>2014</v>
      </c>
      <c r="C12232" s="3">
        <v>961</v>
      </c>
      <c r="D12232" s="3">
        <v>3.8781428999999998</v>
      </c>
      <c r="E12232" s="3">
        <v>-11.647406</v>
      </c>
      <c r="F12232" s="3">
        <v>70.00573</v>
      </c>
      <c r="G12232" s="3">
        <v>0.91958830000000003</v>
      </c>
      <c r="H12232" s="3">
        <v>-3.6645750000000001</v>
      </c>
    </row>
    <row r="12233" spans="1:8">
      <c r="A12233" s="3" t="s">
        <v>23</v>
      </c>
      <c r="B12233" s="3">
        <v>2014</v>
      </c>
      <c r="C12233" s="3">
        <v>961</v>
      </c>
      <c r="D12233" s="3">
        <v>3.5654545</v>
      </c>
      <c r="E12233" s="3">
        <v>-11.647406</v>
      </c>
      <c r="F12233" s="3">
        <v>70.00573</v>
      </c>
      <c r="G12233" s="3">
        <v>0.86609749999999996</v>
      </c>
      <c r="H12233" s="3">
        <v>-4.2490610000000002</v>
      </c>
    </row>
    <row r="12234" spans="1:8">
      <c r="A12234" s="3" t="s">
        <v>23</v>
      </c>
      <c r="B12234" s="3">
        <v>2014</v>
      </c>
      <c r="C12234" s="3">
        <v>961</v>
      </c>
      <c r="D12234" s="3">
        <v>3.4759544999999998</v>
      </c>
      <c r="E12234" s="3">
        <v>-11.647406</v>
      </c>
      <c r="F12234" s="3">
        <v>70.00573</v>
      </c>
      <c r="G12234" s="3">
        <v>0.91590819999999995</v>
      </c>
      <c r="H12234" s="3">
        <v>-3.1338360000000001</v>
      </c>
    </row>
    <row r="12235" spans="1:8">
      <c r="A12235" s="3" t="s">
        <v>23</v>
      </c>
      <c r="B12235" s="3">
        <v>2014</v>
      </c>
      <c r="C12235" s="3">
        <v>961</v>
      </c>
      <c r="D12235" s="3">
        <v>3.1096667</v>
      </c>
      <c r="E12235" s="3">
        <v>-11.647406</v>
      </c>
      <c r="F12235" s="3">
        <v>70.00573</v>
      </c>
      <c r="G12235" s="3">
        <v>1.0208839999999999</v>
      </c>
      <c r="H12235" s="3">
        <v>-2.7220300000000002</v>
      </c>
    </row>
    <row r="12236" spans="1:8">
      <c r="A12236" s="3" t="s">
        <v>23</v>
      </c>
      <c r="B12236" s="3">
        <v>2014</v>
      </c>
      <c r="C12236" s="3">
        <v>961</v>
      </c>
      <c r="D12236" s="3">
        <v>3.1735652000000001</v>
      </c>
      <c r="E12236" s="3">
        <v>-11.647406</v>
      </c>
      <c r="F12236" s="3">
        <v>70.00573</v>
      </c>
      <c r="G12236" s="3">
        <v>1.0951550000000001</v>
      </c>
      <c r="H12236" s="3">
        <v>-2.4726729999999999</v>
      </c>
    </row>
    <row r="12237" spans="1:8">
      <c r="A12237" s="3" t="s">
        <v>23</v>
      </c>
      <c r="B12237" s="3">
        <v>2014</v>
      </c>
      <c r="C12237" s="3">
        <v>961</v>
      </c>
      <c r="D12237" s="3">
        <v>3.0258571000000001</v>
      </c>
      <c r="E12237" s="3">
        <v>-11.647406</v>
      </c>
      <c r="F12237" s="3">
        <v>70.00573</v>
      </c>
      <c r="G12237" s="3">
        <v>1.084651</v>
      </c>
      <c r="H12237" s="3">
        <v>-2.4503979999999999</v>
      </c>
    </row>
    <row r="12238" spans="1:8">
      <c r="A12238" s="3" t="s">
        <v>23</v>
      </c>
      <c r="B12238" s="3">
        <v>2014</v>
      </c>
      <c r="C12238" s="3">
        <v>961</v>
      </c>
      <c r="D12238" s="3">
        <v>2.6504091000000001</v>
      </c>
      <c r="E12238" s="3">
        <v>-11.647406</v>
      </c>
      <c r="F12238" s="3">
        <v>70.00573</v>
      </c>
      <c r="G12238" s="3">
        <v>1.028467</v>
      </c>
      <c r="H12238" s="3">
        <v>-2.078109</v>
      </c>
    </row>
    <row r="12239" spans="1:8">
      <c r="A12239" s="3" t="s">
        <v>23</v>
      </c>
      <c r="B12239" s="3">
        <v>2014</v>
      </c>
      <c r="C12239" s="3">
        <v>961</v>
      </c>
      <c r="D12239" s="3">
        <v>2.6531304000000002</v>
      </c>
      <c r="E12239" s="3">
        <v>-11.647406</v>
      </c>
      <c r="F12239" s="3">
        <v>70.00573</v>
      </c>
      <c r="G12239" s="3">
        <v>1.122161</v>
      </c>
      <c r="H12239" s="3">
        <v>-2.1901649999999999</v>
      </c>
    </row>
    <row r="12240" spans="1:8">
      <c r="A12240" s="3" t="s">
        <v>23</v>
      </c>
      <c r="B12240" s="3">
        <v>2014</v>
      </c>
      <c r="C12240" s="3">
        <v>961</v>
      </c>
      <c r="D12240" s="3">
        <v>2.5172500000000002</v>
      </c>
      <c r="E12240" s="3">
        <v>-11.647406</v>
      </c>
      <c r="F12240" s="3">
        <v>70.00573</v>
      </c>
      <c r="G12240" s="3">
        <v>1.1955990000000001</v>
      </c>
      <c r="H12240" s="3">
        <v>-0.73999269999999995</v>
      </c>
    </row>
    <row r="12241" spans="1:8">
      <c r="A12241" s="3" t="s">
        <v>23</v>
      </c>
      <c r="B12241" s="3">
        <v>2014</v>
      </c>
      <c r="C12241" s="3">
        <v>961</v>
      </c>
      <c r="D12241" s="3">
        <v>2.1665652</v>
      </c>
      <c r="E12241" s="3">
        <v>-11.647406</v>
      </c>
      <c r="F12241" s="3">
        <v>70.00573</v>
      </c>
      <c r="G12241" s="3">
        <v>1.6065069999999999</v>
      </c>
      <c r="H12241" s="3">
        <v>-0.60215470000000004</v>
      </c>
    </row>
    <row r="12242" spans="1:8">
      <c r="A12242" s="3" t="s">
        <v>23</v>
      </c>
      <c r="B12242" s="3">
        <v>2015</v>
      </c>
      <c r="C12242" s="3">
        <v>961</v>
      </c>
      <c r="D12242" s="3">
        <v>1.8111364000000001</v>
      </c>
      <c r="E12242" s="3">
        <v>-2.8653710000000001</v>
      </c>
      <c r="F12242" s="3">
        <v>80.298820000000006</v>
      </c>
      <c r="G12242" s="3">
        <v>1.879599</v>
      </c>
      <c r="H12242" s="3">
        <v>-0.77424230000000005</v>
      </c>
    </row>
    <row r="12243" spans="1:8">
      <c r="A12243" s="3" t="s">
        <v>23</v>
      </c>
      <c r="B12243" s="3">
        <v>2015</v>
      </c>
      <c r="C12243" s="3">
        <v>961</v>
      </c>
      <c r="D12243" s="3">
        <v>1.4309000000000001</v>
      </c>
      <c r="E12243" s="3">
        <v>-2.8653710000000001</v>
      </c>
      <c r="F12243" s="3">
        <v>80.298820000000006</v>
      </c>
      <c r="G12243" s="3">
        <v>1.952639</v>
      </c>
      <c r="H12243" s="3">
        <v>-1.9510540000000001</v>
      </c>
    </row>
    <row r="12244" spans="1:8">
      <c r="A12244" s="3" t="s">
        <v>23</v>
      </c>
      <c r="B12244" s="3">
        <v>2015</v>
      </c>
      <c r="C12244" s="3">
        <v>961</v>
      </c>
      <c r="D12244" s="3">
        <v>1.0006818</v>
      </c>
      <c r="E12244" s="3">
        <v>-2.8653710000000001</v>
      </c>
      <c r="F12244" s="3">
        <v>80.298820000000006</v>
      </c>
      <c r="G12244" s="3">
        <v>2.0094400000000001</v>
      </c>
      <c r="H12244" s="3">
        <v>-1.8391789999999999</v>
      </c>
    </row>
    <row r="12245" spans="1:8">
      <c r="A12245" s="3" t="s">
        <v>23</v>
      </c>
      <c r="B12245" s="3">
        <v>2015</v>
      </c>
      <c r="C12245" s="3">
        <v>961</v>
      </c>
      <c r="D12245" s="3">
        <v>1.0856364000000001</v>
      </c>
      <c r="E12245" s="3">
        <v>-2.8653710000000001</v>
      </c>
      <c r="F12245" s="3">
        <v>80.298820000000006</v>
      </c>
      <c r="G12245" s="3">
        <v>2.0729929999999999</v>
      </c>
      <c r="H12245" s="3">
        <v>-1.7284079999999999</v>
      </c>
    </row>
    <row r="12246" spans="1:8">
      <c r="A12246" s="3" t="s">
        <v>23</v>
      </c>
      <c r="B12246" s="3">
        <v>2015</v>
      </c>
      <c r="C12246" s="3">
        <v>961</v>
      </c>
      <c r="D12246" s="3">
        <v>1.6127619</v>
      </c>
      <c r="E12246" s="3">
        <v>-2.8653710000000001</v>
      </c>
      <c r="F12246" s="3">
        <v>80.298820000000006</v>
      </c>
      <c r="G12246" s="3">
        <v>2.046754</v>
      </c>
      <c r="H12246" s="3">
        <v>-1.1332580000000001</v>
      </c>
    </row>
    <row r="12247" spans="1:8">
      <c r="A12247" s="3" t="s">
        <v>23</v>
      </c>
      <c r="B12247" s="3">
        <v>2015</v>
      </c>
      <c r="C12247" s="3">
        <v>961</v>
      </c>
      <c r="D12247" s="3">
        <v>2.2184545</v>
      </c>
      <c r="E12247" s="3">
        <v>-2.8653710000000001</v>
      </c>
      <c r="F12247" s="3">
        <v>80.298820000000006</v>
      </c>
      <c r="G12247" s="3">
        <v>2.0091359999999998</v>
      </c>
      <c r="H12247" s="3">
        <v>-1.050513</v>
      </c>
    </row>
    <row r="12248" spans="1:8">
      <c r="A12248" s="3" t="s">
        <v>23</v>
      </c>
      <c r="B12248" s="3">
        <v>2015</v>
      </c>
      <c r="C12248" s="3">
        <v>961</v>
      </c>
      <c r="D12248" s="3">
        <v>2.1152609</v>
      </c>
      <c r="E12248" s="3">
        <v>-2.8653710000000001</v>
      </c>
      <c r="F12248" s="3">
        <v>80.298820000000006</v>
      </c>
      <c r="G12248" s="3">
        <v>1.9976229999999999</v>
      </c>
      <c r="H12248" s="3">
        <v>-0.97878989999999999</v>
      </c>
    </row>
    <row r="12249" spans="1:8">
      <c r="A12249" s="3" t="s">
        <v>23</v>
      </c>
      <c r="B12249" s="3">
        <v>2015</v>
      </c>
      <c r="C12249" s="3">
        <v>961</v>
      </c>
      <c r="D12249" s="3">
        <v>2.0019999999999998</v>
      </c>
      <c r="E12249" s="3">
        <v>-2.8653710000000001</v>
      </c>
      <c r="F12249" s="3">
        <v>80.298820000000006</v>
      </c>
      <c r="G12249" s="3">
        <v>2.057194</v>
      </c>
      <c r="H12249" s="3">
        <v>-0.84111729999999996</v>
      </c>
    </row>
    <row r="12250" spans="1:8">
      <c r="A12250" s="3" t="s">
        <v>23</v>
      </c>
      <c r="B12250" s="3">
        <v>2015</v>
      </c>
      <c r="C12250" s="3">
        <v>961</v>
      </c>
      <c r="D12250" s="3">
        <v>1.8885000000000001</v>
      </c>
      <c r="E12250" s="3">
        <v>-2.8653710000000001</v>
      </c>
      <c r="F12250" s="3">
        <v>80.298820000000006</v>
      </c>
      <c r="G12250" s="3">
        <v>2.0164939999999998</v>
      </c>
      <c r="H12250" s="3">
        <v>-0.66786029999999996</v>
      </c>
    </row>
    <row r="12251" spans="1:8">
      <c r="A12251" s="3" t="s">
        <v>23</v>
      </c>
      <c r="B12251" s="3">
        <v>2015</v>
      </c>
      <c r="C12251" s="3">
        <v>961</v>
      </c>
      <c r="D12251" s="3">
        <v>1.6797727</v>
      </c>
      <c r="E12251" s="3">
        <v>-2.8653710000000001</v>
      </c>
      <c r="F12251" s="3">
        <v>80.298820000000006</v>
      </c>
      <c r="G12251" s="3">
        <v>2.1262439999999998</v>
      </c>
      <c r="H12251" s="3">
        <v>-0.72068659999999996</v>
      </c>
    </row>
    <row r="12252" spans="1:8">
      <c r="A12252" s="3" t="s">
        <v>23</v>
      </c>
      <c r="B12252" s="3">
        <v>2015</v>
      </c>
      <c r="C12252" s="3">
        <v>961</v>
      </c>
      <c r="D12252" s="3">
        <v>1.5551904999999999</v>
      </c>
      <c r="E12252" s="3">
        <v>-2.8653710000000001</v>
      </c>
      <c r="F12252" s="3">
        <v>80.298820000000006</v>
      </c>
      <c r="G12252" s="3">
        <v>2.1519219999999999</v>
      </c>
      <c r="H12252" s="3">
        <v>-0.6262124</v>
      </c>
    </row>
    <row r="12253" spans="1:8">
      <c r="A12253" s="3" t="s">
        <v>23</v>
      </c>
      <c r="B12253" s="3">
        <v>2015</v>
      </c>
      <c r="C12253" s="3">
        <v>961</v>
      </c>
      <c r="D12253" s="3">
        <v>1.5921304000000001</v>
      </c>
      <c r="E12253" s="3">
        <v>-2.8653710000000001</v>
      </c>
      <c r="F12253" s="3">
        <v>80.298820000000006</v>
      </c>
      <c r="G12253" s="3">
        <v>2.0188869999999999</v>
      </c>
      <c r="H12253" s="3">
        <v>-0.58375719999999998</v>
      </c>
    </row>
    <row r="12254" spans="1:8">
      <c r="A12254" s="3" t="s">
        <v>23</v>
      </c>
      <c r="B12254" s="3">
        <v>2016</v>
      </c>
      <c r="C12254" s="3">
        <v>961</v>
      </c>
      <c r="D12254" s="3">
        <v>1.6300475999999999</v>
      </c>
      <c r="E12254" s="3">
        <v>-0.56359451999999999</v>
      </c>
      <c r="F12254" s="3">
        <v>82.587524000000002</v>
      </c>
      <c r="G12254" s="3">
        <v>2.3377560000000002</v>
      </c>
      <c r="H12254" s="3">
        <v>-0.58635190000000004</v>
      </c>
    </row>
    <row r="12255" spans="1:8">
      <c r="A12255" s="3" t="s">
        <v>23</v>
      </c>
      <c r="B12255" s="3">
        <v>2016</v>
      </c>
      <c r="C12255" s="3">
        <v>961</v>
      </c>
      <c r="D12255" s="3">
        <v>1.6350952000000001</v>
      </c>
      <c r="E12255" s="3">
        <v>-0.56359451999999999</v>
      </c>
      <c r="F12255" s="3">
        <v>82.587524000000002</v>
      </c>
      <c r="G12255" s="3">
        <v>2.2745890000000002</v>
      </c>
      <c r="H12255" s="3">
        <v>-0.85050199999999998</v>
      </c>
    </row>
    <row r="12256" spans="1:8">
      <c r="A12256" s="3" t="s">
        <v>23</v>
      </c>
      <c r="B12256" s="3">
        <v>2016</v>
      </c>
      <c r="C12256" s="3">
        <v>961</v>
      </c>
      <c r="D12256" s="3">
        <v>1.4267825999999999</v>
      </c>
      <c r="E12256" s="3">
        <v>-0.56359451999999999</v>
      </c>
      <c r="F12256" s="3">
        <v>82.587524000000002</v>
      </c>
      <c r="G12256" s="3">
        <v>2.2576480000000001</v>
      </c>
      <c r="H12256" s="3">
        <v>-0.69782569999999999</v>
      </c>
    </row>
    <row r="12257" spans="1:8">
      <c r="A12257" s="3" t="s">
        <v>23</v>
      </c>
      <c r="B12257" s="3">
        <v>2016</v>
      </c>
      <c r="C12257" s="3">
        <v>961</v>
      </c>
      <c r="D12257" s="3">
        <v>1.3627619</v>
      </c>
      <c r="E12257" s="3">
        <v>-0.56359451999999999</v>
      </c>
      <c r="F12257" s="3">
        <v>82.587524000000002</v>
      </c>
      <c r="G12257" s="3">
        <v>2.2603870000000001</v>
      </c>
      <c r="H12257" s="3">
        <v>-0.60370360000000001</v>
      </c>
    </row>
    <row r="12258" spans="1:8">
      <c r="A12258" s="3" t="s">
        <v>23</v>
      </c>
      <c r="B12258" s="3">
        <v>2016</v>
      </c>
      <c r="C12258" s="3">
        <v>961</v>
      </c>
      <c r="D12258" s="3">
        <v>1.4246364</v>
      </c>
      <c r="E12258" s="3">
        <v>-0.56359451999999999</v>
      </c>
      <c r="F12258" s="3">
        <v>82.587524000000002</v>
      </c>
      <c r="G12258" s="3">
        <v>2.2328540000000001</v>
      </c>
      <c r="H12258" s="3">
        <v>-0.99458279999999999</v>
      </c>
    </row>
    <row r="12259" spans="1:8">
      <c r="A12259" s="3" t="s">
        <v>23</v>
      </c>
      <c r="B12259" s="3">
        <v>2016</v>
      </c>
      <c r="C12259" s="3">
        <v>961</v>
      </c>
      <c r="D12259" s="3">
        <v>1.3103636000000001</v>
      </c>
      <c r="E12259" s="3">
        <v>-0.56359451999999999</v>
      </c>
      <c r="F12259" s="3">
        <v>82.587524000000002</v>
      </c>
      <c r="G12259" s="3">
        <v>2.247967</v>
      </c>
      <c r="H12259" s="3">
        <v>-0.97229489999999996</v>
      </c>
    </row>
    <row r="12260" spans="1:8">
      <c r="A12260" s="3" t="s">
        <v>23</v>
      </c>
      <c r="B12260" s="3">
        <v>2016</v>
      </c>
      <c r="C12260" s="3">
        <v>961</v>
      </c>
      <c r="D12260" s="3">
        <v>0.90666667000000001</v>
      </c>
      <c r="E12260" s="3">
        <v>-0.56359451999999999</v>
      </c>
      <c r="F12260" s="3">
        <v>82.587524000000002</v>
      </c>
      <c r="G12260" s="3">
        <v>2.1768510000000001</v>
      </c>
      <c r="H12260" s="3">
        <v>-0.93106109999999997</v>
      </c>
    </row>
    <row r="12261" spans="1:8">
      <c r="A12261" s="3" t="s">
        <v>23</v>
      </c>
      <c r="B12261" s="3">
        <v>2016</v>
      </c>
      <c r="C12261" s="3">
        <v>961</v>
      </c>
      <c r="D12261" s="3">
        <v>0.79104348000000002</v>
      </c>
      <c r="E12261" s="3">
        <v>-0.56359451999999999</v>
      </c>
      <c r="F12261" s="3">
        <v>82.587524000000002</v>
      </c>
      <c r="G12261" s="3">
        <v>2.2384339999999998</v>
      </c>
      <c r="H12261" s="3">
        <v>-1.0579940000000001</v>
      </c>
    </row>
    <row r="12262" spans="1:8">
      <c r="A12262" s="3" t="s">
        <v>23</v>
      </c>
      <c r="B12262" s="3">
        <v>2016</v>
      </c>
      <c r="C12262" s="3">
        <v>961</v>
      </c>
      <c r="D12262" s="3">
        <v>0.72036363999999997</v>
      </c>
      <c r="E12262" s="3">
        <v>-0.56359451999999999</v>
      </c>
      <c r="F12262" s="3">
        <v>82.587524000000002</v>
      </c>
      <c r="G12262" s="3">
        <v>2.2661929999999999</v>
      </c>
      <c r="H12262" s="3">
        <v>-0.91898469999999999</v>
      </c>
    </row>
    <row r="12263" spans="1:8">
      <c r="A12263" s="3" t="s">
        <v>23</v>
      </c>
      <c r="B12263" s="3">
        <v>2016</v>
      </c>
      <c r="C12263" s="3">
        <v>961</v>
      </c>
      <c r="D12263" s="3">
        <v>0.61728570999999999</v>
      </c>
      <c r="E12263" s="3">
        <v>-0.56359451999999999</v>
      </c>
      <c r="F12263" s="3">
        <v>82.587524000000002</v>
      </c>
      <c r="G12263" s="3">
        <v>2.2676259999999999</v>
      </c>
      <c r="H12263" s="3">
        <v>-0.90287689999999998</v>
      </c>
    </row>
    <row r="12264" spans="1:8">
      <c r="A12264" s="3" t="s">
        <v>23</v>
      </c>
      <c r="B12264" s="3">
        <v>2016</v>
      </c>
      <c r="C12264" s="3">
        <v>961</v>
      </c>
      <c r="D12264" s="3">
        <v>0.91822727000000004</v>
      </c>
      <c r="E12264" s="3">
        <v>-0.56359451999999999</v>
      </c>
      <c r="F12264" s="3">
        <v>82.587524000000002</v>
      </c>
      <c r="G12264" s="3">
        <v>2.22966</v>
      </c>
      <c r="H12264" s="3">
        <v>-0.84338109999999999</v>
      </c>
    </row>
    <row r="12265" spans="1:8">
      <c r="A12265" s="3" t="s">
        <v>23</v>
      </c>
      <c r="B12265" s="3">
        <v>2016</v>
      </c>
      <c r="C12265" s="3">
        <v>961</v>
      </c>
      <c r="D12265" s="3">
        <v>0.91377273000000003</v>
      </c>
      <c r="E12265" s="3">
        <v>-0.56359451999999999</v>
      </c>
      <c r="F12265" s="3">
        <v>82.587524000000002</v>
      </c>
      <c r="G12265" s="3">
        <v>2.2957160000000001</v>
      </c>
      <c r="H12265" s="3">
        <v>-0.81889060000000002</v>
      </c>
    </row>
    <row r="12266" spans="1:8">
      <c r="A12266" s="3" t="s">
        <v>23</v>
      </c>
      <c r="B12266" s="3">
        <v>2017</v>
      </c>
      <c r="C12266" s="3">
        <v>961</v>
      </c>
      <c r="D12266" s="3">
        <v>1.1325909000000001</v>
      </c>
      <c r="E12266" s="3">
        <v>0.25955247999999997</v>
      </c>
      <c r="F12266" s="3">
        <v>78.519997000000004</v>
      </c>
      <c r="G12266" s="3">
        <v>2.344157</v>
      </c>
      <c r="H12266" s="3">
        <v>-0.80472149999999998</v>
      </c>
    </row>
    <row r="12267" spans="1:8">
      <c r="A12267" s="3" t="s">
        <v>23</v>
      </c>
      <c r="B12267" s="3">
        <v>2017</v>
      </c>
      <c r="C12267" s="3">
        <v>961</v>
      </c>
      <c r="D12267" s="3">
        <v>1.4513</v>
      </c>
      <c r="E12267" s="3">
        <v>0.25955247999999997</v>
      </c>
      <c r="F12267" s="3">
        <v>78.519997000000004</v>
      </c>
      <c r="G12267" s="3">
        <v>2.3658450000000002</v>
      </c>
      <c r="H12267" s="3">
        <v>-1.067083</v>
      </c>
    </row>
    <row r="12268" spans="1:8">
      <c r="A12268" s="3" t="s">
        <v>23</v>
      </c>
      <c r="B12268" s="3">
        <v>2017</v>
      </c>
      <c r="C12268" s="3">
        <v>961</v>
      </c>
      <c r="D12268" s="3">
        <v>1.4496956999999999</v>
      </c>
      <c r="E12268" s="3">
        <v>0.25955247999999997</v>
      </c>
      <c r="F12268" s="3">
        <v>78.519997000000004</v>
      </c>
      <c r="G12268" s="3">
        <v>2.4541529999999998</v>
      </c>
      <c r="H12268" s="3">
        <v>-1.0341400000000001</v>
      </c>
    </row>
    <row r="12269" spans="1:8">
      <c r="A12269" s="3" t="s">
        <v>23</v>
      </c>
      <c r="B12269" s="3">
        <v>2017</v>
      </c>
      <c r="C12269" s="3">
        <v>961</v>
      </c>
      <c r="D12269" s="3">
        <v>1.2679</v>
      </c>
      <c r="E12269" s="3">
        <v>0.25955247999999997</v>
      </c>
      <c r="F12269" s="3">
        <v>78.519997000000004</v>
      </c>
      <c r="G12269" s="3">
        <v>2.4907159999999999</v>
      </c>
      <c r="H12269" s="3">
        <v>-1.0794600000000001</v>
      </c>
    </row>
    <row r="12270" spans="1:8">
      <c r="A12270" s="3" t="s">
        <v>23</v>
      </c>
      <c r="B12270" s="3">
        <v>2017</v>
      </c>
      <c r="C12270" s="3">
        <v>961</v>
      </c>
      <c r="D12270" s="3">
        <v>1.3102174</v>
      </c>
      <c r="E12270" s="3">
        <v>0.25955247999999997</v>
      </c>
      <c r="F12270" s="3">
        <v>78.519997000000004</v>
      </c>
      <c r="G12270" s="3">
        <v>2.5664210000000001</v>
      </c>
      <c r="H12270" s="3">
        <v>-1.1541049999999999</v>
      </c>
    </row>
    <row r="12271" spans="1:8">
      <c r="A12271" s="3" t="s">
        <v>23</v>
      </c>
      <c r="B12271" s="3">
        <v>2017</v>
      </c>
      <c r="C12271" s="3">
        <v>961</v>
      </c>
      <c r="D12271" s="3">
        <v>1.1170454999999999</v>
      </c>
      <c r="E12271" s="3">
        <v>0.25955247999999997</v>
      </c>
      <c r="F12271" s="3">
        <v>78.519997000000004</v>
      </c>
      <c r="G12271" s="3">
        <v>2.7096110000000002</v>
      </c>
      <c r="H12271" s="3">
        <v>-1.071215</v>
      </c>
    </row>
    <row r="12272" spans="1:8">
      <c r="A12272" s="3" t="s">
        <v>23</v>
      </c>
      <c r="B12272" s="3">
        <v>2017</v>
      </c>
      <c r="C12272" s="3">
        <v>961</v>
      </c>
      <c r="D12272" s="3">
        <v>1.1543333</v>
      </c>
      <c r="E12272" s="3">
        <v>0.25955247999999997</v>
      </c>
      <c r="F12272" s="3">
        <v>78.519997000000004</v>
      </c>
      <c r="G12272" s="3">
        <v>2.7837260000000001</v>
      </c>
      <c r="H12272" s="3">
        <v>-1.0520970000000001</v>
      </c>
    </row>
    <row r="12273" spans="1:8">
      <c r="A12273" s="3" t="s">
        <v>23</v>
      </c>
      <c r="B12273" s="3">
        <v>2017</v>
      </c>
      <c r="C12273" s="3">
        <v>961</v>
      </c>
      <c r="D12273" s="3">
        <v>1.0306522</v>
      </c>
      <c r="E12273" s="3">
        <v>0.25955247999999997</v>
      </c>
      <c r="F12273" s="3">
        <v>78.519997000000004</v>
      </c>
      <c r="G12273" s="3">
        <v>2.9900350000000002</v>
      </c>
      <c r="H12273" s="3">
        <v>-1.1037380000000001</v>
      </c>
    </row>
    <row r="12274" spans="1:8">
      <c r="A12274" s="3" t="s">
        <v>23</v>
      </c>
      <c r="B12274" s="3">
        <v>2017</v>
      </c>
      <c r="C12274" s="3">
        <v>961</v>
      </c>
      <c r="D12274" s="3">
        <v>0.97023809999999999</v>
      </c>
      <c r="E12274" s="3">
        <v>0.25955247999999997</v>
      </c>
      <c r="F12274" s="3">
        <v>78.519997000000004</v>
      </c>
      <c r="G12274" s="3">
        <v>2.9712839999999998</v>
      </c>
      <c r="H12274" s="3">
        <v>-1.0864290000000001</v>
      </c>
    </row>
    <row r="12275" spans="1:8">
      <c r="A12275" s="3" t="s">
        <v>23</v>
      </c>
      <c r="B12275" s="3">
        <v>2017</v>
      </c>
      <c r="C12275" s="3">
        <v>961</v>
      </c>
      <c r="D12275" s="3">
        <v>0.91504545000000004</v>
      </c>
      <c r="E12275" s="3">
        <v>0.25955247999999997</v>
      </c>
      <c r="F12275" s="3">
        <v>78.519997000000004</v>
      </c>
      <c r="G12275" s="3">
        <v>3.3284880000000001</v>
      </c>
      <c r="H12275" s="3">
        <v>-1.1277079999999999</v>
      </c>
    </row>
    <row r="12276" spans="1:8">
      <c r="A12276" s="3" t="s">
        <v>23</v>
      </c>
      <c r="B12276" s="3">
        <v>2017</v>
      </c>
      <c r="C12276" s="3">
        <v>961</v>
      </c>
      <c r="D12276" s="3">
        <v>0.80900000000000005</v>
      </c>
      <c r="E12276" s="3">
        <v>0.25955247999999997</v>
      </c>
      <c r="F12276" s="3">
        <v>78.519997000000004</v>
      </c>
      <c r="G12276" s="3">
        <v>3.5575969999999999</v>
      </c>
      <c r="H12276" s="3">
        <v>-1.308605</v>
      </c>
    </row>
    <row r="12277" spans="1:8">
      <c r="A12277" s="3" t="s">
        <v>23</v>
      </c>
      <c r="B12277" s="3">
        <v>2017</v>
      </c>
      <c r="C12277" s="3">
        <v>961</v>
      </c>
      <c r="D12277" s="3">
        <v>0.71185714</v>
      </c>
      <c r="E12277" s="3">
        <v>0.25955247999999997</v>
      </c>
      <c r="F12277" s="3">
        <v>78.519997000000004</v>
      </c>
      <c r="G12277" s="3">
        <v>3.5521229999999999</v>
      </c>
      <c r="H12277" s="3">
        <v>-1.17344</v>
      </c>
    </row>
    <row r="12278" spans="1:8">
      <c r="A12278" s="3" t="s">
        <v>23</v>
      </c>
      <c r="B12278" s="3">
        <v>2018</v>
      </c>
      <c r="C12278" s="3">
        <v>961</v>
      </c>
      <c r="D12278" s="3">
        <v>0.98452174000000003</v>
      </c>
      <c r="E12278" s="3">
        <v>-8.5208859999999997E-2</v>
      </c>
      <c r="F12278" s="3">
        <v>74.148726999999994</v>
      </c>
      <c r="G12278" s="3">
        <v>2.9511590000000001</v>
      </c>
      <c r="H12278" s="3">
        <v>-1.081442</v>
      </c>
    </row>
    <row r="12279" spans="1:8">
      <c r="A12279" s="3" t="s">
        <v>23</v>
      </c>
      <c r="B12279" s="3">
        <v>2018</v>
      </c>
      <c r="C12279" s="3">
        <v>961</v>
      </c>
      <c r="D12279" s="3">
        <v>1.2447999999999999</v>
      </c>
      <c r="E12279" s="3">
        <v>-8.5208859999999997E-2</v>
      </c>
      <c r="F12279" s="3">
        <v>74.148726999999994</v>
      </c>
      <c r="G12279" s="3">
        <v>3.2464870000000001</v>
      </c>
      <c r="H12279" s="3">
        <v>-1.077488</v>
      </c>
    </row>
    <row r="12280" spans="1:8">
      <c r="A12280" s="3" t="s">
        <v>23</v>
      </c>
      <c r="B12280" s="3">
        <v>2018</v>
      </c>
      <c r="C12280" s="3">
        <v>961</v>
      </c>
      <c r="D12280" s="3">
        <v>1.1615909</v>
      </c>
      <c r="E12280" s="3">
        <v>-8.5208859999999997E-2</v>
      </c>
      <c r="F12280" s="3">
        <v>74.148726999999994</v>
      </c>
      <c r="G12280" s="3">
        <v>3.2722859999999998</v>
      </c>
      <c r="H12280" s="3">
        <v>-1.038235</v>
      </c>
    </row>
    <row r="12281" spans="1:8">
      <c r="A12281" s="3" t="s">
        <v>23</v>
      </c>
      <c r="B12281" s="3">
        <v>2018</v>
      </c>
      <c r="C12281" s="3">
        <v>961</v>
      </c>
      <c r="D12281" s="3">
        <v>1.0479048</v>
      </c>
      <c r="E12281" s="3">
        <v>-8.5208859999999997E-2</v>
      </c>
      <c r="F12281" s="3">
        <v>74.148726999999994</v>
      </c>
      <c r="G12281" s="3">
        <v>3.4276450000000001</v>
      </c>
      <c r="H12281" s="3">
        <v>-1.0657509999999999</v>
      </c>
    </row>
    <row r="12282" spans="1:8">
      <c r="A12282" s="3" t="s">
        <v>23</v>
      </c>
      <c r="B12282" s="3">
        <v>2018</v>
      </c>
      <c r="C12282" s="3">
        <v>961</v>
      </c>
      <c r="D12282" s="3">
        <v>1.0861738999999999</v>
      </c>
      <c r="E12282" s="3">
        <v>-8.5208859999999997E-2</v>
      </c>
      <c r="F12282" s="3">
        <v>74.148726999999994</v>
      </c>
      <c r="G12282" s="3">
        <v>3.5149919999999999</v>
      </c>
      <c r="H12282" s="3">
        <v>1.9932499999999999E-2</v>
      </c>
    </row>
    <row r="12283" spans="1:8">
      <c r="A12283" s="3" t="s">
        <v>23</v>
      </c>
      <c r="B12283" s="3">
        <v>2018</v>
      </c>
      <c r="C12283" s="3">
        <v>961</v>
      </c>
      <c r="D12283" s="3">
        <v>1.1031905</v>
      </c>
      <c r="E12283" s="3">
        <v>-8.5208859999999997E-2</v>
      </c>
      <c r="F12283" s="3">
        <v>74.148726999999994</v>
      </c>
      <c r="G12283" s="3">
        <v>3.4864000000000002</v>
      </c>
      <c r="H12283" s="3">
        <v>4.3765600000000002E-2</v>
      </c>
    </row>
    <row r="12284" spans="1:8">
      <c r="A12284" s="3" t="s">
        <v>23</v>
      </c>
      <c r="B12284" s="3">
        <v>2018</v>
      </c>
      <c r="C12284" s="3">
        <v>961</v>
      </c>
      <c r="D12284" s="3">
        <v>0.91395455000000003</v>
      </c>
      <c r="E12284" s="3">
        <v>-8.5208859999999997E-2</v>
      </c>
      <c r="F12284" s="3">
        <v>74.148726999999994</v>
      </c>
      <c r="G12284" s="3">
        <v>3.5654590000000002</v>
      </c>
      <c r="H12284" s="3">
        <v>7.2310799999999995E-2</v>
      </c>
    </row>
    <row r="12285" spans="1:8">
      <c r="A12285" s="3" t="s">
        <v>23</v>
      </c>
      <c r="B12285" s="3">
        <v>2018</v>
      </c>
      <c r="C12285" s="3">
        <v>961</v>
      </c>
      <c r="D12285" s="3">
        <v>0.93208696000000002</v>
      </c>
      <c r="E12285" s="3">
        <v>-8.5208859999999997E-2</v>
      </c>
      <c r="F12285" s="3">
        <v>74.148726999999994</v>
      </c>
      <c r="G12285" s="3">
        <v>3.482564</v>
      </c>
      <c r="H12285" s="3">
        <v>9.4275100000000001E-2</v>
      </c>
    </row>
    <row r="12286" spans="1:8">
      <c r="A12286" s="3" t="s">
        <v>23</v>
      </c>
      <c r="B12286" s="3">
        <v>2018</v>
      </c>
      <c r="C12286" s="3">
        <v>961</v>
      </c>
      <c r="D12286" s="3">
        <v>1.0057499999999999</v>
      </c>
      <c r="E12286" s="3">
        <v>-8.5208859999999997E-2</v>
      </c>
      <c r="F12286" s="3">
        <v>74.148726999999994</v>
      </c>
      <c r="G12286" s="3">
        <v>3.4280119999999998</v>
      </c>
      <c r="H12286" s="3">
        <v>0.1546187</v>
      </c>
    </row>
    <row r="12287" spans="1:8">
      <c r="A12287" s="3" t="s">
        <v>23</v>
      </c>
      <c r="B12287" s="3">
        <v>2018</v>
      </c>
      <c r="C12287" s="3">
        <v>961</v>
      </c>
      <c r="D12287" s="3">
        <v>1.1212173999999999</v>
      </c>
      <c r="E12287" s="3">
        <v>-8.5208859999999997E-2</v>
      </c>
      <c r="F12287" s="3">
        <v>74.148726999999994</v>
      </c>
      <c r="G12287" s="3">
        <v>3.4690259999999999</v>
      </c>
      <c r="H12287" s="3">
        <v>0.24783469999999999</v>
      </c>
    </row>
    <row r="12288" spans="1:8">
      <c r="A12288" s="3" t="s">
        <v>23</v>
      </c>
      <c r="B12288" s="3">
        <v>2018</v>
      </c>
      <c r="C12288" s="3">
        <v>961</v>
      </c>
      <c r="D12288" s="3">
        <v>1.1082727000000001</v>
      </c>
      <c r="E12288" s="3">
        <v>-8.5208859999999997E-2</v>
      </c>
      <c r="F12288" s="3">
        <v>74.148726999999994</v>
      </c>
      <c r="G12288" s="3">
        <v>3.4257179999999998</v>
      </c>
      <c r="H12288" s="3">
        <v>-2.7511899999999999E-2</v>
      </c>
    </row>
    <row r="12289" spans="1:8">
      <c r="A12289" s="3" t="s">
        <v>23</v>
      </c>
      <c r="B12289" s="3">
        <v>2018</v>
      </c>
      <c r="C12289" s="3">
        <v>961</v>
      </c>
      <c r="D12289" s="3">
        <v>1.0372380999999999</v>
      </c>
      <c r="E12289" s="3">
        <v>-8.5208859999999997E-2</v>
      </c>
      <c r="F12289" s="3">
        <v>74.148726999999994</v>
      </c>
      <c r="G12289" s="3">
        <v>3.4426359999999998</v>
      </c>
      <c r="H12289" s="3">
        <v>-1.5162699999999999E-2</v>
      </c>
    </row>
    <row r="12290" spans="1:8">
      <c r="A12290" s="3" t="s">
        <v>23</v>
      </c>
      <c r="B12290" s="3">
        <v>2019</v>
      </c>
      <c r="C12290" s="3">
        <v>961</v>
      </c>
      <c r="D12290" s="3">
        <v>1.0429999999999999</v>
      </c>
      <c r="E12290" s="3">
        <v>2.2840389999999999E-2</v>
      </c>
      <c r="F12290" s="3">
        <v>70.291481000000005</v>
      </c>
      <c r="G12290" s="3">
        <v>2.8218000000000001</v>
      </c>
      <c r="H12290" s="3">
        <v>4.9782699999999999E-2</v>
      </c>
    </row>
    <row r="12291" spans="1:8">
      <c r="A12291" s="3" t="s">
        <v>23</v>
      </c>
      <c r="B12291" s="3">
        <v>2019</v>
      </c>
      <c r="C12291" s="3">
        <v>961</v>
      </c>
      <c r="D12291" s="3">
        <v>0.97394999999999998</v>
      </c>
      <c r="E12291" s="3">
        <v>2.2840389999999999E-2</v>
      </c>
      <c r="F12291" s="3">
        <v>70.291481000000005</v>
      </c>
      <c r="G12291" s="3">
        <v>2.781504</v>
      </c>
      <c r="H12291" s="3">
        <v>-0.21951770000000001</v>
      </c>
    </row>
    <row r="12292" spans="1:8">
      <c r="A12292" s="3" t="s">
        <v>23</v>
      </c>
      <c r="B12292" s="3">
        <v>2019</v>
      </c>
      <c r="C12292" s="3">
        <v>961</v>
      </c>
      <c r="D12292" s="3">
        <v>0.79628571000000004</v>
      </c>
      <c r="E12292" s="3">
        <v>2.2840389999999999E-2</v>
      </c>
      <c r="F12292" s="3">
        <v>70.291481000000005</v>
      </c>
      <c r="G12292" s="3">
        <v>2.7827259999999998</v>
      </c>
      <c r="H12292" s="3">
        <v>-0.2372302</v>
      </c>
    </row>
    <row r="12293" spans="1:8">
      <c r="A12293" s="3" t="s">
        <v>23</v>
      </c>
      <c r="B12293" s="3">
        <v>2019</v>
      </c>
      <c r="C12293" s="3">
        <v>961</v>
      </c>
      <c r="D12293" s="3">
        <v>0.66118182000000003</v>
      </c>
      <c r="E12293" s="3">
        <v>2.2840389999999999E-2</v>
      </c>
      <c r="F12293" s="3">
        <v>70.291481000000005</v>
      </c>
      <c r="G12293" s="3">
        <v>2.8120509999999999</v>
      </c>
      <c r="H12293" s="3">
        <v>-0.14882580000000001</v>
      </c>
    </row>
    <row r="12294" spans="1:8">
      <c r="A12294" s="3" t="s">
        <v>23</v>
      </c>
      <c r="B12294" s="3">
        <v>2019</v>
      </c>
      <c r="C12294" s="3">
        <v>961</v>
      </c>
      <c r="D12294" s="3">
        <v>0.56291303999999998</v>
      </c>
      <c r="E12294" s="3">
        <v>2.2840389999999999E-2</v>
      </c>
      <c r="F12294" s="3">
        <v>70.291481000000005</v>
      </c>
      <c r="G12294" s="3">
        <v>2.7938200000000002</v>
      </c>
      <c r="H12294" s="3">
        <v>-0.63518940000000002</v>
      </c>
    </row>
    <row r="12295" spans="1:8">
      <c r="A12295" s="3" t="s">
        <v>23</v>
      </c>
      <c r="B12295" s="3">
        <v>2019</v>
      </c>
      <c r="C12295" s="3">
        <v>961</v>
      </c>
      <c r="D12295" s="3">
        <v>0.30364999999999998</v>
      </c>
      <c r="E12295" s="3">
        <v>2.2840389999999999E-2</v>
      </c>
      <c r="F12295" s="3">
        <v>70.291481000000005</v>
      </c>
      <c r="G12295" s="3">
        <v>2.7738999999999998</v>
      </c>
      <c r="H12295" s="3">
        <v>-0.73829920000000004</v>
      </c>
    </row>
    <row r="12296" spans="1:8">
      <c r="A12296" s="3" t="s">
        <v>23</v>
      </c>
      <c r="B12296" s="3">
        <v>2019</v>
      </c>
      <c r="C12296" s="3">
        <v>961</v>
      </c>
      <c r="D12296" s="3">
        <v>0.15634782999999999</v>
      </c>
      <c r="E12296" s="3">
        <v>2.2840389999999999E-2</v>
      </c>
      <c r="F12296" s="3">
        <v>70.291481000000005</v>
      </c>
      <c r="G12296" s="3">
        <v>2.7615980000000002</v>
      </c>
      <c r="H12296" s="3">
        <v>-0.72348449999999997</v>
      </c>
    </row>
    <row r="12297" spans="1:8">
      <c r="A12297" s="3" t="s">
        <v>23</v>
      </c>
      <c r="B12297" s="3">
        <v>2019</v>
      </c>
      <c r="C12297" s="3">
        <v>961</v>
      </c>
      <c r="D12297" s="3">
        <v>-0.15740909</v>
      </c>
      <c r="E12297" s="3">
        <v>2.2840389999999999E-2</v>
      </c>
      <c r="F12297" s="3">
        <v>70.291481000000005</v>
      </c>
      <c r="G12297" s="3">
        <v>2.8155019999999999</v>
      </c>
      <c r="H12297" s="3">
        <v>-0.68844300000000003</v>
      </c>
    </row>
    <row r="12298" spans="1:8">
      <c r="A12298" s="3" t="s">
        <v>23</v>
      </c>
      <c r="B12298" s="3">
        <v>2019</v>
      </c>
      <c r="C12298" s="3">
        <v>961</v>
      </c>
      <c r="D12298" s="3">
        <v>-3.7666669999999999E-2</v>
      </c>
      <c r="E12298" s="3">
        <v>2.2840389999999999E-2</v>
      </c>
      <c r="F12298" s="3">
        <v>70.291481000000005</v>
      </c>
      <c r="G12298" s="3">
        <v>2.797812</v>
      </c>
      <c r="H12298" s="3">
        <v>-0.68135120000000005</v>
      </c>
    </row>
    <row r="12299" spans="1:8">
      <c r="A12299" s="3" t="s">
        <v>23</v>
      </c>
      <c r="B12299" s="3">
        <v>2019</v>
      </c>
      <c r="C12299" s="3">
        <v>961</v>
      </c>
      <c r="D12299" s="3">
        <v>3.643478E-2</v>
      </c>
      <c r="E12299" s="3">
        <v>2.2840389999999999E-2</v>
      </c>
      <c r="F12299" s="3">
        <v>70.291481000000005</v>
      </c>
      <c r="G12299" s="3">
        <v>2.6786370000000002</v>
      </c>
      <c r="H12299" s="3">
        <v>-0.66421280000000005</v>
      </c>
    </row>
    <row r="12300" spans="1:8">
      <c r="A12300" s="3" t="s">
        <v>23</v>
      </c>
      <c r="B12300" s="3">
        <v>2019</v>
      </c>
      <c r="C12300" s="3">
        <v>961</v>
      </c>
      <c r="D12300" s="3">
        <v>0.1247619</v>
      </c>
      <c r="E12300" s="3">
        <v>2.2840389999999999E-2</v>
      </c>
      <c r="F12300" s="3">
        <v>70.291481000000005</v>
      </c>
      <c r="G12300" s="3">
        <v>2.6441020000000002</v>
      </c>
      <c r="H12300" s="3">
        <v>-0.80438050000000005</v>
      </c>
    </row>
    <row r="12301" spans="1:8">
      <c r="A12301" s="3" t="s">
        <v>23</v>
      </c>
      <c r="B12301" s="3">
        <v>2019</v>
      </c>
      <c r="C12301" s="3">
        <v>961</v>
      </c>
      <c r="D12301" s="3">
        <v>0.19572727000000001</v>
      </c>
      <c r="E12301" s="3">
        <v>2.2840389999999999E-2</v>
      </c>
      <c r="F12301" s="3">
        <v>70.291481000000005</v>
      </c>
      <c r="G12301" s="3">
        <v>2.6341489999999999</v>
      </c>
      <c r="H12301" s="3">
        <v>-0.73858650000000003</v>
      </c>
    </row>
    <row r="12302" spans="1:8">
      <c r="A12302" s="3" t="s">
        <v>75</v>
      </c>
      <c r="B12302" s="3">
        <v>1995</v>
      </c>
      <c r="C12302" s="3">
        <v>964</v>
      </c>
    </row>
    <row r="12303" spans="1:8">
      <c r="A12303" s="3" t="s">
        <v>75</v>
      </c>
      <c r="B12303" s="3">
        <v>1995</v>
      </c>
      <c r="C12303" s="3">
        <v>964</v>
      </c>
    </row>
    <row r="12304" spans="1:8">
      <c r="A12304" s="3" t="s">
        <v>75</v>
      </c>
      <c r="B12304" s="3">
        <v>1995</v>
      </c>
      <c r="C12304" s="3">
        <v>964</v>
      </c>
    </row>
    <row r="12305" spans="1:6">
      <c r="A12305" s="3" t="s">
        <v>75</v>
      </c>
      <c r="B12305" s="3">
        <v>1995</v>
      </c>
      <c r="C12305" s="3">
        <v>964</v>
      </c>
    </row>
    <row r="12306" spans="1:6">
      <c r="A12306" s="3" t="s">
        <v>75</v>
      </c>
      <c r="B12306" s="3">
        <v>1995</v>
      </c>
      <c r="C12306" s="3">
        <v>964</v>
      </c>
    </row>
    <row r="12307" spans="1:6">
      <c r="A12307" s="3" t="s">
        <v>75</v>
      </c>
      <c r="B12307" s="3">
        <v>1995</v>
      </c>
      <c r="C12307" s="3">
        <v>964</v>
      </c>
    </row>
    <row r="12308" spans="1:6">
      <c r="A12308" s="3" t="s">
        <v>75</v>
      </c>
      <c r="B12308" s="3">
        <v>1995</v>
      </c>
      <c r="C12308" s="3">
        <v>964</v>
      </c>
    </row>
    <row r="12309" spans="1:6">
      <c r="A12309" s="3" t="s">
        <v>75</v>
      </c>
      <c r="B12309" s="3">
        <v>1995</v>
      </c>
      <c r="C12309" s="3">
        <v>964</v>
      </c>
    </row>
    <row r="12310" spans="1:6">
      <c r="A12310" s="3" t="s">
        <v>75</v>
      </c>
      <c r="B12310" s="3">
        <v>1995</v>
      </c>
      <c r="C12310" s="3">
        <v>964</v>
      </c>
    </row>
    <row r="12311" spans="1:6">
      <c r="A12311" s="3" t="s">
        <v>75</v>
      </c>
      <c r="B12311" s="3">
        <v>1995</v>
      </c>
      <c r="C12311" s="3">
        <v>964</v>
      </c>
    </row>
    <row r="12312" spans="1:6">
      <c r="A12312" s="3" t="s">
        <v>75</v>
      </c>
      <c r="B12312" s="3">
        <v>1995</v>
      </c>
      <c r="C12312" s="3">
        <v>964</v>
      </c>
    </row>
    <row r="12313" spans="1:6">
      <c r="A12313" s="3" t="s">
        <v>75</v>
      </c>
      <c r="B12313" s="3">
        <v>1995</v>
      </c>
      <c r="C12313" s="3">
        <v>964</v>
      </c>
    </row>
    <row r="12314" spans="1:6">
      <c r="A12314" s="3" t="s">
        <v>75</v>
      </c>
      <c r="B12314" s="3">
        <v>1996</v>
      </c>
      <c r="C12314" s="3">
        <v>964</v>
      </c>
      <c r="E12314" s="3">
        <v>1.3272269999999999</v>
      </c>
      <c r="F12314" s="3">
        <v>48.710987000000003</v>
      </c>
    </row>
    <row r="12315" spans="1:6">
      <c r="A12315" s="3" t="s">
        <v>75</v>
      </c>
      <c r="B12315" s="3">
        <v>1996</v>
      </c>
      <c r="C12315" s="3">
        <v>964</v>
      </c>
      <c r="E12315" s="3">
        <v>1.3272269999999999</v>
      </c>
      <c r="F12315" s="3">
        <v>48.710987000000003</v>
      </c>
    </row>
    <row r="12316" spans="1:6">
      <c r="A12316" s="3" t="s">
        <v>75</v>
      </c>
      <c r="B12316" s="3">
        <v>1996</v>
      </c>
      <c r="C12316" s="3">
        <v>964</v>
      </c>
      <c r="E12316" s="3">
        <v>1.3272269999999999</v>
      </c>
      <c r="F12316" s="3">
        <v>48.710987000000003</v>
      </c>
    </row>
    <row r="12317" spans="1:6">
      <c r="A12317" s="3" t="s">
        <v>75</v>
      </c>
      <c r="B12317" s="3">
        <v>1996</v>
      </c>
      <c r="C12317" s="3">
        <v>964</v>
      </c>
      <c r="E12317" s="3">
        <v>1.3272269999999999</v>
      </c>
      <c r="F12317" s="3">
        <v>48.710987000000003</v>
      </c>
    </row>
    <row r="12318" spans="1:6">
      <c r="A12318" s="3" t="s">
        <v>75</v>
      </c>
      <c r="B12318" s="3">
        <v>1996</v>
      </c>
      <c r="C12318" s="3">
        <v>964</v>
      </c>
      <c r="E12318" s="3">
        <v>1.3272269999999999</v>
      </c>
      <c r="F12318" s="3">
        <v>48.710987000000003</v>
      </c>
    </row>
    <row r="12319" spans="1:6">
      <c r="A12319" s="3" t="s">
        <v>75</v>
      </c>
      <c r="B12319" s="3">
        <v>1996</v>
      </c>
      <c r="C12319" s="3">
        <v>964</v>
      </c>
      <c r="E12319" s="3">
        <v>1.3272269999999999</v>
      </c>
      <c r="F12319" s="3">
        <v>48.710987000000003</v>
      </c>
    </row>
    <row r="12320" spans="1:6">
      <c r="A12320" s="3" t="s">
        <v>75</v>
      </c>
      <c r="B12320" s="3">
        <v>1996</v>
      </c>
      <c r="C12320" s="3">
        <v>964</v>
      </c>
      <c r="E12320" s="3">
        <v>1.3272269999999999</v>
      </c>
      <c r="F12320" s="3">
        <v>48.710987000000003</v>
      </c>
    </row>
    <row r="12321" spans="1:6">
      <c r="A12321" s="3" t="s">
        <v>75</v>
      </c>
      <c r="B12321" s="3">
        <v>1996</v>
      </c>
      <c r="C12321" s="3">
        <v>964</v>
      </c>
      <c r="E12321" s="3">
        <v>1.3272269999999999</v>
      </c>
      <c r="F12321" s="3">
        <v>48.710987000000003</v>
      </c>
    </row>
    <row r="12322" spans="1:6">
      <c r="A12322" s="3" t="s">
        <v>75</v>
      </c>
      <c r="B12322" s="3">
        <v>1996</v>
      </c>
      <c r="C12322" s="3">
        <v>964</v>
      </c>
      <c r="E12322" s="3">
        <v>1.3272269999999999</v>
      </c>
      <c r="F12322" s="3">
        <v>48.710987000000003</v>
      </c>
    </row>
    <row r="12323" spans="1:6">
      <c r="A12323" s="3" t="s">
        <v>75</v>
      </c>
      <c r="B12323" s="3">
        <v>1996</v>
      </c>
      <c r="C12323" s="3">
        <v>964</v>
      </c>
      <c r="E12323" s="3">
        <v>1.3272269999999999</v>
      </c>
      <c r="F12323" s="3">
        <v>48.710987000000003</v>
      </c>
    </row>
    <row r="12324" spans="1:6">
      <c r="A12324" s="3" t="s">
        <v>75</v>
      </c>
      <c r="B12324" s="3">
        <v>1996</v>
      </c>
      <c r="C12324" s="3">
        <v>964</v>
      </c>
      <c r="E12324" s="3">
        <v>1.3272269999999999</v>
      </c>
      <c r="F12324" s="3">
        <v>48.710987000000003</v>
      </c>
    </row>
    <row r="12325" spans="1:6">
      <c r="A12325" s="3" t="s">
        <v>75</v>
      </c>
      <c r="B12325" s="3">
        <v>1996</v>
      </c>
      <c r="C12325" s="3">
        <v>964</v>
      </c>
      <c r="E12325" s="3">
        <v>1.3272269999999999</v>
      </c>
      <c r="F12325" s="3">
        <v>48.710987000000003</v>
      </c>
    </row>
    <row r="12326" spans="1:6">
      <c r="A12326" s="3" t="s">
        <v>75</v>
      </c>
      <c r="B12326" s="3">
        <v>1997</v>
      </c>
      <c r="C12326" s="3">
        <v>964</v>
      </c>
      <c r="E12326" s="3">
        <v>-0.30148958999999997</v>
      </c>
      <c r="F12326" s="3">
        <v>43.143977999999997</v>
      </c>
    </row>
    <row r="12327" spans="1:6">
      <c r="A12327" s="3" t="s">
        <v>75</v>
      </c>
      <c r="B12327" s="3">
        <v>1997</v>
      </c>
      <c r="C12327" s="3">
        <v>964</v>
      </c>
      <c r="E12327" s="3">
        <v>-0.30148958999999997</v>
      </c>
      <c r="F12327" s="3">
        <v>43.143977999999997</v>
      </c>
    </row>
    <row r="12328" spans="1:6">
      <c r="A12328" s="3" t="s">
        <v>75</v>
      </c>
      <c r="B12328" s="3">
        <v>1997</v>
      </c>
      <c r="C12328" s="3">
        <v>964</v>
      </c>
      <c r="E12328" s="3">
        <v>-0.30148958999999997</v>
      </c>
      <c r="F12328" s="3">
        <v>43.143977999999997</v>
      </c>
    </row>
    <row r="12329" spans="1:6">
      <c r="A12329" s="3" t="s">
        <v>75</v>
      </c>
      <c r="B12329" s="3">
        <v>1997</v>
      </c>
      <c r="C12329" s="3">
        <v>964</v>
      </c>
      <c r="E12329" s="3">
        <v>-0.30148958999999997</v>
      </c>
      <c r="F12329" s="3">
        <v>43.143977999999997</v>
      </c>
    </row>
    <row r="12330" spans="1:6">
      <c r="A12330" s="3" t="s">
        <v>75</v>
      </c>
      <c r="B12330" s="3">
        <v>1997</v>
      </c>
      <c r="C12330" s="3">
        <v>964</v>
      </c>
      <c r="E12330" s="3">
        <v>-0.30148958999999997</v>
      </c>
      <c r="F12330" s="3">
        <v>43.143977999999997</v>
      </c>
    </row>
    <row r="12331" spans="1:6">
      <c r="A12331" s="3" t="s">
        <v>75</v>
      </c>
      <c r="B12331" s="3">
        <v>1997</v>
      </c>
      <c r="C12331" s="3">
        <v>964</v>
      </c>
      <c r="E12331" s="3">
        <v>-0.30148958999999997</v>
      </c>
      <c r="F12331" s="3">
        <v>43.143977999999997</v>
      </c>
    </row>
    <row r="12332" spans="1:6">
      <c r="A12332" s="3" t="s">
        <v>75</v>
      </c>
      <c r="B12332" s="3">
        <v>1997</v>
      </c>
      <c r="C12332" s="3">
        <v>964</v>
      </c>
      <c r="E12332" s="3">
        <v>-0.30148958999999997</v>
      </c>
      <c r="F12332" s="3">
        <v>43.143977999999997</v>
      </c>
    </row>
    <row r="12333" spans="1:6">
      <c r="A12333" s="3" t="s">
        <v>75</v>
      </c>
      <c r="B12333" s="3">
        <v>1997</v>
      </c>
      <c r="C12333" s="3">
        <v>964</v>
      </c>
      <c r="E12333" s="3">
        <v>-0.30148958999999997</v>
      </c>
      <c r="F12333" s="3">
        <v>43.143977999999997</v>
      </c>
    </row>
    <row r="12334" spans="1:6">
      <c r="A12334" s="3" t="s">
        <v>75</v>
      </c>
      <c r="B12334" s="3">
        <v>1997</v>
      </c>
      <c r="C12334" s="3">
        <v>964</v>
      </c>
      <c r="E12334" s="3">
        <v>-0.30148958999999997</v>
      </c>
      <c r="F12334" s="3">
        <v>43.143977999999997</v>
      </c>
    </row>
    <row r="12335" spans="1:6">
      <c r="A12335" s="3" t="s">
        <v>75</v>
      </c>
      <c r="B12335" s="3">
        <v>1997</v>
      </c>
      <c r="C12335" s="3">
        <v>964</v>
      </c>
      <c r="E12335" s="3">
        <v>-0.30148958999999997</v>
      </c>
      <c r="F12335" s="3">
        <v>43.143977999999997</v>
      </c>
    </row>
    <row r="12336" spans="1:6">
      <c r="A12336" s="3" t="s">
        <v>75</v>
      </c>
      <c r="B12336" s="3">
        <v>1997</v>
      </c>
      <c r="C12336" s="3">
        <v>964</v>
      </c>
      <c r="E12336" s="3">
        <v>-0.30148958999999997</v>
      </c>
      <c r="F12336" s="3">
        <v>43.143977999999997</v>
      </c>
    </row>
    <row r="12337" spans="1:7">
      <c r="A12337" s="3" t="s">
        <v>75</v>
      </c>
      <c r="B12337" s="3">
        <v>1997</v>
      </c>
      <c r="C12337" s="3">
        <v>964</v>
      </c>
      <c r="E12337" s="3">
        <v>-0.30148958999999997</v>
      </c>
      <c r="F12337" s="3">
        <v>43.143977999999997</v>
      </c>
    </row>
    <row r="12338" spans="1:7">
      <c r="A12338" s="3" t="s">
        <v>75</v>
      </c>
      <c r="B12338" s="3">
        <v>1998</v>
      </c>
      <c r="C12338" s="3">
        <v>964</v>
      </c>
      <c r="E12338" s="3">
        <v>-9.360338E-2</v>
      </c>
      <c r="F12338" s="3">
        <v>42.682720000000003</v>
      </c>
    </row>
    <row r="12339" spans="1:7">
      <c r="A12339" s="3" t="s">
        <v>75</v>
      </c>
      <c r="B12339" s="3">
        <v>1998</v>
      </c>
      <c r="C12339" s="3">
        <v>964</v>
      </c>
      <c r="E12339" s="3">
        <v>-9.360338E-2</v>
      </c>
      <c r="F12339" s="3">
        <v>42.682720000000003</v>
      </c>
    </row>
    <row r="12340" spans="1:7">
      <c r="A12340" s="3" t="s">
        <v>75</v>
      </c>
      <c r="B12340" s="3">
        <v>1998</v>
      </c>
      <c r="C12340" s="3">
        <v>964</v>
      </c>
      <c r="E12340" s="3">
        <v>-9.360338E-2</v>
      </c>
      <c r="F12340" s="3">
        <v>42.682720000000003</v>
      </c>
    </row>
    <row r="12341" spans="1:7">
      <c r="A12341" s="3" t="s">
        <v>75</v>
      </c>
      <c r="B12341" s="3">
        <v>1998</v>
      </c>
      <c r="C12341" s="3">
        <v>964</v>
      </c>
      <c r="E12341" s="3">
        <v>-9.360338E-2</v>
      </c>
      <c r="F12341" s="3">
        <v>42.682720000000003</v>
      </c>
    </row>
    <row r="12342" spans="1:7">
      <c r="A12342" s="3" t="s">
        <v>75</v>
      </c>
      <c r="B12342" s="3">
        <v>1998</v>
      </c>
      <c r="C12342" s="3">
        <v>964</v>
      </c>
      <c r="E12342" s="3">
        <v>-9.360338E-2</v>
      </c>
      <c r="F12342" s="3">
        <v>42.682720000000003</v>
      </c>
      <c r="G12342" s="3">
        <v>5.7</v>
      </c>
    </row>
    <row r="12343" spans="1:7">
      <c r="A12343" s="3" t="s">
        <v>75</v>
      </c>
      <c r="B12343" s="3">
        <v>1998</v>
      </c>
      <c r="C12343" s="3">
        <v>964</v>
      </c>
      <c r="E12343" s="3">
        <v>-9.360338E-2</v>
      </c>
      <c r="F12343" s="3">
        <v>42.682720000000003</v>
      </c>
      <c r="G12343" s="3">
        <v>1.441667</v>
      </c>
    </row>
    <row r="12344" spans="1:7">
      <c r="A12344" s="3" t="s">
        <v>75</v>
      </c>
      <c r="B12344" s="3">
        <v>1998</v>
      </c>
      <c r="C12344" s="3">
        <v>964</v>
      </c>
      <c r="E12344" s="3">
        <v>-9.360338E-2</v>
      </c>
      <c r="F12344" s="3">
        <v>42.682720000000003</v>
      </c>
      <c r="G12344" s="3">
        <v>5.76</v>
      </c>
    </row>
    <row r="12345" spans="1:7">
      <c r="A12345" s="3" t="s">
        <v>75</v>
      </c>
      <c r="B12345" s="3">
        <v>1998</v>
      </c>
      <c r="C12345" s="3">
        <v>964</v>
      </c>
      <c r="E12345" s="3">
        <v>-9.360338E-2</v>
      </c>
      <c r="F12345" s="3">
        <v>42.682720000000003</v>
      </c>
      <c r="G12345" s="3">
        <v>1.4444440000000001</v>
      </c>
    </row>
    <row r="12346" spans="1:7">
      <c r="A12346" s="3" t="s">
        <v>75</v>
      </c>
      <c r="B12346" s="3">
        <v>1998</v>
      </c>
      <c r="C12346" s="3">
        <v>964</v>
      </c>
      <c r="E12346" s="3">
        <v>-9.360338E-2</v>
      </c>
      <c r="F12346" s="3">
        <v>42.682720000000003</v>
      </c>
      <c r="G12346" s="3">
        <v>5.3049999999999997</v>
      </c>
    </row>
    <row r="12347" spans="1:7">
      <c r="A12347" s="3" t="s">
        <v>75</v>
      </c>
      <c r="B12347" s="3">
        <v>1998</v>
      </c>
      <c r="C12347" s="3">
        <v>964</v>
      </c>
      <c r="E12347" s="3">
        <v>-9.360338E-2</v>
      </c>
      <c r="F12347" s="3">
        <v>42.682720000000003</v>
      </c>
      <c r="G12347" s="3">
        <v>5.3049999999999997</v>
      </c>
    </row>
    <row r="12348" spans="1:7">
      <c r="A12348" s="3" t="s">
        <v>75</v>
      </c>
      <c r="B12348" s="3">
        <v>1998</v>
      </c>
      <c r="C12348" s="3">
        <v>964</v>
      </c>
      <c r="E12348" s="3">
        <v>-9.360338E-2</v>
      </c>
      <c r="F12348" s="3">
        <v>42.682720000000003</v>
      </c>
      <c r="G12348" s="3">
        <v>4.7142860000000004</v>
      </c>
    </row>
    <row r="12349" spans="1:7">
      <c r="A12349" s="3" t="s">
        <v>75</v>
      </c>
      <c r="B12349" s="3">
        <v>1998</v>
      </c>
      <c r="C12349" s="3">
        <v>964</v>
      </c>
      <c r="E12349" s="3">
        <v>-9.360338E-2</v>
      </c>
      <c r="F12349" s="3">
        <v>42.682720000000003</v>
      </c>
      <c r="G12349" s="3">
        <v>-2.4</v>
      </c>
    </row>
    <row r="12350" spans="1:7">
      <c r="A12350" s="3" t="s">
        <v>75</v>
      </c>
      <c r="B12350" s="3">
        <v>1999</v>
      </c>
      <c r="C12350" s="3">
        <v>964</v>
      </c>
      <c r="E12350" s="3">
        <v>-0.25881096999999997</v>
      </c>
      <c r="F12350" s="3">
        <v>38.669063999999999</v>
      </c>
      <c r="G12350" s="3">
        <v>4.9523809999999999</v>
      </c>
    </row>
    <row r="12351" spans="1:7">
      <c r="A12351" s="3" t="s">
        <v>75</v>
      </c>
      <c r="B12351" s="3">
        <v>1999</v>
      </c>
      <c r="C12351" s="3">
        <v>964</v>
      </c>
      <c r="E12351" s="3">
        <v>-0.25881096999999997</v>
      </c>
      <c r="F12351" s="3">
        <v>38.669063999999999</v>
      </c>
      <c r="G12351" s="3">
        <v>0.14285709999999999</v>
      </c>
    </row>
    <row r="12352" spans="1:7">
      <c r="A12352" s="3" t="s">
        <v>75</v>
      </c>
      <c r="B12352" s="3">
        <v>1999</v>
      </c>
      <c r="C12352" s="3">
        <v>964</v>
      </c>
      <c r="E12352" s="3">
        <v>-0.25881096999999997</v>
      </c>
      <c r="F12352" s="3">
        <v>38.669063999999999</v>
      </c>
      <c r="G12352" s="3">
        <v>4.5913040000000001</v>
      </c>
    </row>
    <row r="12353" spans="1:7">
      <c r="A12353" s="3" t="s">
        <v>75</v>
      </c>
      <c r="B12353" s="3">
        <v>1999</v>
      </c>
      <c r="C12353" s="3">
        <v>964</v>
      </c>
      <c r="E12353" s="3">
        <v>-0.25881096999999997</v>
      </c>
      <c r="F12353" s="3">
        <v>38.669063999999999</v>
      </c>
      <c r="G12353" s="3">
        <v>4.5913040000000001</v>
      </c>
    </row>
    <row r="12354" spans="1:7">
      <c r="A12354" s="3" t="s">
        <v>75</v>
      </c>
      <c r="B12354" s="3">
        <v>1999</v>
      </c>
      <c r="C12354" s="3">
        <v>964</v>
      </c>
      <c r="E12354" s="3">
        <v>-0.25881096999999997</v>
      </c>
      <c r="F12354" s="3">
        <v>38.669063999999999</v>
      </c>
      <c r="G12354" s="3">
        <v>4.6818179999999998</v>
      </c>
    </row>
    <row r="12355" spans="1:7">
      <c r="A12355" s="3" t="s">
        <v>75</v>
      </c>
      <c r="B12355" s="3">
        <v>1999</v>
      </c>
      <c r="C12355" s="3">
        <v>964</v>
      </c>
      <c r="E12355" s="3">
        <v>-0.25881096999999997</v>
      </c>
      <c r="F12355" s="3">
        <v>38.669063999999999</v>
      </c>
      <c r="G12355" s="3">
        <v>-0.91818180000000005</v>
      </c>
    </row>
    <row r="12356" spans="1:7">
      <c r="A12356" s="3" t="s">
        <v>75</v>
      </c>
      <c r="B12356" s="3">
        <v>1999</v>
      </c>
      <c r="C12356" s="3">
        <v>964</v>
      </c>
      <c r="E12356" s="3">
        <v>-0.25881096999999997</v>
      </c>
      <c r="F12356" s="3">
        <v>38.669063999999999</v>
      </c>
      <c r="G12356" s="3">
        <v>4.6894739999999997</v>
      </c>
    </row>
    <row r="12357" spans="1:7">
      <c r="A12357" s="3" t="s">
        <v>75</v>
      </c>
      <c r="B12357" s="3">
        <v>1999</v>
      </c>
      <c r="C12357" s="3">
        <v>964</v>
      </c>
      <c r="E12357" s="3">
        <v>-0.25881096999999997</v>
      </c>
      <c r="F12357" s="3">
        <v>38.669063999999999</v>
      </c>
      <c r="G12357" s="3">
        <v>-0.89</v>
      </c>
    </row>
    <row r="12358" spans="1:7">
      <c r="A12358" s="3" t="s">
        <v>75</v>
      </c>
      <c r="B12358" s="3">
        <v>1999</v>
      </c>
      <c r="C12358" s="3">
        <v>964</v>
      </c>
      <c r="E12358" s="3">
        <v>-0.25881096999999997</v>
      </c>
      <c r="F12358" s="3">
        <v>38.669063999999999</v>
      </c>
      <c r="G12358" s="3">
        <v>4.6500000000000004</v>
      </c>
    </row>
    <row r="12359" spans="1:7">
      <c r="A12359" s="3" t="s">
        <v>75</v>
      </c>
      <c r="B12359" s="3">
        <v>1999</v>
      </c>
      <c r="C12359" s="3">
        <v>964</v>
      </c>
      <c r="E12359" s="3">
        <v>-0.25881096999999997</v>
      </c>
      <c r="F12359" s="3">
        <v>38.669063999999999</v>
      </c>
      <c r="G12359" s="3">
        <v>4.6500000000000004</v>
      </c>
    </row>
    <row r="12360" spans="1:7">
      <c r="A12360" s="3" t="s">
        <v>75</v>
      </c>
      <c r="B12360" s="3">
        <v>1999</v>
      </c>
      <c r="C12360" s="3">
        <v>964</v>
      </c>
      <c r="E12360" s="3">
        <v>-0.25881096999999997</v>
      </c>
      <c r="F12360" s="3">
        <v>38.669063999999999</v>
      </c>
      <c r="G12360" s="3">
        <v>4.7565220000000004</v>
      </c>
    </row>
    <row r="12361" spans="1:7">
      <c r="A12361" s="3" t="s">
        <v>75</v>
      </c>
      <c r="B12361" s="3">
        <v>1999</v>
      </c>
      <c r="C12361" s="3">
        <v>964</v>
      </c>
      <c r="E12361" s="3">
        <v>-0.25881096999999997</v>
      </c>
      <c r="F12361" s="3">
        <v>38.669063999999999</v>
      </c>
      <c r="G12361" s="3">
        <v>-0.17142859999999999</v>
      </c>
    </row>
    <row r="12362" spans="1:7">
      <c r="A12362" s="3" t="s">
        <v>75</v>
      </c>
      <c r="B12362" s="3">
        <v>2000</v>
      </c>
      <c r="C12362" s="3">
        <v>964</v>
      </c>
      <c r="E12362" s="3">
        <v>0.64405500999999998</v>
      </c>
      <c r="F12362" s="3">
        <v>39.342700999999998</v>
      </c>
      <c r="G12362" s="3">
        <v>5.2050000000000001</v>
      </c>
    </row>
    <row r="12363" spans="1:7">
      <c r="A12363" s="3" t="s">
        <v>75</v>
      </c>
      <c r="B12363" s="3">
        <v>2000</v>
      </c>
      <c r="C12363" s="3">
        <v>964</v>
      </c>
      <c r="E12363" s="3">
        <v>0.64405500999999998</v>
      </c>
      <c r="F12363" s="3">
        <v>39.342700999999998</v>
      </c>
      <c r="G12363" s="3">
        <v>1.5833330000000001</v>
      </c>
    </row>
    <row r="12364" spans="1:7">
      <c r="A12364" s="3" t="s">
        <v>75</v>
      </c>
      <c r="B12364" s="3">
        <v>2000</v>
      </c>
      <c r="C12364" s="3">
        <v>964</v>
      </c>
      <c r="E12364" s="3">
        <v>0.64405500999999998</v>
      </c>
      <c r="F12364" s="3">
        <v>39.342700999999998</v>
      </c>
      <c r="G12364" s="3">
        <v>5.2050000000000001</v>
      </c>
    </row>
    <row r="12365" spans="1:7">
      <c r="A12365" s="3" t="s">
        <v>75</v>
      </c>
      <c r="B12365" s="3">
        <v>2000</v>
      </c>
      <c r="C12365" s="3">
        <v>964</v>
      </c>
      <c r="E12365" s="3">
        <v>0.64405500999999998</v>
      </c>
      <c r="F12365" s="3">
        <v>39.342700999999998</v>
      </c>
      <c r="G12365" s="3">
        <v>5.2050000000000001</v>
      </c>
    </row>
    <row r="12366" spans="1:7">
      <c r="A12366" s="3" t="s">
        <v>75</v>
      </c>
      <c r="B12366" s="3">
        <v>2000</v>
      </c>
      <c r="C12366" s="3">
        <v>964</v>
      </c>
      <c r="E12366" s="3">
        <v>0.64405500999999998</v>
      </c>
      <c r="F12366" s="3">
        <v>39.342700999999998</v>
      </c>
      <c r="G12366" s="3">
        <v>5.0263159999999996</v>
      </c>
    </row>
    <row r="12367" spans="1:7">
      <c r="A12367" s="3" t="s">
        <v>75</v>
      </c>
      <c r="B12367" s="3">
        <v>2000</v>
      </c>
      <c r="C12367" s="3">
        <v>964</v>
      </c>
      <c r="E12367" s="3">
        <v>0.64405500999999998</v>
      </c>
      <c r="F12367" s="3">
        <v>39.342700999999998</v>
      </c>
      <c r="G12367" s="3">
        <v>2.4714290000000001</v>
      </c>
    </row>
    <row r="12368" spans="1:7">
      <c r="A12368" s="3" t="s">
        <v>75</v>
      </c>
      <c r="B12368" s="3">
        <v>2000</v>
      </c>
      <c r="C12368" s="3">
        <v>964</v>
      </c>
      <c r="E12368" s="3">
        <v>0.64405500999999998</v>
      </c>
      <c r="F12368" s="3">
        <v>39.342700999999998</v>
      </c>
      <c r="G12368" s="3">
        <v>5.1263160000000001</v>
      </c>
    </row>
    <row r="12369" spans="1:7">
      <c r="A12369" s="3" t="s">
        <v>75</v>
      </c>
      <c r="B12369" s="3">
        <v>2000</v>
      </c>
      <c r="C12369" s="3">
        <v>964</v>
      </c>
      <c r="E12369" s="3">
        <v>0.64405500999999998</v>
      </c>
      <c r="F12369" s="3">
        <v>39.342700999999998</v>
      </c>
      <c r="G12369" s="3">
        <v>2.5499999999999998</v>
      </c>
    </row>
    <row r="12370" spans="1:7">
      <c r="A12370" s="3" t="s">
        <v>75</v>
      </c>
      <c r="B12370" s="3">
        <v>2000</v>
      </c>
      <c r="C12370" s="3">
        <v>964</v>
      </c>
      <c r="E12370" s="3">
        <v>0.64405500999999998</v>
      </c>
      <c r="F12370" s="3">
        <v>39.342700999999998</v>
      </c>
      <c r="G12370" s="3">
        <v>4.7533329999999996</v>
      </c>
    </row>
    <row r="12371" spans="1:7">
      <c r="A12371" s="3" t="s">
        <v>75</v>
      </c>
      <c r="B12371" s="3">
        <v>2000</v>
      </c>
      <c r="C12371" s="3">
        <v>964</v>
      </c>
      <c r="E12371" s="3">
        <v>0.64405500999999998</v>
      </c>
      <c r="F12371" s="3">
        <v>39.342700999999998</v>
      </c>
      <c r="G12371" s="3">
        <v>4.7533329999999996</v>
      </c>
    </row>
    <row r="12372" spans="1:7">
      <c r="A12372" s="3" t="s">
        <v>75</v>
      </c>
      <c r="B12372" s="3">
        <v>2000</v>
      </c>
      <c r="C12372" s="3">
        <v>964</v>
      </c>
      <c r="E12372" s="3">
        <v>0.64405500999999998</v>
      </c>
      <c r="F12372" s="3">
        <v>39.342700999999998</v>
      </c>
      <c r="G12372" s="3">
        <v>4.5727270000000004</v>
      </c>
    </row>
    <row r="12373" spans="1:7">
      <c r="A12373" s="3" t="s">
        <v>75</v>
      </c>
      <c r="B12373" s="3">
        <v>2000</v>
      </c>
      <c r="C12373" s="3">
        <v>964</v>
      </c>
      <c r="E12373" s="3">
        <v>0.64405500999999998</v>
      </c>
      <c r="F12373" s="3">
        <v>39.342700999999998</v>
      </c>
      <c r="G12373" s="3">
        <v>2.8142860000000001</v>
      </c>
    </row>
    <row r="12374" spans="1:7">
      <c r="A12374" s="3" t="s">
        <v>75</v>
      </c>
      <c r="B12374" s="3">
        <v>2001</v>
      </c>
      <c r="C12374" s="3">
        <v>964</v>
      </c>
      <c r="E12374" s="3">
        <v>4.292174E-2</v>
      </c>
      <c r="F12374" s="3">
        <v>36.375912</v>
      </c>
    </row>
    <row r="12375" spans="1:7">
      <c r="A12375" s="3" t="s">
        <v>75</v>
      </c>
      <c r="B12375" s="3">
        <v>2001</v>
      </c>
      <c r="C12375" s="3">
        <v>964</v>
      </c>
      <c r="E12375" s="3">
        <v>4.292174E-2</v>
      </c>
      <c r="F12375" s="3">
        <v>36.375912</v>
      </c>
    </row>
    <row r="12376" spans="1:7">
      <c r="A12376" s="3" t="s">
        <v>75</v>
      </c>
      <c r="B12376" s="3">
        <v>2001</v>
      </c>
      <c r="C12376" s="3">
        <v>964</v>
      </c>
      <c r="E12376" s="3">
        <v>4.292174E-2</v>
      </c>
      <c r="F12376" s="3">
        <v>36.375912</v>
      </c>
      <c r="G12376" s="3">
        <v>4.3875000000000002</v>
      </c>
    </row>
    <row r="12377" spans="1:7">
      <c r="A12377" s="3" t="s">
        <v>75</v>
      </c>
      <c r="B12377" s="3">
        <v>2001</v>
      </c>
      <c r="C12377" s="3">
        <v>964</v>
      </c>
      <c r="E12377" s="3">
        <v>4.292174E-2</v>
      </c>
      <c r="F12377" s="3">
        <v>36.375912</v>
      </c>
      <c r="G12377" s="3">
        <v>4.3875000000000002</v>
      </c>
    </row>
    <row r="12378" spans="1:7">
      <c r="A12378" s="3" t="s">
        <v>75</v>
      </c>
      <c r="B12378" s="3">
        <v>2001</v>
      </c>
      <c r="C12378" s="3">
        <v>964</v>
      </c>
      <c r="E12378" s="3">
        <v>4.292174E-2</v>
      </c>
      <c r="F12378" s="3">
        <v>36.375912</v>
      </c>
      <c r="G12378" s="3">
        <v>4.2789469999999996</v>
      </c>
    </row>
    <row r="12379" spans="1:7">
      <c r="A12379" s="3" t="s">
        <v>75</v>
      </c>
      <c r="B12379" s="3">
        <v>2001</v>
      </c>
      <c r="C12379" s="3">
        <v>964</v>
      </c>
      <c r="E12379" s="3">
        <v>4.292174E-2</v>
      </c>
      <c r="F12379" s="3">
        <v>36.375912</v>
      </c>
      <c r="G12379" s="3">
        <v>4.2789469999999996</v>
      </c>
    </row>
    <row r="12380" spans="1:7">
      <c r="A12380" s="3" t="s">
        <v>75</v>
      </c>
      <c r="B12380" s="3">
        <v>2001</v>
      </c>
      <c r="C12380" s="3">
        <v>964</v>
      </c>
      <c r="E12380" s="3">
        <v>4.292174E-2</v>
      </c>
      <c r="F12380" s="3">
        <v>36.375912</v>
      </c>
      <c r="G12380" s="3">
        <v>4</v>
      </c>
    </row>
    <row r="12381" spans="1:7">
      <c r="A12381" s="3" t="s">
        <v>75</v>
      </c>
      <c r="B12381" s="3">
        <v>2001</v>
      </c>
      <c r="C12381" s="3">
        <v>964</v>
      </c>
      <c r="E12381" s="3">
        <v>4.292174E-2</v>
      </c>
      <c r="F12381" s="3">
        <v>36.375912</v>
      </c>
      <c r="G12381" s="3">
        <v>4</v>
      </c>
    </row>
    <row r="12382" spans="1:7">
      <c r="A12382" s="3" t="s">
        <v>75</v>
      </c>
      <c r="B12382" s="3">
        <v>2001</v>
      </c>
      <c r="C12382" s="3">
        <v>964</v>
      </c>
      <c r="E12382" s="3">
        <v>4.292174E-2</v>
      </c>
      <c r="F12382" s="3">
        <v>36.375912</v>
      </c>
      <c r="G12382" s="3">
        <v>3.1749999999999998</v>
      </c>
    </row>
    <row r="12383" spans="1:7">
      <c r="A12383" s="3" t="s">
        <v>75</v>
      </c>
      <c r="B12383" s="3">
        <v>2001</v>
      </c>
      <c r="C12383" s="3">
        <v>964</v>
      </c>
      <c r="E12383" s="3">
        <v>4.292174E-2</v>
      </c>
      <c r="F12383" s="3">
        <v>36.375912</v>
      </c>
      <c r="G12383" s="3">
        <v>3.1749999999999998</v>
      </c>
    </row>
    <row r="12384" spans="1:7">
      <c r="A12384" s="3" t="s">
        <v>75</v>
      </c>
      <c r="B12384" s="3">
        <v>2001</v>
      </c>
      <c r="C12384" s="3">
        <v>964</v>
      </c>
      <c r="D12384" s="3">
        <v>9.0823181999999996</v>
      </c>
      <c r="E12384" s="3">
        <v>4.292174E-2</v>
      </c>
      <c r="F12384" s="3">
        <v>36.375912</v>
      </c>
      <c r="G12384" s="3">
        <v>2.1647059999999998</v>
      </c>
    </row>
    <row r="12385" spans="1:7">
      <c r="A12385" s="3" t="s">
        <v>75</v>
      </c>
      <c r="B12385" s="3">
        <v>2001</v>
      </c>
      <c r="C12385" s="3">
        <v>964</v>
      </c>
      <c r="D12385" s="3">
        <v>8.8746189999999991</v>
      </c>
      <c r="E12385" s="3">
        <v>4.292174E-2</v>
      </c>
      <c r="F12385" s="3">
        <v>36.375912</v>
      </c>
      <c r="G12385" s="3">
        <v>2.1647059999999998</v>
      </c>
    </row>
    <row r="12386" spans="1:7">
      <c r="A12386" s="3" t="s">
        <v>75</v>
      </c>
      <c r="B12386" s="3">
        <v>2002</v>
      </c>
      <c r="C12386" s="3">
        <v>964</v>
      </c>
      <c r="D12386" s="3">
        <v>8.8829999999999991</v>
      </c>
      <c r="E12386" s="3">
        <v>-1.6637637999999999</v>
      </c>
      <c r="F12386" s="3">
        <v>37.140182000000003</v>
      </c>
      <c r="G12386" s="3">
        <v>3.2450000000000001</v>
      </c>
    </row>
    <row r="12387" spans="1:7">
      <c r="A12387" s="3" t="s">
        <v>75</v>
      </c>
      <c r="B12387" s="3">
        <v>2002</v>
      </c>
      <c r="C12387" s="3">
        <v>964</v>
      </c>
      <c r="D12387" s="3">
        <v>8.8829999999999991</v>
      </c>
      <c r="E12387" s="3">
        <v>-1.6637637999999999</v>
      </c>
      <c r="F12387" s="3">
        <v>37.140182000000003</v>
      </c>
      <c r="G12387" s="3">
        <v>3.2450000000000001</v>
      </c>
    </row>
    <row r="12388" spans="1:7">
      <c r="A12388" s="3" t="s">
        <v>75</v>
      </c>
      <c r="B12388" s="3">
        <v>2002</v>
      </c>
      <c r="C12388" s="3">
        <v>964</v>
      </c>
      <c r="D12388" s="3">
        <v>8.8829999999999991</v>
      </c>
      <c r="E12388" s="3">
        <v>-1.6637637999999999</v>
      </c>
      <c r="F12388" s="3">
        <v>37.140182000000003</v>
      </c>
      <c r="G12388" s="3">
        <v>3.214286</v>
      </c>
    </row>
    <row r="12389" spans="1:7">
      <c r="A12389" s="3" t="s">
        <v>75</v>
      </c>
      <c r="B12389" s="3">
        <v>2002</v>
      </c>
      <c r="C12389" s="3">
        <v>964</v>
      </c>
      <c r="D12389" s="3">
        <v>8.8829999999999991</v>
      </c>
      <c r="E12389" s="3">
        <v>-1.6637637999999999</v>
      </c>
      <c r="F12389" s="3">
        <v>37.140182000000003</v>
      </c>
      <c r="G12389" s="3">
        <v>3.214286</v>
      </c>
    </row>
    <row r="12390" spans="1:7">
      <c r="A12390" s="3" t="s">
        <v>75</v>
      </c>
      <c r="B12390" s="3">
        <v>2002</v>
      </c>
      <c r="C12390" s="3">
        <v>964</v>
      </c>
      <c r="D12390" s="3">
        <v>8.8829999999999991</v>
      </c>
      <c r="E12390" s="3">
        <v>-1.6637637999999999</v>
      </c>
      <c r="F12390" s="3">
        <v>37.140182000000003</v>
      </c>
      <c r="G12390" s="3">
        <v>3.2444440000000001</v>
      </c>
    </row>
    <row r="12391" spans="1:7">
      <c r="A12391" s="3" t="s">
        <v>75</v>
      </c>
      <c r="B12391" s="3">
        <v>2002</v>
      </c>
      <c r="C12391" s="3">
        <v>964</v>
      </c>
      <c r="D12391" s="3">
        <v>8.8829999999999991</v>
      </c>
      <c r="E12391" s="3">
        <v>-1.6637637999999999</v>
      </c>
      <c r="F12391" s="3">
        <v>37.140182000000003</v>
      </c>
      <c r="G12391" s="3">
        <v>3.2444440000000001</v>
      </c>
    </row>
    <row r="12392" spans="1:7">
      <c r="A12392" s="3" t="s">
        <v>75</v>
      </c>
      <c r="B12392" s="3">
        <v>2002</v>
      </c>
      <c r="C12392" s="3">
        <v>964</v>
      </c>
      <c r="D12392" s="3">
        <v>8.8829999999999991</v>
      </c>
      <c r="E12392" s="3">
        <v>-1.6637637999999999</v>
      </c>
      <c r="F12392" s="3">
        <v>37.140182000000003</v>
      </c>
      <c r="G12392" s="3">
        <v>3.0052629999999998</v>
      </c>
    </row>
    <row r="12393" spans="1:7">
      <c r="A12393" s="3" t="s">
        <v>75</v>
      </c>
      <c r="B12393" s="3">
        <v>2002</v>
      </c>
      <c r="C12393" s="3">
        <v>964</v>
      </c>
      <c r="D12393" s="3">
        <v>8.8829999999999991</v>
      </c>
      <c r="E12393" s="3">
        <v>-1.6637637999999999</v>
      </c>
      <c r="F12393" s="3">
        <v>37.140182000000003</v>
      </c>
      <c r="G12393" s="3">
        <v>3.0052629999999998</v>
      </c>
    </row>
    <row r="12394" spans="1:7">
      <c r="A12394" s="3" t="s">
        <v>75</v>
      </c>
      <c r="B12394" s="3">
        <v>2002</v>
      </c>
      <c r="C12394" s="3">
        <v>964</v>
      </c>
      <c r="D12394" s="3">
        <v>8.8829999999999991</v>
      </c>
      <c r="E12394" s="3">
        <v>-1.6637637999999999</v>
      </c>
      <c r="F12394" s="3">
        <v>37.140182000000003</v>
      </c>
      <c r="G12394" s="3">
        <v>2.8052630000000001</v>
      </c>
    </row>
    <row r="12395" spans="1:7">
      <c r="A12395" s="3" t="s">
        <v>75</v>
      </c>
      <c r="B12395" s="3">
        <v>2002</v>
      </c>
      <c r="C12395" s="3">
        <v>964</v>
      </c>
      <c r="D12395" s="3">
        <v>8.8829999999999991</v>
      </c>
      <c r="E12395" s="3">
        <v>-1.6637637999999999</v>
      </c>
      <c r="F12395" s="3">
        <v>37.140182000000003</v>
      </c>
      <c r="G12395" s="3">
        <v>2.8052630000000001</v>
      </c>
    </row>
    <row r="12396" spans="1:7">
      <c r="A12396" s="3" t="s">
        <v>75</v>
      </c>
      <c r="B12396" s="3">
        <v>2002</v>
      </c>
      <c r="C12396" s="3">
        <v>964</v>
      </c>
      <c r="D12396" s="3">
        <v>8.0324761999999996</v>
      </c>
      <c r="E12396" s="3">
        <v>-1.6637637999999999</v>
      </c>
      <c r="F12396" s="3">
        <v>37.140182000000003</v>
      </c>
      <c r="G12396" s="3">
        <v>2.7</v>
      </c>
    </row>
    <row r="12397" spans="1:7">
      <c r="A12397" s="3" t="s">
        <v>75</v>
      </c>
      <c r="B12397" s="3">
        <v>2002</v>
      </c>
      <c r="C12397" s="3">
        <v>964</v>
      </c>
      <c r="D12397" s="3">
        <v>5.6875909</v>
      </c>
      <c r="E12397" s="3">
        <v>-1.6637637999999999</v>
      </c>
      <c r="F12397" s="3">
        <v>37.140182000000003</v>
      </c>
      <c r="G12397" s="3">
        <v>2.7</v>
      </c>
    </row>
    <row r="12398" spans="1:7">
      <c r="A12398" s="3" t="s">
        <v>75</v>
      </c>
      <c r="B12398" s="3">
        <v>2003</v>
      </c>
      <c r="C12398" s="3">
        <v>964</v>
      </c>
      <c r="D12398" s="3">
        <v>5.6230869999999999</v>
      </c>
      <c r="E12398" s="3">
        <v>-1.9641093000000001</v>
      </c>
      <c r="F12398" s="3">
        <v>41.541995999999997</v>
      </c>
      <c r="G12398" s="3">
        <v>3.6529410000000002</v>
      </c>
    </row>
    <row r="12399" spans="1:7">
      <c r="A12399" s="3" t="s">
        <v>75</v>
      </c>
      <c r="B12399" s="3">
        <v>2003</v>
      </c>
      <c r="C12399" s="3">
        <v>964</v>
      </c>
      <c r="D12399" s="3">
        <v>5.6560499999999996</v>
      </c>
      <c r="E12399" s="3">
        <v>-1.9641093000000001</v>
      </c>
      <c r="F12399" s="3">
        <v>41.541995999999997</v>
      </c>
      <c r="G12399" s="3">
        <v>3.6529410000000002</v>
      </c>
    </row>
    <row r="12400" spans="1:7">
      <c r="A12400" s="3" t="s">
        <v>75</v>
      </c>
      <c r="B12400" s="3">
        <v>2003</v>
      </c>
      <c r="C12400" s="3">
        <v>964</v>
      </c>
      <c r="D12400" s="3">
        <v>5.5235713999999998</v>
      </c>
      <c r="E12400" s="3">
        <v>-1.9641093000000001</v>
      </c>
      <c r="F12400" s="3">
        <v>41.541995999999997</v>
      </c>
      <c r="G12400" s="3">
        <v>3.838095</v>
      </c>
    </row>
    <row r="12401" spans="1:7">
      <c r="A12401" s="3" t="s">
        <v>75</v>
      </c>
      <c r="B12401" s="3">
        <v>2003</v>
      </c>
      <c r="C12401" s="3">
        <v>964</v>
      </c>
      <c r="D12401" s="3">
        <v>5.4150909</v>
      </c>
      <c r="E12401" s="3">
        <v>-1.9641093000000001</v>
      </c>
      <c r="F12401" s="3">
        <v>41.541995999999997</v>
      </c>
      <c r="G12401" s="3">
        <v>3.838095</v>
      </c>
    </row>
    <row r="12402" spans="1:7">
      <c r="A12402" s="3" t="s">
        <v>75</v>
      </c>
      <c r="B12402" s="3">
        <v>2003</v>
      </c>
      <c r="C12402" s="3">
        <v>964</v>
      </c>
      <c r="D12402" s="3">
        <v>5.1337273000000003</v>
      </c>
      <c r="E12402" s="3">
        <v>-1.9641093000000001</v>
      </c>
      <c r="F12402" s="3">
        <v>41.541995999999997</v>
      </c>
      <c r="G12402" s="3">
        <v>3.7863639999999998</v>
      </c>
    </row>
    <row r="12403" spans="1:7">
      <c r="A12403" s="3" t="s">
        <v>75</v>
      </c>
      <c r="B12403" s="3">
        <v>2003</v>
      </c>
      <c r="C12403" s="3">
        <v>964</v>
      </c>
      <c r="D12403" s="3">
        <v>5.0329047999999998</v>
      </c>
      <c r="E12403" s="3">
        <v>-1.9641093000000001</v>
      </c>
      <c r="F12403" s="3">
        <v>41.541995999999997</v>
      </c>
      <c r="G12403" s="3">
        <v>3.7863639999999998</v>
      </c>
    </row>
    <row r="12404" spans="1:7">
      <c r="A12404" s="3" t="s">
        <v>75</v>
      </c>
      <c r="B12404" s="3">
        <v>2003</v>
      </c>
      <c r="C12404" s="3">
        <v>964</v>
      </c>
      <c r="D12404" s="3">
        <v>5.3596956999999996</v>
      </c>
      <c r="E12404" s="3">
        <v>-1.9641093000000001</v>
      </c>
      <c r="F12404" s="3">
        <v>41.541995999999997</v>
      </c>
      <c r="G12404" s="3">
        <v>3.8130440000000001</v>
      </c>
    </row>
    <row r="12405" spans="1:7">
      <c r="A12405" s="3" t="s">
        <v>75</v>
      </c>
      <c r="B12405" s="3">
        <v>2003</v>
      </c>
      <c r="C12405" s="3">
        <v>964</v>
      </c>
      <c r="D12405" s="3">
        <v>5.6108570999999996</v>
      </c>
      <c r="E12405" s="3">
        <v>-1.9641093000000001</v>
      </c>
      <c r="F12405" s="3">
        <v>41.541995999999997</v>
      </c>
      <c r="G12405" s="3">
        <v>3.8130440000000001</v>
      </c>
    </row>
    <row r="12406" spans="1:7">
      <c r="A12406" s="3" t="s">
        <v>75</v>
      </c>
      <c r="B12406" s="3">
        <v>2003</v>
      </c>
      <c r="C12406" s="3">
        <v>964</v>
      </c>
      <c r="D12406" s="3">
        <v>5.9264545000000002</v>
      </c>
      <c r="E12406" s="3">
        <v>-1.9641093000000001</v>
      </c>
      <c r="F12406" s="3">
        <v>41.541995999999997</v>
      </c>
      <c r="G12406" s="3">
        <v>4.125</v>
      </c>
    </row>
    <row r="12407" spans="1:7">
      <c r="A12407" s="3" t="s">
        <v>75</v>
      </c>
      <c r="B12407" s="3">
        <v>2003</v>
      </c>
      <c r="C12407" s="3">
        <v>964</v>
      </c>
      <c r="D12407" s="3">
        <v>6.3494783000000004</v>
      </c>
      <c r="E12407" s="3">
        <v>-1.9641093000000001</v>
      </c>
      <c r="F12407" s="3">
        <v>41.541995999999997</v>
      </c>
      <c r="G12407" s="3">
        <v>4.125</v>
      </c>
    </row>
    <row r="12408" spans="1:7">
      <c r="A12408" s="3" t="s">
        <v>75</v>
      </c>
      <c r="B12408" s="3">
        <v>2003</v>
      </c>
      <c r="C12408" s="3">
        <v>964</v>
      </c>
      <c r="D12408" s="3">
        <v>6.8960499999999998</v>
      </c>
      <c r="E12408" s="3">
        <v>-1.9641093000000001</v>
      </c>
      <c r="F12408" s="3">
        <v>41.541995999999997</v>
      </c>
      <c r="G12408" s="3">
        <v>4.3478260000000004</v>
      </c>
    </row>
    <row r="12409" spans="1:7">
      <c r="A12409" s="3" t="s">
        <v>75</v>
      </c>
      <c r="B12409" s="3">
        <v>2003</v>
      </c>
      <c r="C12409" s="3">
        <v>964</v>
      </c>
      <c r="D12409" s="3">
        <v>6.7410870000000003</v>
      </c>
      <c r="E12409" s="3">
        <v>-1.9641093000000001</v>
      </c>
      <c r="F12409" s="3">
        <v>41.541995999999997</v>
      </c>
      <c r="G12409" s="3">
        <v>4.3478260000000004</v>
      </c>
    </row>
    <row r="12410" spans="1:7">
      <c r="A12410" s="3" t="s">
        <v>75</v>
      </c>
      <c r="B12410" s="3">
        <v>2004</v>
      </c>
      <c r="C12410" s="3">
        <v>964</v>
      </c>
      <c r="D12410" s="3">
        <v>6.6751364000000004</v>
      </c>
      <c r="E12410" s="3">
        <v>-3.1143239</v>
      </c>
      <c r="F12410" s="3">
        <v>46.366287</v>
      </c>
      <c r="G12410" s="3">
        <v>4.678261</v>
      </c>
    </row>
    <row r="12411" spans="1:7">
      <c r="A12411" s="3" t="s">
        <v>75</v>
      </c>
      <c r="B12411" s="3">
        <v>2004</v>
      </c>
      <c r="C12411" s="3">
        <v>964</v>
      </c>
      <c r="D12411" s="3">
        <v>6.8220000000000001</v>
      </c>
      <c r="E12411" s="3">
        <v>-3.1143239</v>
      </c>
      <c r="F12411" s="3">
        <v>46.366287</v>
      </c>
      <c r="G12411" s="3">
        <v>4.678261</v>
      </c>
    </row>
    <row r="12412" spans="1:7">
      <c r="A12412" s="3" t="s">
        <v>75</v>
      </c>
      <c r="B12412" s="3">
        <v>2004</v>
      </c>
      <c r="C12412" s="3">
        <v>964</v>
      </c>
      <c r="D12412" s="3">
        <v>6.6609129999999999</v>
      </c>
      <c r="E12412" s="3">
        <v>-3.1143239</v>
      </c>
      <c r="F12412" s="3">
        <v>46.366287</v>
      </c>
      <c r="G12412" s="3">
        <v>4.6829840000000003</v>
      </c>
    </row>
    <row r="12413" spans="1:7">
      <c r="A12413" s="3" t="s">
        <v>75</v>
      </c>
      <c r="B12413" s="3">
        <v>2004</v>
      </c>
      <c r="C12413" s="3">
        <v>964</v>
      </c>
      <c r="D12413" s="3">
        <v>7.0000454999999997</v>
      </c>
      <c r="E12413" s="3">
        <v>-3.1143239</v>
      </c>
      <c r="F12413" s="3">
        <v>46.366287</v>
      </c>
      <c r="G12413" s="3">
        <v>4.6829840000000003</v>
      </c>
    </row>
    <row r="12414" spans="1:7">
      <c r="A12414" s="3" t="s">
        <v>75</v>
      </c>
      <c r="B12414" s="3">
        <v>2004</v>
      </c>
      <c r="C12414" s="3">
        <v>964</v>
      </c>
      <c r="D12414" s="3">
        <v>7.3198571000000001</v>
      </c>
      <c r="E12414" s="3">
        <v>-3.1143239</v>
      </c>
      <c r="F12414" s="3">
        <v>46.366287</v>
      </c>
      <c r="G12414" s="3">
        <v>5.0023530000000003</v>
      </c>
    </row>
    <row r="12415" spans="1:7">
      <c r="A12415" s="3" t="s">
        <v>75</v>
      </c>
      <c r="B12415" s="3">
        <v>2004</v>
      </c>
      <c r="C12415" s="3">
        <v>964</v>
      </c>
      <c r="D12415" s="3">
        <v>7.2797726999999997</v>
      </c>
      <c r="E12415" s="3">
        <v>-3.1143239</v>
      </c>
      <c r="F12415" s="3">
        <v>46.366287</v>
      </c>
      <c r="G12415" s="3">
        <v>5.0023530000000003</v>
      </c>
    </row>
    <row r="12416" spans="1:7">
      <c r="A12416" s="3" t="s">
        <v>75</v>
      </c>
      <c r="B12416" s="3">
        <v>2004</v>
      </c>
      <c r="C12416" s="3">
        <v>964</v>
      </c>
      <c r="D12416" s="3">
        <v>7.4441818</v>
      </c>
      <c r="E12416" s="3">
        <v>-3.1143239</v>
      </c>
      <c r="F12416" s="3">
        <v>46.366287</v>
      </c>
      <c r="G12416" s="3">
        <v>5.0722610000000001</v>
      </c>
    </row>
    <row r="12417" spans="1:8">
      <c r="A12417" s="3" t="s">
        <v>75</v>
      </c>
      <c r="B12417" s="3">
        <v>2004</v>
      </c>
      <c r="C12417" s="3">
        <v>964</v>
      </c>
      <c r="D12417" s="3">
        <v>7.3558636000000002</v>
      </c>
      <c r="E12417" s="3">
        <v>-3.1143239</v>
      </c>
      <c r="F12417" s="3">
        <v>46.366287</v>
      </c>
      <c r="G12417" s="3">
        <v>5.0722610000000001</v>
      </c>
    </row>
    <row r="12418" spans="1:8">
      <c r="A12418" s="3" t="s">
        <v>75</v>
      </c>
      <c r="B12418" s="3">
        <v>2004</v>
      </c>
      <c r="C12418" s="3">
        <v>964</v>
      </c>
      <c r="D12418" s="3">
        <v>6.9663636000000002</v>
      </c>
      <c r="E12418" s="3">
        <v>-3.1143239</v>
      </c>
      <c r="F12418" s="3">
        <v>46.366287</v>
      </c>
      <c r="G12418" s="3">
        <v>5.0475269999999997</v>
      </c>
    </row>
    <row r="12419" spans="1:8">
      <c r="A12419" s="3" t="s">
        <v>75</v>
      </c>
      <c r="B12419" s="3">
        <v>2004</v>
      </c>
      <c r="C12419" s="3">
        <v>964</v>
      </c>
      <c r="D12419" s="3">
        <v>6.7798094999999998</v>
      </c>
      <c r="E12419" s="3">
        <v>-3.1143239</v>
      </c>
      <c r="F12419" s="3">
        <v>46.366287</v>
      </c>
      <c r="G12419" s="3">
        <v>5.0475269999999997</v>
      </c>
    </row>
    <row r="12420" spans="1:8">
      <c r="A12420" s="3" t="s">
        <v>75</v>
      </c>
      <c r="B12420" s="3">
        <v>2004</v>
      </c>
      <c r="C12420" s="3">
        <v>964</v>
      </c>
      <c r="D12420" s="3">
        <v>6.4686364000000003</v>
      </c>
      <c r="E12420" s="3">
        <v>-3.1143239</v>
      </c>
      <c r="F12420" s="3">
        <v>46.366287</v>
      </c>
      <c r="G12420" s="3">
        <v>4.8713600000000001</v>
      </c>
    </row>
    <row r="12421" spans="1:8">
      <c r="A12421" s="3" t="s">
        <v>75</v>
      </c>
      <c r="B12421" s="3">
        <v>2004</v>
      </c>
      <c r="C12421" s="3">
        <v>964</v>
      </c>
      <c r="D12421" s="3">
        <v>6.0049999999999999</v>
      </c>
      <c r="E12421" s="3">
        <v>-3.1143239</v>
      </c>
      <c r="F12421" s="3">
        <v>46.366287</v>
      </c>
      <c r="G12421" s="3">
        <v>4.8713600000000001</v>
      </c>
    </row>
    <row r="12422" spans="1:8">
      <c r="A12422" s="3" t="s">
        <v>75</v>
      </c>
      <c r="B12422" s="3">
        <v>2005</v>
      </c>
      <c r="C12422" s="3">
        <v>964</v>
      </c>
      <c r="D12422" s="3">
        <v>5.9653333000000002</v>
      </c>
      <c r="E12422" s="3">
        <v>-2.3502375999999998</v>
      </c>
      <c r="F12422" s="3">
        <v>45.137225999999998</v>
      </c>
      <c r="G12422" s="3">
        <v>4.6467840000000002</v>
      </c>
      <c r="H12422" s="3">
        <v>0.447519</v>
      </c>
    </row>
    <row r="12423" spans="1:8">
      <c r="A12423" s="3" t="s">
        <v>75</v>
      </c>
      <c r="B12423" s="3">
        <v>2005</v>
      </c>
      <c r="C12423" s="3">
        <v>964</v>
      </c>
      <c r="D12423" s="3">
        <v>5.7145999999999999</v>
      </c>
      <c r="E12423" s="3">
        <v>-2.3502375999999998</v>
      </c>
      <c r="F12423" s="3">
        <v>45.137225999999998</v>
      </c>
      <c r="G12423" s="3">
        <v>4.6467840000000002</v>
      </c>
      <c r="H12423" s="3">
        <v>-0.27591379999999999</v>
      </c>
    </row>
    <row r="12424" spans="1:8">
      <c r="A12424" s="3" t="s">
        <v>75</v>
      </c>
      <c r="B12424" s="3">
        <v>2005</v>
      </c>
      <c r="C12424" s="3">
        <v>964</v>
      </c>
      <c r="D12424" s="3">
        <v>5.5667825999999998</v>
      </c>
      <c r="E12424" s="3">
        <v>-2.3502375999999998</v>
      </c>
      <c r="F12424" s="3">
        <v>45.137225999999998</v>
      </c>
      <c r="G12424" s="3">
        <v>4.6746340000000002</v>
      </c>
      <c r="H12424" s="3">
        <v>-0.27591379999999999</v>
      </c>
    </row>
    <row r="12425" spans="1:8">
      <c r="A12425" s="3" t="s">
        <v>75</v>
      </c>
      <c r="B12425" s="3">
        <v>2005</v>
      </c>
      <c r="C12425" s="3">
        <v>964</v>
      </c>
      <c r="D12425" s="3">
        <v>5.4912856999999997</v>
      </c>
      <c r="E12425" s="3">
        <v>-2.3502375999999998</v>
      </c>
      <c r="F12425" s="3">
        <v>45.137225999999998</v>
      </c>
      <c r="G12425" s="3">
        <v>4.6746340000000002</v>
      </c>
      <c r="H12425" s="3">
        <v>-0.1012088</v>
      </c>
    </row>
    <row r="12426" spans="1:8">
      <c r="A12426" s="3" t="s">
        <v>75</v>
      </c>
      <c r="B12426" s="3">
        <v>2005</v>
      </c>
      <c r="C12426" s="3">
        <v>964</v>
      </c>
      <c r="D12426" s="3">
        <v>5.3625908999999998</v>
      </c>
      <c r="E12426" s="3">
        <v>-2.3502375999999998</v>
      </c>
      <c r="F12426" s="3">
        <v>45.137225999999998</v>
      </c>
      <c r="G12426" s="3">
        <v>4.6472410000000002</v>
      </c>
      <c r="H12426" s="3">
        <v>-0.1012088</v>
      </c>
    </row>
    <row r="12427" spans="1:8">
      <c r="A12427" s="3" t="s">
        <v>75</v>
      </c>
      <c r="B12427" s="3">
        <v>2005</v>
      </c>
      <c r="C12427" s="3">
        <v>964</v>
      </c>
      <c r="D12427" s="3">
        <v>4.9061364000000003</v>
      </c>
      <c r="E12427" s="3">
        <v>-2.3502375999999998</v>
      </c>
      <c r="F12427" s="3">
        <v>45.137225999999998</v>
      </c>
      <c r="G12427" s="3">
        <v>4.6472410000000002</v>
      </c>
      <c r="H12427" s="3">
        <v>0.20454929999999999</v>
      </c>
    </row>
    <row r="12428" spans="1:8">
      <c r="A12428" s="3" t="s">
        <v>75</v>
      </c>
      <c r="B12428" s="3">
        <v>2005</v>
      </c>
      <c r="C12428" s="3">
        <v>964</v>
      </c>
      <c r="D12428" s="3">
        <v>4.7264286000000002</v>
      </c>
      <c r="E12428" s="3">
        <v>-2.3502375999999998</v>
      </c>
      <c r="F12428" s="3">
        <v>45.137225999999998</v>
      </c>
      <c r="G12428" s="3">
        <v>4.43588</v>
      </c>
      <c r="H12428" s="3">
        <v>0.20454929999999999</v>
      </c>
    </row>
    <row r="12429" spans="1:8">
      <c r="A12429" s="3" t="s">
        <v>75</v>
      </c>
      <c r="B12429" s="3">
        <v>2005</v>
      </c>
      <c r="C12429" s="3">
        <v>964</v>
      </c>
      <c r="D12429" s="3">
        <v>4.8841739000000004</v>
      </c>
      <c r="E12429" s="3">
        <v>-2.3502375999999998</v>
      </c>
      <c r="F12429" s="3">
        <v>45.137225999999998</v>
      </c>
      <c r="G12429" s="3">
        <v>4.43588</v>
      </c>
      <c r="H12429" s="3">
        <v>0.61485420000000002</v>
      </c>
    </row>
    <row r="12430" spans="1:8">
      <c r="A12430" s="3" t="s">
        <v>75</v>
      </c>
      <c r="B12430" s="3">
        <v>2005</v>
      </c>
      <c r="C12430" s="3">
        <v>964</v>
      </c>
      <c r="D12430" s="3">
        <v>4.5801363999999998</v>
      </c>
      <c r="E12430" s="3">
        <v>-2.3502375999999998</v>
      </c>
      <c r="F12430" s="3">
        <v>45.137225999999998</v>
      </c>
      <c r="G12430" s="3">
        <v>4.4099269999999997</v>
      </c>
      <c r="H12430" s="3">
        <v>0.55652100000000004</v>
      </c>
    </row>
    <row r="12431" spans="1:8">
      <c r="A12431" s="3" t="s">
        <v>75</v>
      </c>
      <c r="B12431" s="3">
        <v>2005</v>
      </c>
      <c r="C12431" s="3">
        <v>964</v>
      </c>
      <c r="D12431" s="3">
        <v>4.9089999999999998</v>
      </c>
      <c r="E12431" s="3">
        <v>-2.3502375999999998</v>
      </c>
      <c r="F12431" s="3">
        <v>45.137225999999998</v>
      </c>
      <c r="G12431" s="3">
        <v>4.4099269999999997</v>
      </c>
      <c r="H12431" s="3">
        <v>0.8957695</v>
      </c>
    </row>
    <row r="12432" spans="1:8">
      <c r="A12432" s="3" t="s">
        <v>75</v>
      </c>
      <c r="B12432" s="3">
        <v>2005</v>
      </c>
      <c r="C12432" s="3">
        <v>964</v>
      </c>
      <c r="D12432" s="3">
        <v>5.3838182000000003</v>
      </c>
      <c r="E12432" s="3">
        <v>-2.3502375999999998</v>
      </c>
      <c r="F12432" s="3">
        <v>45.137225999999998</v>
      </c>
      <c r="G12432" s="3">
        <v>4.3358949999999998</v>
      </c>
      <c r="H12432" s="3">
        <v>0.8957695</v>
      </c>
    </row>
    <row r="12433" spans="1:8">
      <c r="A12433" s="3" t="s">
        <v>75</v>
      </c>
      <c r="B12433" s="3">
        <v>2005</v>
      </c>
      <c r="C12433" s="3">
        <v>964</v>
      </c>
      <c r="D12433" s="3">
        <v>5.1500909000000004</v>
      </c>
      <c r="E12433" s="3">
        <v>-2.3502375999999998</v>
      </c>
      <c r="F12433" s="3">
        <v>45.137225999999998</v>
      </c>
      <c r="G12433" s="3">
        <v>4.3358949999999998</v>
      </c>
      <c r="H12433" s="3">
        <v>0.93253830000000004</v>
      </c>
    </row>
    <row r="12434" spans="1:8">
      <c r="A12434" s="3" t="s">
        <v>75</v>
      </c>
      <c r="B12434" s="3">
        <v>2006</v>
      </c>
      <c r="C12434" s="3">
        <v>964</v>
      </c>
      <c r="D12434" s="3">
        <v>4.9498182000000002</v>
      </c>
      <c r="E12434" s="3">
        <v>-1.5076368</v>
      </c>
      <c r="F12434" s="3">
        <v>46.603821000000003</v>
      </c>
      <c r="G12434" s="3">
        <v>4.5130410000000003</v>
      </c>
      <c r="H12434" s="3">
        <v>0.93253830000000004</v>
      </c>
    </row>
    <row r="12435" spans="1:8">
      <c r="A12435" s="3" t="s">
        <v>75</v>
      </c>
      <c r="B12435" s="3">
        <v>2006</v>
      </c>
      <c r="C12435" s="3">
        <v>964</v>
      </c>
      <c r="D12435" s="3">
        <v>4.7973499999999998</v>
      </c>
      <c r="E12435" s="3">
        <v>-1.5076368</v>
      </c>
      <c r="F12435" s="3">
        <v>46.603821000000003</v>
      </c>
      <c r="G12435" s="3">
        <v>4.5130410000000003</v>
      </c>
      <c r="H12435" s="3">
        <v>0.87135589999999996</v>
      </c>
    </row>
    <row r="12436" spans="1:8">
      <c r="A12436" s="3" t="s">
        <v>75</v>
      </c>
      <c r="B12436" s="3">
        <v>2006</v>
      </c>
      <c r="C12436" s="3">
        <v>964</v>
      </c>
      <c r="D12436" s="3">
        <v>4.7892174000000001</v>
      </c>
      <c r="E12436" s="3">
        <v>-1.5076368</v>
      </c>
      <c r="F12436" s="3">
        <v>46.603821000000003</v>
      </c>
      <c r="G12436" s="3">
        <v>4.5763109999999996</v>
      </c>
      <c r="H12436" s="3">
        <v>0.87135589999999996</v>
      </c>
    </row>
    <row r="12437" spans="1:8">
      <c r="A12437" s="3" t="s">
        <v>75</v>
      </c>
      <c r="B12437" s="3">
        <v>2006</v>
      </c>
      <c r="C12437" s="3">
        <v>964</v>
      </c>
      <c r="D12437" s="3">
        <v>5.0324</v>
      </c>
      <c r="E12437" s="3">
        <v>-1.5076368</v>
      </c>
      <c r="F12437" s="3">
        <v>46.603821000000003</v>
      </c>
      <c r="G12437" s="3">
        <v>4.5763109999999996</v>
      </c>
      <c r="H12437" s="3">
        <v>1.0607310000000001</v>
      </c>
    </row>
    <row r="12438" spans="1:8">
      <c r="A12438" s="3" t="s">
        <v>75</v>
      </c>
      <c r="B12438" s="3">
        <v>2006</v>
      </c>
      <c r="C12438" s="3">
        <v>964</v>
      </c>
      <c r="D12438" s="3">
        <v>5.2603477999999999</v>
      </c>
      <c r="E12438" s="3">
        <v>-1.5076368</v>
      </c>
      <c r="F12438" s="3">
        <v>46.603821000000003</v>
      </c>
      <c r="G12438" s="3">
        <v>4.6459659999999996</v>
      </c>
      <c r="H12438" s="3">
        <v>1.0607310000000001</v>
      </c>
    </row>
    <row r="12439" spans="1:8">
      <c r="A12439" s="3" t="s">
        <v>75</v>
      </c>
      <c r="B12439" s="3">
        <v>2006</v>
      </c>
      <c r="C12439" s="3">
        <v>964</v>
      </c>
      <c r="D12439" s="3">
        <v>5.5474091000000003</v>
      </c>
      <c r="E12439" s="3">
        <v>-1.5076368</v>
      </c>
      <c r="F12439" s="3">
        <v>46.603821000000003</v>
      </c>
      <c r="G12439" s="3">
        <v>4.6459659999999996</v>
      </c>
      <c r="H12439" s="3">
        <v>1.0659719999999999</v>
      </c>
    </row>
    <row r="12440" spans="1:8">
      <c r="A12440" s="3" t="s">
        <v>75</v>
      </c>
      <c r="B12440" s="3">
        <v>2006</v>
      </c>
      <c r="C12440" s="3">
        <v>964</v>
      </c>
      <c r="D12440" s="3">
        <v>5.5629999999999997</v>
      </c>
      <c r="E12440" s="3">
        <v>-1.5076368</v>
      </c>
      <c r="F12440" s="3">
        <v>46.603821000000003</v>
      </c>
      <c r="G12440" s="3">
        <v>4.7257199999999999</v>
      </c>
      <c r="H12440" s="3">
        <v>1.0659719999999999</v>
      </c>
    </row>
    <row r="12441" spans="1:8">
      <c r="A12441" s="3" t="s">
        <v>75</v>
      </c>
      <c r="B12441" s="3">
        <v>2006</v>
      </c>
      <c r="C12441" s="3">
        <v>964</v>
      </c>
      <c r="D12441" s="3">
        <v>5.6227825999999999</v>
      </c>
      <c r="E12441" s="3">
        <v>-1.5076368</v>
      </c>
      <c r="F12441" s="3">
        <v>46.603821000000003</v>
      </c>
      <c r="G12441" s="3">
        <v>4.7257199999999999</v>
      </c>
      <c r="H12441" s="3">
        <v>0.92534740000000004</v>
      </c>
    </row>
    <row r="12442" spans="1:8">
      <c r="A12442" s="3" t="s">
        <v>75</v>
      </c>
      <c r="B12442" s="3">
        <v>2006</v>
      </c>
      <c r="C12442" s="3">
        <v>964</v>
      </c>
      <c r="D12442" s="3">
        <v>5.4916666999999997</v>
      </c>
      <c r="E12442" s="3">
        <v>-1.5076368</v>
      </c>
      <c r="F12442" s="3">
        <v>46.603821000000003</v>
      </c>
      <c r="G12442" s="3">
        <v>4.8468499999999999</v>
      </c>
      <c r="H12442" s="3">
        <v>0.92534740000000004</v>
      </c>
    </row>
    <row r="12443" spans="1:8">
      <c r="A12443" s="3" t="s">
        <v>75</v>
      </c>
      <c r="B12443" s="3">
        <v>2006</v>
      </c>
      <c r="C12443" s="3">
        <v>964</v>
      </c>
      <c r="D12443" s="3">
        <v>5.4090908999999998</v>
      </c>
      <c r="E12443" s="3">
        <v>-1.5076368</v>
      </c>
      <c r="F12443" s="3">
        <v>46.603821000000003</v>
      </c>
      <c r="G12443" s="3">
        <v>4.8468499999999999</v>
      </c>
      <c r="H12443" s="3">
        <v>0.90671869999999999</v>
      </c>
    </row>
    <row r="12444" spans="1:8">
      <c r="A12444" s="3" t="s">
        <v>75</v>
      </c>
      <c r="B12444" s="3">
        <v>2006</v>
      </c>
      <c r="C12444" s="3">
        <v>964</v>
      </c>
      <c r="D12444" s="3">
        <v>5.2078635999999996</v>
      </c>
      <c r="E12444" s="3">
        <v>-1.5076368</v>
      </c>
      <c r="F12444" s="3">
        <v>46.603821000000003</v>
      </c>
      <c r="G12444" s="3">
        <v>4.8597260000000002</v>
      </c>
      <c r="H12444" s="3">
        <v>0.90671869999999999</v>
      </c>
    </row>
    <row r="12445" spans="1:8">
      <c r="A12445" s="3" t="s">
        <v>75</v>
      </c>
      <c r="B12445" s="3">
        <v>2006</v>
      </c>
      <c r="C12445" s="3">
        <v>964</v>
      </c>
      <c r="D12445" s="3">
        <v>5.1409048000000004</v>
      </c>
      <c r="E12445" s="3">
        <v>-1.5076368</v>
      </c>
      <c r="F12445" s="3">
        <v>46.603821000000003</v>
      </c>
      <c r="G12445" s="3">
        <v>4.8597260000000002</v>
      </c>
      <c r="H12445" s="3">
        <v>-1.077618</v>
      </c>
    </row>
    <row r="12446" spans="1:8">
      <c r="A12446" s="3" t="s">
        <v>75</v>
      </c>
      <c r="B12446" s="3">
        <v>2007</v>
      </c>
      <c r="C12446" s="3">
        <v>964</v>
      </c>
      <c r="D12446" s="3">
        <v>5.1714348000000001</v>
      </c>
      <c r="E12446" s="3">
        <v>-1.1948076000000001</v>
      </c>
      <c r="F12446" s="3">
        <v>47.27129</v>
      </c>
      <c r="G12446" s="3">
        <v>4.9830779999999999</v>
      </c>
      <c r="H12446" s="3">
        <v>-1.077618</v>
      </c>
    </row>
    <row r="12447" spans="1:8">
      <c r="A12447" s="3" t="s">
        <v>75</v>
      </c>
      <c r="B12447" s="3">
        <v>2007</v>
      </c>
      <c r="C12447" s="3">
        <v>964</v>
      </c>
      <c r="D12447" s="3">
        <v>5.1888500000000004</v>
      </c>
      <c r="E12447" s="3">
        <v>-1.1948076000000001</v>
      </c>
      <c r="F12447" s="3">
        <v>47.27129</v>
      </c>
      <c r="G12447" s="3">
        <v>4.9830779999999999</v>
      </c>
      <c r="H12447" s="3">
        <v>-1.870001</v>
      </c>
    </row>
    <row r="12448" spans="1:8">
      <c r="A12448" s="3" t="s">
        <v>75</v>
      </c>
      <c r="B12448" s="3">
        <v>2007</v>
      </c>
      <c r="C12448" s="3">
        <v>964</v>
      </c>
      <c r="D12448" s="3">
        <v>5.1932726999999996</v>
      </c>
      <c r="E12448" s="3">
        <v>-1.1948076000000001</v>
      </c>
      <c r="F12448" s="3">
        <v>47.27129</v>
      </c>
      <c r="G12448" s="3">
        <v>5.167122</v>
      </c>
      <c r="H12448" s="3">
        <v>-1.870001</v>
      </c>
    </row>
    <row r="12449" spans="1:8">
      <c r="A12449" s="3" t="s">
        <v>75</v>
      </c>
      <c r="B12449" s="3">
        <v>2007</v>
      </c>
      <c r="C12449" s="3">
        <v>964</v>
      </c>
      <c r="D12449" s="3">
        <v>5.2815713999999998</v>
      </c>
      <c r="E12449" s="3">
        <v>-1.1948076000000001</v>
      </c>
      <c r="F12449" s="3">
        <v>47.27129</v>
      </c>
      <c r="G12449" s="3">
        <v>5.167122</v>
      </c>
      <c r="H12449" s="3">
        <v>-1.9733529999999999</v>
      </c>
    </row>
    <row r="12450" spans="1:8">
      <c r="A12450" s="3" t="s">
        <v>75</v>
      </c>
      <c r="B12450" s="3">
        <v>2007</v>
      </c>
      <c r="C12450" s="3">
        <v>964</v>
      </c>
      <c r="D12450" s="3">
        <v>5.2991739000000004</v>
      </c>
      <c r="E12450" s="3">
        <v>-1.1948076000000001</v>
      </c>
      <c r="F12450" s="3">
        <v>47.27129</v>
      </c>
      <c r="G12450" s="3">
        <v>5.2050679999999998</v>
      </c>
      <c r="H12450" s="3">
        <v>-1.9733529999999999</v>
      </c>
    </row>
    <row r="12451" spans="1:8">
      <c r="A12451" s="3" t="s">
        <v>75</v>
      </c>
      <c r="B12451" s="3">
        <v>2007</v>
      </c>
      <c r="C12451" s="3">
        <v>964</v>
      </c>
      <c r="D12451" s="3">
        <v>5.5188571</v>
      </c>
      <c r="E12451" s="3">
        <v>-1.1948076000000001</v>
      </c>
      <c r="F12451" s="3">
        <v>47.27129</v>
      </c>
      <c r="G12451" s="3">
        <v>5.3539539999999999</v>
      </c>
      <c r="H12451" s="3">
        <v>-1.909195</v>
      </c>
    </row>
    <row r="12452" spans="1:8">
      <c r="A12452" s="3" t="s">
        <v>75</v>
      </c>
      <c r="B12452" s="3">
        <v>2007</v>
      </c>
      <c r="C12452" s="3">
        <v>964</v>
      </c>
      <c r="D12452" s="3">
        <v>5.6049091000000004</v>
      </c>
      <c r="E12452" s="3">
        <v>-1.1948076000000001</v>
      </c>
      <c r="F12452" s="3">
        <v>47.27129</v>
      </c>
      <c r="G12452" s="3">
        <v>5.5006659999999998</v>
      </c>
      <c r="H12452" s="3">
        <v>-1.999838</v>
      </c>
    </row>
    <row r="12453" spans="1:8">
      <c r="A12453" s="3" t="s">
        <v>75</v>
      </c>
      <c r="B12453" s="3">
        <v>2007</v>
      </c>
      <c r="C12453" s="3">
        <v>964</v>
      </c>
      <c r="D12453" s="3">
        <v>5.6861303999999997</v>
      </c>
      <c r="E12453" s="3">
        <v>-1.1948076000000001</v>
      </c>
      <c r="F12453" s="3">
        <v>47.27129</v>
      </c>
      <c r="G12453" s="3">
        <v>5.5148840000000003</v>
      </c>
      <c r="H12453" s="3">
        <v>-2.0334469999999998</v>
      </c>
    </row>
    <row r="12454" spans="1:8">
      <c r="A12454" s="3" t="s">
        <v>75</v>
      </c>
      <c r="B12454" s="3">
        <v>2007</v>
      </c>
      <c r="C12454" s="3">
        <v>964</v>
      </c>
      <c r="D12454" s="3">
        <v>5.6957000000000004</v>
      </c>
      <c r="E12454" s="3">
        <v>-1.1948076000000001</v>
      </c>
      <c r="F12454" s="3">
        <v>47.27129</v>
      </c>
      <c r="G12454" s="3">
        <v>5.4278690000000003</v>
      </c>
      <c r="H12454" s="3">
        <v>-2.0822059999999998</v>
      </c>
    </row>
    <row r="12455" spans="1:8">
      <c r="A12455" s="3" t="s">
        <v>75</v>
      </c>
      <c r="B12455" s="3">
        <v>2007</v>
      </c>
      <c r="C12455" s="3">
        <v>964</v>
      </c>
      <c r="D12455" s="3">
        <v>5.6448261000000004</v>
      </c>
      <c r="E12455" s="3">
        <v>-1.1948076000000001</v>
      </c>
      <c r="F12455" s="3">
        <v>47.27129</v>
      </c>
      <c r="G12455" s="3">
        <v>5.4562889999999999</v>
      </c>
      <c r="H12455" s="3">
        <v>-2.0756519999999998</v>
      </c>
    </row>
    <row r="12456" spans="1:8">
      <c r="A12456" s="3" t="s">
        <v>75</v>
      </c>
      <c r="B12456" s="3">
        <v>2007</v>
      </c>
      <c r="C12456" s="3">
        <v>964</v>
      </c>
      <c r="D12456" s="3">
        <v>5.6897273000000004</v>
      </c>
      <c r="E12456" s="3">
        <v>-1.1948076000000001</v>
      </c>
      <c r="F12456" s="3">
        <v>47.27129</v>
      </c>
      <c r="G12456" s="3">
        <v>5.4058900000000003</v>
      </c>
      <c r="H12456" s="3">
        <v>-2.055882</v>
      </c>
    </row>
    <row r="12457" spans="1:8">
      <c r="A12457" s="3" t="s">
        <v>75</v>
      </c>
      <c r="B12457" s="3">
        <v>2007</v>
      </c>
      <c r="C12457" s="3">
        <v>964</v>
      </c>
      <c r="D12457" s="3">
        <v>5.8647619000000004</v>
      </c>
      <c r="E12457" s="3">
        <v>-1.1948076000000001</v>
      </c>
      <c r="F12457" s="3">
        <v>47.27129</v>
      </c>
      <c r="G12457" s="3">
        <v>5.4571540000000001</v>
      </c>
      <c r="H12457" s="3">
        <v>-2.5896720000000002</v>
      </c>
    </row>
    <row r="12458" spans="1:8">
      <c r="A12458" s="3" t="s">
        <v>75</v>
      </c>
      <c r="B12458" s="3">
        <v>2008</v>
      </c>
      <c r="C12458" s="3">
        <v>964</v>
      </c>
      <c r="D12458" s="3">
        <v>5.8243913000000003</v>
      </c>
      <c r="E12458" s="3">
        <v>0.32488939</v>
      </c>
      <c r="F12458" s="3">
        <v>44.499400999999999</v>
      </c>
      <c r="G12458" s="3">
        <v>4.949649</v>
      </c>
      <c r="H12458" s="3">
        <v>-2.6116760000000001</v>
      </c>
    </row>
    <row r="12459" spans="1:8">
      <c r="A12459" s="3" t="s">
        <v>75</v>
      </c>
      <c r="B12459" s="3">
        <v>2008</v>
      </c>
      <c r="C12459" s="3">
        <v>964</v>
      </c>
      <c r="D12459" s="3">
        <v>5.8219048000000004</v>
      </c>
      <c r="E12459" s="3">
        <v>0.32488939</v>
      </c>
      <c r="F12459" s="3">
        <v>44.499400999999999</v>
      </c>
      <c r="G12459" s="3">
        <v>4.9134180000000001</v>
      </c>
      <c r="H12459" s="3">
        <v>-2.3869199999999999</v>
      </c>
    </row>
    <row r="12460" spans="1:8">
      <c r="A12460" s="3" t="s">
        <v>75</v>
      </c>
      <c r="B12460" s="3">
        <v>2008</v>
      </c>
      <c r="C12460" s="3">
        <v>964</v>
      </c>
      <c r="D12460" s="3">
        <v>5.9827618999999999</v>
      </c>
      <c r="E12460" s="3">
        <v>0.32488939</v>
      </c>
      <c r="F12460" s="3">
        <v>44.499400999999999</v>
      </c>
      <c r="G12460" s="3">
        <v>5.0056330000000004</v>
      </c>
      <c r="H12460" s="3">
        <v>-2.2000649999999999</v>
      </c>
    </row>
    <row r="12461" spans="1:8">
      <c r="A12461" s="3" t="s">
        <v>75</v>
      </c>
      <c r="B12461" s="3">
        <v>2008</v>
      </c>
      <c r="C12461" s="3">
        <v>964</v>
      </c>
      <c r="D12461" s="3">
        <v>5.9944544999999998</v>
      </c>
      <c r="E12461" s="3">
        <v>0.32488939</v>
      </c>
      <c r="F12461" s="3">
        <v>44.499400999999999</v>
      </c>
      <c r="G12461" s="3">
        <v>4.9206089999999998</v>
      </c>
      <c r="H12461" s="3">
        <v>-0.56343370000000004</v>
      </c>
    </row>
    <row r="12462" spans="1:8">
      <c r="A12462" s="3" t="s">
        <v>75</v>
      </c>
      <c r="B12462" s="3">
        <v>2008</v>
      </c>
      <c r="C12462" s="3">
        <v>964</v>
      </c>
      <c r="D12462" s="3">
        <v>6.1078181999999996</v>
      </c>
      <c r="E12462" s="3">
        <v>0.32488939</v>
      </c>
      <c r="F12462" s="3">
        <v>44.499400999999999</v>
      </c>
      <c r="G12462" s="3">
        <v>4.9413629999999999</v>
      </c>
      <c r="H12462" s="3">
        <v>-0.50796470000000005</v>
      </c>
    </row>
    <row r="12463" spans="1:8">
      <c r="A12463" s="3" t="s">
        <v>75</v>
      </c>
      <c r="B12463" s="3">
        <v>2008</v>
      </c>
      <c r="C12463" s="3">
        <v>964</v>
      </c>
      <c r="D12463" s="3">
        <v>6.4228570999999999</v>
      </c>
      <c r="E12463" s="3">
        <v>0.32488939</v>
      </c>
      <c r="F12463" s="3">
        <v>44.499400999999999</v>
      </c>
      <c r="G12463" s="3">
        <v>4.9350310000000004</v>
      </c>
      <c r="H12463" s="3">
        <v>-0.25930550000000002</v>
      </c>
    </row>
    <row r="12464" spans="1:8">
      <c r="A12464" s="3" t="s">
        <v>75</v>
      </c>
      <c r="B12464" s="3">
        <v>2008</v>
      </c>
      <c r="C12464" s="3">
        <v>964</v>
      </c>
      <c r="D12464" s="3">
        <v>6.4505651999999998</v>
      </c>
      <c r="E12464" s="3">
        <v>0.32488939</v>
      </c>
      <c r="F12464" s="3">
        <v>44.499400999999999</v>
      </c>
      <c r="G12464" s="3">
        <v>4.7958809999999996</v>
      </c>
      <c r="H12464" s="3">
        <v>-0.13545389999999999</v>
      </c>
    </row>
    <row r="12465" spans="1:8">
      <c r="A12465" s="3" t="s">
        <v>75</v>
      </c>
      <c r="B12465" s="3">
        <v>2008</v>
      </c>
      <c r="C12465" s="3">
        <v>964</v>
      </c>
      <c r="D12465" s="3">
        <v>6.1106189999999998</v>
      </c>
      <c r="E12465" s="3">
        <v>0.32488939</v>
      </c>
      <c r="F12465" s="3">
        <v>44.499400999999999</v>
      </c>
      <c r="G12465" s="3">
        <v>4.6529829999999999</v>
      </c>
      <c r="H12465" s="3">
        <v>-6.0403699999999998E-2</v>
      </c>
    </row>
    <row r="12466" spans="1:8">
      <c r="A12466" s="3" t="s">
        <v>75</v>
      </c>
      <c r="B12466" s="3">
        <v>2008</v>
      </c>
      <c r="C12466" s="3">
        <v>964</v>
      </c>
      <c r="D12466" s="3">
        <v>5.8872273000000002</v>
      </c>
      <c r="E12466" s="3">
        <v>0.32488939</v>
      </c>
      <c r="F12466" s="3">
        <v>44.499400999999999</v>
      </c>
      <c r="G12466" s="3">
        <v>4.5399430000000001</v>
      </c>
      <c r="H12466" s="3">
        <v>1.5919699999999998E-2</v>
      </c>
    </row>
    <row r="12467" spans="1:8">
      <c r="A12467" s="3" t="s">
        <v>75</v>
      </c>
      <c r="B12467" s="3">
        <v>2008</v>
      </c>
      <c r="C12467" s="3">
        <v>964</v>
      </c>
      <c r="D12467" s="3">
        <v>6.4042608999999997</v>
      </c>
      <c r="E12467" s="3">
        <v>0.32488939</v>
      </c>
      <c r="F12467" s="3">
        <v>44.499400999999999</v>
      </c>
      <c r="G12467" s="3">
        <v>3.9984510000000002</v>
      </c>
      <c r="H12467" s="3">
        <v>3.1348399999999998E-2</v>
      </c>
    </row>
    <row r="12468" spans="1:8">
      <c r="A12468" s="3" t="s">
        <v>75</v>
      </c>
      <c r="B12468" s="3">
        <v>2008</v>
      </c>
      <c r="C12468" s="3">
        <v>964</v>
      </c>
      <c r="D12468" s="3">
        <v>6.3022999999999998</v>
      </c>
      <c r="E12468" s="3">
        <v>0.32488939</v>
      </c>
      <c r="F12468" s="3">
        <v>44.499400999999999</v>
      </c>
      <c r="G12468" s="3">
        <v>3.3808929999999999</v>
      </c>
      <c r="H12468" s="3">
        <v>0.11600679999999999</v>
      </c>
    </row>
    <row r="12469" spans="1:8">
      <c r="A12469" s="3" t="s">
        <v>75</v>
      </c>
      <c r="B12469" s="3">
        <v>2008</v>
      </c>
      <c r="C12469" s="3">
        <v>964</v>
      </c>
      <c r="D12469" s="3">
        <v>5.6035652000000002</v>
      </c>
      <c r="E12469" s="3">
        <v>0.32488939</v>
      </c>
      <c r="F12469" s="3">
        <v>44.499400999999999</v>
      </c>
      <c r="G12469" s="3">
        <v>2.7979289999999999</v>
      </c>
      <c r="H12469" s="3">
        <v>7.9850699999999997E-2</v>
      </c>
    </row>
    <row r="12470" spans="1:8">
      <c r="A12470" s="3" t="s">
        <v>75</v>
      </c>
      <c r="B12470" s="3">
        <v>2009</v>
      </c>
      <c r="C12470" s="3">
        <v>964</v>
      </c>
      <c r="D12470" s="3">
        <v>5.4252273000000004</v>
      </c>
      <c r="E12470" s="3">
        <v>-1.4961225</v>
      </c>
      <c r="F12470" s="3">
        <v>46.734959000000003</v>
      </c>
      <c r="G12470" s="3">
        <v>2.938939</v>
      </c>
      <c r="H12470" s="3">
        <v>-3.1822200000000002E-2</v>
      </c>
    </row>
    <row r="12471" spans="1:8">
      <c r="A12471" s="3" t="s">
        <v>75</v>
      </c>
      <c r="B12471" s="3">
        <v>2009</v>
      </c>
      <c r="C12471" s="3">
        <v>964</v>
      </c>
      <c r="D12471" s="3">
        <v>5.9545500000000002</v>
      </c>
      <c r="E12471" s="3">
        <v>-1.4961225</v>
      </c>
      <c r="F12471" s="3">
        <v>46.734959000000003</v>
      </c>
      <c r="G12471" s="3">
        <v>2.4750779999999999</v>
      </c>
      <c r="H12471" s="3">
        <v>0.53594609999999998</v>
      </c>
    </row>
    <row r="12472" spans="1:8">
      <c r="A12472" s="3" t="s">
        <v>75</v>
      </c>
      <c r="B12472" s="3">
        <v>2009</v>
      </c>
      <c r="C12472" s="3">
        <v>964</v>
      </c>
      <c r="D12472" s="3">
        <v>6.2275909</v>
      </c>
      <c r="E12472" s="3">
        <v>-1.4961225</v>
      </c>
      <c r="F12472" s="3">
        <v>46.734959000000003</v>
      </c>
      <c r="G12472" s="3">
        <v>2.048629</v>
      </c>
      <c r="H12472" s="3">
        <v>0.4505922</v>
      </c>
    </row>
    <row r="12473" spans="1:8">
      <c r="A12473" s="3" t="s">
        <v>75</v>
      </c>
      <c r="B12473" s="3">
        <v>2009</v>
      </c>
      <c r="C12473" s="3">
        <v>964</v>
      </c>
      <c r="D12473" s="3">
        <v>6.1664091000000001</v>
      </c>
      <c r="E12473" s="3">
        <v>-1.4961225</v>
      </c>
      <c r="F12473" s="3">
        <v>46.734959000000003</v>
      </c>
      <c r="G12473" s="3">
        <v>1.901716</v>
      </c>
      <c r="H12473" s="3">
        <v>0.70124810000000004</v>
      </c>
    </row>
    <row r="12474" spans="1:8">
      <c r="A12474" s="3" t="s">
        <v>75</v>
      </c>
      <c r="B12474" s="3">
        <v>2009</v>
      </c>
      <c r="C12474" s="3">
        <v>964</v>
      </c>
      <c r="D12474" s="3">
        <v>6.2925237999999997</v>
      </c>
      <c r="E12474" s="3">
        <v>-1.4961225</v>
      </c>
      <c r="F12474" s="3">
        <v>46.734959000000003</v>
      </c>
      <c r="G12474" s="3">
        <v>1.8266830000000001</v>
      </c>
      <c r="H12474" s="3">
        <v>0.66377149999999996</v>
      </c>
    </row>
    <row r="12475" spans="1:8">
      <c r="A12475" s="3" t="s">
        <v>75</v>
      </c>
      <c r="B12475" s="3">
        <v>2009</v>
      </c>
      <c r="C12475" s="3">
        <v>964</v>
      </c>
      <c r="D12475" s="3">
        <v>6.3292273000000003</v>
      </c>
      <c r="E12475" s="3">
        <v>-1.4961225</v>
      </c>
      <c r="F12475" s="3">
        <v>46.734959000000003</v>
      </c>
      <c r="G12475" s="3">
        <v>1.656865</v>
      </c>
      <c r="H12475" s="3">
        <v>-0.47578740000000003</v>
      </c>
    </row>
    <row r="12476" spans="1:8">
      <c r="A12476" s="3" t="s">
        <v>75</v>
      </c>
      <c r="B12476" s="3">
        <v>2009</v>
      </c>
      <c r="C12476" s="3">
        <v>964</v>
      </c>
      <c r="D12476" s="3">
        <v>6.1996086999999998</v>
      </c>
      <c r="E12476" s="3">
        <v>-1.4961225</v>
      </c>
      <c r="F12476" s="3">
        <v>46.734959000000003</v>
      </c>
      <c r="G12476" s="3">
        <v>1.511827</v>
      </c>
      <c r="H12476" s="3">
        <v>-0.53240299999999996</v>
      </c>
    </row>
    <row r="12477" spans="1:8">
      <c r="A12477" s="3" t="s">
        <v>75</v>
      </c>
      <c r="B12477" s="3">
        <v>2009</v>
      </c>
      <c r="C12477" s="3">
        <v>964</v>
      </c>
      <c r="D12477" s="3">
        <v>6.0832381</v>
      </c>
      <c r="E12477" s="3">
        <v>-1.4961225</v>
      </c>
      <c r="F12477" s="3">
        <v>46.734959000000003</v>
      </c>
      <c r="G12477" s="3">
        <v>1.560592</v>
      </c>
      <c r="H12477" s="3">
        <v>-0.87500169999999999</v>
      </c>
    </row>
    <row r="12478" spans="1:8">
      <c r="A12478" s="3" t="s">
        <v>75</v>
      </c>
      <c r="B12478" s="3">
        <v>2009</v>
      </c>
      <c r="C12478" s="3">
        <v>964</v>
      </c>
      <c r="D12478" s="3">
        <v>6.1544090999999996</v>
      </c>
      <c r="E12478" s="3">
        <v>-1.4961225</v>
      </c>
      <c r="F12478" s="3">
        <v>46.734959000000003</v>
      </c>
      <c r="G12478" s="3">
        <v>1.9292210000000001</v>
      </c>
      <c r="H12478" s="3">
        <v>-0.96107209999999998</v>
      </c>
    </row>
    <row r="12479" spans="1:8">
      <c r="A12479" s="3" t="s">
        <v>75</v>
      </c>
      <c r="B12479" s="3">
        <v>2009</v>
      </c>
      <c r="C12479" s="3">
        <v>964</v>
      </c>
      <c r="D12479" s="3">
        <v>6.1607726999999999</v>
      </c>
      <c r="E12479" s="3">
        <v>-1.4961225</v>
      </c>
      <c r="F12479" s="3">
        <v>46.734959000000003</v>
      </c>
      <c r="G12479" s="3">
        <v>1.9259770000000001</v>
      </c>
      <c r="H12479" s="3">
        <v>-1.925764</v>
      </c>
    </row>
    <row r="12480" spans="1:8">
      <c r="A12480" s="3" t="s">
        <v>75</v>
      </c>
      <c r="B12480" s="3">
        <v>2009</v>
      </c>
      <c r="C12480" s="3">
        <v>964</v>
      </c>
      <c r="D12480" s="3">
        <v>6.1375713999999997</v>
      </c>
      <c r="E12480" s="3">
        <v>-1.4961225</v>
      </c>
      <c r="F12480" s="3">
        <v>46.734959000000003</v>
      </c>
      <c r="G12480" s="3">
        <v>2.1087530000000001</v>
      </c>
      <c r="H12480" s="3">
        <v>-2.633785</v>
      </c>
    </row>
    <row r="12481" spans="1:8">
      <c r="A12481" s="3" t="s">
        <v>75</v>
      </c>
      <c r="B12481" s="3">
        <v>2009</v>
      </c>
      <c r="C12481" s="3">
        <v>964</v>
      </c>
      <c r="D12481" s="3">
        <v>6.2231738999999999</v>
      </c>
      <c r="E12481" s="3">
        <v>-1.4961225</v>
      </c>
      <c r="F12481" s="3">
        <v>46.734959000000003</v>
      </c>
      <c r="G12481" s="3">
        <v>2.4989089999999998</v>
      </c>
      <c r="H12481" s="3">
        <v>-2.6823649999999999</v>
      </c>
    </row>
    <row r="12482" spans="1:8">
      <c r="A12482" s="3" t="s">
        <v>75</v>
      </c>
      <c r="B12482" s="3">
        <v>2010</v>
      </c>
      <c r="C12482" s="3">
        <v>964</v>
      </c>
      <c r="D12482" s="3">
        <v>6.1385714</v>
      </c>
      <c r="E12482" s="3">
        <v>-4.837523</v>
      </c>
      <c r="F12482" s="3">
        <v>49.820903999999999</v>
      </c>
      <c r="G12482" s="3">
        <v>3.302794</v>
      </c>
      <c r="H12482" s="3">
        <v>-2.9075899999999999</v>
      </c>
    </row>
    <row r="12483" spans="1:8">
      <c r="A12483" s="3" t="s">
        <v>75</v>
      </c>
      <c r="B12483" s="3">
        <v>2010</v>
      </c>
      <c r="C12483" s="3">
        <v>964</v>
      </c>
      <c r="D12483" s="3">
        <v>6.1017999999999999</v>
      </c>
      <c r="E12483" s="3">
        <v>-4.837523</v>
      </c>
      <c r="F12483" s="3">
        <v>49.820903999999999</v>
      </c>
      <c r="G12483" s="3">
        <v>3.319623</v>
      </c>
      <c r="H12483" s="3">
        <v>-3.6354039999999999</v>
      </c>
    </row>
    <row r="12484" spans="1:8">
      <c r="A12484" s="3" t="s">
        <v>75</v>
      </c>
      <c r="B12484" s="3">
        <v>2010</v>
      </c>
      <c r="C12484" s="3">
        <v>964</v>
      </c>
      <c r="D12484" s="3">
        <v>5.7259130000000003</v>
      </c>
      <c r="E12484" s="3">
        <v>-4.837523</v>
      </c>
      <c r="F12484" s="3">
        <v>49.820903999999999</v>
      </c>
      <c r="G12484" s="3">
        <v>3.3576730000000001</v>
      </c>
      <c r="H12484" s="3">
        <v>-4.2157999999999996E-3</v>
      </c>
    </row>
    <row r="12485" spans="1:8">
      <c r="A12485" s="3" t="s">
        <v>75</v>
      </c>
      <c r="B12485" s="3">
        <v>2010</v>
      </c>
      <c r="C12485" s="3">
        <v>964</v>
      </c>
      <c r="D12485" s="3">
        <v>5.5532272999999996</v>
      </c>
      <c r="E12485" s="3">
        <v>-4.837523</v>
      </c>
      <c r="F12485" s="3">
        <v>49.820903999999999</v>
      </c>
      <c r="G12485" s="3">
        <v>3.5633699999999999</v>
      </c>
      <c r="H12485" s="3">
        <v>-3.5086199999999998E-2</v>
      </c>
    </row>
    <row r="12486" spans="1:8">
      <c r="A12486" s="3" t="s">
        <v>75</v>
      </c>
      <c r="B12486" s="3">
        <v>2010</v>
      </c>
      <c r="C12486" s="3">
        <v>964</v>
      </c>
      <c r="D12486" s="3">
        <v>5.7275714000000004</v>
      </c>
      <c r="E12486" s="3">
        <v>-4.837523</v>
      </c>
      <c r="F12486" s="3">
        <v>49.820903999999999</v>
      </c>
      <c r="G12486" s="3">
        <v>3.4421680000000001</v>
      </c>
      <c r="H12486" s="3">
        <v>0.1364234</v>
      </c>
    </row>
    <row r="12487" spans="1:8">
      <c r="A12487" s="3" t="s">
        <v>75</v>
      </c>
      <c r="B12487" s="3">
        <v>2010</v>
      </c>
      <c r="C12487" s="3">
        <v>964</v>
      </c>
      <c r="D12487" s="3">
        <v>5.8664544999999997</v>
      </c>
      <c r="E12487" s="3">
        <v>-4.837523</v>
      </c>
      <c r="F12487" s="3">
        <v>49.820903999999999</v>
      </c>
      <c r="G12487" s="3">
        <v>3.5615579999999998</v>
      </c>
      <c r="H12487" s="3">
        <v>6.1582600000000001E-2</v>
      </c>
    </row>
    <row r="12488" spans="1:8">
      <c r="A12488" s="3" t="s">
        <v>75</v>
      </c>
      <c r="B12488" s="3">
        <v>2010</v>
      </c>
      <c r="C12488" s="3">
        <v>964</v>
      </c>
      <c r="D12488" s="3">
        <v>5.8367727</v>
      </c>
      <c r="E12488" s="3">
        <v>-4.837523</v>
      </c>
      <c r="F12488" s="3">
        <v>49.820903999999999</v>
      </c>
      <c r="G12488" s="3">
        <v>3.5704669999999998</v>
      </c>
      <c r="H12488" s="3">
        <v>-3.1655799999999998E-2</v>
      </c>
    </row>
    <row r="12489" spans="1:8">
      <c r="A12489" s="3" t="s">
        <v>75</v>
      </c>
      <c r="B12489" s="3">
        <v>2010</v>
      </c>
      <c r="C12489" s="3">
        <v>964</v>
      </c>
      <c r="D12489" s="3">
        <v>5.6140454999999996</v>
      </c>
      <c r="E12489" s="3">
        <v>-4.837523</v>
      </c>
      <c r="F12489" s="3">
        <v>49.820903999999999</v>
      </c>
      <c r="G12489" s="3">
        <v>3.456855</v>
      </c>
      <c r="H12489" s="3">
        <v>3.5504800000000003E-2</v>
      </c>
    </row>
    <row r="12490" spans="1:8">
      <c r="A12490" s="3" t="s">
        <v>75</v>
      </c>
      <c r="B12490" s="3">
        <v>2010</v>
      </c>
      <c r="C12490" s="3">
        <v>964</v>
      </c>
      <c r="D12490" s="3">
        <v>5.4995455</v>
      </c>
      <c r="E12490" s="3">
        <v>-4.837523</v>
      </c>
      <c r="F12490" s="3">
        <v>49.820903999999999</v>
      </c>
      <c r="G12490" s="3">
        <v>3.6713439999999999</v>
      </c>
      <c r="H12490" s="3">
        <v>0.1151205</v>
      </c>
    </row>
    <row r="12491" spans="1:8">
      <c r="A12491" s="3" t="s">
        <v>75</v>
      </c>
      <c r="B12491" s="3">
        <v>2010</v>
      </c>
      <c r="C12491" s="3">
        <v>964</v>
      </c>
      <c r="D12491" s="3">
        <v>5.5304285999999996</v>
      </c>
      <c r="E12491" s="3">
        <v>-4.837523</v>
      </c>
      <c r="F12491" s="3">
        <v>49.820903999999999</v>
      </c>
      <c r="G12491" s="3">
        <v>3.7224740000000001</v>
      </c>
      <c r="H12491" s="3">
        <v>3.4988900000000003E-2</v>
      </c>
    </row>
    <row r="12492" spans="1:8">
      <c r="A12492" s="3" t="s">
        <v>75</v>
      </c>
      <c r="B12492" s="3">
        <v>2010</v>
      </c>
      <c r="C12492" s="3">
        <v>964</v>
      </c>
      <c r="D12492" s="3">
        <v>5.7975455</v>
      </c>
      <c r="E12492" s="3">
        <v>-4.837523</v>
      </c>
      <c r="F12492" s="3">
        <v>49.820903999999999</v>
      </c>
      <c r="G12492" s="3">
        <v>3.8435190000000001</v>
      </c>
      <c r="H12492" s="3">
        <v>-0.50267340000000005</v>
      </c>
    </row>
    <row r="12493" spans="1:8">
      <c r="A12493" s="3" t="s">
        <v>75</v>
      </c>
      <c r="B12493" s="3">
        <v>2010</v>
      </c>
      <c r="C12493" s="3">
        <v>964</v>
      </c>
      <c r="D12493" s="3">
        <v>5.9781738999999998</v>
      </c>
      <c r="E12493" s="3">
        <v>-4.837523</v>
      </c>
      <c r="F12493" s="3">
        <v>49.820903999999999</v>
      </c>
      <c r="G12493" s="3">
        <v>4.0237150000000002</v>
      </c>
      <c r="H12493" s="3">
        <v>-0.57271130000000003</v>
      </c>
    </row>
    <row r="12494" spans="1:8">
      <c r="A12494" s="3" t="s">
        <v>75</v>
      </c>
      <c r="B12494" s="3">
        <v>2011</v>
      </c>
      <c r="C12494" s="3">
        <v>964</v>
      </c>
      <c r="D12494" s="3">
        <v>6.2566667000000002</v>
      </c>
      <c r="E12494" s="3">
        <v>-5.0372995999999999</v>
      </c>
      <c r="F12494" s="3">
        <v>53.446002999999997</v>
      </c>
      <c r="G12494" s="3">
        <v>4.2587640000000002</v>
      </c>
      <c r="H12494" s="3">
        <v>-0.69752060000000005</v>
      </c>
    </row>
    <row r="12495" spans="1:8">
      <c r="A12495" s="3" t="s">
        <v>75</v>
      </c>
      <c r="B12495" s="3">
        <v>2011</v>
      </c>
      <c r="C12495" s="3">
        <v>964</v>
      </c>
      <c r="D12495" s="3">
        <v>6.2660999999999998</v>
      </c>
      <c r="E12495" s="3">
        <v>-5.0372995999999999</v>
      </c>
      <c r="F12495" s="3">
        <v>53.446002999999997</v>
      </c>
      <c r="G12495" s="3">
        <v>4.2258550000000001</v>
      </c>
      <c r="H12495" s="3">
        <v>-2.3390900000000001</v>
      </c>
    </row>
    <row r="12496" spans="1:8">
      <c r="A12496" s="3" t="s">
        <v>75</v>
      </c>
      <c r="B12496" s="3">
        <v>2011</v>
      </c>
      <c r="C12496" s="3">
        <v>964</v>
      </c>
      <c r="D12496" s="3">
        <v>6.2794347999999998</v>
      </c>
      <c r="E12496" s="3">
        <v>-5.0372995999999999</v>
      </c>
      <c r="F12496" s="3">
        <v>53.446002999999997</v>
      </c>
      <c r="G12496" s="3">
        <v>4.2080140000000004</v>
      </c>
      <c r="H12496" s="3">
        <v>-2.1037940000000002</v>
      </c>
    </row>
    <row r="12497" spans="1:8">
      <c r="A12497" s="3" t="s">
        <v>75</v>
      </c>
      <c r="B12497" s="3">
        <v>2011</v>
      </c>
      <c r="C12497" s="3">
        <v>964</v>
      </c>
      <c r="D12497" s="3">
        <v>6.1388094999999998</v>
      </c>
      <c r="E12497" s="3">
        <v>-5.0372995999999999</v>
      </c>
      <c r="F12497" s="3">
        <v>53.446002999999997</v>
      </c>
      <c r="G12497" s="3">
        <v>4.1670249999999998</v>
      </c>
      <c r="H12497" s="3">
        <v>-1.817072</v>
      </c>
    </row>
    <row r="12498" spans="1:8">
      <c r="A12498" s="3" t="s">
        <v>75</v>
      </c>
      <c r="B12498" s="3">
        <v>2011</v>
      </c>
      <c r="C12498" s="3">
        <v>964</v>
      </c>
      <c r="D12498" s="3">
        <v>6.0677272999999996</v>
      </c>
      <c r="E12498" s="3">
        <v>-5.0372995999999999</v>
      </c>
      <c r="F12498" s="3">
        <v>53.446002999999997</v>
      </c>
      <c r="G12498" s="3">
        <v>4.0880559999999999</v>
      </c>
      <c r="H12498" s="3">
        <v>-1.988218</v>
      </c>
    </row>
    <row r="12499" spans="1:8">
      <c r="A12499" s="3" t="s">
        <v>75</v>
      </c>
      <c r="B12499" s="3">
        <v>2011</v>
      </c>
      <c r="C12499" s="3">
        <v>964</v>
      </c>
      <c r="D12499" s="3">
        <v>5.8910454999999997</v>
      </c>
      <c r="E12499" s="3">
        <v>-5.0372995999999999</v>
      </c>
      <c r="F12499" s="3">
        <v>53.446002999999997</v>
      </c>
      <c r="G12499" s="3">
        <v>4.1395359999999997</v>
      </c>
      <c r="H12499" s="3">
        <v>-1.5080469999999999</v>
      </c>
    </row>
    <row r="12500" spans="1:8">
      <c r="A12500" s="3" t="s">
        <v>75</v>
      </c>
      <c r="B12500" s="3">
        <v>2011</v>
      </c>
      <c r="C12500" s="3">
        <v>964</v>
      </c>
      <c r="D12500" s="3">
        <v>5.8085237999999997</v>
      </c>
      <c r="E12500" s="3">
        <v>-5.0372995999999999</v>
      </c>
      <c r="F12500" s="3">
        <v>53.446002999999997</v>
      </c>
      <c r="G12500" s="3">
        <v>3.9831859999999999</v>
      </c>
      <c r="H12500" s="3">
        <v>-1.3420030000000001</v>
      </c>
    </row>
    <row r="12501" spans="1:8">
      <c r="A12501" s="3" t="s">
        <v>75</v>
      </c>
      <c r="B12501" s="3">
        <v>2011</v>
      </c>
      <c r="C12501" s="3">
        <v>964</v>
      </c>
      <c r="D12501" s="3">
        <v>5.7048696000000003</v>
      </c>
      <c r="E12501" s="3">
        <v>-5.0372995999999999</v>
      </c>
      <c r="F12501" s="3">
        <v>53.446002999999997</v>
      </c>
      <c r="G12501" s="3">
        <v>3.898158</v>
      </c>
      <c r="H12501" s="3">
        <v>-1.046888</v>
      </c>
    </row>
    <row r="12502" spans="1:8">
      <c r="A12502" s="3" t="s">
        <v>75</v>
      </c>
      <c r="B12502" s="3">
        <v>2011</v>
      </c>
      <c r="C12502" s="3">
        <v>964</v>
      </c>
      <c r="D12502" s="3">
        <v>5.8012272999999999</v>
      </c>
      <c r="E12502" s="3">
        <v>-5.0372995999999999</v>
      </c>
      <c r="F12502" s="3">
        <v>53.446002999999997</v>
      </c>
      <c r="G12502" s="3">
        <v>3.232755</v>
      </c>
      <c r="H12502" s="3">
        <v>-0.93840590000000002</v>
      </c>
    </row>
    <row r="12503" spans="1:8">
      <c r="A12503" s="3" t="s">
        <v>75</v>
      </c>
      <c r="B12503" s="3">
        <v>2011</v>
      </c>
      <c r="C12503" s="3">
        <v>964</v>
      </c>
      <c r="D12503" s="3">
        <v>5.7630476000000002</v>
      </c>
      <c r="E12503" s="3">
        <v>-5.0372995999999999</v>
      </c>
      <c r="F12503" s="3">
        <v>53.446002999999997</v>
      </c>
      <c r="G12503" s="3">
        <v>3.0431020000000002</v>
      </c>
      <c r="H12503" s="3">
        <v>-0.75655360000000005</v>
      </c>
    </row>
    <row r="12504" spans="1:8">
      <c r="A12504" s="3" t="s">
        <v>75</v>
      </c>
      <c r="B12504" s="3">
        <v>2011</v>
      </c>
      <c r="C12504" s="3">
        <v>964</v>
      </c>
      <c r="D12504" s="3">
        <v>5.8489544999999996</v>
      </c>
      <c r="E12504" s="3">
        <v>-5.0372995999999999</v>
      </c>
      <c r="F12504" s="3">
        <v>53.446002999999997</v>
      </c>
      <c r="G12504" s="3">
        <v>2.8110170000000001</v>
      </c>
      <c r="H12504" s="3">
        <v>-0.52241070000000001</v>
      </c>
    </row>
    <row r="12505" spans="1:8">
      <c r="A12505" s="3" t="s">
        <v>75</v>
      </c>
      <c r="B12505" s="3">
        <v>2011</v>
      </c>
      <c r="C12505" s="3">
        <v>964</v>
      </c>
      <c r="D12505" s="3">
        <v>5.8838635999999997</v>
      </c>
      <c r="E12505" s="3">
        <v>-5.0372995999999999</v>
      </c>
      <c r="F12505" s="3">
        <v>53.446002999999997</v>
      </c>
      <c r="G12505" s="3">
        <v>2.394406</v>
      </c>
      <c r="H12505" s="3">
        <v>-0.45749640000000003</v>
      </c>
    </row>
    <row r="12506" spans="1:8">
      <c r="A12506" s="3" t="s">
        <v>75</v>
      </c>
      <c r="B12506" s="3">
        <v>2012</v>
      </c>
      <c r="C12506" s="3">
        <v>964</v>
      </c>
      <c r="D12506" s="3">
        <v>5.7548181999999999</v>
      </c>
      <c r="E12506" s="3">
        <v>-2.3235988999999999</v>
      </c>
      <c r="F12506" s="3">
        <v>54.558331000000003</v>
      </c>
      <c r="G12506" s="3">
        <v>3.1707519999999998</v>
      </c>
      <c r="H12506" s="3">
        <v>-0.25920890000000002</v>
      </c>
    </row>
    <row r="12507" spans="1:8">
      <c r="A12507" s="3" t="s">
        <v>75</v>
      </c>
      <c r="B12507" s="3">
        <v>2012</v>
      </c>
      <c r="C12507" s="3">
        <v>964</v>
      </c>
      <c r="D12507" s="3">
        <v>5.5285238000000003</v>
      </c>
      <c r="E12507" s="3">
        <v>-2.3235988999999999</v>
      </c>
      <c r="F12507" s="3">
        <v>54.558331000000003</v>
      </c>
      <c r="G12507" s="3">
        <v>3.1676160000000002</v>
      </c>
      <c r="H12507" s="3">
        <v>-0.4169737</v>
      </c>
    </row>
    <row r="12508" spans="1:8">
      <c r="A12508" s="3" t="s">
        <v>75</v>
      </c>
      <c r="B12508" s="3">
        <v>2012</v>
      </c>
      <c r="C12508" s="3">
        <v>964</v>
      </c>
      <c r="D12508" s="3">
        <v>5.4567727000000001</v>
      </c>
      <c r="E12508" s="3">
        <v>-2.3235988999999999</v>
      </c>
      <c r="F12508" s="3">
        <v>54.558331000000003</v>
      </c>
      <c r="G12508" s="3">
        <v>2.9851220000000001</v>
      </c>
      <c r="H12508" s="3">
        <v>-0.31273899999999999</v>
      </c>
    </row>
    <row r="12509" spans="1:8">
      <c r="A12509" s="3" t="s">
        <v>75</v>
      </c>
      <c r="B12509" s="3">
        <v>2012</v>
      </c>
      <c r="C12509" s="3">
        <v>964</v>
      </c>
      <c r="D12509" s="3">
        <v>5.4960952000000001</v>
      </c>
      <c r="E12509" s="3">
        <v>-2.3235988999999999</v>
      </c>
      <c r="F12509" s="3">
        <v>54.558331000000003</v>
      </c>
      <c r="G12509" s="3">
        <v>3.1151949999999999</v>
      </c>
      <c r="H12509" s="3">
        <v>-0.19826969999999999</v>
      </c>
    </row>
    <row r="12510" spans="1:8">
      <c r="A12510" s="3" t="s">
        <v>75</v>
      </c>
      <c r="B12510" s="3">
        <v>2012</v>
      </c>
      <c r="C12510" s="3">
        <v>964</v>
      </c>
      <c r="D12510" s="3">
        <v>5.4037826000000004</v>
      </c>
      <c r="E12510" s="3">
        <v>-2.3235988999999999</v>
      </c>
      <c r="F12510" s="3">
        <v>54.558331000000003</v>
      </c>
      <c r="G12510" s="3">
        <v>3.011854</v>
      </c>
      <c r="H12510" s="3">
        <v>-1.1516850000000001</v>
      </c>
    </row>
    <row r="12511" spans="1:8">
      <c r="A12511" s="3" t="s">
        <v>75</v>
      </c>
      <c r="B12511" s="3">
        <v>2012</v>
      </c>
      <c r="C12511" s="3">
        <v>964</v>
      </c>
      <c r="D12511" s="3">
        <v>5.2447143000000001</v>
      </c>
      <c r="E12511" s="3">
        <v>-2.3235988999999999</v>
      </c>
      <c r="F12511" s="3">
        <v>54.558331000000003</v>
      </c>
      <c r="G12511" s="3">
        <v>2.923197</v>
      </c>
      <c r="H12511" s="3">
        <v>-0.92930690000000005</v>
      </c>
    </row>
    <row r="12512" spans="1:8">
      <c r="A12512" s="3" t="s">
        <v>75</v>
      </c>
      <c r="B12512" s="3">
        <v>2012</v>
      </c>
      <c r="C12512" s="3">
        <v>964</v>
      </c>
      <c r="D12512" s="3">
        <v>4.9871363999999998</v>
      </c>
      <c r="E12512" s="3">
        <v>-2.3235988999999999</v>
      </c>
      <c r="F12512" s="3">
        <v>54.558331000000003</v>
      </c>
      <c r="G12512" s="3">
        <v>2.7689140000000001</v>
      </c>
      <c r="H12512" s="3">
        <v>-0.85477979999999998</v>
      </c>
    </row>
    <row r="12513" spans="1:8">
      <c r="A12513" s="3" t="s">
        <v>75</v>
      </c>
      <c r="B12513" s="3">
        <v>2012</v>
      </c>
      <c r="C12513" s="3">
        <v>964</v>
      </c>
      <c r="D12513" s="3">
        <v>4.8821304000000003</v>
      </c>
      <c r="E12513" s="3">
        <v>-2.3235988999999999</v>
      </c>
      <c r="F12513" s="3">
        <v>54.558331000000003</v>
      </c>
      <c r="G12513" s="3">
        <v>2.507644</v>
      </c>
      <c r="H12513" s="3">
        <v>-0.67938770000000004</v>
      </c>
    </row>
    <row r="12514" spans="1:8">
      <c r="A12514" s="3" t="s">
        <v>75</v>
      </c>
      <c r="B12514" s="3">
        <v>2012</v>
      </c>
      <c r="C12514" s="3">
        <v>964</v>
      </c>
      <c r="D12514" s="3">
        <v>4.8489500000000003</v>
      </c>
      <c r="E12514" s="3">
        <v>-2.3235988999999999</v>
      </c>
      <c r="F12514" s="3">
        <v>54.558331000000003</v>
      </c>
      <c r="G12514" s="3">
        <v>2.2619280000000002</v>
      </c>
      <c r="H12514" s="3">
        <v>-0.60364370000000001</v>
      </c>
    </row>
    <row r="12515" spans="1:8">
      <c r="A12515" s="3" t="s">
        <v>75</v>
      </c>
      <c r="B12515" s="3">
        <v>2012</v>
      </c>
      <c r="C12515" s="3">
        <v>964</v>
      </c>
      <c r="D12515" s="3">
        <v>4.5821303999999996</v>
      </c>
      <c r="E12515" s="3">
        <v>-2.3235988999999999</v>
      </c>
      <c r="F12515" s="3">
        <v>54.558331000000003</v>
      </c>
      <c r="G12515" s="3">
        <v>2.108867</v>
      </c>
      <c r="H12515" s="3">
        <v>-0.65263439999999995</v>
      </c>
    </row>
    <row r="12516" spans="1:8">
      <c r="A12516" s="3" t="s">
        <v>75</v>
      </c>
      <c r="B12516" s="3">
        <v>2012</v>
      </c>
      <c r="C12516" s="3">
        <v>964</v>
      </c>
      <c r="D12516" s="3">
        <v>4.2299544999999998</v>
      </c>
      <c r="E12516" s="3">
        <v>-2.3235988999999999</v>
      </c>
      <c r="F12516" s="3">
        <v>54.558331000000003</v>
      </c>
      <c r="G12516" s="3">
        <v>2.0306169999999999</v>
      </c>
      <c r="H12516" s="3">
        <v>-0.62405029999999995</v>
      </c>
    </row>
    <row r="12517" spans="1:8">
      <c r="A12517" s="3" t="s">
        <v>75</v>
      </c>
      <c r="B12517" s="3">
        <v>2012</v>
      </c>
      <c r="C12517" s="3">
        <v>964</v>
      </c>
      <c r="D12517" s="3">
        <v>3.8527143000000001</v>
      </c>
      <c r="E12517" s="3">
        <v>-2.3235988999999999</v>
      </c>
      <c r="F12517" s="3">
        <v>54.558331000000003</v>
      </c>
      <c r="G12517" s="3">
        <v>1.625265</v>
      </c>
      <c r="H12517" s="3">
        <v>-0.63029869999999999</v>
      </c>
    </row>
    <row r="12518" spans="1:8">
      <c r="A12518" s="3" t="s">
        <v>75</v>
      </c>
      <c r="B12518" s="3">
        <v>2013</v>
      </c>
      <c r="C12518" s="3">
        <v>964</v>
      </c>
      <c r="D12518" s="3">
        <v>3.9010435000000001</v>
      </c>
      <c r="E12518" s="3">
        <v>-1.0395262000000001</v>
      </c>
      <c r="F12518" s="3">
        <v>54.263950000000001</v>
      </c>
      <c r="G12518" s="3">
        <v>2.8526359999999999</v>
      </c>
      <c r="H12518" s="3">
        <v>-0.70533769999999996</v>
      </c>
    </row>
    <row r="12519" spans="1:8">
      <c r="A12519" s="3" t="s">
        <v>75</v>
      </c>
      <c r="B12519" s="3">
        <v>2013</v>
      </c>
      <c r="C12519" s="3">
        <v>964</v>
      </c>
      <c r="D12519" s="3">
        <v>3.9952999999999999</v>
      </c>
      <c r="E12519" s="3">
        <v>-1.0395262000000001</v>
      </c>
      <c r="F12519" s="3">
        <v>54.263950000000001</v>
      </c>
      <c r="G12519" s="3">
        <v>2.8277079999999999</v>
      </c>
      <c r="H12519" s="3">
        <v>-0.85818559999999999</v>
      </c>
    </row>
    <row r="12520" spans="1:8">
      <c r="A12520" s="3" t="s">
        <v>75</v>
      </c>
      <c r="B12520" s="3">
        <v>2013</v>
      </c>
      <c r="C12520" s="3">
        <v>964</v>
      </c>
      <c r="D12520" s="3">
        <v>3.9258095000000002</v>
      </c>
      <c r="E12520" s="3">
        <v>-1.0395262000000001</v>
      </c>
      <c r="F12520" s="3">
        <v>54.263950000000001</v>
      </c>
      <c r="G12520" s="3">
        <v>2.7592270000000001</v>
      </c>
      <c r="H12520" s="3">
        <v>-0.78490899999999997</v>
      </c>
    </row>
    <row r="12521" spans="1:8">
      <c r="A12521" s="3" t="s">
        <v>75</v>
      </c>
      <c r="B12521" s="3">
        <v>2013</v>
      </c>
      <c r="C12521" s="3">
        <v>964</v>
      </c>
      <c r="D12521" s="3">
        <v>3.5222726999999998</v>
      </c>
      <c r="E12521" s="3">
        <v>-1.0395262000000001</v>
      </c>
      <c r="F12521" s="3">
        <v>54.263950000000001</v>
      </c>
      <c r="G12521" s="3">
        <v>2.8418369999999999</v>
      </c>
      <c r="H12521" s="3">
        <v>-0.85961620000000005</v>
      </c>
    </row>
    <row r="12522" spans="1:8">
      <c r="A12522" s="3" t="s">
        <v>75</v>
      </c>
      <c r="B12522" s="3">
        <v>2013</v>
      </c>
      <c r="C12522" s="3">
        <v>964</v>
      </c>
      <c r="D12522" s="3">
        <v>3.2829999999999999</v>
      </c>
      <c r="E12522" s="3">
        <v>-1.0395262000000001</v>
      </c>
      <c r="F12522" s="3">
        <v>54.263950000000001</v>
      </c>
      <c r="G12522" s="3">
        <v>2.587396</v>
      </c>
      <c r="H12522" s="3">
        <v>3.87727E-2</v>
      </c>
    </row>
    <row r="12523" spans="1:8">
      <c r="A12523" s="3" t="s">
        <v>75</v>
      </c>
      <c r="B12523" s="3">
        <v>2013</v>
      </c>
      <c r="C12523" s="3">
        <v>964</v>
      </c>
      <c r="D12523" s="3">
        <v>3.9602499999999998</v>
      </c>
      <c r="E12523" s="3">
        <v>-1.0395262000000001</v>
      </c>
      <c r="F12523" s="3">
        <v>54.263950000000001</v>
      </c>
      <c r="G12523" s="3">
        <v>2.595898</v>
      </c>
      <c r="H12523" s="3">
        <v>-5.1916299999999999E-2</v>
      </c>
    </row>
    <row r="12524" spans="1:8">
      <c r="A12524" s="3" t="s">
        <v>75</v>
      </c>
      <c r="B12524" s="3">
        <v>2013</v>
      </c>
      <c r="C12524" s="3">
        <v>964</v>
      </c>
      <c r="D12524" s="3">
        <v>3.9698696</v>
      </c>
      <c r="E12524" s="3">
        <v>-1.0395262000000001</v>
      </c>
      <c r="F12524" s="3">
        <v>54.263950000000001</v>
      </c>
      <c r="G12524" s="3">
        <v>2.5279980000000002</v>
      </c>
      <c r="H12524" s="3">
        <v>-7.7207200000000004E-2</v>
      </c>
    </row>
    <row r="12525" spans="1:8">
      <c r="A12525" s="3" t="s">
        <v>75</v>
      </c>
      <c r="B12525" s="3">
        <v>2013</v>
      </c>
      <c r="C12525" s="3">
        <v>964</v>
      </c>
      <c r="D12525" s="3">
        <v>4.3077727000000001</v>
      </c>
      <c r="E12525" s="3">
        <v>-1.0395262000000001</v>
      </c>
      <c r="F12525" s="3">
        <v>54.263950000000001</v>
      </c>
      <c r="G12525" s="3">
        <v>2.6054059999999999</v>
      </c>
      <c r="H12525" s="3">
        <v>-5.6208300000000003E-2</v>
      </c>
    </row>
    <row r="12526" spans="1:8">
      <c r="A12526" s="3" t="s">
        <v>75</v>
      </c>
      <c r="B12526" s="3">
        <v>2013</v>
      </c>
      <c r="C12526" s="3">
        <v>964</v>
      </c>
      <c r="D12526" s="3">
        <v>4.5028570999999999</v>
      </c>
      <c r="E12526" s="3">
        <v>-1.0395262000000001</v>
      </c>
      <c r="F12526" s="3">
        <v>54.263950000000001</v>
      </c>
      <c r="G12526" s="3">
        <v>2.6219209999999999</v>
      </c>
      <c r="H12526" s="3">
        <v>-0.27840389999999998</v>
      </c>
    </row>
    <row r="12527" spans="1:8">
      <c r="A12527" s="3" t="s">
        <v>75</v>
      </c>
      <c r="B12527" s="3">
        <v>2013</v>
      </c>
      <c r="C12527" s="3">
        <v>964</v>
      </c>
      <c r="D12527" s="3">
        <v>4.2828261000000003</v>
      </c>
      <c r="E12527" s="3">
        <v>-1.0395262000000001</v>
      </c>
      <c r="F12527" s="3">
        <v>54.263950000000001</v>
      </c>
      <c r="G12527" s="3">
        <v>2.6219209999999999</v>
      </c>
      <c r="H12527" s="3">
        <v>-0.26488440000000002</v>
      </c>
    </row>
    <row r="12528" spans="1:8">
      <c r="A12528" s="3" t="s">
        <v>75</v>
      </c>
      <c r="B12528" s="3">
        <v>2013</v>
      </c>
      <c r="C12528" s="3">
        <v>964</v>
      </c>
      <c r="D12528" s="3">
        <v>4.3620000000000001</v>
      </c>
      <c r="E12528" s="3">
        <v>-1.0395262000000001</v>
      </c>
      <c r="F12528" s="3">
        <v>54.263950000000001</v>
      </c>
      <c r="G12528" s="3">
        <v>2.6219209999999999</v>
      </c>
      <c r="H12528" s="3">
        <v>-0.26488440000000002</v>
      </c>
    </row>
    <row r="12529" spans="1:8">
      <c r="A12529" s="3" t="s">
        <v>75</v>
      </c>
      <c r="B12529" s="3">
        <v>2013</v>
      </c>
      <c r="C12529" s="3">
        <v>964</v>
      </c>
      <c r="D12529" s="3">
        <v>4.3940454999999998</v>
      </c>
      <c r="E12529" s="3">
        <v>-1.0395262000000001</v>
      </c>
      <c r="F12529" s="3">
        <v>54.263950000000001</v>
      </c>
      <c r="G12529" s="3">
        <v>2.6219209999999999</v>
      </c>
      <c r="H12529" s="3">
        <v>-0.26488440000000002</v>
      </c>
    </row>
    <row r="12530" spans="1:8">
      <c r="A12530" s="3" t="s">
        <v>75</v>
      </c>
      <c r="B12530" s="3">
        <v>2014</v>
      </c>
      <c r="C12530" s="3">
        <v>964</v>
      </c>
      <c r="D12530" s="3">
        <v>4.4258696000000004</v>
      </c>
      <c r="E12530" s="3">
        <v>-1.5296551</v>
      </c>
      <c r="F12530" s="3">
        <v>56.371197000000002</v>
      </c>
      <c r="G12530" s="3">
        <v>3.3787729999999998</v>
      </c>
      <c r="H12530" s="3">
        <v>-0.26488440000000002</v>
      </c>
    </row>
    <row r="12531" spans="1:8">
      <c r="A12531" s="3" t="s">
        <v>75</v>
      </c>
      <c r="B12531" s="3">
        <v>2014</v>
      </c>
      <c r="C12531" s="3">
        <v>964</v>
      </c>
      <c r="D12531" s="3">
        <v>4.4751500000000002</v>
      </c>
      <c r="E12531" s="3">
        <v>-1.5296551</v>
      </c>
      <c r="F12531" s="3">
        <v>56.371197000000002</v>
      </c>
      <c r="G12531" s="3">
        <v>3.4072339999999999</v>
      </c>
      <c r="H12531" s="3">
        <v>7.1375019999999996</v>
      </c>
    </row>
    <row r="12532" spans="1:8">
      <c r="A12532" s="3" t="s">
        <v>75</v>
      </c>
      <c r="B12532" s="3">
        <v>2014</v>
      </c>
      <c r="C12532" s="3">
        <v>964</v>
      </c>
      <c r="D12532" s="3">
        <v>4.2553809999999999</v>
      </c>
      <c r="E12532" s="3">
        <v>-1.5296551</v>
      </c>
      <c r="F12532" s="3">
        <v>56.371197000000002</v>
      </c>
      <c r="G12532" s="3">
        <v>3.5032390000000002</v>
      </c>
      <c r="H12532" s="3">
        <v>6.4764309999999998</v>
      </c>
    </row>
    <row r="12533" spans="1:8">
      <c r="A12533" s="3" t="s">
        <v>75</v>
      </c>
      <c r="B12533" s="3">
        <v>2014</v>
      </c>
      <c r="C12533" s="3">
        <v>964</v>
      </c>
      <c r="D12533" s="3">
        <v>4.1061363999999996</v>
      </c>
      <c r="E12533" s="3">
        <v>-1.5296551</v>
      </c>
      <c r="F12533" s="3">
        <v>56.371197000000002</v>
      </c>
      <c r="G12533" s="3">
        <v>3.4889489999999999</v>
      </c>
      <c r="H12533" s="3">
        <v>5.926755</v>
      </c>
    </row>
    <row r="12534" spans="1:8">
      <c r="A12534" s="3" t="s">
        <v>75</v>
      </c>
      <c r="B12534" s="3">
        <v>2014</v>
      </c>
      <c r="C12534" s="3">
        <v>964</v>
      </c>
      <c r="D12534" s="3">
        <v>3.8109544999999998</v>
      </c>
      <c r="E12534" s="3">
        <v>-1.5296551</v>
      </c>
      <c r="F12534" s="3">
        <v>56.371197000000002</v>
      </c>
      <c r="G12534" s="3">
        <v>3.5060229999999999</v>
      </c>
      <c r="H12534" s="3">
        <v>5.6927029999999998</v>
      </c>
    </row>
    <row r="12535" spans="1:8">
      <c r="A12535" s="3" t="s">
        <v>75</v>
      </c>
      <c r="B12535" s="3">
        <v>2014</v>
      </c>
      <c r="C12535" s="3">
        <v>964</v>
      </c>
      <c r="D12535" s="3">
        <v>3.5379524</v>
      </c>
      <c r="E12535" s="3">
        <v>-1.5296551</v>
      </c>
      <c r="F12535" s="3">
        <v>56.371197000000002</v>
      </c>
      <c r="G12535" s="3">
        <v>3.5527829999999998</v>
      </c>
      <c r="H12535" s="3">
        <v>5.065537</v>
      </c>
    </row>
    <row r="12536" spans="1:8">
      <c r="A12536" s="3" t="s">
        <v>75</v>
      </c>
      <c r="B12536" s="3">
        <v>2014</v>
      </c>
      <c r="C12536" s="3">
        <v>964</v>
      </c>
      <c r="D12536" s="3">
        <v>3.3443478</v>
      </c>
      <c r="E12536" s="3">
        <v>-1.5296551</v>
      </c>
      <c r="F12536" s="3">
        <v>56.371197000000002</v>
      </c>
      <c r="G12536" s="3">
        <v>3.5688789999999999</v>
      </c>
      <c r="H12536" s="3">
        <v>4.4373570000000004</v>
      </c>
    </row>
    <row r="12537" spans="1:8">
      <c r="A12537" s="3" t="s">
        <v>75</v>
      </c>
      <c r="B12537" s="3">
        <v>2014</v>
      </c>
      <c r="C12537" s="3">
        <v>964</v>
      </c>
      <c r="D12537" s="3">
        <v>3.2256667000000001</v>
      </c>
      <c r="E12537" s="3">
        <v>-1.5296551</v>
      </c>
      <c r="F12537" s="3">
        <v>56.371197000000002</v>
      </c>
      <c r="G12537" s="3">
        <v>3.517315</v>
      </c>
      <c r="H12537" s="3">
        <v>3.7507999999999999</v>
      </c>
    </row>
    <row r="12538" spans="1:8">
      <c r="A12538" s="3" t="s">
        <v>75</v>
      </c>
      <c r="B12538" s="3">
        <v>2014</v>
      </c>
      <c r="C12538" s="3">
        <v>964</v>
      </c>
      <c r="D12538" s="3">
        <v>3.0432727000000002</v>
      </c>
      <c r="E12538" s="3">
        <v>-1.5296551</v>
      </c>
      <c r="F12538" s="3">
        <v>56.371197000000002</v>
      </c>
      <c r="G12538" s="3">
        <v>3.41995</v>
      </c>
      <c r="H12538" s="3">
        <v>3.1406429999999999</v>
      </c>
    </row>
    <row r="12539" spans="1:8">
      <c r="A12539" s="3" t="s">
        <v>75</v>
      </c>
      <c r="B12539" s="3">
        <v>2014</v>
      </c>
      <c r="C12539" s="3">
        <v>964</v>
      </c>
      <c r="D12539" s="3">
        <v>2.7234348000000002</v>
      </c>
      <c r="E12539" s="3">
        <v>-1.5296551</v>
      </c>
      <c r="F12539" s="3">
        <v>56.371197000000002</v>
      </c>
      <c r="G12539" s="3">
        <v>3.3063009999999999</v>
      </c>
      <c r="H12539" s="3">
        <v>2.470872</v>
      </c>
    </row>
    <row r="12540" spans="1:8">
      <c r="A12540" s="3" t="s">
        <v>75</v>
      </c>
      <c r="B12540" s="3">
        <v>2014</v>
      </c>
      <c r="C12540" s="3">
        <v>964</v>
      </c>
      <c r="D12540" s="3">
        <v>2.5452499999999998</v>
      </c>
      <c r="E12540" s="3">
        <v>-1.5296551</v>
      </c>
      <c r="F12540" s="3">
        <v>56.371197000000002</v>
      </c>
      <c r="G12540" s="3">
        <v>3.189603</v>
      </c>
      <c r="H12540" s="3">
        <v>1.858768</v>
      </c>
    </row>
    <row r="12541" spans="1:8">
      <c r="A12541" s="3" t="s">
        <v>75</v>
      </c>
      <c r="B12541" s="3">
        <v>2014</v>
      </c>
      <c r="C12541" s="3">
        <v>964</v>
      </c>
      <c r="D12541" s="3">
        <v>2.5478261</v>
      </c>
      <c r="E12541" s="3">
        <v>-1.5296551</v>
      </c>
      <c r="F12541" s="3">
        <v>56.371197000000002</v>
      </c>
      <c r="G12541" s="3">
        <v>3.2824080000000002</v>
      </c>
      <c r="H12541" s="3">
        <v>-0.13370789999999999</v>
      </c>
    </row>
    <row r="12542" spans="1:8">
      <c r="A12542" s="3" t="s">
        <v>75</v>
      </c>
      <c r="B12542" s="3">
        <v>2015</v>
      </c>
      <c r="C12542" s="3">
        <v>964</v>
      </c>
      <c r="D12542" s="3">
        <v>2.2321818000000002</v>
      </c>
      <c r="E12542" s="3">
        <v>-1.3662421</v>
      </c>
      <c r="F12542" s="3">
        <v>51.060859999999998</v>
      </c>
      <c r="G12542" s="3">
        <v>3.556978</v>
      </c>
      <c r="H12542" s="3">
        <v>-0.1054364</v>
      </c>
    </row>
    <row r="12543" spans="1:8">
      <c r="A12543" s="3" t="s">
        <v>75</v>
      </c>
      <c r="B12543" s="3">
        <v>2015</v>
      </c>
      <c r="C12543" s="3">
        <v>964</v>
      </c>
      <c r="D12543" s="3">
        <v>2.1973500000000001</v>
      </c>
      <c r="E12543" s="3">
        <v>-1.3662421</v>
      </c>
      <c r="F12543" s="3">
        <v>51.060859999999998</v>
      </c>
      <c r="G12543" s="3">
        <v>3.5573109999999999</v>
      </c>
      <c r="H12543" s="3">
        <v>-0.52399189999999995</v>
      </c>
    </row>
    <row r="12544" spans="1:8">
      <c r="A12544" s="3" t="s">
        <v>75</v>
      </c>
      <c r="B12544" s="3">
        <v>2015</v>
      </c>
      <c r="C12544" s="3">
        <v>964</v>
      </c>
      <c r="D12544" s="3">
        <v>2.3320908999999999</v>
      </c>
      <c r="E12544" s="3">
        <v>-1.3662421</v>
      </c>
      <c r="F12544" s="3">
        <v>51.060859999999998</v>
      </c>
      <c r="G12544" s="3">
        <v>3.5606879999999999</v>
      </c>
      <c r="H12544" s="3">
        <v>-0.57371349999999999</v>
      </c>
    </row>
    <row r="12545" spans="1:8">
      <c r="A12545" s="3" t="s">
        <v>75</v>
      </c>
      <c r="B12545" s="3">
        <v>2015</v>
      </c>
      <c r="C12545" s="3">
        <v>964</v>
      </c>
      <c r="D12545" s="3">
        <v>2.3659091000000001</v>
      </c>
      <c r="E12545" s="3">
        <v>-1.3662421</v>
      </c>
      <c r="F12545" s="3">
        <v>51.060859999999998</v>
      </c>
      <c r="G12545" s="3">
        <v>3.5482079999999998</v>
      </c>
      <c r="H12545" s="3">
        <v>-0.60825419999999997</v>
      </c>
    </row>
    <row r="12546" spans="1:8">
      <c r="A12546" s="3" t="s">
        <v>75</v>
      </c>
      <c r="B12546" s="3">
        <v>2015</v>
      </c>
      <c r="C12546" s="3">
        <v>964</v>
      </c>
      <c r="D12546" s="3">
        <v>2.82</v>
      </c>
      <c r="E12546" s="3">
        <v>-1.3662421</v>
      </c>
      <c r="F12546" s="3">
        <v>51.060859999999998</v>
      </c>
      <c r="G12546" s="3">
        <v>3.5456940000000001</v>
      </c>
      <c r="H12546" s="3">
        <v>-0.41725570000000001</v>
      </c>
    </row>
    <row r="12547" spans="1:8">
      <c r="A12547" s="3" t="s">
        <v>75</v>
      </c>
      <c r="B12547" s="3">
        <v>2015</v>
      </c>
      <c r="C12547" s="3">
        <v>964</v>
      </c>
      <c r="D12547" s="3">
        <v>3.1884090999999999</v>
      </c>
      <c r="E12547" s="3">
        <v>-1.3662421</v>
      </c>
      <c r="F12547" s="3">
        <v>51.060859999999998</v>
      </c>
      <c r="G12547" s="3">
        <v>3.6136119999999998</v>
      </c>
      <c r="H12547" s="3">
        <v>-0.39214949999999998</v>
      </c>
    </row>
    <row r="12548" spans="1:8">
      <c r="A12548" s="3" t="s">
        <v>75</v>
      </c>
      <c r="B12548" s="3">
        <v>2015</v>
      </c>
      <c r="C12548" s="3">
        <v>964</v>
      </c>
      <c r="D12548" s="3">
        <v>2.9991739000000002</v>
      </c>
      <c r="E12548" s="3">
        <v>-1.3662421</v>
      </c>
      <c r="F12548" s="3">
        <v>51.060859999999998</v>
      </c>
      <c r="G12548" s="3">
        <v>3.6245280000000002</v>
      </c>
      <c r="H12548" s="3">
        <v>-0.42747249999999998</v>
      </c>
    </row>
    <row r="12549" spans="1:8">
      <c r="A12549" s="3" t="s">
        <v>75</v>
      </c>
      <c r="B12549" s="3">
        <v>2015</v>
      </c>
      <c r="C12549" s="3">
        <v>964</v>
      </c>
      <c r="D12549" s="3">
        <v>2.8863810000000001</v>
      </c>
      <c r="E12549" s="3">
        <v>-1.3662421</v>
      </c>
      <c r="F12549" s="3">
        <v>51.060859999999998</v>
      </c>
      <c r="G12549" s="3">
        <v>3.6179000000000001</v>
      </c>
      <c r="H12549" s="3">
        <v>-0.42252410000000001</v>
      </c>
    </row>
    <row r="12550" spans="1:8">
      <c r="A12550" s="3" t="s">
        <v>75</v>
      </c>
      <c r="B12550" s="3">
        <v>2015</v>
      </c>
      <c r="C12550" s="3">
        <v>964</v>
      </c>
      <c r="D12550" s="3">
        <v>2.9169999999999998</v>
      </c>
      <c r="E12550" s="3">
        <v>-1.3662421</v>
      </c>
      <c r="F12550" s="3">
        <v>51.060859999999998</v>
      </c>
      <c r="G12550" s="3">
        <v>3.542052</v>
      </c>
      <c r="H12550" s="3">
        <v>-0.39700429999999998</v>
      </c>
    </row>
    <row r="12551" spans="1:8">
      <c r="A12551" s="3" t="s">
        <v>75</v>
      </c>
      <c r="B12551" s="3">
        <v>2015</v>
      </c>
      <c r="C12551" s="3">
        <v>964</v>
      </c>
      <c r="D12551" s="3">
        <v>2.6600454999999998</v>
      </c>
      <c r="E12551" s="3">
        <v>-1.3662421</v>
      </c>
      <c r="F12551" s="3">
        <v>51.060859999999998</v>
      </c>
      <c r="G12551" s="3">
        <v>3.5039189999999998</v>
      </c>
      <c r="H12551" s="3">
        <v>-0.37972240000000002</v>
      </c>
    </row>
    <row r="12552" spans="1:8">
      <c r="A12552" s="3" t="s">
        <v>75</v>
      </c>
      <c r="B12552" s="3">
        <v>2015</v>
      </c>
      <c r="C12552" s="3">
        <v>964</v>
      </c>
      <c r="D12552" s="3">
        <v>2.7320951999999998</v>
      </c>
      <c r="E12552" s="3">
        <v>-1.3662421</v>
      </c>
      <c r="F12552" s="3">
        <v>51.060859999999998</v>
      </c>
      <c r="G12552" s="3">
        <v>3.4202430000000001</v>
      </c>
      <c r="H12552" s="3">
        <v>-0.43102960000000001</v>
      </c>
    </row>
    <row r="12553" spans="1:8">
      <c r="A12553" s="3" t="s">
        <v>75</v>
      </c>
      <c r="B12553" s="3">
        <v>2015</v>
      </c>
      <c r="C12553" s="3">
        <v>964</v>
      </c>
      <c r="D12553" s="3">
        <v>2.9281304000000001</v>
      </c>
      <c r="E12553" s="3">
        <v>-1.3662421</v>
      </c>
      <c r="F12553" s="3">
        <v>51.060859999999998</v>
      </c>
      <c r="G12553" s="3">
        <v>3.4645640000000002</v>
      </c>
      <c r="H12553" s="3">
        <v>-0.48760690000000001</v>
      </c>
    </row>
    <row r="12554" spans="1:8">
      <c r="A12554" s="3" t="s">
        <v>75</v>
      </c>
      <c r="B12554" s="3">
        <v>2016</v>
      </c>
      <c r="C12554" s="3">
        <v>964</v>
      </c>
      <c r="D12554" s="3">
        <v>3.0291904999999999</v>
      </c>
      <c r="E12554" s="3">
        <v>-0.82389414000000005</v>
      </c>
      <c r="F12554" s="3">
        <v>51.267879000000001</v>
      </c>
      <c r="G12554" s="3">
        <v>3.4370609999999999</v>
      </c>
      <c r="H12554" s="3">
        <v>-0.67562449999999996</v>
      </c>
    </row>
    <row r="12555" spans="1:8">
      <c r="A12555" s="3" t="s">
        <v>75</v>
      </c>
      <c r="B12555" s="3">
        <v>2016</v>
      </c>
      <c r="C12555" s="3">
        <v>964</v>
      </c>
      <c r="D12555" s="3">
        <v>3.0326667</v>
      </c>
      <c r="E12555" s="3">
        <v>-0.82389414000000005</v>
      </c>
      <c r="F12555" s="3">
        <v>51.267879000000001</v>
      </c>
      <c r="G12555" s="3">
        <v>3.477376</v>
      </c>
      <c r="H12555" s="3">
        <v>-1.0116700000000001</v>
      </c>
    </row>
    <row r="12556" spans="1:8">
      <c r="A12556" s="3" t="s">
        <v>75</v>
      </c>
      <c r="B12556" s="3">
        <v>2016</v>
      </c>
      <c r="C12556" s="3">
        <v>964</v>
      </c>
      <c r="D12556" s="3">
        <v>2.8878696000000001</v>
      </c>
      <c r="E12556" s="3">
        <v>-0.82389414000000005</v>
      </c>
      <c r="F12556" s="3">
        <v>51.267879000000001</v>
      </c>
      <c r="G12556" s="3">
        <v>3.3839000000000001</v>
      </c>
      <c r="H12556" s="3">
        <v>-1.164369</v>
      </c>
    </row>
    <row r="12557" spans="1:8">
      <c r="A12557" s="3" t="s">
        <v>75</v>
      </c>
      <c r="B12557" s="3">
        <v>2016</v>
      </c>
      <c r="C12557" s="3">
        <v>964</v>
      </c>
      <c r="D12557" s="3">
        <v>2.9594285999999999</v>
      </c>
      <c r="E12557" s="3">
        <v>-0.82389414000000005</v>
      </c>
      <c r="F12557" s="3">
        <v>51.267879000000001</v>
      </c>
      <c r="G12557" s="3">
        <v>3.416642</v>
      </c>
      <c r="H12557" s="3">
        <v>-1.0720799999999999</v>
      </c>
    </row>
    <row r="12558" spans="1:8">
      <c r="A12558" s="3" t="s">
        <v>75</v>
      </c>
      <c r="B12558" s="3">
        <v>2016</v>
      </c>
      <c r="C12558" s="3">
        <v>964</v>
      </c>
      <c r="D12558" s="3">
        <v>3.0493636</v>
      </c>
      <c r="E12558" s="3">
        <v>-0.82389414000000005</v>
      </c>
      <c r="F12558" s="3">
        <v>51.267879000000001</v>
      </c>
      <c r="G12558" s="3">
        <v>3.4026200000000002</v>
      </c>
      <c r="H12558" s="3">
        <v>-3.4034599999999998E-2</v>
      </c>
    </row>
    <row r="12559" spans="1:8">
      <c r="A12559" s="3" t="s">
        <v>75</v>
      </c>
      <c r="B12559" s="3">
        <v>2016</v>
      </c>
      <c r="C12559" s="3">
        <v>964</v>
      </c>
      <c r="D12559" s="3">
        <v>3.1092727</v>
      </c>
      <c r="E12559" s="3">
        <v>-0.82389414000000005</v>
      </c>
      <c r="F12559" s="3">
        <v>51.267879000000001</v>
      </c>
      <c r="G12559" s="3">
        <v>3.4783879999999998</v>
      </c>
      <c r="H12559" s="3">
        <v>-9.7196900000000003E-2</v>
      </c>
    </row>
    <row r="12560" spans="1:8">
      <c r="A12560" s="3" t="s">
        <v>75</v>
      </c>
      <c r="B12560" s="3">
        <v>2016</v>
      </c>
      <c r="C12560" s="3">
        <v>964</v>
      </c>
      <c r="D12560" s="3">
        <v>2.8898095000000001</v>
      </c>
      <c r="E12560" s="3">
        <v>-0.82389414000000005</v>
      </c>
      <c r="F12560" s="3">
        <v>51.267879000000001</v>
      </c>
      <c r="G12560" s="3">
        <v>3.3162720000000001</v>
      </c>
      <c r="H12560" s="3">
        <v>2.50943E-2</v>
      </c>
    </row>
    <row r="12561" spans="1:8">
      <c r="A12561" s="3" t="s">
        <v>75</v>
      </c>
      <c r="B12561" s="3">
        <v>2016</v>
      </c>
      <c r="C12561" s="3">
        <v>964</v>
      </c>
      <c r="D12561" s="3">
        <v>2.7031304</v>
      </c>
      <c r="E12561" s="3">
        <v>-0.82389414000000005</v>
      </c>
      <c r="F12561" s="3">
        <v>51.267879000000001</v>
      </c>
      <c r="G12561" s="3">
        <v>3.2892329999999999</v>
      </c>
      <c r="H12561" s="3">
        <v>0.12364219999999999</v>
      </c>
    </row>
    <row r="12562" spans="1:8">
      <c r="A12562" s="3" t="s">
        <v>75</v>
      </c>
      <c r="B12562" s="3">
        <v>2016</v>
      </c>
      <c r="C12562" s="3">
        <v>964</v>
      </c>
      <c r="D12562" s="3">
        <v>2.8540454999999998</v>
      </c>
      <c r="E12562" s="3">
        <v>-0.82389414000000005</v>
      </c>
      <c r="F12562" s="3">
        <v>51.267879000000001</v>
      </c>
      <c r="G12562" s="3">
        <v>3.2768799999999998</v>
      </c>
      <c r="H12562" s="3">
        <v>0.16996059999999999</v>
      </c>
    </row>
    <row r="12563" spans="1:8">
      <c r="A12563" s="3" t="s">
        <v>75</v>
      </c>
      <c r="B12563" s="3">
        <v>2016</v>
      </c>
      <c r="C12563" s="3">
        <v>964</v>
      </c>
      <c r="D12563" s="3">
        <v>3.0152857000000002</v>
      </c>
      <c r="E12563" s="3">
        <v>-0.82389414000000005</v>
      </c>
      <c r="F12563" s="3">
        <v>51.267879000000001</v>
      </c>
      <c r="G12563" s="3">
        <v>3.2555040000000002</v>
      </c>
      <c r="H12563" s="3">
        <v>0.18893750000000001</v>
      </c>
    </row>
    <row r="12564" spans="1:8">
      <c r="A12564" s="3" t="s">
        <v>75</v>
      </c>
      <c r="B12564" s="3">
        <v>2016</v>
      </c>
      <c r="C12564" s="3">
        <v>964</v>
      </c>
      <c r="D12564" s="3">
        <v>3.3978182000000001</v>
      </c>
      <c r="E12564" s="3">
        <v>-0.82389414000000005</v>
      </c>
      <c r="F12564" s="3">
        <v>51.267879000000001</v>
      </c>
      <c r="G12564" s="3">
        <v>3.2479070000000001</v>
      </c>
      <c r="H12564" s="3">
        <v>0.2115398</v>
      </c>
    </row>
    <row r="12565" spans="1:8">
      <c r="A12565" s="3" t="s">
        <v>75</v>
      </c>
      <c r="B12565" s="3">
        <v>2016</v>
      </c>
      <c r="C12565" s="3">
        <v>964</v>
      </c>
      <c r="D12565" s="3">
        <v>3.5418636000000001</v>
      </c>
      <c r="E12565" s="3">
        <v>-0.82389414000000005</v>
      </c>
      <c r="F12565" s="3">
        <v>51.267879000000001</v>
      </c>
      <c r="G12565" s="3">
        <v>3.0780400000000001</v>
      </c>
      <c r="H12565" s="3">
        <v>0.26323429999999998</v>
      </c>
    </row>
    <row r="12566" spans="1:8">
      <c r="A12566" s="3" t="s">
        <v>75</v>
      </c>
      <c r="B12566" s="3">
        <v>2017</v>
      </c>
      <c r="C12566" s="3">
        <v>964</v>
      </c>
      <c r="D12566" s="3">
        <v>3.6985909000000001</v>
      </c>
      <c r="E12566" s="3">
        <v>-1.0590785</v>
      </c>
      <c r="F12566" s="3">
        <v>54.197594000000002</v>
      </c>
      <c r="G12566" s="3">
        <v>3.1774420000000001</v>
      </c>
      <c r="H12566" s="3">
        <v>0.3798396</v>
      </c>
    </row>
    <row r="12567" spans="1:8">
      <c r="A12567" s="3" t="s">
        <v>75</v>
      </c>
      <c r="B12567" s="3">
        <v>2017</v>
      </c>
      <c r="C12567" s="3">
        <v>964</v>
      </c>
      <c r="D12567" s="3">
        <v>3.8180999999999998</v>
      </c>
      <c r="E12567" s="3">
        <v>-1.0590785</v>
      </c>
      <c r="F12567" s="3">
        <v>54.197594000000002</v>
      </c>
      <c r="G12567" s="3">
        <v>3.1355979999999999</v>
      </c>
      <c r="H12567" s="3">
        <v>-0.43664940000000002</v>
      </c>
    </row>
    <row r="12568" spans="1:8">
      <c r="A12568" s="3" t="s">
        <v>75</v>
      </c>
      <c r="B12568" s="3">
        <v>2017</v>
      </c>
      <c r="C12568" s="3">
        <v>964</v>
      </c>
      <c r="D12568" s="3">
        <v>3.6588261000000002</v>
      </c>
      <c r="E12568" s="3">
        <v>-1.0590785</v>
      </c>
      <c r="F12568" s="3">
        <v>54.197594000000002</v>
      </c>
      <c r="G12568" s="3">
        <v>3.1692819999999999</v>
      </c>
      <c r="H12568" s="3">
        <v>-0.42597380000000001</v>
      </c>
    </row>
    <row r="12569" spans="1:8">
      <c r="A12569" s="3" t="s">
        <v>75</v>
      </c>
      <c r="B12569" s="3">
        <v>2017</v>
      </c>
      <c r="C12569" s="3">
        <v>964</v>
      </c>
      <c r="D12569" s="3">
        <v>3.4187500000000002</v>
      </c>
      <c r="E12569" s="3">
        <v>-1.0590785</v>
      </c>
      <c r="F12569" s="3">
        <v>54.197594000000002</v>
      </c>
      <c r="G12569" s="3">
        <v>3.236157</v>
      </c>
      <c r="H12569" s="3">
        <v>-0.49664700000000001</v>
      </c>
    </row>
    <row r="12570" spans="1:8">
      <c r="A12570" s="3" t="s">
        <v>75</v>
      </c>
      <c r="B12570" s="3">
        <v>2017</v>
      </c>
      <c r="C12570" s="3">
        <v>964</v>
      </c>
      <c r="D12570" s="3">
        <v>3.3587826000000001</v>
      </c>
      <c r="E12570" s="3">
        <v>-1.0590785</v>
      </c>
      <c r="F12570" s="3">
        <v>54.197594000000002</v>
      </c>
      <c r="G12570" s="3">
        <v>3.246931</v>
      </c>
      <c r="H12570" s="3">
        <v>-0.25373059999999997</v>
      </c>
    </row>
    <row r="12571" spans="1:8">
      <c r="A12571" s="3" t="s">
        <v>75</v>
      </c>
      <c r="B12571" s="3">
        <v>2017</v>
      </c>
      <c r="C12571" s="3">
        <v>964</v>
      </c>
      <c r="D12571" s="3">
        <v>3.194</v>
      </c>
      <c r="E12571" s="3">
        <v>-1.0590785</v>
      </c>
      <c r="F12571" s="3">
        <v>54.197594000000002</v>
      </c>
      <c r="G12571" s="3">
        <v>3.3174839999999999</v>
      </c>
      <c r="H12571" s="3">
        <v>-0.2127501</v>
      </c>
    </row>
    <row r="12572" spans="1:8">
      <c r="A12572" s="3" t="s">
        <v>75</v>
      </c>
      <c r="B12572" s="3">
        <v>2017</v>
      </c>
      <c r="C12572" s="3">
        <v>964</v>
      </c>
      <c r="D12572" s="3">
        <v>3.3043333000000001</v>
      </c>
      <c r="E12572" s="3">
        <v>-1.0590785</v>
      </c>
      <c r="F12572" s="3">
        <v>54.197594000000002</v>
      </c>
      <c r="G12572" s="3">
        <v>3.3676699999999999</v>
      </c>
      <c r="H12572" s="3">
        <v>-0.26981460000000002</v>
      </c>
    </row>
    <row r="12573" spans="1:8">
      <c r="A12573" s="3" t="s">
        <v>75</v>
      </c>
      <c r="B12573" s="3">
        <v>2017</v>
      </c>
      <c r="C12573" s="3">
        <v>964</v>
      </c>
      <c r="D12573" s="3">
        <v>3.3336522</v>
      </c>
      <c r="E12573" s="3">
        <v>-1.0590785</v>
      </c>
      <c r="F12573" s="3">
        <v>54.197594000000002</v>
      </c>
      <c r="G12573" s="3">
        <v>3.3788049999999998</v>
      </c>
      <c r="H12573" s="3">
        <v>-0.27365460000000003</v>
      </c>
    </row>
    <row r="12574" spans="1:8">
      <c r="A12574" s="3" t="s">
        <v>75</v>
      </c>
      <c r="B12574" s="3">
        <v>2017</v>
      </c>
      <c r="C12574" s="3">
        <v>964</v>
      </c>
      <c r="D12574" s="3">
        <v>3.2630952</v>
      </c>
      <c r="E12574" s="3">
        <v>-1.0590785</v>
      </c>
      <c r="F12574" s="3">
        <v>54.197594000000002</v>
      </c>
      <c r="G12574" s="3">
        <v>3.4377300000000002</v>
      </c>
      <c r="H12574" s="3">
        <v>-0.2386818</v>
      </c>
    </row>
    <row r="12575" spans="1:8">
      <c r="A12575" s="3" t="s">
        <v>75</v>
      </c>
      <c r="B12575" s="3">
        <v>2017</v>
      </c>
      <c r="C12575" s="3">
        <v>964</v>
      </c>
      <c r="D12575" s="3">
        <v>3.3813181999999999</v>
      </c>
      <c r="E12575" s="3">
        <v>-1.0590785</v>
      </c>
      <c r="F12575" s="3">
        <v>54.197594000000002</v>
      </c>
      <c r="G12575" s="3">
        <v>3.5451700000000002</v>
      </c>
      <c r="H12575" s="3">
        <v>-0.27781539999999999</v>
      </c>
    </row>
    <row r="12576" spans="1:8">
      <c r="A12576" s="3" t="s">
        <v>75</v>
      </c>
      <c r="B12576" s="3">
        <v>2017</v>
      </c>
      <c r="C12576" s="3">
        <v>964</v>
      </c>
      <c r="D12576" s="3">
        <v>3.3924091000000001</v>
      </c>
      <c r="E12576" s="3">
        <v>-1.0590785</v>
      </c>
      <c r="F12576" s="3">
        <v>54.197594000000002</v>
      </c>
      <c r="G12576" s="3">
        <v>3.5229140000000001</v>
      </c>
      <c r="H12576" s="3">
        <v>-0.36305910000000002</v>
      </c>
    </row>
    <row r="12577" spans="1:8">
      <c r="A12577" s="3" t="s">
        <v>75</v>
      </c>
      <c r="B12577" s="3">
        <v>2017</v>
      </c>
      <c r="C12577" s="3">
        <v>964</v>
      </c>
      <c r="D12577" s="3">
        <v>3.2744285999999998</v>
      </c>
      <c r="E12577" s="3">
        <v>-1.0590785</v>
      </c>
      <c r="F12577" s="3">
        <v>54.197594000000002</v>
      </c>
      <c r="G12577" s="3">
        <v>3.657816</v>
      </c>
      <c r="H12577" s="3">
        <v>-0.39873320000000001</v>
      </c>
    </row>
    <row r="12578" spans="1:8">
      <c r="A12578" s="3" t="s">
        <v>75</v>
      </c>
      <c r="B12578" s="3">
        <v>2018</v>
      </c>
      <c r="C12578" s="3">
        <v>964</v>
      </c>
      <c r="D12578" s="3">
        <v>3.3398260999999998</v>
      </c>
      <c r="E12578" s="3">
        <v>-1.1515658</v>
      </c>
      <c r="F12578" s="3">
        <v>50.613551999999999</v>
      </c>
      <c r="G12578" s="3">
        <v>3.3313679999999999</v>
      </c>
      <c r="H12578" s="3">
        <v>-0.37897249999999999</v>
      </c>
    </row>
    <row r="12579" spans="1:8">
      <c r="A12579" s="3" t="s">
        <v>75</v>
      </c>
      <c r="B12579" s="3">
        <v>2018</v>
      </c>
      <c r="C12579" s="3">
        <v>964</v>
      </c>
      <c r="D12579" s="3">
        <v>3.4811000000000001</v>
      </c>
      <c r="E12579" s="3">
        <v>-1.1515658</v>
      </c>
      <c r="F12579" s="3">
        <v>50.613551999999999</v>
      </c>
      <c r="G12579" s="3">
        <v>3.3491110000000002</v>
      </c>
      <c r="H12579" s="3">
        <v>-0.34762549999999998</v>
      </c>
    </row>
    <row r="12580" spans="1:8">
      <c r="A12580" s="3" t="s">
        <v>75</v>
      </c>
      <c r="B12580" s="3">
        <v>2018</v>
      </c>
      <c r="C12580" s="3">
        <v>964</v>
      </c>
      <c r="D12580" s="3">
        <v>3.2654090999999998</v>
      </c>
      <c r="E12580" s="3">
        <v>-1.1515658</v>
      </c>
      <c r="F12580" s="3">
        <v>50.613551999999999</v>
      </c>
      <c r="G12580" s="3">
        <v>3.379111</v>
      </c>
      <c r="H12580" s="3">
        <v>-0.34076339999999999</v>
      </c>
    </row>
    <row r="12581" spans="1:8">
      <c r="A12581" s="3" t="s">
        <v>75</v>
      </c>
      <c r="B12581" s="3">
        <v>2018</v>
      </c>
      <c r="C12581" s="3">
        <v>964</v>
      </c>
      <c r="D12581" s="3">
        <v>3.0647142999999999</v>
      </c>
      <c r="E12581" s="3">
        <v>-1.1515658</v>
      </c>
      <c r="F12581" s="3">
        <v>50.613551999999999</v>
      </c>
      <c r="G12581" s="3">
        <v>3.3958539999999999</v>
      </c>
      <c r="H12581" s="3">
        <v>-0.3365438</v>
      </c>
    </row>
    <row r="12582" spans="1:8">
      <c r="A12582" s="3" t="s">
        <v>75</v>
      </c>
      <c r="B12582" s="3">
        <v>2018</v>
      </c>
      <c r="C12582" s="3">
        <v>964</v>
      </c>
      <c r="D12582" s="3">
        <v>3.2243043</v>
      </c>
      <c r="E12582" s="3">
        <v>-1.1515658</v>
      </c>
      <c r="F12582" s="3">
        <v>50.613551999999999</v>
      </c>
      <c r="G12582" s="3">
        <v>3.4841850000000001</v>
      </c>
      <c r="H12582" s="3">
        <v>-0.73662930000000004</v>
      </c>
    </row>
    <row r="12583" spans="1:8">
      <c r="A12583" s="3" t="s">
        <v>75</v>
      </c>
      <c r="B12583" s="3">
        <v>2018</v>
      </c>
      <c r="C12583" s="3">
        <v>964</v>
      </c>
      <c r="D12583" s="3">
        <v>3.2137142999999999</v>
      </c>
      <c r="E12583" s="3">
        <v>-1.1515658</v>
      </c>
      <c r="F12583" s="3">
        <v>50.613551999999999</v>
      </c>
      <c r="G12583" s="3">
        <v>3.4970759999999999</v>
      </c>
      <c r="H12583" s="3">
        <v>-0.74368109999999998</v>
      </c>
    </row>
    <row r="12584" spans="1:8">
      <c r="A12584" s="3" t="s">
        <v>75</v>
      </c>
      <c r="B12584" s="3">
        <v>2018</v>
      </c>
      <c r="C12584" s="3">
        <v>964</v>
      </c>
      <c r="D12584" s="3">
        <v>3.1669545000000001</v>
      </c>
      <c r="E12584" s="3">
        <v>-1.1515658</v>
      </c>
      <c r="F12584" s="3">
        <v>50.613551999999999</v>
      </c>
      <c r="G12584" s="3">
        <v>3.5460280000000002</v>
      </c>
      <c r="H12584" s="3">
        <v>-0.77281960000000005</v>
      </c>
    </row>
    <row r="12585" spans="1:8">
      <c r="A12585" s="3" t="s">
        <v>75</v>
      </c>
      <c r="B12585" s="3">
        <v>2018</v>
      </c>
      <c r="C12585" s="3">
        <v>964</v>
      </c>
      <c r="D12585" s="3">
        <v>3.1404348</v>
      </c>
      <c r="E12585" s="3">
        <v>-1.1515658</v>
      </c>
      <c r="F12585" s="3">
        <v>50.613551999999999</v>
      </c>
      <c r="G12585" s="3">
        <v>3.6248260000000001</v>
      </c>
      <c r="H12585" s="3">
        <v>-0.87165550000000003</v>
      </c>
    </row>
    <row r="12586" spans="1:8">
      <c r="A12586" s="3" t="s">
        <v>75</v>
      </c>
      <c r="B12586" s="3">
        <v>2018</v>
      </c>
      <c r="C12586" s="3">
        <v>964</v>
      </c>
      <c r="D12586" s="3">
        <v>3.2349999999999999</v>
      </c>
      <c r="E12586" s="3">
        <v>-1.1515658</v>
      </c>
      <c r="F12586" s="3">
        <v>50.613551999999999</v>
      </c>
      <c r="G12586" s="3">
        <v>3.661546</v>
      </c>
      <c r="H12586" s="3">
        <v>-0.89219809999999999</v>
      </c>
    </row>
    <row r="12587" spans="1:8">
      <c r="A12587" s="3" t="s">
        <v>75</v>
      </c>
      <c r="B12587" s="3">
        <v>2018</v>
      </c>
      <c r="C12587" s="3">
        <v>964</v>
      </c>
      <c r="D12587" s="3">
        <v>3.2261739</v>
      </c>
      <c r="E12587" s="3">
        <v>-1.1515658</v>
      </c>
      <c r="F12587" s="3">
        <v>50.613551999999999</v>
      </c>
      <c r="G12587" s="3">
        <v>3.6440869999999999</v>
      </c>
      <c r="H12587" s="3">
        <v>-0.8643189</v>
      </c>
    </row>
    <row r="12588" spans="1:8">
      <c r="A12588" s="3" t="s">
        <v>75</v>
      </c>
      <c r="B12588" s="3">
        <v>2018</v>
      </c>
      <c r="C12588" s="3">
        <v>964</v>
      </c>
      <c r="D12588" s="3">
        <v>3.1968635999999999</v>
      </c>
      <c r="E12588" s="3">
        <v>-1.1515658</v>
      </c>
      <c r="F12588" s="3">
        <v>50.613551999999999</v>
      </c>
      <c r="G12588" s="3">
        <v>3.6877800000000001</v>
      </c>
      <c r="H12588" s="3">
        <v>-0.86344659999999995</v>
      </c>
    </row>
    <row r="12589" spans="1:8">
      <c r="A12589" s="3" t="s">
        <v>75</v>
      </c>
      <c r="B12589" s="3">
        <v>2018</v>
      </c>
      <c r="C12589" s="3">
        <v>964</v>
      </c>
      <c r="D12589" s="3">
        <v>2.9154285999999998</v>
      </c>
      <c r="E12589" s="3">
        <v>-1.1515658</v>
      </c>
      <c r="F12589" s="3">
        <v>50.613551999999999</v>
      </c>
      <c r="G12589" s="3">
        <v>3.7067969999999999</v>
      </c>
      <c r="H12589" s="3">
        <v>-0.83808830000000001</v>
      </c>
    </row>
    <row r="12590" spans="1:8">
      <c r="A12590" s="3" t="s">
        <v>75</v>
      </c>
      <c r="B12590" s="3">
        <v>2019</v>
      </c>
      <c r="C12590" s="3">
        <v>964</v>
      </c>
      <c r="D12590" s="3">
        <v>2.7926522</v>
      </c>
      <c r="E12590" s="3">
        <v>-1.1898873000000001</v>
      </c>
      <c r="F12590" s="3">
        <v>48.818153000000002</v>
      </c>
      <c r="G12590" s="3">
        <v>3.2021190000000002</v>
      </c>
      <c r="H12590" s="3">
        <v>-0.81609770000000004</v>
      </c>
    </row>
    <row r="12591" spans="1:8">
      <c r="A12591" s="3" t="s">
        <v>75</v>
      </c>
      <c r="B12591" s="3">
        <v>2019</v>
      </c>
      <c r="C12591" s="3">
        <v>964</v>
      </c>
      <c r="D12591" s="3">
        <v>2.7494000000000001</v>
      </c>
      <c r="E12591" s="3">
        <v>-1.1898873000000001</v>
      </c>
      <c r="F12591" s="3">
        <v>48.818153000000002</v>
      </c>
      <c r="G12591" s="3">
        <v>3.2087490000000001</v>
      </c>
      <c r="H12591" s="3">
        <v>-0.40105429999999997</v>
      </c>
    </row>
    <row r="12592" spans="1:8">
      <c r="A12592" s="3" t="s">
        <v>75</v>
      </c>
      <c r="B12592" s="3">
        <v>2019</v>
      </c>
      <c r="C12592" s="3">
        <v>964</v>
      </c>
      <c r="D12592" s="3">
        <v>2.8692856999999998</v>
      </c>
      <c r="E12592" s="3">
        <v>-1.1898873000000001</v>
      </c>
      <c r="F12592" s="3">
        <v>48.818153000000002</v>
      </c>
      <c r="G12592" s="3">
        <v>3.3711690000000001</v>
      </c>
      <c r="H12592" s="3">
        <v>-0.34285460000000001</v>
      </c>
    </row>
    <row r="12593" spans="1:8">
      <c r="A12593" s="3" t="s">
        <v>75</v>
      </c>
      <c r="B12593" s="3">
        <v>2019</v>
      </c>
      <c r="C12593" s="3">
        <v>964</v>
      </c>
      <c r="D12593" s="3">
        <v>2.8929545000000001</v>
      </c>
      <c r="E12593" s="3">
        <v>-1.1898873000000001</v>
      </c>
      <c r="F12593" s="3">
        <v>48.818153000000002</v>
      </c>
      <c r="G12593" s="3">
        <v>3.3318880000000002</v>
      </c>
      <c r="H12593" s="3">
        <v>-0.54967160000000004</v>
      </c>
    </row>
    <row r="12594" spans="1:8">
      <c r="A12594" s="3" t="s">
        <v>75</v>
      </c>
      <c r="B12594" s="3">
        <v>2019</v>
      </c>
      <c r="C12594" s="3">
        <v>964</v>
      </c>
      <c r="D12594" s="3">
        <v>2.8661739000000002</v>
      </c>
      <c r="E12594" s="3">
        <v>-1.1898873000000001</v>
      </c>
      <c r="F12594" s="3">
        <v>48.818153000000002</v>
      </c>
      <c r="G12594" s="3">
        <v>3.410784</v>
      </c>
      <c r="H12594" s="3">
        <v>-1.831375</v>
      </c>
    </row>
    <row r="12595" spans="1:8">
      <c r="A12595" s="3" t="s">
        <v>75</v>
      </c>
      <c r="B12595" s="3">
        <v>2019</v>
      </c>
      <c r="C12595" s="3">
        <v>964</v>
      </c>
      <c r="D12595" s="3">
        <v>2.43005</v>
      </c>
      <c r="E12595" s="3">
        <v>-1.1898873000000001</v>
      </c>
      <c r="F12595" s="3">
        <v>48.818153000000002</v>
      </c>
      <c r="G12595" s="3">
        <v>3.4485160000000001</v>
      </c>
      <c r="H12595" s="3">
        <v>-1.7187190000000001</v>
      </c>
    </row>
    <row r="12596" spans="1:8">
      <c r="A12596" s="3" t="s">
        <v>75</v>
      </c>
      <c r="B12596" s="3">
        <v>2019</v>
      </c>
      <c r="C12596" s="3">
        <v>964</v>
      </c>
      <c r="D12596" s="3">
        <v>2.2100870000000001</v>
      </c>
      <c r="E12596" s="3">
        <v>-1.1898873000000001</v>
      </c>
      <c r="F12596" s="3">
        <v>48.818153000000002</v>
      </c>
      <c r="G12596" s="3">
        <v>3.4441130000000002</v>
      </c>
      <c r="H12596" s="3">
        <v>-1.7512490000000001</v>
      </c>
    </row>
    <row r="12597" spans="1:8">
      <c r="A12597" s="3" t="s">
        <v>75</v>
      </c>
      <c r="B12597" s="3">
        <v>2019</v>
      </c>
      <c r="C12597" s="3">
        <v>964</v>
      </c>
      <c r="D12597" s="3">
        <v>1.9165455</v>
      </c>
      <c r="E12597" s="3">
        <v>-1.1898873000000001</v>
      </c>
      <c r="F12597" s="3">
        <v>48.818153000000002</v>
      </c>
      <c r="G12597" s="3">
        <v>3.4266679999999998</v>
      </c>
      <c r="H12597" s="3">
        <v>-1.808524</v>
      </c>
    </row>
    <row r="12598" spans="1:8">
      <c r="A12598" s="3" t="s">
        <v>75</v>
      </c>
      <c r="B12598" s="3">
        <v>2019</v>
      </c>
      <c r="C12598" s="3">
        <v>964</v>
      </c>
      <c r="D12598" s="3">
        <v>2.0229523999999999</v>
      </c>
      <c r="E12598" s="3">
        <v>-1.1898873000000001</v>
      </c>
      <c r="F12598" s="3">
        <v>48.818153000000002</v>
      </c>
      <c r="G12598" s="3">
        <v>3.4457490000000002</v>
      </c>
      <c r="H12598" s="3">
        <v>-1.75607</v>
      </c>
    </row>
    <row r="12599" spans="1:8">
      <c r="A12599" s="3" t="s">
        <v>75</v>
      </c>
      <c r="B12599" s="3">
        <v>2019</v>
      </c>
      <c r="C12599" s="3">
        <v>964</v>
      </c>
      <c r="D12599" s="3">
        <v>1.9686957</v>
      </c>
      <c r="E12599" s="3">
        <v>-1.1898873000000001</v>
      </c>
      <c r="F12599" s="3">
        <v>48.818153000000002</v>
      </c>
      <c r="G12599" s="3">
        <v>3.4803030000000001</v>
      </c>
      <c r="H12599" s="3">
        <v>-1.540027</v>
      </c>
    </row>
    <row r="12600" spans="1:8">
      <c r="A12600" s="3" t="s">
        <v>75</v>
      </c>
      <c r="B12600" s="3">
        <v>2019</v>
      </c>
      <c r="C12600" s="3">
        <v>964</v>
      </c>
      <c r="D12600" s="3">
        <v>2.0522380999999998</v>
      </c>
      <c r="E12600" s="3">
        <v>-1.1898873000000001</v>
      </c>
      <c r="F12600" s="3">
        <v>48.818153000000002</v>
      </c>
      <c r="G12600" s="3">
        <v>3.4451269999999998</v>
      </c>
      <c r="H12600" s="3">
        <v>-1.5299199999999999</v>
      </c>
    </row>
    <row r="12601" spans="1:8">
      <c r="A12601" s="3" t="s">
        <v>75</v>
      </c>
      <c r="B12601" s="3">
        <v>2019</v>
      </c>
      <c r="C12601" s="3">
        <v>964</v>
      </c>
      <c r="D12601" s="3">
        <v>2.0363182000000002</v>
      </c>
      <c r="E12601" s="3">
        <v>-1.1898873000000001</v>
      </c>
      <c r="F12601" s="3">
        <v>48.818153000000002</v>
      </c>
      <c r="G12601" s="3">
        <v>3.4101149999999998</v>
      </c>
      <c r="H12601" s="3">
        <v>-1.467778</v>
      </c>
    </row>
    <row r="12602" spans="1:8">
      <c r="A12602" s="3" t="s">
        <v>76</v>
      </c>
      <c r="B12602" s="3">
        <v>1995</v>
      </c>
      <c r="C12602" s="3">
        <v>968</v>
      </c>
    </row>
    <row r="12603" spans="1:8">
      <c r="A12603" s="3" t="s">
        <v>76</v>
      </c>
      <c r="B12603" s="3">
        <v>1995</v>
      </c>
      <c r="C12603" s="3">
        <v>968</v>
      </c>
    </row>
    <row r="12604" spans="1:8">
      <c r="A12604" s="3" t="s">
        <v>76</v>
      </c>
      <c r="B12604" s="3">
        <v>1995</v>
      </c>
      <c r="C12604" s="3">
        <v>968</v>
      </c>
    </row>
    <row r="12605" spans="1:8">
      <c r="A12605" s="3" t="s">
        <v>76</v>
      </c>
      <c r="B12605" s="3">
        <v>1995</v>
      </c>
      <c r="C12605" s="3">
        <v>968</v>
      </c>
    </row>
    <row r="12606" spans="1:8">
      <c r="A12606" s="3" t="s">
        <v>76</v>
      </c>
      <c r="B12606" s="3">
        <v>1995</v>
      </c>
      <c r="C12606" s="3">
        <v>968</v>
      </c>
    </row>
    <row r="12607" spans="1:8">
      <c r="A12607" s="3" t="s">
        <v>76</v>
      </c>
      <c r="B12607" s="3">
        <v>1995</v>
      </c>
      <c r="C12607" s="3">
        <v>968</v>
      </c>
    </row>
    <row r="12608" spans="1:8">
      <c r="A12608" s="3" t="s">
        <v>76</v>
      </c>
      <c r="B12608" s="3">
        <v>1995</v>
      </c>
      <c r="C12608" s="3">
        <v>968</v>
      </c>
    </row>
    <row r="12609" spans="1:5">
      <c r="A12609" s="3" t="s">
        <v>76</v>
      </c>
      <c r="B12609" s="3">
        <v>1995</v>
      </c>
      <c r="C12609" s="3">
        <v>968</v>
      </c>
    </row>
    <row r="12610" spans="1:5">
      <c r="A12610" s="3" t="s">
        <v>76</v>
      </c>
      <c r="B12610" s="3">
        <v>1995</v>
      </c>
      <c r="C12610" s="3">
        <v>968</v>
      </c>
    </row>
    <row r="12611" spans="1:5">
      <c r="A12611" s="3" t="s">
        <v>76</v>
      </c>
      <c r="B12611" s="3">
        <v>1995</v>
      </c>
      <c r="C12611" s="3">
        <v>968</v>
      </c>
    </row>
    <row r="12612" spans="1:5">
      <c r="A12612" s="3" t="s">
        <v>76</v>
      </c>
      <c r="B12612" s="3">
        <v>1995</v>
      </c>
      <c r="C12612" s="3">
        <v>968</v>
      </c>
    </row>
    <row r="12613" spans="1:5">
      <c r="A12613" s="3" t="s">
        <v>76</v>
      </c>
      <c r="B12613" s="3">
        <v>1995</v>
      </c>
      <c r="C12613" s="3">
        <v>968</v>
      </c>
    </row>
    <row r="12614" spans="1:5">
      <c r="A12614" s="3" t="s">
        <v>76</v>
      </c>
      <c r="B12614" s="3">
        <v>1996</v>
      </c>
      <c r="C12614" s="3">
        <v>968</v>
      </c>
      <c r="E12614" s="3">
        <v>-1.9502664999999999</v>
      </c>
    </row>
    <row r="12615" spans="1:5">
      <c r="A12615" s="3" t="s">
        <v>76</v>
      </c>
      <c r="B12615" s="3">
        <v>1996</v>
      </c>
      <c r="C12615" s="3">
        <v>968</v>
      </c>
      <c r="E12615" s="3">
        <v>-1.9502664999999999</v>
      </c>
    </row>
    <row r="12616" spans="1:5">
      <c r="A12616" s="3" t="s">
        <v>76</v>
      </c>
      <c r="B12616" s="3">
        <v>1996</v>
      </c>
      <c r="C12616" s="3">
        <v>968</v>
      </c>
      <c r="E12616" s="3">
        <v>-1.9502664999999999</v>
      </c>
    </row>
    <row r="12617" spans="1:5">
      <c r="A12617" s="3" t="s">
        <v>76</v>
      </c>
      <c r="B12617" s="3">
        <v>1996</v>
      </c>
      <c r="C12617" s="3">
        <v>968</v>
      </c>
      <c r="E12617" s="3">
        <v>-1.9502664999999999</v>
      </c>
    </row>
    <row r="12618" spans="1:5">
      <c r="A12618" s="3" t="s">
        <v>76</v>
      </c>
      <c r="B12618" s="3">
        <v>1996</v>
      </c>
      <c r="C12618" s="3">
        <v>968</v>
      </c>
      <c r="E12618" s="3">
        <v>-1.9502664999999999</v>
      </c>
    </row>
    <row r="12619" spans="1:5">
      <c r="A12619" s="3" t="s">
        <v>76</v>
      </c>
      <c r="B12619" s="3">
        <v>1996</v>
      </c>
      <c r="C12619" s="3">
        <v>968</v>
      </c>
      <c r="E12619" s="3">
        <v>-1.9502664999999999</v>
      </c>
    </row>
    <row r="12620" spans="1:5">
      <c r="A12620" s="3" t="s">
        <v>76</v>
      </c>
      <c r="B12620" s="3">
        <v>1996</v>
      </c>
      <c r="C12620" s="3">
        <v>968</v>
      </c>
      <c r="E12620" s="3">
        <v>-1.9502664999999999</v>
      </c>
    </row>
    <row r="12621" spans="1:5">
      <c r="A12621" s="3" t="s">
        <v>76</v>
      </c>
      <c r="B12621" s="3">
        <v>1996</v>
      </c>
      <c r="C12621" s="3">
        <v>968</v>
      </c>
      <c r="E12621" s="3">
        <v>-1.9502664999999999</v>
      </c>
    </row>
    <row r="12622" spans="1:5">
      <c r="A12622" s="3" t="s">
        <v>76</v>
      </c>
      <c r="B12622" s="3">
        <v>1996</v>
      </c>
      <c r="C12622" s="3">
        <v>968</v>
      </c>
      <c r="E12622" s="3">
        <v>-1.9502664999999999</v>
      </c>
    </row>
    <row r="12623" spans="1:5">
      <c r="A12623" s="3" t="s">
        <v>76</v>
      </c>
      <c r="B12623" s="3">
        <v>1996</v>
      </c>
      <c r="C12623" s="3">
        <v>968</v>
      </c>
      <c r="E12623" s="3">
        <v>-1.9502664999999999</v>
      </c>
    </row>
    <row r="12624" spans="1:5">
      <c r="A12624" s="3" t="s">
        <v>76</v>
      </c>
      <c r="B12624" s="3">
        <v>1996</v>
      </c>
      <c r="C12624" s="3">
        <v>968</v>
      </c>
      <c r="E12624" s="3">
        <v>-1.9502664999999999</v>
      </c>
    </row>
    <row r="12625" spans="1:5">
      <c r="A12625" s="3" t="s">
        <v>76</v>
      </c>
      <c r="B12625" s="3">
        <v>1996</v>
      </c>
      <c r="C12625" s="3">
        <v>968</v>
      </c>
      <c r="E12625" s="3">
        <v>-1.9502664999999999</v>
      </c>
    </row>
    <row r="12626" spans="1:5">
      <c r="A12626" s="3" t="s">
        <v>76</v>
      </c>
      <c r="B12626" s="3">
        <v>1997</v>
      </c>
      <c r="C12626" s="3">
        <v>968</v>
      </c>
      <c r="E12626" s="3">
        <v>-3.0464578000000002</v>
      </c>
    </row>
    <row r="12627" spans="1:5">
      <c r="A12627" s="3" t="s">
        <v>76</v>
      </c>
      <c r="B12627" s="3">
        <v>1997</v>
      </c>
      <c r="C12627" s="3">
        <v>968</v>
      </c>
      <c r="E12627" s="3">
        <v>-3.0464578000000002</v>
      </c>
    </row>
    <row r="12628" spans="1:5">
      <c r="A12628" s="3" t="s">
        <v>76</v>
      </c>
      <c r="B12628" s="3">
        <v>1997</v>
      </c>
      <c r="C12628" s="3">
        <v>968</v>
      </c>
      <c r="E12628" s="3">
        <v>-3.0464578000000002</v>
      </c>
    </row>
    <row r="12629" spans="1:5">
      <c r="A12629" s="3" t="s">
        <v>76</v>
      </c>
      <c r="B12629" s="3">
        <v>1997</v>
      </c>
      <c r="C12629" s="3">
        <v>968</v>
      </c>
      <c r="E12629" s="3">
        <v>-3.0464578000000002</v>
      </c>
    </row>
    <row r="12630" spans="1:5">
      <c r="A12630" s="3" t="s">
        <v>76</v>
      </c>
      <c r="B12630" s="3">
        <v>1997</v>
      </c>
      <c r="C12630" s="3">
        <v>968</v>
      </c>
      <c r="E12630" s="3">
        <v>-3.0464578000000002</v>
      </c>
    </row>
    <row r="12631" spans="1:5">
      <c r="A12631" s="3" t="s">
        <v>76</v>
      </c>
      <c r="B12631" s="3">
        <v>1997</v>
      </c>
      <c r="C12631" s="3">
        <v>968</v>
      </c>
      <c r="E12631" s="3">
        <v>-3.0464578000000002</v>
      </c>
    </row>
    <row r="12632" spans="1:5">
      <c r="A12632" s="3" t="s">
        <v>76</v>
      </c>
      <c r="B12632" s="3">
        <v>1997</v>
      </c>
      <c r="C12632" s="3">
        <v>968</v>
      </c>
      <c r="E12632" s="3">
        <v>-3.0464578000000002</v>
      </c>
    </row>
    <row r="12633" spans="1:5">
      <c r="A12633" s="3" t="s">
        <v>76</v>
      </c>
      <c r="B12633" s="3">
        <v>1997</v>
      </c>
      <c r="C12633" s="3">
        <v>968</v>
      </c>
      <c r="E12633" s="3">
        <v>-3.0464578000000002</v>
      </c>
    </row>
    <row r="12634" spans="1:5">
      <c r="A12634" s="3" t="s">
        <v>76</v>
      </c>
      <c r="B12634" s="3">
        <v>1997</v>
      </c>
      <c r="C12634" s="3">
        <v>968</v>
      </c>
      <c r="E12634" s="3">
        <v>-3.0464578000000002</v>
      </c>
    </row>
    <row r="12635" spans="1:5">
      <c r="A12635" s="3" t="s">
        <v>76</v>
      </c>
      <c r="B12635" s="3">
        <v>1997</v>
      </c>
      <c r="C12635" s="3">
        <v>968</v>
      </c>
      <c r="E12635" s="3">
        <v>-3.0464578000000002</v>
      </c>
    </row>
    <row r="12636" spans="1:5">
      <c r="A12636" s="3" t="s">
        <v>76</v>
      </c>
      <c r="B12636" s="3">
        <v>1997</v>
      </c>
      <c r="C12636" s="3">
        <v>968</v>
      </c>
      <c r="E12636" s="3">
        <v>-3.0464578000000002</v>
      </c>
    </row>
    <row r="12637" spans="1:5">
      <c r="A12637" s="3" t="s">
        <v>76</v>
      </c>
      <c r="B12637" s="3">
        <v>1997</v>
      </c>
      <c r="C12637" s="3">
        <v>968</v>
      </c>
      <c r="E12637" s="3">
        <v>-3.0464578000000002</v>
      </c>
    </row>
    <row r="12638" spans="1:5">
      <c r="A12638" s="3" t="s">
        <v>76</v>
      </c>
      <c r="B12638" s="3">
        <v>1998</v>
      </c>
      <c r="C12638" s="3">
        <v>968</v>
      </c>
      <c r="E12638" s="3">
        <v>-1.3976004</v>
      </c>
    </row>
    <row r="12639" spans="1:5">
      <c r="A12639" s="3" t="s">
        <v>76</v>
      </c>
      <c r="B12639" s="3">
        <v>1998</v>
      </c>
      <c r="C12639" s="3">
        <v>968</v>
      </c>
      <c r="E12639" s="3">
        <v>-1.3976004</v>
      </c>
    </row>
    <row r="12640" spans="1:5">
      <c r="A12640" s="3" t="s">
        <v>76</v>
      </c>
      <c r="B12640" s="3">
        <v>1998</v>
      </c>
      <c r="C12640" s="3">
        <v>968</v>
      </c>
      <c r="E12640" s="3">
        <v>-1.3976004</v>
      </c>
    </row>
    <row r="12641" spans="1:7">
      <c r="A12641" s="3" t="s">
        <v>76</v>
      </c>
      <c r="B12641" s="3">
        <v>1998</v>
      </c>
      <c r="C12641" s="3">
        <v>968</v>
      </c>
      <c r="E12641" s="3">
        <v>-1.3976004</v>
      </c>
    </row>
    <row r="12642" spans="1:7">
      <c r="A12642" s="3" t="s">
        <v>76</v>
      </c>
      <c r="B12642" s="3">
        <v>1998</v>
      </c>
      <c r="C12642" s="3">
        <v>968</v>
      </c>
      <c r="E12642" s="3">
        <v>-1.3976004</v>
      </c>
      <c r="G12642" s="3">
        <v>1.8416669999999999</v>
      </c>
    </row>
    <row r="12643" spans="1:7">
      <c r="A12643" s="3" t="s">
        <v>76</v>
      </c>
      <c r="B12643" s="3">
        <v>1998</v>
      </c>
      <c r="C12643" s="3">
        <v>968</v>
      </c>
      <c r="E12643" s="3">
        <v>-1.3976004</v>
      </c>
      <c r="G12643" s="3">
        <v>1.441667</v>
      </c>
    </row>
    <row r="12644" spans="1:7">
      <c r="A12644" s="3" t="s">
        <v>76</v>
      </c>
      <c r="B12644" s="3">
        <v>1998</v>
      </c>
      <c r="C12644" s="3">
        <v>968</v>
      </c>
      <c r="E12644" s="3">
        <v>-1.3976004</v>
      </c>
      <c r="G12644" s="3">
        <v>1.34</v>
      </c>
    </row>
    <row r="12645" spans="1:7">
      <c r="A12645" s="3" t="s">
        <v>76</v>
      </c>
      <c r="B12645" s="3">
        <v>1998</v>
      </c>
      <c r="C12645" s="3">
        <v>968</v>
      </c>
      <c r="E12645" s="3">
        <v>-1.3976004</v>
      </c>
      <c r="G12645" s="3">
        <v>1.4444440000000001</v>
      </c>
    </row>
    <row r="12646" spans="1:7">
      <c r="A12646" s="3" t="s">
        <v>76</v>
      </c>
      <c r="B12646" s="3">
        <v>1998</v>
      </c>
      <c r="C12646" s="3">
        <v>968</v>
      </c>
      <c r="E12646" s="3">
        <v>-1.3976004</v>
      </c>
      <c r="G12646" s="3">
        <v>0.09</v>
      </c>
    </row>
    <row r="12647" spans="1:7">
      <c r="A12647" s="3" t="s">
        <v>76</v>
      </c>
      <c r="B12647" s="3">
        <v>1998</v>
      </c>
      <c r="C12647" s="3">
        <v>968</v>
      </c>
      <c r="E12647" s="3">
        <v>-1.3976004</v>
      </c>
      <c r="G12647" s="3">
        <v>0.09</v>
      </c>
    </row>
    <row r="12648" spans="1:7">
      <c r="A12648" s="3" t="s">
        <v>76</v>
      </c>
      <c r="B12648" s="3">
        <v>1998</v>
      </c>
      <c r="C12648" s="3">
        <v>968</v>
      </c>
      <c r="E12648" s="3">
        <v>-1.3976004</v>
      </c>
      <c r="G12648" s="3">
        <v>-0.42</v>
      </c>
    </row>
    <row r="12649" spans="1:7">
      <c r="A12649" s="3" t="s">
        <v>76</v>
      </c>
      <c r="B12649" s="3">
        <v>1998</v>
      </c>
      <c r="C12649" s="3">
        <v>968</v>
      </c>
      <c r="E12649" s="3">
        <v>-1.3976004</v>
      </c>
      <c r="G12649" s="3">
        <v>-2.4</v>
      </c>
    </row>
    <row r="12650" spans="1:7">
      <c r="A12650" s="3" t="s">
        <v>76</v>
      </c>
      <c r="B12650" s="3">
        <v>1999</v>
      </c>
      <c r="C12650" s="3">
        <v>968</v>
      </c>
      <c r="E12650" s="3">
        <v>-0.70348805000000003</v>
      </c>
      <c r="G12650" s="3">
        <v>1.655556</v>
      </c>
    </row>
    <row r="12651" spans="1:7">
      <c r="A12651" s="3" t="s">
        <v>76</v>
      </c>
      <c r="B12651" s="3">
        <v>1999</v>
      </c>
      <c r="C12651" s="3">
        <v>968</v>
      </c>
      <c r="E12651" s="3">
        <v>-0.70348805000000003</v>
      </c>
      <c r="G12651" s="3">
        <v>0.14285709999999999</v>
      </c>
    </row>
    <row r="12652" spans="1:7">
      <c r="A12652" s="3" t="s">
        <v>76</v>
      </c>
      <c r="B12652" s="3">
        <v>1999</v>
      </c>
      <c r="C12652" s="3">
        <v>968</v>
      </c>
      <c r="E12652" s="3">
        <v>-0.70348805000000003</v>
      </c>
      <c r="G12652" s="3">
        <v>1.1666669999999999</v>
      </c>
    </row>
    <row r="12653" spans="1:7">
      <c r="A12653" s="3" t="s">
        <v>76</v>
      </c>
      <c r="B12653" s="3">
        <v>1999</v>
      </c>
      <c r="C12653" s="3">
        <v>968</v>
      </c>
      <c r="E12653" s="3">
        <v>-0.70348805000000003</v>
      </c>
      <c r="G12653" s="3">
        <v>1.1666669999999999</v>
      </c>
    </row>
    <row r="12654" spans="1:7">
      <c r="A12654" s="3" t="s">
        <v>76</v>
      </c>
      <c r="B12654" s="3">
        <v>1999</v>
      </c>
      <c r="C12654" s="3">
        <v>968</v>
      </c>
      <c r="E12654" s="3">
        <v>-0.70348805000000003</v>
      </c>
      <c r="G12654" s="3">
        <v>0.9</v>
      </c>
    </row>
    <row r="12655" spans="1:7">
      <c r="A12655" s="3" t="s">
        <v>76</v>
      </c>
      <c r="B12655" s="3">
        <v>1999</v>
      </c>
      <c r="C12655" s="3">
        <v>968</v>
      </c>
      <c r="E12655" s="3">
        <v>-0.70348805000000003</v>
      </c>
      <c r="G12655" s="3">
        <v>-0.91818180000000005</v>
      </c>
    </row>
    <row r="12656" spans="1:7">
      <c r="A12656" s="3" t="s">
        <v>76</v>
      </c>
      <c r="B12656" s="3">
        <v>1999</v>
      </c>
      <c r="C12656" s="3">
        <v>968</v>
      </c>
      <c r="E12656" s="3">
        <v>-0.70348805000000003</v>
      </c>
      <c r="G12656" s="3">
        <v>0.41818179999999999</v>
      </c>
    </row>
    <row r="12657" spans="1:7">
      <c r="A12657" s="3" t="s">
        <v>76</v>
      </c>
      <c r="B12657" s="3">
        <v>1999</v>
      </c>
      <c r="C12657" s="3">
        <v>968</v>
      </c>
      <c r="E12657" s="3">
        <v>-0.70348805000000003</v>
      </c>
      <c r="G12657" s="3">
        <v>-0.89</v>
      </c>
    </row>
    <row r="12658" spans="1:7">
      <c r="A12658" s="3" t="s">
        <v>76</v>
      </c>
      <c r="B12658" s="3">
        <v>1999</v>
      </c>
      <c r="C12658" s="3">
        <v>968</v>
      </c>
      <c r="E12658" s="3">
        <v>-0.70348805000000003</v>
      </c>
      <c r="G12658" s="3">
        <v>0.2888889</v>
      </c>
    </row>
    <row r="12659" spans="1:7">
      <c r="A12659" s="3" t="s">
        <v>76</v>
      </c>
      <c r="B12659" s="3">
        <v>1999</v>
      </c>
      <c r="C12659" s="3">
        <v>968</v>
      </c>
      <c r="E12659" s="3">
        <v>-0.70348805000000003</v>
      </c>
      <c r="G12659" s="3">
        <v>0.2888889</v>
      </c>
    </row>
    <row r="12660" spans="1:7">
      <c r="A12660" s="3" t="s">
        <v>76</v>
      </c>
      <c r="B12660" s="3">
        <v>1999</v>
      </c>
      <c r="C12660" s="3">
        <v>968</v>
      </c>
      <c r="E12660" s="3">
        <v>-0.70348805000000003</v>
      </c>
      <c r="G12660" s="3">
        <v>-0.15</v>
      </c>
    </row>
    <row r="12661" spans="1:7">
      <c r="A12661" s="3" t="s">
        <v>76</v>
      </c>
      <c r="B12661" s="3">
        <v>1999</v>
      </c>
      <c r="C12661" s="3">
        <v>968</v>
      </c>
      <c r="E12661" s="3">
        <v>-0.70348805000000003</v>
      </c>
      <c r="G12661" s="3">
        <v>-0.17142859999999999</v>
      </c>
    </row>
    <row r="12662" spans="1:7">
      <c r="A12662" s="3" t="s">
        <v>76</v>
      </c>
      <c r="B12662" s="3">
        <v>2000</v>
      </c>
      <c r="C12662" s="3">
        <v>968</v>
      </c>
      <c r="E12662" s="3">
        <v>1.6343723999999999</v>
      </c>
      <c r="G12662" s="3">
        <v>1.933333</v>
      </c>
    </row>
    <row r="12663" spans="1:7">
      <c r="A12663" s="3" t="s">
        <v>76</v>
      </c>
      <c r="B12663" s="3">
        <v>2000</v>
      </c>
      <c r="C12663" s="3">
        <v>968</v>
      </c>
      <c r="E12663" s="3">
        <v>1.6343723999999999</v>
      </c>
      <c r="G12663" s="3">
        <v>1.5833330000000001</v>
      </c>
    </row>
    <row r="12664" spans="1:7">
      <c r="A12664" s="3" t="s">
        <v>76</v>
      </c>
      <c r="B12664" s="3">
        <v>2000</v>
      </c>
      <c r="C12664" s="3">
        <v>968</v>
      </c>
      <c r="E12664" s="3">
        <v>1.6343723999999999</v>
      </c>
      <c r="G12664" s="3">
        <v>2.2374999999999998</v>
      </c>
    </row>
    <row r="12665" spans="1:7">
      <c r="A12665" s="3" t="s">
        <v>76</v>
      </c>
      <c r="B12665" s="3">
        <v>2000</v>
      </c>
      <c r="C12665" s="3">
        <v>968</v>
      </c>
      <c r="E12665" s="3">
        <v>1.6343723999999999</v>
      </c>
      <c r="G12665" s="3">
        <v>2.2374999999999998</v>
      </c>
    </row>
    <row r="12666" spans="1:7">
      <c r="A12666" s="3" t="s">
        <v>76</v>
      </c>
      <c r="B12666" s="3">
        <v>2000</v>
      </c>
      <c r="C12666" s="3">
        <v>968</v>
      </c>
      <c r="E12666" s="3">
        <v>1.6343723999999999</v>
      </c>
      <c r="G12666" s="3">
        <v>1.95</v>
      </c>
    </row>
    <row r="12667" spans="1:7">
      <c r="A12667" s="3" t="s">
        <v>76</v>
      </c>
      <c r="B12667" s="3">
        <v>2000</v>
      </c>
      <c r="C12667" s="3">
        <v>968</v>
      </c>
      <c r="E12667" s="3">
        <v>1.6343723999999999</v>
      </c>
      <c r="G12667" s="3">
        <v>2.4714290000000001</v>
      </c>
    </row>
    <row r="12668" spans="1:7">
      <c r="A12668" s="3" t="s">
        <v>76</v>
      </c>
      <c r="B12668" s="3">
        <v>2000</v>
      </c>
      <c r="C12668" s="3">
        <v>968</v>
      </c>
      <c r="E12668" s="3">
        <v>1.6343723999999999</v>
      </c>
      <c r="G12668" s="3">
        <v>2.5</v>
      </c>
    </row>
    <row r="12669" spans="1:7">
      <c r="A12669" s="3" t="s">
        <v>76</v>
      </c>
      <c r="B12669" s="3">
        <v>2000</v>
      </c>
      <c r="C12669" s="3">
        <v>968</v>
      </c>
      <c r="E12669" s="3">
        <v>1.6343723999999999</v>
      </c>
      <c r="G12669" s="3">
        <v>2.5499999999999998</v>
      </c>
    </row>
    <row r="12670" spans="1:7">
      <c r="A12670" s="3" t="s">
        <v>76</v>
      </c>
      <c r="B12670" s="3">
        <v>2000</v>
      </c>
      <c r="C12670" s="3">
        <v>968</v>
      </c>
      <c r="E12670" s="3">
        <v>1.6343723999999999</v>
      </c>
      <c r="G12670" s="3">
        <v>2.5818180000000002</v>
      </c>
    </row>
    <row r="12671" spans="1:7">
      <c r="A12671" s="3" t="s">
        <v>76</v>
      </c>
      <c r="B12671" s="3">
        <v>2000</v>
      </c>
      <c r="C12671" s="3">
        <v>968</v>
      </c>
      <c r="E12671" s="3">
        <v>1.6343723999999999</v>
      </c>
      <c r="G12671" s="3">
        <v>2.5818180000000002</v>
      </c>
    </row>
    <row r="12672" spans="1:7">
      <c r="A12672" s="3" t="s">
        <v>76</v>
      </c>
      <c r="B12672" s="3">
        <v>2000</v>
      </c>
      <c r="C12672" s="3">
        <v>968</v>
      </c>
      <c r="E12672" s="3">
        <v>1.6343723999999999</v>
      </c>
      <c r="G12672" s="3">
        <v>2.4333330000000002</v>
      </c>
    </row>
    <row r="12673" spans="1:7">
      <c r="A12673" s="3" t="s">
        <v>76</v>
      </c>
      <c r="B12673" s="3">
        <v>2000</v>
      </c>
      <c r="C12673" s="3">
        <v>968</v>
      </c>
      <c r="E12673" s="3">
        <v>1.6343723999999999</v>
      </c>
      <c r="G12673" s="3">
        <v>2.8142860000000001</v>
      </c>
    </row>
    <row r="12674" spans="1:7">
      <c r="A12674" s="3" t="s">
        <v>76</v>
      </c>
      <c r="B12674" s="3">
        <v>2001</v>
      </c>
      <c r="C12674" s="3">
        <v>968</v>
      </c>
      <c r="E12674" s="3">
        <v>0.82647495999999998</v>
      </c>
      <c r="F12674" s="3">
        <v>29.558406999999999</v>
      </c>
    </row>
    <row r="12675" spans="1:7">
      <c r="A12675" s="3" t="s">
        <v>76</v>
      </c>
      <c r="B12675" s="3">
        <v>2001</v>
      </c>
      <c r="C12675" s="3">
        <v>968</v>
      </c>
      <c r="E12675" s="3">
        <v>0.82647495999999998</v>
      </c>
      <c r="F12675" s="3">
        <v>29.558406999999999</v>
      </c>
    </row>
    <row r="12676" spans="1:7">
      <c r="A12676" s="3" t="s">
        <v>76</v>
      </c>
      <c r="B12676" s="3">
        <v>2001</v>
      </c>
      <c r="C12676" s="3">
        <v>968</v>
      </c>
      <c r="E12676" s="3">
        <v>0.82647495999999998</v>
      </c>
      <c r="F12676" s="3">
        <v>29.558406999999999</v>
      </c>
      <c r="G12676" s="3">
        <v>3.6555550000000001</v>
      </c>
    </row>
    <row r="12677" spans="1:7">
      <c r="A12677" s="3" t="s">
        <v>76</v>
      </c>
      <c r="B12677" s="3">
        <v>2001</v>
      </c>
      <c r="C12677" s="3">
        <v>968</v>
      </c>
      <c r="E12677" s="3">
        <v>0.82647495999999998</v>
      </c>
      <c r="F12677" s="3">
        <v>29.558406999999999</v>
      </c>
      <c r="G12677" s="3">
        <v>3.6555550000000001</v>
      </c>
    </row>
    <row r="12678" spans="1:7">
      <c r="A12678" s="3" t="s">
        <v>76</v>
      </c>
      <c r="B12678" s="3">
        <v>2001</v>
      </c>
      <c r="C12678" s="3">
        <v>968</v>
      </c>
      <c r="E12678" s="3">
        <v>0.82647495999999998</v>
      </c>
      <c r="F12678" s="3">
        <v>29.558406999999999</v>
      </c>
      <c r="G12678" s="3">
        <v>3.61</v>
      </c>
    </row>
    <row r="12679" spans="1:7">
      <c r="A12679" s="3" t="s">
        <v>76</v>
      </c>
      <c r="B12679" s="3">
        <v>2001</v>
      </c>
      <c r="C12679" s="3">
        <v>968</v>
      </c>
      <c r="E12679" s="3">
        <v>0.82647495999999998</v>
      </c>
      <c r="F12679" s="3">
        <v>29.558406999999999</v>
      </c>
      <c r="G12679" s="3">
        <v>3.61</v>
      </c>
    </row>
    <row r="12680" spans="1:7">
      <c r="A12680" s="3" t="s">
        <v>76</v>
      </c>
      <c r="B12680" s="3">
        <v>2001</v>
      </c>
      <c r="C12680" s="3">
        <v>968</v>
      </c>
      <c r="E12680" s="3">
        <v>0.82647495999999998</v>
      </c>
      <c r="F12680" s="3">
        <v>29.558406999999999</v>
      </c>
      <c r="G12680" s="3">
        <v>3.92</v>
      </c>
    </row>
    <row r="12681" spans="1:7">
      <c r="A12681" s="3" t="s">
        <v>76</v>
      </c>
      <c r="B12681" s="3">
        <v>2001</v>
      </c>
      <c r="C12681" s="3">
        <v>968</v>
      </c>
      <c r="E12681" s="3">
        <v>0.82647495999999998</v>
      </c>
      <c r="F12681" s="3">
        <v>29.558406999999999</v>
      </c>
      <c r="G12681" s="3">
        <v>3.92</v>
      </c>
    </row>
    <row r="12682" spans="1:7">
      <c r="A12682" s="3" t="s">
        <v>76</v>
      </c>
      <c r="B12682" s="3">
        <v>2001</v>
      </c>
      <c r="C12682" s="3">
        <v>968</v>
      </c>
      <c r="E12682" s="3">
        <v>0.82647495999999998</v>
      </c>
      <c r="F12682" s="3">
        <v>29.558406999999999</v>
      </c>
      <c r="G12682" s="3">
        <v>3.87</v>
      </c>
    </row>
    <row r="12683" spans="1:7">
      <c r="A12683" s="3" t="s">
        <v>76</v>
      </c>
      <c r="B12683" s="3">
        <v>2001</v>
      </c>
      <c r="C12683" s="3">
        <v>968</v>
      </c>
      <c r="E12683" s="3">
        <v>0.82647495999999998</v>
      </c>
      <c r="F12683" s="3">
        <v>29.558406999999999</v>
      </c>
      <c r="G12683" s="3">
        <v>3.87</v>
      </c>
    </row>
    <row r="12684" spans="1:7">
      <c r="A12684" s="3" t="s">
        <v>76</v>
      </c>
      <c r="B12684" s="3">
        <v>2001</v>
      </c>
      <c r="C12684" s="3">
        <v>968</v>
      </c>
      <c r="E12684" s="3">
        <v>0.82647495999999998</v>
      </c>
      <c r="F12684" s="3">
        <v>29.558406999999999</v>
      </c>
      <c r="G12684" s="3">
        <v>3.6555550000000001</v>
      </c>
    </row>
    <row r="12685" spans="1:7">
      <c r="A12685" s="3" t="s">
        <v>76</v>
      </c>
      <c r="B12685" s="3">
        <v>2001</v>
      </c>
      <c r="C12685" s="3">
        <v>968</v>
      </c>
      <c r="E12685" s="3">
        <v>0.82647495999999998</v>
      </c>
      <c r="F12685" s="3">
        <v>29.558406999999999</v>
      </c>
      <c r="G12685" s="3">
        <v>3.6555550000000001</v>
      </c>
    </row>
    <row r="12686" spans="1:7">
      <c r="A12686" s="3" t="s">
        <v>76</v>
      </c>
      <c r="B12686" s="3">
        <v>2002</v>
      </c>
      <c r="C12686" s="3">
        <v>968</v>
      </c>
      <c r="E12686" s="3">
        <v>0.59413970000000005</v>
      </c>
      <c r="F12686" s="3">
        <v>27.409162999999999</v>
      </c>
      <c r="G12686" s="3">
        <v>4.2636370000000001</v>
      </c>
    </row>
    <row r="12687" spans="1:7">
      <c r="A12687" s="3" t="s">
        <v>76</v>
      </c>
      <c r="B12687" s="3">
        <v>2002</v>
      </c>
      <c r="C12687" s="3">
        <v>968</v>
      </c>
      <c r="E12687" s="3">
        <v>0.59413970000000005</v>
      </c>
      <c r="F12687" s="3">
        <v>27.409162999999999</v>
      </c>
      <c r="G12687" s="3">
        <v>4.2636370000000001</v>
      </c>
    </row>
    <row r="12688" spans="1:7">
      <c r="A12688" s="3" t="s">
        <v>76</v>
      </c>
      <c r="B12688" s="3">
        <v>2002</v>
      </c>
      <c r="C12688" s="3">
        <v>968</v>
      </c>
      <c r="E12688" s="3">
        <v>0.59413970000000005</v>
      </c>
      <c r="F12688" s="3">
        <v>27.409162999999999</v>
      </c>
      <c r="G12688" s="3">
        <v>4.3899999999999997</v>
      </c>
    </row>
    <row r="12689" spans="1:7">
      <c r="A12689" s="3" t="s">
        <v>76</v>
      </c>
      <c r="B12689" s="3">
        <v>2002</v>
      </c>
      <c r="C12689" s="3">
        <v>968</v>
      </c>
      <c r="E12689" s="3">
        <v>0.59413970000000005</v>
      </c>
      <c r="F12689" s="3">
        <v>27.409162999999999</v>
      </c>
      <c r="G12689" s="3">
        <v>4.3899999999999997</v>
      </c>
    </row>
    <row r="12690" spans="1:7">
      <c r="A12690" s="3" t="s">
        <v>76</v>
      </c>
      <c r="B12690" s="3">
        <v>2002</v>
      </c>
      <c r="C12690" s="3">
        <v>968</v>
      </c>
      <c r="E12690" s="3">
        <v>0.59413970000000005</v>
      </c>
      <c r="F12690" s="3">
        <v>27.409162999999999</v>
      </c>
      <c r="G12690" s="3">
        <v>4.6100000000000003</v>
      </c>
    </row>
    <row r="12691" spans="1:7">
      <c r="A12691" s="3" t="s">
        <v>76</v>
      </c>
      <c r="B12691" s="3">
        <v>2002</v>
      </c>
      <c r="C12691" s="3">
        <v>968</v>
      </c>
      <c r="E12691" s="3">
        <v>0.59413970000000005</v>
      </c>
      <c r="F12691" s="3">
        <v>27.409162999999999</v>
      </c>
      <c r="G12691" s="3">
        <v>4.6100000000000003</v>
      </c>
    </row>
    <row r="12692" spans="1:7">
      <c r="A12692" s="3" t="s">
        <v>76</v>
      </c>
      <c r="B12692" s="3">
        <v>2002</v>
      </c>
      <c r="C12692" s="3">
        <v>968</v>
      </c>
      <c r="E12692" s="3">
        <v>0.59413970000000005</v>
      </c>
      <c r="F12692" s="3">
        <v>27.409162999999999</v>
      </c>
      <c r="G12692" s="3">
        <v>4.2166670000000002</v>
      </c>
    </row>
    <row r="12693" spans="1:7">
      <c r="A12693" s="3" t="s">
        <v>76</v>
      </c>
      <c r="B12693" s="3">
        <v>2002</v>
      </c>
      <c r="C12693" s="3">
        <v>968</v>
      </c>
      <c r="E12693" s="3">
        <v>0.59413970000000005</v>
      </c>
      <c r="F12693" s="3">
        <v>27.409162999999999</v>
      </c>
      <c r="G12693" s="3">
        <v>4.2166670000000002</v>
      </c>
    </row>
    <row r="12694" spans="1:7">
      <c r="A12694" s="3" t="s">
        <v>76</v>
      </c>
      <c r="B12694" s="3">
        <v>2002</v>
      </c>
      <c r="C12694" s="3">
        <v>968</v>
      </c>
      <c r="E12694" s="3">
        <v>0.59413970000000005</v>
      </c>
      <c r="F12694" s="3">
        <v>27.409162999999999</v>
      </c>
      <c r="G12694" s="3">
        <v>4.37</v>
      </c>
    </row>
    <row r="12695" spans="1:7">
      <c r="A12695" s="3" t="s">
        <v>76</v>
      </c>
      <c r="B12695" s="3">
        <v>2002</v>
      </c>
      <c r="C12695" s="3">
        <v>968</v>
      </c>
      <c r="E12695" s="3">
        <v>0.59413970000000005</v>
      </c>
      <c r="F12695" s="3">
        <v>27.409162999999999</v>
      </c>
      <c r="G12695" s="3">
        <v>4.37</v>
      </c>
    </row>
    <row r="12696" spans="1:7">
      <c r="A12696" s="3" t="s">
        <v>76</v>
      </c>
      <c r="B12696" s="3">
        <v>2002</v>
      </c>
      <c r="C12696" s="3">
        <v>968</v>
      </c>
      <c r="E12696" s="3">
        <v>0.59413970000000005</v>
      </c>
      <c r="F12696" s="3">
        <v>27.409162999999999</v>
      </c>
      <c r="G12696" s="3">
        <v>4.5222220000000002</v>
      </c>
    </row>
    <row r="12697" spans="1:7">
      <c r="A12697" s="3" t="s">
        <v>76</v>
      </c>
      <c r="B12697" s="3">
        <v>2002</v>
      </c>
      <c r="C12697" s="3">
        <v>968</v>
      </c>
      <c r="E12697" s="3">
        <v>0.59413970000000005</v>
      </c>
      <c r="F12697" s="3">
        <v>27.409162999999999</v>
      </c>
      <c r="G12697" s="3">
        <v>4.5222220000000002</v>
      </c>
    </row>
    <row r="12698" spans="1:7">
      <c r="A12698" s="3" t="s">
        <v>76</v>
      </c>
      <c r="B12698" s="3">
        <v>2003</v>
      </c>
      <c r="C12698" s="3">
        <v>968</v>
      </c>
      <c r="E12698" s="3">
        <v>0.38257939000000002</v>
      </c>
      <c r="F12698" s="3">
        <v>27.382667999999999</v>
      </c>
      <c r="G12698" s="3">
        <v>4.92</v>
      </c>
    </row>
    <row r="12699" spans="1:7">
      <c r="A12699" s="3" t="s">
        <v>76</v>
      </c>
      <c r="B12699" s="3">
        <v>2003</v>
      </c>
      <c r="C12699" s="3">
        <v>968</v>
      </c>
      <c r="E12699" s="3">
        <v>0.38257939000000002</v>
      </c>
      <c r="F12699" s="3">
        <v>27.382667999999999</v>
      </c>
      <c r="G12699" s="3">
        <v>4.92</v>
      </c>
    </row>
    <row r="12700" spans="1:7">
      <c r="A12700" s="3" t="s">
        <v>76</v>
      </c>
      <c r="B12700" s="3">
        <v>2003</v>
      </c>
      <c r="C12700" s="3">
        <v>968</v>
      </c>
      <c r="E12700" s="3">
        <v>0.38257939000000002</v>
      </c>
      <c r="F12700" s="3">
        <v>27.382667999999999</v>
      </c>
      <c r="G12700" s="3">
        <v>5.0272730000000001</v>
      </c>
    </row>
    <row r="12701" spans="1:7">
      <c r="A12701" s="3" t="s">
        <v>76</v>
      </c>
      <c r="B12701" s="3">
        <v>2003</v>
      </c>
      <c r="C12701" s="3">
        <v>968</v>
      </c>
      <c r="E12701" s="3">
        <v>0.38257939000000002</v>
      </c>
      <c r="F12701" s="3">
        <v>27.382667999999999</v>
      </c>
      <c r="G12701" s="3">
        <v>5.0272730000000001</v>
      </c>
    </row>
    <row r="12702" spans="1:7">
      <c r="A12702" s="3" t="s">
        <v>76</v>
      </c>
      <c r="B12702" s="3">
        <v>2003</v>
      </c>
      <c r="C12702" s="3">
        <v>968</v>
      </c>
      <c r="E12702" s="3">
        <v>0.38257939000000002</v>
      </c>
      <c r="F12702" s="3">
        <v>27.382667999999999</v>
      </c>
      <c r="G12702" s="3">
        <v>5.04</v>
      </c>
    </row>
    <row r="12703" spans="1:7">
      <c r="A12703" s="3" t="s">
        <v>76</v>
      </c>
      <c r="B12703" s="3">
        <v>2003</v>
      </c>
      <c r="C12703" s="3">
        <v>968</v>
      </c>
      <c r="E12703" s="3">
        <v>0.38257939000000002</v>
      </c>
      <c r="F12703" s="3">
        <v>27.382667999999999</v>
      </c>
      <c r="G12703" s="3">
        <v>5.04</v>
      </c>
    </row>
    <row r="12704" spans="1:7">
      <c r="A12704" s="3" t="s">
        <v>76</v>
      </c>
      <c r="B12704" s="3">
        <v>2003</v>
      </c>
      <c r="C12704" s="3">
        <v>968</v>
      </c>
      <c r="E12704" s="3">
        <v>0.38257939000000002</v>
      </c>
      <c r="F12704" s="3">
        <v>27.382667999999999</v>
      </c>
      <c r="G12704" s="3">
        <v>4.9666670000000002</v>
      </c>
    </row>
    <row r="12705" spans="1:7">
      <c r="A12705" s="3" t="s">
        <v>76</v>
      </c>
      <c r="B12705" s="3">
        <v>2003</v>
      </c>
      <c r="C12705" s="3">
        <v>968</v>
      </c>
      <c r="E12705" s="3">
        <v>0.38257939000000002</v>
      </c>
      <c r="F12705" s="3">
        <v>27.382667999999999</v>
      </c>
      <c r="G12705" s="3">
        <v>4.9666670000000002</v>
      </c>
    </row>
    <row r="12706" spans="1:7">
      <c r="A12706" s="3" t="s">
        <v>76</v>
      </c>
      <c r="B12706" s="3">
        <v>2003</v>
      </c>
      <c r="C12706" s="3">
        <v>968</v>
      </c>
      <c r="E12706" s="3">
        <v>0.38257939000000002</v>
      </c>
      <c r="F12706" s="3">
        <v>27.382667999999999</v>
      </c>
      <c r="G12706" s="3">
        <v>5.0181820000000004</v>
      </c>
    </row>
    <row r="12707" spans="1:7">
      <c r="A12707" s="3" t="s">
        <v>76</v>
      </c>
      <c r="B12707" s="3">
        <v>2003</v>
      </c>
      <c r="C12707" s="3">
        <v>968</v>
      </c>
      <c r="E12707" s="3">
        <v>0.38257939000000002</v>
      </c>
      <c r="F12707" s="3">
        <v>27.382667999999999</v>
      </c>
      <c r="G12707" s="3">
        <v>5.0181820000000004</v>
      </c>
    </row>
    <row r="12708" spans="1:7">
      <c r="A12708" s="3" t="s">
        <v>76</v>
      </c>
      <c r="B12708" s="3">
        <v>2003</v>
      </c>
      <c r="C12708" s="3">
        <v>968</v>
      </c>
      <c r="E12708" s="3">
        <v>0.38257939000000002</v>
      </c>
      <c r="F12708" s="3">
        <v>27.382667999999999</v>
      </c>
      <c r="G12708" s="3">
        <v>4.8</v>
      </c>
    </row>
    <row r="12709" spans="1:7">
      <c r="A12709" s="3" t="s">
        <v>76</v>
      </c>
      <c r="B12709" s="3">
        <v>2003</v>
      </c>
      <c r="C12709" s="3">
        <v>968</v>
      </c>
      <c r="E12709" s="3">
        <v>0.38257939000000002</v>
      </c>
      <c r="F12709" s="3">
        <v>27.382667999999999</v>
      </c>
      <c r="G12709" s="3">
        <v>4.8</v>
      </c>
    </row>
    <row r="12710" spans="1:7">
      <c r="A12710" s="3" t="s">
        <v>76</v>
      </c>
      <c r="B12710" s="3">
        <v>2004</v>
      </c>
      <c r="C12710" s="3">
        <v>968</v>
      </c>
      <c r="E12710" s="3">
        <v>-0.18351013999999999</v>
      </c>
      <c r="F12710" s="3">
        <v>24.880157000000001</v>
      </c>
      <c r="G12710" s="3">
        <v>4.83</v>
      </c>
    </row>
    <row r="12711" spans="1:7">
      <c r="A12711" s="3" t="s">
        <v>76</v>
      </c>
      <c r="B12711" s="3">
        <v>2004</v>
      </c>
      <c r="C12711" s="3">
        <v>968</v>
      </c>
      <c r="E12711" s="3">
        <v>-0.18351013999999999</v>
      </c>
      <c r="F12711" s="3">
        <v>24.880157000000001</v>
      </c>
      <c r="G12711" s="3">
        <v>4.83</v>
      </c>
    </row>
    <row r="12712" spans="1:7">
      <c r="A12712" s="3" t="s">
        <v>76</v>
      </c>
      <c r="B12712" s="3">
        <v>2004</v>
      </c>
      <c r="C12712" s="3">
        <v>968</v>
      </c>
      <c r="E12712" s="3">
        <v>-0.18351013999999999</v>
      </c>
      <c r="F12712" s="3">
        <v>24.880157000000001</v>
      </c>
      <c r="G12712" s="3">
        <v>4.8909089999999997</v>
      </c>
    </row>
    <row r="12713" spans="1:7">
      <c r="A12713" s="3" t="s">
        <v>76</v>
      </c>
      <c r="B12713" s="3">
        <v>2004</v>
      </c>
      <c r="C12713" s="3">
        <v>968</v>
      </c>
      <c r="E12713" s="3">
        <v>-0.18351013999999999</v>
      </c>
      <c r="F12713" s="3">
        <v>24.880157000000001</v>
      </c>
      <c r="G12713" s="3">
        <v>4.8909089999999997</v>
      </c>
    </row>
    <row r="12714" spans="1:7">
      <c r="A12714" s="3" t="s">
        <v>76</v>
      </c>
      <c r="B12714" s="3">
        <v>2004</v>
      </c>
      <c r="C12714" s="3">
        <v>968</v>
      </c>
      <c r="E12714" s="3">
        <v>-0.18351013999999999</v>
      </c>
      <c r="F12714" s="3">
        <v>24.880157000000001</v>
      </c>
      <c r="G12714" s="3">
        <v>4.9272729999999996</v>
      </c>
    </row>
    <row r="12715" spans="1:7">
      <c r="A12715" s="3" t="s">
        <v>76</v>
      </c>
      <c r="B12715" s="3">
        <v>2004</v>
      </c>
      <c r="C12715" s="3">
        <v>968</v>
      </c>
      <c r="E12715" s="3">
        <v>-0.18351013999999999</v>
      </c>
      <c r="F12715" s="3">
        <v>24.880157000000001</v>
      </c>
      <c r="G12715" s="3">
        <v>4.9272729999999996</v>
      </c>
    </row>
    <row r="12716" spans="1:7">
      <c r="A12716" s="3" t="s">
        <v>76</v>
      </c>
      <c r="B12716" s="3">
        <v>2004</v>
      </c>
      <c r="C12716" s="3">
        <v>968</v>
      </c>
      <c r="E12716" s="3">
        <v>-0.18351013999999999</v>
      </c>
      <c r="F12716" s="3">
        <v>24.880157000000001</v>
      </c>
      <c r="G12716" s="3">
        <v>4.91</v>
      </c>
    </row>
    <row r="12717" spans="1:7">
      <c r="A12717" s="3" t="s">
        <v>76</v>
      </c>
      <c r="B12717" s="3">
        <v>2004</v>
      </c>
      <c r="C12717" s="3">
        <v>968</v>
      </c>
      <c r="E12717" s="3">
        <v>-0.18351013999999999</v>
      </c>
      <c r="F12717" s="3">
        <v>24.880157000000001</v>
      </c>
      <c r="G12717" s="3">
        <v>4.91</v>
      </c>
    </row>
    <row r="12718" spans="1:7">
      <c r="A12718" s="3" t="s">
        <v>76</v>
      </c>
      <c r="B12718" s="3">
        <v>2004</v>
      </c>
      <c r="C12718" s="3">
        <v>968</v>
      </c>
      <c r="E12718" s="3">
        <v>-0.18351013999999999</v>
      </c>
      <c r="F12718" s="3">
        <v>24.880157000000001</v>
      </c>
      <c r="G12718" s="3">
        <v>5.1636360000000003</v>
      </c>
    </row>
    <row r="12719" spans="1:7">
      <c r="A12719" s="3" t="s">
        <v>76</v>
      </c>
      <c r="B12719" s="3">
        <v>2004</v>
      </c>
      <c r="C12719" s="3">
        <v>968</v>
      </c>
      <c r="E12719" s="3">
        <v>-0.18351013999999999</v>
      </c>
      <c r="F12719" s="3">
        <v>24.880157000000001</v>
      </c>
      <c r="G12719" s="3">
        <v>5.1636360000000003</v>
      </c>
    </row>
    <row r="12720" spans="1:7">
      <c r="A12720" s="3" t="s">
        <v>76</v>
      </c>
      <c r="B12720" s="3">
        <v>2004</v>
      </c>
      <c r="C12720" s="3">
        <v>968</v>
      </c>
      <c r="E12720" s="3">
        <v>-0.18351013999999999</v>
      </c>
      <c r="F12720" s="3">
        <v>24.880157000000001</v>
      </c>
      <c r="G12720" s="3">
        <v>5.3166669999999998</v>
      </c>
    </row>
    <row r="12721" spans="1:7">
      <c r="A12721" s="3" t="s">
        <v>76</v>
      </c>
      <c r="B12721" s="3">
        <v>2004</v>
      </c>
      <c r="C12721" s="3">
        <v>968</v>
      </c>
      <c r="E12721" s="3">
        <v>-0.18351013999999999</v>
      </c>
      <c r="F12721" s="3">
        <v>24.880157000000001</v>
      </c>
      <c r="G12721" s="3">
        <v>5.3166669999999998</v>
      </c>
    </row>
    <row r="12722" spans="1:7">
      <c r="A12722" s="3" t="s">
        <v>76</v>
      </c>
      <c r="B12722" s="3">
        <v>2005</v>
      </c>
      <c r="C12722" s="3">
        <v>968</v>
      </c>
      <c r="E12722" s="3">
        <v>-2.2532008000000001</v>
      </c>
      <c r="F12722" s="3">
        <v>21.329257999999999</v>
      </c>
      <c r="G12722" s="3">
        <v>5.2068649999999996</v>
      </c>
    </row>
    <row r="12723" spans="1:7">
      <c r="A12723" s="3" t="s">
        <v>76</v>
      </c>
      <c r="B12723" s="3">
        <v>2005</v>
      </c>
      <c r="C12723" s="3">
        <v>968</v>
      </c>
      <c r="E12723" s="3">
        <v>-2.2532008000000001</v>
      </c>
      <c r="F12723" s="3">
        <v>21.329257999999999</v>
      </c>
      <c r="G12723" s="3">
        <v>5.2068649999999996</v>
      </c>
    </row>
    <row r="12724" spans="1:7">
      <c r="A12724" s="3" t="s">
        <v>76</v>
      </c>
      <c r="B12724" s="3">
        <v>2005</v>
      </c>
      <c r="C12724" s="3">
        <v>968</v>
      </c>
      <c r="E12724" s="3">
        <v>-2.2532008000000001</v>
      </c>
      <c r="F12724" s="3">
        <v>21.329257999999999</v>
      </c>
      <c r="G12724" s="3">
        <v>5.0750000000000002</v>
      </c>
    </row>
    <row r="12725" spans="1:7">
      <c r="A12725" s="3" t="s">
        <v>76</v>
      </c>
      <c r="B12725" s="3">
        <v>2005</v>
      </c>
      <c r="C12725" s="3">
        <v>968</v>
      </c>
      <c r="E12725" s="3">
        <v>-2.2532008000000001</v>
      </c>
      <c r="F12725" s="3">
        <v>21.329257999999999</v>
      </c>
      <c r="G12725" s="3">
        <v>5.0750000000000002</v>
      </c>
    </row>
    <row r="12726" spans="1:7">
      <c r="A12726" s="3" t="s">
        <v>76</v>
      </c>
      <c r="B12726" s="3">
        <v>2005</v>
      </c>
      <c r="C12726" s="3">
        <v>968</v>
      </c>
      <c r="E12726" s="3">
        <v>-2.2532008000000001</v>
      </c>
      <c r="F12726" s="3">
        <v>21.329257999999999</v>
      </c>
      <c r="G12726" s="3">
        <v>5.1333330000000004</v>
      </c>
    </row>
    <row r="12727" spans="1:7">
      <c r="A12727" s="3" t="s">
        <v>76</v>
      </c>
      <c r="B12727" s="3">
        <v>2005</v>
      </c>
      <c r="C12727" s="3">
        <v>968</v>
      </c>
      <c r="E12727" s="3">
        <v>-2.2532008000000001</v>
      </c>
      <c r="F12727" s="3">
        <v>21.329257999999999</v>
      </c>
      <c r="G12727" s="3">
        <v>5.1333330000000004</v>
      </c>
    </row>
    <row r="12728" spans="1:7">
      <c r="A12728" s="3" t="s">
        <v>76</v>
      </c>
      <c r="B12728" s="3">
        <v>2005</v>
      </c>
      <c r="C12728" s="3">
        <v>968</v>
      </c>
      <c r="E12728" s="3">
        <v>-2.2532008000000001</v>
      </c>
      <c r="F12728" s="3">
        <v>21.329257999999999</v>
      </c>
      <c r="G12728" s="3">
        <v>5.26</v>
      </c>
    </row>
    <row r="12729" spans="1:7">
      <c r="A12729" s="3" t="s">
        <v>76</v>
      </c>
      <c r="B12729" s="3">
        <v>2005</v>
      </c>
      <c r="C12729" s="3">
        <v>968</v>
      </c>
      <c r="E12729" s="3">
        <v>-2.2532008000000001</v>
      </c>
      <c r="F12729" s="3">
        <v>21.329257999999999</v>
      </c>
      <c r="G12729" s="3">
        <v>5.26</v>
      </c>
    </row>
    <row r="12730" spans="1:7">
      <c r="A12730" s="3" t="s">
        <v>76</v>
      </c>
      <c r="B12730" s="3">
        <v>2005</v>
      </c>
      <c r="C12730" s="3">
        <v>968</v>
      </c>
      <c r="E12730" s="3">
        <v>-2.2532008000000001</v>
      </c>
      <c r="F12730" s="3">
        <v>21.329257999999999</v>
      </c>
      <c r="G12730" s="3">
        <v>5.35</v>
      </c>
    </row>
    <row r="12731" spans="1:7">
      <c r="A12731" s="3" t="s">
        <v>76</v>
      </c>
      <c r="B12731" s="3">
        <v>2005</v>
      </c>
      <c r="C12731" s="3">
        <v>968</v>
      </c>
      <c r="E12731" s="3">
        <v>-2.2532008000000001</v>
      </c>
      <c r="F12731" s="3">
        <v>21.329257999999999</v>
      </c>
      <c r="G12731" s="3">
        <v>5.35</v>
      </c>
    </row>
    <row r="12732" spans="1:7">
      <c r="A12732" s="3" t="s">
        <v>76</v>
      </c>
      <c r="B12732" s="3">
        <v>2005</v>
      </c>
      <c r="C12732" s="3">
        <v>968</v>
      </c>
      <c r="E12732" s="3">
        <v>-2.2532008000000001</v>
      </c>
      <c r="F12732" s="3">
        <v>21.329257999999999</v>
      </c>
      <c r="G12732" s="3">
        <v>5.28</v>
      </c>
    </row>
    <row r="12733" spans="1:7">
      <c r="A12733" s="3" t="s">
        <v>76</v>
      </c>
      <c r="B12733" s="3">
        <v>2005</v>
      </c>
      <c r="C12733" s="3">
        <v>968</v>
      </c>
      <c r="E12733" s="3">
        <v>-2.2532008000000001</v>
      </c>
      <c r="F12733" s="3">
        <v>21.329257999999999</v>
      </c>
      <c r="G12733" s="3">
        <v>5.28</v>
      </c>
    </row>
    <row r="12734" spans="1:7">
      <c r="A12734" s="3" t="s">
        <v>76</v>
      </c>
      <c r="B12734" s="3">
        <v>2006</v>
      </c>
      <c r="C12734" s="3">
        <v>968</v>
      </c>
      <c r="E12734" s="3">
        <v>0.40774824999999998</v>
      </c>
      <c r="F12734" s="3">
        <v>17.766842</v>
      </c>
      <c r="G12734" s="3">
        <v>5.4443780000000004</v>
      </c>
    </row>
    <row r="12735" spans="1:7">
      <c r="A12735" s="3" t="s">
        <v>76</v>
      </c>
      <c r="B12735" s="3">
        <v>2006</v>
      </c>
      <c r="C12735" s="3">
        <v>968</v>
      </c>
      <c r="E12735" s="3">
        <v>0.40774824999999998</v>
      </c>
      <c r="F12735" s="3">
        <v>17.766842</v>
      </c>
      <c r="G12735" s="3">
        <v>5.4443780000000004</v>
      </c>
    </row>
    <row r="12736" spans="1:7">
      <c r="A12736" s="3" t="s">
        <v>76</v>
      </c>
      <c r="B12736" s="3">
        <v>2006</v>
      </c>
      <c r="C12736" s="3">
        <v>968</v>
      </c>
      <c r="E12736" s="3">
        <v>0.40774824999999998</v>
      </c>
      <c r="F12736" s="3">
        <v>17.766842</v>
      </c>
      <c r="G12736" s="3">
        <v>5.068816</v>
      </c>
    </row>
    <row r="12737" spans="1:7">
      <c r="A12737" s="3" t="s">
        <v>76</v>
      </c>
      <c r="B12737" s="3">
        <v>2006</v>
      </c>
      <c r="C12737" s="3">
        <v>968</v>
      </c>
      <c r="E12737" s="3">
        <v>0.40774824999999998</v>
      </c>
      <c r="F12737" s="3">
        <v>17.766842</v>
      </c>
      <c r="G12737" s="3">
        <v>5.068816</v>
      </c>
    </row>
    <row r="12738" spans="1:7">
      <c r="A12738" s="3" t="s">
        <v>76</v>
      </c>
      <c r="B12738" s="3">
        <v>2006</v>
      </c>
      <c r="C12738" s="3">
        <v>968</v>
      </c>
      <c r="E12738" s="3">
        <v>0.40774824999999998</v>
      </c>
      <c r="F12738" s="3">
        <v>17.766842</v>
      </c>
      <c r="G12738" s="3">
        <v>5.1193970000000002</v>
      </c>
    </row>
    <row r="12739" spans="1:7">
      <c r="A12739" s="3" t="s">
        <v>76</v>
      </c>
      <c r="B12739" s="3">
        <v>2006</v>
      </c>
      <c r="C12739" s="3">
        <v>968</v>
      </c>
      <c r="E12739" s="3">
        <v>0.40774824999999998</v>
      </c>
      <c r="F12739" s="3">
        <v>17.766842</v>
      </c>
      <c r="G12739" s="3">
        <v>5.1193970000000002</v>
      </c>
    </row>
    <row r="12740" spans="1:7">
      <c r="A12740" s="3" t="s">
        <v>76</v>
      </c>
      <c r="B12740" s="3">
        <v>2006</v>
      </c>
      <c r="C12740" s="3">
        <v>968</v>
      </c>
      <c r="E12740" s="3">
        <v>0.40774824999999998</v>
      </c>
      <c r="F12740" s="3">
        <v>17.766842</v>
      </c>
      <c r="G12740" s="3">
        <v>5.2888409999999997</v>
      </c>
    </row>
    <row r="12741" spans="1:7">
      <c r="A12741" s="3" t="s">
        <v>76</v>
      </c>
      <c r="B12741" s="3">
        <v>2006</v>
      </c>
      <c r="C12741" s="3">
        <v>968</v>
      </c>
      <c r="E12741" s="3">
        <v>0.40774824999999998</v>
      </c>
      <c r="F12741" s="3">
        <v>17.766842</v>
      </c>
      <c r="G12741" s="3">
        <v>5.2888409999999997</v>
      </c>
    </row>
    <row r="12742" spans="1:7">
      <c r="A12742" s="3" t="s">
        <v>76</v>
      </c>
      <c r="B12742" s="3">
        <v>2006</v>
      </c>
      <c r="C12742" s="3">
        <v>968</v>
      </c>
      <c r="E12742" s="3">
        <v>0.40774824999999998</v>
      </c>
      <c r="F12742" s="3">
        <v>17.766842</v>
      </c>
      <c r="G12742" s="3">
        <v>5.3682160000000003</v>
      </c>
    </row>
    <row r="12743" spans="1:7">
      <c r="A12743" s="3" t="s">
        <v>76</v>
      </c>
      <c r="B12743" s="3">
        <v>2006</v>
      </c>
      <c r="C12743" s="3">
        <v>968</v>
      </c>
      <c r="E12743" s="3">
        <v>0.40774824999999998</v>
      </c>
      <c r="F12743" s="3">
        <v>17.766842</v>
      </c>
      <c r="G12743" s="3">
        <v>5.3682160000000003</v>
      </c>
    </row>
    <row r="12744" spans="1:7">
      <c r="A12744" s="3" t="s">
        <v>76</v>
      </c>
      <c r="B12744" s="3">
        <v>2006</v>
      </c>
      <c r="C12744" s="3">
        <v>968</v>
      </c>
      <c r="E12744" s="3">
        <v>0.40774824999999998</v>
      </c>
      <c r="F12744" s="3">
        <v>17.766842</v>
      </c>
      <c r="G12744" s="3">
        <v>5.8626480000000001</v>
      </c>
    </row>
    <row r="12745" spans="1:7">
      <c r="A12745" s="3" t="s">
        <v>76</v>
      </c>
      <c r="B12745" s="3">
        <v>2006</v>
      </c>
      <c r="C12745" s="3">
        <v>968</v>
      </c>
      <c r="E12745" s="3">
        <v>0.40774824999999998</v>
      </c>
      <c r="F12745" s="3">
        <v>17.766842</v>
      </c>
      <c r="G12745" s="3">
        <v>5.8626480000000001</v>
      </c>
    </row>
    <row r="12746" spans="1:7">
      <c r="A12746" s="3" t="s">
        <v>76</v>
      </c>
      <c r="B12746" s="3">
        <v>2007</v>
      </c>
      <c r="C12746" s="3">
        <v>968</v>
      </c>
      <c r="E12746" s="3">
        <v>-0.71215253999999995</v>
      </c>
      <c r="F12746" s="3">
        <v>12.691466</v>
      </c>
      <c r="G12746" s="3">
        <v>5.6163999999999996</v>
      </c>
    </row>
    <row r="12747" spans="1:7">
      <c r="A12747" s="3" t="s">
        <v>76</v>
      </c>
      <c r="B12747" s="3">
        <v>2007</v>
      </c>
      <c r="C12747" s="3">
        <v>968</v>
      </c>
      <c r="E12747" s="3">
        <v>-0.71215253999999995</v>
      </c>
      <c r="F12747" s="3">
        <v>12.691466</v>
      </c>
      <c r="G12747" s="3">
        <v>5.6163999999999996</v>
      </c>
    </row>
    <row r="12748" spans="1:7">
      <c r="A12748" s="3" t="s">
        <v>76</v>
      </c>
      <c r="B12748" s="3">
        <v>2007</v>
      </c>
      <c r="C12748" s="3">
        <v>968</v>
      </c>
      <c r="E12748" s="3">
        <v>-0.71215253999999995</v>
      </c>
      <c r="F12748" s="3">
        <v>12.691466</v>
      </c>
      <c r="G12748" s="3">
        <v>5.6843050000000002</v>
      </c>
    </row>
    <row r="12749" spans="1:7">
      <c r="A12749" s="3" t="s">
        <v>76</v>
      </c>
      <c r="B12749" s="3">
        <v>2007</v>
      </c>
      <c r="C12749" s="3">
        <v>968</v>
      </c>
      <c r="E12749" s="3">
        <v>-0.71215253999999995</v>
      </c>
      <c r="F12749" s="3">
        <v>12.691466</v>
      </c>
      <c r="G12749" s="3">
        <v>5.6843050000000002</v>
      </c>
    </row>
    <row r="12750" spans="1:7">
      <c r="A12750" s="3" t="s">
        <v>76</v>
      </c>
      <c r="B12750" s="3">
        <v>2007</v>
      </c>
      <c r="C12750" s="3">
        <v>968</v>
      </c>
      <c r="E12750" s="3">
        <v>-0.71215253999999995</v>
      </c>
      <c r="F12750" s="3">
        <v>12.691466</v>
      </c>
      <c r="G12750" s="3">
        <v>5.6403540000000003</v>
      </c>
    </row>
    <row r="12751" spans="1:7">
      <c r="A12751" s="3" t="s">
        <v>76</v>
      </c>
      <c r="B12751" s="3">
        <v>2007</v>
      </c>
      <c r="C12751" s="3">
        <v>968</v>
      </c>
      <c r="E12751" s="3">
        <v>-0.71215253999999995</v>
      </c>
      <c r="F12751" s="3">
        <v>12.691466</v>
      </c>
      <c r="G12751" s="3">
        <v>5.6637329999999997</v>
      </c>
    </row>
    <row r="12752" spans="1:7">
      <c r="A12752" s="3" t="s">
        <v>76</v>
      </c>
      <c r="B12752" s="3">
        <v>2007</v>
      </c>
      <c r="C12752" s="3">
        <v>968</v>
      </c>
      <c r="E12752" s="3">
        <v>-0.71215253999999995</v>
      </c>
      <c r="F12752" s="3">
        <v>12.691466</v>
      </c>
      <c r="G12752" s="3">
        <v>5.6583329999999998</v>
      </c>
    </row>
    <row r="12753" spans="1:7">
      <c r="A12753" s="3" t="s">
        <v>76</v>
      </c>
      <c r="B12753" s="3">
        <v>2007</v>
      </c>
      <c r="C12753" s="3">
        <v>968</v>
      </c>
      <c r="E12753" s="3">
        <v>-0.71215253999999995</v>
      </c>
      <c r="F12753" s="3">
        <v>12.691466</v>
      </c>
      <c r="G12753" s="3">
        <v>5.65</v>
      </c>
    </row>
    <row r="12754" spans="1:7">
      <c r="A12754" s="3" t="s">
        <v>76</v>
      </c>
      <c r="B12754" s="3">
        <v>2007</v>
      </c>
      <c r="C12754" s="3">
        <v>968</v>
      </c>
      <c r="E12754" s="3">
        <v>-0.71215253999999995</v>
      </c>
      <c r="F12754" s="3">
        <v>12.691466</v>
      </c>
      <c r="G12754" s="3">
        <v>5.5762239999999998</v>
      </c>
    </row>
    <row r="12755" spans="1:7">
      <c r="A12755" s="3" t="s">
        <v>76</v>
      </c>
      <c r="B12755" s="3">
        <v>2007</v>
      </c>
      <c r="C12755" s="3">
        <v>968</v>
      </c>
      <c r="E12755" s="3">
        <v>-0.71215253999999995</v>
      </c>
      <c r="F12755" s="3">
        <v>12.691466</v>
      </c>
      <c r="G12755" s="3">
        <v>5.6137589999999999</v>
      </c>
    </row>
    <row r="12756" spans="1:7">
      <c r="A12756" s="3" t="s">
        <v>76</v>
      </c>
      <c r="B12756" s="3">
        <v>2007</v>
      </c>
      <c r="C12756" s="3">
        <v>968</v>
      </c>
      <c r="E12756" s="3">
        <v>-0.71215253999999995</v>
      </c>
      <c r="F12756" s="3">
        <v>12.691466</v>
      </c>
      <c r="G12756" s="3">
        <v>5.480556</v>
      </c>
    </row>
    <row r="12757" spans="1:7">
      <c r="A12757" s="3" t="s">
        <v>76</v>
      </c>
      <c r="B12757" s="3">
        <v>2007</v>
      </c>
      <c r="C12757" s="3">
        <v>968</v>
      </c>
      <c r="E12757" s="3">
        <v>-0.71215253999999995</v>
      </c>
      <c r="F12757" s="3">
        <v>12.691466</v>
      </c>
      <c r="G12757" s="3">
        <v>5.3819749999999997</v>
      </c>
    </row>
    <row r="12758" spans="1:7">
      <c r="A12758" s="3" t="s">
        <v>76</v>
      </c>
      <c r="B12758" s="3">
        <v>2008</v>
      </c>
      <c r="C12758" s="3">
        <v>968</v>
      </c>
      <c r="E12758" s="3">
        <v>-2.5468259</v>
      </c>
      <c r="F12758" s="3">
        <v>12.430726999999999</v>
      </c>
      <c r="G12758" s="3">
        <v>4.9612569999999998</v>
      </c>
    </row>
    <row r="12759" spans="1:7">
      <c r="A12759" s="3" t="s">
        <v>76</v>
      </c>
      <c r="B12759" s="3">
        <v>2008</v>
      </c>
      <c r="C12759" s="3">
        <v>968</v>
      </c>
      <c r="E12759" s="3">
        <v>-2.5468259</v>
      </c>
      <c r="F12759" s="3">
        <v>12.430726999999999</v>
      </c>
      <c r="G12759" s="3">
        <v>4.9910810000000003</v>
      </c>
    </row>
    <row r="12760" spans="1:7">
      <c r="A12760" s="3" t="s">
        <v>76</v>
      </c>
      <c r="B12760" s="3">
        <v>2008</v>
      </c>
      <c r="C12760" s="3">
        <v>968</v>
      </c>
      <c r="E12760" s="3">
        <v>-2.5468259</v>
      </c>
      <c r="F12760" s="3">
        <v>12.430726999999999</v>
      </c>
      <c r="G12760" s="3">
        <v>5.1350819999999997</v>
      </c>
    </row>
    <row r="12761" spans="1:7">
      <c r="A12761" s="3" t="s">
        <v>76</v>
      </c>
      <c r="B12761" s="3">
        <v>2008</v>
      </c>
      <c r="C12761" s="3">
        <v>968</v>
      </c>
      <c r="E12761" s="3">
        <v>-2.5468259</v>
      </c>
      <c r="F12761" s="3">
        <v>12.430726999999999</v>
      </c>
      <c r="G12761" s="3">
        <v>5.1227020000000003</v>
      </c>
    </row>
    <row r="12762" spans="1:7">
      <c r="A12762" s="3" t="s">
        <v>76</v>
      </c>
      <c r="B12762" s="3">
        <v>2008</v>
      </c>
      <c r="C12762" s="3">
        <v>968</v>
      </c>
      <c r="E12762" s="3">
        <v>-2.5468259</v>
      </c>
      <c r="F12762" s="3">
        <v>12.430726999999999</v>
      </c>
      <c r="G12762" s="3">
        <v>5.1049100000000003</v>
      </c>
    </row>
    <row r="12763" spans="1:7">
      <c r="A12763" s="3" t="s">
        <v>76</v>
      </c>
      <c r="B12763" s="3">
        <v>2008</v>
      </c>
      <c r="C12763" s="3">
        <v>968</v>
      </c>
      <c r="E12763" s="3">
        <v>-2.5468259</v>
      </c>
      <c r="F12763" s="3">
        <v>12.430726999999999</v>
      </c>
      <c r="G12763" s="3">
        <v>5.1043380000000003</v>
      </c>
    </row>
    <row r="12764" spans="1:7">
      <c r="A12764" s="3" t="s">
        <v>76</v>
      </c>
      <c r="B12764" s="3">
        <v>2008</v>
      </c>
      <c r="C12764" s="3">
        <v>968</v>
      </c>
      <c r="E12764" s="3">
        <v>-2.5468259</v>
      </c>
      <c r="F12764" s="3">
        <v>12.430726999999999</v>
      </c>
      <c r="G12764" s="3">
        <v>5.3263959999999999</v>
      </c>
    </row>
    <row r="12765" spans="1:7">
      <c r="A12765" s="3" t="s">
        <v>76</v>
      </c>
      <c r="B12765" s="3">
        <v>2008</v>
      </c>
      <c r="C12765" s="3">
        <v>968</v>
      </c>
      <c r="E12765" s="3">
        <v>-2.5468259</v>
      </c>
      <c r="F12765" s="3">
        <v>12.430726999999999</v>
      </c>
      <c r="G12765" s="3">
        <v>5.1909780000000003</v>
      </c>
    </row>
    <row r="12766" spans="1:7">
      <c r="A12766" s="3" t="s">
        <v>76</v>
      </c>
      <c r="B12766" s="3">
        <v>2008</v>
      </c>
      <c r="C12766" s="3">
        <v>968</v>
      </c>
      <c r="E12766" s="3">
        <v>-2.5468259</v>
      </c>
      <c r="F12766" s="3">
        <v>12.430726999999999</v>
      </c>
      <c r="G12766" s="3">
        <v>5.0922840000000003</v>
      </c>
    </row>
    <row r="12767" spans="1:7">
      <c r="A12767" s="3" t="s">
        <v>76</v>
      </c>
      <c r="B12767" s="3">
        <v>2008</v>
      </c>
      <c r="C12767" s="3">
        <v>968</v>
      </c>
      <c r="E12767" s="3">
        <v>-2.5468259</v>
      </c>
      <c r="F12767" s="3">
        <v>12.430726999999999</v>
      </c>
      <c r="G12767" s="3">
        <v>5.0922840000000003</v>
      </c>
    </row>
    <row r="12768" spans="1:7">
      <c r="A12768" s="3" t="s">
        <v>76</v>
      </c>
      <c r="B12768" s="3">
        <v>2008</v>
      </c>
      <c r="C12768" s="3">
        <v>968</v>
      </c>
      <c r="E12768" s="3">
        <v>-2.5468259</v>
      </c>
      <c r="F12768" s="3">
        <v>12.430726999999999</v>
      </c>
      <c r="G12768" s="3">
        <v>3.4346589999999999</v>
      </c>
    </row>
    <row r="12769" spans="1:7">
      <c r="A12769" s="3" t="s">
        <v>76</v>
      </c>
      <c r="B12769" s="3">
        <v>2008</v>
      </c>
      <c r="C12769" s="3">
        <v>968</v>
      </c>
      <c r="E12769" s="3">
        <v>-2.5468259</v>
      </c>
      <c r="F12769" s="3">
        <v>12.430726999999999</v>
      </c>
      <c r="G12769" s="3">
        <v>2.3285619999999998</v>
      </c>
    </row>
    <row r="12770" spans="1:7">
      <c r="A12770" s="3" t="s">
        <v>76</v>
      </c>
      <c r="B12770" s="3">
        <v>2009</v>
      </c>
      <c r="C12770" s="3">
        <v>968</v>
      </c>
      <c r="E12770" s="3">
        <v>-4.1241927</v>
      </c>
      <c r="F12770" s="3">
        <v>13.004057</v>
      </c>
      <c r="G12770" s="3">
        <v>3.1708919999999998</v>
      </c>
    </row>
    <row r="12771" spans="1:7">
      <c r="A12771" s="3" t="s">
        <v>76</v>
      </c>
      <c r="B12771" s="3">
        <v>2009</v>
      </c>
      <c r="C12771" s="3">
        <v>968</v>
      </c>
      <c r="E12771" s="3">
        <v>-4.1241927</v>
      </c>
      <c r="F12771" s="3">
        <v>13.004057</v>
      </c>
      <c r="G12771" s="3">
        <v>2.076667</v>
      </c>
    </row>
    <row r="12772" spans="1:7">
      <c r="A12772" s="3" t="s">
        <v>76</v>
      </c>
      <c r="B12772" s="3">
        <v>2009</v>
      </c>
      <c r="C12772" s="3">
        <v>968</v>
      </c>
      <c r="E12772" s="3">
        <v>-4.1241927</v>
      </c>
      <c r="F12772" s="3">
        <v>13.004057</v>
      </c>
      <c r="G12772" s="3">
        <v>1.534678</v>
      </c>
    </row>
    <row r="12773" spans="1:7">
      <c r="A12773" s="3" t="s">
        <v>76</v>
      </c>
      <c r="B12773" s="3">
        <v>2009</v>
      </c>
      <c r="C12773" s="3">
        <v>968</v>
      </c>
      <c r="E12773" s="3">
        <v>-4.1241927</v>
      </c>
      <c r="F12773" s="3">
        <v>13.004057</v>
      </c>
      <c r="G12773" s="3">
        <v>1.132547</v>
      </c>
    </row>
    <row r="12774" spans="1:7">
      <c r="A12774" s="3" t="s">
        <v>76</v>
      </c>
      <c r="B12774" s="3">
        <v>2009</v>
      </c>
      <c r="C12774" s="3">
        <v>968</v>
      </c>
      <c r="E12774" s="3">
        <v>-4.1241927</v>
      </c>
      <c r="F12774" s="3">
        <v>13.004057</v>
      </c>
      <c r="G12774" s="3">
        <v>0.51155240000000002</v>
      </c>
    </row>
    <row r="12775" spans="1:7">
      <c r="A12775" s="3" t="s">
        <v>76</v>
      </c>
      <c r="B12775" s="3">
        <v>2009</v>
      </c>
      <c r="C12775" s="3">
        <v>968</v>
      </c>
      <c r="E12775" s="3">
        <v>-4.1241927</v>
      </c>
      <c r="F12775" s="3">
        <v>13.004057</v>
      </c>
      <c r="G12775" s="3">
        <v>0.93850480000000003</v>
      </c>
    </row>
    <row r="12776" spans="1:7">
      <c r="A12776" s="3" t="s">
        <v>76</v>
      </c>
      <c r="B12776" s="3">
        <v>2009</v>
      </c>
      <c r="C12776" s="3">
        <v>968</v>
      </c>
      <c r="E12776" s="3">
        <v>-4.1241927</v>
      </c>
      <c r="F12776" s="3">
        <v>13.004057</v>
      </c>
      <c r="G12776" s="3">
        <v>0.59966180000000002</v>
      </c>
    </row>
    <row r="12777" spans="1:7">
      <c r="A12777" s="3" t="s">
        <v>76</v>
      </c>
      <c r="B12777" s="3">
        <v>2009</v>
      </c>
      <c r="C12777" s="3">
        <v>968</v>
      </c>
      <c r="E12777" s="3">
        <v>-4.1241927</v>
      </c>
      <c r="F12777" s="3">
        <v>13.004057</v>
      </c>
      <c r="G12777" s="3">
        <v>0.48434480000000002</v>
      </c>
    </row>
    <row r="12778" spans="1:7">
      <c r="A12778" s="3" t="s">
        <v>76</v>
      </c>
      <c r="B12778" s="3">
        <v>2009</v>
      </c>
      <c r="C12778" s="3">
        <v>968</v>
      </c>
      <c r="E12778" s="3">
        <v>-4.1241927</v>
      </c>
      <c r="F12778" s="3">
        <v>13.004057</v>
      </c>
      <c r="G12778" s="3">
        <v>0.98157300000000003</v>
      </c>
    </row>
    <row r="12779" spans="1:7">
      <c r="A12779" s="3" t="s">
        <v>76</v>
      </c>
      <c r="B12779" s="3">
        <v>2009</v>
      </c>
      <c r="C12779" s="3">
        <v>968</v>
      </c>
      <c r="E12779" s="3">
        <v>-4.1241927</v>
      </c>
      <c r="F12779" s="3">
        <v>13.004057</v>
      </c>
      <c r="G12779" s="3">
        <v>1.01718</v>
      </c>
    </row>
    <row r="12780" spans="1:7">
      <c r="A12780" s="3" t="s">
        <v>76</v>
      </c>
      <c r="B12780" s="3">
        <v>2009</v>
      </c>
      <c r="C12780" s="3">
        <v>968</v>
      </c>
      <c r="E12780" s="3">
        <v>-4.1241927</v>
      </c>
      <c r="F12780" s="3">
        <v>13.004057</v>
      </c>
      <c r="G12780" s="3">
        <v>0.64771780000000001</v>
      </c>
    </row>
    <row r="12781" spans="1:7">
      <c r="A12781" s="3" t="s">
        <v>76</v>
      </c>
      <c r="B12781" s="3">
        <v>2009</v>
      </c>
      <c r="C12781" s="3">
        <v>968</v>
      </c>
      <c r="E12781" s="3">
        <v>-4.1241927</v>
      </c>
      <c r="F12781" s="3">
        <v>13.004057</v>
      </c>
      <c r="G12781" s="3">
        <v>0.99258009999999997</v>
      </c>
    </row>
    <row r="12782" spans="1:7">
      <c r="A12782" s="3" t="s">
        <v>76</v>
      </c>
      <c r="B12782" s="3">
        <v>2010</v>
      </c>
      <c r="C12782" s="3">
        <v>968</v>
      </c>
      <c r="E12782" s="3">
        <v>-6.1133609</v>
      </c>
      <c r="F12782" s="3">
        <v>22.451657999999998</v>
      </c>
      <c r="G12782" s="3">
        <v>3.1146569999999998</v>
      </c>
    </row>
    <row r="12783" spans="1:7">
      <c r="A12783" s="3" t="s">
        <v>76</v>
      </c>
      <c r="B12783" s="3">
        <v>2010</v>
      </c>
      <c r="C12783" s="3">
        <v>968</v>
      </c>
      <c r="E12783" s="3">
        <v>-6.1133609</v>
      </c>
      <c r="F12783" s="3">
        <v>22.451657999999998</v>
      </c>
      <c r="G12783" s="3">
        <v>3.2915719999999999</v>
      </c>
    </row>
    <row r="12784" spans="1:7">
      <c r="A12784" s="3" t="s">
        <v>76</v>
      </c>
      <c r="B12784" s="3">
        <v>2010</v>
      </c>
      <c r="C12784" s="3">
        <v>968</v>
      </c>
      <c r="E12784" s="3">
        <v>-6.1133609</v>
      </c>
      <c r="F12784" s="3">
        <v>22.451657999999998</v>
      </c>
      <c r="G12784" s="3">
        <v>3.0788859999999998</v>
      </c>
    </row>
    <row r="12785" spans="1:8">
      <c r="A12785" s="3" t="s">
        <v>76</v>
      </c>
      <c r="B12785" s="3">
        <v>2010</v>
      </c>
      <c r="C12785" s="3">
        <v>968</v>
      </c>
      <c r="E12785" s="3">
        <v>-6.1133609</v>
      </c>
      <c r="F12785" s="3">
        <v>22.451657999999998</v>
      </c>
      <c r="G12785" s="3">
        <v>3.0831680000000001</v>
      </c>
    </row>
    <row r="12786" spans="1:8">
      <c r="A12786" s="3" t="s">
        <v>76</v>
      </c>
      <c r="B12786" s="3">
        <v>2010</v>
      </c>
      <c r="C12786" s="3">
        <v>968</v>
      </c>
      <c r="E12786" s="3">
        <v>-6.1133609</v>
      </c>
      <c r="F12786" s="3">
        <v>22.451657999999998</v>
      </c>
      <c r="G12786" s="3">
        <v>3.3047520000000001</v>
      </c>
    </row>
    <row r="12787" spans="1:8">
      <c r="A12787" s="3" t="s">
        <v>76</v>
      </c>
      <c r="B12787" s="3">
        <v>2010</v>
      </c>
      <c r="C12787" s="3">
        <v>968</v>
      </c>
      <c r="E12787" s="3">
        <v>-6.1133609</v>
      </c>
      <c r="F12787" s="3">
        <v>22.451657999999998</v>
      </c>
      <c r="G12787" s="3">
        <v>2.752186</v>
      </c>
      <c r="H12787" s="3">
        <v>-1.057339</v>
      </c>
    </row>
    <row r="12788" spans="1:8">
      <c r="A12788" s="3" t="s">
        <v>76</v>
      </c>
      <c r="B12788" s="3">
        <v>2010</v>
      </c>
      <c r="C12788" s="3">
        <v>968</v>
      </c>
      <c r="E12788" s="3">
        <v>-6.1133609</v>
      </c>
      <c r="F12788" s="3">
        <v>22.451657999999998</v>
      </c>
      <c r="G12788" s="3">
        <v>1.392441</v>
      </c>
      <c r="H12788" s="3">
        <v>-1.0573870000000001</v>
      </c>
    </row>
    <row r="12789" spans="1:8">
      <c r="A12789" s="3" t="s">
        <v>76</v>
      </c>
      <c r="B12789" s="3">
        <v>2010</v>
      </c>
      <c r="C12789" s="3">
        <v>968</v>
      </c>
      <c r="E12789" s="3">
        <v>-6.1133609</v>
      </c>
      <c r="F12789" s="3">
        <v>22.451657999999998</v>
      </c>
      <c r="G12789" s="3">
        <v>1.41709</v>
      </c>
      <c r="H12789" s="3">
        <v>-0.62412100000000004</v>
      </c>
    </row>
    <row r="12790" spans="1:8">
      <c r="A12790" s="3" t="s">
        <v>76</v>
      </c>
      <c r="B12790" s="3">
        <v>2010</v>
      </c>
      <c r="C12790" s="3">
        <v>968</v>
      </c>
      <c r="E12790" s="3">
        <v>-6.1133609</v>
      </c>
      <c r="F12790" s="3">
        <v>22.451657999999998</v>
      </c>
      <c r="G12790" s="3">
        <v>1.3083450000000001</v>
      </c>
      <c r="H12790" s="3">
        <v>-0.27227879999999999</v>
      </c>
    </row>
    <row r="12791" spans="1:8">
      <c r="A12791" s="3" t="s">
        <v>76</v>
      </c>
      <c r="B12791" s="3">
        <v>2010</v>
      </c>
      <c r="C12791" s="3">
        <v>968</v>
      </c>
      <c r="E12791" s="3">
        <v>-6.1133609</v>
      </c>
      <c r="F12791" s="3">
        <v>22.451657999999998</v>
      </c>
      <c r="G12791" s="3">
        <v>1.1991639999999999</v>
      </c>
      <c r="H12791" s="3">
        <v>-0.1072398</v>
      </c>
    </row>
    <row r="12792" spans="1:8">
      <c r="A12792" s="3" t="s">
        <v>76</v>
      </c>
      <c r="B12792" s="3">
        <v>2010</v>
      </c>
      <c r="C12792" s="3">
        <v>968</v>
      </c>
      <c r="E12792" s="3">
        <v>-6.1133609</v>
      </c>
      <c r="F12792" s="3">
        <v>22.451657999999998</v>
      </c>
      <c r="G12792" s="3">
        <v>1.4546520000000001</v>
      </c>
      <c r="H12792" s="3">
        <v>-0.1750621</v>
      </c>
    </row>
    <row r="12793" spans="1:8">
      <c r="A12793" s="3" t="s">
        <v>76</v>
      </c>
      <c r="B12793" s="3">
        <v>2010</v>
      </c>
      <c r="C12793" s="3">
        <v>968</v>
      </c>
      <c r="E12793" s="3">
        <v>-6.1133609</v>
      </c>
      <c r="F12793" s="3">
        <v>22.451657999999998</v>
      </c>
      <c r="G12793" s="3">
        <v>1.5393619999999999</v>
      </c>
      <c r="H12793" s="3">
        <v>0.31556669999999998</v>
      </c>
    </row>
    <row r="12794" spans="1:8">
      <c r="A12794" s="3" t="s">
        <v>76</v>
      </c>
      <c r="B12794" s="3">
        <v>2011</v>
      </c>
      <c r="C12794" s="3">
        <v>968</v>
      </c>
      <c r="E12794" s="3">
        <v>-5.0462731999999999</v>
      </c>
      <c r="F12794" s="3">
        <v>30.845417000000001</v>
      </c>
      <c r="G12794" s="3">
        <v>3.1954250000000002</v>
      </c>
      <c r="H12794" s="3">
        <v>0.83562789999999998</v>
      </c>
    </row>
    <row r="12795" spans="1:8">
      <c r="A12795" s="3" t="s">
        <v>76</v>
      </c>
      <c r="B12795" s="3">
        <v>2011</v>
      </c>
      <c r="C12795" s="3">
        <v>968</v>
      </c>
      <c r="E12795" s="3">
        <v>-5.0462731999999999</v>
      </c>
      <c r="F12795" s="3">
        <v>30.845417000000001</v>
      </c>
      <c r="G12795" s="3">
        <v>3.4959289999999998</v>
      </c>
      <c r="H12795" s="3">
        <v>-1.273744</v>
      </c>
    </row>
    <row r="12796" spans="1:8">
      <c r="A12796" s="3" t="s">
        <v>76</v>
      </c>
      <c r="B12796" s="3">
        <v>2011</v>
      </c>
      <c r="C12796" s="3">
        <v>968</v>
      </c>
      <c r="E12796" s="3">
        <v>-5.0462731999999999</v>
      </c>
      <c r="F12796" s="3">
        <v>30.845417000000001</v>
      </c>
      <c r="G12796" s="3">
        <v>3.606144</v>
      </c>
      <c r="H12796" s="3">
        <v>-1.3558680000000001</v>
      </c>
    </row>
    <row r="12797" spans="1:8">
      <c r="A12797" s="3" t="s">
        <v>76</v>
      </c>
      <c r="B12797" s="3">
        <v>2011</v>
      </c>
      <c r="C12797" s="3">
        <v>968</v>
      </c>
      <c r="E12797" s="3">
        <v>-5.0462731999999999</v>
      </c>
      <c r="F12797" s="3">
        <v>30.845417000000001</v>
      </c>
      <c r="G12797" s="3">
        <v>3.5636209999999999</v>
      </c>
      <c r="H12797" s="3">
        <v>-1.201738</v>
      </c>
    </row>
    <row r="12798" spans="1:8">
      <c r="A12798" s="3" t="s">
        <v>76</v>
      </c>
      <c r="B12798" s="3">
        <v>2011</v>
      </c>
      <c r="C12798" s="3">
        <v>968</v>
      </c>
      <c r="E12798" s="3">
        <v>-5.0462731999999999</v>
      </c>
      <c r="F12798" s="3">
        <v>30.845417000000001</v>
      </c>
      <c r="G12798" s="3">
        <v>3.5674480000000002</v>
      </c>
      <c r="H12798" s="3">
        <v>-1.3701890000000001</v>
      </c>
    </row>
    <row r="12799" spans="1:8">
      <c r="A12799" s="3" t="s">
        <v>76</v>
      </c>
      <c r="B12799" s="3">
        <v>2011</v>
      </c>
      <c r="C12799" s="3">
        <v>968</v>
      </c>
      <c r="E12799" s="3">
        <v>-5.0462731999999999</v>
      </c>
      <c r="F12799" s="3">
        <v>30.845417000000001</v>
      </c>
      <c r="G12799" s="3">
        <v>3.592546</v>
      </c>
      <c r="H12799" s="3">
        <v>-1.2093020000000001</v>
      </c>
    </row>
    <row r="12800" spans="1:8">
      <c r="A12800" s="3" t="s">
        <v>76</v>
      </c>
      <c r="B12800" s="3">
        <v>2011</v>
      </c>
      <c r="C12800" s="3">
        <v>968</v>
      </c>
      <c r="E12800" s="3">
        <v>-5.0462731999999999</v>
      </c>
      <c r="F12800" s="3">
        <v>30.845417000000001</v>
      </c>
      <c r="G12800" s="3">
        <v>3.608838</v>
      </c>
      <c r="H12800" s="3">
        <v>-0.70919259999999995</v>
      </c>
    </row>
    <row r="12801" spans="1:8">
      <c r="A12801" s="3" t="s">
        <v>76</v>
      </c>
      <c r="B12801" s="3">
        <v>2011</v>
      </c>
      <c r="C12801" s="3">
        <v>968</v>
      </c>
      <c r="E12801" s="3">
        <v>-5.0462731999999999</v>
      </c>
      <c r="F12801" s="3">
        <v>30.845417000000001</v>
      </c>
      <c r="G12801" s="3">
        <v>3.4633769999999999</v>
      </c>
      <c r="H12801" s="3">
        <v>-0.61263800000000002</v>
      </c>
    </row>
    <row r="12802" spans="1:8">
      <c r="A12802" s="3" t="s">
        <v>76</v>
      </c>
      <c r="B12802" s="3">
        <v>2011</v>
      </c>
      <c r="C12802" s="3">
        <v>968</v>
      </c>
      <c r="E12802" s="3">
        <v>-5.0462731999999999</v>
      </c>
      <c r="F12802" s="3">
        <v>30.845417000000001</v>
      </c>
      <c r="G12802" s="3">
        <v>2.6460669999999999</v>
      </c>
      <c r="H12802" s="3">
        <v>-0.2402791</v>
      </c>
    </row>
    <row r="12803" spans="1:8">
      <c r="A12803" s="3" t="s">
        <v>76</v>
      </c>
      <c r="B12803" s="3">
        <v>2011</v>
      </c>
      <c r="C12803" s="3">
        <v>968</v>
      </c>
      <c r="E12803" s="3">
        <v>-5.0462731999999999</v>
      </c>
      <c r="F12803" s="3">
        <v>30.845417000000001</v>
      </c>
      <c r="G12803" s="3">
        <v>2.4658769999999999</v>
      </c>
      <c r="H12803" s="3">
        <v>-0.40424490000000002</v>
      </c>
    </row>
    <row r="12804" spans="1:8">
      <c r="A12804" s="3" t="s">
        <v>76</v>
      </c>
      <c r="B12804" s="3">
        <v>2011</v>
      </c>
      <c r="C12804" s="3">
        <v>968</v>
      </c>
      <c r="E12804" s="3">
        <v>-5.0462731999999999</v>
      </c>
      <c r="F12804" s="3">
        <v>30.845417000000001</v>
      </c>
      <c r="G12804" s="3">
        <v>1.912938</v>
      </c>
      <c r="H12804" s="3">
        <v>-0.13529360000000001</v>
      </c>
    </row>
    <row r="12805" spans="1:8">
      <c r="A12805" s="3" t="s">
        <v>76</v>
      </c>
      <c r="B12805" s="3">
        <v>2011</v>
      </c>
      <c r="C12805" s="3">
        <v>968</v>
      </c>
      <c r="E12805" s="3">
        <v>-5.0462731999999999</v>
      </c>
      <c r="F12805" s="3">
        <v>30.845417000000001</v>
      </c>
      <c r="G12805" s="3">
        <v>1.417338</v>
      </c>
      <c r="H12805" s="3">
        <v>-3.8400200000000002E-2</v>
      </c>
    </row>
    <row r="12806" spans="1:8">
      <c r="A12806" s="3" t="s">
        <v>76</v>
      </c>
      <c r="B12806" s="3">
        <v>2012</v>
      </c>
      <c r="C12806" s="3">
        <v>968</v>
      </c>
      <c r="E12806" s="3">
        <v>-2.7509003000000001</v>
      </c>
      <c r="F12806" s="3">
        <v>34.250557000000001</v>
      </c>
      <c r="G12806" s="3">
        <v>2.5577030000000001</v>
      </c>
      <c r="H12806" s="3">
        <v>3.9656200000000003E-2</v>
      </c>
    </row>
    <row r="12807" spans="1:8">
      <c r="A12807" s="3" t="s">
        <v>76</v>
      </c>
      <c r="B12807" s="3">
        <v>2012</v>
      </c>
      <c r="C12807" s="3">
        <v>968</v>
      </c>
      <c r="E12807" s="3">
        <v>-2.7509003000000001</v>
      </c>
      <c r="F12807" s="3">
        <v>34.250557000000001</v>
      </c>
      <c r="G12807" s="3">
        <v>2.6129319999999998</v>
      </c>
      <c r="H12807" s="3">
        <v>0.29015679999999999</v>
      </c>
    </row>
    <row r="12808" spans="1:8">
      <c r="A12808" s="3" t="s">
        <v>76</v>
      </c>
      <c r="B12808" s="3">
        <v>2012</v>
      </c>
      <c r="C12808" s="3">
        <v>968</v>
      </c>
      <c r="E12808" s="3">
        <v>-2.7509003000000001</v>
      </c>
      <c r="F12808" s="3">
        <v>34.250557000000001</v>
      </c>
      <c r="G12808" s="3">
        <v>2.6667709999999998</v>
      </c>
      <c r="H12808" s="3">
        <v>0.50416050000000001</v>
      </c>
    </row>
    <row r="12809" spans="1:8">
      <c r="A12809" s="3" t="s">
        <v>76</v>
      </c>
      <c r="B12809" s="3">
        <v>2012</v>
      </c>
      <c r="C12809" s="3">
        <v>968</v>
      </c>
      <c r="E12809" s="3">
        <v>-2.7509003000000001</v>
      </c>
      <c r="F12809" s="3">
        <v>34.250557000000001</v>
      </c>
      <c r="G12809" s="3">
        <v>2.664717</v>
      </c>
      <c r="H12809" s="3">
        <v>0.60210669999999999</v>
      </c>
    </row>
    <row r="12810" spans="1:8">
      <c r="A12810" s="3" t="s">
        <v>76</v>
      </c>
      <c r="B12810" s="3">
        <v>2012</v>
      </c>
      <c r="C12810" s="3">
        <v>968</v>
      </c>
      <c r="E12810" s="3">
        <v>-2.7509003000000001</v>
      </c>
      <c r="F12810" s="3">
        <v>34.250557000000001</v>
      </c>
      <c r="G12810" s="3">
        <v>2.598738</v>
      </c>
      <c r="H12810" s="3">
        <v>-0.55725559999999996</v>
      </c>
    </row>
    <row r="12811" spans="1:8">
      <c r="A12811" s="3" t="s">
        <v>76</v>
      </c>
      <c r="B12811" s="3">
        <v>2012</v>
      </c>
      <c r="C12811" s="3">
        <v>968</v>
      </c>
      <c r="E12811" s="3">
        <v>-2.7509003000000001</v>
      </c>
      <c r="F12811" s="3">
        <v>34.250557000000001</v>
      </c>
      <c r="G12811" s="3">
        <v>2.394444</v>
      </c>
      <c r="H12811" s="3">
        <v>-0.41986190000000001</v>
      </c>
    </row>
    <row r="12812" spans="1:8">
      <c r="A12812" s="3" t="s">
        <v>76</v>
      </c>
      <c r="B12812" s="3">
        <v>2012</v>
      </c>
      <c r="C12812" s="3">
        <v>968</v>
      </c>
      <c r="E12812" s="3">
        <v>-2.7509003000000001</v>
      </c>
      <c r="F12812" s="3">
        <v>34.250557000000001</v>
      </c>
      <c r="G12812" s="3">
        <v>2.1673269999999998</v>
      </c>
      <c r="H12812" s="3">
        <v>-0.3910285</v>
      </c>
    </row>
    <row r="12813" spans="1:8">
      <c r="A12813" s="3" t="s">
        <v>76</v>
      </c>
      <c r="B12813" s="3">
        <v>2012</v>
      </c>
      <c r="C12813" s="3">
        <v>968</v>
      </c>
      <c r="E12813" s="3">
        <v>-2.7509003000000001</v>
      </c>
      <c r="F12813" s="3">
        <v>34.250557000000001</v>
      </c>
      <c r="G12813" s="3">
        <v>1.988691</v>
      </c>
      <c r="H12813" s="3">
        <v>-0.29396359999999999</v>
      </c>
    </row>
    <row r="12814" spans="1:8">
      <c r="A12814" s="3" t="s">
        <v>76</v>
      </c>
      <c r="B12814" s="3">
        <v>2012</v>
      </c>
      <c r="C12814" s="3">
        <v>968</v>
      </c>
      <c r="E12814" s="3">
        <v>-2.7509003000000001</v>
      </c>
      <c r="F12814" s="3">
        <v>34.250557000000001</v>
      </c>
      <c r="G12814" s="3">
        <v>1.97675</v>
      </c>
      <c r="H12814" s="3">
        <v>-0.34474490000000002</v>
      </c>
    </row>
    <row r="12815" spans="1:8">
      <c r="A12815" s="3" t="s">
        <v>76</v>
      </c>
      <c r="B12815" s="3">
        <v>2012</v>
      </c>
      <c r="C12815" s="3">
        <v>968</v>
      </c>
      <c r="E12815" s="3">
        <v>-2.7509003000000001</v>
      </c>
      <c r="F12815" s="3">
        <v>34.250557000000001</v>
      </c>
      <c r="G12815" s="3">
        <v>1.809016</v>
      </c>
      <c r="H12815" s="3">
        <v>-0.2429172</v>
      </c>
    </row>
    <row r="12816" spans="1:8">
      <c r="A12816" s="3" t="s">
        <v>76</v>
      </c>
      <c r="B12816" s="3">
        <v>2012</v>
      </c>
      <c r="C12816" s="3">
        <v>968</v>
      </c>
      <c r="E12816" s="3">
        <v>-2.7509003000000001</v>
      </c>
      <c r="F12816" s="3">
        <v>34.250557000000001</v>
      </c>
      <c r="G12816" s="3">
        <v>2.109988</v>
      </c>
      <c r="H12816" s="3">
        <v>-0.19500129999999999</v>
      </c>
    </row>
    <row r="12817" spans="1:8">
      <c r="A12817" s="3" t="s">
        <v>76</v>
      </c>
      <c r="B12817" s="3">
        <v>2012</v>
      </c>
      <c r="C12817" s="3">
        <v>968</v>
      </c>
      <c r="E12817" s="3">
        <v>-2.7509003000000001</v>
      </c>
      <c r="F12817" s="3">
        <v>34.250557000000001</v>
      </c>
      <c r="G12817" s="3">
        <v>1.6911620000000001</v>
      </c>
      <c r="H12817" s="3">
        <v>0.2152975</v>
      </c>
    </row>
    <row r="12818" spans="1:8">
      <c r="A12818" s="3" t="s">
        <v>76</v>
      </c>
      <c r="B12818" s="3">
        <v>2013</v>
      </c>
      <c r="C12818" s="3">
        <v>968</v>
      </c>
      <c r="E12818" s="3">
        <v>-0.72949927999999997</v>
      </c>
      <c r="F12818" s="3">
        <v>37.96508</v>
      </c>
      <c r="G12818" s="3">
        <v>2.6433529999999998</v>
      </c>
      <c r="H12818" s="3">
        <v>0.24496809999999999</v>
      </c>
    </row>
    <row r="12819" spans="1:8">
      <c r="A12819" s="3" t="s">
        <v>76</v>
      </c>
      <c r="B12819" s="3">
        <v>2013</v>
      </c>
      <c r="C12819" s="3">
        <v>968</v>
      </c>
      <c r="E12819" s="3">
        <v>-0.72949927999999997</v>
      </c>
      <c r="F12819" s="3">
        <v>37.96508</v>
      </c>
      <c r="G12819" s="3">
        <v>2.6185480000000001</v>
      </c>
      <c r="H12819" s="3">
        <v>-0.42479810000000001</v>
      </c>
    </row>
    <row r="12820" spans="1:8">
      <c r="A12820" s="3" t="s">
        <v>76</v>
      </c>
      <c r="B12820" s="3">
        <v>2013</v>
      </c>
      <c r="C12820" s="3">
        <v>968</v>
      </c>
      <c r="E12820" s="3">
        <v>-0.72949927999999997</v>
      </c>
      <c r="F12820" s="3">
        <v>37.96508</v>
      </c>
      <c r="G12820" s="3">
        <v>2.7056339999999999</v>
      </c>
      <c r="H12820" s="3">
        <v>-0.38888400000000001</v>
      </c>
    </row>
    <row r="12821" spans="1:8">
      <c r="A12821" s="3" t="s">
        <v>76</v>
      </c>
      <c r="B12821" s="3">
        <v>2013</v>
      </c>
      <c r="C12821" s="3">
        <v>968</v>
      </c>
      <c r="E12821" s="3">
        <v>-0.72949927999999997</v>
      </c>
      <c r="F12821" s="3">
        <v>37.96508</v>
      </c>
      <c r="G12821" s="3">
        <v>2.6446339999999999</v>
      </c>
      <c r="H12821" s="3">
        <v>-0.4525034</v>
      </c>
    </row>
    <row r="12822" spans="1:8">
      <c r="A12822" s="3" t="s">
        <v>76</v>
      </c>
      <c r="B12822" s="3">
        <v>2013</v>
      </c>
      <c r="C12822" s="3">
        <v>968</v>
      </c>
      <c r="E12822" s="3">
        <v>-0.72949927999999997</v>
      </c>
      <c r="F12822" s="3">
        <v>37.96508</v>
      </c>
      <c r="G12822" s="3">
        <v>2.4729009999999998</v>
      </c>
      <c r="H12822" s="3">
        <v>-0.38573540000000001</v>
      </c>
    </row>
    <row r="12823" spans="1:8">
      <c r="A12823" s="3" t="s">
        <v>76</v>
      </c>
      <c r="B12823" s="3">
        <v>2013</v>
      </c>
      <c r="C12823" s="3">
        <v>968</v>
      </c>
      <c r="E12823" s="3">
        <v>-0.72949927999999997</v>
      </c>
      <c r="F12823" s="3">
        <v>37.96508</v>
      </c>
      <c r="G12823" s="3">
        <v>2.5645790000000002</v>
      </c>
      <c r="H12823" s="3">
        <v>-0.47319699999999998</v>
      </c>
    </row>
    <row r="12824" spans="1:8">
      <c r="A12824" s="3" t="s">
        <v>76</v>
      </c>
      <c r="B12824" s="3">
        <v>2013</v>
      </c>
      <c r="C12824" s="3">
        <v>968</v>
      </c>
      <c r="E12824" s="3">
        <v>-0.72949927999999997</v>
      </c>
      <c r="F12824" s="3">
        <v>37.96508</v>
      </c>
      <c r="G12824" s="3">
        <v>2.5873930000000001</v>
      </c>
      <c r="H12824" s="3">
        <v>-0.44823390000000002</v>
      </c>
    </row>
    <row r="12825" spans="1:8">
      <c r="A12825" s="3" t="s">
        <v>76</v>
      </c>
      <c r="B12825" s="3">
        <v>2013</v>
      </c>
      <c r="C12825" s="3">
        <v>968</v>
      </c>
      <c r="E12825" s="3">
        <v>-0.72949927999999997</v>
      </c>
      <c r="F12825" s="3">
        <v>37.96508</v>
      </c>
      <c r="G12825" s="3">
        <v>2.5648919999999999</v>
      </c>
      <c r="H12825" s="3">
        <v>-0.4845834</v>
      </c>
    </row>
    <row r="12826" spans="1:8">
      <c r="A12826" s="3" t="s">
        <v>76</v>
      </c>
      <c r="B12826" s="3">
        <v>2013</v>
      </c>
      <c r="C12826" s="3">
        <v>968</v>
      </c>
      <c r="E12826" s="3">
        <v>-0.72949927999999997</v>
      </c>
      <c r="F12826" s="3">
        <v>37.96508</v>
      </c>
      <c r="G12826" s="3">
        <v>2.5490620000000002</v>
      </c>
      <c r="H12826" s="3">
        <v>-0.73702270000000003</v>
      </c>
    </row>
    <row r="12827" spans="1:8">
      <c r="A12827" s="3" t="s">
        <v>76</v>
      </c>
      <c r="B12827" s="3">
        <v>2013</v>
      </c>
      <c r="C12827" s="3">
        <v>968</v>
      </c>
      <c r="E12827" s="3">
        <v>-0.72949927999999997</v>
      </c>
      <c r="F12827" s="3">
        <v>37.96508</v>
      </c>
      <c r="G12827" s="3">
        <v>2.2999999999999998</v>
      </c>
      <c r="H12827" s="3">
        <v>-0.5796964</v>
      </c>
    </row>
    <row r="12828" spans="1:8">
      <c r="A12828" s="3" t="s">
        <v>76</v>
      </c>
      <c r="B12828" s="3">
        <v>2013</v>
      </c>
      <c r="C12828" s="3">
        <v>968</v>
      </c>
      <c r="E12828" s="3">
        <v>-0.72949927999999997</v>
      </c>
      <c r="F12828" s="3">
        <v>37.96508</v>
      </c>
      <c r="G12828" s="3">
        <v>2.5</v>
      </c>
      <c r="H12828" s="3">
        <v>-0.84445009999999998</v>
      </c>
    </row>
    <row r="12829" spans="1:8">
      <c r="A12829" s="3" t="s">
        <v>76</v>
      </c>
      <c r="B12829" s="3">
        <v>2013</v>
      </c>
      <c r="C12829" s="3">
        <v>968</v>
      </c>
      <c r="E12829" s="3">
        <v>-0.72949927999999997</v>
      </c>
      <c r="F12829" s="3">
        <v>37.96508</v>
      </c>
      <c r="G12829" s="3">
        <v>2.5</v>
      </c>
      <c r="H12829" s="3">
        <v>-0.83890019999999998</v>
      </c>
    </row>
    <row r="12830" spans="1:8">
      <c r="A12830" s="3" t="s">
        <v>76</v>
      </c>
      <c r="B12830" s="3">
        <v>2014</v>
      </c>
      <c r="C12830" s="3">
        <v>968</v>
      </c>
      <c r="E12830" s="3">
        <v>-0.81661879999999998</v>
      </c>
      <c r="F12830" s="3">
        <v>39.056328000000001</v>
      </c>
      <c r="G12830" s="3">
        <v>3.1367219999999998</v>
      </c>
      <c r="H12830" s="3">
        <v>-0.83890019999999998</v>
      </c>
    </row>
    <row r="12831" spans="1:8">
      <c r="A12831" s="3" t="s">
        <v>76</v>
      </c>
      <c r="B12831" s="3">
        <v>2014</v>
      </c>
      <c r="C12831" s="3">
        <v>968</v>
      </c>
      <c r="E12831" s="3">
        <v>-0.81661879999999998</v>
      </c>
      <c r="F12831" s="3">
        <v>39.056328000000001</v>
      </c>
      <c r="G12831" s="3">
        <v>3.1039340000000002</v>
      </c>
      <c r="H12831" s="3">
        <v>-0.50884410000000002</v>
      </c>
    </row>
    <row r="12832" spans="1:8">
      <c r="A12832" s="3" t="s">
        <v>76</v>
      </c>
      <c r="B12832" s="3">
        <v>2014</v>
      </c>
      <c r="C12832" s="3">
        <v>968</v>
      </c>
      <c r="E12832" s="3">
        <v>-0.81661879999999998</v>
      </c>
      <c r="F12832" s="3">
        <v>39.056328000000001</v>
      </c>
      <c r="G12832" s="3">
        <v>3.3543639999999999</v>
      </c>
      <c r="H12832" s="3">
        <v>-0.48645500000000003</v>
      </c>
    </row>
    <row r="12833" spans="1:8">
      <c r="A12833" s="3" t="s">
        <v>76</v>
      </c>
      <c r="B12833" s="3">
        <v>2014</v>
      </c>
      <c r="C12833" s="3">
        <v>968</v>
      </c>
      <c r="E12833" s="3">
        <v>-0.81661879999999998</v>
      </c>
      <c r="F12833" s="3">
        <v>39.056328000000001</v>
      </c>
      <c r="G12833" s="3">
        <v>3.2239149999999999</v>
      </c>
      <c r="H12833" s="3">
        <v>-0.58178529999999995</v>
      </c>
    </row>
    <row r="12834" spans="1:8">
      <c r="A12834" s="3" t="s">
        <v>76</v>
      </c>
      <c r="B12834" s="3">
        <v>2014</v>
      </c>
      <c r="C12834" s="3">
        <v>968</v>
      </c>
      <c r="E12834" s="3">
        <v>-0.81661879999999998</v>
      </c>
      <c r="F12834" s="3">
        <v>39.056328000000001</v>
      </c>
      <c r="G12834" s="3">
        <v>3.4068260000000001</v>
      </c>
      <c r="H12834" s="3">
        <v>-0.72148080000000003</v>
      </c>
    </row>
    <row r="12835" spans="1:8">
      <c r="A12835" s="3" t="s">
        <v>76</v>
      </c>
      <c r="B12835" s="3">
        <v>2014</v>
      </c>
      <c r="C12835" s="3">
        <v>968</v>
      </c>
      <c r="E12835" s="3">
        <v>-0.81661879999999998</v>
      </c>
      <c r="F12835" s="3">
        <v>39.056328000000001</v>
      </c>
      <c r="G12835" s="3">
        <v>3.3402609999999999</v>
      </c>
      <c r="H12835" s="3">
        <v>-0.81146220000000002</v>
      </c>
    </row>
    <row r="12836" spans="1:8">
      <c r="A12836" s="3" t="s">
        <v>76</v>
      </c>
      <c r="B12836" s="3">
        <v>2014</v>
      </c>
      <c r="C12836" s="3">
        <v>968</v>
      </c>
      <c r="E12836" s="3">
        <v>-0.81661879999999998</v>
      </c>
      <c r="F12836" s="3">
        <v>39.056328000000001</v>
      </c>
      <c r="G12836" s="3">
        <v>3.1946639999999999</v>
      </c>
      <c r="H12836" s="3">
        <v>-0.81703570000000003</v>
      </c>
    </row>
    <row r="12837" spans="1:8">
      <c r="A12837" s="3" t="s">
        <v>76</v>
      </c>
      <c r="B12837" s="3">
        <v>2014</v>
      </c>
      <c r="C12837" s="3">
        <v>968</v>
      </c>
      <c r="E12837" s="3">
        <v>-0.81661879999999998</v>
      </c>
      <c r="F12837" s="3">
        <v>39.056328000000001</v>
      </c>
      <c r="G12837" s="3">
        <v>3.317958</v>
      </c>
      <c r="H12837" s="3">
        <v>-0.80172900000000002</v>
      </c>
    </row>
    <row r="12838" spans="1:8">
      <c r="A12838" s="3" t="s">
        <v>76</v>
      </c>
      <c r="B12838" s="3">
        <v>2014</v>
      </c>
      <c r="C12838" s="3">
        <v>968</v>
      </c>
      <c r="E12838" s="3">
        <v>-0.81661879999999998</v>
      </c>
      <c r="F12838" s="3">
        <v>39.056328000000001</v>
      </c>
      <c r="G12838" s="3">
        <v>3.1868430000000001</v>
      </c>
      <c r="H12838" s="3">
        <v>-0.87759699999999996</v>
      </c>
    </row>
    <row r="12839" spans="1:8">
      <c r="A12839" s="3" t="s">
        <v>76</v>
      </c>
      <c r="B12839" s="3">
        <v>2014</v>
      </c>
      <c r="C12839" s="3">
        <v>968</v>
      </c>
      <c r="E12839" s="3">
        <v>-0.81661879999999998</v>
      </c>
      <c r="F12839" s="3">
        <v>39.056328000000001</v>
      </c>
      <c r="G12839" s="3">
        <v>3.108412</v>
      </c>
      <c r="H12839" s="3">
        <v>-0.60163160000000004</v>
      </c>
    </row>
    <row r="12840" spans="1:8">
      <c r="A12840" s="3" t="s">
        <v>76</v>
      </c>
      <c r="B12840" s="3">
        <v>2014</v>
      </c>
      <c r="C12840" s="3">
        <v>968</v>
      </c>
      <c r="E12840" s="3">
        <v>-0.81661879999999998</v>
      </c>
      <c r="F12840" s="3">
        <v>39.056328000000001</v>
      </c>
      <c r="G12840" s="3">
        <v>2.9152179999999999</v>
      </c>
      <c r="H12840" s="3">
        <v>-0.44973610000000003</v>
      </c>
    </row>
    <row r="12841" spans="1:8">
      <c r="A12841" s="3" t="s">
        <v>76</v>
      </c>
      <c r="B12841" s="3">
        <v>2014</v>
      </c>
      <c r="C12841" s="3">
        <v>968</v>
      </c>
      <c r="E12841" s="3">
        <v>-0.81661879999999998</v>
      </c>
      <c r="F12841" s="3">
        <v>39.056328000000001</v>
      </c>
      <c r="G12841" s="3">
        <v>2.8436840000000001</v>
      </c>
      <c r="H12841" s="3">
        <v>-0.4417064</v>
      </c>
    </row>
    <row r="12842" spans="1:8">
      <c r="A12842" s="3" t="s">
        <v>76</v>
      </c>
      <c r="B12842" s="3">
        <v>2015</v>
      </c>
      <c r="C12842" s="3">
        <v>968</v>
      </c>
      <c r="E12842" s="3">
        <v>-0.36717090000000002</v>
      </c>
      <c r="F12842" s="3">
        <v>40.426208000000003</v>
      </c>
      <c r="G12842" s="3">
        <v>3.3387039999999999</v>
      </c>
      <c r="H12842" s="3">
        <v>-0.44379879999999999</v>
      </c>
    </row>
    <row r="12843" spans="1:8">
      <c r="A12843" s="3" t="s">
        <v>76</v>
      </c>
      <c r="B12843" s="3">
        <v>2015</v>
      </c>
      <c r="C12843" s="3">
        <v>968</v>
      </c>
      <c r="E12843" s="3">
        <v>-0.36717090000000002</v>
      </c>
      <c r="F12843" s="3">
        <v>40.426208000000003</v>
      </c>
      <c r="G12843" s="3">
        <v>3.2929650000000001</v>
      </c>
      <c r="H12843" s="3">
        <v>-0.80276630000000004</v>
      </c>
    </row>
    <row r="12844" spans="1:8">
      <c r="A12844" s="3" t="s">
        <v>76</v>
      </c>
      <c r="B12844" s="3">
        <v>2015</v>
      </c>
      <c r="C12844" s="3">
        <v>968</v>
      </c>
      <c r="E12844" s="3">
        <v>-0.36717090000000002</v>
      </c>
      <c r="F12844" s="3">
        <v>40.426208000000003</v>
      </c>
      <c r="G12844" s="3">
        <v>3.223293</v>
      </c>
      <c r="H12844" s="3">
        <v>-0.67871950000000003</v>
      </c>
    </row>
    <row r="12845" spans="1:8">
      <c r="A12845" s="3" t="s">
        <v>76</v>
      </c>
      <c r="B12845" s="3">
        <v>2015</v>
      </c>
      <c r="C12845" s="3">
        <v>968</v>
      </c>
      <c r="E12845" s="3">
        <v>-0.36717090000000002</v>
      </c>
      <c r="F12845" s="3">
        <v>40.426208000000003</v>
      </c>
      <c r="G12845" s="3">
        <v>3.2555130000000001</v>
      </c>
      <c r="H12845" s="3">
        <v>-0.76724910000000002</v>
      </c>
    </row>
    <row r="12846" spans="1:8">
      <c r="A12846" s="3" t="s">
        <v>76</v>
      </c>
      <c r="B12846" s="3">
        <v>2015</v>
      </c>
      <c r="C12846" s="3">
        <v>968</v>
      </c>
      <c r="E12846" s="3">
        <v>-0.36717090000000002</v>
      </c>
      <c r="F12846" s="3">
        <v>40.426208000000003</v>
      </c>
      <c r="G12846" s="3">
        <v>3.3644780000000001</v>
      </c>
      <c r="H12846" s="3">
        <v>-0.67549040000000005</v>
      </c>
    </row>
    <row r="12847" spans="1:8">
      <c r="A12847" s="3" t="s">
        <v>76</v>
      </c>
      <c r="B12847" s="3">
        <v>2015</v>
      </c>
      <c r="C12847" s="3">
        <v>968</v>
      </c>
      <c r="E12847" s="3">
        <v>-0.36717090000000002</v>
      </c>
      <c r="F12847" s="3">
        <v>40.426208000000003</v>
      </c>
      <c r="G12847" s="3">
        <v>3.3969269999999998</v>
      </c>
      <c r="H12847" s="3">
        <v>-0.69212929999999995</v>
      </c>
    </row>
    <row r="12848" spans="1:8">
      <c r="A12848" s="3" t="s">
        <v>76</v>
      </c>
      <c r="B12848" s="3">
        <v>2015</v>
      </c>
      <c r="C12848" s="3">
        <v>968</v>
      </c>
      <c r="E12848" s="3">
        <v>-0.36717090000000002</v>
      </c>
      <c r="F12848" s="3">
        <v>40.426208000000003</v>
      </c>
      <c r="G12848" s="3">
        <v>3.6538789999999999</v>
      </c>
      <c r="H12848" s="3">
        <v>-0.8738399</v>
      </c>
    </row>
    <row r="12849" spans="1:8">
      <c r="A12849" s="3" t="s">
        <v>76</v>
      </c>
      <c r="B12849" s="3">
        <v>2015</v>
      </c>
      <c r="C12849" s="3">
        <v>968</v>
      </c>
      <c r="E12849" s="3">
        <v>-0.36717090000000002</v>
      </c>
      <c r="F12849" s="3">
        <v>40.426208000000003</v>
      </c>
      <c r="G12849" s="3">
        <v>3.5235539999999999</v>
      </c>
      <c r="H12849" s="3">
        <v>-0.98148349999999995</v>
      </c>
    </row>
    <row r="12850" spans="1:8">
      <c r="A12850" s="3" t="s">
        <v>76</v>
      </c>
      <c r="B12850" s="3">
        <v>2015</v>
      </c>
      <c r="C12850" s="3">
        <v>968</v>
      </c>
      <c r="E12850" s="3">
        <v>-0.36717090000000002</v>
      </c>
      <c r="F12850" s="3">
        <v>40.426208000000003</v>
      </c>
      <c r="G12850" s="3">
        <v>3.5797840000000001</v>
      </c>
      <c r="H12850" s="3">
        <v>-1.0112000000000001</v>
      </c>
    </row>
    <row r="12851" spans="1:8">
      <c r="A12851" s="3" t="s">
        <v>76</v>
      </c>
      <c r="B12851" s="3">
        <v>2015</v>
      </c>
      <c r="C12851" s="3">
        <v>968</v>
      </c>
      <c r="E12851" s="3">
        <v>-0.36717090000000002</v>
      </c>
      <c r="F12851" s="3">
        <v>40.426208000000003</v>
      </c>
      <c r="G12851" s="3">
        <v>3.5419909999999999</v>
      </c>
      <c r="H12851" s="3">
        <v>-1.06159</v>
      </c>
    </row>
    <row r="12852" spans="1:8">
      <c r="A12852" s="3" t="s">
        <v>76</v>
      </c>
      <c r="B12852" s="3">
        <v>2015</v>
      </c>
      <c r="C12852" s="3">
        <v>968</v>
      </c>
      <c r="E12852" s="3">
        <v>-0.36717090000000002</v>
      </c>
      <c r="F12852" s="3">
        <v>40.426208000000003</v>
      </c>
      <c r="G12852" s="3">
        <v>3.6179420000000002</v>
      </c>
      <c r="H12852" s="3">
        <v>-1.1381859999999999</v>
      </c>
    </row>
    <row r="12853" spans="1:8">
      <c r="A12853" s="3" t="s">
        <v>76</v>
      </c>
      <c r="B12853" s="3">
        <v>2015</v>
      </c>
      <c r="C12853" s="3">
        <v>968</v>
      </c>
      <c r="E12853" s="3">
        <v>-0.36717090000000002</v>
      </c>
      <c r="F12853" s="3">
        <v>40.426208000000003</v>
      </c>
      <c r="G12853" s="3">
        <v>3.924798</v>
      </c>
      <c r="H12853" s="3">
        <v>-1.308281</v>
      </c>
    </row>
    <row r="12854" spans="1:8">
      <c r="A12854" s="3" t="s">
        <v>76</v>
      </c>
      <c r="B12854" s="3">
        <v>2016</v>
      </c>
      <c r="C12854" s="3">
        <v>968</v>
      </c>
      <c r="E12854" s="3">
        <v>-0.21495623999999999</v>
      </c>
      <c r="F12854" s="3">
        <v>39.387936000000003</v>
      </c>
      <c r="G12854" s="3">
        <v>3.4459529999999998</v>
      </c>
      <c r="H12854" s="3">
        <v>-1.5378369999999999</v>
      </c>
    </row>
    <row r="12855" spans="1:8">
      <c r="A12855" s="3" t="s">
        <v>76</v>
      </c>
      <c r="B12855" s="3">
        <v>2016</v>
      </c>
      <c r="C12855" s="3">
        <v>968</v>
      </c>
      <c r="E12855" s="3">
        <v>-0.21495623999999999</v>
      </c>
      <c r="F12855" s="3">
        <v>39.387936000000003</v>
      </c>
      <c r="G12855" s="3">
        <v>3.470837</v>
      </c>
      <c r="H12855" s="3">
        <v>-1.857243</v>
      </c>
    </row>
    <row r="12856" spans="1:8">
      <c r="A12856" s="3" t="s">
        <v>76</v>
      </c>
      <c r="B12856" s="3">
        <v>2016</v>
      </c>
      <c r="C12856" s="3">
        <v>968</v>
      </c>
      <c r="E12856" s="3">
        <v>-0.21495623999999999</v>
      </c>
      <c r="F12856" s="3">
        <v>39.387936000000003</v>
      </c>
      <c r="G12856" s="3">
        <v>3.4053369999999998</v>
      </c>
      <c r="H12856" s="3">
        <v>-1.882528</v>
      </c>
    </row>
    <row r="12857" spans="1:8">
      <c r="A12857" s="3" t="s">
        <v>76</v>
      </c>
      <c r="B12857" s="3">
        <v>2016</v>
      </c>
      <c r="C12857" s="3">
        <v>968</v>
      </c>
      <c r="E12857" s="3">
        <v>-0.21495623999999999</v>
      </c>
      <c r="F12857" s="3">
        <v>39.387936000000003</v>
      </c>
      <c r="G12857" s="3">
        <v>3.4328639999999999</v>
      </c>
      <c r="H12857" s="3">
        <v>-1.9847859999999999</v>
      </c>
    </row>
    <row r="12858" spans="1:8">
      <c r="A12858" s="3" t="s">
        <v>76</v>
      </c>
      <c r="B12858" s="3">
        <v>2016</v>
      </c>
      <c r="C12858" s="3">
        <v>968</v>
      </c>
      <c r="E12858" s="3">
        <v>-0.21495623999999999</v>
      </c>
      <c r="F12858" s="3">
        <v>39.387936000000003</v>
      </c>
      <c r="G12858" s="3">
        <v>3.4260329999999999</v>
      </c>
      <c r="H12858" s="3">
        <v>8.9237499999999997E-2</v>
      </c>
    </row>
    <row r="12859" spans="1:8">
      <c r="A12859" s="3" t="s">
        <v>76</v>
      </c>
      <c r="B12859" s="3">
        <v>2016</v>
      </c>
      <c r="C12859" s="3">
        <v>968</v>
      </c>
      <c r="E12859" s="3">
        <v>-0.21495623999999999</v>
      </c>
      <c r="F12859" s="3">
        <v>39.387936000000003</v>
      </c>
      <c r="G12859" s="3">
        <v>3.4117280000000001</v>
      </c>
      <c r="H12859" s="3">
        <v>6.5530000000000005E-2</v>
      </c>
    </row>
    <row r="12860" spans="1:8">
      <c r="A12860" s="3" t="s">
        <v>76</v>
      </c>
      <c r="B12860" s="3">
        <v>2016</v>
      </c>
      <c r="C12860" s="3">
        <v>968</v>
      </c>
      <c r="E12860" s="3">
        <v>-0.21495623999999999</v>
      </c>
      <c r="F12860" s="3">
        <v>39.387936000000003</v>
      </c>
      <c r="G12860" s="3">
        <v>3.34694</v>
      </c>
      <c r="H12860" s="3">
        <v>7.2347499999999995E-2</v>
      </c>
    </row>
    <row r="12861" spans="1:8">
      <c r="A12861" s="3" t="s">
        <v>76</v>
      </c>
      <c r="B12861" s="3">
        <v>2016</v>
      </c>
      <c r="C12861" s="3">
        <v>968</v>
      </c>
      <c r="E12861" s="3">
        <v>-0.21495623999999999</v>
      </c>
      <c r="F12861" s="3">
        <v>39.387936000000003</v>
      </c>
      <c r="G12861" s="3">
        <v>3.325218</v>
      </c>
      <c r="H12861" s="3">
        <v>4.6816200000000002E-2</v>
      </c>
    </row>
    <row r="12862" spans="1:8">
      <c r="A12862" s="3" t="s">
        <v>76</v>
      </c>
      <c r="B12862" s="3">
        <v>2016</v>
      </c>
      <c r="C12862" s="3">
        <v>968</v>
      </c>
      <c r="E12862" s="3">
        <v>-0.21495623999999999</v>
      </c>
      <c r="F12862" s="3">
        <v>39.387936000000003</v>
      </c>
      <c r="G12862" s="3">
        <v>3.3599389999999998</v>
      </c>
      <c r="H12862" s="3">
        <v>-2.6223799999999999E-2</v>
      </c>
    </row>
    <row r="12863" spans="1:8">
      <c r="A12863" s="3" t="s">
        <v>76</v>
      </c>
      <c r="B12863" s="3">
        <v>2016</v>
      </c>
      <c r="C12863" s="3">
        <v>968</v>
      </c>
      <c r="E12863" s="3">
        <v>-0.21495623999999999</v>
      </c>
      <c r="F12863" s="3">
        <v>39.387936000000003</v>
      </c>
      <c r="G12863" s="3">
        <v>3.3232900000000001</v>
      </c>
      <c r="H12863" s="3">
        <v>-0.1545918</v>
      </c>
    </row>
    <row r="12864" spans="1:8">
      <c r="A12864" s="3" t="s">
        <v>76</v>
      </c>
      <c r="B12864" s="3">
        <v>2016</v>
      </c>
      <c r="C12864" s="3">
        <v>968</v>
      </c>
      <c r="E12864" s="3">
        <v>-0.21495623999999999</v>
      </c>
      <c r="F12864" s="3">
        <v>39.387936000000003</v>
      </c>
      <c r="G12864" s="3">
        <v>3.3805459999999998</v>
      </c>
      <c r="H12864" s="3">
        <v>-0.18984909999999999</v>
      </c>
    </row>
    <row r="12865" spans="1:8">
      <c r="A12865" s="3" t="s">
        <v>76</v>
      </c>
      <c r="B12865" s="3">
        <v>2016</v>
      </c>
      <c r="C12865" s="3">
        <v>968</v>
      </c>
      <c r="E12865" s="3">
        <v>-0.21495623999999999</v>
      </c>
      <c r="F12865" s="3">
        <v>39.387936000000003</v>
      </c>
      <c r="G12865" s="3">
        <v>3.4629240000000001</v>
      </c>
      <c r="H12865" s="3">
        <v>-0.28909420000000002</v>
      </c>
    </row>
    <row r="12866" spans="1:8">
      <c r="A12866" s="3" t="s">
        <v>76</v>
      </c>
      <c r="B12866" s="3">
        <v>2017</v>
      </c>
      <c r="C12866" s="3">
        <v>968</v>
      </c>
      <c r="E12866" s="3">
        <v>-1.428733</v>
      </c>
      <c r="F12866" s="3">
        <v>38.950817000000001</v>
      </c>
      <c r="G12866" s="3">
        <v>3.1794899999999999</v>
      </c>
      <c r="H12866" s="3">
        <v>-0.27869929999999998</v>
      </c>
    </row>
    <row r="12867" spans="1:8">
      <c r="A12867" s="3" t="s">
        <v>76</v>
      </c>
      <c r="B12867" s="3">
        <v>2017</v>
      </c>
      <c r="C12867" s="3">
        <v>968</v>
      </c>
      <c r="E12867" s="3">
        <v>-1.428733</v>
      </c>
      <c r="F12867" s="3">
        <v>38.950817000000001</v>
      </c>
      <c r="G12867" s="3">
        <v>3.1738360000000001</v>
      </c>
      <c r="H12867" s="3">
        <v>-0.43711480000000003</v>
      </c>
    </row>
    <row r="12868" spans="1:8">
      <c r="A12868" s="3" t="s">
        <v>76</v>
      </c>
      <c r="B12868" s="3">
        <v>2017</v>
      </c>
      <c r="C12868" s="3">
        <v>968</v>
      </c>
      <c r="E12868" s="3">
        <v>-1.428733</v>
      </c>
      <c r="F12868" s="3">
        <v>38.950817000000001</v>
      </c>
      <c r="G12868" s="3">
        <v>3.2167340000000002</v>
      </c>
      <c r="H12868" s="3">
        <v>-0.57549879999999998</v>
      </c>
    </row>
    <row r="12869" spans="1:8">
      <c r="A12869" s="3" t="s">
        <v>76</v>
      </c>
      <c r="B12869" s="3">
        <v>2017</v>
      </c>
      <c r="C12869" s="3">
        <v>968</v>
      </c>
      <c r="E12869" s="3">
        <v>-1.428733</v>
      </c>
      <c r="F12869" s="3">
        <v>38.950817000000001</v>
      </c>
      <c r="G12869" s="3">
        <v>3.1839659999999999</v>
      </c>
      <c r="H12869" s="3">
        <v>-0.68976649999999995</v>
      </c>
    </row>
    <row r="12870" spans="1:8">
      <c r="A12870" s="3" t="s">
        <v>76</v>
      </c>
      <c r="B12870" s="3">
        <v>2017</v>
      </c>
      <c r="C12870" s="3">
        <v>968</v>
      </c>
      <c r="E12870" s="3">
        <v>-1.428733</v>
      </c>
      <c r="F12870" s="3">
        <v>38.950817000000001</v>
      </c>
      <c r="G12870" s="3">
        <v>3.3148430000000002</v>
      </c>
      <c r="H12870" s="3">
        <v>7.9727999999999993E-2</v>
      </c>
    </row>
    <row r="12871" spans="1:8">
      <c r="A12871" s="3" t="s">
        <v>76</v>
      </c>
      <c r="B12871" s="3">
        <v>2017</v>
      </c>
      <c r="C12871" s="3">
        <v>968</v>
      </c>
      <c r="E12871" s="3">
        <v>-1.428733</v>
      </c>
      <c r="F12871" s="3">
        <v>38.950817000000001</v>
      </c>
      <c r="G12871" s="3">
        <v>3.4764499999999998</v>
      </c>
      <c r="H12871" s="3">
        <v>-3.3490100000000002E-2</v>
      </c>
    </row>
    <row r="12872" spans="1:8">
      <c r="A12872" s="3" t="s">
        <v>76</v>
      </c>
      <c r="B12872" s="3">
        <v>2017</v>
      </c>
      <c r="C12872" s="3">
        <v>968</v>
      </c>
      <c r="E12872" s="3">
        <v>-1.428733</v>
      </c>
      <c r="F12872" s="3">
        <v>38.950817000000001</v>
      </c>
      <c r="G12872" s="3">
        <v>3.5039910000000001</v>
      </c>
      <c r="H12872" s="3">
        <v>-0.34767029999999999</v>
      </c>
    </row>
    <row r="12873" spans="1:8">
      <c r="A12873" s="3" t="s">
        <v>76</v>
      </c>
      <c r="B12873" s="3">
        <v>2017</v>
      </c>
      <c r="C12873" s="3">
        <v>968</v>
      </c>
      <c r="E12873" s="3">
        <v>-1.428733</v>
      </c>
      <c r="F12873" s="3">
        <v>38.950817000000001</v>
      </c>
      <c r="G12873" s="3">
        <v>3.5221499999999999</v>
      </c>
      <c r="H12873" s="3">
        <v>-0.40290619999999999</v>
      </c>
    </row>
    <row r="12874" spans="1:8">
      <c r="A12874" s="3" t="s">
        <v>76</v>
      </c>
      <c r="B12874" s="3">
        <v>2017</v>
      </c>
      <c r="C12874" s="3">
        <v>968</v>
      </c>
      <c r="E12874" s="3">
        <v>-1.428733</v>
      </c>
      <c r="F12874" s="3">
        <v>38.950817000000001</v>
      </c>
      <c r="G12874" s="3">
        <v>3.8377829999999999</v>
      </c>
      <c r="H12874" s="3">
        <v>-0.36008259999999997</v>
      </c>
    </row>
    <row r="12875" spans="1:8">
      <c r="A12875" s="3" t="s">
        <v>76</v>
      </c>
      <c r="B12875" s="3">
        <v>2017</v>
      </c>
      <c r="C12875" s="3">
        <v>968</v>
      </c>
      <c r="E12875" s="3">
        <v>-1.428733</v>
      </c>
      <c r="F12875" s="3">
        <v>38.950817000000001</v>
      </c>
      <c r="G12875" s="3">
        <v>3.8920870000000001</v>
      </c>
      <c r="H12875" s="3">
        <v>-0.57343599999999995</v>
      </c>
    </row>
    <row r="12876" spans="1:8">
      <c r="A12876" s="3" t="s">
        <v>76</v>
      </c>
      <c r="B12876" s="3">
        <v>2017</v>
      </c>
      <c r="C12876" s="3">
        <v>968</v>
      </c>
      <c r="E12876" s="3">
        <v>-1.428733</v>
      </c>
      <c r="F12876" s="3">
        <v>38.950817000000001</v>
      </c>
      <c r="G12876" s="3">
        <v>4.0677240000000001</v>
      </c>
      <c r="H12876" s="3">
        <v>-0.57850330000000005</v>
      </c>
    </row>
    <row r="12877" spans="1:8">
      <c r="A12877" s="3" t="s">
        <v>76</v>
      </c>
      <c r="B12877" s="3">
        <v>2017</v>
      </c>
      <c r="C12877" s="3">
        <v>968</v>
      </c>
      <c r="E12877" s="3">
        <v>-1.428733</v>
      </c>
      <c r="F12877" s="3">
        <v>38.950817000000001</v>
      </c>
      <c r="G12877" s="3">
        <v>4.2718860000000003</v>
      </c>
      <c r="H12877" s="3">
        <v>-0.67889169999999999</v>
      </c>
    </row>
    <row r="12878" spans="1:8">
      <c r="A12878" s="3" t="s">
        <v>76</v>
      </c>
      <c r="B12878" s="3">
        <v>2018</v>
      </c>
      <c r="C12878" s="3">
        <v>968</v>
      </c>
      <c r="E12878" s="3">
        <v>-1.308273</v>
      </c>
      <c r="F12878" s="3">
        <v>36.836005999999998</v>
      </c>
      <c r="G12878" s="3">
        <v>3.5662440000000002</v>
      </c>
      <c r="H12878" s="3">
        <v>-0.92218690000000003</v>
      </c>
    </row>
    <row r="12879" spans="1:8">
      <c r="A12879" s="3" t="s">
        <v>76</v>
      </c>
      <c r="B12879" s="3">
        <v>2018</v>
      </c>
      <c r="C12879" s="3">
        <v>968</v>
      </c>
      <c r="E12879" s="3">
        <v>-1.308273</v>
      </c>
      <c r="F12879" s="3">
        <v>36.836005999999998</v>
      </c>
      <c r="G12879" s="3">
        <v>3.5928909999999998</v>
      </c>
      <c r="H12879" s="3">
        <v>-0.44472420000000001</v>
      </c>
    </row>
    <row r="12880" spans="1:8">
      <c r="A12880" s="3" t="s">
        <v>76</v>
      </c>
      <c r="B12880" s="3">
        <v>2018</v>
      </c>
      <c r="C12880" s="3">
        <v>968</v>
      </c>
      <c r="E12880" s="3">
        <v>-1.308273</v>
      </c>
      <c r="F12880" s="3">
        <v>36.836005999999998</v>
      </c>
      <c r="G12880" s="3">
        <v>3.5957330000000001</v>
      </c>
      <c r="H12880" s="3">
        <v>-0.4651498</v>
      </c>
    </row>
    <row r="12881" spans="1:8">
      <c r="A12881" s="3" t="s">
        <v>76</v>
      </c>
      <c r="B12881" s="3">
        <v>2018</v>
      </c>
      <c r="C12881" s="3">
        <v>968</v>
      </c>
      <c r="E12881" s="3">
        <v>-1.308273</v>
      </c>
      <c r="F12881" s="3">
        <v>36.836005999999998</v>
      </c>
      <c r="G12881" s="3">
        <v>3.6426430000000001</v>
      </c>
      <c r="H12881" s="3">
        <v>-0.44383289999999997</v>
      </c>
    </row>
    <row r="12882" spans="1:8">
      <c r="A12882" s="3" t="s">
        <v>76</v>
      </c>
      <c r="B12882" s="3">
        <v>2018</v>
      </c>
      <c r="C12882" s="3">
        <v>968</v>
      </c>
      <c r="E12882" s="3">
        <v>-1.308273</v>
      </c>
      <c r="F12882" s="3">
        <v>36.836005999999998</v>
      </c>
      <c r="G12882" s="3">
        <v>3.624374</v>
      </c>
      <c r="H12882" s="3">
        <v>-0.3133802</v>
      </c>
    </row>
    <row r="12883" spans="1:8">
      <c r="A12883" s="3" t="s">
        <v>76</v>
      </c>
      <c r="B12883" s="3">
        <v>2018</v>
      </c>
      <c r="C12883" s="3">
        <v>968</v>
      </c>
      <c r="E12883" s="3">
        <v>-1.308273</v>
      </c>
      <c r="F12883" s="3">
        <v>36.836005999999998</v>
      </c>
      <c r="G12883" s="3">
        <v>3.5752389999999998</v>
      </c>
      <c r="H12883" s="3">
        <v>-0.25413859999999999</v>
      </c>
    </row>
    <row r="12884" spans="1:8">
      <c r="A12884" s="3" t="s">
        <v>76</v>
      </c>
      <c r="B12884" s="3">
        <v>2018</v>
      </c>
      <c r="C12884" s="3">
        <v>968</v>
      </c>
      <c r="E12884" s="3">
        <v>-1.308273</v>
      </c>
      <c r="F12884" s="3">
        <v>36.836005999999998</v>
      </c>
      <c r="G12884" s="3">
        <v>3.5274230000000002</v>
      </c>
      <c r="H12884" s="3">
        <v>-0.26749919999999999</v>
      </c>
    </row>
    <row r="12885" spans="1:8">
      <c r="A12885" s="3" t="s">
        <v>76</v>
      </c>
      <c r="B12885" s="3">
        <v>2018</v>
      </c>
      <c r="C12885" s="3">
        <v>968</v>
      </c>
      <c r="E12885" s="3">
        <v>-1.308273</v>
      </c>
      <c r="F12885" s="3">
        <v>36.836005999999998</v>
      </c>
      <c r="G12885" s="3">
        <v>3.4562650000000001</v>
      </c>
      <c r="H12885" s="3">
        <v>-0.2023036</v>
      </c>
    </row>
    <row r="12886" spans="1:8">
      <c r="A12886" s="3" t="s">
        <v>76</v>
      </c>
      <c r="B12886" s="3">
        <v>2018</v>
      </c>
      <c r="C12886" s="3">
        <v>968</v>
      </c>
      <c r="E12886" s="3">
        <v>-1.308273</v>
      </c>
      <c r="F12886" s="3">
        <v>36.836005999999998</v>
      </c>
      <c r="G12886" s="3">
        <v>3.4892609999999999</v>
      </c>
      <c r="H12886" s="3">
        <v>-0.1169955</v>
      </c>
    </row>
    <row r="12887" spans="1:8">
      <c r="A12887" s="3" t="s">
        <v>76</v>
      </c>
      <c r="B12887" s="3">
        <v>2018</v>
      </c>
      <c r="C12887" s="3">
        <v>968</v>
      </c>
      <c r="E12887" s="3">
        <v>-1.308273</v>
      </c>
      <c r="F12887" s="3">
        <v>36.836005999999998</v>
      </c>
      <c r="G12887" s="3">
        <v>3.323483</v>
      </c>
      <c r="H12887" s="3">
        <v>-0.18032390000000001</v>
      </c>
    </row>
    <row r="12888" spans="1:8">
      <c r="A12888" s="3" t="s">
        <v>76</v>
      </c>
      <c r="B12888" s="3">
        <v>2018</v>
      </c>
      <c r="C12888" s="3">
        <v>968</v>
      </c>
      <c r="E12888" s="3">
        <v>-1.308273</v>
      </c>
      <c r="F12888" s="3">
        <v>36.836005999999998</v>
      </c>
      <c r="G12888" s="3">
        <v>3.3657620000000001</v>
      </c>
      <c r="H12888" s="3">
        <v>-0.13919899999999999</v>
      </c>
    </row>
    <row r="12889" spans="1:8">
      <c r="A12889" s="3" t="s">
        <v>76</v>
      </c>
      <c r="B12889" s="3">
        <v>2018</v>
      </c>
      <c r="C12889" s="3">
        <v>968</v>
      </c>
      <c r="E12889" s="3">
        <v>-1.308273</v>
      </c>
      <c r="F12889" s="3">
        <v>36.836005999999998</v>
      </c>
      <c r="G12889" s="3">
        <v>3.4632839999999998</v>
      </c>
      <c r="H12889" s="3">
        <v>-0.1355267</v>
      </c>
    </row>
    <row r="12890" spans="1:8">
      <c r="A12890" s="3" t="s">
        <v>76</v>
      </c>
      <c r="B12890" s="3">
        <v>2019</v>
      </c>
      <c r="C12890" s="3">
        <v>968</v>
      </c>
      <c r="E12890" s="3">
        <v>-1.2410889000000001</v>
      </c>
      <c r="F12890" s="3">
        <v>36.467976</v>
      </c>
      <c r="G12890" s="3">
        <v>2.9399449999999998</v>
      </c>
      <c r="H12890" s="3">
        <v>-0.2929949</v>
      </c>
    </row>
    <row r="12891" spans="1:8">
      <c r="A12891" s="3" t="s">
        <v>76</v>
      </c>
      <c r="B12891" s="3">
        <v>2019</v>
      </c>
      <c r="C12891" s="3">
        <v>968</v>
      </c>
      <c r="E12891" s="3">
        <v>-1.2410889000000001</v>
      </c>
      <c r="F12891" s="3">
        <v>36.467976</v>
      </c>
      <c r="G12891" s="3">
        <v>2.714359</v>
      </c>
      <c r="H12891" s="3">
        <v>-0.74981379999999997</v>
      </c>
    </row>
    <row r="12892" spans="1:8">
      <c r="A12892" s="3" t="s">
        <v>76</v>
      </c>
      <c r="B12892" s="3">
        <v>2019</v>
      </c>
      <c r="C12892" s="3">
        <v>968</v>
      </c>
      <c r="E12892" s="3">
        <v>-1.2410889000000001</v>
      </c>
      <c r="F12892" s="3">
        <v>36.467976</v>
      </c>
      <c r="G12892" s="3">
        <v>2.6621000000000001</v>
      </c>
      <c r="H12892" s="3">
        <v>-0.67199640000000005</v>
      </c>
    </row>
    <row r="12893" spans="1:8">
      <c r="A12893" s="3" t="s">
        <v>76</v>
      </c>
      <c r="B12893" s="3">
        <v>2019</v>
      </c>
      <c r="C12893" s="3">
        <v>968</v>
      </c>
      <c r="E12893" s="3">
        <v>-1.2410889000000001</v>
      </c>
      <c r="F12893" s="3">
        <v>36.467976</v>
      </c>
      <c r="G12893" s="3">
        <v>2.6909049999999999</v>
      </c>
      <c r="H12893" s="3">
        <v>-0.66904680000000005</v>
      </c>
    </row>
    <row r="12894" spans="1:8">
      <c r="A12894" s="3" t="s">
        <v>76</v>
      </c>
      <c r="B12894" s="3">
        <v>2019</v>
      </c>
      <c r="C12894" s="3">
        <v>968</v>
      </c>
      <c r="E12894" s="3">
        <v>-1.2410889000000001</v>
      </c>
      <c r="F12894" s="3">
        <v>36.467976</v>
      </c>
      <c r="G12894" s="3">
        <v>2.7014019999999999</v>
      </c>
      <c r="H12894" s="3">
        <v>-0.68461850000000002</v>
      </c>
    </row>
    <row r="12895" spans="1:8">
      <c r="A12895" s="3" t="s">
        <v>76</v>
      </c>
      <c r="B12895" s="3">
        <v>2019</v>
      </c>
      <c r="C12895" s="3">
        <v>968</v>
      </c>
      <c r="E12895" s="3">
        <v>-1.2410889000000001</v>
      </c>
      <c r="F12895" s="3">
        <v>36.467976</v>
      </c>
      <c r="G12895" s="3">
        <v>2.7874989999999999</v>
      </c>
      <c r="H12895" s="3">
        <v>-3.1945099999999997E-2</v>
      </c>
    </row>
    <row r="12896" spans="1:8">
      <c r="A12896" s="3" t="s">
        <v>76</v>
      </c>
      <c r="B12896" s="3">
        <v>2019</v>
      </c>
      <c r="C12896" s="3">
        <v>968</v>
      </c>
      <c r="E12896" s="3">
        <v>-1.2410889000000001</v>
      </c>
      <c r="F12896" s="3">
        <v>36.467976</v>
      </c>
      <c r="G12896" s="3">
        <v>2.9295070000000001</v>
      </c>
      <c r="H12896" s="3">
        <v>-6.4532300000000001E-2</v>
      </c>
    </row>
    <row r="12897" spans="1:8">
      <c r="A12897" s="3" t="s">
        <v>76</v>
      </c>
      <c r="B12897" s="3">
        <v>2019</v>
      </c>
      <c r="C12897" s="3">
        <v>968</v>
      </c>
      <c r="E12897" s="3">
        <v>-1.2410889000000001</v>
      </c>
      <c r="F12897" s="3">
        <v>36.467976</v>
      </c>
      <c r="G12897" s="3">
        <v>2.9425050000000001</v>
      </c>
      <c r="H12897" s="3">
        <v>-0.17365420000000001</v>
      </c>
    </row>
    <row r="12898" spans="1:8">
      <c r="A12898" s="3" t="s">
        <v>76</v>
      </c>
      <c r="B12898" s="3">
        <v>2019</v>
      </c>
      <c r="C12898" s="3">
        <v>968</v>
      </c>
      <c r="E12898" s="3">
        <v>-1.2410889000000001</v>
      </c>
      <c r="F12898" s="3">
        <v>36.467976</v>
      </c>
      <c r="G12898" s="3">
        <v>2.975803</v>
      </c>
      <c r="H12898" s="3">
        <v>-0.26494839999999997</v>
      </c>
    </row>
    <row r="12899" spans="1:8">
      <c r="A12899" s="3" t="s">
        <v>76</v>
      </c>
      <c r="B12899" s="3">
        <v>2019</v>
      </c>
      <c r="C12899" s="3">
        <v>968</v>
      </c>
      <c r="E12899" s="3">
        <v>-1.2410889000000001</v>
      </c>
      <c r="F12899" s="3">
        <v>36.467976</v>
      </c>
      <c r="G12899" s="3">
        <v>3.0327410000000001</v>
      </c>
      <c r="H12899" s="3">
        <v>-0.27598070000000002</v>
      </c>
    </row>
    <row r="12900" spans="1:8">
      <c r="A12900" s="3" t="s">
        <v>76</v>
      </c>
      <c r="B12900" s="3">
        <v>2019</v>
      </c>
      <c r="C12900" s="3">
        <v>968</v>
      </c>
      <c r="E12900" s="3">
        <v>-1.2410889000000001</v>
      </c>
      <c r="F12900" s="3">
        <v>36.467976</v>
      </c>
      <c r="G12900" s="3">
        <v>2.9270770000000002</v>
      </c>
      <c r="H12900" s="3">
        <v>-0.39088309999999998</v>
      </c>
    </row>
    <row r="12901" spans="1:8">
      <c r="A12901" s="3" t="s">
        <v>76</v>
      </c>
      <c r="B12901" s="3">
        <v>2019</v>
      </c>
      <c r="C12901" s="3">
        <v>968</v>
      </c>
      <c r="E12901" s="3">
        <v>-1.2410889000000001</v>
      </c>
      <c r="F12901" s="3">
        <v>36.467976</v>
      </c>
      <c r="G12901" s="3">
        <v>2.8986260000000001</v>
      </c>
      <c r="H12901" s="3">
        <v>-0.44871499999999997</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B0633-CA7F-4205-8030-1D578A87F3E5}">
  <sheetPr>
    <tabColor theme="3" tint="0.79998168889431442"/>
  </sheetPr>
  <dimension ref="A1:AE22"/>
  <sheetViews>
    <sheetView topLeftCell="E1" workbookViewId="0">
      <selection activeCell="V9" sqref="V9"/>
    </sheetView>
  </sheetViews>
  <sheetFormatPr defaultRowHeight="12.5"/>
  <cols>
    <col min="1" max="31" width="8.7265625" style="3"/>
  </cols>
  <sheetData>
    <row r="1" spans="1:9">
      <c r="A1" s="214" t="s">
        <v>886</v>
      </c>
      <c r="B1" s="214" t="s">
        <v>887</v>
      </c>
      <c r="C1" s="214" t="s">
        <v>888</v>
      </c>
      <c r="D1" s="214" t="s">
        <v>889</v>
      </c>
      <c r="E1" s="214" t="s">
        <v>890</v>
      </c>
      <c r="F1" s="214" t="s">
        <v>891</v>
      </c>
      <c r="G1" s="214" t="s">
        <v>892</v>
      </c>
      <c r="H1" s="214" t="s">
        <v>893</v>
      </c>
      <c r="I1" s="214" t="s">
        <v>894</v>
      </c>
    </row>
    <row r="2" spans="1:9">
      <c r="A2" s="214" t="s">
        <v>895</v>
      </c>
      <c r="B2" s="214">
        <v>0</v>
      </c>
      <c r="C2" s="214">
        <v>-0.1365923</v>
      </c>
      <c r="D2" s="214">
        <v>101.44199999999999</v>
      </c>
      <c r="E2" s="214">
        <v>2.8926949999999998</v>
      </c>
      <c r="F2" s="214">
        <v>-0.16114490000000001</v>
      </c>
      <c r="G2" s="214">
        <v>-4.766826</v>
      </c>
      <c r="H2" s="214">
        <v>-0.1019409</v>
      </c>
      <c r="I2" s="214">
        <v>1</v>
      </c>
    </row>
    <row r="3" spans="1:9">
      <c r="A3" s="214" t="s">
        <v>895</v>
      </c>
      <c r="B3" s="214">
        <v>1</v>
      </c>
      <c r="C3" s="214">
        <v>-1.1607430000000001</v>
      </c>
      <c r="D3" s="214">
        <v>75.419399999999996</v>
      </c>
      <c r="E3" s="214">
        <v>2.6381269999999999</v>
      </c>
      <c r="F3" s="214">
        <v>1.0407930000000001</v>
      </c>
      <c r="G3" s="214">
        <v>-4.6305490000000002</v>
      </c>
      <c r="H3" s="214">
        <v>-0.41014990000000001</v>
      </c>
      <c r="I3" s="214">
        <v>0</v>
      </c>
    </row>
    <row r="4" spans="1:9">
      <c r="A4" s="214" t="s">
        <v>895</v>
      </c>
      <c r="B4" s="214"/>
      <c r="C4" s="214">
        <v>-0.59380379999999999</v>
      </c>
      <c r="D4" s="214">
        <v>125.33069999999999</v>
      </c>
      <c r="E4" s="214">
        <v>3.127901</v>
      </c>
      <c r="F4" s="214">
        <v>0.23899300000000001</v>
      </c>
      <c r="G4" s="214">
        <v>-11.568300000000001</v>
      </c>
      <c r="H4" s="214">
        <v>-0.25853979999999999</v>
      </c>
      <c r="I4" s="214">
        <v>0</v>
      </c>
    </row>
    <row r="5" spans="1:9">
      <c r="A5" s="214" t="s">
        <v>896</v>
      </c>
      <c r="B5" s="214">
        <v>0</v>
      </c>
      <c r="C5" s="214">
        <v>-6.9269700000000003E-2</v>
      </c>
      <c r="D5" s="214">
        <v>101.80970000000001</v>
      </c>
      <c r="E5" s="214">
        <v>2.8822100000000002</v>
      </c>
      <c r="F5" s="214">
        <v>-0.16114490000000001</v>
      </c>
      <c r="G5" s="214">
        <v>-4.766826</v>
      </c>
      <c r="H5" s="214">
        <v>-0.1019409</v>
      </c>
      <c r="I5" s="214">
        <v>1</v>
      </c>
    </row>
    <row r="6" spans="1:9">
      <c r="A6" s="214" t="s">
        <v>896</v>
      </c>
      <c r="B6" s="214">
        <v>1</v>
      </c>
      <c r="C6" s="214">
        <v>-1.1421300000000001</v>
      </c>
      <c r="D6" s="214">
        <v>67.999250000000004</v>
      </c>
      <c r="E6" s="214">
        <v>2.588984</v>
      </c>
      <c r="F6" s="214">
        <v>1.0407930000000001</v>
      </c>
      <c r="G6" s="214">
        <v>-4.6305490000000002</v>
      </c>
      <c r="H6" s="214">
        <v>-0.41014990000000001</v>
      </c>
      <c r="I6" s="214">
        <v>0</v>
      </c>
    </row>
    <row r="7" spans="1:9">
      <c r="A7" s="214" t="s">
        <v>896</v>
      </c>
      <c r="B7" s="214"/>
      <c r="C7" s="214">
        <v>-0.54693060000000004</v>
      </c>
      <c r="D7" s="214">
        <v>124.46559999999999</v>
      </c>
      <c r="E7" s="214">
        <v>3.0789819999999999</v>
      </c>
      <c r="F7" s="214">
        <v>0.23899300000000001</v>
      </c>
      <c r="G7" s="214">
        <v>-11.568300000000001</v>
      </c>
      <c r="H7" s="214">
        <v>-0.25853979999999999</v>
      </c>
      <c r="I7" s="214">
        <v>0</v>
      </c>
    </row>
    <row r="8" spans="1:9">
      <c r="A8" s="214" t="s">
        <v>897</v>
      </c>
      <c r="B8" s="214">
        <v>0</v>
      </c>
      <c r="C8" s="214">
        <v>-0.17706269999999999</v>
      </c>
      <c r="D8" s="214">
        <v>100.7897</v>
      </c>
      <c r="E8" s="214">
        <v>2.883721</v>
      </c>
      <c r="F8" s="214">
        <v>-0.16114490000000001</v>
      </c>
      <c r="G8" s="214">
        <v>-4.766826</v>
      </c>
      <c r="H8" s="214">
        <v>-0.1019409</v>
      </c>
      <c r="I8" s="214">
        <v>1</v>
      </c>
    </row>
    <row r="9" spans="1:9">
      <c r="A9" s="214" t="s">
        <v>897</v>
      </c>
      <c r="B9" s="214">
        <v>1</v>
      </c>
      <c r="C9" s="214">
        <v>-1.8563419999999999</v>
      </c>
      <c r="D9" s="214">
        <v>69.650220000000004</v>
      </c>
      <c r="E9" s="214">
        <v>2.5651969999999999</v>
      </c>
      <c r="F9" s="214">
        <v>1.0407930000000001</v>
      </c>
      <c r="G9" s="214">
        <v>-4.6305490000000002</v>
      </c>
      <c r="H9" s="214">
        <v>-0.41014990000000001</v>
      </c>
      <c r="I9" s="214">
        <v>0</v>
      </c>
    </row>
    <row r="10" spans="1:9">
      <c r="A10" s="214" t="s">
        <v>897</v>
      </c>
      <c r="B10" s="214"/>
      <c r="C10" s="214">
        <v>-0.61634560000000005</v>
      </c>
      <c r="D10" s="214">
        <v>130.2963</v>
      </c>
      <c r="E10" s="214">
        <v>3.0793159999999999</v>
      </c>
      <c r="F10" s="214">
        <v>0.23899300000000001</v>
      </c>
      <c r="G10" s="214">
        <v>-11.568300000000001</v>
      </c>
      <c r="H10" s="214">
        <v>-0.25853979999999999</v>
      </c>
      <c r="I10" s="214">
        <v>0</v>
      </c>
    </row>
    <row r="11" spans="1:9">
      <c r="A11" s="214" t="s">
        <v>898</v>
      </c>
      <c r="B11" s="214">
        <v>0</v>
      </c>
      <c r="C11" s="214">
        <v>-0.3382076</v>
      </c>
      <c r="D11" s="214">
        <v>96.022919999999999</v>
      </c>
      <c r="E11" s="214">
        <v>2.7817799999999999</v>
      </c>
      <c r="F11" s="214">
        <v>-0.16114490000000001</v>
      </c>
      <c r="G11" s="214">
        <v>-4.766826</v>
      </c>
      <c r="H11" s="214">
        <v>-0.1019409</v>
      </c>
      <c r="I11" s="214">
        <v>1</v>
      </c>
    </row>
    <row r="12" spans="1:9">
      <c r="A12" s="214" t="s">
        <v>898</v>
      </c>
      <c r="B12" s="214">
        <v>1</v>
      </c>
      <c r="C12" s="214">
        <v>-0.81554879999999996</v>
      </c>
      <c r="D12" s="214">
        <v>65.019670000000005</v>
      </c>
      <c r="E12" s="214">
        <v>2.1550470000000002</v>
      </c>
      <c r="F12" s="214">
        <v>1.0407930000000001</v>
      </c>
      <c r="G12" s="214">
        <v>-4.6305490000000002</v>
      </c>
      <c r="H12" s="214">
        <v>-0.41014990000000001</v>
      </c>
      <c r="I12" s="214">
        <v>0</v>
      </c>
    </row>
    <row r="13" spans="1:9">
      <c r="A13" s="214" t="s">
        <v>898</v>
      </c>
      <c r="B13" s="214"/>
      <c r="C13" s="214">
        <v>-0.37735259999999998</v>
      </c>
      <c r="D13" s="214">
        <v>118.72799999999999</v>
      </c>
      <c r="E13" s="214">
        <v>2.8207770000000001</v>
      </c>
      <c r="F13" s="214">
        <v>0.23899300000000001</v>
      </c>
      <c r="G13" s="214">
        <v>-11.568300000000001</v>
      </c>
      <c r="H13" s="214">
        <v>-0.25853979999999999</v>
      </c>
      <c r="I13" s="214">
        <v>0</v>
      </c>
    </row>
    <row r="14" spans="1:9">
      <c r="A14" s="214" t="s">
        <v>899</v>
      </c>
      <c r="B14" s="214">
        <v>0</v>
      </c>
      <c r="C14" s="214">
        <v>-0.48585040000000002</v>
      </c>
      <c r="D14" s="214">
        <v>94.813460000000006</v>
      </c>
      <c r="E14" s="214">
        <v>2.816792</v>
      </c>
      <c r="F14" s="214">
        <v>-0.16114490000000001</v>
      </c>
      <c r="G14" s="214">
        <v>-4.766826</v>
      </c>
      <c r="H14" s="214">
        <v>-0.1019409</v>
      </c>
      <c r="I14" s="214">
        <v>1</v>
      </c>
    </row>
    <row r="15" spans="1:9">
      <c r="A15" s="214" t="s">
        <v>899</v>
      </c>
      <c r="B15" s="214">
        <v>1</v>
      </c>
      <c r="C15" s="214">
        <v>-0.85448679999999999</v>
      </c>
      <c r="D15" s="214">
        <v>70.425340000000006</v>
      </c>
      <c r="E15" s="214">
        <v>2.6542590000000001</v>
      </c>
      <c r="F15" s="214">
        <v>1.0407930000000001</v>
      </c>
      <c r="G15" s="214">
        <v>-4.6305490000000002</v>
      </c>
      <c r="H15" s="214">
        <v>-0.41014990000000001</v>
      </c>
      <c r="I15" s="214">
        <v>0</v>
      </c>
    </row>
    <row r="16" spans="1:9">
      <c r="A16" s="214" t="s">
        <v>899</v>
      </c>
      <c r="B16" s="214"/>
      <c r="C16" s="214">
        <v>-0.39164749999999998</v>
      </c>
      <c r="D16" s="214">
        <v>128.9443</v>
      </c>
      <c r="E16" s="214">
        <v>3.0715129999999999</v>
      </c>
      <c r="F16" s="214">
        <v>0.23899300000000001</v>
      </c>
      <c r="G16" s="214">
        <v>-11.568300000000001</v>
      </c>
      <c r="H16" s="214">
        <v>-0.25853979999999999</v>
      </c>
      <c r="I16" s="214">
        <v>0</v>
      </c>
    </row>
    <row r="17" spans="1:9">
      <c r="A17" s="214" t="s">
        <v>900</v>
      </c>
      <c r="B17" s="214">
        <v>0</v>
      </c>
      <c r="C17" s="214">
        <v>-0.39454479999999997</v>
      </c>
      <c r="D17" s="214">
        <v>92.888260000000002</v>
      </c>
      <c r="E17" s="214">
        <v>2.7748529999999998</v>
      </c>
      <c r="F17" s="214">
        <v>-0.16114490000000001</v>
      </c>
      <c r="G17" s="214">
        <v>-4.766826</v>
      </c>
      <c r="H17" s="214">
        <v>-0.1019409</v>
      </c>
      <c r="I17" s="214">
        <v>1</v>
      </c>
    </row>
    <row r="18" spans="1:9">
      <c r="A18" s="214" t="s">
        <v>900</v>
      </c>
      <c r="B18" s="214">
        <v>1</v>
      </c>
      <c r="C18" s="214">
        <v>-0.6947641</v>
      </c>
      <c r="D18" s="214">
        <v>70.051699999999997</v>
      </c>
      <c r="E18" s="214">
        <v>2.6252249999999999</v>
      </c>
      <c r="F18" s="214">
        <v>1.0407930000000001</v>
      </c>
      <c r="G18" s="214">
        <v>-4.6305490000000002</v>
      </c>
      <c r="H18" s="214">
        <v>-0.41014990000000001</v>
      </c>
      <c r="I18" s="214">
        <v>0</v>
      </c>
    </row>
    <row r="19" spans="1:9">
      <c r="A19" s="214" t="s">
        <v>900</v>
      </c>
      <c r="B19" s="214"/>
      <c r="C19" s="214">
        <v>-0.27496920000000002</v>
      </c>
      <c r="D19" s="214">
        <v>121.6687</v>
      </c>
      <c r="E19" s="214">
        <v>3.0332499999999998</v>
      </c>
      <c r="F19" s="214">
        <v>0.23899300000000001</v>
      </c>
      <c r="G19" s="214">
        <v>-11.568300000000001</v>
      </c>
      <c r="H19" s="214">
        <v>-0.25853979999999999</v>
      </c>
      <c r="I19" s="214">
        <v>0</v>
      </c>
    </row>
    <row r="20" spans="1:9">
      <c r="A20" s="214" t="s">
        <v>901</v>
      </c>
      <c r="B20" s="214">
        <v>0</v>
      </c>
      <c r="C20" s="214">
        <v>-0.45250390000000001</v>
      </c>
      <c r="D20" s="214">
        <v>91.961759999999998</v>
      </c>
      <c r="E20" s="214">
        <v>2.7471649999999999</v>
      </c>
      <c r="F20" s="214">
        <v>-0.16114490000000001</v>
      </c>
      <c r="G20" s="214">
        <v>-4.766826</v>
      </c>
      <c r="H20" s="214">
        <v>-0.1019409</v>
      </c>
      <c r="I20" s="214">
        <v>1</v>
      </c>
    </row>
    <row r="21" spans="1:9">
      <c r="A21" s="214" t="s">
        <v>901</v>
      </c>
      <c r="B21" s="214">
        <v>1</v>
      </c>
      <c r="C21" s="214">
        <v>-0.88466889999999998</v>
      </c>
      <c r="D21" s="214">
        <v>74.024249999999995</v>
      </c>
      <c r="E21" s="214">
        <v>2.7589969999999999</v>
      </c>
      <c r="F21" s="214">
        <v>1.0407930000000001</v>
      </c>
      <c r="G21" s="214">
        <v>-4.6305490000000002</v>
      </c>
      <c r="H21" s="214">
        <v>-0.41014990000000001</v>
      </c>
      <c r="I21" s="214">
        <v>0</v>
      </c>
    </row>
    <row r="22" spans="1:9">
      <c r="A22" s="214" t="s">
        <v>901</v>
      </c>
      <c r="B22" s="214"/>
      <c r="C22" s="214">
        <v>-0.45526539999999999</v>
      </c>
      <c r="D22" s="214">
        <v>125.288</v>
      </c>
      <c r="E22" s="214">
        <v>3.1934140000000002</v>
      </c>
      <c r="F22" s="214">
        <v>0.23899300000000001</v>
      </c>
      <c r="G22" s="214">
        <v>-11.568300000000001</v>
      </c>
      <c r="H22" s="214">
        <v>-0.25853979999999999</v>
      </c>
      <c r="I22" s="214">
        <v>0</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1D7F6-232E-47D6-91CC-C84E38163C4B}">
  <sheetPr>
    <tabColor theme="3" tint="0.79998168889431442"/>
  </sheetPr>
  <dimension ref="A1:BS88"/>
  <sheetViews>
    <sheetView topLeftCell="J1" zoomScale="74" workbookViewId="0">
      <selection activeCell="AR15" sqref="AR15"/>
    </sheetView>
  </sheetViews>
  <sheetFormatPr defaultRowHeight="17"/>
  <cols>
    <col min="1" max="1" width="11.81640625" style="256" bestFit="1" customWidth="1"/>
    <col min="2" max="8" width="8.7265625" style="256"/>
    <col min="9" max="9" width="21.26953125" style="256" bestFit="1" customWidth="1"/>
    <col min="10" max="10" width="8.7265625" style="256"/>
    <col min="11" max="11" width="1.36328125" style="256" customWidth="1"/>
    <col min="12" max="13" width="4.6328125" style="256" customWidth="1"/>
    <col min="14" max="14" width="1.36328125" style="256" customWidth="1"/>
    <col min="15" max="16" width="4.6328125" style="256" customWidth="1"/>
    <col min="17" max="17" width="1.36328125" style="256" customWidth="1"/>
    <col min="18" max="18" width="8.7265625" style="256"/>
    <col min="19" max="19" width="1.36328125" style="256" customWidth="1"/>
    <col min="20" max="21" width="4.6328125" style="256" customWidth="1"/>
    <col min="22" max="22" width="1.36328125" style="256" customWidth="1"/>
    <col min="23" max="24" width="4.6328125" style="256" customWidth="1"/>
    <col min="25" max="26" width="8.7265625" style="268"/>
    <col min="27" max="27" width="18.6328125" style="268" bestFit="1" customWidth="1"/>
    <col min="28" max="29" width="10.1796875" style="268" customWidth="1"/>
    <col min="30" max="30" width="2.7265625" style="268" hidden="1" customWidth="1"/>
    <col min="31" max="32" width="5.90625" style="268" hidden="1" customWidth="1"/>
    <col min="33" max="33" width="2.1796875" style="268" customWidth="1"/>
    <col min="34" max="35" width="9.54296875" style="268" customWidth="1"/>
    <col min="36" max="36" width="0.90625" style="268" customWidth="1"/>
    <col min="37" max="38" width="9.54296875" style="268" customWidth="1"/>
    <col min="39" max="39" width="6.81640625" style="268" hidden="1" customWidth="1"/>
    <col min="40" max="41" width="5.90625" style="268" hidden="1" customWidth="1"/>
    <col min="42" max="71" width="8.7265625" style="268"/>
    <col min="72" max="16384" width="8.7265625" style="256"/>
  </cols>
  <sheetData>
    <row r="1" spans="1:41">
      <c r="A1" s="278" t="s">
        <v>905</v>
      </c>
      <c r="B1" s="279" t="s">
        <v>903</v>
      </c>
      <c r="C1" s="279" t="s">
        <v>553</v>
      </c>
      <c r="D1" s="279" t="s">
        <v>553</v>
      </c>
      <c r="E1" s="279" t="s">
        <v>904</v>
      </c>
      <c r="F1" s="279" t="s">
        <v>904</v>
      </c>
      <c r="G1" s="279"/>
      <c r="H1" s="279">
        <v>12</v>
      </c>
      <c r="I1" s="279" t="s">
        <v>902</v>
      </c>
      <c r="J1" s="279">
        <v>1</v>
      </c>
      <c r="K1" s="279"/>
      <c r="L1" s="279">
        <v>2</v>
      </c>
      <c r="M1" s="279">
        <v>3</v>
      </c>
      <c r="N1" s="279"/>
      <c r="O1" s="279">
        <v>4</v>
      </c>
      <c r="P1" s="279">
        <v>5</v>
      </c>
      <c r="Q1" s="279"/>
      <c r="R1" s="279">
        <v>1</v>
      </c>
      <c r="S1" s="279"/>
      <c r="T1" s="279">
        <v>2</v>
      </c>
      <c r="U1" s="279">
        <v>3</v>
      </c>
      <c r="V1" s="279"/>
      <c r="W1" s="279">
        <v>4</v>
      </c>
      <c r="X1" s="279">
        <v>5</v>
      </c>
    </row>
    <row r="2" spans="1:41">
      <c r="A2" s="279"/>
      <c r="B2" s="279"/>
      <c r="C2" s="279"/>
      <c r="D2" s="279" t="s">
        <v>919</v>
      </c>
      <c r="E2" s="279"/>
      <c r="F2" s="279" t="s">
        <v>918</v>
      </c>
      <c r="G2" s="279"/>
      <c r="H2" s="279"/>
      <c r="I2" s="279"/>
      <c r="J2" s="279" t="s">
        <v>903</v>
      </c>
      <c r="K2" s="279"/>
      <c r="L2" s="279" t="s">
        <v>553</v>
      </c>
      <c r="M2" s="279"/>
      <c r="N2" s="279"/>
      <c r="O2" s="279" t="s">
        <v>904</v>
      </c>
      <c r="P2" s="279"/>
      <c r="Q2" s="279"/>
      <c r="R2" s="279" t="s">
        <v>903</v>
      </c>
      <c r="S2" s="279"/>
      <c r="T2" s="279" t="s">
        <v>553</v>
      </c>
      <c r="U2" s="279"/>
      <c r="V2" s="279"/>
      <c r="W2" s="279" t="s">
        <v>904</v>
      </c>
      <c r="X2" s="279"/>
    </row>
    <row r="3" spans="1:41">
      <c r="A3" s="279">
        <v>1</v>
      </c>
      <c r="B3" s="280">
        <v>77.600000000000009</v>
      </c>
      <c r="C3" s="280">
        <v>36.904761904761905</v>
      </c>
      <c r="D3" s="280">
        <v>6.8181818181818175</v>
      </c>
      <c r="E3" s="280">
        <v>19.512195121951219</v>
      </c>
      <c r="F3" s="280">
        <v>46.153846153846153</v>
      </c>
      <c r="G3" s="279"/>
      <c r="H3" s="279">
        <v>1</v>
      </c>
      <c r="I3" s="279" t="s">
        <v>905</v>
      </c>
      <c r="J3" s="281">
        <v>80.26315789473685</v>
      </c>
      <c r="K3" s="281"/>
      <c r="L3" s="281">
        <v>33.540372670807457</v>
      </c>
      <c r="M3" s="281">
        <v>10.059171597633137</v>
      </c>
      <c r="N3" s="281"/>
      <c r="O3" s="281">
        <v>16.176470588235293</v>
      </c>
      <c r="P3" s="281">
        <v>40.54054054054054</v>
      </c>
      <c r="Q3" s="279"/>
      <c r="R3" s="281">
        <v>47.619047619047613</v>
      </c>
      <c r="S3" s="281"/>
      <c r="T3" s="281">
        <v>20.19704433497537</v>
      </c>
      <c r="U3" s="281">
        <v>8.3743842364532011</v>
      </c>
      <c r="V3" s="281"/>
      <c r="W3" s="281">
        <v>8.5106382978723403</v>
      </c>
      <c r="X3" s="281" t="e">
        <v>#DIV/0!</v>
      </c>
      <c r="AB3" s="269"/>
      <c r="AC3" s="269"/>
      <c r="AK3" s="269"/>
      <c r="AL3" s="269"/>
    </row>
    <row r="4" spans="1:41">
      <c r="A4" s="279">
        <v>2</v>
      </c>
      <c r="B4" s="280">
        <v>83.495145631067956</v>
      </c>
      <c r="C4" s="280">
        <v>29.870129870129869</v>
      </c>
      <c r="D4" s="280">
        <v>13.580246913580247</v>
      </c>
      <c r="E4" s="280">
        <v>11.111111111111111</v>
      </c>
      <c r="F4" s="280">
        <v>27.27272727272727</v>
      </c>
      <c r="G4" s="279"/>
      <c r="H4" s="279">
        <v>16</v>
      </c>
      <c r="I4" s="279" t="s">
        <v>906</v>
      </c>
      <c r="J4" s="281">
        <v>8.6294416243654819</v>
      </c>
      <c r="K4" s="281"/>
      <c r="L4" s="281">
        <v>0</v>
      </c>
      <c r="M4" s="281">
        <v>0</v>
      </c>
      <c r="N4" s="281"/>
      <c r="O4" s="281">
        <v>22.5</v>
      </c>
      <c r="P4" s="281">
        <v>62.5</v>
      </c>
      <c r="Q4" s="279"/>
      <c r="R4" s="281">
        <v>35.97122302158273</v>
      </c>
      <c r="S4" s="281"/>
      <c r="T4" s="281">
        <v>0</v>
      </c>
      <c r="U4" s="281">
        <v>0</v>
      </c>
      <c r="V4" s="281"/>
      <c r="W4" s="281">
        <v>2.7027027027027026</v>
      </c>
      <c r="X4" s="281" t="e">
        <v>#DIV/0!</v>
      </c>
      <c r="AB4" s="269"/>
      <c r="AC4" s="269"/>
    </row>
    <row r="5" spans="1:41">
      <c r="A5" s="279">
        <v>3</v>
      </c>
      <c r="B5" s="280">
        <v>61.333333333333329</v>
      </c>
      <c r="C5" s="280">
        <v>24.675324675324674</v>
      </c>
      <c r="D5" s="280">
        <v>7.59493670886076</v>
      </c>
      <c r="E5" s="280">
        <v>11.76470588235294</v>
      </c>
      <c r="F5" s="280" t="e">
        <v>#N/A</v>
      </c>
      <c r="G5" s="279"/>
      <c r="H5" s="279">
        <v>31</v>
      </c>
      <c r="I5" s="279" t="s">
        <v>907</v>
      </c>
      <c r="J5" s="281">
        <v>32.900432900432904</v>
      </c>
      <c r="K5" s="281"/>
      <c r="L5" s="281">
        <v>52.252252252252248</v>
      </c>
      <c r="M5" s="281">
        <v>0</v>
      </c>
      <c r="N5" s="281"/>
      <c r="O5" s="281">
        <v>66.666666666666657</v>
      </c>
      <c r="P5" s="281">
        <v>0</v>
      </c>
      <c r="Q5" s="280"/>
      <c r="R5" s="281">
        <v>26.108374384236456</v>
      </c>
      <c r="S5" s="281"/>
      <c r="T5" s="281">
        <v>27.683615819209038</v>
      </c>
      <c r="U5" s="281">
        <v>0</v>
      </c>
      <c r="V5" s="281"/>
      <c r="W5" s="281" t="e">
        <v>#DIV/0!</v>
      </c>
      <c r="X5" s="281">
        <v>0</v>
      </c>
    </row>
    <row r="6" spans="1:41">
      <c r="A6" s="279">
        <v>4</v>
      </c>
      <c r="B6" s="280">
        <v>38.297872340425535</v>
      </c>
      <c r="C6" s="280">
        <v>17.647058823529413</v>
      </c>
      <c r="D6" s="280">
        <v>7.3529411764705888</v>
      </c>
      <c r="E6" s="280">
        <v>0</v>
      </c>
      <c r="F6" s="280" t="e">
        <v>#N/A</v>
      </c>
      <c r="G6" s="279"/>
      <c r="H6" s="279">
        <v>61</v>
      </c>
      <c r="I6" s="279" t="s">
        <v>814</v>
      </c>
      <c r="J6" s="281">
        <v>42.25352112676056</v>
      </c>
      <c r="K6" s="281"/>
      <c r="L6" s="281">
        <v>42.608695652173914</v>
      </c>
      <c r="M6" s="281">
        <v>0</v>
      </c>
      <c r="N6" s="281"/>
      <c r="O6" s="281">
        <v>0</v>
      </c>
      <c r="P6" s="281">
        <v>0</v>
      </c>
      <c r="Q6" s="279"/>
      <c r="R6" s="281">
        <v>20.253164556962027</v>
      </c>
      <c r="S6" s="281"/>
      <c r="T6" s="281">
        <v>28.90625</v>
      </c>
      <c r="U6" s="281">
        <v>0</v>
      </c>
      <c r="V6" s="281"/>
      <c r="W6" s="281">
        <v>0</v>
      </c>
      <c r="X6" s="281">
        <v>0</v>
      </c>
    </row>
    <row r="7" spans="1:41">
      <c r="A7" s="279">
        <v>5</v>
      </c>
      <c r="B7" s="280">
        <v>24</v>
      </c>
      <c r="C7" s="280">
        <v>17.241379310344829</v>
      </c>
      <c r="D7" s="280">
        <v>10.714285714285714</v>
      </c>
      <c r="E7" s="280">
        <v>13.333333333333334</v>
      </c>
      <c r="F7" s="280" t="e">
        <v>#N/A</v>
      </c>
      <c r="G7" s="279"/>
      <c r="H7" s="279">
        <v>76</v>
      </c>
      <c r="I7" s="279" t="s">
        <v>908</v>
      </c>
      <c r="J7" s="281">
        <v>74.107142857142861</v>
      </c>
      <c r="K7" s="281"/>
      <c r="L7" s="281">
        <v>39.534883720930232</v>
      </c>
      <c r="M7" s="281">
        <v>0</v>
      </c>
      <c r="N7" s="281"/>
      <c r="O7" s="281">
        <v>0</v>
      </c>
      <c r="P7" s="281">
        <v>0</v>
      </c>
      <c r="Q7" s="279"/>
      <c r="R7" s="281">
        <v>66.666666666666657</v>
      </c>
      <c r="S7" s="281"/>
      <c r="T7" s="281">
        <v>20</v>
      </c>
      <c r="U7" s="281">
        <v>0</v>
      </c>
      <c r="V7" s="281"/>
      <c r="W7" s="281">
        <v>0</v>
      </c>
      <c r="X7" s="281">
        <v>0</v>
      </c>
    </row>
    <row r="8" spans="1:41">
      <c r="A8" s="279"/>
      <c r="B8" s="279"/>
      <c r="C8" s="279"/>
      <c r="D8" s="279"/>
      <c r="E8" s="279"/>
      <c r="F8" s="279"/>
      <c r="G8" s="279"/>
      <c r="H8" s="279">
        <v>46</v>
      </c>
      <c r="I8" s="279" t="s">
        <v>909</v>
      </c>
      <c r="J8" s="281">
        <v>70.748299319727892</v>
      </c>
      <c r="K8" s="281"/>
      <c r="L8" s="281">
        <v>14.444444444444443</v>
      </c>
      <c r="M8" s="281">
        <v>0</v>
      </c>
      <c r="N8" s="281"/>
      <c r="O8" s="281">
        <v>27.27272727272727</v>
      </c>
      <c r="P8" s="281">
        <v>0</v>
      </c>
      <c r="Q8" s="279"/>
      <c r="R8" s="281">
        <v>57.81990521327014</v>
      </c>
      <c r="S8" s="281"/>
      <c r="T8" s="281">
        <v>4.8</v>
      </c>
      <c r="U8" s="281">
        <v>0</v>
      </c>
      <c r="V8" s="281"/>
      <c r="W8" s="281" t="e">
        <v>#DIV/0!</v>
      </c>
      <c r="X8" s="281">
        <v>0</v>
      </c>
      <c r="AA8" s="272"/>
      <c r="AB8" s="430" t="s">
        <v>913</v>
      </c>
      <c r="AC8" s="430"/>
      <c r="AD8" s="273"/>
      <c r="AE8" s="273"/>
      <c r="AF8" s="273"/>
      <c r="AG8" s="272"/>
      <c r="AH8" s="430" t="s">
        <v>0</v>
      </c>
      <c r="AI8" s="430"/>
      <c r="AJ8" s="430"/>
      <c r="AK8" s="430"/>
      <c r="AL8" s="430"/>
      <c r="AM8" s="430"/>
      <c r="AN8" s="430"/>
      <c r="AO8" s="430"/>
    </row>
    <row r="9" spans="1:41">
      <c r="A9" s="279" t="s">
        <v>916</v>
      </c>
      <c r="B9" s="281">
        <v>80.547572815533982</v>
      </c>
      <c r="C9" s="281">
        <v>33.387445887445885</v>
      </c>
      <c r="D9" s="281">
        <v>10.199214365881032</v>
      </c>
      <c r="E9" s="281">
        <v>15.311653116531165</v>
      </c>
      <c r="F9" s="281">
        <v>36.713286713286713</v>
      </c>
      <c r="G9" s="279"/>
      <c r="H9" s="279"/>
      <c r="I9" s="279"/>
      <c r="J9" s="279"/>
      <c r="K9" s="279"/>
      <c r="L9" s="279"/>
      <c r="M9" s="279"/>
      <c r="N9" s="279"/>
      <c r="O9" s="279"/>
      <c r="P9" s="279"/>
      <c r="Q9" s="279"/>
      <c r="R9" s="279"/>
      <c r="S9" s="279"/>
      <c r="T9" s="279"/>
      <c r="U9" s="279"/>
      <c r="V9" s="279"/>
      <c r="W9" s="279"/>
      <c r="X9" s="279"/>
      <c r="AH9" s="431" t="s">
        <v>914</v>
      </c>
      <c r="AI9" s="431"/>
      <c r="AK9" s="273" t="s">
        <v>915</v>
      </c>
      <c r="AL9" s="273"/>
      <c r="AM9" s="273"/>
      <c r="AN9" s="273"/>
      <c r="AO9" s="273"/>
    </row>
    <row r="10" spans="1:41">
      <c r="A10" s="279" t="s">
        <v>917</v>
      </c>
      <c r="B10" s="281">
        <v>41.210401891252957</v>
      </c>
      <c r="C10" s="281">
        <v>19.854587603066307</v>
      </c>
      <c r="D10" s="281">
        <v>8.5540545332056865</v>
      </c>
      <c r="E10" s="281">
        <v>8.3660130718954253</v>
      </c>
      <c r="F10" s="281" t="s">
        <v>912</v>
      </c>
      <c r="G10" s="279"/>
      <c r="H10" s="279"/>
      <c r="I10" s="279" t="s">
        <v>910</v>
      </c>
      <c r="J10" s="279">
        <v>70</v>
      </c>
      <c r="K10" s="279"/>
      <c r="L10" s="279"/>
      <c r="M10" s="279"/>
      <c r="N10" s="279"/>
      <c r="O10" s="279"/>
      <c r="P10" s="279"/>
      <c r="Q10" s="279"/>
      <c r="R10" s="279"/>
      <c r="S10" s="279"/>
      <c r="T10" s="279"/>
      <c r="U10" s="279"/>
      <c r="V10" s="279"/>
      <c r="W10" s="279"/>
      <c r="X10" s="279"/>
      <c r="AB10" s="432"/>
      <c r="AC10" s="432"/>
      <c r="AE10" s="432" t="s">
        <v>918</v>
      </c>
      <c r="AF10" s="432"/>
      <c r="AK10" s="432"/>
      <c r="AL10" s="432"/>
      <c r="AN10" s="432" t="s">
        <v>919</v>
      </c>
      <c r="AO10" s="432"/>
    </row>
    <row r="11" spans="1:41">
      <c r="A11" s="279" t="s">
        <v>922</v>
      </c>
      <c r="B11" s="279"/>
      <c r="C11" s="279"/>
      <c r="D11" s="279"/>
      <c r="E11" s="279"/>
      <c r="F11" s="279"/>
      <c r="G11" s="279"/>
      <c r="H11" s="279"/>
      <c r="I11" s="279" t="s">
        <v>911</v>
      </c>
      <c r="J11" s="279">
        <v>30</v>
      </c>
      <c r="K11" s="279"/>
      <c r="L11" s="279"/>
      <c r="M11" s="279"/>
      <c r="N11" s="279"/>
      <c r="O11" s="279"/>
      <c r="P11" s="279"/>
      <c r="Q11" s="279"/>
      <c r="R11" s="279"/>
      <c r="S11" s="279"/>
      <c r="T11" s="279"/>
      <c r="U11" s="279"/>
      <c r="V11" s="279"/>
      <c r="W11" s="279"/>
      <c r="X11" s="279"/>
      <c r="AA11" s="271"/>
      <c r="AB11" s="274" t="s">
        <v>920</v>
      </c>
      <c r="AC11" s="274" t="s">
        <v>921</v>
      </c>
      <c r="AD11" s="271"/>
      <c r="AE11" s="274" t="s">
        <v>920</v>
      </c>
      <c r="AF11" s="274" t="s">
        <v>921</v>
      </c>
      <c r="AG11" s="274"/>
      <c r="AH11" s="274" t="s">
        <v>920</v>
      </c>
      <c r="AI11" s="274" t="s">
        <v>921</v>
      </c>
      <c r="AJ11" s="274"/>
      <c r="AK11" s="274" t="s">
        <v>920</v>
      </c>
      <c r="AL11" s="274" t="s">
        <v>921</v>
      </c>
      <c r="AM11" s="274"/>
      <c r="AN11" s="274" t="str">
        <f>AK11</f>
        <v>ST</v>
      </c>
      <c r="AO11" s="274" t="str">
        <f>+AL11</f>
        <v>MT</v>
      </c>
    </row>
    <row r="12" spans="1:41">
      <c r="A12" s="279" t="s">
        <v>902</v>
      </c>
      <c r="B12" s="280">
        <v>80.26315789473685</v>
      </c>
      <c r="C12" s="280">
        <v>33.540372670807457</v>
      </c>
      <c r="D12" s="280">
        <v>10.059171597633137</v>
      </c>
      <c r="E12" s="280">
        <v>16.176470588235293</v>
      </c>
      <c r="F12" s="280">
        <v>40.54054054054054</v>
      </c>
      <c r="G12" s="279"/>
      <c r="H12" s="279"/>
      <c r="I12" s="279"/>
      <c r="J12" s="279"/>
      <c r="K12" s="279"/>
      <c r="L12" s="279"/>
      <c r="M12" s="279"/>
      <c r="N12" s="279"/>
      <c r="O12" s="279"/>
      <c r="P12" s="279"/>
      <c r="Q12" s="279"/>
      <c r="R12" s="279"/>
      <c r="S12" s="279"/>
      <c r="T12" s="279"/>
      <c r="U12" s="279"/>
      <c r="V12" s="279"/>
      <c r="W12" s="279"/>
      <c r="X12" s="279"/>
      <c r="AA12" s="272" t="s">
        <v>905</v>
      </c>
      <c r="AB12" s="275">
        <v>3</v>
      </c>
      <c r="AC12" s="275">
        <v>3</v>
      </c>
      <c r="AD12" s="272"/>
      <c r="AE12" s="275">
        <v>2</v>
      </c>
      <c r="AF12" s="275" t="s">
        <v>912</v>
      </c>
      <c r="AG12" s="272"/>
      <c r="AH12" s="275">
        <v>1</v>
      </c>
      <c r="AI12" s="257"/>
      <c r="AJ12" s="272"/>
      <c r="AK12" s="275">
        <v>3</v>
      </c>
      <c r="AL12" s="275">
        <v>3</v>
      </c>
      <c r="AM12" s="272"/>
      <c r="AN12" s="275">
        <f>+M1</f>
        <v>3</v>
      </c>
      <c r="AO12" s="275">
        <f>+U1</f>
        <v>3</v>
      </c>
    </row>
    <row r="13" spans="1:41">
      <c r="A13" s="279" t="s">
        <v>923</v>
      </c>
      <c r="B13" s="280">
        <v>47.619047619047613</v>
      </c>
      <c r="C13" s="280">
        <v>20.19704433497537</v>
      </c>
      <c r="D13" s="280">
        <v>8.3743842364532011</v>
      </c>
      <c r="E13" s="280">
        <v>8.5106382978723403</v>
      </c>
      <c r="F13" s="280" t="e">
        <v>#DIV/0!</v>
      </c>
      <c r="G13" s="279"/>
      <c r="H13" s="279"/>
      <c r="I13" s="279" t="s">
        <v>905</v>
      </c>
      <c r="J13" s="282">
        <v>1</v>
      </c>
      <c r="K13" s="282"/>
      <c r="L13" s="282">
        <v>2</v>
      </c>
      <c r="M13" s="282">
        <v>3</v>
      </c>
      <c r="N13" s="282"/>
      <c r="O13" s="282">
        <v>3</v>
      </c>
      <c r="P13" s="282">
        <v>2</v>
      </c>
      <c r="Q13" s="279"/>
      <c r="R13" s="282">
        <v>2</v>
      </c>
      <c r="S13" s="282"/>
      <c r="T13" s="282">
        <v>3</v>
      </c>
      <c r="U13" s="282">
        <v>3</v>
      </c>
      <c r="V13" s="282"/>
      <c r="W13" s="282">
        <v>3</v>
      </c>
      <c r="X13" s="282" t="e">
        <v>#DIV/0!</v>
      </c>
      <c r="AA13" s="268" t="s">
        <v>906</v>
      </c>
      <c r="AB13" s="276"/>
      <c r="AC13" s="270">
        <v>3</v>
      </c>
      <c r="AE13" s="270">
        <v>2</v>
      </c>
      <c r="AF13" s="270" t="s">
        <v>912</v>
      </c>
      <c r="AH13" s="270">
        <v>3</v>
      </c>
      <c r="AI13" s="258"/>
      <c r="AK13" s="270" t="s">
        <v>912</v>
      </c>
      <c r="AL13" s="270" t="s">
        <v>912</v>
      </c>
      <c r="AN13" s="270" t="str">
        <f>+AK13</f>
        <v>NA</v>
      </c>
      <c r="AO13" s="270" t="str">
        <f>+AL13</f>
        <v>NA</v>
      </c>
    </row>
    <row r="14" spans="1:41">
      <c r="A14" s="279"/>
      <c r="B14" s="279"/>
      <c r="C14" s="279"/>
      <c r="D14" s="279"/>
      <c r="E14" s="279"/>
      <c r="F14" s="279"/>
      <c r="G14" s="279"/>
      <c r="H14" s="279"/>
      <c r="I14" s="279" t="s">
        <v>906</v>
      </c>
      <c r="J14" s="282">
        <v>3</v>
      </c>
      <c r="K14" s="282"/>
      <c r="L14" s="282" t="s">
        <v>912</v>
      </c>
      <c r="M14" s="282" t="s">
        <v>912</v>
      </c>
      <c r="N14" s="282"/>
      <c r="O14" s="282">
        <v>3</v>
      </c>
      <c r="P14" s="282">
        <v>2</v>
      </c>
      <c r="Q14" s="279"/>
      <c r="R14" s="282">
        <v>2</v>
      </c>
      <c r="S14" s="282"/>
      <c r="T14" s="282" t="s">
        <v>912</v>
      </c>
      <c r="U14" s="282" t="s">
        <v>912</v>
      </c>
      <c r="V14" s="282"/>
      <c r="W14" s="282">
        <v>3</v>
      </c>
      <c r="X14" s="282" t="e">
        <v>#DIV/0!</v>
      </c>
      <c r="AA14" s="268" t="s">
        <v>907</v>
      </c>
      <c r="AB14" s="276"/>
      <c r="AC14" s="270" t="s">
        <v>912</v>
      </c>
      <c r="AE14" s="270" t="s">
        <v>912</v>
      </c>
      <c r="AF14" s="270" t="s">
        <v>912</v>
      </c>
      <c r="AH14" s="258"/>
      <c r="AI14" s="270">
        <v>3</v>
      </c>
      <c r="AK14" s="258"/>
      <c r="AL14" s="270">
        <v>3</v>
      </c>
      <c r="AN14" s="270" t="str">
        <f>+AN13</f>
        <v>NA</v>
      </c>
      <c r="AO14" s="270" t="str">
        <f>+AO13</f>
        <v>NA</v>
      </c>
    </row>
    <row r="15" spans="1:41">
      <c r="A15" s="279"/>
      <c r="B15" s="279"/>
      <c r="C15" s="279"/>
      <c r="D15" s="279"/>
      <c r="E15" s="279"/>
      <c r="F15" s="279"/>
      <c r="G15" s="279"/>
      <c r="H15" s="279"/>
      <c r="I15" s="279" t="s">
        <v>907</v>
      </c>
      <c r="J15" s="282">
        <v>2</v>
      </c>
      <c r="K15" s="282"/>
      <c r="L15" s="282">
        <v>2</v>
      </c>
      <c r="M15" s="282" t="s">
        <v>912</v>
      </c>
      <c r="N15" s="282"/>
      <c r="O15" s="282">
        <v>2</v>
      </c>
      <c r="P15" s="282" t="s">
        <v>912</v>
      </c>
      <c r="Q15" s="279"/>
      <c r="R15" s="282">
        <v>3</v>
      </c>
      <c r="S15" s="282"/>
      <c r="T15" s="282">
        <v>3</v>
      </c>
      <c r="U15" s="282" t="s">
        <v>912</v>
      </c>
      <c r="V15" s="282"/>
      <c r="W15" s="282" t="e">
        <v>#DIV/0!</v>
      </c>
      <c r="X15" s="282" t="s">
        <v>912</v>
      </c>
      <c r="AA15" s="268" t="s">
        <v>814</v>
      </c>
      <c r="AB15" s="270" t="s">
        <v>912</v>
      </c>
      <c r="AC15" s="270" t="s">
        <v>912</v>
      </c>
      <c r="AE15" s="270" t="s">
        <v>912</v>
      </c>
      <c r="AF15" s="270" t="s">
        <v>912</v>
      </c>
      <c r="AH15" s="258"/>
      <c r="AI15" s="270">
        <v>3</v>
      </c>
      <c r="AK15" s="258"/>
      <c r="AL15" s="270">
        <v>3</v>
      </c>
      <c r="AN15" s="270" t="str">
        <f t="shared" ref="AN15:AO15" si="0">+AN14</f>
        <v>NA</v>
      </c>
      <c r="AO15" s="270" t="str">
        <f t="shared" si="0"/>
        <v>NA</v>
      </c>
    </row>
    <row r="16" spans="1:41">
      <c r="A16" s="278" t="s">
        <v>906</v>
      </c>
      <c r="B16" s="279" t="s">
        <v>903</v>
      </c>
      <c r="C16" s="279" t="s">
        <v>553</v>
      </c>
      <c r="D16" s="279"/>
      <c r="E16" s="279" t="s">
        <v>904</v>
      </c>
      <c r="F16" s="279" t="s">
        <v>904</v>
      </c>
      <c r="G16" s="279"/>
      <c r="H16" s="279"/>
      <c r="I16" s="279" t="s">
        <v>814</v>
      </c>
      <c r="J16" s="282">
        <v>2</v>
      </c>
      <c r="K16" s="282"/>
      <c r="L16" s="282">
        <v>2</v>
      </c>
      <c r="M16" s="282" t="s">
        <v>912</v>
      </c>
      <c r="N16" s="282"/>
      <c r="O16" s="282" t="s">
        <v>912</v>
      </c>
      <c r="P16" s="282" t="s">
        <v>912</v>
      </c>
      <c r="Q16" s="279"/>
      <c r="R16" s="282">
        <v>3</v>
      </c>
      <c r="S16" s="282"/>
      <c r="T16" s="282">
        <v>3</v>
      </c>
      <c r="U16" s="282" t="s">
        <v>912</v>
      </c>
      <c r="V16" s="282"/>
      <c r="W16" s="282" t="s">
        <v>912</v>
      </c>
      <c r="X16" s="282" t="s">
        <v>912</v>
      </c>
      <c r="AA16" s="268" t="s">
        <v>908</v>
      </c>
      <c r="AB16" s="270" t="s">
        <v>912</v>
      </c>
      <c r="AC16" s="270" t="s">
        <v>912</v>
      </c>
      <c r="AE16" s="270" t="s">
        <v>912</v>
      </c>
      <c r="AF16" s="270" t="s">
        <v>912</v>
      </c>
      <c r="AH16" s="270">
        <v>1</v>
      </c>
      <c r="AI16" s="258"/>
      <c r="AK16" s="258"/>
      <c r="AL16" s="270">
        <v>3</v>
      </c>
      <c r="AN16" s="270" t="str">
        <f t="shared" ref="AN16:AO16" si="1">+AN15</f>
        <v>NA</v>
      </c>
      <c r="AO16" s="270" t="str">
        <f t="shared" si="1"/>
        <v>NA</v>
      </c>
    </row>
    <row r="17" spans="1:41">
      <c r="A17" s="279"/>
      <c r="B17" s="279"/>
      <c r="C17" s="279"/>
      <c r="D17" s="279"/>
      <c r="E17" s="279"/>
      <c r="F17" s="279" t="s">
        <v>918</v>
      </c>
      <c r="G17" s="279"/>
      <c r="H17" s="279"/>
      <c r="I17" s="279" t="s">
        <v>908</v>
      </c>
      <c r="J17" s="282">
        <v>1</v>
      </c>
      <c r="K17" s="282"/>
      <c r="L17" s="282">
        <v>2</v>
      </c>
      <c r="M17" s="282" t="s">
        <v>912</v>
      </c>
      <c r="N17" s="282"/>
      <c r="O17" s="282" t="s">
        <v>912</v>
      </c>
      <c r="P17" s="282" t="s">
        <v>912</v>
      </c>
      <c r="Q17" s="279"/>
      <c r="R17" s="282">
        <v>2</v>
      </c>
      <c r="S17" s="282"/>
      <c r="T17" s="282">
        <v>3</v>
      </c>
      <c r="U17" s="282" t="s">
        <v>912</v>
      </c>
      <c r="V17" s="282"/>
      <c r="W17" s="282" t="s">
        <v>912</v>
      </c>
      <c r="X17" s="282" t="s">
        <v>912</v>
      </c>
      <c r="AA17" s="271" t="s">
        <v>909</v>
      </c>
      <c r="AB17" s="274">
        <v>3</v>
      </c>
      <c r="AC17" s="274" t="s">
        <v>912</v>
      </c>
      <c r="AD17" s="271"/>
      <c r="AE17" s="274" t="s">
        <v>912</v>
      </c>
      <c r="AF17" s="274" t="s">
        <v>912</v>
      </c>
      <c r="AG17" s="271"/>
      <c r="AH17" s="274">
        <v>1</v>
      </c>
      <c r="AI17" s="277"/>
      <c r="AJ17" s="271"/>
      <c r="AK17" s="274">
        <v>3</v>
      </c>
      <c r="AL17" s="274">
        <v>3</v>
      </c>
      <c r="AM17" s="271"/>
      <c r="AN17" s="274" t="str">
        <f t="shared" ref="AN17:AO17" si="2">+AN16</f>
        <v>NA</v>
      </c>
      <c r="AO17" s="274" t="str">
        <f t="shared" si="2"/>
        <v>NA</v>
      </c>
    </row>
    <row r="18" spans="1:41">
      <c r="A18" s="279">
        <v>1</v>
      </c>
      <c r="B18" s="280">
        <v>2.7522935779816518</v>
      </c>
      <c r="C18" s="280"/>
      <c r="D18" s="280"/>
      <c r="E18" s="280">
        <v>20.833333333333336</v>
      </c>
      <c r="F18" s="280">
        <v>50</v>
      </c>
      <c r="G18" s="279"/>
      <c r="H18" s="279"/>
      <c r="I18" s="279" t="s">
        <v>909</v>
      </c>
      <c r="J18" s="282">
        <v>1</v>
      </c>
      <c r="K18" s="282"/>
      <c r="L18" s="282">
        <v>3</v>
      </c>
      <c r="M18" s="282" t="s">
        <v>912</v>
      </c>
      <c r="N18" s="282"/>
      <c r="O18" s="282">
        <v>3</v>
      </c>
      <c r="P18" s="282" t="s">
        <v>912</v>
      </c>
      <c r="Q18" s="279"/>
      <c r="R18" s="282">
        <v>2</v>
      </c>
      <c r="S18" s="282"/>
      <c r="T18" s="282">
        <v>3</v>
      </c>
      <c r="U18" s="282" t="s">
        <v>912</v>
      </c>
      <c r="V18" s="282"/>
      <c r="W18" s="282" t="e">
        <v>#DIV/0!</v>
      </c>
      <c r="X18" s="282" t="s">
        <v>912</v>
      </c>
    </row>
    <row r="19" spans="1:41">
      <c r="A19" s="279">
        <v>2</v>
      </c>
      <c r="B19" s="280">
        <v>15.909090909090908</v>
      </c>
      <c r="C19" s="280"/>
      <c r="D19" s="280"/>
      <c r="E19" s="280">
        <v>25</v>
      </c>
      <c r="F19" s="280">
        <v>100</v>
      </c>
      <c r="G19" s="279"/>
      <c r="H19" s="279"/>
      <c r="I19" s="279"/>
      <c r="J19" s="282"/>
      <c r="K19" s="282"/>
      <c r="L19" s="282"/>
      <c r="M19" s="282"/>
      <c r="N19" s="282"/>
      <c r="O19" s="282"/>
      <c r="P19" s="282"/>
      <c r="Q19" s="279"/>
      <c r="R19" s="282"/>
      <c r="S19" s="282"/>
      <c r="T19" s="282"/>
      <c r="U19" s="282"/>
      <c r="V19" s="282"/>
      <c r="W19" s="282"/>
      <c r="X19" s="282"/>
    </row>
    <row r="20" spans="1:41">
      <c r="A20" s="279">
        <v>3</v>
      </c>
      <c r="B20" s="280">
        <v>31.081081081081081</v>
      </c>
      <c r="C20" s="280"/>
      <c r="D20" s="280"/>
      <c r="E20" s="280">
        <v>0</v>
      </c>
      <c r="F20" s="280" t="e">
        <v>#N/A</v>
      </c>
      <c r="G20" s="279"/>
      <c r="H20" s="279"/>
      <c r="I20" s="422"/>
      <c r="J20" s="422"/>
      <c r="K20" s="422"/>
      <c r="L20" s="422"/>
      <c r="M20" s="422"/>
      <c r="N20" s="422"/>
      <c r="O20" s="422"/>
      <c r="P20" s="422"/>
      <c r="Q20" s="422"/>
      <c r="R20" s="422"/>
      <c r="S20" s="422"/>
      <c r="T20" s="422"/>
      <c r="U20" s="422"/>
      <c r="V20" s="422"/>
      <c r="W20" s="422"/>
      <c r="X20" s="422"/>
      <c r="AA20" s="294"/>
      <c r="AB20" s="423"/>
      <c r="AC20" s="423"/>
      <c r="AD20" s="294"/>
      <c r="AE20" s="294"/>
      <c r="AF20" s="294"/>
      <c r="AG20" s="294"/>
      <c r="AH20" s="423"/>
      <c r="AI20" s="423"/>
      <c r="AJ20" s="423"/>
      <c r="AK20" s="423"/>
      <c r="AL20" s="423"/>
      <c r="AM20" s="423"/>
      <c r="AN20" s="423"/>
      <c r="AO20" s="423"/>
    </row>
    <row r="21" spans="1:41" ht="32.5" customHeight="1">
      <c r="A21" s="279">
        <v>4</v>
      </c>
      <c r="B21" s="280">
        <v>37.777777777777779</v>
      </c>
      <c r="C21" s="280"/>
      <c r="D21" s="280"/>
      <c r="E21" s="280">
        <v>0</v>
      </c>
      <c r="F21" s="280" t="e">
        <v>#N/A</v>
      </c>
      <c r="G21" s="279"/>
      <c r="H21" s="279"/>
      <c r="I21" s="283"/>
      <c r="J21" s="283"/>
      <c r="K21" s="283"/>
      <c r="L21" s="283"/>
      <c r="M21" s="283"/>
      <c r="N21" s="283"/>
      <c r="O21" s="283"/>
      <c r="P21" s="283"/>
      <c r="Q21" s="283"/>
      <c r="R21" s="283"/>
      <c r="S21" s="283"/>
      <c r="T21" s="283"/>
      <c r="U21" s="283"/>
      <c r="V21" s="283"/>
      <c r="W21" s="283"/>
      <c r="X21" s="283"/>
      <c r="AA21" s="294"/>
      <c r="AB21" s="294"/>
      <c r="AC21" s="294"/>
      <c r="AD21" s="294"/>
      <c r="AE21" s="294"/>
      <c r="AF21" s="294"/>
      <c r="AG21" s="294"/>
      <c r="AH21" s="424"/>
      <c r="AI21" s="424"/>
      <c r="AJ21" s="294"/>
      <c r="AK21" s="294"/>
      <c r="AL21" s="294"/>
      <c r="AM21" s="294"/>
      <c r="AN21" s="294"/>
      <c r="AO21" s="294"/>
    </row>
    <row r="22" spans="1:41" ht="17" hidden="1" customHeight="1">
      <c r="A22" s="279">
        <v>5</v>
      </c>
      <c r="B22" s="280">
        <v>50</v>
      </c>
      <c r="C22" s="280"/>
      <c r="D22" s="280"/>
      <c r="E22" s="280">
        <v>9.0909090909090917</v>
      </c>
      <c r="F22" s="280" t="e">
        <v>#N/A</v>
      </c>
      <c r="G22" s="279"/>
      <c r="H22" s="279"/>
      <c r="I22" s="283"/>
      <c r="J22" s="283"/>
      <c r="K22" s="283"/>
      <c r="L22" s="283"/>
      <c r="M22" s="283"/>
      <c r="N22" s="283"/>
      <c r="O22" s="283"/>
      <c r="P22" s="283"/>
      <c r="Q22" s="283"/>
      <c r="R22" s="283"/>
      <c r="S22" s="283"/>
      <c r="T22" s="283"/>
      <c r="U22" s="283"/>
      <c r="V22" s="283"/>
      <c r="W22" s="283"/>
      <c r="X22" s="283"/>
      <c r="AA22" s="294"/>
      <c r="AB22" s="423"/>
      <c r="AC22" s="423"/>
      <c r="AD22" s="294"/>
      <c r="AE22" s="423"/>
      <c r="AF22" s="423"/>
      <c r="AG22" s="294"/>
      <c r="AH22" s="294"/>
      <c r="AI22" s="294"/>
      <c r="AJ22" s="294"/>
      <c r="AK22" s="423"/>
      <c r="AL22" s="423"/>
      <c r="AM22" s="294"/>
      <c r="AN22" s="423"/>
      <c r="AO22" s="423"/>
    </row>
    <row r="23" spans="1:41">
      <c r="A23" s="279"/>
      <c r="B23" s="279"/>
      <c r="C23" s="279"/>
      <c r="D23" s="279"/>
      <c r="E23" s="279"/>
      <c r="F23" s="279"/>
      <c r="G23" s="279"/>
      <c r="H23" s="279"/>
      <c r="I23" s="284"/>
      <c r="J23" s="285"/>
      <c r="K23" s="285"/>
      <c r="L23" s="425"/>
      <c r="M23" s="425"/>
      <c r="N23" s="285"/>
      <c r="O23" s="425"/>
      <c r="P23" s="425"/>
      <c r="Q23" s="284"/>
      <c r="R23" s="285"/>
      <c r="S23" s="285"/>
      <c r="T23" s="425"/>
      <c r="U23" s="425"/>
      <c r="V23" s="285"/>
      <c r="W23" s="425"/>
      <c r="X23" s="425"/>
      <c r="AA23" s="294"/>
      <c r="AB23" s="295"/>
      <c r="AC23" s="295"/>
      <c r="AD23" s="294"/>
      <c r="AE23" s="295"/>
      <c r="AF23" s="295"/>
      <c r="AG23" s="295"/>
      <c r="AH23" s="295"/>
      <c r="AI23" s="295"/>
      <c r="AJ23" s="295"/>
      <c r="AK23" s="295"/>
      <c r="AL23" s="295"/>
      <c r="AM23" s="295"/>
      <c r="AN23" s="295"/>
      <c r="AO23" s="295"/>
    </row>
    <row r="24" spans="1:41">
      <c r="A24" s="279" t="s">
        <v>916</v>
      </c>
      <c r="B24" s="281">
        <v>9.33069224353628</v>
      </c>
      <c r="C24" s="281" t="s">
        <v>912</v>
      </c>
      <c r="D24" s="281" t="s">
        <v>912</v>
      </c>
      <c r="E24" s="281">
        <v>22.916666666666668</v>
      </c>
      <c r="F24" s="281">
        <v>75</v>
      </c>
      <c r="G24" s="279"/>
      <c r="H24" s="279"/>
      <c r="I24" s="283"/>
      <c r="J24" s="283"/>
      <c r="K24" s="286"/>
      <c r="L24" s="283"/>
      <c r="M24" s="283"/>
      <c r="N24" s="286"/>
      <c r="O24" s="283"/>
      <c r="P24" s="283"/>
      <c r="Q24" s="283"/>
      <c r="R24" s="283"/>
      <c r="S24" s="286"/>
      <c r="T24" s="283"/>
      <c r="U24" s="283"/>
      <c r="V24" s="286"/>
      <c r="W24" s="283"/>
      <c r="X24" s="283"/>
      <c r="AA24" s="294"/>
      <c r="AB24" s="295"/>
      <c r="AC24" s="295"/>
      <c r="AD24" s="294"/>
      <c r="AE24" s="295"/>
      <c r="AF24" s="295"/>
      <c r="AG24" s="294"/>
      <c r="AH24" s="295"/>
      <c r="AI24" s="295"/>
      <c r="AJ24" s="294"/>
      <c r="AK24" s="295"/>
      <c r="AL24" s="295"/>
      <c r="AM24" s="294"/>
      <c r="AN24" s="295"/>
      <c r="AO24" s="295"/>
    </row>
    <row r="25" spans="1:41">
      <c r="A25" s="279" t="s">
        <v>917</v>
      </c>
      <c r="B25" s="281">
        <v>39.61961961961962</v>
      </c>
      <c r="C25" s="281" t="s">
        <v>912</v>
      </c>
      <c r="D25" s="281" t="s">
        <v>912</v>
      </c>
      <c r="E25" s="281">
        <v>3.0303030303030307</v>
      </c>
      <c r="F25" s="281" t="s">
        <v>912</v>
      </c>
      <c r="G25" s="279"/>
      <c r="H25" s="279"/>
      <c r="I25" s="283"/>
      <c r="J25" s="283"/>
      <c r="K25" s="286"/>
      <c r="L25" s="283"/>
      <c r="M25" s="283"/>
      <c r="N25" s="286"/>
      <c r="O25" s="283"/>
      <c r="P25" s="283"/>
      <c r="Q25" s="283"/>
      <c r="R25" s="283"/>
      <c r="S25" s="286"/>
      <c r="T25" s="283"/>
      <c r="U25" s="283"/>
      <c r="V25" s="286"/>
      <c r="W25" s="283"/>
      <c r="X25" s="283"/>
      <c r="AA25" s="294"/>
      <c r="AB25" s="296"/>
      <c r="AC25" s="295"/>
      <c r="AD25" s="294"/>
      <c r="AE25" s="295"/>
      <c r="AF25" s="295"/>
      <c r="AG25" s="294"/>
      <c r="AH25" s="295"/>
      <c r="AI25" s="295"/>
      <c r="AJ25" s="294"/>
      <c r="AK25" s="295"/>
      <c r="AL25" s="295"/>
      <c r="AM25" s="294"/>
      <c r="AN25" s="295"/>
      <c r="AO25" s="295"/>
    </row>
    <row r="26" spans="1:41">
      <c r="A26" s="279" t="s">
        <v>922</v>
      </c>
      <c r="B26" s="279"/>
      <c r="C26" s="279"/>
      <c r="D26" s="279"/>
      <c r="E26" s="279"/>
      <c r="F26" s="279"/>
      <c r="G26" s="279"/>
      <c r="H26" s="279"/>
      <c r="I26" s="279"/>
      <c r="J26" s="279"/>
      <c r="K26" s="282"/>
      <c r="L26" s="279"/>
      <c r="M26" s="279"/>
      <c r="N26" s="282"/>
      <c r="O26" s="279"/>
      <c r="P26" s="279"/>
      <c r="Q26" s="279"/>
      <c r="R26" s="279"/>
      <c r="S26" s="282"/>
      <c r="T26" s="279"/>
      <c r="U26" s="279"/>
      <c r="V26" s="282"/>
      <c r="W26" s="279"/>
      <c r="X26" s="279"/>
      <c r="AA26" s="294"/>
      <c r="AB26" s="296"/>
      <c r="AC26" s="295"/>
      <c r="AD26" s="294"/>
      <c r="AE26" s="295"/>
      <c r="AF26" s="295"/>
      <c r="AG26" s="294"/>
      <c r="AH26" s="295"/>
      <c r="AI26" s="295"/>
      <c r="AJ26" s="294"/>
      <c r="AK26" s="295"/>
      <c r="AL26" s="295"/>
      <c r="AM26" s="294"/>
      <c r="AN26" s="295"/>
      <c r="AO26" s="295"/>
    </row>
    <row r="27" spans="1:41">
      <c r="A27" s="279" t="s">
        <v>902</v>
      </c>
      <c r="B27" s="280">
        <v>8.6294416243654819</v>
      </c>
      <c r="C27" s="280"/>
      <c r="D27" s="280"/>
      <c r="E27" s="280">
        <v>22.5</v>
      </c>
      <c r="F27" s="280">
        <v>62.5</v>
      </c>
      <c r="G27" s="279"/>
      <c r="H27" s="279"/>
      <c r="I27" s="279"/>
      <c r="J27" s="279"/>
      <c r="K27" s="282"/>
      <c r="L27" s="279"/>
      <c r="M27" s="279"/>
      <c r="N27" s="282"/>
      <c r="O27" s="279"/>
      <c r="P27" s="279"/>
      <c r="Q27" s="279"/>
      <c r="R27" s="279"/>
      <c r="S27" s="282"/>
      <c r="T27" s="279"/>
      <c r="U27" s="279"/>
      <c r="V27" s="282"/>
      <c r="W27" s="279"/>
      <c r="X27" s="279"/>
      <c r="AA27" s="294"/>
      <c r="AB27" s="295"/>
      <c r="AC27" s="295"/>
      <c r="AD27" s="294"/>
      <c r="AE27" s="295"/>
      <c r="AF27" s="295"/>
      <c r="AG27" s="294"/>
      <c r="AH27" s="295"/>
      <c r="AI27" s="295"/>
      <c r="AJ27" s="294"/>
      <c r="AK27" s="295"/>
      <c r="AL27" s="295"/>
      <c r="AM27" s="294"/>
      <c r="AN27" s="295"/>
      <c r="AO27" s="295"/>
    </row>
    <row r="28" spans="1:41">
      <c r="A28" s="279" t="s">
        <v>923</v>
      </c>
      <c r="B28" s="280">
        <v>35.97122302158273</v>
      </c>
      <c r="C28" s="280"/>
      <c r="D28" s="280"/>
      <c r="E28" s="280">
        <v>2.7027027027027026</v>
      </c>
      <c r="F28" s="280" t="e">
        <v>#DIV/0!</v>
      </c>
      <c r="G28" s="279"/>
      <c r="H28" s="279"/>
      <c r="I28" s="279"/>
      <c r="J28" s="279"/>
      <c r="K28" s="282"/>
      <c r="L28" s="279"/>
      <c r="M28" s="279"/>
      <c r="N28" s="282"/>
      <c r="O28" s="279"/>
      <c r="P28" s="279"/>
      <c r="Q28" s="279"/>
      <c r="R28" s="279"/>
      <c r="S28" s="282"/>
      <c r="T28" s="279"/>
      <c r="U28" s="279"/>
      <c r="V28" s="282"/>
      <c r="W28" s="279"/>
      <c r="X28" s="279"/>
      <c r="AA28" s="294"/>
      <c r="AB28" s="295"/>
      <c r="AC28" s="295"/>
      <c r="AD28" s="294"/>
      <c r="AE28" s="295"/>
      <c r="AF28" s="295"/>
      <c r="AG28" s="294"/>
      <c r="AH28" s="295"/>
      <c r="AI28" s="295"/>
      <c r="AJ28" s="294"/>
      <c r="AK28" s="295"/>
      <c r="AL28" s="295"/>
      <c r="AM28" s="294"/>
      <c r="AN28" s="295"/>
      <c r="AO28" s="295"/>
    </row>
    <row r="29" spans="1:41" ht="17" customHeight="1">
      <c r="A29" s="279"/>
      <c r="B29" s="279"/>
      <c r="C29" s="279"/>
      <c r="D29" s="279"/>
      <c r="E29" s="279"/>
      <c r="F29" s="279"/>
      <c r="G29" s="279"/>
      <c r="H29" s="279"/>
      <c r="I29" s="287"/>
      <c r="J29" s="279"/>
      <c r="K29" s="288"/>
      <c r="L29" s="279"/>
      <c r="M29" s="279"/>
      <c r="N29" s="288"/>
      <c r="O29" s="279"/>
      <c r="P29" s="279"/>
      <c r="Q29" s="287"/>
      <c r="R29" s="279"/>
      <c r="S29" s="288"/>
      <c r="T29" s="279"/>
      <c r="U29" s="279"/>
      <c r="V29" s="288"/>
      <c r="W29" s="279"/>
      <c r="X29" s="279"/>
      <c r="AA29" s="294"/>
      <c r="AB29" s="295"/>
      <c r="AC29" s="295"/>
      <c r="AD29" s="294"/>
      <c r="AE29" s="295"/>
      <c r="AF29" s="295"/>
      <c r="AG29" s="294"/>
      <c r="AH29" s="295"/>
      <c r="AI29" s="295"/>
      <c r="AJ29" s="294"/>
      <c r="AK29" s="295"/>
      <c r="AL29" s="295"/>
      <c r="AM29" s="294"/>
      <c r="AN29" s="295"/>
      <c r="AO29" s="295"/>
    </row>
    <row r="30" spans="1:41">
      <c r="A30" s="279"/>
      <c r="B30" s="279"/>
      <c r="C30" s="279"/>
      <c r="D30" s="279"/>
      <c r="E30" s="279"/>
      <c r="F30" s="279"/>
      <c r="G30" s="279"/>
      <c r="H30" s="279"/>
      <c r="I30" s="426"/>
      <c r="J30" s="426"/>
      <c r="K30" s="426"/>
      <c r="L30" s="426"/>
      <c r="M30" s="426"/>
      <c r="N30" s="426"/>
      <c r="O30" s="426"/>
      <c r="P30" s="426"/>
      <c r="Q30" s="426"/>
      <c r="R30" s="426"/>
      <c r="S30" s="426"/>
      <c r="T30" s="426"/>
      <c r="U30" s="426"/>
      <c r="V30" s="426"/>
      <c r="W30" s="426"/>
      <c r="X30" s="426"/>
      <c r="AA30" s="294"/>
      <c r="AB30" s="294"/>
      <c r="AC30" s="294"/>
      <c r="AD30" s="294"/>
      <c r="AE30" s="294"/>
      <c r="AF30" s="294"/>
      <c r="AG30" s="294"/>
      <c r="AH30" s="294"/>
      <c r="AI30" s="294"/>
      <c r="AJ30" s="294"/>
      <c r="AK30" s="294"/>
      <c r="AL30" s="294"/>
      <c r="AM30" s="294"/>
      <c r="AN30" s="294"/>
      <c r="AO30" s="294"/>
    </row>
    <row r="31" spans="1:41">
      <c r="A31" s="278" t="s">
        <v>907</v>
      </c>
      <c r="B31" s="279" t="s">
        <v>903</v>
      </c>
      <c r="C31" s="279" t="s">
        <v>553</v>
      </c>
      <c r="D31" s="279"/>
      <c r="E31" s="279" t="s">
        <v>904</v>
      </c>
      <c r="F31" s="279"/>
      <c r="G31" s="279"/>
      <c r="H31" s="279"/>
      <c r="I31" s="427"/>
      <c r="J31" s="427"/>
      <c r="K31" s="427"/>
      <c r="L31" s="427"/>
      <c r="M31" s="427"/>
      <c r="N31" s="427"/>
      <c r="O31" s="427"/>
      <c r="P31" s="427"/>
      <c r="Q31" s="427"/>
      <c r="R31" s="427"/>
      <c r="S31" s="427"/>
      <c r="T31" s="427"/>
      <c r="U31" s="427"/>
      <c r="V31" s="427"/>
      <c r="W31" s="427"/>
      <c r="X31" s="427"/>
      <c r="AA31" s="294"/>
      <c r="AB31" s="294"/>
      <c r="AC31" s="294"/>
      <c r="AD31" s="294"/>
      <c r="AE31" s="294"/>
      <c r="AF31" s="294"/>
      <c r="AG31" s="294"/>
      <c r="AH31" s="294"/>
      <c r="AI31" s="294"/>
      <c r="AJ31" s="294"/>
      <c r="AK31" s="294"/>
      <c r="AL31" s="294"/>
      <c r="AM31" s="294"/>
      <c r="AN31" s="294"/>
      <c r="AO31" s="294"/>
    </row>
    <row r="32" spans="1:41">
      <c r="A32" s="279"/>
      <c r="B32" s="279"/>
      <c r="C32" s="279"/>
      <c r="D32" s="279"/>
      <c r="E32" s="279"/>
      <c r="F32" s="279"/>
      <c r="G32" s="279"/>
      <c r="H32" s="279"/>
      <c r="I32" s="427"/>
      <c r="J32" s="427"/>
      <c r="K32" s="427"/>
      <c r="L32" s="427"/>
      <c r="M32" s="427"/>
      <c r="N32" s="427"/>
      <c r="O32" s="427"/>
      <c r="P32" s="427"/>
      <c r="Q32" s="427"/>
      <c r="R32" s="427"/>
      <c r="S32" s="427"/>
      <c r="T32" s="427"/>
      <c r="U32" s="427"/>
      <c r="V32" s="427"/>
      <c r="W32" s="427"/>
      <c r="X32" s="427"/>
      <c r="AA32" s="294"/>
      <c r="AB32" s="294"/>
      <c r="AC32" s="294"/>
      <c r="AD32" s="294"/>
      <c r="AE32" s="294"/>
      <c r="AF32" s="294"/>
      <c r="AG32" s="294"/>
      <c r="AH32" s="294"/>
      <c r="AI32" s="294"/>
      <c r="AJ32" s="294"/>
      <c r="AK32" s="294"/>
      <c r="AL32" s="294"/>
      <c r="AM32" s="294"/>
      <c r="AN32" s="294"/>
      <c r="AO32" s="294"/>
    </row>
    <row r="33" spans="1:41">
      <c r="A33" s="279">
        <v>1</v>
      </c>
      <c r="B33" s="280">
        <v>30.4</v>
      </c>
      <c r="C33" s="280">
        <v>62.068965517241381</v>
      </c>
      <c r="D33" s="280"/>
      <c r="E33" s="280">
        <v>59.259259259259252</v>
      </c>
      <c r="F33" s="280"/>
      <c r="G33" s="279"/>
      <c r="H33" s="279"/>
      <c r="I33" s="427"/>
      <c r="J33" s="427"/>
      <c r="K33" s="427"/>
      <c r="L33" s="427"/>
      <c r="M33" s="427"/>
      <c r="N33" s="427"/>
      <c r="O33" s="427"/>
      <c r="P33" s="427"/>
      <c r="Q33" s="427"/>
      <c r="R33" s="427"/>
      <c r="S33" s="427"/>
      <c r="T33" s="427"/>
      <c r="U33" s="427"/>
      <c r="V33" s="427"/>
      <c r="W33" s="427"/>
      <c r="X33" s="427"/>
      <c r="AA33" s="294"/>
      <c r="AB33" s="294"/>
      <c r="AC33" s="294"/>
      <c r="AD33" s="294"/>
      <c r="AE33" s="294"/>
      <c r="AF33" s="294"/>
      <c r="AG33" s="294"/>
      <c r="AH33" s="294"/>
      <c r="AI33" s="294"/>
      <c r="AJ33" s="294"/>
      <c r="AK33" s="294"/>
      <c r="AL33" s="294"/>
      <c r="AM33" s="294"/>
      <c r="AN33" s="294"/>
      <c r="AO33" s="294"/>
    </row>
    <row r="34" spans="1:41">
      <c r="A34" s="279">
        <v>2</v>
      </c>
      <c r="B34" s="280">
        <v>35.849056603773583</v>
      </c>
      <c r="C34" s="280">
        <v>41.509433962264154</v>
      </c>
      <c r="D34" s="280"/>
      <c r="E34" s="280">
        <v>80</v>
      </c>
      <c r="F34" s="280"/>
      <c r="G34" s="279"/>
      <c r="H34" s="279"/>
      <c r="I34" s="279"/>
      <c r="J34" s="279"/>
      <c r="K34" s="279"/>
      <c r="L34" s="279"/>
      <c r="M34" s="279"/>
      <c r="N34" s="279"/>
      <c r="O34" s="279"/>
      <c r="P34" s="279"/>
      <c r="Q34" s="279"/>
      <c r="R34" s="279"/>
      <c r="S34" s="279"/>
      <c r="T34" s="279"/>
      <c r="U34" s="279"/>
      <c r="V34" s="279"/>
      <c r="W34" s="279"/>
      <c r="X34" s="279"/>
      <c r="AA34" s="294"/>
      <c r="AB34" s="294"/>
      <c r="AC34" s="294"/>
      <c r="AD34" s="294"/>
      <c r="AE34" s="294"/>
      <c r="AF34" s="294"/>
      <c r="AG34" s="294"/>
      <c r="AH34" s="294"/>
      <c r="AI34" s="294"/>
      <c r="AJ34" s="294"/>
      <c r="AK34" s="294"/>
      <c r="AL34" s="294"/>
      <c r="AM34" s="294"/>
      <c r="AN34" s="294"/>
      <c r="AO34" s="294"/>
    </row>
    <row r="35" spans="1:41">
      <c r="A35" s="279">
        <v>3</v>
      </c>
      <c r="B35" s="280">
        <v>30.612244897959183</v>
      </c>
      <c r="C35" s="280">
        <v>30.508474576271187</v>
      </c>
      <c r="D35" s="280"/>
      <c r="E35" s="280" t="e">
        <v>#N/A</v>
      </c>
      <c r="F35" s="280"/>
      <c r="G35" s="279"/>
      <c r="H35" s="279"/>
      <c r="I35" s="279"/>
      <c r="J35" s="279"/>
      <c r="K35" s="279"/>
      <c r="L35" s="279"/>
      <c r="M35" s="279"/>
      <c r="N35" s="279"/>
      <c r="O35" s="279"/>
      <c r="P35" s="279"/>
      <c r="Q35" s="279"/>
      <c r="R35" s="279"/>
      <c r="S35" s="279"/>
      <c r="T35" s="279"/>
      <c r="U35" s="279"/>
      <c r="V35" s="279"/>
      <c r="W35" s="279"/>
      <c r="X35" s="279"/>
    </row>
    <row r="36" spans="1:41">
      <c r="A36" s="279">
        <v>4</v>
      </c>
      <c r="B36" s="280">
        <v>22.058823529411764</v>
      </c>
      <c r="C36" s="280">
        <v>28.333333333333332</v>
      </c>
      <c r="D36" s="280"/>
      <c r="E36" s="280" t="e">
        <v>#N/A</v>
      </c>
      <c r="F36" s="280"/>
      <c r="G36" s="279"/>
      <c r="H36" s="279"/>
      <c r="I36" s="422"/>
      <c r="J36" s="422"/>
      <c r="K36" s="422"/>
      <c r="L36" s="422"/>
      <c r="M36" s="422"/>
      <c r="N36" s="422"/>
      <c r="O36" s="422"/>
      <c r="P36" s="422"/>
      <c r="Q36" s="422"/>
      <c r="R36" s="422"/>
      <c r="S36" s="422"/>
      <c r="T36" s="422"/>
      <c r="U36" s="422"/>
      <c r="V36" s="422"/>
      <c r="W36" s="422"/>
      <c r="X36" s="422"/>
    </row>
    <row r="37" spans="1:41">
      <c r="A37" s="279">
        <v>5</v>
      </c>
      <c r="B37" s="280">
        <v>21.621621621621621</v>
      </c>
      <c r="C37" s="280">
        <v>24.137931034482758</v>
      </c>
      <c r="D37" s="280"/>
      <c r="E37" s="280" t="e">
        <v>#N/A</v>
      </c>
      <c r="F37" s="280"/>
      <c r="G37" s="279"/>
      <c r="H37" s="279"/>
      <c r="I37" s="287"/>
      <c r="J37" s="287"/>
      <c r="K37" s="287"/>
      <c r="L37" s="287"/>
      <c r="M37" s="287"/>
      <c r="N37" s="287"/>
      <c r="O37" s="287"/>
      <c r="P37" s="287"/>
      <c r="Q37" s="287"/>
      <c r="R37" s="287"/>
      <c r="S37" s="287"/>
      <c r="T37" s="287"/>
      <c r="U37" s="287"/>
      <c r="V37" s="287"/>
      <c r="W37" s="287"/>
      <c r="X37" s="287"/>
    </row>
    <row r="38" spans="1:41">
      <c r="A38" s="279"/>
      <c r="B38" s="279"/>
      <c r="C38" s="279"/>
      <c r="D38" s="279"/>
      <c r="E38" s="279"/>
      <c r="F38" s="279"/>
      <c r="G38" s="279"/>
      <c r="H38" s="279"/>
      <c r="I38" s="279"/>
      <c r="J38" s="428"/>
      <c r="K38" s="428"/>
      <c r="L38" s="428"/>
      <c r="M38" s="428"/>
      <c r="N38" s="428"/>
      <c r="O38" s="428"/>
      <c r="P38" s="428"/>
      <c r="Q38" s="279"/>
      <c r="R38" s="428"/>
      <c r="S38" s="428"/>
      <c r="T38" s="428"/>
      <c r="U38" s="428"/>
      <c r="V38" s="428"/>
      <c r="W38" s="428"/>
      <c r="X38" s="428"/>
    </row>
    <row r="39" spans="1:41">
      <c r="A39" s="279" t="s">
        <v>916</v>
      </c>
      <c r="B39" s="281">
        <v>33.124528301886791</v>
      </c>
      <c r="C39" s="281">
        <v>51.789199739752767</v>
      </c>
      <c r="D39" s="281" t="s">
        <v>912</v>
      </c>
      <c r="E39" s="281">
        <v>69.629629629629619</v>
      </c>
      <c r="F39" s="281" t="s">
        <v>912</v>
      </c>
      <c r="G39" s="279"/>
      <c r="H39" s="279"/>
      <c r="I39" s="289"/>
      <c r="J39" s="290"/>
      <c r="K39" s="291"/>
      <c r="L39" s="429"/>
      <c r="M39" s="429"/>
      <c r="N39" s="291"/>
      <c r="O39" s="429"/>
      <c r="P39" s="429"/>
      <c r="Q39" s="278"/>
      <c r="R39" s="290"/>
      <c r="S39" s="291"/>
      <c r="T39" s="429"/>
      <c r="U39" s="429"/>
      <c r="V39" s="291"/>
      <c r="W39" s="429"/>
      <c r="X39" s="429"/>
    </row>
    <row r="40" spans="1:41">
      <c r="A40" s="279" t="s">
        <v>917</v>
      </c>
      <c r="B40" s="281">
        <v>24.764230016330856</v>
      </c>
      <c r="C40" s="281">
        <v>27.659912981362424</v>
      </c>
      <c r="D40" s="281" t="s">
        <v>912</v>
      </c>
      <c r="E40" s="281" t="s">
        <v>912</v>
      </c>
      <c r="F40" s="281" t="s">
        <v>912</v>
      </c>
      <c r="G40" s="279"/>
      <c r="H40" s="279"/>
      <c r="I40" s="292"/>
      <c r="J40" s="293"/>
      <c r="K40" s="282"/>
      <c r="L40" s="293"/>
      <c r="M40" s="293"/>
      <c r="N40" s="282"/>
      <c r="O40" s="293"/>
      <c r="P40" s="293"/>
      <c r="Q40" s="279"/>
      <c r="R40" s="293"/>
      <c r="S40" s="282"/>
      <c r="T40" s="293"/>
      <c r="U40" s="293"/>
      <c r="V40" s="282"/>
      <c r="W40" s="293"/>
      <c r="X40" s="293"/>
    </row>
    <row r="41" spans="1:41">
      <c r="A41" s="279" t="s">
        <v>922</v>
      </c>
      <c r="B41" s="279"/>
      <c r="C41" s="279"/>
      <c r="D41" s="279"/>
      <c r="E41" s="279"/>
      <c r="F41" s="279"/>
      <c r="G41" s="279"/>
      <c r="H41" s="279"/>
      <c r="I41" s="279"/>
      <c r="J41" s="282"/>
      <c r="K41" s="282"/>
      <c r="L41" s="422"/>
      <c r="M41" s="422"/>
      <c r="N41" s="282"/>
      <c r="O41" s="282"/>
      <c r="P41" s="282"/>
      <c r="Q41" s="279"/>
      <c r="R41" s="282"/>
      <c r="S41" s="282"/>
      <c r="T41" s="422"/>
      <c r="U41" s="422"/>
      <c r="V41" s="282"/>
      <c r="W41" s="282"/>
      <c r="X41" s="282"/>
    </row>
    <row r="42" spans="1:41">
      <c r="A42" s="279" t="s">
        <v>902</v>
      </c>
      <c r="B42" s="280">
        <v>32.900432900432904</v>
      </c>
      <c r="C42" s="280">
        <v>52.252252252252248</v>
      </c>
      <c r="D42" s="280"/>
      <c r="E42" s="280">
        <v>66.666666666666657</v>
      </c>
      <c r="F42" s="280"/>
      <c r="G42" s="279"/>
      <c r="H42" s="279"/>
      <c r="I42" s="279"/>
      <c r="J42" s="282"/>
      <c r="K42" s="282"/>
      <c r="L42" s="422"/>
      <c r="M42" s="422"/>
      <c r="N42" s="282"/>
      <c r="O42" s="422"/>
      <c r="P42" s="422"/>
      <c r="Q42" s="279"/>
      <c r="R42" s="282"/>
      <c r="S42" s="282"/>
      <c r="T42" s="422"/>
      <c r="U42" s="422"/>
      <c r="V42" s="282"/>
      <c r="W42" s="422"/>
      <c r="X42" s="422"/>
    </row>
    <row r="43" spans="1:41">
      <c r="A43" s="279" t="s">
        <v>923</v>
      </c>
      <c r="B43" s="280">
        <v>26.108374384236456</v>
      </c>
      <c r="C43" s="280">
        <v>27.683615819209038</v>
      </c>
      <c r="D43" s="280"/>
      <c r="E43" s="280" t="e">
        <v>#DIV/0!</v>
      </c>
      <c r="F43" s="280"/>
      <c r="G43" s="279"/>
      <c r="H43" s="279"/>
      <c r="I43" s="279"/>
      <c r="J43" s="282"/>
      <c r="K43" s="282"/>
      <c r="L43" s="422"/>
      <c r="M43" s="422"/>
      <c r="N43" s="282"/>
      <c r="O43" s="422"/>
      <c r="P43" s="422"/>
      <c r="Q43" s="279"/>
      <c r="R43" s="282"/>
      <c r="S43" s="282"/>
      <c r="T43" s="422"/>
      <c r="U43" s="422"/>
      <c r="V43" s="282"/>
      <c r="W43" s="422"/>
      <c r="X43" s="422"/>
    </row>
    <row r="44" spans="1:41">
      <c r="A44" s="279"/>
      <c r="B44" s="279"/>
      <c r="C44" s="279"/>
      <c r="D44" s="279"/>
      <c r="E44" s="279"/>
      <c r="F44" s="279"/>
      <c r="G44" s="279"/>
      <c r="H44" s="279"/>
      <c r="I44" s="279"/>
      <c r="J44" s="282"/>
      <c r="K44" s="282"/>
      <c r="L44" s="422"/>
      <c r="M44" s="422"/>
      <c r="N44" s="282"/>
      <c r="O44" s="422"/>
      <c r="P44" s="422"/>
      <c r="Q44" s="279"/>
      <c r="R44" s="282"/>
      <c r="S44" s="282"/>
      <c r="T44" s="422"/>
      <c r="U44" s="422"/>
      <c r="V44" s="282"/>
      <c r="W44" s="422"/>
      <c r="X44" s="422"/>
    </row>
    <row r="45" spans="1:41">
      <c r="A45" s="279"/>
      <c r="B45" s="279"/>
      <c r="C45" s="279"/>
      <c r="D45" s="279"/>
      <c r="E45" s="279"/>
      <c r="F45" s="279"/>
      <c r="G45" s="279"/>
      <c r="H45" s="279"/>
      <c r="I45" s="287"/>
      <c r="J45" s="288"/>
      <c r="K45" s="288"/>
      <c r="L45" s="428"/>
      <c r="M45" s="428"/>
      <c r="N45" s="288"/>
      <c r="O45" s="428"/>
      <c r="P45" s="428"/>
      <c r="Q45" s="287"/>
      <c r="R45" s="288"/>
      <c r="S45" s="288"/>
      <c r="T45" s="428"/>
      <c r="U45" s="428"/>
      <c r="V45" s="288"/>
      <c r="W45" s="428"/>
      <c r="X45" s="428"/>
    </row>
    <row r="46" spans="1:41">
      <c r="A46" s="278" t="s">
        <v>909</v>
      </c>
      <c r="B46" s="279" t="s">
        <v>903</v>
      </c>
      <c r="C46" s="279" t="s">
        <v>553</v>
      </c>
      <c r="D46" s="279"/>
      <c r="E46" s="279" t="s">
        <v>904</v>
      </c>
      <c r="F46" s="279"/>
      <c r="G46" s="279"/>
      <c r="H46" s="279"/>
      <c r="I46" s="279"/>
      <c r="J46" s="279"/>
      <c r="K46" s="279"/>
      <c r="L46" s="279"/>
      <c r="M46" s="279"/>
      <c r="N46" s="279"/>
      <c r="O46" s="279"/>
      <c r="P46" s="279"/>
      <c r="Q46" s="279"/>
      <c r="R46" s="279"/>
      <c r="S46" s="279"/>
      <c r="T46" s="279"/>
      <c r="U46" s="279"/>
      <c r="V46" s="279"/>
      <c r="W46" s="279"/>
      <c r="X46" s="279"/>
    </row>
    <row r="47" spans="1:41">
      <c r="A47" s="279"/>
      <c r="B47" s="279"/>
      <c r="C47" s="279"/>
      <c r="D47" s="279"/>
      <c r="E47" s="279"/>
      <c r="F47" s="279"/>
      <c r="G47" s="279"/>
      <c r="H47" s="279"/>
      <c r="I47" s="279"/>
      <c r="J47" s="279"/>
      <c r="K47" s="279"/>
      <c r="L47" s="279"/>
      <c r="M47" s="279"/>
      <c r="N47" s="279"/>
      <c r="O47" s="279"/>
      <c r="P47" s="279"/>
      <c r="Q47" s="279"/>
      <c r="R47" s="279"/>
      <c r="S47" s="279"/>
      <c r="T47" s="279"/>
      <c r="U47" s="279"/>
      <c r="V47" s="279"/>
      <c r="W47" s="279"/>
      <c r="X47" s="279"/>
    </row>
    <row r="48" spans="1:41">
      <c r="A48" s="279">
        <v>1</v>
      </c>
      <c r="B48" s="280">
        <v>70.129870129870127</v>
      </c>
      <c r="C48" s="280">
        <v>14.117647058823529</v>
      </c>
      <c r="D48" s="280"/>
      <c r="E48" s="280">
        <v>27.27272727272727</v>
      </c>
      <c r="F48" s="280"/>
      <c r="G48" s="279"/>
      <c r="H48" s="279"/>
      <c r="I48" s="279"/>
      <c r="J48" s="279"/>
      <c r="K48" s="279"/>
      <c r="L48" s="279"/>
      <c r="M48" s="279"/>
      <c r="N48" s="279"/>
      <c r="O48" s="279"/>
      <c r="P48" s="279"/>
      <c r="Q48" s="279"/>
      <c r="R48" s="279"/>
      <c r="S48" s="279"/>
      <c r="T48" s="279"/>
      <c r="U48" s="279"/>
      <c r="V48" s="279"/>
      <c r="W48" s="279"/>
      <c r="X48" s="279"/>
    </row>
    <row r="49" spans="1:24">
      <c r="A49" s="279">
        <v>2</v>
      </c>
      <c r="B49" s="280">
        <v>71.428571428571431</v>
      </c>
      <c r="C49" s="280">
        <v>14.736842105263156</v>
      </c>
      <c r="D49" s="280"/>
      <c r="E49" s="280" t="e">
        <v>#N/A</v>
      </c>
      <c r="F49" s="280"/>
      <c r="G49" s="279"/>
      <c r="H49" s="279"/>
      <c r="I49" s="279"/>
      <c r="J49" s="279"/>
      <c r="K49" s="279"/>
      <c r="L49" s="279"/>
      <c r="M49" s="279"/>
      <c r="N49" s="279"/>
      <c r="O49" s="279"/>
      <c r="P49" s="279"/>
      <c r="Q49" s="279"/>
      <c r="R49" s="279"/>
      <c r="S49" s="279"/>
      <c r="T49" s="279"/>
      <c r="U49" s="279"/>
      <c r="V49" s="279"/>
      <c r="W49" s="279"/>
      <c r="X49" s="279"/>
    </row>
    <row r="50" spans="1:24">
      <c r="A50" s="279">
        <v>3</v>
      </c>
      <c r="B50" s="280">
        <v>60.747663551401864</v>
      </c>
      <c r="C50" s="280">
        <v>4.5977011494252871</v>
      </c>
      <c r="D50" s="280"/>
      <c r="E50" s="280" t="e">
        <v>#N/A</v>
      </c>
      <c r="F50" s="280"/>
      <c r="G50" s="279"/>
      <c r="H50" s="279"/>
      <c r="I50" s="279"/>
      <c r="J50" s="279"/>
      <c r="K50" s="279"/>
      <c r="L50" s="279"/>
      <c r="M50" s="279"/>
      <c r="N50" s="279"/>
      <c r="O50" s="279"/>
      <c r="P50" s="279"/>
      <c r="Q50" s="279"/>
      <c r="R50" s="279"/>
      <c r="S50" s="279"/>
      <c r="T50" s="279"/>
      <c r="U50" s="279"/>
      <c r="V50" s="279"/>
      <c r="W50" s="279"/>
      <c r="X50" s="279"/>
    </row>
    <row r="51" spans="1:24">
      <c r="A51" s="279">
        <v>4</v>
      </c>
      <c r="B51" s="280">
        <v>50.724637681159422</v>
      </c>
      <c r="C51" s="280">
        <v>4.5977011494252871</v>
      </c>
      <c r="D51" s="280"/>
      <c r="E51" s="280" t="e">
        <v>#N/A</v>
      </c>
      <c r="F51" s="280"/>
      <c r="G51" s="279"/>
      <c r="H51" s="279"/>
      <c r="I51" s="279"/>
      <c r="J51" s="279"/>
      <c r="K51" s="279"/>
      <c r="L51" s="279"/>
      <c r="M51" s="279"/>
      <c r="N51" s="279"/>
      <c r="O51" s="279"/>
      <c r="P51" s="279"/>
      <c r="Q51" s="279"/>
      <c r="R51" s="279"/>
      <c r="S51" s="279"/>
      <c r="T51" s="279"/>
      <c r="U51" s="279"/>
      <c r="V51" s="279"/>
      <c r="W51" s="279"/>
      <c r="X51" s="279"/>
    </row>
    <row r="52" spans="1:24">
      <c r="A52" s="279">
        <v>5</v>
      </c>
      <c r="B52" s="280">
        <v>62.857142857142854</v>
      </c>
      <c r="C52" s="280">
        <v>5.2631578947368416</v>
      </c>
      <c r="D52" s="280"/>
      <c r="E52" s="280" t="e">
        <v>#N/A</v>
      </c>
      <c r="F52" s="280"/>
      <c r="G52" s="279"/>
      <c r="H52" s="279"/>
      <c r="I52" s="279"/>
      <c r="J52" s="279"/>
      <c r="K52" s="279"/>
      <c r="L52" s="279"/>
      <c r="M52" s="279"/>
      <c r="N52" s="279"/>
      <c r="O52" s="279"/>
      <c r="P52" s="279"/>
      <c r="Q52" s="279"/>
      <c r="R52" s="279"/>
      <c r="S52" s="279"/>
      <c r="T52" s="279"/>
      <c r="U52" s="279"/>
      <c r="V52" s="279"/>
      <c r="W52" s="279"/>
      <c r="X52" s="279"/>
    </row>
    <row r="53" spans="1:24">
      <c r="A53" s="279"/>
      <c r="B53" s="279"/>
      <c r="C53" s="279"/>
      <c r="D53" s="279"/>
      <c r="E53" s="279"/>
      <c r="F53" s="279"/>
      <c r="G53" s="279"/>
      <c r="H53" s="279"/>
      <c r="I53" s="279"/>
      <c r="J53" s="279"/>
      <c r="K53" s="279"/>
      <c r="L53" s="279"/>
      <c r="M53" s="279"/>
      <c r="N53" s="279"/>
      <c r="O53" s="279"/>
      <c r="P53" s="279"/>
      <c r="Q53" s="279"/>
      <c r="R53" s="279"/>
      <c r="S53" s="279"/>
      <c r="T53" s="279"/>
      <c r="U53" s="279"/>
      <c r="V53" s="279"/>
      <c r="W53" s="279"/>
      <c r="X53" s="279"/>
    </row>
    <row r="54" spans="1:24">
      <c r="A54" s="279" t="s">
        <v>916</v>
      </c>
      <c r="B54" s="281">
        <v>70.779220779220779</v>
      </c>
      <c r="C54" s="281">
        <v>14.427244582043343</v>
      </c>
      <c r="D54" s="281" t="s">
        <v>912</v>
      </c>
      <c r="E54" s="281" t="s">
        <v>912</v>
      </c>
      <c r="F54" s="281" t="s">
        <v>912</v>
      </c>
      <c r="G54" s="279"/>
      <c r="H54" s="279"/>
      <c r="I54" s="279"/>
      <c r="J54" s="279"/>
      <c r="K54" s="279"/>
      <c r="L54" s="279"/>
      <c r="M54" s="279"/>
      <c r="N54" s="279"/>
      <c r="O54" s="279"/>
      <c r="P54" s="279"/>
      <c r="Q54" s="279"/>
      <c r="R54" s="279"/>
      <c r="S54" s="279"/>
      <c r="T54" s="279"/>
      <c r="U54" s="279"/>
      <c r="V54" s="279"/>
      <c r="W54" s="279"/>
      <c r="X54" s="279"/>
    </row>
    <row r="55" spans="1:24">
      <c r="A55" s="279" t="s">
        <v>917</v>
      </c>
      <c r="B55" s="281">
        <v>58.109814696568044</v>
      </c>
      <c r="C55" s="281">
        <v>4.8195200645291392</v>
      </c>
      <c r="D55" s="281" t="s">
        <v>912</v>
      </c>
      <c r="E55" s="281" t="s">
        <v>912</v>
      </c>
      <c r="F55" s="281" t="s">
        <v>912</v>
      </c>
      <c r="G55" s="279"/>
      <c r="H55" s="279"/>
      <c r="I55" s="279"/>
      <c r="J55" s="279"/>
      <c r="K55" s="279"/>
      <c r="L55" s="279"/>
      <c r="M55" s="279"/>
      <c r="N55" s="279"/>
      <c r="O55" s="279"/>
      <c r="P55" s="279"/>
      <c r="Q55" s="279"/>
      <c r="R55" s="279"/>
      <c r="S55" s="279"/>
      <c r="T55" s="279"/>
      <c r="U55" s="279"/>
      <c r="V55" s="279"/>
      <c r="W55" s="279"/>
      <c r="X55" s="279"/>
    </row>
    <row r="56" spans="1:24">
      <c r="A56" s="279" t="s">
        <v>922</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row>
    <row r="57" spans="1:24">
      <c r="A57" s="279" t="s">
        <v>902</v>
      </c>
      <c r="B57" s="280">
        <v>70.748299319727892</v>
      </c>
      <c r="C57" s="280">
        <v>14.444444444444443</v>
      </c>
      <c r="D57" s="280"/>
      <c r="E57" s="280">
        <v>27.27272727272727</v>
      </c>
      <c r="F57" s="280"/>
      <c r="G57" s="279"/>
      <c r="H57" s="279"/>
      <c r="I57" s="279"/>
      <c r="J57" s="279"/>
      <c r="K57" s="279"/>
      <c r="L57" s="279"/>
      <c r="M57" s="279"/>
      <c r="N57" s="279"/>
      <c r="O57" s="279"/>
      <c r="P57" s="279"/>
      <c r="Q57" s="279"/>
      <c r="R57" s="279"/>
      <c r="S57" s="279"/>
      <c r="T57" s="279"/>
      <c r="U57" s="279"/>
      <c r="V57" s="279"/>
      <c r="W57" s="279"/>
      <c r="X57" s="279"/>
    </row>
    <row r="58" spans="1:24">
      <c r="A58" s="279" t="s">
        <v>923</v>
      </c>
      <c r="B58" s="280">
        <v>57.81990521327014</v>
      </c>
      <c r="C58" s="280">
        <v>4.8</v>
      </c>
      <c r="D58" s="280"/>
      <c r="E58" s="280" t="e">
        <v>#DIV/0!</v>
      </c>
      <c r="F58" s="280"/>
      <c r="G58" s="279"/>
      <c r="H58" s="279"/>
      <c r="I58" s="279"/>
      <c r="J58" s="279"/>
      <c r="K58" s="279"/>
      <c r="L58" s="279"/>
      <c r="M58" s="279"/>
      <c r="N58" s="279"/>
      <c r="O58" s="279"/>
      <c r="P58" s="279"/>
      <c r="Q58" s="279"/>
      <c r="R58" s="279"/>
      <c r="S58" s="279"/>
      <c r="T58" s="279"/>
      <c r="U58" s="279"/>
      <c r="V58" s="279"/>
      <c r="W58" s="279"/>
      <c r="X58" s="279"/>
    </row>
    <row r="59" spans="1:24">
      <c r="A59" s="279"/>
      <c r="B59" s="279"/>
      <c r="C59" s="279"/>
      <c r="D59" s="279"/>
      <c r="E59" s="279"/>
      <c r="F59" s="279"/>
      <c r="G59" s="279"/>
      <c r="H59" s="279"/>
      <c r="I59" s="279"/>
      <c r="J59" s="279"/>
      <c r="K59" s="279"/>
      <c r="L59" s="279"/>
      <c r="M59" s="279"/>
      <c r="N59" s="279"/>
      <c r="O59" s="279"/>
      <c r="P59" s="279"/>
      <c r="Q59" s="279"/>
      <c r="R59" s="279"/>
      <c r="S59" s="279"/>
      <c r="T59" s="279"/>
      <c r="U59" s="279"/>
      <c r="V59" s="279"/>
      <c r="W59" s="279"/>
      <c r="X59" s="279"/>
    </row>
    <row r="60" spans="1:24">
      <c r="A60" s="279"/>
      <c r="B60" s="279"/>
      <c r="C60" s="279"/>
      <c r="D60" s="279"/>
      <c r="E60" s="279"/>
      <c r="F60" s="279"/>
      <c r="G60" s="279"/>
      <c r="H60" s="279"/>
      <c r="I60" s="279"/>
      <c r="J60" s="279"/>
      <c r="K60" s="279"/>
      <c r="L60" s="279"/>
      <c r="M60" s="279"/>
      <c r="N60" s="279"/>
      <c r="O60" s="279"/>
      <c r="P60" s="279"/>
      <c r="Q60" s="279"/>
      <c r="R60" s="279"/>
      <c r="S60" s="279"/>
      <c r="T60" s="279"/>
      <c r="U60" s="279"/>
      <c r="V60" s="279"/>
      <c r="W60" s="279"/>
      <c r="X60" s="279"/>
    </row>
    <row r="61" spans="1:24">
      <c r="A61" s="278" t="s">
        <v>814</v>
      </c>
      <c r="B61" s="279" t="s">
        <v>903</v>
      </c>
      <c r="C61" s="279" t="s">
        <v>553</v>
      </c>
      <c r="D61" s="279"/>
      <c r="E61" s="279" t="s">
        <v>904</v>
      </c>
      <c r="F61" s="279"/>
      <c r="G61" s="279"/>
      <c r="H61" s="279"/>
      <c r="I61" s="279"/>
      <c r="J61" s="279"/>
      <c r="K61" s="279"/>
      <c r="L61" s="279"/>
      <c r="M61" s="279"/>
      <c r="N61" s="279"/>
      <c r="O61" s="279"/>
      <c r="P61" s="279"/>
      <c r="Q61" s="279"/>
      <c r="R61" s="279"/>
      <c r="S61" s="279"/>
      <c r="T61" s="279"/>
      <c r="U61" s="279"/>
      <c r="V61" s="279"/>
      <c r="W61" s="279"/>
      <c r="X61" s="279"/>
    </row>
    <row r="62" spans="1:24">
      <c r="A62" s="279"/>
      <c r="B62" s="279"/>
      <c r="C62" s="279"/>
      <c r="D62" s="279"/>
      <c r="E62" s="279"/>
      <c r="F62" s="279"/>
      <c r="G62" s="279"/>
      <c r="H62" s="279"/>
      <c r="I62" s="279"/>
      <c r="J62" s="279"/>
      <c r="K62" s="279"/>
      <c r="L62" s="279"/>
      <c r="M62" s="279"/>
      <c r="N62" s="279"/>
      <c r="O62" s="279"/>
      <c r="P62" s="279"/>
      <c r="Q62" s="279"/>
      <c r="R62" s="279"/>
      <c r="S62" s="279"/>
      <c r="T62" s="279"/>
      <c r="U62" s="279"/>
      <c r="V62" s="279"/>
      <c r="W62" s="279"/>
      <c r="X62" s="279"/>
    </row>
    <row r="63" spans="1:24">
      <c r="A63" s="279">
        <v>1</v>
      </c>
      <c r="B63" s="280">
        <v>40.54054054054054</v>
      </c>
      <c r="C63" s="280">
        <v>45.901639344262293</v>
      </c>
      <c r="D63" s="280"/>
      <c r="E63" s="280"/>
      <c r="F63" s="279"/>
      <c r="G63" s="279"/>
      <c r="H63" s="279"/>
      <c r="I63" s="279"/>
      <c r="J63" s="279"/>
      <c r="K63" s="279"/>
      <c r="L63" s="279"/>
      <c r="M63" s="279"/>
      <c r="N63" s="279"/>
      <c r="O63" s="279"/>
      <c r="P63" s="279"/>
      <c r="Q63" s="279"/>
      <c r="R63" s="279"/>
      <c r="S63" s="279"/>
      <c r="T63" s="279"/>
      <c r="U63" s="279"/>
      <c r="V63" s="279"/>
      <c r="W63" s="279"/>
      <c r="X63" s="279"/>
    </row>
    <row r="64" spans="1:24">
      <c r="A64" s="279">
        <v>2</v>
      </c>
      <c r="B64" s="280">
        <v>44.117647058823529</v>
      </c>
      <c r="C64" s="280">
        <v>38.888888888888893</v>
      </c>
      <c r="D64" s="280"/>
      <c r="E64" s="280"/>
      <c r="F64" s="279"/>
      <c r="G64" s="279"/>
      <c r="H64" s="279"/>
      <c r="I64" s="279"/>
      <c r="J64" s="279"/>
      <c r="K64" s="279"/>
      <c r="L64" s="279"/>
      <c r="M64" s="279"/>
      <c r="N64" s="279"/>
      <c r="O64" s="279"/>
      <c r="P64" s="279"/>
      <c r="Q64" s="279"/>
      <c r="R64" s="279"/>
      <c r="S64" s="279"/>
      <c r="T64" s="279"/>
      <c r="U64" s="279"/>
      <c r="V64" s="279"/>
      <c r="W64" s="279"/>
      <c r="X64" s="279"/>
    </row>
    <row r="65" spans="1:24">
      <c r="A65" s="279">
        <v>3</v>
      </c>
      <c r="B65" s="280">
        <v>22.368421052631579</v>
      </c>
      <c r="C65" s="280">
        <v>36.170212765957451</v>
      </c>
      <c r="D65" s="280"/>
      <c r="E65" s="280"/>
      <c r="F65" s="279"/>
      <c r="G65" s="279"/>
      <c r="H65" s="279"/>
      <c r="I65" s="279"/>
      <c r="J65" s="279"/>
      <c r="K65" s="279"/>
      <c r="L65" s="279"/>
      <c r="M65" s="279"/>
      <c r="N65" s="279"/>
      <c r="O65" s="279"/>
      <c r="P65" s="279"/>
      <c r="Q65" s="279"/>
      <c r="R65" s="279"/>
      <c r="S65" s="279"/>
      <c r="T65" s="279"/>
      <c r="U65" s="279"/>
      <c r="V65" s="279"/>
      <c r="W65" s="279"/>
      <c r="X65" s="279"/>
    </row>
    <row r="66" spans="1:24">
      <c r="A66" s="279">
        <v>4</v>
      </c>
      <c r="B66" s="280">
        <v>21.428571428571427</v>
      </c>
      <c r="C66" s="280">
        <v>25.581395348837212</v>
      </c>
      <c r="D66" s="280"/>
      <c r="E66" s="280"/>
      <c r="F66" s="279"/>
      <c r="G66" s="279"/>
      <c r="H66" s="279"/>
      <c r="I66" s="279"/>
      <c r="J66" s="279"/>
      <c r="K66" s="279"/>
      <c r="L66" s="279"/>
      <c r="M66" s="279"/>
      <c r="N66" s="279"/>
      <c r="O66" s="279"/>
      <c r="P66" s="279"/>
      <c r="Q66" s="279"/>
      <c r="R66" s="279"/>
      <c r="S66" s="279"/>
      <c r="T66" s="279"/>
      <c r="U66" s="279"/>
      <c r="V66" s="279"/>
      <c r="W66" s="279"/>
      <c r="X66" s="279"/>
    </row>
    <row r="67" spans="1:24">
      <c r="A67" s="279">
        <v>5</v>
      </c>
      <c r="B67" s="280">
        <v>11.538461538461538</v>
      </c>
      <c r="C67" s="280">
        <v>23.684210526315788</v>
      </c>
      <c r="D67" s="280"/>
      <c r="E67" s="280"/>
      <c r="F67" s="279"/>
      <c r="G67" s="279"/>
      <c r="H67" s="279"/>
      <c r="I67" s="279"/>
      <c r="J67" s="279"/>
      <c r="K67" s="279"/>
      <c r="L67" s="279"/>
      <c r="M67" s="279"/>
      <c r="N67" s="279"/>
      <c r="O67" s="279"/>
      <c r="P67" s="279"/>
      <c r="Q67" s="279"/>
      <c r="R67" s="279"/>
      <c r="S67" s="279"/>
      <c r="T67" s="279"/>
      <c r="U67" s="279"/>
      <c r="V67" s="279"/>
      <c r="W67" s="279"/>
      <c r="X67" s="279"/>
    </row>
    <row r="68" spans="1:24">
      <c r="A68" s="279"/>
      <c r="B68" s="279"/>
      <c r="C68" s="279"/>
      <c r="D68" s="279"/>
      <c r="E68" s="279"/>
      <c r="F68" s="279"/>
      <c r="G68" s="279"/>
      <c r="H68" s="279"/>
      <c r="I68" s="279"/>
      <c r="J68" s="279"/>
      <c r="K68" s="279"/>
      <c r="L68" s="279"/>
      <c r="M68" s="279"/>
      <c r="N68" s="279"/>
      <c r="O68" s="279"/>
      <c r="P68" s="279"/>
      <c r="Q68" s="279"/>
      <c r="R68" s="279"/>
      <c r="S68" s="279"/>
      <c r="T68" s="279"/>
      <c r="U68" s="279"/>
      <c r="V68" s="279"/>
      <c r="W68" s="279"/>
      <c r="X68" s="279"/>
    </row>
    <row r="69" spans="1:24">
      <c r="A69" s="279" t="s">
        <v>916</v>
      </c>
      <c r="B69" s="281">
        <v>42.329093799682035</v>
      </c>
      <c r="C69" s="281">
        <v>42.395264116575589</v>
      </c>
      <c r="D69" s="281" t="s">
        <v>912</v>
      </c>
      <c r="E69" s="281" t="s">
        <v>912</v>
      </c>
      <c r="F69" s="281" t="s">
        <v>912</v>
      </c>
      <c r="G69" s="279"/>
      <c r="H69" s="279"/>
      <c r="I69" s="279"/>
      <c r="J69" s="279"/>
      <c r="K69" s="279"/>
      <c r="L69" s="279"/>
      <c r="M69" s="279"/>
      <c r="N69" s="279"/>
      <c r="O69" s="279"/>
      <c r="P69" s="279"/>
      <c r="Q69" s="279"/>
      <c r="R69" s="279"/>
      <c r="S69" s="279"/>
      <c r="T69" s="279"/>
      <c r="U69" s="279"/>
      <c r="V69" s="279"/>
      <c r="W69" s="279"/>
      <c r="X69" s="279"/>
    </row>
    <row r="70" spans="1:24">
      <c r="A70" s="279" t="s">
        <v>917</v>
      </c>
      <c r="B70" s="281">
        <v>18.445151339888181</v>
      </c>
      <c r="C70" s="281">
        <v>28.478606213703483</v>
      </c>
      <c r="D70" s="281" t="s">
        <v>912</v>
      </c>
      <c r="E70" s="281" t="s">
        <v>912</v>
      </c>
      <c r="F70" s="281" t="s">
        <v>912</v>
      </c>
      <c r="G70" s="279"/>
      <c r="H70" s="279"/>
      <c r="I70" s="279"/>
      <c r="J70" s="279"/>
      <c r="K70" s="279"/>
      <c r="L70" s="279"/>
      <c r="M70" s="279"/>
      <c r="N70" s="279"/>
      <c r="O70" s="279"/>
      <c r="P70" s="279"/>
      <c r="Q70" s="279"/>
      <c r="R70" s="279"/>
      <c r="S70" s="279"/>
      <c r="T70" s="279"/>
      <c r="U70" s="279"/>
      <c r="V70" s="279"/>
      <c r="W70" s="279"/>
      <c r="X70" s="279"/>
    </row>
    <row r="71" spans="1:24">
      <c r="A71" s="279" t="s">
        <v>922</v>
      </c>
      <c r="B71" s="279"/>
      <c r="C71" s="279"/>
      <c r="D71" s="279"/>
      <c r="E71" s="279"/>
      <c r="F71" s="279"/>
      <c r="G71" s="279"/>
      <c r="H71" s="279"/>
      <c r="I71" s="279"/>
      <c r="J71" s="279"/>
      <c r="K71" s="279"/>
      <c r="L71" s="279"/>
      <c r="M71" s="279"/>
      <c r="N71" s="279"/>
      <c r="O71" s="279"/>
      <c r="P71" s="279"/>
      <c r="Q71" s="279"/>
      <c r="R71" s="279"/>
      <c r="S71" s="279"/>
      <c r="T71" s="279"/>
      <c r="U71" s="279"/>
      <c r="V71" s="279"/>
      <c r="W71" s="279"/>
      <c r="X71" s="279"/>
    </row>
    <row r="72" spans="1:24">
      <c r="A72" s="279" t="s">
        <v>902</v>
      </c>
      <c r="B72" s="280">
        <v>42.25352112676056</v>
      </c>
      <c r="C72" s="280">
        <v>42.608695652173914</v>
      </c>
      <c r="D72" s="280"/>
      <c r="E72" s="280"/>
      <c r="F72" s="279"/>
      <c r="G72" s="279"/>
      <c r="H72" s="279"/>
      <c r="I72" s="279"/>
      <c r="J72" s="279"/>
      <c r="K72" s="279"/>
      <c r="L72" s="279"/>
      <c r="M72" s="279"/>
      <c r="N72" s="279"/>
      <c r="O72" s="279"/>
      <c r="P72" s="279"/>
      <c r="Q72" s="279"/>
      <c r="R72" s="279"/>
      <c r="S72" s="279"/>
      <c r="T72" s="279"/>
      <c r="U72" s="279"/>
      <c r="V72" s="279"/>
      <c r="W72" s="279"/>
      <c r="X72" s="279"/>
    </row>
    <row r="73" spans="1:24">
      <c r="A73" s="279" t="s">
        <v>923</v>
      </c>
      <c r="B73" s="280">
        <v>20.253164556962027</v>
      </c>
      <c r="C73" s="280">
        <v>28.90625</v>
      </c>
      <c r="D73" s="280"/>
      <c r="E73" s="280"/>
      <c r="F73" s="279"/>
      <c r="G73" s="279"/>
      <c r="H73" s="279"/>
      <c r="I73" s="279"/>
      <c r="J73" s="279"/>
      <c r="K73" s="279"/>
      <c r="L73" s="279"/>
      <c r="M73" s="279"/>
      <c r="N73" s="279"/>
      <c r="O73" s="279"/>
      <c r="P73" s="279"/>
      <c r="Q73" s="279"/>
      <c r="R73" s="279"/>
      <c r="S73" s="279"/>
      <c r="T73" s="279"/>
      <c r="U73" s="279"/>
      <c r="V73" s="279"/>
      <c r="W73" s="279"/>
      <c r="X73" s="279"/>
    </row>
    <row r="74" spans="1:24">
      <c r="A74" s="279"/>
      <c r="B74" s="279"/>
      <c r="C74" s="279"/>
      <c r="D74" s="279"/>
      <c r="E74" s="279"/>
      <c r="F74" s="279"/>
      <c r="G74" s="279"/>
      <c r="H74" s="279"/>
      <c r="I74" s="279"/>
      <c r="J74" s="279"/>
      <c r="K74" s="279"/>
      <c r="L74" s="279"/>
      <c r="M74" s="279"/>
      <c r="N74" s="279"/>
      <c r="O74" s="279"/>
      <c r="P74" s="279"/>
      <c r="Q74" s="279"/>
      <c r="R74" s="279"/>
      <c r="S74" s="279"/>
      <c r="T74" s="279"/>
      <c r="U74" s="279"/>
      <c r="V74" s="279"/>
      <c r="W74" s="279"/>
      <c r="X74" s="279"/>
    </row>
    <row r="75" spans="1:24">
      <c r="A75" s="279"/>
      <c r="B75" s="279"/>
      <c r="C75" s="279"/>
      <c r="D75" s="279"/>
      <c r="E75" s="279"/>
      <c r="F75" s="279"/>
      <c r="G75" s="279"/>
      <c r="H75" s="279"/>
      <c r="I75" s="279"/>
      <c r="J75" s="279"/>
      <c r="K75" s="279"/>
      <c r="L75" s="279"/>
      <c r="M75" s="279"/>
      <c r="N75" s="279"/>
      <c r="O75" s="279"/>
      <c r="P75" s="279"/>
      <c r="Q75" s="279"/>
      <c r="R75" s="279"/>
      <c r="S75" s="279"/>
      <c r="T75" s="279"/>
      <c r="U75" s="279"/>
      <c r="V75" s="279"/>
      <c r="W75" s="279"/>
      <c r="X75" s="279"/>
    </row>
    <row r="76" spans="1:24">
      <c r="A76" s="278" t="s">
        <v>908</v>
      </c>
      <c r="B76" s="279" t="s">
        <v>903</v>
      </c>
      <c r="C76" s="279" t="s">
        <v>553</v>
      </c>
      <c r="D76" s="279"/>
      <c r="E76" s="279" t="s">
        <v>904</v>
      </c>
      <c r="F76" s="279"/>
      <c r="G76" s="279"/>
      <c r="H76" s="279"/>
      <c r="I76" s="279"/>
      <c r="J76" s="279"/>
      <c r="K76" s="279"/>
      <c r="L76" s="279"/>
      <c r="M76" s="279"/>
      <c r="N76" s="279"/>
      <c r="O76" s="279"/>
      <c r="P76" s="279"/>
      <c r="Q76" s="279"/>
      <c r="R76" s="279"/>
      <c r="S76" s="279"/>
      <c r="T76" s="279"/>
      <c r="U76" s="279"/>
      <c r="V76" s="279"/>
      <c r="W76" s="279"/>
      <c r="X76" s="279"/>
    </row>
    <row r="77" spans="1:24">
      <c r="A77" s="279"/>
      <c r="B77" s="279"/>
      <c r="C77" s="279"/>
      <c r="D77" s="279"/>
      <c r="E77" s="279"/>
      <c r="F77" s="279"/>
      <c r="G77" s="279"/>
      <c r="H77" s="279"/>
      <c r="I77" s="279"/>
      <c r="J77" s="279"/>
      <c r="K77" s="279"/>
      <c r="L77" s="279"/>
      <c r="M77" s="279"/>
      <c r="N77" s="279"/>
      <c r="O77" s="279"/>
      <c r="P77" s="279"/>
      <c r="Q77" s="279"/>
      <c r="R77" s="279"/>
      <c r="S77" s="279"/>
      <c r="T77" s="279"/>
      <c r="U77" s="279"/>
      <c r="V77" s="279"/>
      <c r="W77" s="279"/>
      <c r="X77" s="279"/>
    </row>
    <row r="78" spans="1:24">
      <c r="A78" s="279">
        <v>1</v>
      </c>
      <c r="B78" s="280">
        <v>73.333333333333329</v>
      </c>
      <c r="C78" s="280">
        <v>44.186046511627907</v>
      </c>
      <c r="D78" s="280"/>
      <c r="E78" s="280"/>
      <c r="F78" s="279"/>
      <c r="G78" s="279"/>
      <c r="H78" s="279"/>
      <c r="I78" s="279"/>
      <c r="J78" s="279"/>
      <c r="K78" s="279"/>
      <c r="L78" s="279"/>
      <c r="M78" s="279"/>
      <c r="N78" s="279"/>
      <c r="O78" s="279"/>
      <c r="P78" s="279"/>
      <c r="Q78" s="279"/>
      <c r="R78" s="279"/>
      <c r="S78" s="279"/>
      <c r="T78" s="279"/>
      <c r="U78" s="279"/>
      <c r="V78" s="279"/>
      <c r="W78" s="279"/>
      <c r="X78" s="279"/>
    </row>
    <row r="79" spans="1:24">
      <c r="A79" s="279">
        <v>2</v>
      </c>
      <c r="B79" s="280">
        <v>75</v>
      </c>
      <c r="C79" s="280">
        <v>34.883720930232556</v>
      </c>
      <c r="D79" s="280"/>
      <c r="E79" s="280"/>
      <c r="F79" s="279"/>
      <c r="G79" s="279"/>
      <c r="H79" s="279"/>
      <c r="I79" s="279"/>
      <c r="J79" s="279"/>
      <c r="K79" s="279"/>
      <c r="L79" s="279"/>
      <c r="M79" s="279"/>
      <c r="N79" s="279"/>
      <c r="O79" s="279"/>
      <c r="P79" s="279"/>
      <c r="Q79" s="279"/>
      <c r="R79" s="279"/>
      <c r="S79" s="279"/>
      <c r="T79" s="279"/>
      <c r="U79" s="279"/>
      <c r="V79" s="279"/>
      <c r="W79" s="279"/>
      <c r="X79" s="279"/>
    </row>
    <row r="80" spans="1:24">
      <c r="A80" s="279">
        <v>3</v>
      </c>
      <c r="B80" s="280">
        <v>65.822784810126578</v>
      </c>
      <c r="C80" s="280">
        <v>26.388888888888889</v>
      </c>
      <c r="D80" s="280"/>
      <c r="E80" s="280"/>
      <c r="F80" s="279"/>
      <c r="G80" s="279"/>
      <c r="H80" s="279"/>
      <c r="I80" s="279"/>
      <c r="J80" s="279"/>
      <c r="K80" s="279"/>
      <c r="L80" s="279"/>
      <c r="M80" s="279"/>
      <c r="N80" s="279"/>
      <c r="O80" s="279"/>
      <c r="P80" s="279"/>
      <c r="Q80" s="279"/>
      <c r="R80" s="279"/>
      <c r="S80" s="279"/>
      <c r="T80" s="279"/>
      <c r="U80" s="279"/>
      <c r="V80" s="279"/>
      <c r="W80" s="279"/>
      <c r="X80" s="279"/>
    </row>
    <row r="81" spans="1:24">
      <c r="A81" s="279">
        <v>4</v>
      </c>
      <c r="B81" s="280">
        <v>62.5</v>
      </c>
      <c r="C81" s="280">
        <v>15.625</v>
      </c>
      <c r="D81" s="280"/>
      <c r="E81" s="280"/>
      <c r="F81" s="279"/>
      <c r="G81" s="279"/>
      <c r="H81" s="279"/>
      <c r="I81" s="279"/>
      <c r="J81" s="279"/>
      <c r="K81" s="279"/>
      <c r="L81" s="279"/>
      <c r="M81" s="279"/>
      <c r="N81" s="279"/>
      <c r="O81" s="279"/>
      <c r="P81" s="279"/>
      <c r="Q81" s="279"/>
      <c r="R81" s="279"/>
      <c r="S81" s="279"/>
      <c r="T81" s="279"/>
      <c r="U81" s="279"/>
      <c r="V81" s="279"/>
      <c r="W81" s="279"/>
      <c r="X81" s="279"/>
    </row>
    <row r="82" spans="1:24">
      <c r="A82" s="279">
        <v>5</v>
      </c>
      <c r="B82" s="280">
        <v>80</v>
      </c>
      <c r="C82" s="280">
        <v>16.949152542372879</v>
      </c>
      <c r="D82" s="280"/>
      <c r="E82" s="280"/>
      <c r="F82" s="279"/>
      <c r="G82" s="279"/>
      <c r="H82" s="279"/>
      <c r="I82" s="279"/>
      <c r="J82" s="279"/>
      <c r="K82" s="279"/>
      <c r="L82" s="279"/>
      <c r="M82" s="279"/>
      <c r="N82" s="279"/>
      <c r="O82" s="279"/>
      <c r="P82" s="279"/>
      <c r="Q82" s="279"/>
      <c r="R82" s="279"/>
      <c r="S82" s="279"/>
      <c r="T82" s="279"/>
      <c r="U82" s="279"/>
      <c r="V82" s="279"/>
      <c r="W82" s="279"/>
      <c r="X82" s="279"/>
    </row>
    <row r="83" spans="1:24">
      <c r="A83" s="279"/>
      <c r="B83" s="279"/>
      <c r="C83" s="279"/>
      <c r="D83" s="279"/>
      <c r="E83" s="279"/>
      <c r="F83" s="279"/>
      <c r="G83" s="279"/>
      <c r="H83" s="279"/>
      <c r="I83" s="279"/>
      <c r="J83" s="279"/>
      <c r="K83" s="279"/>
      <c r="L83" s="279"/>
      <c r="M83" s="279"/>
      <c r="N83" s="279"/>
      <c r="O83" s="279"/>
      <c r="P83" s="279"/>
      <c r="Q83" s="279"/>
      <c r="R83" s="279"/>
      <c r="S83" s="279"/>
      <c r="T83" s="279"/>
      <c r="U83" s="279"/>
      <c r="V83" s="279"/>
      <c r="W83" s="279"/>
      <c r="X83" s="279"/>
    </row>
    <row r="84" spans="1:24">
      <c r="A84" s="279" t="s">
        <v>916</v>
      </c>
      <c r="B84" s="281">
        <v>74.166666666666657</v>
      </c>
      <c r="C84" s="281">
        <v>39.534883720930232</v>
      </c>
      <c r="D84" s="281" t="s">
        <v>912</v>
      </c>
      <c r="E84" s="281" t="s">
        <v>912</v>
      </c>
      <c r="F84" s="281" t="s">
        <v>912</v>
      </c>
      <c r="G84" s="279"/>
      <c r="H84" s="279"/>
      <c r="I84" s="279"/>
      <c r="J84" s="279"/>
      <c r="K84" s="279"/>
      <c r="L84" s="279"/>
      <c r="M84" s="279"/>
      <c r="N84" s="279"/>
      <c r="O84" s="279"/>
      <c r="P84" s="279"/>
      <c r="Q84" s="279"/>
      <c r="R84" s="279"/>
      <c r="S84" s="279"/>
      <c r="T84" s="279"/>
      <c r="U84" s="279"/>
      <c r="V84" s="279"/>
      <c r="W84" s="279"/>
      <c r="X84" s="279"/>
    </row>
    <row r="85" spans="1:24">
      <c r="A85" s="279" t="s">
        <v>917</v>
      </c>
      <c r="B85" s="281">
        <v>69.440928270042193</v>
      </c>
      <c r="C85" s="281">
        <v>19.65434714375392</v>
      </c>
      <c r="D85" s="281" t="s">
        <v>912</v>
      </c>
      <c r="E85" s="281" t="s">
        <v>912</v>
      </c>
      <c r="F85" s="281" t="s">
        <v>912</v>
      </c>
      <c r="G85" s="279"/>
      <c r="H85" s="279"/>
      <c r="I85" s="279"/>
      <c r="J85" s="279"/>
      <c r="K85" s="279"/>
      <c r="L85" s="279"/>
      <c r="M85" s="279"/>
      <c r="N85" s="279"/>
      <c r="O85" s="279"/>
      <c r="P85" s="279"/>
      <c r="Q85" s="279"/>
      <c r="R85" s="279"/>
      <c r="S85" s="279"/>
      <c r="T85" s="279"/>
      <c r="U85" s="279"/>
      <c r="V85" s="279"/>
      <c r="W85" s="279"/>
      <c r="X85" s="279"/>
    </row>
    <row r="86" spans="1:24">
      <c r="A86" s="279" t="s">
        <v>922</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row>
    <row r="87" spans="1:24">
      <c r="A87" s="279" t="s">
        <v>902</v>
      </c>
      <c r="B87" s="280">
        <v>74.107142857142861</v>
      </c>
      <c r="C87" s="280">
        <v>39.534883720930232</v>
      </c>
      <c r="D87" s="280"/>
      <c r="E87" s="280"/>
      <c r="F87" s="279"/>
      <c r="G87" s="279"/>
      <c r="H87" s="279"/>
      <c r="I87" s="279"/>
      <c r="J87" s="279"/>
      <c r="K87" s="279"/>
      <c r="L87" s="279"/>
      <c r="M87" s="279"/>
      <c r="N87" s="279"/>
      <c r="O87" s="279"/>
      <c r="P87" s="279"/>
      <c r="Q87" s="279"/>
      <c r="R87" s="279"/>
      <c r="S87" s="279"/>
      <c r="T87" s="279"/>
      <c r="U87" s="279"/>
      <c r="V87" s="279"/>
      <c r="W87" s="279"/>
      <c r="X87" s="279"/>
    </row>
    <row r="88" spans="1:24">
      <c r="A88" s="279" t="s">
        <v>923</v>
      </c>
      <c r="B88" s="280">
        <v>66.666666666666657</v>
      </c>
      <c r="C88" s="280">
        <v>20</v>
      </c>
      <c r="D88" s="280"/>
      <c r="E88" s="280"/>
      <c r="F88" s="279"/>
      <c r="G88" s="279"/>
      <c r="H88" s="279"/>
      <c r="I88" s="279"/>
      <c r="J88" s="279"/>
      <c r="K88" s="279"/>
      <c r="L88" s="279"/>
      <c r="M88" s="279"/>
      <c r="N88" s="279"/>
      <c r="O88" s="279"/>
      <c r="P88" s="279"/>
      <c r="Q88" s="279"/>
      <c r="R88" s="279"/>
      <c r="S88" s="279"/>
      <c r="T88" s="279"/>
      <c r="U88" s="279"/>
      <c r="V88" s="279"/>
      <c r="W88" s="279"/>
      <c r="X88" s="279"/>
    </row>
  </sheetData>
  <mergeCells count="45">
    <mergeCell ref="L45:M45"/>
    <mergeCell ref="O45:P45"/>
    <mergeCell ref="T45:U45"/>
    <mergeCell ref="W45:X45"/>
    <mergeCell ref="L43:M43"/>
    <mergeCell ref="O43:P43"/>
    <mergeCell ref="T43:U43"/>
    <mergeCell ref="W43:X43"/>
    <mergeCell ref="L44:M44"/>
    <mergeCell ref="O44:P44"/>
    <mergeCell ref="T44:U44"/>
    <mergeCell ref="W44:X44"/>
    <mergeCell ref="AB8:AC8"/>
    <mergeCell ref="AH8:AO8"/>
    <mergeCell ref="AH9:AI9"/>
    <mergeCell ref="AB10:AC10"/>
    <mergeCell ref="AE10:AF10"/>
    <mergeCell ref="AK10:AL10"/>
    <mergeCell ref="AN10:AO10"/>
    <mergeCell ref="O42:P42"/>
    <mergeCell ref="T42:U42"/>
    <mergeCell ref="W42:X42"/>
    <mergeCell ref="J38:P38"/>
    <mergeCell ref="R38:X38"/>
    <mergeCell ref="L39:M39"/>
    <mergeCell ref="O39:P39"/>
    <mergeCell ref="T39:U39"/>
    <mergeCell ref="W39:X39"/>
    <mergeCell ref="L41:M41"/>
    <mergeCell ref="T41:U41"/>
    <mergeCell ref="L42:M42"/>
    <mergeCell ref="I36:X36"/>
    <mergeCell ref="I20:X20"/>
    <mergeCell ref="AB20:AC20"/>
    <mergeCell ref="AH20:AO20"/>
    <mergeCell ref="AH21:AI21"/>
    <mergeCell ref="AB22:AC22"/>
    <mergeCell ref="AE22:AF22"/>
    <mergeCell ref="AK22:AL22"/>
    <mergeCell ref="AN22:AO22"/>
    <mergeCell ref="L23:M23"/>
    <mergeCell ref="O23:P23"/>
    <mergeCell ref="T23:U23"/>
    <mergeCell ref="W23:X23"/>
    <mergeCell ref="I30:X33"/>
  </mergeCells>
  <conditionalFormatting sqref="K24:K29 S24:S29 N24:N29 Q24:Q29 V24:V29">
    <cfRule type="cellIs" dxfId="124" priority="9" operator="equal">
      <formula>"NA"</formula>
    </cfRule>
    <cfRule type="cellIs" dxfId="123" priority="10" operator="equal">
      <formula>3</formula>
    </cfRule>
    <cfRule type="cellIs" dxfId="122" priority="11" operator="equal">
      <formula>2</formula>
    </cfRule>
    <cfRule type="cellIs" dxfId="121" priority="12" operator="equal">
      <formula>1</formula>
    </cfRule>
  </conditionalFormatting>
  <conditionalFormatting sqref="AH24:AI29 AN24:AO29 AE24:AF29 AB24:AC29 AK24:AL29">
    <cfRule type="cellIs" dxfId="120" priority="5" operator="equal">
      <formula>"NA"</formula>
    </cfRule>
    <cfRule type="cellIs" dxfId="119" priority="6" operator="equal">
      <formula>3</formula>
    </cfRule>
    <cfRule type="cellIs" dxfId="118" priority="7" operator="equal">
      <formula>2</formula>
    </cfRule>
    <cfRule type="cellIs" dxfId="117" priority="8" operator="equal">
      <formula>1</formula>
    </cfRule>
  </conditionalFormatting>
  <conditionalFormatting sqref="AH12:AI17 AN12:AO17 AE12:AF17 AB12:AC17 AK12:AL17">
    <cfRule type="cellIs" dxfId="116" priority="1" operator="equal">
      <formula>"NA"</formula>
    </cfRule>
    <cfRule type="cellIs" dxfId="115" priority="2" operator="equal">
      <formula>3</formula>
    </cfRule>
    <cfRule type="cellIs" dxfId="114" priority="3" operator="equal">
      <formula>2</formula>
    </cfRule>
    <cfRule type="cellIs" dxfId="113" priority="4" operator="equal">
      <formula>1</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913B8-B7EA-4BB7-B574-2333550AD577}">
  <sheetPr>
    <tabColor theme="3" tint="0.79998168889431442"/>
  </sheetPr>
  <dimension ref="A1:CB87"/>
  <sheetViews>
    <sheetView topLeftCell="K1" zoomScale="80" zoomScaleNormal="80" workbookViewId="0">
      <selection activeCell="AA7" sqref="AA7"/>
    </sheetView>
  </sheetViews>
  <sheetFormatPr defaultRowHeight="14.5"/>
  <cols>
    <col min="1" max="80" width="8.7265625" style="298"/>
    <col min="81" max="16384" width="8.7265625" style="297"/>
  </cols>
  <sheetData>
    <row r="1" spans="1:38">
      <c r="A1" s="303" t="s">
        <v>586</v>
      </c>
      <c r="H1" s="303" t="s">
        <v>585</v>
      </c>
      <c r="I1" s="300"/>
      <c r="J1" s="300"/>
      <c r="K1" s="300" t="s">
        <v>924</v>
      </c>
      <c r="L1" s="300" t="s">
        <v>925</v>
      </c>
      <c r="M1" s="300" t="s">
        <v>917</v>
      </c>
      <c r="N1" s="300" t="s">
        <v>926</v>
      </c>
      <c r="O1" s="300" t="s">
        <v>927</v>
      </c>
      <c r="P1" s="300" t="s">
        <v>928</v>
      </c>
      <c r="Q1" s="300" t="s">
        <v>929</v>
      </c>
      <c r="R1" s="300" t="s">
        <v>930</v>
      </c>
      <c r="S1" s="300" t="s">
        <v>931</v>
      </c>
      <c r="T1" s="300" t="s">
        <v>824</v>
      </c>
      <c r="U1" s="300"/>
      <c r="V1" s="300"/>
      <c r="W1" s="300"/>
      <c r="X1" s="300"/>
      <c r="Y1" s="300"/>
      <c r="Z1" s="300"/>
      <c r="AA1" s="300"/>
      <c r="AB1" s="300"/>
      <c r="AC1" s="300"/>
      <c r="AD1" s="300"/>
      <c r="AE1" s="300"/>
      <c r="AF1" s="300"/>
      <c r="AG1" s="300"/>
      <c r="AI1" s="303" t="s">
        <v>584</v>
      </c>
      <c r="AJ1" s="214" t="s">
        <v>385</v>
      </c>
      <c r="AK1" s="214" t="s">
        <v>1202</v>
      </c>
      <c r="AL1" s="214" t="s">
        <v>1203</v>
      </c>
    </row>
    <row r="2" spans="1:38">
      <c r="A2" s="300" t="s">
        <v>385</v>
      </c>
      <c r="B2" s="300" t="s">
        <v>957</v>
      </c>
      <c r="C2" s="300" t="s">
        <v>958</v>
      </c>
      <c r="D2" s="300" t="s">
        <v>959</v>
      </c>
      <c r="E2" s="300" t="s">
        <v>960</v>
      </c>
      <c r="F2" s="300" t="s">
        <v>961</v>
      </c>
      <c r="G2" s="301" t="s">
        <v>962</v>
      </c>
      <c r="I2" s="300" t="s">
        <v>1274</v>
      </c>
      <c r="J2" s="300" t="s">
        <v>1275</v>
      </c>
      <c r="K2" s="300" t="s">
        <v>932</v>
      </c>
      <c r="L2" s="300" t="s">
        <v>933</v>
      </c>
      <c r="M2" s="300" t="s">
        <v>934</v>
      </c>
      <c r="N2" s="300" t="s">
        <v>935</v>
      </c>
      <c r="O2" s="300" t="s">
        <v>936</v>
      </c>
      <c r="P2" s="300" t="s">
        <v>937</v>
      </c>
      <c r="Q2" s="300" t="s">
        <v>938</v>
      </c>
      <c r="R2" s="300" t="s">
        <v>939</v>
      </c>
      <c r="S2" s="300" t="s">
        <v>940</v>
      </c>
      <c r="T2" s="300" t="s">
        <v>941</v>
      </c>
      <c r="U2" s="300" t="s">
        <v>942</v>
      </c>
      <c r="V2" s="300" t="s">
        <v>943</v>
      </c>
      <c r="W2" s="300" t="s">
        <v>944</v>
      </c>
      <c r="X2" s="300" t="s">
        <v>945</v>
      </c>
      <c r="Y2" s="300" t="s">
        <v>946</v>
      </c>
      <c r="Z2" s="300" t="s">
        <v>947</v>
      </c>
      <c r="AA2" s="300" t="s">
        <v>948</v>
      </c>
      <c r="AB2" s="300" t="s">
        <v>949</v>
      </c>
      <c r="AC2" s="300" t="s">
        <v>950</v>
      </c>
      <c r="AD2" s="300" t="s">
        <v>951</v>
      </c>
      <c r="AE2" s="300" t="s">
        <v>952</v>
      </c>
      <c r="AF2" s="300" t="s">
        <v>953</v>
      </c>
      <c r="AG2" s="300" t="s">
        <v>954</v>
      </c>
      <c r="AJ2" s="214" t="s">
        <v>1204</v>
      </c>
      <c r="AK2" s="220">
        <v>-1.022005004005082E-2</v>
      </c>
      <c r="AL2" s="220" t="e">
        <v>#N/A</v>
      </c>
    </row>
    <row r="3" spans="1:38">
      <c r="A3" s="300" t="s">
        <v>88</v>
      </c>
      <c r="B3" s="302">
        <v>748</v>
      </c>
      <c r="C3" s="300" t="s">
        <v>283</v>
      </c>
      <c r="D3" s="300" t="s">
        <v>963</v>
      </c>
      <c r="E3" s="300" t="s">
        <v>964</v>
      </c>
      <c r="F3" s="300" t="s">
        <v>965</v>
      </c>
      <c r="G3" s="301" t="s">
        <v>966</v>
      </c>
      <c r="I3" s="300" t="s">
        <v>244</v>
      </c>
      <c r="J3" s="300">
        <v>768</v>
      </c>
      <c r="K3" s="300">
        <v>0.91145833333333337</v>
      </c>
      <c r="L3" s="300">
        <v>0.65104166666666674</v>
      </c>
      <c r="M3" s="300">
        <v>4.8177083333333339</v>
      </c>
      <c r="N3" s="300">
        <v>0.52083333333333326</v>
      </c>
      <c r="O3" s="300">
        <v>3.3854166666666665</v>
      </c>
      <c r="P3" s="300">
        <v>0.390625</v>
      </c>
      <c r="Q3" s="300">
        <v>2.864583333333333</v>
      </c>
      <c r="R3" s="300">
        <v>32.03125</v>
      </c>
      <c r="S3" s="300">
        <v>34.765625</v>
      </c>
      <c r="T3" s="300">
        <v>72.65625</v>
      </c>
      <c r="U3" s="300">
        <v>1.3180785179138184</v>
      </c>
      <c r="V3" s="300">
        <v>0.403281569480896</v>
      </c>
      <c r="W3" s="300">
        <v>10.912102699279785</v>
      </c>
      <c r="X3" s="300">
        <v>0.34022986888885498</v>
      </c>
      <c r="Y3" s="300">
        <v>2.4376406669616699</v>
      </c>
      <c r="Z3" s="300">
        <v>0.58633792400360107</v>
      </c>
      <c r="AA3" s="300">
        <v>3.2193534374237061</v>
      </c>
      <c r="AB3" s="300">
        <v>39.861881256103516</v>
      </c>
      <c r="AC3" s="300">
        <v>27.91526985168457</v>
      </c>
      <c r="AD3" s="300">
        <v>58.412986755371094</v>
      </c>
      <c r="AE3" s="300">
        <v>12.760416666666666</v>
      </c>
      <c r="AF3" s="300">
        <v>70.3125</v>
      </c>
      <c r="AG3" s="300">
        <v>7.161458333333333</v>
      </c>
      <c r="AJ3" s="214" t="s">
        <v>955</v>
      </c>
      <c r="AK3" s="220">
        <v>4.8912854030499957E-3</v>
      </c>
      <c r="AL3" s="220">
        <v>31</v>
      </c>
    </row>
    <row r="4" spans="1:38">
      <c r="A4" s="300" t="s">
        <v>88</v>
      </c>
      <c r="B4" s="302">
        <v>748</v>
      </c>
      <c r="C4" s="300" t="s">
        <v>283</v>
      </c>
      <c r="D4" s="300" t="s">
        <v>963</v>
      </c>
      <c r="E4" s="300" t="s">
        <v>967</v>
      </c>
      <c r="F4" s="300" t="s">
        <v>968</v>
      </c>
      <c r="G4" s="301" t="s">
        <v>969</v>
      </c>
      <c r="I4" s="300" t="s">
        <v>552</v>
      </c>
      <c r="J4" s="300">
        <v>511</v>
      </c>
      <c r="K4" s="300">
        <v>12.915851272015654</v>
      </c>
      <c r="L4" s="300">
        <v>6.6536203522504884</v>
      </c>
      <c r="M4" s="300">
        <v>7.6320939334637963</v>
      </c>
      <c r="N4" s="300">
        <v>1.3698630136986301</v>
      </c>
      <c r="O4" s="300">
        <v>5.8708414872798436</v>
      </c>
      <c r="P4" s="300">
        <v>0.58708414872798431</v>
      </c>
      <c r="Q4" s="300">
        <v>11.350293542074363</v>
      </c>
      <c r="R4" s="300">
        <v>52.250489236790607</v>
      </c>
      <c r="S4" s="300">
        <v>32.289628180039138</v>
      </c>
      <c r="T4" s="300">
        <v>50.489236790606654</v>
      </c>
      <c r="U4" s="300">
        <v>8.7437419891357422</v>
      </c>
      <c r="V4" s="300">
        <v>2.6832823753356934</v>
      </c>
      <c r="W4" s="300">
        <v>10.174370765686035</v>
      </c>
      <c r="X4" s="300">
        <v>1.1154900789260864</v>
      </c>
      <c r="Y4" s="300">
        <v>15.272117614746094</v>
      </c>
      <c r="Z4" s="300">
        <v>0.33552280068397522</v>
      </c>
      <c r="AA4" s="300">
        <v>3.8819427490234375</v>
      </c>
      <c r="AB4" s="300">
        <v>55.781791687011719</v>
      </c>
      <c r="AC4" s="300">
        <v>37.680335998535156</v>
      </c>
      <c r="AD4" s="300">
        <v>61.959304809570313</v>
      </c>
      <c r="AE4" s="300">
        <v>22.504892367906066</v>
      </c>
      <c r="AF4" s="300">
        <v>43.835616438356162</v>
      </c>
      <c r="AG4" s="300">
        <v>0.19569471624266144</v>
      </c>
      <c r="AJ4" s="214" t="s">
        <v>1205</v>
      </c>
      <c r="AK4" s="220">
        <v>2.7701975308641987E-2</v>
      </c>
      <c r="AL4" s="220">
        <v>71</v>
      </c>
    </row>
    <row r="5" spans="1:38">
      <c r="A5" s="300" t="s">
        <v>88</v>
      </c>
      <c r="B5" s="302">
        <v>748</v>
      </c>
      <c r="C5" s="300" t="s">
        <v>283</v>
      </c>
      <c r="D5" s="300" t="s">
        <v>963</v>
      </c>
      <c r="E5" s="300" t="s">
        <v>971</v>
      </c>
      <c r="F5" s="300" t="s">
        <v>972</v>
      </c>
      <c r="G5" s="301" t="s">
        <v>973</v>
      </c>
      <c r="I5" s="300" t="s">
        <v>553</v>
      </c>
      <c r="J5" s="300">
        <v>85</v>
      </c>
      <c r="K5" s="300">
        <v>10.588235294117647</v>
      </c>
      <c r="L5" s="300">
        <v>4.7058823529411766</v>
      </c>
      <c r="M5" s="300">
        <v>22.352941176470591</v>
      </c>
      <c r="N5" s="300">
        <v>2.3529411764705883</v>
      </c>
      <c r="O5" s="300">
        <v>4.7058823529411766</v>
      </c>
      <c r="P5" s="300">
        <v>1.1764705882352942</v>
      </c>
      <c r="Q5" s="300">
        <v>7.0588235294117645</v>
      </c>
      <c r="R5" s="300">
        <v>54.117647058823529</v>
      </c>
      <c r="S5" s="300">
        <v>35.294117647058826</v>
      </c>
      <c r="T5" s="300">
        <v>56.470588235294116</v>
      </c>
      <c r="U5" s="300">
        <v>5.5892934799194336</v>
      </c>
      <c r="V5" s="300">
        <v>2.2773280143737793</v>
      </c>
      <c r="W5" s="300">
        <v>14.06770133972168</v>
      </c>
      <c r="X5" s="300">
        <v>2.6388888359069824</v>
      </c>
      <c r="Y5" s="300">
        <v>3.00832200050354</v>
      </c>
      <c r="Z5" s="300">
        <v>1.3888888359069824</v>
      </c>
      <c r="AA5" s="300">
        <v>3.2388663291931152</v>
      </c>
      <c r="AB5" s="300">
        <v>47.243026733398438</v>
      </c>
      <c r="AC5" s="300">
        <v>25.983467102050781</v>
      </c>
      <c r="AD5" s="300">
        <v>63.355262756347656</v>
      </c>
      <c r="AE5" s="300">
        <v>17.647058823529413</v>
      </c>
      <c r="AF5" s="300">
        <v>52.941176470588239</v>
      </c>
      <c r="AG5" s="300">
        <v>0</v>
      </c>
      <c r="AJ5" s="214" t="s">
        <v>956</v>
      </c>
      <c r="AK5" s="220">
        <v>-0.15538975524475498</v>
      </c>
      <c r="AL5" s="220">
        <v>49</v>
      </c>
    </row>
    <row r="6" spans="1:38">
      <c r="A6" s="300" t="s">
        <v>88</v>
      </c>
      <c r="B6" s="302">
        <v>748</v>
      </c>
      <c r="C6" s="300" t="s">
        <v>283</v>
      </c>
      <c r="D6" s="300" t="s">
        <v>963</v>
      </c>
      <c r="E6" s="300" t="s">
        <v>974</v>
      </c>
      <c r="F6" s="300" t="s">
        <v>975</v>
      </c>
      <c r="G6" s="301" t="s">
        <v>976</v>
      </c>
      <c r="AJ6" s="214" t="s">
        <v>1206</v>
      </c>
      <c r="AK6" s="220">
        <v>3.3236456934255316E-2</v>
      </c>
      <c r="AL6" s="220">
        <v>81</v>
      </c>
    </row>
    <row r="7" spans="1:38">
      <c r="A7" s="300" t="s">
        <v>88</v>
      </c>
      <c r="B7" s="302">
        <v>748</v>
      </c>
      <c r="C7" s="300" t="s">
        <v>283</v>
      </c>
      <c r="D7" s="300" t="s">
        <v>963</v>
      </c>
      <c r="E7" s="300" t="s">
        <v>977</v>
      </c>
      <c r="F7" s="300" t="s">
        <v>978</v>
      </c>
      <c r="G7" s="301" t="s">
        <v>979</v>
      </c>
      <c r="R7" s="299"/>
      <c r="AJ7" s="214" t="s">
        <v>970</v>
      </c>
      <c r="AK7" s="220">
        <v>-3.3089527124714919E-2</v>
      </c>
      <c r="AL7" s="220">
        <v>34</v>
      </c>
    </row>
    <row r="8" spans="1:38">
      <c r="A8" s="300" t="s">
        <v>88</v>
      </c>
      <c r="B8" s="302">
        <v>748</v>
      </c>
      <c r="C8" s="300" t="s">
        <v>283</v>
      </c>
      <c r="D8" s="300" t="s">
        <v>963</v>
      </c>
      <c r="E8" s="300" t="s">
        <v>980</v>
      </c>
      <c r="F8" s="300" t="s">
        <v>981</v>
      </c>
      <c r="G8" s="301" t="s">
        <v>982</v>
      </c>
      <c r="R8" s="299">
        <f>+L5/L$3</f>
        <v>7.2282352941176464</v>
      </c>
      <c r="AJ8" s="214" t="s">
        <v>538</v>
      </c>
      <c r="AK8" s="220">
        <v>4.6010211883741645E-2</v>
      </c>
      <c r="AL8" s="220">
        <v>55</v>
      </c>
    </row>
    <row r="9" spans="1:38">
      <c r="A9" s="300" t="s">
        <v>87</v>
      </c>
      <c r="B9" s="302">
        <v>638</v>
      </c>
      <c r="C9" s="300" t="s">
        <v>276</v>
      </c>
      <c r="D9" s="300" t="s">
        <v>983</v>
      </c>
      <c r="E9" s="300" t="s">
        <v>984</v>
      </c>
      <c r="F9" s="300" t="s">
        <v>985</v>
      </c>
      <c r="G9" s="301" t="s">
        <v>986</v>
      </c>
      <c r="AJ9" s="214" t="s">
        <v>1207</v>
      </c>
      <c r="AK9" s="220">
        <v>-3.1219719193626445E-2</v>
      </c>
      <c r="AL9" s="220">
        <v>47</v>
      </c>
    </row>
    <row r="10" spans="1:38">
      <c r="A10" s="300" t="s">
        <v>87</v>
      </c>
      <c r="B10" s="302">
        <v>638</v>
      </c>
      <c r="C10" s="300" t="s">
        <v>276</v>
      </c>
      <c r="D10" s="300" t="s">
        <v>983</v>
      </c>
      <c r="E10" s="300" t="s">
        <v>987</v>
      </c>
      <c r="F10" s="300" t="s">
        <v>988</v>
      </c>
      <c r="G10" s="301" t="s">
        <v>989</v>
      </c>
      <c r="AJ10" s="214" t="s">
        <v>1208</v>
      </c>
      <c r="AK10" s="220">
        <v>6.0083008707066288E-2</v>
      </c>
      <c r="AL10" s="220">
        <v>57</v>
      </c>
    </row>
    <row r="11" spans="1:38">
      <c r="A11" s="300" t="s">
        <v>87</v>
      </c>
      <c r="B11" s="302">
        <v>638</v>
      </c>
      <c r="C11" s="300" t="s">
        <v>276</v>
      </c>
      <c r="D11" s="300" t="s">
        <v>983</v>
      </c>
      <c r="E11" s="300" t="s">
        <v>990</v>
      </c>
      <c r="F11" s="300" t="s">
        <v>991</v>
      </c>
      <c r="G11" s="301" t="s">
        <v>992</v>
      </c>
      <c r="AJ11" s="214" t="s">
        <v>1209</v>
      </c>
      <c r="AK11" s="220">
        <v>2.0858390022675719E-3</v>
      </c>
      <c r="AL11" s="220">
        <v>59</v>
      </c>
    </row>
    <row r="12" spans="1:38">
      <c r="A12" s="300" t="s">
        <v>93</v>
      </c>
      <c r="B12" s="302">
        <v>662</v>
      </c>
      <c r="C12" s="300" t="s">
        <v>267</v>
      </c>
      <c r="D12" s="300" t="s">
        <v>993</v>
      </c>
      <c r="E12" s="300" t="s">
        <v>994</v>
      </c>
      <c r="F12" s="300" t="s">
        <v>995</v>
      </c>
      <c r="G12" s="301" t="s">
        <v>996</v>
      </c>
      <c r="AJ12" s="214" t="s">
        <v>1210</v>
      </c>
      <c r="AK12" s="220">
        <v>-8.950082149120242E-2</v>
      </c>
      <c r="AL12" s="220">
        <v>69</v>
      </c>
    </row>
    <row r="13" spans="1:38">
      <c r="A13" s="300" t="s">
        <v>93</v>
      </c>
      <c r="B13" s="302">
        <v>662</v>
      </c>
      <c r="C13" s="300" t="s">
        <v>267</v>
      </c>
      <c r="D13" s="300" t="s">
        <v>993</v>
      </c>
      <c r="E13" s="300" t="s">
        <v>997</v>
      </c>
      <c r="F13" s="300" t="s">
        <v>998</v>
      </c>
      <c r="G13" s="301" t="s">
        <v>999</v>
      </c>
      <c r="AJ13" s="214" t="s">
        <v>1211</v>
      </c>
      <c r="AK13" s="220">
        <v>5.5132728268723922E-3</v>
      </c>
      <c r="AL13" s="220">
        <v>53</v>
      </c>
    </row>
    <row r="14" spans="1:38">
      <c r="A14" s="300" t="s">
        <v>93</v>
      </c>
      <c r="B14" s="302">
        <v>662</v>
      </c>
      <c r="C14" s="300" t="s">
        <v>267</v>
      </c>
      <c r="D14" s="300" t="s">
        <v>993</v>
      </c>
      <c r="E14" s="300" t="s">
        <v>1001</v>
      </c>
      <c r="F14" s="300" t="s">
        <v>1002</v>
      </c>
      <c r="G14" s="301" t="s">
        <v>1003</v>
      </c>
      <c r="AJ14" s="214" t="s">
        <v>1212</v>
      </c>
      <c r="AK14" s="220">
        <v>7.6139214588115001E-3</v>
      </c>
      <c r="AL14" s="220">
        <v>74</v>
      </c>
    </row>
    <row r="15" spans="1:38">
      <c r="A15" s="300" t="s">
        <v>93</v>
      </c>
      <c r="B15" s="302">
        <v>662</v>
      </c>
      <c r="C15" s="300" t="s">
        <v>267</v>
      </c>
      <c r="D15" s="300" t="s">
        <v>993</v>
      </c>
      <c r="E15" s="300" t="s">
        <v>1004</v>
      </c>
      <c r="F15" s="300" t="s">
        <v>1005</v>
      </c>
      <c r="G15" s="301" t="s">
        <v>1006</v>
      </c>
      <c r="AJ15" s="214" t="s">
        <v>1213</v>
      </c>
      <c r="AK15" s="220">
        <v>0.14802287300733091</v>
      </c>
      <c r="AL15" s="220" t="e">
        <v>#N/A</v>
      </c>
    </row>
    <row r="16" spans="1:38">
      <c r="A16" s="300" t="s">
        <v>93</v>
      </c>
      <c r="B16" s="302">
        <v>662</v>
      </c>
      <c r="C16" s="300" t="s">
        <v>267</v>
      </c>
      <c r="D16" s="300" t="s">
        <v>993</v>
      </c>
      <c r="E16" s="300" t="s">
        <v>1007</v>
      </c>
      <c r="F16" s="300" t="s">
        <v>1008</v>
      </c>
      <c r="G16" s="301" t="s">
        <v>1009</v>
      </c>
      <c r="AJ16" s="214" t="s">
        <v>1000</v>
      </c>
      <c r="AK16" s="220">
        <v>2.0969454783992935E-2</v>
      </c>
      <c r="AL16" s="220">
        <v>54</v>
      </c>
    </row>
    <row r="17" spans="1:38">
      <c r="A17" s="300" t="s">
        <v>93</v>
      </c>
      <c r="B17" s="302">
        <v>662</v>
      </c>
      <c r="C17" s="300" t="s">
        <v>267</v>
      </c>
      <c r="D17" s="300" t="s">
        <v>993</v>
      </c>
      <c r="E17" s="300" t="s">
        <v>1010</v>
      </c>
      <c r="F17" s="300" t="s">
        <v>1011</v>
      </c>
      <c r="G17" s="301" t="s">
        <v>1012</v>
      </c>
      <c r="AJ17" s="214" t="s">
        <v>1047</v>
      </c>
      <c r="AK17" s="220">
        <v>0.12369368030251408</v>
      </c>
      <c r="AL17" s="220">
        <v>59</v>
      </c>
    </row>
    <row r="18" spans="1:38">
      <c r="A18" s="300" t="s">
        <v>93</v>
      </c>
      <c r="B18" s="302">
        <v>662</v>
      </c>
      <c r="C18" s="300" t="s">
        <v>267</v>
      </c>
      <c r="D18" s="300" t="s">
        <v>993</v>
      </c>
      <c r="E18" s="300" t="s">
        <v>1013</v>
      </c>
      <c r="F18" s="300" t="s">
        <v>1014</v>
      </c>
      <c r="G18" s="301" t="s">
        <v>1015</v>
      </c>
      <c r="AJ18" s="214" t="s">
        <v>384</v>
      </c>
      <c r="AK18" s="220">
        <v>-1.0486247405372396E-2</v>
      </c>
      <c r="AL18" s="220">
        <v>68</v>
      </c>
    </row>
    <row r="19" spans="1:38">
      <c r="A19" s="300" t="s">
        <v>93</v>
      </c>
      <c r="B19" s="302">
        <v>662</v>
      </c>
      <c r="C19" s="300" t="s">
        <v>267</v>
      </c>
      <c r="D19" s="300" t="s">
        <v>993</v>
      </c>
      <c r="E19" s="300" t="s">
        <v>1016</v>
      </c>
      <c r="F19" s="300" t="s">
        <v>1017</v>
      </c>
      <c r="G19" s="301" t="s">
        <v>1018</v>
      </c>
      <c r="AJ19" s="214" t="s">
        <v>383</v>
      </c>
      <c r="AK19" s="220">
        <v>-1.2670629891589678E-2</v>
      </c>
      <c r="AL19" s="220">
        <v>45</v>
      </c>
    </row>
    <row r="20" spans="1:38">
      <c r="A20" s="300" t="s">
        <v>93</v>
      </c>
      <c r="B20" s="302">
        <v>662</v>
      </c>
      <c r="C20" s="300" t="s">
        <v>267</v>
      </c>
      <c r="D20" s="300" t="s">
        <v>993</v>
      </c>
      <c r="E20" s="300" t="s">
        <v>1019</v>
      </c>
      <c r="F20" s="300" t="s">
        <v>1020</v>
      </c>
      <c r="G20" s="301" t="s">
        <v>1021</v>
      </c>
      <c r="AJ20" s="214" t="s">
        <v>1214</v>
      </c>
      <c r="AK20" s="220">
        <v>-4.9917293322424901E-2</v>
      </c>
      <c r="AL20" s="220" t="e">
        <v>#N/A</v>
      </c>
    </row>
    <row r="21" spans="1:38">
      <c r="A21" s="300" t="s">
        <v>95</v>
      </c>
      <c r="B21" s="302">
        <v>652</v>
      </c>
      <c r="C21" s="300" t="s">
        <v>230</v>
      </c>
      <c r="D21" s="300" t="s">
        <v>1022</v>
      </c>
      <c r="E21" s="300" t="s">
        <v>1023</v>
      </c>
      <c r="F21" s="300" t="s">
        <v>1023</v>
      </c>
      <c r="G21" s="301" t="s">
        <v>1024</v>
      </c>
      <c r="AJ21" s="214" t="s">
        <v>1215</v>
      </c>
      <c r="AK21" s="220">
        <v>6.3739652312649095E-2</v>
      </c>
      <c r="AL21" s="220">
        <v>71</v>
      </c>
    </row>
    <row r="22" spans="1:38">
      <c r="A22" s="300" t="s">
        <v>95</v>
      </c>
      <c r="B22" s="302">
        <v>652</v>
      </c>
      <c r="C22" s="300" t="s">
        <v>230</v>
      </c>
      <c r="D22" s="300" t="s">
        <v>1022</v>
      </c>
      <c r="E22" s="300" t="s">
        <v>1025</v>
      </c>
      <c r="F22" s="300" t="s">
        <v>1025</v>
      </c>
      <c r="G22" s="301" t="s">
        <v>1026</v>
      </c>
      <c r="AJ22" s="214" t="s">
        <v>1216</v>
      </c>
      <c r="AK22" s="220">
        <v>-1.3911667693993362E-2</v>
      </c>
      <c r="AL22" s="220">
        <v>42</v>
      </c>
    </row>
    <row r="23" spans="1:38">
      <c r="A23" s="300" t="s">
        <v>95</v>
      </c>
      <c r="B23" s="302">
        <v>652</v>
      </c>
      <c r="C23" s="300" t="s">
        <v>230</v>
      </c>
      <c r="D23" s="300" t="s">
        <v>1022</v>
      </c>
      <c r="E23" s="300" t="s">
        <v>1027</v>
      </c>
      <c r="F23" s="300" t="s">
        <v>1027</v>
      </c>
      <c r="G23" s="301" t="s">
        <v>1028</v>
      </c>
      <c r="AJ23" s="214" t="s">
        <v>1217</v>
      </c>
      <c r="AK23" s="220">
        <v>0.12458943041627227</v>
      </c>
      <c r="AL23" s="220" t="e">
        <v>#N/A</v>
      </c>
    </row>
    <row r="24" spans="1:38">
      <c r="A24" s="300" t="s">
        <v>95</v>
      </c>
      <c r="B24" s="302">
        <v>652</v>
      </c>
      <c r="C24" s="300" t="s">
        <v>230</v>
      </c>
      <c r="D24" s="300" t="s">
        <v>1022</v>
      </c>
      <c r="E24" s="300" t="s">
        <v>1029</v>
      </c>
      <c r="F24" s="300" t="s">
        <v>1029</v>
      </c>
      <c r="G24" s="301" t="s">
        <v>1030</v>
      </c>
      <c r="AJ24" s="214" t="s">
        <v>1218</v>
      </c>
      <c r="AK24" s="220">
        <v>3.3916912069411852E-2</v>
      </c>
      <c r="AL24" s="220" t="e">
        <v>#N/A</v>
      </c>
    </row>
    <row r="25" spans="1:38">
      <c r="A25" s="300" t="s">
        <v>95</v>
      </c>
      <c r="B25" s="302">
        <v>652</v>
      </c>
      <c r="C25" s="300" t="s">
        <v>230</v>
      </c>
      <c r="D25" s="300" t="s">
        <v>1022</v>
      </c>
      <c r="E25" s="300" t="s">
        <v>1031</v>
      </c>
      <c r="F25" s="300" t="s">
        <v>1031</v>
      </c>
      <c r="G25" s="301" t="s">
        <v>1032</v>
      </c>
      <c r="AJ25" s="214" t="s">
        <v>1120</v>
      </c>
      <c r="AK25" s="220">
        <v>-0.12245587301587291</v>
      </c>
      <c r="AL25" s="220">
        <v>38</v>
      </c>
    </row>
    <row r="26" spans="1:38">
      <c r="A26" s="300" t="s">
        <v>95</v>
      </c>
      <c r="B26" s="302">
        <v>652</v>
      </c>
      <c r="C26" s="300" t="s">
        <v>230</v>
      </c>
      <c r="D26" s="300" t="s">
        <v>1022</v>
      </c>
      <c r="E26" s="300" t="s">
        <v>1033</v>
      </c>
      <c r="F26" s="300" t="s">
        <v>1033</v>
      </c>
      <c r="G26" s="301" t="s">
        <v>1034</v>
      </c>
      <c r="AJ26" s="214" t="s">
        <v>921</v>
      </c>
      <c r="AK26" s="220">
        <v>-8.029216716716718E-2</v>
      </c>
      <c r="AL26" s="220" t="e">
        <v>#N/A</v>
      </c>
    </row>
    <row r="27" spans="1:38">
      <c r="A27" s="300" t="s">
        <v>95</v>
      </c>
      <c r="B27" s="302">
        <v>652</v>
      </c>
      <c r="C27" s="300" t="s">
        <v>230</v>
      </c>
      <c r="D27" s="300" t="s">
        <v>1022</v>
      </c>
      <c r="E27" s="300" t="s">
        <v>1035</v>
      </c>
      <c r="F27" s="300" t="s">
        <v>1035</v>
      </c>
      <c r="G27" s="301" t="s">
        <v>1036</v>
      </c>
      <c r="AJ27" s="214" t="s">
        <v>1219</v>
      </c>
      <c r="AK27" s="220">
        <v>-7.709889354951445E-2</v>
      </c>
      <c r="AL27" s="220" t="e">
        <v>#N/A</v>
      </c>
    </row>
    <row r="28" spans="1:38">
      <c r="A28" s="300" t="s">
        <v>95</v>
      </c>
      <c r="B28" s="302">
        <v>652</v>
      </c>
      <c r="C28" s="300" t="s">
        <v>230</v>
      </c>
      <c r="D28" s="300" t="s">
        <v>1022</v>
      </c>
      <c r="E28" s="300" t="s">
        <v>1037</v>
      </c>
      <c r="F28" s="300" t="s">
        <v>1037</v>
      </c>
      <c r="G28" s="301" t="s">
        <v>1038</v>
      </c>
      <c r="AJ28" s="214" t="s">
        <v>1220</v>
      </c>
      <c r="AK28" s="220">
        <v>0.11871712674543469</v>
      </c>
      <c r="AL28" s="220">
        <v>76</v>
      </c>
    </row>
    <row r="29" spans="1:38">
      <c r="A29" s="300" t="s">
        <v>95</v>
      </c>
      <c r="B29" s="302">
        <v>652</v>
      </c>
      <c r="C29" s="300" t="s">
        <v>230</v>
      </c>
      <c r="D29" s="300" t="s">
        <v>1022</v>
      </c>
      <c r="E29" s="300" t="s">
        <v>1039</v>
      </c>
      <c r="F29" s="300" t="s">
        <v>1039</v>
      </c>
      <c r="G29" s="301" t="s">
        <v>1040</v>
      </c>
      <c r="AJ29" s="214" t="s">
        <v>1221</v>
      </c>
      <c r="AK29" s="220">
        <v>4.1392450364994483E-2</v>
      </c>
      <c r="AL29" s="220">
        <v>60</v>
      </c>
    </row>
    <row r="30" spans="1:38">
      <c r="A30" s="300" t="s">
        <v>95</v>
      </c>
      <c r="B30" s="302">
        <v>652</v>
      </c>
      <c r="C30" s="300" t="s">
        <v>230</v>
      </c>
      <c r="D30" s="300" t="s">
        <v>1022</v>
      </c>
      <c r="E30" s="300" t="s">
        <v>1041</v>
      </c>
      <c r="F30" s="300" t="s">
        <v>1041</v>
      </c>
      <c r="G30" s="301" t="s">
        <v>1042</v>
      </c>
      <c r="AJ30" s="214" t="s">
        <v>1222</v>
      </c>
      <c r="AK30" s="220">
        <v>-2.3954476447322747E-3</v>
      </c>
      <c r="AL30" s="220">
        <v>66</v>
      </c>
    </row>
    <row r="31" spans="1:38">
      <c r="A31" s="300" t="s">
        <v>95</v>
      </c>
      <c r="B31" s="302">
        <v>652</v>
      </c>
      <c r="C31" s="300" t="s">
        <v>230</v>
      </c>
      <c r="D31" s="300" t="s">
        <v>1022</v>
      </c>
      <c r="E31" s="300" t="s">
        <v>1043</v>
      </c>
      <c r="F31" s="300" t="s">
        <v>1043</v>
      </c>
      <c r="G31" s="301" t="s">
        <v>1044</v>
      </c>
      <c r="AJ31" s="214" t="s">
        <v>1223</v>
      </c>
      <c r="AK31" s="220">
        <v>4.7533993444336252E-2</v>
      </c>
      <c r="AL31" s="220">
        <v>64</v>
      </c>
    </row>
    <row r="32" spans="1:38">
      <c r="A32" s="300" t="s">
        <v>95</v>
      </c>
      <c r="B32" s="302">
        <v>652</v>
      </c>
      <c r="C32" s="300" t="s">
        <v>230</v>
      </c>
      <c r="D32" s="300" t="s">
        <v>1022</v>
      </c>
      <c r="E32" s="300" t="s">
        <v>1045</v>
      </c>
      <c r="F32" s="300" t="s">
        <v>1045</v>
      </c>
      <c r="G32" s="301" t="s">
        <v>1046</v>
      </c>
      <c r="AJ32" s="214" t="s">
        <v>540</v>
      </c>
      <c r="AK32" s="220">
        <v>2.0143941523280619E-2</v>
      </c>
      <c r="AL32" s="220">
        <v>74</v>
      </c>
    </row>
    <row r="33" spans="1:38">
      <c r="A33" s="300" t="s">
        <v>95</v>
      </c>
      <c r="B33" s="302">
        <v>652</v>
      </c>
      <c r="C33" s="300" t="s">
        <v>230</v>
      </c>
      <c r="D33" s="300" t="s">
        <v>1022</v>
      </c>
      <c r="E33" s="300" t="s">
        <v>1048</v>
      </c>
      <c r="F33" s="300" t="s">
        <v>1048</v>
      </c>
      <c r="G33" s="301" t="s">
        <v>1049</v>
      </c>
      <c r="AJ33" s="214" t="s">
        <v>1224</v>
      </c>
      <c r="AK33" s="220">
        <v>9.9302902173913077E-2</v>
      </c>
      <c r="AL33" s="220">
        <v>86</v>
      </c>
    </row>
    <row r="34" spans="1:38">
      <c r="A34" s="300" t="s">
        <v>95</v>
      </c>
      <c r="B34" s="302">
        <v>652</v>
      </c>
      <c r="C34" s="300" t="s">
        <v>230</v>
      </c>
      <c r="D34" s="300" t="s">
        <v>1022</v>
      </c>
      <c r="E34" s="300" t="s">
        <v>1050</v>
      </c>
      <c r="F34" s="300" t="s">
        <v>1050</v>
      </c>
      <c r="G34" s="301" t="s">
        <v>1051</v>
      </c>
      <c r="AJ34" s="214" t="s">
        <v>1225</v>
      </c>
      <c r="AK34" s="220">
        <v>9.2621341839447091E-2</v>
      </c>
      <c r="AL34" s="220">
        <v>60</v>
      </c>
    </row>
    <row r="35" spans="1:38">
      <c r="A35" s="300" t="s">
        <v>95</v>
      </c>
      <c r="B35" s="302">
        <v>652</v>
      </c>
      <c r="C35" s="300" t="s">
        <v>230</v>
      </c>
      <c r="D35" s="300" t="s">
        <v>1022</v>
      </c>
      <c r="E35" s="300" t="s">
        <v>1052</v>
      </c>
      <c r="F35" s="300" t="s">
        <v>1052</v>
      </c>
      <c r="G35" s="301" t="s">
        <v>1053</v>
      </c>
      <c r="AJ35" s="214" t="s">
        <v>1130</v>
      </c>
      <c r="AK35" s="220">
        <v>-4.0589620588292789E-2</v>
      </c>
      <c r="AL35" s="220">
        <v>46</v>
      </c>
    </row>
    <row r="36" spans="1:38">
      <c r="A36" s="300" t="s">
        <v>95</v>
      </c>
      <c r="B36" s="302">
        <v>652</v>
      </c>
      <c r="C36" s="300" t="s">
        <v>230</v>
      </c>
      <c r="D36" s="300" t="s">
        <v>1022</v>
      </c>
      <c r="E36" s="300" t="s">
        <v>1054</v>
      </c>
      <c r="F36" s="300" t="s">
        <v>1054</v>
      </c>
      <c r="G36" s="301" t="s">
        <v>1055</v>
      </c>
      <c r="AJ36" s="214" t="s">
        <v>1226</v>
      </c>
      <c r="AK36" s="220">
        <v>1.9552578463203265E-2</v>
      </c>
      <c r="AL36" s="220">
        <v>46</v>
      </c>
    </row>
    <row r="37" spans="1:38">
      <c r="A37" s="300" t="s">
        <v>95</v>
      </c>
      <c r="B37" s="302">
        <v>652</v>
      </c>
      <c r="C37" s="300" t="s">
        <v>230</v>
      </c>
      <c r="D37" s="300" t="s">
        <v>1022</v>
      </c>
      <c r="E37" s="300" t="s">
        <v>1056</v>
      </c>
      <c r="F37" s="300" t="s">
        <v>1056</v>
      </c>
      <c r="G37" s="301" t="s">
        <v>1057</v>
      </c>
      <c r="AJ37" s="214" t="s">
        <v>1154</v>
      </c>
      <c r="AK37" s="220">
        <v>8.691366550116543E-2</v>
      </c>
      <c r="AL37" s="220" t="e">
        <v>#N/A</v>
      </c>
    </row>
    <row r="38" spans="1:38">
      <c r="A38" s="300" t="s">
        <v>95</v>
      </c>
      <c r="B38" s="302">
        <v>652</v>
      </c>
      <c r="C38" s="300" t="s">
        <v>230</v>
      </c>
      <c r="D38" s="300" t="s">
        <v>1022</v>
      </c>
      <c r="E38" s="300" t="s">
        <v>1058</v>
      </c>
      <c r="F38" s="300" t="s">
        <v>1058</v>
      </c>
      <c r="G38" s="301" t="s">
        <v>1059</v>
      </c>
    </row>
    <row r="39" spans="1:38">
      <c r="A39" s="300" t="s">
        <v>95</v>
      </c>
      <c r="B39" s="302">
        <v>652</v>
      </c>
      <c r="C39" s="300" t="s">
        <v>230</v>
      </c>
      <c r="D39" s="300" t="s">
        <v>1022</v>
      </c>
      <c r="E39" s="300" t="s">
        <v>1060</v>
      </c>
      <c r="F39" s="300" t="s">
        <v>1060</v>
      </c>
      <c r="G39" s="301" t="s">
        <v>1061</v>
      </c>
    </row>
    <row r="40" spans="1:38">
      <c r="A40" s="300" t="s">
        <v>121</v>
      </c>
      <c r="B40" s="302">
        <v>268</v>
      </c>
      <c r="C40" s="300" t="s">
        <v>272</v>
      </c>
      <c r="D40" s="300" t="s">
        <v>1062</v>
      </c>
      <c r="E40" s="300" t="s">
        <v>1063</v>
      </c>
      <c r="F40" s="300" t="s">
        <v>1064</v>
      </c>
      <c r="G40" s="301" t="s">
        <v>1065</v>
      </c>
    </row>
    <row r="41" spans="1:38">
      <c r="A41" s="300" t="s">
        <v>121</v>
      </c>
      <c r="B41" s="302">
        <v>268</v>
      </c>
      <c r="C41" s="300" t="s">
        <v>272</v>
      </c>
      <c r="D41" s="300" t="s">
        <v>1062</v>
      </c>
      <c r="E41" s="300" t="s">
        <v>1066</v>
      </c>
      <c r="F41" s="300" t="s">
        <v>1067</v>
      </c>
      <c r="G41" s="301" t="s">
        <v>1068</v>
      </c>
    </row>
    <row r="42" spans="1:38">
      <c r="A42" s="300" t="s">
        <v>121</v>
      </c>
      <c r="B42" s="302">
        <v>268</v>
      </c>
      <c r="C42" s="300" t="s">
        <v>272</v>
      </c>
      <c r="D42" s="300" t="s">
        <v>1062</v>
      </c>
      <c r="E42" s="300" t="s">
        <v>1069</v>
      </c>
      <c r="F42" s="300" t="s">
        <v>1070</v>
      </c>
      <c r="G42" s="301" t="s">
        <v>1071</v>
      </c>
    </row>
    <row r="43" spans="1:38">
      <c r="A43" s="300" t="s">
        <v>121</v>
      </c>
      <c r="B43" s="302">
        <v>268</v>
      </c>
      <c r="C43" s="300" t="s">
        <v>272</v>
      </c>
      <c r="D43" s="300" t="s">
        <v>1062</v>
      </c>
      <c r="E43" s="300" t="s">
        <v>1072</v>
      </c>
      <c r="F43" s="300" t="s">
        <v>1073</v>
      </c>
      <c r="G43" s="301" t="s">
        <v>1074</v>
      </c>
    </row>
    <row r="44" spans="1:38">
      <c r="A44" s="300" t="s">
        <v>121</v>
      </c>
      <c r="B44" s="302">
        <v>268</v>
      </c>
      <c r="C44" s="300" t="s">
        <v>272</v>
      </c>
      <c r="D44" s="300" t="s">
        <v>1062</v>
      </c>
      <c r="E44" s="300" t="s">
        <v>1075</v>
      </c>
      <c r="F44" s="300" t="s">
        <v>1076</v>
      </c>
      <c r="G44" s="301" t="s">
        <v>1077</v>
      </c>
    </row>
    <row r="45" spans="1:38">
      <c r="A45" s="300" t="s">
        <v>121</v>
      </c>
      <c r="B45" s="302">
        <v>268</v>
      </c>
      <c r="C45" s="300" t="s">
        <v>272</v>
      </c>
      <c r="D45" s="300" t="s">
        <v>1062</v>
      </c>
      <c r="E45" s="300" t="s">
        <v>1078</v>
      </c>
      <c r="F45" s="300" t="s">
        <v>1079</v>
      </c>
      <c r="G45" s="301" t="s">
        <v>1080</v>
      </c>
    </row>
    <row r="46" spans="1:38">
      <c r="A46" s="300" t="s">
        <v>121</v>
      </c>
      <c r="B46" s="302">
        <v>268</v>
      </c>
      <c r="C46" s="300" t="s">
        <v>272</v>
      </c>
      <c r="D46" s="300" t="s">
        <v>1062</v>
      </c>
      <c r="E46" s="300" t="s">
        <v>1081</v>
      </c>
      <c r="F46" s="300" t="s">
        <v>1082</v>
      </c>
      <c r="G46" s="301" t="s">
        <v>1083</v>
      </c>
    </row>
    <row r="47" spans="1:38">
      <c r="A47" s="300" t="s">
        <v>121</v>
      </c>
      <c r="B47" s="302">
        <v>268</v>
      </c>
      <c r="C47" s="300" t="s">
        <v>272</v>
      </c>
      <c r="D47" s="300" t="s">
        <v>1062</v>
      </c>
      <c r="E47" s="300" t="s">
        <v>1084</v>
      </c>
      <c r="F47" s="300" t="s">
        <v>1085</v>
      </c>
      <c r="G47" s="301" t="s">
        <v>1086</v>
      </c>
    </row>
    <row r="48" spans="1:38">
      <c r="A48" s="300" t="s">
        <v>121</v>
      </c>
      <c r="B48" s="302">
        <v>268</v>
      </c>
      <c r="C48" s="300" t="s">
        <v>272</v>
      </c>
      <c r="D48" s="300" t="s">
        <v>1062</v>
      </c>
      <c r="E48" s="300" t="s">
        <v>1087</v>
      </c>
      <c r="F48" s="300" t="s">
        <v>1088</v>
      </c>
      <c r="G48" s="301" t="s">
        <v>1089</v>
      </c>
    </row>
    <row r="49" spans="1:7">
      <c r="A49" s="300" t="s">
        <v>121</v>
      </c>
      <c r="B49" s="302">
        <v>268</v>
      </c>
      <c r="C49" s="300" t="s">
        <v>272</v>
      </c>
      <c r="D49" s="300" t="s">
        <v>1062</v>
      </c>
      <c r="E49" s="300" t="s">
        <v>1090</v>
      </c>
      <c r="F49" s="300" t="s">
        <v>1091</v>
      </c>
      <c r="G49" s="301" t="s">
        <v>1092</v>
      </c>
    </row>
    <row r="50" spans="1:7">
      <c r="A50" s="300" t="s">
        <v>121</v>
      </c>
      <c r="B50" s="302">
        <v>268</v>
      </c>
      <c r="C50" s="300" t="s">
        <v>272</v>
      </c>
      <c r="D50" s="300" t="s">
        <v>1062</v>
      </c>
      <c r="E50" s="300" t="s">
        <v>1093</v>
      </c>
      <c r="F50" s="300" t="s">
        <v>1094</v>
      </c>
      <c r="G50" s="301" t="s">
        <v>1095</v>
      </c>
    </row>
    <row r="51" spans="1:7">
      <c r="A51" s="300" t="s">
        <v>121</v>
      </c>
      <c r="B51" s="302">
        <v>268</v>
      </c>
      <c r="C51" s="300" t="s">
        <v>272</v>
      </c>
      <c r="D51" s="300" t="s">
        <v>1062</v>
      </c>
      <c r="E51" s="300" t="s">
        <v>1096</v>
      </c>
      <c r="F51" s="300" t="s">
        <v>1097</v>
      </c>
      <c r="G51" s="301" t="s">
        <v>1098</v>
      </c>
    </row>
    <row r="52" spans="1:7">
      <c r="A52" s="300" t="s">
        <v>121</v>
      </c>
      <c r="B52" s="302">
        <v>268</v>
      </c>
      <c r="C52" s="300" t="s">
        <v>272</v>
      </c>
      <c r="D52" s="300" t="s">
        <v>1062</v>
      </c>
      <c r="E52" s="300" t="s">
        <v>1099</v>
      </c>
      <c r="F52" s="300" t="s">
        <v>1100</v>
      </c>
      <c r="G52" s="301" t="s">
        <v>1101</v>
      </c>
    </row>
    <row r="53" spans="1:7">
      <c r="A53" s="300" t="s">
        <v>121</v>
      </c>
      <c r="B53" s="302">
        <v>268</v>
      </c>
      <c r="C53" s="300" t="s">
        <v>272</v>
      </c>
      <c r="D53" s="300" t="s">
        <v>1062</v>
      </c>
      <c r="E53" s="300" t="s">
        <v>1102</v>
      </c>
      <c r="F53" s="300" t="s">
        <v>1103</v>
      </c>
      <c r="G53" s="301" t="s">
        <v>1104</v>
      </c>
    </row>
    <row r="54" spans="1:7">
      <c r="A54" s="300" t="s">
        <v>121</v>
      </c>
      <c r="B54" s="302">
        <v>268</v>
      </c>
      <c r="C54" s="300" t="s">
        <v>272</v>
      </c>
      <c r="D54" s="300" t="s">
        <v>1062</v>
      </c>
      <c r="E54" s="300" t="s">
        <v>1105</v>
      </c>
      <c r="F54" s="300" t="s">
        <v>1106</v>
      </c>
      <c r="G54" s="301" t="s">
        <v>1107</v>
      </c>
    </row>
    <row r="55" spans="1:7">
      <c r="A55" s="300" t="s">
        <v>121</v>
      </c>
      <c r="B55" s="302">
        <v>268</v>
      </c>
      <c r="C55" s="300" t="s">
        <v>272</v>
      </c>
      <c r="D55" s="300" t="s">
        <v>1062</v>
      </c>
      <c r="E55" s="300" t="s">
        <v>1108</v>
      </c>
      <c r="F55" s="300" t="s">
        <v>1109</v>
      </c>
      <c r="G55" s="301" t="s">
        <v>1110</v>
      </c>
    </row>
    <row r="56" spans="1:7">
      <c r="A56" s="300" t="s">
        <v>121</v>
      </c>
      <c r="B56" s="302">
        <v>268</v>
      </c>
      <c r="C56" s="300" t="s">
        <v>272</v>
      </c>
      <c r="D56" s="300" t="s">
        <v>1062</v>
      </c>
      <c r="E56" s="300" t="s">
        <v>1111</v>
      </c>
      <c r="F56" s="300" t="s">
        <v>1112</v>
      </c>
      <c r="G56" s="301" t="s">
        <v>1113</v>
      </c>
    </row>
    <row r="57" spans="1:7">
      <c r="A57" s="300" t="s">
        <v>121</v>
      </c>
      <c r="B57" s="302">
        <v>268</v>
      </c>
      <c r="C57" s="300" t="s">
        <v>272</v>
      </c>
      <c r="D57" s="300" t="s">
        <v>1062</v>
      </c>
      <c r="E57" s="300" t="s">
        <v>1114</v>
      </c>
      <c r="F57" s="300" t="s">
        <v>1115</v>
      </c>
      <c r="G57" s="301" t="s">
        <v>1116</v>
      </c>
    </row>
    <row r="58" spans="1:7">
      <c r="A58" s="300" t="s">
        <v>121</v>
      </c>
      <c r="B58" s="302">
        <v>268</v>
      </c>
      <c r="C58" s="300" t="s">
        <v>272</v>
      </c>
      <c r="D58" s="300" t="s">
        <v>1062</v>
      </c>
      <c r="E58" s="300" t="s">
        <v>1117</v>
      </c>
      <c r="F58" s="300" t="s">
        <v>1118</v>
      </c>
      <c r="G58" s="301" t="s">
        <v>1119</v>
      </c>
    </row>
    <row r="59" spans="1:7">
      <c r="A59" s="300" t="s">
        <v>121</v>
      </c>
      <c r="B59" s="302">
        <v>268</v>
      </c>
      <c r="C59" s="300" t="s">
        <v>272</v>
      </c>
      <c r="D59" s="300" t="s">
        <v>1062</v>
      </c>
      <c r="E59" s="300" t="s">
        <v>1121</v>
      </c>
      <c r="F59" s="300" t="s">
        <v>1122</v>
      </c>
      <c r="G59" s="301" t="s">
        <v>1123</v>
      </c>
    </row>
    <row r="60" spans="1:7">
      <c r="A60" s="300" t="s">
        <v>121</v>
      </c>
      <c r="B60" s="302">
        <v>268</v>
      </c>
      <c r="C60" s="300" t="s">
        <v>272</v>
      </c>
      <c r="D60" s="300" t="s">
        <v>1062</v>
      </c>
      <c r="E60" s="300" t="s">
        <v>1124</v>
      </c>
      <c r="F60" s="300" t="s">
        <v>1125</v>
      </c>
      <c r="G60" s="301" t="s">
        <v>1126</v>
      </c>
    </row>
    <row r="61" spans="1:7">
      <c r="A61" s="300" t="s">
        <v>121</v>
      </c>
      <c r="B61" s="302">
        <v>268</v>
      </c>
      <c r="C61" s="300" t="s">
        <v>272</v>
      </c>
      <c r="D61" s="300" t="s">
        <v>1062</v>
      </c>
      <c r="E61" s="300" t="s">
        <v>1127</v>
      </c>
      <c r="F61" s="300" t="s">
        <v>1128</v>
      </c>
      <c r="G61" s="301" t="s">
        <v>1129</v>
      </c>
    </row>
    <row r="62" spans="1:7">
      <c r="A62" s="300" t="s">
        <v>121</v>
      </c>
      <c r="B62" s="302">
        <v>268</v>
      </c>
      <c r="C62" s="300" t="s">
        <v>272</v>
      </c>
      <c r="D62" s="300" t="s">
        <v>1062</v>
      </c>
      <c r="E62" s="300" t="s">
        <v>1131</v>
      </c>
      <c r="F62" s="300" t="s">
        <v>1132</v>
      </c>
      <c r="G62" s="301" t="s">
        <v>1133</v>
      </c>
    </row>
    <row r="63" spans="1:7">
      <c r="A63" s="300" t="s">
        <v>121</v>
      </c>
      <c r="B63" s="302">
        <v>268</v>
      </c>
      <c r="C63" s="300" t="s">
        <v>272</v>
      </c>
      <c r="D63" s="300" t="s">
        <v>1062</v>
      </c>
      <c r="E63" s="300" t="s">
        <v>1134</v>
      </c>
      <c r="F63" s="300" t="s">
        <v>1135</v>
      </c>
      <c r="G63" s="301" t="s">
        <v>1136</v>
      </c>
    </row>
    <row r="64" spans="1:7">
      <c r="A64" s="300" t="s">
        <v>121</v>
      </c>
      <c r="B64" s="302">
        <v>268</v>
      </c>
      <c r="C64" s="300" t="s">
        <v>272</v>
      </c>
      <c r="D64" s="300" t="s">
        <v>1062</v>
      </c>
      <c r="E64" s="300" t="s">
        <v>1137</v>
      </c>
      <c r="F64" s="300" t="s">
        <v>1138</v>
      </c>
      <c r="G64" s="301" t="s">
        <v>1139</v>
      </c>
    </row>
    <row r="65" spans="1:7">
      <c r="A65" s="300" t="s">
        <v>121</v>
      </c>
      <c r="B65" s="302">
        <v>268</v>
      </c>
      <c r="C65" s="300" t="s">
        <v>272</v>
      </c>
      <c r="D65" s="300" t="s">
        <v>1062</v>
      </c>
      <c r="E65" s="300" t="s">
        <v>1140</v>
      </c>
      <c r="F65" s="300" t="s">
        <v>1141</v>
      </c>
      <c r="G65" s="301" t="s">
        <v>1142</v>
      </c>
    </row>
    <row r="66" spans="1:7">
      <c r="A66" s="300" t="s">
        <v>124</v>
      </c>
      <c r="B66" s="302">
        <v>678</v>
      </c>
      <c r="C66" s="300" t="s">
        <v>270</v>
      </c>
      <c r="D66" s="300" t="s">
        <v>1143</v>
      </c>
      <c r="E66" s="300" t="s">
        <v>1001</v>
      </c>
      <c r="F66" s="300" t="s">
        <v>1002</v>
      </c>
      <c r="G66" s="301" t="s">
        <v>1003</v>
      </c>
    </row>
    <row r="67" spans="1:7">
      <c r="A67" s="300" t="s">
        <v>124</v>
      </c>
      <c r="B67" s="302">
        <v>678</v>
      </c>
      <c r="C67" s="300" t="s">
        <v>270</v>
      </c>
      <c r="D67" s="300" t="s">
        <v>1143</v>
      </c>
      <c r="E67" s="300" t="s">
        <v>974</v>
      </c>
      <c r="F67" s="300" t="s">
        <v>975</v>
      </c>
      <c r="G67" s="301" t="s">
        <v>976</v>
      </c>
    </row>
    <row r="68" spans="1:7">
      <c r="A68" s="300" t="s">
        <v>124</v>
      </c>
      <c r="B68" s="302">
        <v>678</v>
      </c>
      <c r="C68" s="300" t="s">
        <v>270</v>
      </c>
      <c r="D68" s="300" t="s">
        <v>1143</v>
      </c>
      <c r="E68" s="300" t="s">
        <v>1144</v>
      </c>
      <c r="F68" s="300" t="s">
        <v>1145</v>
      </c>
      <c r="G68" s="301" t="s">
        <v>1146</v>
      </c>
    </row>
    <row r="69" spans="1:7">
      <c r="A69" s="300" t="s">
        <v>129</v>
      </c>
      <c r="B69" s="302">
        <v>722</v>
      </c>
      <c r="C69" s="300" t="s">
        <v>281</v>
      </c>
      <c r="D69" s="300" t="s">
        <v>1147</v>
      </c>
      <c r="E69" s="300" t="s">
        <v>1001</v>
      </c>
      <c r="F69" s="300" t="s">
        <v>1002</v>
      </c>
      <c r="G69" s="301" t="s">
        <v>1003</v>
      </c>
    </row>
    <row r="70" spans="1:7">
      <c r="A70" s="300" t="s">
        <v>129</v>
      </c>
      <c r="B70" s="302">
        <v>722</v>
      </c>
      <c r="C70" s="300" t="s">
        <v>281</v>
      </c>
      <c r="D70" s="300" t="s">
        <v>1147</v>
      </c>
      <c r="E70" s="300" t="s">
        <v>1148</v>
      </c>
      <c r="F70" s="300" t="s">
        <v>1149</v>
      </c>
      <c r="G70" s="301" t="s">
        <v>1150</v>
      </c>
    </row>
    <row r="71" spans="1:7">
      <c r="A71" s="300" t="s">
        <v>129</v>
      </c>
      <c r="B71" s="302">
        <v>722</v>
      </c>
      <c r="C71" s="300" t="s">
        <v>281</v>
      </c>
      <c r="D71" s="300" t="s">
        <v>1147</v>
      </c>
      <c r="E71" s="300" t="s">
        <v>1151</v>
      </c>
      <c r="F71" s="300" t="s">
        <v>1152</v>
      </c>
      <c r="G71" s="301" t="s">
        <v>1153</v>
      </c>
    </row>
    <row r="72" spans="1:7">
      <c r="A72" s="300" t="s">
        <v>129</v>
      </c>
      <c r="B72" s="302">
        <v>722</v>
      </c>
      <c r="C72" s="300" t="s">
        <v>281</v>
      </c>
      <c r="D72" s="300" t="s">
        <v>1147</v>
      </c>
      <c r="E72" s="300" t="s">
        <v>1155</v>
      </c>
      <c r="F72" s="300" t="s">
        <v>1156</v>
      </c>
      <c r="G72" s="301" t="s">
        <v>1157</v>
      </c>
    </row>
    <row r="73" spans="1:7">
      <c r="A73" s="300" t="s">
        <v>129</v>
      </c>
      <c r="B73" s="302">
        <v>722</v>
      </c>
      <c r="C73" s="300" t="s">
        <v>281</v>
      </c>
      <c r="D73" s="300" t="s">
        <v>1147</v>
      </c>
      <c r="E73" s="300" t="s">
        <v>1158</v>
      </c>
      <c r="F73" s="300" t="s">
        <v>1159</v>
      </c>
      <c r="G73" s="301" t="s">
        <v>1160</v>
      </c>
    </row>
    <row r="74" spans="1:7">
      <c r="A74" s="300" t="s">
        <v>129</v>
      </c>
      <c r="B74" s="302">
        <v>722</v>
      </c>
      <c r="C74" s="300" t="s">
        <v>281</v>
      </c>
      <c r="D74" s="300" t="s">
        <v>1147</v>
      </c>
      <c r="E74" s="300" t="s">
        <v>1161</v>
      </c>
      <c r="F74" s="300" t="s">
        <v>1162</v>
      </c>
      <c r="G74" s="301" t="s">
        <v>1163</v>
      </c>
    </row>
    <row r="75" spans="1:7">
      <c r="A75" s="300" t="s">
        <v>129</v>
      </c>
      <c r="B75" s="302">
        <v>722</v>
      </c>
      <c r="C75" s="300" t="s">
        <v>281</v>
      </c>
      <c r="D75" s="300" t="s">
        <v>1147</v>
      </c>
      <c r="E75" s="300" t="s">
        <v>1164</v>
      </c>
      <c r="F75" s="300" t="s">
        <v>1165</v>
      </c>
      <c r="G75" s="301" t="s">
        <v>1166</v>
      </c>
    </row>
    <row r="76" spans="1:7">
      <c r="A76" s="300" t="s">
        <v>129</v>
      </c>
      <c r="B76" s="302">
        <v>722</v>
      </c>
      <c r="C76" s="300" t="s">
        <v>281</v>
      </c>
      <c r="D76" s="300" t="s">
        <v>1147</v>
      </c>
      <c r="E76" s="300" t="s">
        <v>1167</v>
      </c>
      <c r="F76" s="300" t="s">
        <v>1168</v>
      </c>
      <c r="G76" s="301" t="s">
        <v>1169</v>
      </c>
    </row>
    <row r="77" spans="1:7">
      <c r="A77" s="300" t="s">
        <v>129</v>
      </c>
      <c r="B77" s="302">
        <v>722</v>
      </c>
      <c r="C77" s="300" t="s">
        <v>281</v>
      </c>
      <c r="D77" s="300" t="s">
        <v>1147</v>
      </c>
      <c r="E77" s="300" t="s">
        <v>1170</v>
      </c>
      <c r="F77" s="300" t="s">
        <v>1171</v>
      </c>
      <c r="G77" s="301" t="s">
        <v>1172</v>
      </c>
    </row>
    <row r="78" spans="1:7">
      <c r="A78" s="300" t="s">
        <v>129</v>
      </c>
      <c r="B78" s="302">
        <v>722</v>
      </c>
      <c r="C78" s="300" t="s">
        <v>281</v>
      </c>
      <c r="D78" s="300" t="s">
        <v>1147</v>
      </c>
      <c r="E78" s="300" t="s">
        <v>1173</v>
      </c>
      <c r="F78" s="300" t="s">
        <v>1174</v>
      </c>
      <c r="G78" s="301" t="s">
        <v>1175</v>
      </c>
    </row>
    <row r="79" spans="1:7">
      <c r="A79" s="300" t="s">
        <v>376</v>
      </c>
      <c r="B79" s="302">
        <v>742</v>
      </c>
      <c r="C79" s="300" t="s">
        <v>395</v>
      </c>
      <c r="D79" s="300" t="s">
        <v>1176</v>
      </c>
      <c r="E79" s="300" t="s">
        <v>1177</v>
      </c>
      <c r="F79" s="300" t="s">
        <v>1178</v>
      </c>
      <c r="G79" s="301" t="s">
        <v>1179</v>
      </c>
    </row>
    <row r="80" spans="1:7">
      <c r="A80" s="300" t="s">
        <v>376</v>
      </c>
      <c r="B80" s="302">
        <v>742</v>
      </c>
      <c r="C80" s="300" t="s">
        <v>395</v>
      </c>
      <c r="D80" s="300" t="s">
        <v>1176</v>
      </c>
      <c r="E80" s="300" t="s">
        <v>1180</v>
      </c>
      <c r="F80" s="300" t="s">
        <v>1181</v>
      </c>
      <c r="G80" s="301" t="s">
        <v>1182</v>
      </c>
    </row>
    <row r="81" spans="1:7">
      <c r="A81" s="300" t="s">
        <v>376</v>
      </c>
      <c r="B81" s="302">
        <v>742</v>
      </c>
      <c r="C81" s="300" t="s">
        <v>395</v>
      </c>
      <c r="D81" s="300" t="s">
        <v>1176</v>
      </c>
      <c r="E81" s="300" t="s">
        <v>1183</v>
      </c>
      <c r="F81" s="300" t="s">
        <v>1184</v>
      </c>
      <c r="G81" s="301" t="s">
        <v>1185</v>
      </c>
    </row>
    <row r="82" spans="1:7">
      <c r="A82" s="300" t="s">
        <v>376</v>
      </c>
      <c r="B82" s="302">
        <v>742</v>
      </c>
      <c r="C82" s="300" t="s">
        <v>395</v>
      </c>
      <c r="D82" s="300" t="s">
        <v>1176</v>
      </c>
      <c r="E82" s="300" t="s">
        <v>1186</v>
      </c>
      <c r="F82" s="300" t="s">
        <v>1186</v>
      </c>
      <c r="G82" s="301" t="s">
        <v>1187</v>
      </c>
    </row>
    <row r="83" spans="1:7">
      <c r="A83" s="300" t="s">
        <v>376</v>
      </c>
      <c r="B83" s="302">
        <v>742</v>
      </c>
      <c r="C83" s="300" t="s">
        <v>395</v>
      </c>
      <c r="D83" s="300" t="s">
        <v>1176</v>
      </c>
      <c r="E83" s="300" t="s">
        <v>1188</v>
      </c>
      <c r="F83" s="300" t="s">
        <v>1189</v>
      </c>
      <c r="G83" s="301" t="s">
        <v>1190</v>
      </c>
    </row>
    <row r="84" spans="1:7">
      <c r="A84" s="300" t="s">
        <v>376</v>
      </c>
      <c r="B84" s="302">
        <v>742</v>
      </c>
      <c r="C84" s="300" t="s">
        <v>395</v>
      </c>
      <c r="D84" s="300" t="s">
        <v>1176</v>
      </c>
      <c r="E84" s="300" t="s">
        <v>1191</v>
      </c>
      <c r="F84" s="300" t="s">
        <v>1192</v>
      </c>
      <c r="G84" s="301" t="s">
        <v>1193</v>
      </c>
    </row>
    <row r="85" spans="1:7">
      <c r="A85" s="300" t="s">
        <v>376</v>
      </c>
      <c r="B85" s="302">
        <v>742</v>
      </c>
      <c r="C85" s="300" t="s">
        <v>395</v>
      </c>
      <c r="D85" s="300" t="s">
        <v>1176</v>
      </c>
      <c r="E85" s="300" t="s">
        <v>1194</v>
      </c>
      <c r="F85" s="300" t="s">
        <v>1194</v>
      </c>
      <c r="G85" s="301" t="s">
        <v>1195</v>
      </c>
    </row>
    <row r="86" spans="1:7">
      <c r="A86" s="300" t="s">
        <v>376</v>
      </c>
      <c r="B86" s="302">
        <v>742</v>
      </c>
      <c r="C86" s="300" t="s">
        <v>395</v>
      </c>
      <c r="D86" s="300" t="s">
        <v>1176</v>
      </c>
      <c r="E86" s="300" t="s">
        <v>1196</v>
      </c>
      <c r="F86" s="300" t="s">
        <v>1197</v>
      </c>
      <c r="G86" s="301" t="s">
        <v>1198</v>
      </c>
    </row>
    <row r="87" spans="1:7">
      <c r="A87" s="300" t="s">
        <v>376</v>
      </c>
      <c r="B87" s="302">
        <v>742</v>
      </c>
      <c r="C87" s="300" t="s">
        <v>395</v>
      </c>
      <c r="D87" s="300" t="s">
        <v>1176</v>
      </c>
      <c r="E87" s="300" t="s">
        <v>1199</v>
      </c>
      <c r="F87" s="300" t="s">
        <v>1200</v>
      </c>
      <c r="G87" s="301" t="s">
        <v>1201</v>
      </c>
    </row>
  </sheetData>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12272-95FF-400F-83C2-1E25BB1D7F96}">
  <sheetPr>
    <tabColor theme="6"/>
    <outlinePr summaryBelow="0"/>
    <pageSetUpPr fitToPage="1"/>
  </sheetPr>
  <dimension ref="A1:AE59"/>
  <sheetViews>
    <sheetView showGridLines="0" zoomScaleNormal="100" zoomScaleSheetLayoutView="100" workbookViewId="0">
      <selection activeCell="B23" sqref="B23"/>
    </sheetView>
  </sheetViews>
  <sheetFormatPr defaultColWidth="9.1796875" defaultRowHeight="11.5" outlineLevelRow="1" outlineLevelCol="1"/>
  <cols>
    <col min="1" max="1" width="5.1796875" style="1" customWidth="1"/>
    <col min="2" max="2" width="39.26953125" style="1" customWidth="1"/>
    <col min="3" max="4" width="21.54296875" style="180" hidden="1" customWidth="1" outlineLevel="1"/>
    <col min="5" max="5" width="7.453125" style="1" hidden="1" customWidth="1" outlineLevel="1"/>
    <col min="6" max="6" width="7.1796875" style="1" hidden="1" customWidth="1" outlineLevel="1"/>
    <col min="7" max="7" width="6.7265625" style="1" hidden="1" customWidth="1" outlineLevel="1"/>
    <col min="8" max="8" width="7.453125" style="1" customWidth="1" collapsed="1"/>
    <col min="9" max="9" width="7.453125" style="4" customWidth="1"/>
    <col min="10" max="12" width="6.7265625" style="1" customWidth="1"/>
    <col min="13" max="13" width="7" style="1" customWidth="1"/>
    <col min="14" max="17" width="6.7265625" style="1" customWidth="1"/>
    <col min="18" max="18" width="5.453125" style="1" customWidth="1"/>
    <col min="19" max="19" width="2.26953125" style="4" customWidth="1"/>
    <col min="20" max="20" width="9.1796875" style="1" customWidth="1"/>
    <col min="21" max="16384" width="9.1796875" style="1"/>
  </cols>
  <sheetData>
    <row r="1" spans="2:31" ht="3.65" customHeight="1"/>
    <row r="2" spans="2:31" ht="13">
      <c r="B2" s="414" t="str">
        <f>"Table 1.1. General Government Fiscal Balance, "&amp;$H$6&amp;"–"&amp;RIGHT($R$6,2)&amp;": Overall Balance"</f>
        <v>Table 1.1. General Government Fiscal Balance, 2016–26: Overall Balance</v>
      </c>
      <c r="C2" s="414"/>
      <c r="D2" s="414"/>
      <c r="E2" s="414"/>
      <c r="F2" s="414"/>
      <c r="G2" s="414"/>
      <c r="H2" s="414"/>
      <c r="I2" s="414"/>
      <c r="J2" s="414"/>
      <c r="K2" s="414"/>
      <c r="L2" s="414"/>
      <c r="M2" s="414"/>
      <c r="N2" s="414"/>
      <c r="O2" s="414"/>
      <c r="P2" s="414"/>
      <c r="Q2" s="414"/>
      <c r="R2" s="414"/>
    </row>
    <row r="3" spans="2:31" ht="12">
      <c r="B3" s="5" t="s">
        <v>152</v>
      </c>
      <c r="C3" s="1"/>
      <c r="D3" s="1"/>
      <c r="I3" s="1"/>
    </row>
    <row r="4" spans="2:31" ht="1.5" customHeight="1">
      <c r="B4" s="415"/>
      <c r="C4" s="415"/>
      <c r="D4" s="415"/>
      <c r="E4" s="415"/>
      <c r="F4" s="415"/>
      <c r="G4" s="415"/>
      <c r="H4" s="415"/>
      <c r="I4" s="415"/>
      <c r="J4" s="415"/>
      <c r="K4" s="415"/>
      <c r="L4" s="415"/>
      <c r="M4" s="415"/>
      <c r="N4" s="415"/>
      <c r="O4" s="415"/>
      <c r="P4" s="415"/>
      <c r="Q4" s="415"/>
      <c r="R4" s="415"/>
    </row>
    <row r="5" spans="2:31" ht="15.65" customHeight="1">
      <c r="B5" s="6"/>
      <c r="C5" s="181"/>
      <c r="D5" s="181"/>
      <c r="F5" s="182"/>
      <c r="L5" s="87"/>
      <c r="M5" s="416" t="s">
        <v>288</v>
      </c>
      <c r="N5" s="416"/>
      <c r="O5" s="416"/>
      <c r="P5" s="416"/>
      <c r="Q5" s="416"/>
      <c r="R5" s="416"/>
    </row>
    <row r="6" spans="2:31">
      <c r="B6" s="7"/>
      <c r="C6" s="183"/>
      <c r="D6" s="183"/>
      <c r="E6" s="8">
        <v>2013</v>
      </c>
      <c r="F6" s="8">
        <f t="shared" ref="F6:O6" si="0">E6+1</f>
        <v>2014</v>
      </c>
      <c r="G6" s="8">
        <f t="shared" si="0"/>
        <v>2015</v>
      </c>
      <c r="H6" s="8">
        <f t="shared" si="0"/>
        <v>2016</v>
      </c>
      <c r="I6" s="9">
        <f t="shared" si="0"/>
        <v>2017</v>
      </c>
      <c r="J6" s="9">
        <f t="shared" si="0"/>
        <v>2018</v>
      </c>
      <c r="K6" s="8">
        <f t="shared" si="0"/>
        <v>2019</v>
      </c>
      <c r="L6" s="9">
        <f t="shared" si="0"/>
        <v>2020</v>
      </c>
      <c r="M6" s="10">
        <f>L6+1</f>
        <v>2021</v>
      </c>
      <c r="N6" s="10">
        <f t="shared" si="0"/>
        <v>2022</v>
      </c>
      <c r="O6" s="10">
        <f t="shared" si="0"/>
        <v>2023</v>
      </c>
      <c r="P6" s="10">
        <v>2024</v>
      </c>
      <c r="Q6" s="10">
        <v>2025</v>
      </c>
      <c r="R6" s="10">
        <v>2026</v>
      </c>
    </row>
    <row r="7" spans="2:31" ht="5.25" customHeight="1">
      <c r="E7" s="11"/>
      <c r="F7" s="11"/>
      <c r="G7" s="11"/>
      <c r="H7" s="11"/>
      <c r="I7" s="12"/>
      <c r="J7" s="12"/>
      <c r="K7" s="11"/>
      <c r="L7" s="12"/>
      <c r="M7" s="13"/>
      <c r="N7" s="13"/>
      <c r="O7" s="13"/>
      <c r="P7" s="13"/>
      <c r="Q7" s="13"/>
      <c r="R7" s="13"/>
    </row>
    <row r="8" spans="2:31" ht="12" customHeight="1">
      <c r="B8" s="15" t="s">
        <v>162</v>
      </c>
      <c r="C8" s="184" t="s">
        <v>162</v>
      </c>
      <c r="D8" s="184" t="s">
        <v>162</v>
      </c>
      <c r="E8" s="16">
        <v>-2.9024779250855626</v>
      </c>
      <c r="F8" s="16">
        <v>-2.8766235956657615</v>
      </c>
      <c r="G8" s="16">
        <v>-3.2603093050564307</v>
      </c>
      <c r="H8" s="16">
        <v>-3.4563224860634105</v>
      </c>
      <c r="I8" s="16">
        <v>-3.0499795077324774</v>
      </c>
      <c r="J8" s="17">
        <v>-2.9731697488908906</v>
      </c>
      <c r="K8" s="16">
        <v>-3.6323332057580231</v>
      </c>
      <c r="L8" s="17">
        <v>-10.173919754383075</v>
      </c>
      <c r="M8" s="18">
        <v>-7.8866679232945858</v>
      </c>
      <c r="N8" s="18">
        <v>-5.1908941774755499</v>
      </c>
      <c r="O8" s="18">
        <v>-4.2322728862952754</v>
      </c>
      <c r="P8" s="18">
        <v>-3.8389723995267788</v>
      </c>
      <c r="Q8" s="18">
        <v>-3.6457328938615077</v>
      </c>
      <c r="R8" s="18">
        <v>-3.5039352223705968</v>
      </c>
      <c r="S8" s="16"/>
      <c r="U8" s="14"/>
      <c r="V8" s="14"/>
      <c r="W8" s="14"/>
      <c r="X8" s="14"/>
      <c r="Y8" s="14"/>
      <c r="Z8" s="14"/>
      <c r="AA8" s="14"/>
      <c r="AB8" s="14"/>
      <c r="AC8" s="14"/>
      <c r="AD8" s="14"/>
      <c r="AE8" s="14"/>
    </row>
    <row r="9" spans="2:31" ht="12" customHeight="1" collapsed="1">
      <c r="B9" s="20" t="s">
        <v>153</v>
      </c>
      <c r="C9" s="185" t="s">
        <v>382</v>
      </c>
      <c r="D9" s="185" t="s">
        <v>382</v>
      </c>
      <c r="E9" s="16">
        <v>-3.6882487819813656</v>
      </c>
      <c r="F9" s="16">
        <v>-3.1025489786278233</v>
      </c>
      <c r="G9" s="16">
        <v>-2.5998064560510583</v>
      </c>
      <c r="H9" s="16">
        <v>-2.6612282825858382</v>
      </c>
      <c r="I9" s="16">
        <v>-2.3911695898351928</v>
      </c>
      <c r="J9" s="17">
        <v>-2.4948137326886757</v>
      </c>
      <c r="K9" s="16">
        <v>-2.9545975321946001</v>
      </c>
      <c r="L9" s="17">
        <v>-10.793112398155841</v>
      </c>
      <c r="M9" s="18">
        <v>-8.8003110487208023</v>
      </c>
      <c r="N9" s="18">
        <v>-4.8035365062457345</v>
      </c>
      <c r="O9" s="18">
        <v>-3.5827036321508894</v>
      </c>
      <c r="P9" s="18">
        <v>-3.1617156602574208</v>
      </c>
      <c r="Q9" s="18">
        <v>-3.0758855271238028</v>
      </c>
      <c r="R9" s="18">
        <v>-3.0251488562198894</v>
      </c>
      <c r="S9" s="21"/>
      <c r="U9" s="14"/>
      <c r="V9" s="14"/>
      <c r="W9" s="14"/>
      <c r="X9" s="14"/>
      <c r="Y9" s="14"/>
      <c r="Z9" s="14"/>
      <c r="AA9" s="14"/>
      <c r="AB9" s="14"/>
      <c r="AC9" s="14"/>
      <c r="AD9" s="14"/>
      <c r="AE9" s="14"/>
    </row>
    <row r="10" spans="2:31" ht="12" hidden="1" customHeight="1" outlineLevel="1">
      <c r="B10" s="158" t="s">
        <v>436</v>
      </c>
      <c r="C10" s="186" t="s">
        <v>436</v>
      </c>
      <c r="D10" s="186" t="s">
        <v>436</v>
      </c>
      <c r="E10" s="19">
        <v>-4.0949286754008591</v>
      </c>
      <c r="F10" s="19">
        <v>-3.4585524093602911</v>
      </c>
      <c r="G10" s="19">
        <v>-2.887971369147516</v>
      </c>
      <c r="H10" s="19">
        <v>-3.1135198339499115</v>
      </c>
      <c r="I10" s="19">
        <v>-2.986861949862011</v>
      </c>
      <c r="J10" s="22">
        <v>-3.1268101958302923</v>
      </c>
      <c r="K10" s="19">
        <v>-3.6316836081481454</v>
      </c>
      <c r="L10" s="22">
        <v>-11.724609551998677</v>
      </c>
      <c r="M10" s="23">
        <v>-9.6346065639385916</v>
      </c>
      <c r="N10" s="23">
        <v>-5.3510127833007157</v>
      </c>
      <c r="O10" s="23">
        <v>-4.030452756130944</v>
      </c>
      <c r="P10" s="23">
        <v>-3.6048961844769765</v>
      </c>
      <c r="Q10" s="23">
        <v>-3.5413305577257268</v>
      </c>
      <c r="R10" s="23">
        <v>-3.5057829452440998</v>
      </c>
      <c r="S10" s="21"/>
      <c r="U10" s="14"/>
      <c r="V10" s="14"/>
      <c r="W10" s="14"/>
      <c r="X10" s="14"/>
      <c r="Y10" s="14"/>
      <c r="Z10" s="14"/>
      <c r="AA10" s="14"/>
      <c r="AB10" s="14"/>
      <c r="AC10" s="14"/>
      <c r="AD10" s="14"/>
      <c r="AE10" s="14"/>
    </row>
    <row r="11" spans="2:31" ht="12" customHeight="1">
      <c r="B11" s="24" t="s">
        <v>4</v>
      </c>
      <c r="C11" s="186" t="s">
        <v>4</v>
      </c>
      <c r="D11" s="186" t="s">
        <v>4</v>
      </c>
      <c r="E11" s="19">
        <v>-1.4947059976964086</v>
      </c>
      <c r="F11" s="19">
        <v>0.17489616010442638</v>
      </c>
      <c r="G11" s="19">
        <v>-6.1845591002194993E-2</v>
      </c>
      <c r="H11" s="19">
        <v>-0.45316422574776544</v>
      </c>
      <c r="I11" s="19">
        <v>-0.11244295517090443</v>
      </c>
      <c r="J11" s="22">
        <v>0.27568520165222882</v>
      </c>
      <c r="K11" s="19">
        <v>0.53896807564075488</v>
      </c>
      <c r="L11" s="22">
        <v>-10.879062816765348</v>
      </c>
      <c r="M11" s="23">
        <v>-7.4891378583377213</v>
      </c>
      <c r="N11" s="23">
        <v>-2.2114652444697653</v>
      </c>
      <c r="O11" s="23">
        <v>-0.47764331381813668</v>
      </c>
      <c r="P11" s="23">
        <v>-0.10986297946651892</v>
      </c>
      <c r="Q11" s="23">
        <v>0.19131885521083272</v>
      </c>
      <c r="R11" s="23">
        <v>0.41401418748944779</v>
      </c>
      <c r="S11" s="25"/>
      <c r="U11" s="14"/>
      <c r="V11" s="14"/>
      <c r="W11" s="14"/>
      <c r="X11" s="14"/>
      <c r="Y11" s="14"/>
      <c r="Z11" s="14"/>
      <c r="AA11" s="14"/>
      <c r="AB11" s="14"/>
      <c r="AC11" s="14"/>
      <c r="AD11" s="14"/>
      <c r="AE11" s="14"/>
    </row>
    <row r="12" spans="2:31" ht="12" customHeight="1">
      <c r="B12" s="24" t="s">
        <v>39</v>
      </c>
      <c r="C12" s="186" t="s">
        <v>39</v>
      </c>
      <c r="D12" s="186" t="s">
        <v>544</v>
      </c>
      <c r="E12" s="19">
        <v>-3.0212521082521873</v>
      </c>
      <c r="F12" s="19">
        <v>-2.4667293382913527</v>
      </c>
      <c r="G12" s="19">
        <v>-1.9818960304254267</v>
      </c>
      <c r="H12" s="19">
        <v>-1.4750379040173229</v>
      </c>
      <c r="I12" s="19">
        <v>-0.92567899727498593</v>
      </c>
      <c r="J12" s="22">
        <v>-0.45854363212451693</v>
      </c>
      <c r="K12" s="19">
        <v>-0.62929412578438104</v>
      </c>
      <c r="L12" s="22">
        <v>-7.2019184250605663</v>
      </c>
      <c r="M12" s="23">
        <v>-7.671777637295575</v>
      </c>
      <c r="N12" s="23">
        <v>-3.3790778131565391</v>
      </c>
      <c r="O12" s="23">
        <v>-2.3536129449214709</v>
      </c>
      <c r="P12" s="23">
        <v>-1.9755094651670728</v>
      </c>
      <c r="Q12" s="23">
        <v>-1.6858201641042132</v>
      </c>
      <c r="R12" s="23">
        <v>-1.6184099516370214</v>
      </c>
      <c r="S12" s="25"/>
      <c r="U12" s="14"/>
      <c r="V12" s="14"/>
      <c r="W12" s="14"/>
      <c r="X12" s="14"/>
      <c r="Y12" s="14"/>
      <c r="Z12" s="14"/>
      <c r="AA12" s="14"/>
      <c r="AB12" s="14"/>
      <c r="AC12" s="14"/>
      <c r="AD12" s="14"/>
      <c r="AE12" s="14"/>
    </row>
    <row r="13" spans="2:31" ht="12" customHeight="1">
      <c r="B13" s="26" t="s">
        <v>9</v>
      </c>
      <c r="C13" s="186" t="s">
        <v>9</v>
      </c>
      <c r="D13" s="186" t="s">
        <v>9</v>
      </c>
      <c r="E13" s="19">
        <v>-4.0840945234459465</v>
      </c>
      <c r="F13" s="19">
        <v>-3.9046593464867088</v>
      </c>
      <c r="G13" s="19">
        <v>-3.6251746699465799</v>
      </c>
      <c r="H13" s="19">
        <v>-3.6372563983547948</v>
      </c>
      <c r="I13" s="19">
        <v>-2.9584170931926197</v>
      </c>
      <c r="J13" s="22">
        <v>-2.2889545408000487</v>
      </c>
      <c r="K13" s="19">
        <v>-3.0646507783158676</v>
      </c>
      <c r="L13" s="22">
        <v>-9.2059439132209508</v>
      </c>
      <c r="M13" s="23">
        <v>-8.9311018446024288</v>
      </c>
      <c r="N13" s="23">
        <v>-4.7285622652282262</v>
      </c>
      <c r="O13" s="23">
        <v>-3.9128697295864856</v>
      </c>
      <c r="P13" s="23">
        <v>-3.6221108545911327</v>
      </c>
      <c r="Q13" s="23">
        <v>-3.4333053690605388</v>
      </c>
      <c r="R13" s="23">
        <v>-3.4323151896647213</v>
      </c>
      <c r="S13" s="25"/>
      <c r="U13" s="14"/>
      <c r="V13" s="14"/>
      <c r="W13" s="14"/>
      <c r="X13" s="14"/>
      <c r="Y13" s="14"/>
      <c r="Z13" s="14"/>
      <c r="AA13" s="14"/>
      <c r="AB13" s="14"/>
      <c r="AC13" s="14"/>
      <c r="AD13" s="14"/>
      <c r="AE13" s="14"/>
    </row>
    <row r="14" spans="2:31" ht="12" customHeight="1">
      <c r="B14" s="26" t="s">
        <v>10</v>
      </c>
      <c r="C14" s="186" t="s">
        <v>10</v>
      </c>
      <c r="D14" s="186" t="s">
        <v>10</v>
      </c>
      <c r="E14" s="19">
        <v>3.998079214612197E-2</v>
      </c>
      <c r="F14" s="19">
        <v>0.57955271347222648</v>
      </c>
      <c r="G14" s="19">
        <v>0.96055092558935684</v>
      </c>
      <c r="H14" s="19">
        <v>1.1603514167044158</v>
      </c>
      <c r="I14" s="19">
        <v>1.3360839383440051</v>
      </c>
      <c r="J14" s="22">
        <v>1.913321812664422</v>
      </c>
      <c r="K14" s="19">
        <v>1.4711733628917327</v>
      </c>
      <c r="L14" s="22">
        <v>-4.3130931594388811</v>
      </c>
      <c r="M14" s="23">
        <v>-6.8410234189280095</v>
      </c>
      <c r="N14" s="23">
        <v>-1.7727124063684152</v>
      </c>
      <c r="O14" s="23">
        <v>-0.36338183229869925</v>
      </c>
      <c r="P14" s="23">
        <v>-1.0707919556430492E-2</v>
      </c>
      <c r="Q14" s="23">
        <v>0.51075049284528873</v>
      </c>
      <c r="R14" s="23">
        <v>0.51211345359792204</v>
      </c>
      <c r="S14" s="25"/>
      <c r="U14" s="14"/>
      <c r="V14" s="14"/>
      <c r="W14" s="14"/>
      <c r="X14" s="14"/>
      <c r="Y14" s="14"/>
      <c r="Z14" s="14"/>
      <c r="AA14" s="14"/>
      <c r="AB14" s="14"/>
      <c r="AC14" s="14"/>
      <c r="AD14" s="14"/>
      <c r="AE14" s="14"/>
    </row>
    <row r="15" spans="2:31" ht="12" customHeight="1">
      <c r="B15" s="26" t="s">
        <v>14</v>
      </c>
      <c r="C15" s="186" t="s">
        <v>14</v>
      </c>
      <c r="D15" s="186" t="s">
        <v>14</v>
      </c>
      <c r="E15" s="19">
        <v>-2.8542551542396528</v>
      </c>
      <c r="F15" s="19">
        <v>-2.9543949082158969</v>
      </c>
      <c r="G15" s="19">
        <v>-2.5522017935729795</v>
      </c>
      <c r="H15" s="19">
        <v>-2.4038986028316058</v>
      </c>
      <c r="I15" s="19">
        <v>-2.4185286938275117</v>
      </c>
      <c r="J15" s="22">
        <v>-2.1804437429934871</v>
      </c>
      <c r="K15" s="19">
        <v>-1.5578952305546467</v>
      </c>
      <c r="L15" s="22">
        <v>-9.4974857637616967</v>
      </c>
      <c r="M15" s="23">
        <v>-10.242930771814997</v>
      </c>
      <c r="N15" s="23">
        <v>-4.6772341603170293</v>
      </c>
      <c r="O15" s="23">
        <v>-3.4949593595868698</v>
      </c>
      <c r="P15" s="23">
        <v>-2.9463148645511068</v>
      </c>
      <c r="Q15" s="23">
        <v>-2.6493971528170177</v>
      </c>
      <c r="R15" s="23">
        <v>-2.3765308558504876</v>
      </c>
      <c r="S15" s="25"/>
      <c r="U15" s="14"/>
      <c r="V15" s="14"/>
      <c r="W15" s="14"/>
      <c r="X15" s="14"/>
      <c r="Y15" s="14"/>
      <c r="Z15" s="14"/>
      <c r="AA15" s="14"/>
      <c r="AB15" s="14"/>
      <c r="AC15" s="14"/>
      <c r="AD15" s="14"/>
      <c r="AE15" s="14"/>
    </row>
    <row r="16" spans="2:31" ht="12" customHeight="1">
      <c r="B16" s="26" t="s">
        <v>112</v>
      </c>
      <c r="C16" s="186" t="s">
        <v>24</v>
      </c>
      <c r="D16" s="186" t="s">
        <v>24</v>
      </c>
      <c r="E16" s="19">
        <v>-7.0359328386001634</v>
      </c>
      <c r="F16" s="19">
        <v>-5.9153734215110481</v>
      </c>
      <c r="G16" s="19">
        <v>-5.1769225772325278</v>
      </c>
      <c r="H16" s="19">
        <v>-4.3051964375493785</v>
      </c>
      <c r="I16" s="19">
        <v>-3.0242704199361889</v>
      </c>
      <c r="J16" s="22">
        <v>-2.4849180434137619</v>
      </c>
      <c r="K16" s="19">
        <v>-2.8638473129080864</v>
      </c>
      <c r="L16" s="22">
        <v>-10.96949234723891</v>
      </c>
      <c r="M16" s="23">
        <v>-8.6290973080988813</v>
      </c>
      <c r="N16" s="23">
        <v>-5.0204623333612641</v>
      </c>
      <c r="O16" s="23">
        <v>-4.439616434856724</v>
      </c>
      <c r="P16" s="23">
        <v>-4.2351157609462531</v>
      </c>
      <c r="Q16" s="23">
        <v>-4.247413503276813</v>
      </c>
      <c r="R16" s="23">
        <v>-4.2660845604351714</v>
      </c>
      <c r="S16" s="25"/>
      <c r="U16" s="14"/>
      <c r="V16" s="14"/>
      <c r="W16" s="14"/>
      <c r="X16" s="14"/>
      <c r="Y16" s="14"/>
      <c r="Z16" s="14"/>
      <c r="AA16" s="14"/>
      <c r="AB16" s="14"/>
      <c r="AC16" s="14"/>
      <c r="AD16" s="14"/>
      <c r="AE16" s="14"/>
    </row>
    <row r="17" spans="2:31" ht="12" customHeight="1">
      <c r="B17" s="24" t="s">
        <v>289</v>
      </c>
      <c r="C17" s="186" t="s">
        <v>15</v>
      </c>
      <c r="D17" s="186" t="s">
        <v>15</v>
      </c>
      <c r="E17" s="19">
        <v>-7.8923044321158651</v>
      </c>
      <c r="F17" s="19">
        <v>-5.8840491269365671</v>
      </c>
      <c r="G17" s="19">
        <v>-3.9426071631758908</v>
      </c>
      <c r="H17" s="19">
        <v>-3.8433248598457723</v>
      </c>
      <c r="I17" s="19">
        <v>-3.3168858360469593</v>
      </c>
      <c r="J17" s="22">
        <v>-2.6966523645893412</v>
      </c>
      <c r="K17" s="19">
        <v>-3.1137120681281809</v>
      </c>
      <c r="L17" s="22">
        <v>-10.280955376690239</v>
      </c>
      <c r="M17" s="23">
        <v>-8.9999818146249542</v>
      </c>
      <c r="N17" s="23">
        <v>-3.8603446571214937</v>
      </c>
      <c r="O17" s="23">
        <v>-2.1421352223038368</v>
      </c>
      <c r="P17" s="23">
        <v>-2.0556619765317339</v>
      </c>
      <c r="Q17" s="23">
        <v>-2.0789135725630294</v>
      </c>
      <c r="R17" s="23">
        <v>-2.1596657255343699</v>
      </c>
      <c r="S17" s="25"/>
      <c r="U17" s="14"/>
      <c r="V17" s="14"/>
      <c r="W17" s="14"/>
      <c r="X17" s="14"/>
      <c r="Y17" s="14"/>
      <c r="Z17" s="14"/>
      <c r="AA17" s="14"/>
      <c r="AB17" s="14"/>
      <c r="AC17" s="14"/>
      <c r="AD17" s="14"/>
      <c r="AE17" s="14"/>
    </row>
    <row r="18" spans="2:31" ht="12" customHeight="1">
      <c r="B18" s="24" t="s">
        <v>27</v>
      </c>
      <c r="C18" s="186" t="s">
        <v>27</v>
      </c>
      <c r="D18" s="186" t="s">
        <v>27</v>
      </c>
      <c r="E18" s="19">
        <v>-5.5026129899075231</v>
      </c>
      <c r="F18" s="19">
        <v>-5.5316992734330714</v>
      </c>
      <c r="G18" s="19">
        <v>-4.543297418631921</v>
      </c>
      <c r="H18" s="19">
        <v>-3.2750592566746479</v>
      </c>
      <c r="I18" s="19">
        <v>-2.4177320004234426</v>
      </c>
      <c r="J18" s="22">
        <v>-2.2250526661786019</v>
      </c>
      <c r="K18" s="19">
        <v>-2.3114000430032111</v>
      </c>
      <c r="L18" s="22">
        <v>-12.528272441938809</v>
      </c>
      <c r="M18" s="23">
        <v>-11.894348145400373</v>
      </c>
      <c r="N18" s="23">
        <v>-5.5621199292521339</v>
      </c>
      <c r="O18" s="23">
        <v>-3.6108316513348235</v>
      </c>
      <c r="P18" s="23">
        <v>-3.187123473422425</v>
      </c>
      <c r="Q18" s="23">
        <v>-3.1156059858208458</v>
      </c>
      <c r="R18" s="23">
        <v>-2.9244714742524667</v>
      </c>
      <c r="S18" s="25"/>
      <c r="U18" s="14"/>
      <c r="V18" s="14"/>
      <c r="W18" s="14"/>
      <c r="X18" s="14"/>
      <c r="Y18" s="14"/>
      <c r="Z18" s="14"/>
      <c r="AA18" s="14"/>
      <c r="AB18" s="14"/>
      <c r="AC18" s="14"/>
      <c r="AD18" s="14"/>
      <c r="AE18" s="14"/>
    </row>
    <row r="19" spans="2:31" ht="12" customHeight="1">
      <c r="B19" s="24" t="s">
        <v>193</v>
      </c>
      <c r="C19" s="186" t="s">
        <v>28</v>
      </c>
      <c r="D19" s="186" t="s">
        <v>28</v>
      </c>
      <c r="E19" s="19">
        <v>-4.5475406283535369</v>
      </c>
      <c r="F19" s="19">
        <v>-4.049083582255383</v>
      </c>
      <c r="G19" s="19">
        <v>-3.531942859575333</v>
      </c>
      <c r="H19" s="19">
        <v>-4.3361351370145114</v>
      </c>
      <c r="I19" s="19">
        <v>-4.6260207781207283</v>
      </c>
      <c r="J19" s="22">
        <v>-5.4386463780895058</v>
      </c>
      <c r="K19" s="19">
        <v>-5.7282646940475193</v>
      </c>
      <c r="L19" s="22">
        <v>-14.854284175889919</v>
      </c>
      <c r="M19" s="23">
        <v>-10.822617207508417</v>
      </c>
      <c r="N19" s="23">
        <v>-6.8873490798772989</v>
      </c>
      <c r="O19" s="23">
        <v>-5.7158715634004835</v>
      </c>
      <c r="P19" s="23">
        <v>-5.1964142853830486</v>
      </c>
      <c r="Q19" s="23">
        <v>-5.2934923248348147</v>
      </c>
      <c r="R19" s="23">
        <v>-5.3180099520328392</v>
      </c>
      <c r="S19" s="25"/>
      <c r="U19" s="14"/>
      <c r="V19" s="14"/>
      <c r="W19" s="14"/>
      <c r="X19" s="14"/>
      <c r="Y19" s="14"/>
      <c r="Z19" s="14"/>
      <c r="AA19" s="14"/>
      <c r="AB19" s="14"/>
      <c r="AC19" s="14"/>
      <c r="AD19" s="14"/>
      <c r="AE19" s="14"/>
    </row>
    <row r="20" spans="2:31" ht="12" customHeight="1">
      <c r="B20" s="24" t="s">
        <v>43</v>
      </c>
      <c r="C20" s="187" t="s">
        <v>545</v>
      </c>
      <c r="D20" s="187" t="s">
        <v>545</v>
      </c>
      <c r="E20" s="19">
        <v>0.10447876373374196</v>
      </c>
      <c r="F20" s="19">
        <v>0.11360248176472469</v>
      </c>
      <c r="G20" s="19">
        <v>-3.7239436609454869E-2</v>
      </c>
      <c r="H20" s="19">
        <v>0.51097764842881033</v>
      </c>
      <c r="I20" s="19">
        <v>1.1955168156517226</v>
      </c>
      <c r="J20" s="22">
        <v>1.153314148185109</v>
      </c>
      <c r="K20" s="19">
        <v>-0.16970678294352348</v>
      </c>
      <c r="L20" s="22">
        <v>-5.1942727433935794</v>
      </c>
      <c r="M20" s="23">
        <v>-4.158402802618034</v>
      </c>
      <c r="N20" s="23">
        <v>-2.2889620976292302</v>
      </c>
      <c r="O20" s="23">
        <v>-1.3513300994623374</v>
      </c>
      <c r="P20" s="23">
        <v>-0.95190955891641071</v>
      </c>
      <c r="Q20" s="23">
        <v>-0.73383859744688917</v>
      </c>
      <c r="R20" s="23">
        <v>-0.55553760839153277</v>
      </c>
      <c r="S20" s="25"/>
      <c r="U20" s="14"/>
      <c r="V20" s="14"/>
      <c r="W20" s="14"/>
      <c r="X20" s="14"/>
      <c r="Y20" s="14"/>
      <c r="Z20" s="14"/>
      <c r="AA20" s="14"/>
      <c r="AB20" s="14"/>
      <c r="AC20" s="14"/>
      <c r="AD20" s="14"/>
      <c r="AE20" s="14"/>
    </row>
    <row r="21" spans="2:31" ht="12" customHeight="1" collapsed="1">
      <c r="B21" s="27" t="s">
        <v>458</v>
      </c>
      <c r="C21" s="186" t="s">
        <v>150</v>
      </c>
      <c r="D21" s="186" t="s">
        <v>150</v>
      </c>
      <c r="E21" s="16">
        <v>-1.5796350054902994</v>
      </c>
      <c r="F21" s="16">
        <v>-2.4813985323597891</v>
      </c>
      <c r="G21" s="16">
        <v>-4.2990834151588784</v>
      </c>
      <c r="H21" s="16">
        <v>-4.7785022334381084</v>
      </c>
      <c r="I21" s="16">
        <v>-4.0774410066297202</v>
      </c>
      <c r="J21" s="17">
        <v>-3.7103436377096357</v>
      </c>
      <c r="K21" s="16">
        <v>-4.6764241001431737</v>
      </c>
      <c r="L21" s="17">
        <v>-9.5505429343772228</v>
      </c>
      <c r="M21" s="18">
        <v>-6.645435119177951</v>
      </c>
      <c r="N21" s="18">
        <v>-5.7937720242054986</v>
      </c>
      <c r="O21" s="18">
        <v>-5.1841932403261639</v>
      </c>
      <c r="P21" s="18">
        <v>-4.7940677358215442</v>
      </c>
      <c r="Q21" s="18">
        <v>-4.4211452653843768</v>
      </c>
      <c r="R21" s="18">
        <v>-4.1310505596425653</v>
      </c>
      <c r="S21" s="25"/>
      <c r="U21" s="14"/>
      <c r="V21" s="14"/>
      <c r="W21" s="14"/>
      <c r="X21" s="14"/>
      <c r="Y21" s="14"/>
      <c r="Z21" s="14"/>
      <c r="AA21" s="14"/>
      <c r="AB21" s="14"/>
      <c r="AC21" s="14"/>
      <c r="AD21" s="14"/>
      <c r="AE21" s="14"/>
    </row>
    <row r="22" spans="2:31" ht="12" hidden="1" customHeight="1" outlineLevel="1">
      <c r="B22" s="28" t="s">
        <v>155</v>
      </c>
      <c r="C22" s="186" t="s">
        <v>155</v>
      </c>
      <c r="D22" s="186" t="s">
        <v>155</v>
      </c>
      <c r="E22" s="19">
        <v>-1.8206491191631826</v>
      </c>
      <c r="F22" s="19">
        <v>-2.5781920953635904</v>
      </c>
      <c r="G22" s="19">
        <v>-4.4458903028815948</v>
      </c>
      <c r="H22" s="19">
        <v>-4.8610357243972251</v>
      </c>
      <c r="I22" s="19">
        <v>-4.2886529318956885</v>
      </c>
      <c r="J22" s="22">
        <v>-4.2979311976783965</v>
      </c>
      <c r="K22" s="19">
        <v>-5.3587646541794856</v>
      </c>
      <c r="L22" s="22">
        <v>-10.320003900039165</v>
      </c>
      <c r="M22" s="23">
        <v>-7.0120685281138044</v>
      </c>
      <c r="N22" s="23">
        <v>-6.3338876064111949</v>
      </c>
      <c r="O22" s="23">
        <v>-5.6797143296817234</v>
      </c>
      <c r="P22" s="23">
        <v>-5.2164784985352926</v>
      </c>
      <c r="Q22" s="23">
        <v>-4.7808704478910471</v>
      </c>
      <c r="R22" s="23">
        <v>-4.446778431192083</v>
      </c>
      <c r="S22" s="25"/>
      <c r="U22" s="14"/>
      <c r="V22" s="14"/>
      <c r="W22" s="14"/>
      <c r="X22" s="14"/>
      <c r="Y22" s="14"/>
      <c r="Z22" s="14"/>
      <c r="AA22" s="14"/>
      <c r="AB22" s="14"/>
      <c r="AC22" s="14"/>
      <c r="AD22" s="14"/>
      <c r="AE22" s="14"/>
    </row>
    <row r="23" spans="2:31" ht="12" customHeight="1">
      <c r="B23" s="188" t="s">
        <v>546</v>
      </c>
      <c r="C23" s="189" t="s">
        <v>547</v>
      </c>
      <c r="D23" s="189" t="s">
        <v>547</v>
      </c>
      <c r="E23" s="19">
        <v>-2.3451134085575212</v>
      </c>
      <c r="F23" s="19">
        <v>-2.727504335504515</v>
      </c>
      <c r="G23" s="19">
        <v>-4.1140963610127876</v>
      </c>
      <c r="H23" s="19">
        <v>-4.4109294735332174</v>
      </c>
      <c r="I23" s="19">
        <v>-4.0172768823574181</v>
      </c>
      <c r="J23" s="22">
        <v>-3.8931623498965573</v>
      </c>
      <c r="K23" s="19">
        <v>-4.8694541404046658</v>
      </c>
      <c r="L23" s="22">
        <v>-9.689839999175323</v>
      </c>
      <c r="M23" s="23">
        <v>-6.8932800319816954</v>
      </c>
      <c r="N23" s="23">
        <v>-6.0209142866315011</v>
      </c>
      <c r="O23" s="23">
        <v>-5.3489519472189899</v>
      </c>
      <c r="P23" s="23">
        <v>-4.9107706207917978</v>
      </c>
      <c r="Q23" s="23">
        <v>-4.5066041818396876</v>
      </c>
      <c r="R23" s="23">
        <v>-4.2034946907881601</v>
      </c>
      <c r="S23" s="25"/>
      <c r="U23" s="14"/>
      <c r="V23" s="14"/>
      <c r="W23" s="14"/>
      <c r="X23" s="14"/>
      <c r="Y23" s="14"/>
      <c r="Z23" s="14"/>
      <c r="AA23" s="14"/>
      <c r="AB23" s="14"/>
      <c r="AC23" s="14"/>
      <c r="AD23" s="14"/>
      <c r="AE23" s="14"/>
    </row>
    <row r="24" spans="2:31" ht="12" customHeight="1">
      <c r="B24" s="29" t="s">
        <v>44</v>
      </c>
      <c r="C24" s="189" t="s">
        <v>441</v>
      </c>
      <c r="D24" s="189" t="s">
        <v>441</v>
      </c>
      <c r="E24" s="19">
        <v>-1.7810922078210196</v>
      </c>
      <c r="F24" s="19">
        <v>-1.8555307022525322</v>
      </c>
      <c r="G24" s="19">
        <v>-3.2778642483046512</v>
      </c>
      <c r="H24" s="19">
        <v>-3.9617732053746284</v>
      </c>
      <c r="I24" s="19">
        <v>-3.9554938958372543</v>
      </c>
      <c r="J24" s="22">
        <v>-4.5167127855650984</v>
      </c>
      <c r="K24" s="19">
        <v>-5.9428609116409516</v>
      </c>
      <c r="L24" s="22">
        <v>-10.754023071637695</v>
      </c>
      <c r="M24" s="23">
        <v>-7.929117142027601</v>
      </c>
      <c r="N24" s="23">
        <v>-6.9825805087614974</v>
      </c>
      <c r="O24" s="23">
        <v>-6.2494351378699218</v>
      </c>
      <c r="P24" s="23">
        <v>-5.7339496010093063</v>
      </c>
      <c r="Q24" s="23">
        <v>-5.2009585139353947</v>
      </c>
      <c r="R24" s="23">
        <v>-4.7924013872057643</v>
      </c>
      <c r="S24" s="25"/>
      <c r="U24" s="14"/>
      <c r="V24" s="14"/>
      <c r="W24" s="14"/>
      <c r="X24" s="14"/>
      <c r="Y24" s="14"/>
      <c r="Z24" s="14"/>
      <c r="AA24" s="14"/>
      <c r="AB24" s="14"/>
      <c r="AC24" s="14"/>
      <c r="AD24" s="14"/>
      <c r="AE24" s="14"/>
    </row>
    <row r="25" spans="2:31" ht="12" customHeight="1">
      <c r="B25" s="24" t="s">
        <v>45</v>
      </c>
      <c r="C25" s="186" t="s">
        <v>45</v>
      </c>
      <c r="D25" s="186" t="s">
        <v>45</v>
      </c>
      <c r="E25" s="19">
        <v>-0.83615536880387931</v>
      </c>
      <c r="F25" s="19">
        <v>-0.88528750753485119</v>
      </c>
      <c r="G25" s="19">
        <v>-2.7920979271203326</v>
      </c>
      <c r="H25" s="19">
        <v>-3.7030056009002728</v>
      </c>
      <c r="I25" s="19">
        <v>-3.8354199123738266</v>
      </c>
      <c r="J25" s="22">
        <v>-4.6548982746783727</v>
      </c>
      <c r="K25" s="19">
        <v>-6.3389833275250149</v>
      </c>
      <c r="L25" s="22">
        <v>-11.180332787285048</v>
      </c>
      <c r="M25" s="23">
        <v>-7.539408895798223</v>
      </c>
      <c r="N25" s="23">
        <v>-6.8319565556690165</v>
      </c>
      <c r="O25" s="23">
        <v>-6.1819213597990359</v>
      </c>
      <c r="P25" s="23">
        <v>-5.6113463686728497</v>
      </c>
      <c r="Q25" s="23">
        <v>-4.9784863315804406</v>
      </c>
      <c r="R25" s="23">
        <v>-4.5112097832061337</v>
      </c>
      <c r="S25" s="25"/>
      <c r="U25" s="14"/>
      <c r="V25" s="14"/>
      <c r="W25" s="14"/>
      <c r="X25" s="14"/>
      <c r="Y25" s="14"/>
      <c r="Z25" s="14"/>
      <c r="AA25" s="14"/>
      <c r="AB25" s="14"/>
      <c r="AC25" s="14"/>
      <c r="AD25" s="14"/>
      <c r="AE25" s="14"/>
    </row>
    <row r="26" spans="2:31" ht="12" customHeight="1">
      <c r="B26" s="24" t="s">
        <v>46</v>
      </c>
      <c r="C26" s="186" t="s">
        <v>46</v>
      </c>
      <c r="D26" s="186" t="s">
        <v>46</v>
      </c>
      <c r="E26" s="19">
        <v>-6.9996181962554926</v>
      </c>
      <c r="F26" s="19">
        <v>-7.0710685629405283</v>
      </c>
      <c r="G26" s="19">
        <v>-7.2050842042511292</v>
      </c>
      <c r="H26" s="19">
        <v>-7.1200097144993366</v>
      </c>
      <c r="I26" s="19">
        <v>-6.2272356940065681</v>
      </c>
      <c r="J26" s="22">
        <v>-6.3801060707594015</v>
      </c>
      <c r="K26" s="19">
        <v>-7.3912670341672966</v>
      </c>
      <c r="L26" s="22">
        <v>-12.780192819051772</v>
      </c>
      <c r="M26" s="23">
        <v>-11.268618710268385</v>
      </c>
      <c r="N26" s="23">
        <v>-9.7047200825669524</v>
      </c>
      <c r="O26" s="23">
        <v>-8.8078701284090748</v>
      </c>
      <c r="P26" s="23">
        <v>-8.3351477705967572</v>
      </c>
      <c r="Q26" s="23">
        <v>-8.0738194657912423</v>
      </c>
      <c r="R26" s="23">
        <v>-7.8050244970816847</v>
      </c>
      <c r="S26" s="25"/>
      <c r="U26" s="14"/>
      <c r="V26" s="14"/>
      <c r="W26" s="14"/>
      <c r="X26" s="14"/>
      <c r="Y26" s="14"/>
      <c r="Z26" s="14"/>
      <c r="AA26" s="14"/>
      <c r="AB26" s="14"/>
      <c r="AC26" s="14"/>
      <c r="AD26" s="14"/>
      <c r="AE26" s="14"/>
    </row>
    <row r="27" spans="2:31" ht="12" customHeight="1">
      <c r="B27" s="29" t="s">
        <v>47</v>
      </c>
      <c r="C27" s="189" t="s">
        <v>442</v>
      </c>
      <c r="D27" s="189" t="s">
        <v>442</v>
      </c>
      <c r="E27" s="19">
        <v>-1.5482222243665882</v>
      </c>
      <c r="F27" s="19">
        <v>-1.5329125871939544</v>
      </c>
      <c r="G27" s="19">
        <v>-2.6999270338622083</v>
      </c>
      <c r="H27" s="19">
        <v>-2.771134957392309</v>
      </c>
      <c r="I27" s="19">
        <v>-1.757902339773475</v>
      </c>
      <c r="J27" s="22">
        <v>0.30964743503958997</v>
      </c>
      <c r="K27" s="19">
        <v>-0.69901278660935473</v>
      </c>
      <c r="L27" s="22">
        <v>-5.5720568513887478</v>
      </c>
      <c r="M27" s="23">
        <v>-3.1799374475792352</v>
      </c>
      <c r="N27" s="23">
        <v>-2.3802920392021898</v>
      </c>
      <c r="O27" s="23">
        <v>-2.1234088516997471</v>
      </c>
      <c r="P27" s="23">
        <v>-2.1890045635757662</v>
      </c>
      <c r="Q27" s="23">
        <v>-2.3271119746816877</v>
      </c>
      <c r="R27" s="23">
        <v>-2.4825488724224667</v>
      </c>
      <c r="S27" s="25"/>
      <c r="U27" s="14"/>
      <c r="V27" s="14"/>
      <c r="W27" s="14"/>
      <c r="X27" s="14"/>
      <c r="Y27" s="14"/>
      <c r="Z27" s="14"/>
      <c r="AA27" s="14"/>
      <c r="AB27" s="14"/>
      <c r="AC27" s="14"/>
      <c r="AD27" s="14"/>
      <c r="AE27" s="14"/>
    </row>
    <row r="28" spans="2:31" ht="12" customHeight="1">
      <c r="B28" s="24" t="s">
        <v>389</v>
      </c>
      <c r="C28" s="186" t="s">
        <v>48</v>
      </c>
      <c r="D28" s="186" t="s">
        <v>48</v>
      </c>
      <c r="E28" s="19">
        <v>-1.162177876561709</v>
      </c>
      <c r="F28" s="19">
        <v>-1.0699563320750327</v>
      </c>
      <c r="G28" s="19">
        <v>-3.3864238067177461</v>
      </c>
      <c r="H28" s="19">
        <v>-3.670080744159101</v>
      </c>
      <c r="I28" s="19">
        <v>-1.4689251547453719</v>
      </c>
      <c r="J28" s="22">
        <v>2.9233246552118097</v>
      </c>
      <c r="K28" s="19">
        <v>1.9360932873990961</v>
      </c>
      <c r="L28" s="22">
        <v>-4.0145042597593683</v>
      </c>
      <c r="M28" s="23">
        <v>-0.56305778828317998</v>
      </c>
      <c r="N28" s="23">
        <v>2.0624911868717906E-2</v>
      </c>
      <c r="O28" s="23">
        <v>0.24855839210908467</v>
      </c>
      <c r="P28" s="23">
        <v>0.10612411008175128</v>
      </c>
      <c r="Q28" s="23">
        <v>-0.22042710092814058</v>
      </c>
      <c r="R28" s="23">
        <v>-0.50376914545118057</v>
      </c>
      <c r="S28" s="25"/>
      <c r="U28" s="14"/>
      <c r="V28" s="14"/>
      <c r="W28" s="14"/>
      <c r="X28" s="14"/>
      <c r="Y28" s="14"/>
      <c r="Z28" s="14"/>
      <c r="AA28" s="14"/>
      <c r="AB28" s="14"/>
      <c r="AC28" s="14"/>
      <c r="AD28" s="14"/>
      <c r="AE28" s="14"/>
    </row>
    <row r="29" spans="2:31" ht="12" customHeight="1">
      <c r="B29" s="29" t="s">
        <v>50</v>
      </c>
      <c r="C29" s="189" t="s">
        <v>443</v>
      </c>
      <c r="D29" s="189" t="s">
        <v>443</v>
      </c>
      <c r="E29" s="19">
        <v>-3.1424018437201777</v>
      </c>
      <c r="F29" s="19">
        <v>-4.9388018195383268</v>
      </c>
      <c r="G29" s="19">
        <v>-6.5597714669855751</v>
      </c>
      <c r="H29" s="19">
        <v>-5.9724122864537295</v>
      </c>
      <c r="I29" s="19">
        <v>-5.420148187149695</v>
      </c>
      <c r="J29" s="22">
        <v>-5.0488660521349011</v>
      </c>
      <c r="K29" s="19">
        <v>-4.088801564626543</v>
      </c>
      <c r="L29" s="22">
        <v>-8.7877892933965338</v>
      </c>
      <c r="M29" s="23">
        <v>-5.7159462532037368</v>
      </c>
      <c r="N29" s="23">
        <v>-4.9267723485340298</v>
      </c>
      <c r="O29" s="23">
        <v>-4.1643671203441635</v>
      </c>
      <c r="P29" s="23">
        <v>-3.5021903456389376</v>
      </c>
      <c r="Q29" s="23">
        <v>-3.1332267011369295</v>
      </c>
      <c r="R29" s="23">
        <v>-2.8895838897454045</v>
      </c>
      <c r="S29" s="25"/>
      <c r="U29" s="14"/>
      <c r="V29" s="14"/>
      <c r="W29" s="14"/>
      <c r="X29" s="14"/>
      <c r="Y29" s="14"/>
      <c r="Z29" s="14"/>
      <c r="AA29" s="14"/>
      <c r="AB29" s="14"/>
      <c r="AC29" s="14"/>
      <c r="AD29" s="14"/>
      <c r="AE29" s="14"/>
    </row>
    <row r="30" spans="2:31" ht="12" customHeight="1">
      <c r="B30" s="24" t="s">
        <v>51</v>
      </c>
      <c r="C30" s="186" t="s">
        <v>51</v>
      </c>
      <c r="D30" s="186" t="s">
        <v>51</v>
      </c>
      <c r="E30" s="19">
        <v>-2.9550042751220591</v>
      </c>
      <c r="F30" s="19">
        <v>-6.0210616666942958</v>
      </c>
      <c r="G30" s="19">
        <v>-10.252956240946476</v>
      </c>
      <c r="H30" s="19">
        <v>-8.9908410321627752</v>
      </c>
      <c r="I30" s="19">
        <v>-7.8575123650354639</v>
      </c>
      <c r="J30" s="22">
        <v>-7.1034186597073097</v>
      </c>
      <c r="K30" s="19">
        <v>-5.881325800714543</v>
      </c>
      <c r="L30" s="22">
        <v>-13.368296640429641</v>
      </c>
      <c r="M30" s="23">
        <v>-6.1589828675904474</v>
      </c>
      <c r="N30" s="23">
        <v>-7.4089194118210537</v>
      </c>
      <c r="O30" s="23">
        <v>-6.3958555390919729</v>
      </c>
      <c r="P30" s="23">
        <v>-5.4276218530517495</v>
      </c>
      <c r="Q30" s="23">
        <v>-4.8304128926034435</v>
      </c>
      <c r="R30" s="23">
        <v>-4.4302684958421494</v>
      </c>
      <c r="S30" s="25"/>
      <c r="U30" s="14"/>
      <c r="V30" s="14"/>
      <c r="W30" s="14"/>
      <c r="X30" s="14"/>
      <c r="Y30" s="14"/>
      <c r="Z30" s="14"/>
      <c r="AA30" s="14"/>
      <c r="AB30" s="14"/>
      <c r="AC30" s="14"/>
      <c r="AD30" s="14"/>
      <c r="AE30" s="14"/>
    </row>
    <row r="31" spans="2:31" ht="12" customHeight="1">
      <c r="B31" s="24" t="s">
        <v>52</v>
      </c>
      <c r="C31" s="186" t="s">
        <v>52</v>
      </c>
      <c r="D31" s="186" t="s">
        <v>52</v>
      </c>
      <c r="E31" s="19">
        <v>-3.7070507923675597</v>
      </c>
      <c r="F31" s="19">
        <v>-4.5346396524589467</v>
      </c>
      <c r="G31" s="19">
        <v>-3.9951950701275809</v>
      </c>
      <c r="H31" s="19">
        <v>-2.7652964494684573</v>
      </c>
      <c r="I31" s="19">
        <v>-1.0624301019614142</v>
      </c>
      <c r="J31" s="22">
        <v>-2.1978848218253537</v>
      </c>
      <c r="K31" s="19">
        <v>-2.3278794738733635</v>
      </c>
      <c r="L31" s="22">
        <v>-4.4784471044837977</v>
      </c>
      <c r="M31" s="23">
        <v>-4.2493813947952361</v>
      </c>
      <c r="N31" s="23">
        <v>-3.5428135854459586</v>
      </c>
      <c r="O31" s="23">
        <v>-3.2126182848918083</v>
      </c>
      <c r="P31" s="23">
        <v>-2.9074051369607123</v>
      </c>
      <c r="Q31" s="23">
        <v>-2.8234665000466603</v>
      </c>
      <c r="R31" s="23">
        <v>-2.8182556500453435</v>
      </c>
      <c r="S31" s="25"/>
      <c r="U31" s="14"/>
      <c r="V31" s="14"/>
      <c r="W31" s="14"/>
      <c r="X31" s="14"/>
      <c r="Y31" s="14"/>
      <c r="Z31" s="14"/>
      <c r="AA31" s="14"/>
      <c r="AB31" s="14"/>
      <c r="AC31" s="14"/>
      <c r="AD31" s="14"/>
      <c r="AE31" s="14"/>
    </row>
    <row r="32" spans="2:31" ht="12" customHeight="1">
      <c r="B32" s="29" t="s">
        <v>379</v>
      </c>
      <c r="C32" s="189" t="s">
        <v>548</v>
      </c>
      <c r="D32" s="189" t="s">
        <v>548</v>
      </c>
      <c r="E32" s="19">
        <v>3.0891605642339171</v>
      </c>
      <c r="F32" s="19">
        <v>-1.6972182763522627</v>
      </c>
      <c r="G32" s="19">
        <v>-7.7512209748539238</v>
      </c>
      <c r="H32" s="19">
        <v>-10.071394965018689</v>
      </c>
      <c r="I32" s="19">
        <v>-5.2589618104361788</v>
      </c>
      <c r="J32" s="22">
        <v>-1.7890569547841249</v>
      </c>
      <c r="K32" s="19">
        <v>-2.8613894628908469</v>
      </c>
      <c r="L32" s="22">
        <v>-8.2011024600594116</v>
      </c>
      <c r="M32" s="23">
        <v>-4.2946619331594293</v>
      </c>
      <c r="N32" s="23">
        <v>-3.723821352228899</v>
      </c>
      <c r="O32" s="23">
        <v>-3.6700894214891031</v>
      </c>
      <c r="P32" s="23">
        <v>-3.7477165338024632</v>
      </c>
      <c r="Q32" s="23">
        <v>-3.664338492934943</v>
      </c>
      <c r="R32" s="23">
        <v>-3.4497213759989016</v>
      </c>
      <c r="S32" s="30"/>
      <c r="U32" s="14"/>
      <c r="V32" s="14"/>
      <c r="W32" s="14"/>
      <c r="X32" s="14"/>
      <c r="Y32" s="14"/>
      <c r="Z32" s="14"/>
      <c r="AA32" s="14"/>
      <c r="AB32" s="14"/>
      <c r="AC32" s="14"/>
      <c r="AD32" s="14"/>
      <c r="AE32" s="14"/>
    </row>
    <row r="33" spans="1:31" ht="12" customHeight="1">
      <c r="B33" s="31" t="s">
        <v>31</v>
      </c>
      <c r="C33" s="189" t="s">
        <v>31</v>
      </c>
      <c r="D33" s="189" t="s">
        <v>31</v>
      </c>
      <c r="E33" s="19">
        <v>5.638506160519956</v>
      </c>
      <c r="F33" s="19">
        <v>-3.5419914720302472</v>
      </c>
      <c r="G33" s="19">
        <v>-15.838432484360181</v>
      </c>
      <c r="H33" s="19">
        <v>-17.203488406290081</v>
      </c>
      <c r="I33" s="19">
        <v>-9.2361200666563654</v>
      </c>
      <c r="J33" s="22">
        <v>-5.8705701183064818</v>
      </c>
      <c r="K33" s="19">
        <v>-4.452479533390906</v>
      </c>
      <c r="L33" s="22">
        <v>-11.308556509361207</v>
      </c>
      <c r="M33" s="23">
        <v>-3.0533166275970332</v>
      </c>
      <c r="N33" s="23">
        <v>-1.7690993089457425</v>
      </c>
      <c r="O33" s="23">
        <v>-1.4412652676407547</v>
      </c>
      <c r="P33" s="23">
        <v>-1.0513227798335236</v>
      </c>
      <c r="Q33" s="23">
        <v>-0.56840945010907706</v>
      </c>
      <c r="R33" s="23">
        <v>7.4741571394919257E-2</v>
      </c>
      <c r="S33" s="30"/>
      <c r="U33" s="14"/>
      <c r="V33" s="14"/>
      <c r="W33" s="14"/>
      <c r="X33" s="14"/>
      <c r="Y33" s="14"/>
      <c r="Z33" s="14"/>
      <c r="AA33" s="14"/>
      <c r="AB33" s="14"/>
      <c r="AC33" s="14"/>
      <c r="AD33" s="14"/>
      <c r="AE33" s="14"/>
    </row>
    <row r="34" spans="1:31" ht="12" customHeight="1">
      <c r="B34" s="29" t="s">
        <v>53</v>
      </c>
      <c r="C34" s="186" t="s">
        <v>53</v>
      </c>
      <c r="D34" s="186" t="s">
        <v>53</v>
      </c>
      <c r="E34" s="19">
        <v>-3.9051155412536018</v>
      </c>
      <c r="F34" s="19">
        <v>-3.9242731291552237</v>
      </c>
      <c r="G34" s="19">
        <v>-4.3739942475978406</v>
      </c>
      <c r="H34" s="19">
        <v>-3.7249932863190796</v>
      </c>
      <c r="I34" s="19">
        <v>-4.0158349289277773</v>
      </c>
      <c r="J34" s="22">
        <v>-3.7483208824437333</v>
      </c>
      <c r="K34" s="19">
        <v>-4.7739412107815227</v>
      </c>
      <c r="L34" s="22">
        <v>-10.813730257010032</v>
      </c>
      <c r="M34" s="23">
        <v>-8.4414084484656975</v>
      </c>
      <c r="N34" s="23">
        <v>-6.9889300045225147</v>
      </c>
      <c r="O34" s="23">
        <v>-6.3524199643693198</v>
      </c>
      <c r="P34" s="23">
        <v>-6.2375906435277244</v>
      </c>
      <c r="Q34" s="23">
        <v>-6.4671546166871972</v>
      </c>
      <c r="R34" s="23">
        <v>-6.7629882177414693</v>
      </c>
      <c r="S34" s="25"/>
      <c r="U34" s="14"/>
      <c r="V34" s="14"/>
      <c r="W34" s="14"/>
      <c r="X34" s="14"/>
      <c r="Y34" s="14"/>
      <c r="Z34" s="14"/>
      <c r="AA34" s="14"/>
      <c r="AB34" s="14"/>
      <c r="AC34" s="14"/>
      <c r="AD34" s="14"/>
      <c r="AE34" s="14"/>
    </row>
    <row r="35" spans="1:31" ht="12" customHeight="1" collapsed="1">
      <c r="B35" s="20" t="s">
        <v>151</v>
      </c>
      <c r="C35" s="190" t="s">
        <v>151</v>
      </c>
      <c r="D35" s="190" t="s">
        <v>151</v>
      </c>
      <c r="E35" s="16">
        <v>-3.3554882483683954</v>
      </c>
      <c r="F35" s="16">
        <v>-3.2325860716214079</v>
      </c>
      <c r="G35" s="16">
        <v>-3.9459145841314824</v>
      </c>
      <c r="H35" s="16">
        <v>-3.7838243828100921</v>
      </c>
      <c r="I35" s="16">
        <v>-3.5603438150275957</v>
      </c>
      <c r="J35" s="17">
        <v>-3.3702019839856248</v>
      </c>
      <c r="K35" s="16">
        <v>-3.8907812306188063</v>
      </c>
      <c r="L35" s="17">
        <v>-5.1976973026359925</v>
      </c>
      <c r="M35" s="18">
        <v>-5.4103215280891526</v>
      </c>
      <c r="N35" s="18">
        <v>-5.0406093249156525</v>
      </c>
      <c r="O35" s="18">
        <v>-4.5106776412172023</v>
      </c>
      <c r="P35" s="18">
        <v>-4.2761489618328836</v>
      </c>
      <c r="Q35" s="18">
        <v>-4.0903056717616977</v>
      </c>
      <c r="R35" s="18">
        <v>-3.9482869058843035</v>
      </c>
      <c r="S35" s="25"/>
      <c r="U35" s="14"/>
      <c r="V35" s="14"/>
      <c r="W35" s="14"/>
      <c r="X35" s="14"/>
      <c r="Y35" s="14"/>
      <c r="Z35" s="14"/>
      <c r="AA35" s="14"/>
      <c r="AB35" s="14"/>
      <c r="AC35" s="14"/>
      <c r="AD35" s="14"/>
      <c r="AE35" s="14"/>
    </row>
    <row r="36" spans="1:31" ht="12" customHeight="1">
      <c r="B36" s="158" t="s">
        <v>98</v>
      </c>
      <c r="C36" s="159" t="s">
        <v>98</v>
      </c>
      <c r="D36" s="159" t="s">
        <v>98</v>
      </c>
      <c r="E36" s="19">
        <v>-5.0891756944428934</v>
      </c>
      <c r="F36" s="19">
        <v>-6.6502160493550111</v>
      </c>
      <c r="G36" s="19">
        <v>-7.3839560076325057</v>
      </c>
      <c r="H36" s="19">
        <v>-7.8306770273225688</v>
      </c>
      <c r="I36" s="19">
        <v>-7.5424832775760562</v>
      </c>
      <c r="J36" s="22">
        <v>-7.0222082078389789</v>
      </c>
      <c r="K36" s="19">
        <v>-7.3456146369936439</v>
      </c>
      <c r="L36" s="22">
        <v>-8.0547796991472147</v>
      </c>
      <c r="M36" s="23">
        <v>-8.010428458815543</v>
      </c>
      <c r="N36" s="23">
        <v>-6.6662727140781906</v>
      </c>
      <c r="O36" s="23">
        <v>-4.9498764931195547</v>
      </c>
      <c r="P36" s="23">
        <v>-3.953809540598284</v>
      </c>
      <c r="Q36" s="23">
        <v>-3.1852669732403998</v>
      </c>
      <c r="R36" s="23">
        <v>-2.4848344290351654</v>
      </c>
      <c r="S36" s="25"/>
      <c r="U36" s="14"/>
      <c r="V36" s="14"/>
      <c r="W36" s="14"/>
      <c r="X36" s="14"/>
      <c r="Y36" s="14"/>
      <c r="Z36" s="14"/>
      <c r="AA36" s="14"/>
      <c r="AB36" s="14"/>
      <c r="AC36" s="14"/>
      <c r="AD36" s="14"/>
      <c r="AE36" s="14"/>
    </row>
    <row r="37" spans="1:31" ht="12" customHeight="1">
      <c r="B37" s="191" t="s">
        <v>128</v>
      </c>
      <c r="C37" s="190" t="s">
        <v>128</v>
      </c>
      <c r="D37" s="190" t="s">
        <v>128</v>
      </c>
      <c r="E37" s="19">
        <v>-2.6631661109482287</v>
      </c>
      <c r="F37" s="19">
        <v>-2.4274386518926634</v>
      </c>
      <c r="G37" s="19">
        <v>-3.7996188144426428</v>
      </c>
      <c r="H37" s="19">
        <v>-4.6448734792196404</v>
      </c>
      <c r="I37" s="19">
        <v>-5.4148918598885833</v>
      </c>
      <c r="J37" s="22">
        <v>-4.3149826606280133</v>
      </c>
      <c r="K37" s="19">
        <v>-4.6903967600143117</v>
      </c>
      <c r="L37" s="22">
        <v>-5.7807227146257443</v>
      </c>
      <c r="M37" s="23">
        <v>-6.1081074045610801</v>
      </c>
      <c r="N37" s="23">
        <v>-5.9629037458222589</v>
      </c>
      <c r="O37" s="23">
        <v>-5.5036832231938622</v>
      </c>
      <c r="P37" s="23">
        <v>-5.5692949114489609</v>
      </c>
      <c r="Q37" s="23">
        <v>-5.9355186714442416</v>
      </c>
      <c r="R37" s="23">
        <v>-6.083641538642615</v>
      </c>
      <c r="S37" s="25"/>
      <c r="U37" s="14"/>
      <c r="V37" s="14"/>
      <c r="W37" s="14"/>
      <c r="X37" s="14"/>
      <c r="Y37" s="14"/>
      <c r="Z37" s="14"/>
      <c r="AA37" s="14"/>
      <c r="AB37" s="14"/>
      <c r="AC37" s="14"/>
      <c r="AD37" s="14"/>
      <c r="AE37" s="14"/>
    </row>
    <row r="38" spans="1:31" ht="12" customHeight="1">
      <c r="B38" s="191" t="s">
        <v>131</v>
      </c>
      <c r="C38" s="159" t="s">
        <v>131</v>
      </c>
      <c r="D38" s="159" t="s">
        <v>131</v>
      </c>
      <c r="E38" s="19">
        <v>-5.9640257977573485</v>
      </c>
      <c r="F38" s="19">
        <v>-5.0166889960786394</v>
      </c>
      <c r="G38" s="19">
        <v>-4.9832236829024028</v>
      </c>
      <c r="H38" s="19">
        <v>-3.163970781591563</v>
      </c>
      <c r="I38" s="19">
        <v>-1.9640065867094252</v>
      </c>
      <c r="J38" s="22">
        <v>-1.025698288353633</v>
      </c>
      <c r="K38" s="19">
        <v>-3.310928557257081</v>
      </c>
      <c r="L38" s="22">
        <v>-3.9089433952608084</v>
      </c>
      <c r="M38" s="23">
        <v>-4.7228245869563041</v>
      </c>
      <c r="N38" s="23">
        <v>-4.6795878009827003</v>
      </c>
      <c r="O38" s="23">
        <v>-4.4584625199489842</v>
      </c>
      <c r="P38" s="23">
        <v>-4.2192903176528223</v>
      </c>
      <c r="Q38" s="23">
        <v>-3.9040475030495161</v>
      </c>
      <c r="R38" s="23">
        <v>-3.5940389271785556</v>
      </c>
      <c r="S38" s="25"/>
      <c r="U38" s="14"/>
      <c r="V38" s="14"/>
      <c r="W38" s="14"/>
      <c r="X38" s="14"/>
      <c r="Y38" s="14"/>
      <c r="Z38" s="14"/>
      <c r="AA38" s="14"/>
      <c r="AB38" s="14"/>
      <c r="AC38" s="14"/>
      <c r="AD38" s="14"/>
      <c r="AE38" s="14"/>
    </row>
    <row r="39" spans="1:31" ht="12" customHeight="1">
      <c r="B39" s="20" t="s">
        <v>55</v>
      </c>
      <c r="C39" s="184" t="s">
        <v>55</v>
      </c>
      <c r="D39" s="184" t="s">
        <v>55</v>
      </c>
      <c r="E39" s="16">
        <v>1.2809134859013391</v>
      </c>
      <c r="F39" s="16">
        <v>-0.4549679442069961</v>
      </c>
      <c r="G39" s="16">
        <v>-3.9802198752509801</v>
      </c>
      <c r="H39" s="16">
        <v>-5.1863585221336654</v>
      </c>
      <c r="I39" s="16">
        <v>-2.7898458566137467</v>
      </c>
      <c r="J39" s="17">
        <v>0.35098471949226162</v>
      </c>
      <c r="K39" s="16">
        <v>-0.19816589422686764</v>
      </c>
      <c r="L39" s="17">
        <v>-7.5491613912760771</v>
      </c>
      <c r="M39" s="18">
        <v>-4.1807836458323058</v>
      </c>
      <c r="N39" s="18">
        <v>-2.1550143079088215</v>
      </c>
      <c r="O39" s="18">
        <v>-1.5766926245332455</v>
      </c>
      <c r="P39" s="18">
        <v>-1.5779222029160318</v>
      </c>
      <c r="Q39" s="18">
        <v>-1.6316280055694823</v>
      </c>
      <c r="R39" s="18">
        <v>-1.6365481800832489</v>
      </c>
      <c r="S39" s="21"/>
      <c r="T39" s="192"/>
      <c r="U39" s="14"/>
      <c r="V39" s="14"/>
      <c r="W39" s="14"/>
      <c r="X39" s="14"/>
      <c r="Y39" s="14"/>
      <c r="Z39" s="14"/>
      <c r="AA39" s="14"/>
      <c r="AB39" s="14"/>
      <c r="AC39" s="14"/>
      <c r="AD39" s="14"/>
      <c r="AE39" s="14"/>
    </row>
    <row r="40" spans="1:31">
      <c r="B40" s="32"/>
      <c r="C40" s="186"/>
      <c r="D40" s="186"/>
      <c r="E40" s="16"/>
      <c r="F40" s="16"/>
      <c r="G40" s="16"/>
      <c r="H40" s="16"/>
      <c r="I40" s="16"/>
      <c r="J40" s="17"/>
      <c r="K40" s="16"/>
      <c r="L40" s="17"/>
      <c r="M40" s="18"/>
      <c r="N40" s="18"/>
      <c r="O40" s="18"/>
      <c r="P40" s="18"/>
      <c r="Q40" s="18"/>
      <c r="R40" s="18"/>
      <c r="S40" s="21"/>
      <c r="T40" s="14"/>
      <c r="U40" s="14"/>
      <c r="V40" s="14"/>
      <c r="W40" s="14"/>
      <c r="X40" s="14"/>
      <c r="Y40" s="14"/>
      <c r="Z40" s="14"/>
      <c r="AA40" s="14"/>
      <c r="AB40" s="14"/>
      <c r="AC40" s="14"/>
      <c r="AD40" s="14"/>
      <c r="AE40" s="14"/>
    </row>
    <row r="41" spans="1:31">
      <c r="B41" s="15" t="s">
        <v>290</v>
      </c>
      <c r="C41" s="184"/>
      <c r="D41" s="184"/>
      <c r="E41" s="16"/>
      <c r="F41" s="16"/>
      <c r="G41" s="16"/>
      <c r="H41" s="16"/>
      <c r="I41" s="16"/>
      <c r="J41" s="17"/>
      <c r="K41" s="16"/>
      <c r="L41" s="17"/>
      <c r="M41" s="18"/>
      <c r="N41" s="18"/>
      <c r="O41" s="18"/>
      <c r="P41" s="18"/>
      <c r="Q41" s="18"/>
      <c r="R41" s="18"/>
      <c r="S41" s="33"/>
      <c r="T41" s="14"/>
      <c r="U41" s="14"/>
      <c r="V41" s="14"/>
      <c r="W41" s="14"/>
      <c r="X41" s="14"/>
      <c r="Y41" s="14"/>
      <c r="Z41" s="14"/>
      <c r="AA41" s="14"/>
      <c r="AB41" s="14"/>
      <c r="AC41" s="14"/>
      <c r="AD41" s="14"/>
      <c r="AE41" s="14"/>
    </row>
    <row r="42" spans="1:31">
      <c r="B42" s="34" t="s">
        <v>291</v>
      </c>
      <c r="C42" s="185" t="s">
        <v>162</v>
      </c>
      <c r="D42" s="185" t="s">
        <v>162</v>
      </c>
      <c r="E42" s="16">
        <v>3.4465529963611803</v>
      </c>
      <c r="F42" s="16">
        <v>3.5133292784725616</v>
      </c>
      <c r="G42" s="16">
        <v>3.4175831765024025</v>
      </c>
      <c r="H42" s="16">
        <v>3.2707681786266671</v>
      </c>
      <c r="I42" s="16">
        <v>3.7507797292485074</v>
      </c>
      <c r="J42" s="17">
        <v>3.5687961680836677</v>
      </c>
      <c r="K42" s="16">
        <v>2.8361943083277401</v>
      </c>
      <c r="L42" s="17">
        <v>-3.1156575863860025</v>
      </c>
      <c r="M42" s="18">
        <v>5.879513719789105</v>
      </c>
      <c r="N42" s="18">
        <v>4.8889466486386244</v>
      </c>
      <c r="O42" s="18">
        <v>3.6175549862965326</v>
      </c>
      <c r="P42" s="18">
        <v>3.3683824605750741</v>
      </c>
      <c r="Q42" s="18">
        <v>3.3038120947654916</v>
      </c>
      <c r="R42" s="18">
        <v>3.281773011645666</v>
      </c>
      <c r="S42" s="33"/>
      <c r="T42" s="14"/>
      <c r="U42" s="14"/>
      <c r="V42" s="14"/>
      <c r="W42" s="14"/>
      <c r="X42" s="14"/>
      <c r="Y42" s="14"/>
      <c r="Z42" s="14"/>
      <c r="AA42" s="14"/>
      <c r="AB42" s="14"/>
      <c r="AC42" s="14"/>
      <c r="AD42" s="14"/>
      <c r="AE42" s="14"/>
    </row>
    <row r="43" spans="1:31" ht="1.5" hidden="1" customHeight="1">
      <c r="B43" s="32"/>
      <c r="C43" s="34"/>
      <c r="D43" s="34"/>
      <c r="E43" s="19"/>
      <c r="F43" s="19"/>
      <c r="G43" s="19"/>
      <c r="H43" s="19"/>
      <c r="I43" s="22"/>
      <c r="J43" s="22"/>
      <c r="K43" s="80"/>
      <c r="L43" s="80"/>
      <c r="M43" s="80"/>
      <c r="N43" s="80"/>
      <c r="O43" s="80"/>
      <c r="P43" s="80"/>
      <c r="Q43" s="80"/>
    </row>
    <row r="44" spans="1:31" ht="3.75" customHeight="1">
      <c r="B44" s="88"/>
      <c r="C44" s="193"/>
      <c r="D44" s="193"/>
      <c r="E44" s="89"/>
      <c r="F44" s="89"/>
      <c r="G44" s="89"/>
      <c r="H44" s="89"/>
      <c r="I44" s="90"/>
      <c r="J44" s="90"/>
      <c r="K44" s="90"/>
      <c r="L44" s="90"/>
      <c r="M44" s="90"/>
      <c r="N44" s="90"/>
      <c r="O44" s="90"/>
      <c r="P44" s="90"/>
      <c r="Q44" s="90"/>
      <c r="R44" s="90"/>
      <c r="S44" s="22"/>
    </row>
    <row r="45" spans="1:31" s="4" customFormat="1" ht="11.25" customHeight="1">
      <c r="A45" s="1"/>
      <c r="B45" s="417" t="s">
        <v>292</v>
      </c>
      <c r="C45" s="417"/>
      <c r="D45" s="417"/>
      <c r="E45" s="417"/>
      <c r="F45" s="417"/>
      <c r="G45" s="417"/>
      <c r="H45" s="417"/>
      <c r="I45" s="417"/>
      <c r="J45" s="417"/>
      <c r="K45" s="417"/>
      <c r="L45" s="417"/>
      <c r="M45" s="417"/>
      <c r="N45" s="417"/>
      <c r="O45" s="417"/>
      <c r="P45" s="417"/>
      <c r="Q45" s="417"/>
      <c r="R45" s="417"/>
      <c r="S45" s="1"/>
    </row>
    <row r="46" spans="1:31" s="4" customFormat="1" ht="46.5" customHeight="1">
      <c r="A46" s="1"/>
      <c r="B46" s="412" t="s">
        <v>549</v>
      </c>
      <c r="C46" s="412"/>
      <c r="D46" s="412"/>
      <c r="E46" s="412"/>
      <c r="F46" s="412"/>
      <c r="G46" s="412"/>
      <c r="H46" s="412"/>
      <c r="I46" s="412"/>
      <c r="J46" s="412"/>
      <c r="K46" s="412"/>
      <c r="L46" s="412"/>
      <c r="M46" s="412"/>
      <c r="N46" s="412"/>
      <c r="O46" s="412"/>
      <c r="P46" s="412"/>
      <c r="Q46" s="412"/>
      <c r="R46" s="412"/>
      <c r="S46" s="35"/>
    </row>
    <row r="47" spans="1:31" s="4" customFormat="1" ht="12.75" customHeight="1">
      <c r="A47" s="1"/>
      <c r="B47" s="413" t="s">
        <v>542</v>
      </c>
      <c r="C47" s="413"/>
      <c r="D47" s="413"/>
      <c r="E47" s="413"/>
      <c r="F47" s="413"/>
      <c r="G47" s="413"/>
      <c r="H47" s="413"/>
      <c r="I47" s="413"/>
      <c r="J47" s="413"/>
      <c r="K47" s="413"/>
      <c r="L47" s="413"/>
      <c r="M47" s="413"/>
      <c r="N47" s="413"/>
      <c r="O47" s="413"/>
      <c r="P47" s="413"/>
      <c r="Q47" s="413"/>
      <c r="R47" s="413"/>
      <c r="S47" s="35"/>
    </row>
    <row r="48" spans="1:31" s="4" customFormat="1" ht="47.25" customHeight="1">
      <c r="A48" s="1"/>
      <c r="B48" s="412" t="s">
        <v>543</v>
      </c>
      <c r="C48" s="412"/>
      <c r="D48" s="412"/>
      <c r="E48" s="412"/>
      <c r="F48" s="412"/>
      <c r="G48" s="412"/>
      <c r="H48" s="412"/>
      <c r="I48" s="412"/>
      <c r="J48" s="412"/>
      <c r="K48" s="412"/>
      <c r="L48" s="412"/>
      <c r="M48" s="412"/>
      <c r="N48" s="412"/>
      <c r="O48" s="412"/>
      <c r="P48" s="412"/>
      <c r="Q48" s="412"/>
      <c r="R48" s="412"/>
    </row>
    <row r="49" spans="1:18" s="4" customFormat="1">
      <c r="A49" s="1"/>
    </row>
    <row r="50" spans="1:18">
      <c r="B50" s="413"/>
      <c r="C50" s="413"/>
      <c r="D50" s="413"/>
      <c r="E50" s="413"/>
      <c r="F50" s="413"/>
      <c r="G50" s="413"/>
      <c r="H50" s="413"/>
      <c r="I50" s="413"/>
      <c r="J50" s="413"/>
      <c r="K50" s="413"/>
      <c r="L50" s="413"/>
      <c r="M50" s="413"/>
      <c r="N50" s="413"/>
      <c r="O50" s="413"/>
      <c r="P50" s="413"/>
      <c r="Q50" s="413"/>
      <c r="R50" s="413"/>
    </row>
    <row r="57" spans="1:18" ht="14.5">
      <c r="E57" s="80"/>
      <c r="F57" s="80"/>
    </row>
    <row r="58" spans="1:18" ht="14.5">
      <c r="E58" s="194"/>
      <c r="F58" s="194"/>
    </row>
    <row r="59" spans="1:18" ht="15">
      <c r="E59" s="194"/>
      <c r="F59" s="194"/>
      <c r="G59" s="80"/>
      <c r="H59" s="91"/>
    </row>
  </sheetData>
  <mergeCells count="8">
    <mergeCell ref="B48:R48"/>
    <mergeCell ref="B50:R50"/>
    <mergeCell ref="B2:R2"/>
    <mergeCell ref="B4:R4"/>
    <mergeCell ref="M5:R5"/>
    <mergeCell ref="B45:R45"/>
    <mergeCell ref="B46:R46"/>
    <mergeCell ref="B47:R47"/>
  </mergeCells>
  <conditionalFormatting sqref="S9:S40">
    <cfRule type="cellIs" dxfId="126" priority="2" stopIfTrue="1" operator="lessThan">
      <formula>-30</formula>
    </cfRule>
    <cfRule type="cellIs" dxfId="125" priority="3" stopIfTrue="1" operator="greaterThan">
      <formula>30</formula>
    </cfRule>
  </conditionalFormatting>
  <conditionalFormatting sqref="H59">
    <cfRule type="colorScale" priority="1">
      <colorScale>
        <cfvo type="num" val="1"/>
        <cfvo type="num" val="3"/>
        <cfvo type="num" val="5"/>
        <color theme="5" tint="-0.249977111117893"/>
        <color theme="0" tint="-0.14999847407452621"/>
        <color theme="3" tint="0.39997558519241921"/>
      </colorScale>
    </cfRule>
  </conditionalFormatting>
  <pageMargins left="0.75" right="0.75" top="1" bottom="1" header="0.5" footer="0.5"/>
  <pageSetup scale="46"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iconSet" priority="4" id="{B589F8F3-A1FC-4752-94C7-1AB5FE7024C4}">
            <x14:iconSet iconSet="5ArrowsGray" showValue="0" custom="1">
              <x14:cfvo type="percent">
                <xm:f>0</xm:f>
              </x14:cfvo>
              <x14:cfvo type="num">
                <xm:f>2</xm:f>
              </x14:cfvo>
              <x14:cfvo type="num">
                <xm:f>3</xm:f>
              </x14:cfvo>
              <x14:cfvo type="num">
                <xm:f>4</xm:f>
              </x14:cfvo>
              <x14:cfvo type="num">
                <xm:f>5</xm:f>
              </x14:cfvo>
              <x14:cfIcon iconSet="4RedToBlack" iconId="0"/>
              <x14:cfIcon iconSet="5Quarters" iconId="3"/>
              <x14:cfIcon iconSet="5Quarters" iconId="2"/>
              <x14:cfIcon iconSet="5Quarters" iconId="1"/>
              <x14:cfIcon iconSet="5Quarters" iconId="0"/>
            </x14:iconSet>
          </x14:cfRule>
          <xm:sqref>H59</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F18D1-0151-4F09-9043-7D649069A553}">
  <sheetPr>
    <tabColor rgb="FF002060"/>
  </sheetPr>
  <dimension ref="A2:AN50"/>
  <sheetViews>
    <sheetView showGridLines="0" zoomScaleNormal="100" workbookViewId="0">
      <pane xSplit="5" ySplit="7" topLeftCell="H8" activePane="bottomRight" state="frozen"/>
      <selection activeCell="R10" sqref="R10"/>
      <selection pane="topRight" activeCell="R10" sqref="R10"/>
      <selection pane="bottomLeft" activeCell="R10" sqref="R10"/>
      <selection pane="bottomRight" activeCell="G28" sqref="G28"/>
    </sheetView>
  </sheetViews>
  <sheetFormatPr defaultColWidth="9.1796875" defaultRowHeight="14"/>
  <cols>
    <col min="1" max="1" width="9.453125" style="144" hidden="1" customWidth="1"/>
    <col min="2" max="2" width="10" style="144" hidden="1" customWidth="1"/>
    <col min="3" max="3" width="1.7265625" style="308" hidden="1" customWidth="1"/>
    <col min="4" max="4" width="8.26953125" style="308" customWidth="1"/>
    <col min="5" max="5" width="22.7265625" style="310" customWidth="1"/>
    <col min="6" max="6" width="11.7265625" style="310" customWidth="1"/>
    <col min="7" max="7" width="20" style="310" bestFit="1" customWidth="1"/>
    <col min="8" max="8" width="1" style="310" customWidth="1"/>
    <col min="9" max="9" width="11.54296875" style="310" bestFit="1" customWidth="1"/>
    <col min="10" max="10" width="2.7265625" style="310" customWidth="1"/>
    <col min="11" max="11" width="11.7265625" style="310" customWidth="1"/>
    <col min="12" max="12" width="20" style="310" bestFit="1" customWidth="1"/>
    <col min="13" max="13" width="1" style="310" customWidth="1"/>
    <col min="14" max="14" width="11.54296875" style="311" bestFit="1" customWidth="1"/>
    <col min="15" max="15" width="2.7265625" style="310" customWidth="1"/>
    <col min="16" max="16" width="11.7265625" style="311" customWidth="1"/>
    <col min="17" max="17" width="20" style="311" bestFit="1" customWidth="1"/>
    <col min="18" max="18" width="13.1796875" style="310" customWidth="1"/>
    <col min="19" max="20" width="0.81640625" style="311" customWidth="1"/>
    <col min="21" max="21" width="5.453125" style="312" hidden="1" customWidth="1"/>
    <col min="22" max="22" width="3.7265625" style="312" hidden="1" customWidth="1"/>
    <col min="23" max="23" width="3" style="312" hidden="1" customWidth="1"/>
    <col min="24" max="24" width="18.453125" style="313" hidden="1" customWidth="1"/>
    <col min="25" max="28" width="6.453125" style="101" hidden="1" customWidth="1"/>
    <col min="29" max="29" width="0" style="101" hidden="1" customWidth="1"/>
    <col min="30" max="30" width="16.81640625" style="101" hidden="1" customWidth="1"/>
    <col min="31" max="32" width="18.1796875" style="101" hidden="1" customWidth="1"/>
    <col min="33" max="33" width="26.453125" style="101" hidden="1" customWidth="1"/>
    <col min="34" max="34" width="5.26953125" style="101" hidden="1" customWidth="1"/>
    <col min="35" max="35" width="6.26953125" style="101" bestFit="1" customWidth="1"/>
    <col min="36" max="16384" width="9.1796875" style="144"/>
  </cols>
  <sheetData>
    <row r="2" spans="1:40">
      <c r="E2" s="309"/>
    </row>
    <row r="4" spans="1:40">
      <c r="E4" s="434" t="s">
        <v>213</v>
      </c>
      <c r="F4" s="434"/>
      <c r="G4" s="434"/>
      <c r="H4" s="434"/>
      <c r="I4" s="434"/>
      <c r="J4" s="434"/>
      <c r="K4" s="434"/>
      <c r="L4" s="434"/>
      <c r="M4" s="434"/>
      <c r="N4" s="434"/>
      <c r="O4" s="434"/>
      <c r="P4" s="434"/>
      <c r="Q4" s="434"/>
      <c r="R4" s="434"/>
      <c r="S4" s="434"/>
      <c r="T4" s="314"/>
      <c r="U4" s="315"/>
      <c r="V4" s="315"/>
      <c r="W4" s="315"/>
    </row>
    <row r="5" spans="1:40" ht="15">
      <c r="E5" s="316"/>
      <c r="F5" s="435" t="s">
        <v>429</v>
      </c>
      <c r="G5" s="435"/>
      <c r="H5" s="435"/>
      <c r="I5" s="435"/>
      <c r="J5" s="317"/>
      <c r="K5" s="435" t="s">
        <v>134</v>
      </c>
      <c r="L5" s="435"/>
      <c r="M5" s="435"/>
      <c r="N5" s="435"/>
      <c r="O5" s="317"/>
      <c r="P5" s="435" t="s">
        <v>56</v>
      </c>
      <c r="Q5" s="435"/>
      <c r="R5" s="435"/>
      <c r="S5" s="318"/>
      <c r="T5" s="309"/>
      <c r="U5" s="319"/>
      <c r="V5" s="319"/>
      <c r="W5" s="319"/>
      <c r="X5" s="320"/>
    </row>
    <row r="6" spans="1:40" ht="25.5" customHeight="1">
      <c r="E6" s="321"/>
      <c r="F6" s="436" t="s">
        <v>135</v>
      </c>
      <c r="G6" s="436"/>
      <c r="H6" s="322"/>
      <c r="I6" s="437" t="s">
        <v>147</v>
      </c>
      <c r="J6" s="323"/>
      <c r="K6" s="436" t="s">
        <v>135</v>
      </c>
      <c r="L6" s="436"/>
      <c r="M6" s="322"/>
      <c r="N6" s="437" t="s">
        <v>147</v>
      </c>
      <c r="O6" s="323"/>
      <c r="P6" s="436" t="s">
        <v>135</v>
      </c>
      <c r="Q6" s="436"/>
      <c r="R6" s="437" t="s">
        <v>430</v>
      </c>
      <c r="S6" s="437"/>
      <c r="T6" s="324"/>
      <c r="U6" s="325"/>
      <c r="V6" s="325"/>
      <c r="W6" s="325"/>
      <c r="X6" s="326" t="s">
        <v>482</v>
      </c>
      <c r="Y6" s="440" t="s">
        <v>483</v>
      </c>
      <c r="Z6" s="440"/>
    </row>
    <row r="7" spans="1:40">
      <c r="A7" s="327" t="s">
        <v>484</v>
      </c>
      <c r="E7" s="321"/>
      <c r="F7" s="328" t="s">
        <v>137</v>
      </c>
      <c r="G7" s="328" t="s">
        <v>138</v>
      </c>
      <c r="H7" s="317"/>
      <c r="I7" s="438"/>
      <c r="J7" s="317"/>
      <c r="K7" s="328" t="s">
        <v>137</v>
      </c>
      <c r="L7" s="328" t="s">
        <v>138</v>
      </c>
      <c r="M7" s="317"/>
      <c r="N7" s="438"/>
      <c r="O7" s="317"/>
      <c r="P7" s="328" t="s">
        <v>137</v>
      </c>
      <c r="Q7" s="328" t="s">
        <v>138</v>
      </c>
      <c r="R7" s="438"/>
      <c r="S7" s="439"/>
      <c r="T7" s="324"/>
      <c r="U7" s="325"/>
      <c r="V7" s="325"/>
      <c r="W7" s="325"/>
      <c r="X7" s="329"/>
      <c r="Y7" s="330" t="s">
        <v>485</v>
      </c>
      <c r="Z7" s="330" t="s">
        <v>486</v>
      </c>
      <c r="AA7" s="330" t="s">
        <v>487</v>
      </c>
      <c r="AB7" s="330" t="s">
        <v>488</v>
      </c>
    </row>
    <row r="8" spans="1:40">
      <c r="A8" s="331" t="s">
        <v>174</v>
      </c>
      <c r="B8" s="332" t="s">
        <v>170</v>
      </c>
      <c r="C8" s="308" t="str">
        <f>E8</f>
        <v>Australia</v>
      </c>
      <c r="E8" s="333" t="s">
        <v>1</v>
      </c>
      <c r="F8" s="334" t="s">
        <v>141</v>
      </c>
      <c r="G8" s="335" t="str">
        <f>A8</f>
        <v>CG,SG,LG,TG</v>
      </c>
      <c r="H8" s="335"/>
      <c r="I8" s="335" t="s">
        <v>170</v>
      </c>
      <c r="J8" s="335"/>
      <c r="K8" s="335" t="str">
        <f>F8</f>
        <v>GG</v>
      </c>
      <c r="L8" s="335" t="str">
        <f>G8</f>
        <v>CG,SG,LG,TG</v>
      </c>
      <c r="M8" s="335"/>
      <c r="N8" s="335" t="str">
        <f>I8</f>
        <v>A</v>
      </c>
      <c r="O8" s="335"/>
      <c r="P8" s="335" t="str">
        <f>F8</f>
        <v>GG</v>
      </c>
      <c r="Q8" s="335" t="str">
        <f>G8</f>
        <v>CG,SG,LG,TG</v>
      </c>
      <c r="R8" s="335" t="s">
        <v>167</v>
      </c>
      <c r="S8" s="336"/>
      <c r="T8" s="337"/>
      <c r="U8" s="338">
        <f>IF(A8=G8,1,"")</f>
        <v>1</v>
      </c>
      <c r="V8" s="338">
        <f>IF(B8=I8,1,"")</f>
        <v>1</v>
      </c>
      <c r="W8" s="338"/>
      <c r="X8" s="339" t="s">
        <v>489</v>
      </c>
      <c r="Y8" s="101" t="e">
        <f>VLOOKUP($E8,#REF!,MATCH(Y$7,#REF!,0),0)</f>
        <v>#REF!</v>
      </c>
      <c r="Z8" s="101" t="e">
        <f>VLOOKUP($E8,#REF!,MATCH(Z$7,#REF!,0),0)</f>
        <v>#REF!</v>
      </c>
      <c r="AA8" s="101" t="e">
        <f>VLOOKUP($E8,#REF!,MATCH(AA$7,#REF!,0),0)</f>
        <v>#REF!</v>
      </c>
      <c r="AB8" s="101" t="e">
        <f>VLOOKUP($E8,#REF!,MATCH(AB$7,#REF!,0),0)</f>
        <v>#REF!</v>
      </c>
      <c r="AD8" s="340" t="s">
        <v>490</v>
      </c>
      <c r="AE8" s="340" t="s">
        <v>491</v>
      </c>
      <c r="AF8" s="340" t="s">
        <v>492</v>
      </c>
      <c r="AG8" s="340" t="s">
        <v>493</v>
      </c>
      <c r="AH8" s="340"/>
    </row>
    <row r="9" spans="1:40">
      <c r="A9" s="331" t="s">
        <v>146</v>
      </c>
      <c r="B9" s="332" t="s">
        <v>170</v>
      </c>
      <c r="C9" s="308" t="str">
        <f t="shared" ref="C9:C11" si="0">E9</f>
        <v>Austria</v>
      </c>
      <c r="E9" s="109" t="s">
        <v>2</v>
      </c>
      <c r="F9" s="341" t="s">
        <v>141</v>
      </c>
      <c r="G9" s="342" t="str">
        <f t="shared" ref="G9:G42" si="1">A9</f>
        <v>CG,SG,LG,SS</v>
      </c>
      <c r="H9" s="342"/>
      <c r="I9" s="342" t="s">
        <v>170</v>
      </c>
      <c r="J9" s="342"/>
      <c r="K9" s="342" t="str">
        <f t="shared" ref="K9:L11" si="2">F9</f>
        <v>GG</v>
      </c>
      <c r="L9" s="342" t="str">
        <f t="shared" si="2"/>
        <v>CG,SG,LG,SS</v>
      </c>
      <c r="M9" s="342"/>
      <c r="N9" s="342" t="str">
        <f t="shared" ref="N9:N11" si="3">I9</f>
        <v>A</v>
      </c>
      <c r="O9" s="342"/>
      <c r="P9" s="342" t="str">
        <f t="shared" ref="P9:Q42" si="4">F9</f>
        <v>GG</v>
      </c>
      <c r="Q9" s="342" t="str">
        <f t="shared" si="4"/>
        <v>CG,SG,LG,SS</v>
      </c>
      <c r="R9" s="342" t="s">
        <v>165</v>
      </c>
      <c r="S9" s="343"/>
      <c r="T9" s="342"/>
      <c r="U9" s="338">
        <f t="shared" ref="U9:U42" si="5">IF(A9=G9,1,"")</f>
        <v>1</v>
      </c>
      <c r="V9" s="338">
        <f t="shared" ref="V9:V42" si="6">IF(B9=I9,1,"")</f>
        <v>1</v>
      </c>
      <c r="W9" s="338"/>
      <c r="Y9" s="101" t="e">
        <f>VLOOKUP($E9,#REF!,MATCH(Y$7,#REF!,0),0)</f>
        <v>#REF!</v>
      </c>
      <c r="Z9" s="101" t="e">
        <f>VLOOKUP($E9,#REF!,MATCH(Z$7,#REF!,0),0)</f>
        <v>#REF!</v>
      </c>
      <c r="AA9" s="101" t="e">
        <f>VLOOKUP($E9,#REF!,MATCH(AA$7,#REF!,0),0)</f>
        <v>#REF!</v>
      </c>
      <c r="AB9" s="101" t="e">
        <f>VLOOKUP($E9,#REF!,MATCH(AB$7,#REF!,0),0)</f>
        <v>#REF!</v>
      </c>
      <c r="AD9" s="340" t="s">
        <v>490</v>
      </c>
      <c r="AE9" s="340" t="s">
        <v>491</v>
      </c>
      <c r="AF9" s="340" t="s">
        <v>492</v>
      </c>
      <c r="AG9" s="340" t="s">
        <v>494</v>
      </c>
      <c r="AH9" s="340"/>
    </row>
    <row r="10" spans="1:40">
      <c r="A10" s="331" t="s">
        <v>146</v>
      </c>
      <c r="B10" s="332" t="s">
        <v>170</v>
      </c>
      <c r="C10" s="308" t="str">
        <f t="shared" si="0"/>
        <v>Belgium</v>
      </c>
      <c r="E10" s="109" t="s">
        <v>3</v>
      </c>
      <c r="F10" s="341" t="s">
        <v>141</v>
      </c>
      <c r="G10" s="342" t="str">
        <f t="shared" si="1"/>
        <v>CG,SG,LG,SS</v>
      </c>
      <c r="H10" s="342"/>
      <c r="I10" s="342" t="s">
        <v>170</v>
      </c>
      <c r="J10" s="342"/>
      <c r="K10" s="342" t="str">
        <f t="shared" si="2"/>
        <v>GG</v>
      </c>
      <c r="L10" s="342" t="str">
        <f t="shared" si="2"/>
        <v>CG,SG,LG,SS</v>
      </c>
      <c r="M10" s="342"/>
      <c r="N10" s="342" t="str">
        <f t="shared" si="3"/>
        <v>A</v>
      </c>
      <c r="O10" s="342"/>
      <c r="P10" s="342" t="str">
        <f t="shared" si="4"/>
        <v>GG</v>
      </c>
      <c r="Q10" s="342" t="str">
        <f t="shared" si="4"/>
        <v>CG,SG,LG,SS</v>
      </c>
      <c r="R10" s="342" t="s">
        <v>165</v>
      </c>
      <c r="S10" s="343"/>
      <c r="T10" s="342"/>
      <c r="U10" s="338">
        <f t="shared" si="5"/>
        <v>1</v>
      </c>
      <c r="V10" s="338">
        <f t="shared" si="6"/>
        <v>1</v>
      </c>
      <c r="W10" s="338"/>
      <c r="Y10" s="101" t="e">
        <f>VLOOKUP($E10,#REF!,MATCH(Y$7,#REF!,0),0)</f>
        <v>#REF!</v>
      </c>
      <c r="Z10" s="101" t="e">
        <f>VLOOKUP($E10,#REF!,MATCH(Z$7,#REF!,0),0)</f>
        <v>#REF!</v>
      </c>
      <c r="AA10" s="101" t="e">
        <f>VLOOKUP($E10,#REF!,MATCH(AA$7,#REF!,0),0)</f>
        <v>#REF!</v>
      </c>
      <c r="AB10" s="101" t="e">
        <f>VLOOKUP($E10,#REF!,MATCH(AB$7,#REF!,0),0)</f>
        <v>#REF!</v>
      </c>
      <c r="AD10" s="340" t="s">
        <v>490</v>
      </c>
      <c r="AE10" s="340" t="s">
        <v>491</v>
      </c>
      <c r="AF10" s="340" t="s">
        <v>492</v>
      </c>
      <c r="AG10" s="340" t="s">
        <v>494</v>
      </c>
      <c r="AH10" s="340" t="s">
        <v>493</v>
      </c>
    </row>
    <row r="11" spans="1:40">
      <c r="A11" s="331" t="s">
        <v>146</v>
      </c>
      <c r="B11" s="332" t="s">
        <v>170</v>
      </c>
      <c r="C11" s="308" t="str">
        <f t="shared" si="0"/>
        <v>Canada</v>
      </c>
      <c r="E11" s="109" t="s">
        <v>4</v>
      </c>
      <c r="F11" s="341" t="s">
        <v>141</v>
      </c>
      <c r="G11" s="342" t="str">
        <f t="shared" si="1"/>
        <v>CG,SG,LG,SS</v>
      </c>
      <c r="H11" s="342"/>
      <c r="I11" s="342" t="s">
        <v>170</v>
      </c>
      <c r="J11" s="342"/>
      <c r="K11" s="342" t="str">
        <f t="shared" si="2"/>
        <v>GG</v>
      </c>
      <c r="L11" s="342" t="str">
        <f t="shared" si="2"/>
        <v>CG,SG,LG,SS</v>
      </c>
      <c r="M11" s="342"/>
      <c r="N11" s="342" t="str">
        <f t="shared" si="3"/>
        <v>A</v>
      </c>
      <c r="O11" s="342"/>
      <c r="P11" s="342" t="str">
        <f t="shared" si="4"/>
        <v>GG</v>
      </c>
      <c r="Q11" s="342" t="str">
        <f t="shared" si="4"/>
        <v>CG,SG,LG,SS</v>
      </c>
      <c r="R11" s="342" t="s">
        <v>165</v>
      </c>
      <c r="S11" s="343"/>
      <c r="T11" s="342"/>
      <c r="U11" s="338">
        <f t="shared" si="5"/>
        <v>1</v>
      </c>
      <c r="V11" s="338">
        <f t="shared" si="6"/>
        <v>1</v>
      </c>
      <c r="W11" s="338"/>
      <c r="X11" s="339" t="s">
        <v>495</v>
      </c>
      <c r="Y11" s="101" t="e">
        <f>VLOOKUP($E11,#REF!,MATCH(Y$7,#REF!,0),0)</f>
        <v>#REF!</v>
      </c>
      <c r="Z11" s="101" t="e">
        <f>VLOOKUP($E11,#REF!,MATCH(Z$7,#REF!,0),0)</f>
        <v>#REF!</v>
      </c>
      <c r="AA11" s="101" t="e">
        <f>VLOOKUP($E11,#REF!,MATCH(AA$7,#REF!,0),0)</f>
        <v>#REF!</v>
      </c>
      <c r="AB11" s="101" t="e">
        <f>VLOOKUP($E11,#REF!,MATCH(AB$7,#REF!,0),0)</f>
        <v>#REF!</v>
      </c>
      <c r="AD11" s="340" t="s">
        <v>490</v>
      </c>
      <c r="AE11" s="340" t="s">
        <v>491</v>
      </c>
      <c r="AF11" s="340" t="s">
        <v>492</v>
      </c>
      <c r="AG11" s="340" t="s">
        <v>494</v>
      </c>
      <c r="AH11" s="340"/>
      <c r="AN11" s="344"/>
    </row>
    <row r="12" spans="1:40">
      <c r="A12" s="331" t="s">
        <v>145</v>
      </c>
      <c r="B12" s="332" t="s">
        <v>170</v>
      </c>
      <c r="C12" s="308" t="s">
        <v>496</v>
      </c>
      <c r="E12" s="109" t="s">
        <v>82</v>
      </c>
      <c r="F12" s="341" t="s">
        <v>141</v>
      </c>
      <c r="G12" s="342" t="str">
        <f t="shared" si="1"/>
        <v>CG,LG,SS</v>
      </c>
      <c r="H12" s="342"/>
      <c r="I12" s="342" t="s">
        <v>170</v>
      </c>
      <c r="J12" s="342"/>
      <c r="K12" s="342" t="str">
        <f>F12</f>
        <v>GG</v>
      </c>
      <c r="L12" s="342" t="str">
        <f>G12</f>
        <v>CG,LG,SS</v>
      </c>
      <c r="M12" s="342"/>
      <c r="N12" s="342" t="str">
        <f>I12</f>
        <v>A</v>
      </c>
      <c r="O12" s="342"/>
      <c r="P12" s="342" t="str">
        <f t="shared" si="4"/>
        <v>GG</v>
      </c>
      <c r="Q12" s="342" t="str">
        <f t="shared" si="4"/>
        <v>CG,LG,SS</v>
      </c>
      <c r="R12" s="342" t="s">
        <v>165</v>
      </c>
      <c r="S12" s="343"/>
      <c r="T12" s="342"/>
      <c r="U12" s="338">
        <f t="shared" si="5"/>
        <v>1</v>
      </c>
      <c r="V12" s="338">
        <f t="shared" si="6"/>
        <v>1</v>
      </c>
      <c r="W12" s="338"/>
      <c r="Y12" s="101" t="e">
        <f>VLOOKUP($C12,#REF!,MATCH(Y$7,#REF!,0),0)</f>
        <v>#REF!</v>
      </c>
      <c r="Z12" s="101" t="e">
        <f>VLOOKUP($C12,#REF!,MATCH(Z$7,#REF!,0),0)</f>
        <v>#REF!</v>
      </c>
      <c r="AA12" s="101" t="e">
        <f>VLOOKUP($C12,#REF!,MATCH(AA$7,#REF!,0),0)</f>
        <v>#REF!</v>
      </c>
      <c r="AB12" s="101" t="e">
        <f>VLOOKUP($C12,#REF!,MATCH(AB$7,#REF!,0),0)</f>
        <v>#REF!</v>
      </c>
      <c r="AD12" s="340" t="s">
        <v>490</v>
      </c>
      <c r="AE12" s="340" t="s">
        <v>492</v>
      </c>
      <c r="AF12" s="340" t="s">
        <v>494</v>
      </c>
      <c r="AG12" s="340"/>
      <c r="AH12" s="340"/>
    </row>
    <row r="13" spans="1:40">
      <c r="A13" s="331" t="s">
        <v>145</v>
      </c>
      <c r="B13" s="332" t="s">
        <v>170</v>
      </c>
      <c r="C13" s="308" t="str">
        <f t="shared" ref="C13:C42" si="7">E13</f>
        <v>Czech Republic</v>
      </c>
      <c r="E13" s="109" t="s">
        <v>5</v>
      </c>
      <c r="F13" s="341" t="s">
        <v>141</v>
      </c>
      <c r="G13" s="342" t="str">
        <f t="shared" si="1"/>
        <v>CG,LG,SS</v>
      </c>
      <c r="H13" s="342"/>
      <c r="I13" s="342" t="s">
        <v>170</v>
      </c>
      <c r="J13" s="342"/>
      <c r="K13" s="342" t="str">
        <f t="shared" ref="K13:L14" si="8">F13</f>
        <v>GG</v>
      </c>
      <c r="L13" s="342" t="str">
        <f t="shared" si="8"/>
        <v>CG,LG,SS</v>
      </c>
      <c r="M13" s="342"/>
      <c r="N13" s="342" t="str">
        <f t="shared" ref="N13:N14" si="9">I13</f>
        <v>A</v>
      </c>
      <c r="O13" s="342"/>
      <c r="P13" s="342" t="str">
        <f t="shared" si="4"/>
        <v>GG</v>
      </c>
      <c r="Q13" s="342" t="str">
        <f t="shared" si="4"/>
        <v>CG,LG,SS</v>
      </c>
      <c r="R13" s="342" t="s">
        <v>163</v>
      </c>
      <c r="S13" s="343"/>
      <c r="T13" s="342"/>
      <c r="U13" s="338">
        <f t="shared" si="5"/>
        <v>1</v>
      </c>
      <c r="V13" s="338">
        <f t="shared" si="6"/>
        <v>1</v>
      </c>
      <c r="W13" s="338"/>
      <c r="Y13" s="101" t="e">
        <f>VLOOKUP($E13,#REF!,MATCH(Y$7,#REF!,0),0)</f>
        <v>#REF!</v>
      </c>
      <c r="Z13" s="101" t="e">
        <f>VLOOKUP($E13,#REF!,MATCH(Z$7,#REF!,0),0)</f>
        <v>#REF!</v>
      </c>
      <c r="AA13" s="101" t="e">
        <f>VLOOKUP($E13,#REF!,MATCH(AA$7,#REF!,0),0)</f>
        <v>#REF!</v>
      </c>
      <c r="AB13" s="101" t="e">
        <f>VLOOKUP($E13,#REF!,MATCH(AB$7,#REF!,0),0)</f>
        <v>#REF!</v>
      </c>
      <c r="AD13" s="340" t="s">
        <v>490</v>
      </c>
      <c r="AE13" s="340" t="s">
        <v>492</v>
      </c>
      <c r="AF13" s="340" t="s">
        <v>494</v>
      </c>
      <c r="AG13" s="340"/>
      <c r="AH13" s="340"/>
    </row>
    <row r="14" spans="1:40">
      <c r="A14" s="331" t="s">
        <v>145</v>
      </c>
      <c r="B14" s="332" t="s">
        <v>170</v>
      </c>
      <c r="C14" s="308" t="str">
        <f t="shared" si="7"/>
        <v>Denmark</v>
      </c>
      <c r="E14" s="109" t="s">
        <v>6</v>
      </c>
      <c r="F14" s="341" t="s">
        <v>141</v>
      </c>
      <c r="G14" s="342" t="str">
        <f t="shared" si="1"/>
        <v>CG,LG,SS</v>
      </c>
      <c r="H14" s="342"/>
      <c r="I14" s="342" t="s">
        <v>170</v>
      </c>
      <c r="J14" s="342"/>
      <c r="K14" s="342" t="str">
        <f t="shared" si="8"/>
        <v>GG</v>
      </c>
      <c r="L14" s="342" t="str">
        <f t="shared" si="8"/>
        <v>CG,LG,SS</v>
      </c>
      <c r="M14" s="342"/>
      <c r="N14" s="342" t="str">
        <f t="shared" si="9"/>
        <v>A</v>
      </c>
      <c r="O14" s="342"/>
      <c r="P14" s="342" t="str">
        <f t="shared" si="4"/>
        <v>GG</v>
      </c>
      <c r="Q14" s="342" t="str">
        <f t="shared" si="4"/>
        <v>CG,LG,SS</v>
      </c>
      <c r="R14" s="342" t="s">
        <v>165</v>
      </c>
      <c r="S14" s="343"/>
      <c r="T14" s="342"/>
      <c r="U14" s="338">
        <f t="shared" si="5"/>
        <v>1</v>
      </c>
      <c r="V14" s="338">
        <f t="shared" si="6"/>
        <v>1</v>
      </c>
      <c r="W14" s="338"/>
      <c r="Y14" s="101" t="e">
        <f>VLOOKUP($E14,#REF!,MATCH(Y$7,#REF!,0),0)</f>
        <v>#REF!</v>
      </c>
      <c r="Z14" s="101" t="e">
        <f>VLOOKUP($E14,#REF!,MATCH(Z$7,#REF!,0),0)</f>
        <v>#REF!</v>
      </c>
      <c r="AA14" s="101" t="e">
        <f>VLOOKUP($E14,#REF!,MATCH(AA$7,#REF!,0),0)</f>
        <v>#REF!</v>
      </c>
      <c r="AB14" s="101" t="e">
        <f>VLOOKUP($E14,#REF!,MATCH(AB$7,#REF!,0),0)</f>
        <v>#REF!</v>
      </c>
      <c r="AD14" s="340" t="s">
        <v>490</v>
      </c>
      <c r="AE14" s="340" t="s">
        <v>492</v>
      </c>
      <c r="AF14" s="340" t="s">
        <v>494</v>
      </c>
      <c r="AG14" s="340"/>
      <c r="AH14" s="340"/>
    </row>
    <row r="15" spans="1:40">
      <c r="A15" s="331" t="s">
        <v>145</v>
      </c>
      <c r="B15" s="332" t="s">
        <v>140</v>
      </c>
      <c r="C15" s="308" t="str">
        <f t="shared" si="7"/>
        <v>Estonia</v>
      </c>
      <c r="E15" s="109" t="s">
        <v>7</v>
      </c>
      <c r="F15" s="341" t="s">
        <v>141</v>
      </c>
      <c r="G15" s="342" t="str">
        <f t="shared" si="1"/>
        <v>CG,LG,SS</v>
      </c>
      <c r="H15" s="342"/>
      <c r="I15" s="342" t="s">
        <v>140</v>
      </c>
      <c r="J15" s="342"/>
      <c r="K15" s="342" t="s">
        <v>41</v>
      </c>
      <c r="L15" s="342" t="s">
        <v>54</v>
      </c>
      <c r="M15" s="342"/>
      <c r="N15" s="342" t="s">
        <v>54</v>
      </c>
      <c r="O15" s="342"/>
      <c r="P15" s="342" t="str">
        <f t="shared" si="4"/>
        <v>GG</v>
      </c>
      <c r="Q15" s="342" t="str">
        <f t="shared" si="4"/>
        <v>CG,LG,SS</v>
      </c>
      <c r="R15" s="342" t="s">
        <v>163</v>
      </c>
      <c r="S15" s="343"/>
      <c r="T15" s="342"/>
      <c r="U15" s="338">
        <f t="shared" si="5"/>
        <v>1</v>
      </c>
      <c r="V15" s="338">
        <f t="shared" si="6"/>
        <v>1</v>
      </c>
      <c r="W15" s="338"/>
      <c r="Y15" s="101" t="e">
        <f>VLOOKUP($E15,#REF!,MATCH(Y$7,#REF!,0),0)</f>
        <v>#REF!</v>
      </c>
      <c r="Z15" s="101" t="e">
        <f>VLOOKUP($E15,#REF!,MATCH(Z$7,#REF!,0),0)</f>
        <v>#REF!</v>
      </c>
      <c r="AA15" s="101" t="e">
        <f>VLOOKUP($E15,#REF!,MATCH(AA$7,#REF!,0),0)</f>
        <v>#REF!</v>
      </c>
      <c r="AB15" s="101" t="e">
        <f>VLOOKUP($E15,#REF!,MATCH(AB$7,#REF!,0),0)</f>
        <v>#REF!</v>
      </c>
      <c r="AD15" s="340" t="s">
        <v>490</v>
      </c>
      <c r="AE15" s="340" t="s">
        <v>492</v>
      </c>
      <c r="AF15" s="340" t="s">
        <v>494</v>
      </c>
      <c r="AG15" s="340"/>
      <c r="AH15" s="340"/>
    </row>
    <row r="16" spans="1:40">
      <c r="A16" s="331" t="s">
        <v>145</v>
      </c>
      <c r="B16" s="332" t="s">
        <v>170</v>
      </c>
      <c r="C16" s="308" t="str">
        <f t="shared" si="7"/>
        <v>Finland</v>
      </c>
      <c r="E16" s="109" t="s">
        <v>8</v>
      </c>
      <c r="F16" s="341" t="s">
        <v>141</v>
      </c>
      <c r="G16" s="342" t="str">
        <f t="shared" si="1"/>
        <v>CG,LG,SS</v>
      </c>
      <c r="H16" s="342"/>
      <c r="I16" s="342" t="s">
        <v>170</v>
      </c>
      <c r="J16" s="342"/>
      <c r="K16" s="342" t="str">
        <f t="shared" ref="K16:L42" si="10">F16</f>
        <v>GG</v>
      </c>
      <c r="L16" s="342" t="str">
        <f t="shared" si="10"/>
        <v>CG,LG,SS</v>
      </c>
      <c r="M16" s="342"/>
      <c r="N16" s="342" t="str">
        <f t="shared" ref="N16:N42" si="11">I16</f>
        <v>A</v>
      </c>
      <c r="O16" s="342"/>
      <c r="P16" s="342" t="str">
        <f t="shared" si="4"/>
        <v>GG</v>
      </c>
      <c r="Q16" s="342" t="str">
        <f t="shared" si="4"/>
        <v>CG,LG,SS</v>
      </c>
      <c r="R16" s="342" t="s">
        <v>165</v>
      </c>
      <c r="S16" s="343"/>
      <c r="T16" s="342"/>
      <c r="U16" s="338">
        <f t="shared" si="5"/>
        <v>1</v>
      </c>
      <c r="V16" s="338">
        <f t="shared" si="6"/>
        <v>1</v>
      </c>
      <c r="W16" s="338"/>
      <c r="Y16" s="101" t="e">
        <f>VLOOKUP($E16,#REF!,MATCH(Y$7,#REF!,0),0)</f>
        <v>#REF!</v>
      </c>
      <c r="Z16" s="101" t="e">
        <f>VLOOKUP($E16,#REF!,MATCH(Z$7,#REF!,0),0)</f>
        <v>#REF!</v>
      </c>
      <c r="AA16" s="101" t="e">
        <f>VLOOKUP($E16,#REF!,MATCH(AA$7,#REF!,0),0)</f>
        <v>#REF!</v>
      </c>
      <c r="AB16" s="101" t="e">
        <f>VLOOKUP($E16,#REF!,MATCH(AB$7,#REF!,0),0)</f>
        <v>#REF!</v>
      </c>
      <c r="AD16" s="340" t="s">
        <v>490</v>
      </c>
      <c r="AE16" s="340" t="s">
        <v>492</v>
      </c>
      <c r="AF16" s="340" t="s">
        <v>494</v>
      </c>
      <c r="AG16" s="340"/>
      <c r="AH16" s="340"/>
    </row>
    <row r="17" spans="1:35" s="311" customFormat="1">
      <c r="A17" s="331" t="s">
        <v>145</v>
      </c>
      <c r="B17" s="332" t="s">
        <v>170</v>
      </c>
      <c r="C17" s="308" t="str">
        <f t="shared" si="7"/>
        <v>France</v>
      </c>
      <c r="D17" s="308"/>
      <c r="E17" s="109" t="s">
        <v>9</v>
      </c>
      <c r="F17" s="341" t="s">
        <v>141</v>
      </c>
      <c r="G17" s="342" t="str">
        <f t="shared" si="1"/>
        <v>CG,LG,SS</v>
      </c>
      <c r="H17" s="342"/>
      <c r="I17" s="342" t="s">
        <v>170</v>
      </c>
      <c r="J17" s="342"/>
      <c r="K17" s="342" t="str">
        <f t="shared" si="10"/>
        <v>GG</v>
      </c>
      <c r="L17" s="342" t="str">
        <f t="shared" si="10"/>
        <v>CG,LG,SS</v>
      </c>
      <c r="M17" s="342"/>
      <c r="N17" s="342" t="str">
        <f t="shared" si="11"/>
        <v>A</v>
      </c>
      <c r="O17" s="342"/>
      <c r="P17" s="342" t="str">
        <f t="shared" si="4"/>
        <v>GG</v>
      </c>
      <c r="Q17" s="342" t="str">
        <f t="shared" si="4"/>
        <v>CG,LG,SS</v>
      </c>
      <c r="R17" s="342" t="s">
        <v>165</v>
      </c>
      <c r="S17" s="343"/>
      <c r="T17" s="342"/>
      <c r="U17" s="338">
        <f t="shared" si="5"/>
        <v>1</v>
      </c>
      <c r="V17" s="338">
        <f t="shared" si="6"/>
        <v>1</v>
      </c>
      <c r="W17" s="338"/>
      <c r="X17" s="313"/>
      <c r="Y17" s="101" t="e">
        <f>VLOOKUP($E17,#REF!,MATCH(Y$7,#REF!,0),0)</f>
        <v>#REF!</v>
      </c>
      <c r="Z17" s="101" t="e">
        <f>VLOOKUP($E17,#REF!,MATCH(Z$7,#REF!,0),0)</f>
        <v>#REF!</v>
      </c>
      <c r="AA17" s="101" t="e">
        <f>VLOOKUP($E17,#REF!,MATCH(AA$7,#REF!,0),0)</f>
        <v>#REF!</v>
      </c>
      <c r="AB17" s="101" t="e">
        <f>VLOOKUP($E17,#REF!,MATCH(AB$7,#REF!,0),0)</f>
        <v>#REF!</v>
      </c>
      <c r="AC17" s="101"/>
      <c r="AD17" s="345" t="s">
        <v>490</v>
      </c>
      <c r="AE17" s="340" t="s">
        <v>492</v>
      </c>
      <c r="AF17" s="345" t="s">
        <v>494</v>
      </c>
      <c r="AG17" s="345" t="s">
        <v>493</v>
      </c>
      <c r="AH17" s="345"/>
      <c r="AI17" s="313"/>
    </row>
    <row r="18" spans="1:35" s="311" customFormat="1">
      <c r="A18" s="331" t="s">
        <v>146</v>
      </c>
      <c r="B18" s="332" t="s">
        <v>170</v>
      </c>
      <c r="C18" s="308" t="str">
        <f t="shared" si="7"/>
        <v>Germany</v>
      </c>
      <c r="D18" s="308"/>
      <c r="E18" s="109" t="s">
        <v>10</v>
      </c>
      <c r="F18" s="341" t="s">
        <v>141</v>
      </c>
      <c r="G18" s="342" t="str">
        <f t="shared" si="1"/>
        <v>CG,SG,LG,SS</v>
      </c>
      <c r="H18" s="342"/>
      <c r="I18" s="342" t="s">
        <v>170</v>
      </c>
      <c r="J18" s="342"/>
      <c r="K18" s="342" t="str">
        <f t="shared" si="10"/>
        <v>GG</v>
      </c>
      <c r="L18" s="342" t="str">
        <f t="shared" si="10"/>
        <v>CG,SG,LG,SS</v>
      </c>
      <c r="M18" s="342"/>
      <c r="N18" s="342" t="str">
        <f t="shared" si="11"/>
        <v>A</v>
      </c>
      <c r="O18" s="342"/>
      <c r="P18" s="342" t="str">
        <f t="shared" si="4"/>
        <v>GG</v>
      </c>
      <c r="Q18" s="342" t="str">
        <f t="shared" si="4"/>
        <v>CG,SG,LG,SS</v>
      </c>
      <c r="R18" s="342" t="s">
        <v>165</v>
      </c>
      <c r="S18" s="343"/>
      <c r="T18" s="342"/>
      <c r="U18" s="338">
        <f t="shared" si="5"/>
        <v>1</v>
      </c>
      <c r="V18" s="338">
        <f t="shared" si="6"/>
        <v>1</v>
      </c>
      <c r="W18" s="338"/>
      <c r="X18" s="313"/>
      <c r="Y18" s="101" t="e">
        <f>VLOOKUP($E18,#REF!,MATCH(Y$7,#REF!,0),0)</f>
        <v>#REF!</v>
      </c>
      <c r="Z18" s="101" t="e">
        <f>VLOOKUP($E18,#REF!,MATCH(Z$7,#REF!,0),0)</f>
        <v>#REF!</v>
      </c>
      <c r="AA18" s="101" t="e">
        <f>VLOOKUP($E18,#REF!,MATCH(AA$7,#REF!,0),0)</f>
        <v>#REF!</v>
      </c>
      <c r="AB18" s="101" t="e">
        <f>VLOOKUP($E18,#REF!,MATCH(AB$7,#REF!,0),0)</f>
        <v>#REF!</v>
      </c>
      <c r="AC18" s="101"/>
      <c r="AD18" s="345" t="s">
        <v>490</v>
      </c>
      <c r="AE18" s="340" t="s">
        <v>491</v>
      </c>
      <c r="AF18" s="345" t="s">
        <v>492</v>
      </c>
      <c r="AG18" s="345" t="s">
        <v>494</v>
      </c>
      <c r="AH18" s="345"/>
      <c r="AI18" s="313"/>
    </row>
    <row r="19" spans="1:35" s="311" customFormat="1">
      <c r="A19" s="331" t="s">
        <v>145</v>
      </c>
      <c r="B19" s="332" t="s">
        <v>170</v>
      </c>
      <c r="C19" s="308" t="str">
        <f t="shared" si="7"/>
        <v>Greece</v>
      </c>
      <c r="D19" s="308"/>
      <c r="E19" s="109" t="s">
        <v>11</v>
      </c>
      <c r="F19" s="341" t="s">
        <v>141</v>
      </c>
      <c r="G19" s="342" t="str">
        <f t="shared" si="1"/>
        <v>CG,LG,SS</v>
      </c>
      <c r="H19" s="342"/>
      <c r="I19" s="342" t="s">
        <v>170</v>
      </c>
      <c r="J19" s="342"/>
      <c r="K19" s="342" t="str">
        <f t="shared" si="10"/>
        <v>GG</v>
      </c>
      <c r="L19" s="342" t="str">
        <f t="shared" si="10"/>
        <v>CG,LG,SS</v>
      </c>
      <c r="M19" s="342"/>
      <c r="N19" s="342" t="str">
        <f t="shared" si="11"/>
        <v>A</v>
      </c>
      <c r="O19" s="342"/>
      <c r="P19" s="342" t="str">
        <f t="shared" si="4"/>
        <v>GG</v>
      </c>
      <c r="Q19" s="342" t="str">
        <f t="shared" si="4"/>
        <v>CG,LG,SS</v>
      </c>
      <c r="R19" s="342" t="s">
        <v>163</v>
      </c>
      <c r="S19" s="343"/>
      <c r="T19" s="342"/>
      <c r="U19" s="338">
        <f t="shared" si="5"/>
        <v>1</v>
      </c>
      <c r="V19" s="338">
        <f t="shared" si="6"/>
        <v>1</v>
      </c>
      <c r="W19" s="338"/>
      <c r="X19" s="313"/>
      <c r="Y19" s="101" t="e">
        <f>VLOOKUP($E19,#REF!,MATCH(Y$7,#REF!,0),0)</f>
        <v>#REF!</v>
      </c>
      <c r="Z19" s="101" t="e">
        <f>VLOOKUP($E19,#REF!,MATCH(Z$7,#REF!,0),0)</f>
        <v>#REF!</v>
      </c>
      <c r="AA19" s="101" t="e">
        <f>VLOOKUP($E19,#REF!,MATCH(AA$7,#REF!,0),0)</f>
        <v>#REF!</v>
      </c>
      <c r="AB19" s="101" t="e">
        <f>VLOOKUP($E19,#REF!,MATCH(AB$7,#REF!,0),0)</f>
        <v>#REF!</v>
      </c>
      <c r="AC19" s="101"/>
      <c r="AD19" s="345" t="s">
        <v>490</v>
      </c>
      <c r="AE19" s="340" t="s">
        <v>492</v>
      </c>
      <c r="AF19" s="345" t="s">
        <v>494</v>
      </c>
      <c r="AG19" s="345"/>
      <c r="AH19" s="345"/>
      <c r="AI19" s="313"/>
    </row>
    <row r="20" spans="1:35">
      <c r="A20" s="331" t="s">
        <v>139</v>
      </c>
      <c r="B20" s="332" t="s">
        <v>140</v>
      </c>
      <c r="C20" s="308" t="str">
        <f t="shared" si="7"/>
        <v>Hong Kong SAR</v>
      </c>
      <c r="E20" s="330" t="s">
        <v>83</v>
      </c>
      <c r="F20" s="337" t="s">
        <v>141</v>
      </c>
      <c r="G20" s="337" t="str">
        <f t="shared" si="1"/>
        <v>CG</v>
      </c>
      <c r="H20" s="337"/>
      <c r="I20" s="337" t="s">
        <v>140</v>
      </c>
      <c r="J20" s="337"/>
      <c r="K20" s="337" t="str">
        <f t="shared" si="10"/>
        <v>GG</v>
      </c>
      <c r="L20" s="337" t="str">
        <f t="shared" si="10"/>
        <v>CG</v>
      </c>
      <c r="M20" s="337"/>
      <c r="N20" s="337" t="str">
        <f t="shared" si="11"/>
        <v>C</v>
      </c>
      <c r="O20" s="337"/>
      <c r="P20" s="337" t="str">
        <f t="shared" si="4"/>
        <v>GG</v>
      </c>
      <c r="Q20" s="337" t="str">
        <f t="shared" si="4"/>
        <v>CG</v>
      </c>
      <c r="R20" s="342" t="s">
        <v>165</v>
      </c>
      <c r="S20" s="336"/>
      <c r="T20" s="337"/>
      <c r="U20" s="338">
        <f t="shared" si="5"/>
        <v>1</v>
      </c>
      <c r="V20" s="338">
        <f t="shared" si="6"/>
        <v>1</v>
      </c>
      <c r="W20" s="338"/>
      <c r="Y20" s="101" t="e">
        <f>VLOOKUP($E20,#REF!,MATCH(Y$7,#REF!,0),0)</f>
        <v>#REF!</v>
      </c>
      <c r="Z20" s="101" t="e">
        <f>VLOOKUP($E20,#REF!,MATCH(Z$7,#REF!,0),0)</f>
        <v>#REF!</v>
      </c>
      <c r="AA20" s="101" t="e">
        <f>VLOOKUP($E20,#REF!,MATCH(AA$7,#REF!,0),0)</f>
        <v>#REF!</v>
      </c>
      <c r="AB20" s="101" t="e">
        <f>VLOOKUP($E20,#REF!,MATCH(AB$7,#REF!,0),0)</f>
        <v>#REF!</v>
      </c>
      <c r="AD20" s="340" t="s">
        <v>490</v>
      </c>
      <c r="AE20" s="340"/>
      <c r="AF20" s="340"/>
      <c r="AG20" s="340"/>
      <c r="AH20" s="340"/>
    </row>
    <row r="21" spans="1:35" s="311" customFormat="1">
      <c r="A21" s="331" t="s">
        <v>145</v>
      </c>
      <c r="B21" s="332" t="s">
        <v>170</v>
      </c>
      <c r="C21" s="308" t="str">
        <f t="shared" si="7"/>
        <v>Iceland</v>
      </c>
      <c r="D21" s="308"/>
      <c r="E21" s="109" t="s">
        <v>58</v>
      </c>
      <c r="F21" s="341" t="s">
        <v>141</v>
      </c>
      <c r="G21" s="342" t="str">
        <f t="shared" si="1"/>
        <v>CG,LG,SS</v>
      </c>
      <c r="H21" s="342"/>
      <c r="I21" s="342" t="s">
        <v>170</v>
      </c>
      <c r="J21" s="342"/>
      <c r="K21" s="342" t="str">
        <f t="shared" si="10"/>
        <v>GG</v>
      </c>
      <c r="L21" s="342" t="str">
        <f t="shared" si="10"/>
        <v>CG,LG,SS</v>
      </c>
      <c r="M21" s="342"/>
      <c r="N21" s="342" t="str">
        <f t="shared" si="11"/>
        <v>A</v>
      </c>
      <c r="O21" s="342"/>
      <c r="P21" s="342" t="str">
        <f t="shared" si="4"/>
        <v>GG</v>
      </c>
      <c r="Q21" s="342" t="str">
        <f t="shared" si="4"/>
        <v>CG,LG,SS</v>
      </c>
      <c r="R21" s="342" t="s">
        <v>165</v>
      </c>
      <c r="S21" s="343"/>
      <c r="T21" s="342"/>
      <c r="U21" s="338">
        <f t="shared" si="5"/>
        <v>1</v>
      </c>
      <c r="V21" s="338">
        <f t="shared" si="6"/>
        <v>1</v>
      </c>
      <c r="W21" s="338"/>
      <c r="X21" s="339" t="s">
        <v>495</v>
      </c>
      <c r="Y21" s="101" t="e">
        <f>VLOOKUP($E21,#REF!,MATCH(Y$7,#REF!,0),0)</f>
        <v>#REF!</v>
      </c>
      <c r="Z21" s="101" t="e">
        <f>VLOOKUP($E21,#REF!,MATCH(Z$7,#REF!,0),0)</f>
        <v>#REF!</v>
      </c>
      <c r="AA21" s="101" t="e">
        <f>VLOOKUP($E21,#REF!,MATCH(AA$7,#REF!,0),0)</f>
        <v>#REF!</v>
      </c>
      <c r="AB21" s="101" t="e">
        <f>VLOOKUP($E21,#REF!,MATCH(AB$7,#REF!,0),0)</f>
        <v>#REF!</v>
      </c>
      <c r="AC21" s="101"/>
      <c r="AD21" s="345" t="s">
        <v>490</v>
      </c>
      <c r="AE21" s="340" t="s">
        <v>492</v>
      </c>
      <c r="AF21" s="345" t="s">
        <v>494</v>
      </c>
      <c r="AG21" s="345"/>
      <c r="AH21" s="345"/>
      <c r="AI21" s="313"/>
    </row>
    <row r="22" spans="1:35" s="311" customFormat="1">
      <c r="A22" s="331" t="s">
        <v>145</v>
      </c>
      <c r="B22" s="332" t="s">
        <v>170</v>
      </c>
      <c r="C22" s="308" t="str">
        <f t="shared" si="7"/>
        <v>Ireland</v>
      </c>
      <c r="D22" s="308"/>
      <c r="E22" s="109" t="s">
        <v>12</v>
      </c>
      <c r="F22" s="341" t="s">
        <v>141</v>
      </c>
      <c r="G22" s="342" t="str">
        <f t="shared" si="1"/>
        <v>CG,LG,SS</v>
      </c>
      <c r="H22" s="342"/>
      <c r="I22" s="342" t="s">
        <v>170</v>
      </c>
      <c r="J22" s="342"/>
      <c r="K22" s="342" t="str">
        <f t="shared" si="10"/>
        <v>GG</v>
      </c>
      <c r="L22" s="342" t="str">
        <f t="shared" si="10"/>
        <v>CG,LG,SS</v>
      </c>
      <c r="M22" s="342"/>
      <c r="N22" s="342" t="str">
        <f t="shared" si="11"/>
        <v>A</v>
      </c>
      <c r="O22" s="342"/>
      <c r="P22" s="342" t="str">
        <f t="shared" si="4"/>
        <v>GG</v>
      </c>
      <c r="Q22" s="342" t="str">
        <f t="shared" si="4"/>
        <v>CG,LG,SS</v>
      </c>
      <c r="R22" s="342" t="s">
        <v>163</v>
      </c>
      <c r="S22" s="343"/>
      <c r="T22" s="342"/>
      <c r="U22" s="338">
        <f t="shared" si="5"/>
        <v>1</v>
      </c>
      <c r="V22" s="338">
        <f t="shared" si="6"/>
        <v>1</v>
      </c>
      <c r="W22" s="338"/>
      <c r="X22" s="313"/>
      <c r="Y22" s="101" t="e">
        <f>VLOOKUP($E22,#REF!,MATCH(Y$7,#REF!,0),0)</f>
        <v>#REF!</v>
      </c>
      <c r="Z22" s="101" t="e">
        <f>VLOOKUP($E22,#REF!,MATCH(Z$7,#REF!,0),0)</f>
        <v>#REF!</v>
      </c>
      <c r="AA22" s="101" t="e">
        <f>VLOOKUP($E22,#REF!,MATCH(AA$7,#REF!,0),0)</f>
        <v>#REF!</v>
      </c>
      <c r="AB22" s="101" t="e">
        <f>VLOOKUP($E22,#REF!,MATCH(AB$7,#REF!,0),0)</f>
        <v>#REF!</v>
      </c>
      <c r="AC22" s="101"/>
      <c r="AD22" s="345" t="s">
        <v>490</v>
      </c>
      <c r="AE22" s="340" t="s">
        <v>492</v>
      </c>
      <c r="AF22" s="345" t="s">
        <v>494</v>
      </c>
      <c r="AG22" s="345" t="s">
        <v>493</v>
      </c>
      <c r="AH22" s="345"/>
      <c r="AI22" s="313"/>
    </row>
    <row r="23" spans="1:35" s="311" customFormat="1">
      <c r="A23" s="331" t="s">
        <v>145</v>
      </c>
      <c r="B23" s="332" t="s">
        <v>493</v>
      </c>
      <c r="C23" s="308" t="str">
        <f t="shared" si="7"/>
        <v>Israel</v>
      </c>
      <c r="D23" s="308"/>
      <c r="E23" s="109" t="s">
        <v>13</v>
      </c>
      <c r="F23" s="341" t="s">
        <v>141</v>
      </c>
      <c r="G23" s="342" t="str">
        <f t="shared" si="1"/>
        <v>CG,LG,SS</v>
      </c>
      <c r="H23" s="342"/>
      <c r="I23" s="342" t="s">
        <v>179</v>
      </c>
      <c r="J23" s="342"/>
      <c r="K23" s="342" t="str">
        <f t="shared" si="10"/>
        <v>GG</v>
      </c>
      <c r="L23" s="342" t="str">
        <f t="shared" si="10"/>
        <v>CG,LG,SS</v>
      </c>
      <c r="M23" s="342"/>
      <c r="N23" s="342" t="str">
        <f t="shared" si="11"/>
        <v>Mixed</v>
      </c>
      <c r="O23" s="342"/>
      <c r="P23" s="342" t="str">
        <f t="shared" si="4"/>
        <v>GG</v>
      </c>
      <c r="Q23" s="342" t="str">
        <f t="shared" si="4"/>
        <v>CG,LG,SS</v>
      </c>
      <c r="R23" s="342" t="s">
        <v>163</v>
      </c>
      <c r="S23" s="343"/>
      <c r="T23" s="342"/>
      <c r="U23" s="338">
        <f t="shared" si="5"/>
        <v>1</v>
      </c>
      <c r="V23" s="338" t="str">
        <f t="shared" si="6"/>
        <v/>
      </c>
      <c r="W23" s="338"/>
      <c r="X23" s="346" t="s">
        <v>497</v>
      </c>
      <c r="Y23" s="101" t="e">
        <f>VLOOKUP($E23,#REF!,MATCH(Y$7,#REF!,0),0)</f>
        <v>#REF!</v>
      </c>
      <c r="Z23" s="101" t="e">
        <f>VLOOKUP($E23,#REF!,MATCH(Z$7,#REF!,0),0)</f>
        <v>#REF!</v>
      </c>
      <c r="AA23" s="101" t="e">
        <f>VLOOKUP($E23,#REF!,MATCH(AA$7,#REF!,0),0)</f>
        <v>#REF!</v>
      </c>
      <c r="AB23" s="101" t="e">
        <f>VLOOKUP($E23,#REF!,MATCH(AB$7,#REF!,0),0)</f>
        <v>#REF!</v>
      </c>
      <c r="AC23" s="101"/>
      <c r="AD23" s="345" t="s">
        <v>490</v>
      </c>
      <c r="AE23" s="340" t="s">
        <v>492</v>
      </c>
      <c r="AF23" s="345" t="s">
        <v>494</v>
      </c>
      <c r="AG23" s="345"/>
      <c r="AH23" s="345"/>
      <c r="AI23" s="313"/>
    </row>
    <row r="24" spans="1:35" s="311" customFormat="1">
      <c r="A24" s="331" t="s">
        <v>145</v>
      </c>
      <c r="B24" s="332" t="s">
        <v>170</v>
      </c>
      <c r="C24" s="308" t="str">
        <f t="shared" si="7"/>
        <v>Italy</v>
      </c>
      <c r="D24" s="308"/>
      <c r="E24" s="109" t="s">
        <v>14</v>
      </c>
      <c r="F24" s="341" t="s">
        <v>141</v>
      </c>
      <c r="G24" s="342" t="str">
        <f t="shared" si="1"/>
        <v>CG,LG,SS</v>
      </c>
      <c r="H24" s="342"/>
      <c r="I24" s="342" t="s">
        <v>170</v>
      </c>
      <c r="J24" s="342"/>
      <c r="K24" s="342" t="str">
        <f t="shared" si="10"/>
        <v>GG</v>
      </c>
      <c r="L24" s="342" t="str">
        <f t="shared" si="10"/>
        <v>CG,LG,SS</v>
      </c>
      <c r="M24" s="342"/>
      <c r="N24" s="342" t="str">
        <f t="shared" si="11"/>
        <v>A</v>
      </c>
      <c r="O24" s="342"/>
      <c r="P24" s="342" t="str">
        <f t="shared" si="4"/>
        <v>GG</v>
      </c>
      <c r="Q24" s="342" t="str">
        <f t="shared" si="4"/>
        <v>CG,LG,SS</v>
      </c>
      <c r="R24" s="342" t="s">
        <v>165</v>
      </c>
      <c r="S24" s="343"/>
      <c r="T24" s="342"/>
      <c r="U24" s="338">
        <f t="shared" si="5"/>
        <v>1</v>
      </c>
      <c r="V24" s="338">
        <f t="shared" si="6"/>
        <v>1</v>
      </c>
      <c r="W24" s="338"/>
      <c r="X24" s="313"/>
      <c r="Y24" s="101" t="e">
        <f>VLOOKUP($E24,#REF!,MATCH(Y$7,#REF!,0),0)</f>
        <v>#REF!</v>
      </c>
      <c r="Z24" s="101" t="e">
        <f>VLOOKUP($E24,#REF!,MATCH(Z$7,#REF!,0),0)</f>
        <v>#REF!</v>
      </c>
      <c r="AA24" s="101" t="e">
        <f>VLOOKUP($E24,#REF!,MATCH(AA$7,#REF!,0),0)</f>
        <v>#REF!</v>
      </c>
      <c r="AB24" s="101" t="e">
        <f>VLOOKUP($E24,#REF!,MATCH(AB$7,#REF!,0),0)</f>
        <v>#REF!</v>
      </c>
      <c r="AC24" s="101"/>
      <c r="AD24" s="345" t="s">
        <v>490</v>
      </c>
      <c r="AE24" s="340" t="s">
        <v>492</v>
      </c>
      <c r="AF24" s="345" t="s">
        <v>494</v>
      </c>
      <c r="AG24" s="345"/>
      <c r="AH24" s="345"/>
      <c r="AI24" s="313"/>
    </row>
    <row r="25" spans="1:35" s="311" customFormat="1">
      <c r="A25" s="331" t="s">
        <v>145</v>
      </c>
      <c r="B25" s="332" t="s">
        <v>170</v>
      </c>
      <c r="C25" s="308" t="str">
        <f t="shared" si="7"/>
        <v>Japan</v>
      </c>
      <c r="D25" s="308"/>
      <c r="E25" s="109" t="s">
        <v>15</v>
      </c>
      <c r="F25" s="341" t="s">
        <v>141</v>
      </c>
      <c r="G25" s="342" t="str">
        <f t="shared" si="1"/>
        <v>CG,LG,SS</v>
      </c>
      <c r="H25" s="342"/>
      <c r="I25" s="342" t="s">
        <v>170</v>
      </c>
      <c r="J25" s="342"/>
      <c r="K25" s="342" t="str">
        <f t="shared" si="10"/>
        <v>GG</v>
      </c>
      <c r="L25" s="342" t="str">
        <f t="shared" si="10"/>
        <v>CG,LG,SS</v>
      </c>
      <c r="M25" s="342"/>
      <c r="N25" s="342" t="str">
        <f t="shared" si="11"/>
        <v>A</v>
      </c>
      <c r="O25" s="342"/>
      <c r="P25" s="342" t="str">
        <f t="shared" si="4"/>
        <v>GG</v>
      </c>
      <c r="Q25" s="342" t="str">
        <f t="shared" si="4"/>
        <v>CG,LG,SS</v>
      </c>
      <c r="R25" s="342" t="s">
        <v>167</v>
      </c>
      <c r="S25" s="343"/>
      <c r="T25" s="342"/>
      <c r="U25" s="338">
        <f t="shared" si="5"/>
        <v>1</v>
      </c>
      <c r="V25" s="338">
        <f t="shared" si="6"/>
        <v>1</v>
      </c>
      <c r="W25" s="338"/>
      <c r="X25" s="313"/>
      <c r="Y25" s="101" t="e">
        <f>VLOOKUP($E25,#REF!,MATCH(Y$7,#REF!,0),0)</f>
        <v>#REF!</v>
      </c>
      <c r="Z25" s="101" t="e">
        <f>VLOOKUP($E25,#REF!,MATCH(Z$7,#REF!,0),0)</f>
        <v>#REF!</v>
      </c>
      <c r="AA25" s="101" t="e">
        <f>VLOOKUP($E25,#REF!,MATCH(AA$7,#REF!,0),0)</f>
        <v>#REF!</v>
      </c>
      <c r="AB25" s="101" t="e">
        <f>VLOOKUP($E25,#REF!,MATCH(AB$7,#REF!,0),0)</f>
        <v>#REF!</v>
      </c>
      <c r="AC25" s="101"/>
      <c r="AD25" s="345" t="s">
        <v>490</v>
      </c>
      <c r="AE25" s="340" t="s">
        <v>492</v>
      </c>
      <c r="AF25" s="345" t="s">
        <v>494</v>
      </c>
      <c r="AG25" s="345"/>
      <c r="AH25" s="345"/>
      <c r="AI25" s="313"/>
    </row>
    <row r="26" spans="1:35" s="311" customFormat="1">
      <c r="A26" s="331" t="s">
        <v>176</v>
      </c>
      <c r="B26" s="332" t="s">
        <v>140</v>
      </c>
      <c r="C26" s="308" t="str">
        <f t="shared" si="7"/>
        <v>Korea</v>
      </c>
      <c r="D26" s="308"/>
      <c r="E26" s="109" t="s">
        <v>16</v>
      </c>
      <c r="F26" s="341" t="s">
        <v>139</v>
      </c>
      <c r="G26" s="342" t="str">
        <f t="shared" si="1"/>
        <v>CG,SS</v>
      </c>
      <c r="H26" s="342"/>
      <c r="I26" s="342" t="s">
        <v>140</v>
      </c>
      <c r="J26" s="342"/>
      <c r="K26" s="342" t="str">
        <f t="shared" si="10"/>
        <v>CG</v>
      </c>
      <c r="L26" s="342" t="str">
        <f t="shared" si="10"/>
        <v>CG,SS</v>
      </c>
      <c r="M26" s="342"/>
      <c r="N26" s="342" t="str">
        <f t="shared" si="11"/>
        <v>C</v>
      </c>
      <c r="O26" s="342"/>
      <c r="P26" s="342" t="str">
        <f t="shared" si="4"/>
        <v>CG</v>
      </c>
      <c r="Q26" s="342" t="str">
        <f t="shared" si="4"/>
        <v>CG,SS</v>
      </c>
      <c r="R26" s="342" t="s">
        <v>163</v>
      </c>
      <c r="S26" s="343"/>
      <c r="T26" s="342"/>
      <c r="U26" s="338">
        <f t="shared" si="5"/>
        <v>1</v>
      </c>
      <c r="V26" s="338">
        <f t="shared" si="6"/>
        <v>1</v>
      </c>
      <c r="W26" s="338"/>
      <c r="X26" s="313"/>
      <c r="Y26" s="101" t="e">
        <f>VLOOKUP($E26,#REF!,MATCH(Y$7,#REF!,0),0)</f>
        <v>#REF!</v>
      </c>
      <c r="Z26" s="101" t="e">
        <f>VLOOKUP($E26,#REF!,MATCH(Z$7,#REF!,0),0)</f>
        <v>#REF!</v>
      </c>
      <c r="AA26" s="101" t="e">
        <f>VLOOKUP($E26,#REF!,MATCH(AA$7,#REF!,0),0)</f>
        <v>#REF!</v>
      </c>
      <c r="AB26" s="101" t="e">
        <f>VLOOKUP($E26,#REF!,MATCH(AB$7,#REF!,0),0)</f>
        <v>#REF!</v>
      </c>
      <c r="AC26" s="101"/>
      <c r="AD26" s="345" t="s">
        <v>490</v>
      </c>
      <c r="AE26" s="340"/>
      <c r="AF26" s="345"/>
      <c r="AG26" s="345"/>
      <c r="AH26" s="345"/>
      <c r="AI26" s="313"/>
    </row>
    <row r="27" spans="1:35">
      <c r="A27" s="331" t="s">
        <v>145</v>
      </c>
      <c r="B27" s="332" t="s">
        <v>140</v>
      </c>
      <c r="C27" s="308" t="str">
        <f t="shared" si="7"/>
        <v>Latvia</v>
      </c>
      <c r="E27" s="109" t="s">
        <v>84</v>
      </c>
      <c r="F27" s="341" t="s">
        <v>141</v>
      </c>
      <c r="G27" s="342" t="str">
        <f t="shared" si="1"/>
        <v>CG,LG,SS</v>
      </c>
      <c r="H27" s="342"/>
      <c r="I27" s="342" t="s">
        <v>140</v>
      </c>
      <c r="J27" s="342"/>
      <c r="K27" s="342" t="str">
        <f t="shared" si="10"/>
        <v>GG</v>
      </c>
      <c r="L27" s="342" t="str">
        <f t="shared" si="10"/>
        <v>CG,LG,SS</v>
      </c>
      <c r="M27" s="342"/>
      <c r="N27" s="342" t="str">
        <f t="shared" si="11"/>
        <v>C</v>
      </c>
      <c r="O27" s="342"/>
      <c r="P27" s="342" t="str">
        <f t="shared" si="4"/>
        <v>GG</v>
      </c>
      <c r="Q27" s="342" t="str">
        <f t="shared" si="4"/>
        <v>CG,LG,SS</v>
      </c>
      <c r="R27" s="342" t="s">
        <v>163</v>
      </c>
      <c r="S27" s="343"/>
      <c r="T27" s="342"/>
      <c r="U27" s="338">
        <f t="shared" si="5"/>
        <v>1</v>
      </c>
      <c r="V27" s="338">
        <f t="shared" si="6"/>
        <v>1</v>
      </c>
      <c r="W27" s="347"/>
      <c r="Y27" s="101" t="e">
        <f>VLOOKUP($E27,#REF!,MATCH(Y$7,#REF!,0),0)</f>
        <v>#REF!</v>
      </c>
      <c r="Z27" s="101" t="e">
        <f>VLOOKUP($E27,#REF!,MATCH(Z$7,#REF!,0),0)</f>
        <v>#REF!</v>
      </c>
      <c r="AA27" s="101" t="e">
        <f>VLOOKUP($E27,#REF!,MATCH(AA$7,#REF!,0),0)</f>
        <v>#REF!</v>
      </c>
      <c r="AB27" s="101" t="e">
        <f>VLOOKUP($E27,#REF!,MATCH(AB$7,#REF!,0),0)</f>
        <v>#REF!</v>
      </c>
      <c r="AD27" s="340" t="s">
        <v>490</v>
      </c>
      <c r="AE27" s="340" t="s">
        <v>492</v>
      </c>
      <c r="AF27" s="340" t="s">
        <v>494</v>
      </c>
      <c r="AG27" s="340" t="s">
        <v>498</v>
      </c>
      <c r="AH27" s="340"/>
    </row>
    <row r="28" spans="1:35" s="311" customFormat="1">
      <c r="A28" s="331" t="s">
        <v>145</v>
      </c>
      <c r="B28" s="332" t="s">
        <v>170</v>
      </c>
      <c r="C28" s="308" t="str">
        <f t="shared" si="7"/>
        <v>Lithuania</v>
      </c>
      <c r="D28" s="308"/>
      <c r="E28" s="109" t="s">
        <v>59</v>
      </c>
      <c r="F28" s="341" t="s">
        <v>141</v>
      </c>
      <c r="G28" s="342" t="str">
        <f t="shared" si="1"/>
        <v>CG,LG,SS</v>
      </c>
      <c r="H28" s="342"/>
      <c r="I28" s="342" t="s">
        <v>170</v>
      </c>
      <c r="J28" s="342"/>
      <c r="K28" s="342" t="str">
        <f t="shared" si="10"/>
        <v>GG</v>
      </c>
      <c r="L28" s="342" t="str">
        <f t="shared" si="10"/>
        <v>CG,LG,SS</v>
      </c>
      <c r="M28" s="342"/>
      <c r="N28" s="342" t="str">
        <f t="shared" si="11"/>
        <v>A</v>
      </c>
      <c r="O28" s="342"/>
      <c r="P28" s="342" t="str">
        <f t="shared" si="4"/>
        <v>GG</v>
      </c>
      <c r="Q28" s="342" t="str">
        <f t="shared" si="4"/>
        <v>CG,LG,SS</v>
      </c>
      <c r="R28" s="342" t="s">
        <v>163</v>
      </c>
      <c r="S28" s="343"/>
      <c r="T28" s="342"/>
      <c r="U28" s="338">
        <f t="shared" si="5"/>
        <v>1</v>
      </c>
      <c r="V28" s="338">
        <f t="shared" si="6"/>
        <v>1</v>
      </c>
      <c r="W28" s="338"/>
      <c r="X28" s="313"/>
      <c r="Y28" s="101" t="e">
        <f>VLOOKUP($E28,#REF!,MATCH(Y$7,#REF!,0),0)</f>
        <v>#REF!</v>
      </c>
      <c r="Z28" s="101" t="e">
        <f>VLOOKUP($E28,#REF!,MATCH(Z$7,#REF!,0),0)</f>
        <v>#REF!</v>
      </c>
      <c r="AA28" s="101" t="e">
        <f>VLOOKUP($E28,#REF!,MATCH(AA$7,#REF!,0),0)</f>
        <v>#REF!</v>
      </c>
      <c r="AB28" s="101" t="e">
        <f>VLOOKUP($E28,#REF!,MATCH(AB$7,#REF!,0),0)</f>
        <v>#REF!</v>
      </c>
      <c r="AC28" s="101"/>
      <c r="AD28" s="345" t="s">
        <v>490</v>
      </c>
      <c r="AE28" s="340" t="s">
        <v>492</v>
      </c>
      <c r="AF28" s="345" t="s">
        <v>494</v>
      </c>
      <c r="AG28" s="345"/>
      <c r="AH28" s="345"/>
      <c r="AI28" s="313"/>
    </row>
    <row r="29" spans="1:35" s="311" customFormat="1">
      <c r="A29" s="331" t="s">
        <v>145</v>
      </c>
      <c r="B29" s="332" t="s">
        <v>170</v>
      </c>
      <c r="C29" s="308" t="str">
        <f t="shared" si="7"/>
        <v>Luxembourg</v>
      </c>
      <c r="D29" s="308"/>
      <c r="E29" s="109" t="s">
        <v>17</v>
      </c>
      <c r="F29" s="341" t="s">
        <v>141</v>
      </c>
      <c r="G29" s="342" t="str">
        <f t="shared" si="1"/>
        <v>CG,LG,SS</v>
      </c>
      <c r="H29" s="342"/>
      <c r="I29" s="342" t="s">
        <v>170</v>
      </c>
      <c r="J29" s="342"/>
      <c r="K29" s="342" t="str">
        <f t="shared" si="10"/>
        <v>GG</v>
      </c>
      <c r="L29" s="342" t="str">
        <f t="shared" si="10"/>
        <v>CG,LG,SS</v>
      </c>
      <c r="M29" s="342"/>
      <c r="N29" s="342" t="str">
        <f t="shared" si="11"/>
        <v>A</v>
      </c>
      <c r="O29" s="342"/>
      <c r="P29" s="342" t="str">
        <f t="shared" si="4"/>
        <v>GG</v>
      </c>
      <c r="Q29" s="342" t="str">
        <f t="shared" si="4"/>
        <v>CG,LG,SS</v>
      </c>
      <c r="R29" s="342" t="s">
        <v>165</v>
      </c>
      <c r="S29" s="343"/>
      <c r="T29" s="342"/>
      <c r="U29" s="338">
        <f t="shared" si="5"/>
        <v>1</v>
      </c>
      <c r="V29" s="338">
        <f t="shared" si="6"/>
        <v>1</v>
      </c>
      <c r="W29" s="338"/>
      <c r="X29" s="313"/>
      <c r="Y29" s="101" t="e">
        <f>VLOOKUP($E29,#REF!,MATCH(Y$7,#REF!,0),0)</f>
        <v>#REF!</v>
      </c>
      <c r="Z29" s="101" t="e">
        <f>VLOOKUP($E29,#REF!,MATCH(Z$7,#REF!,0),0)</f>
        <v>#REF!</v>
      </c>
      <c r="AA29" s="101" t="e">
        <f>VLOOKUP($E29,#REF!,MATCH(AA$7,#REF!,0),0)</f>
        <v>#REF!</v>
      </c>
      <c r="AB29" s="101" t="e">
        <f>VLOOKUP($E29,#REF!,MATCH(AB$7,#REF!,0),0)</f>
        <v>#REF!</v>
      </c>
      <c r="AC29" s="101"/>
      <c r="AD29" s="345" t="s">
        <v>490</v>
      </c>
      <c r="AE29" s="340" t="s">
        <v>492</v>
      </c>
      <c r="AF29" s="345" t="s">
        <v>494</v>
      </c>
      <c r="AG29" s="345"/>
      <c r="AH29" s="345"/>
      <c r="AI29" s="313"/>
    </row>
    <row r="30" spans="1:35" s="311" customFormat="1">
      <c r="A30" s="331" t="s">
        <v>176</v>
      </c>
      <c r="B30" s="332" t="s">
        <v>170</v>
      </c>
      <c r="C30" s="308" t="str">
        <f t="shared" si="7"/>
        <v>Malta</v>
      </c>
      <c r="D30" s="308"/>
      <c r="E30" s="109" t="s">
        <v>60</v>
      </c>
      <c r="F30" s="341" t="s">
        <v>141</v>
      </c>
      <c r="G30" s="342" t="str">
        <f t="shared" si="1"/>
        <v>CG,SS</v>
      </c>
      <c r="H30" s="342"/>
      <c r="I30" s="342" t="s">
        <v>170</v>
      </c>
      <c r="J30" s="342"/>
      <c r="K30" s="342" t="str">
        <f t="shared" si="10"/>
        <v>GG</v>
      </c>
      <c r="L30" s="342" t="str">
        <f t="shared" si="10"/>
        <v>CG,SS</v>
      </c>
      <c r="M30" s="342"/>
      <c r="N30" s="342" t="str">
        <f t="shared" si="11"/>
        <v>A</v>
      </c>
      <c r="O30" s="342"/>
      <c r="P30" s="342" t="str">
        <f t="shared" si="4"/>
        <v>GG</v>
      </c>
      <c r="Q30" s="342" t="str">
        <f t="shared" si="4"/>
        <v>CG,SS</v>
      </c>
      <c r="R30" s="342" t="s">
        <v>163</v>
      </c>
      <c r="S30" s="343"/>
      <c r="T30" s="342"/>
      <c r="U30" s="338">
        <f t="shared" si="5"/>
        <v>1</v>
      </c>
      <c r="V30" s="338">
        <f t="shared" si="6"/>
        <v>1</v>
      </c>
      <c r="W30" s="338"/>
      <c r="X30" s="313"/>
      <c r="Y30" s="101" t="e">
        <f>VLOOKUP($E30,#REF!,MATCH(Y$7,#REF!,0),0)</f>
        <v>#REF!</v>
      </c>
      <c r="Z30" s="101" t="e">
        <f>VLOOKUP($E30,#REF!,MATCH(Z$7,#REF!,0),0)</f>
        <v>#REF!</v>
      </c>
      <c r="AA30" s="101" t="e">
        <f>VLOOKUP($E30,#REF!,MATCH(AA$7,#REF!,0),0)</f>
        <v>#REF!</v>
      </c>
      <c r="AB30" s="101" t="e">
        <f>VLOOKUP($E30,#REF!,MATCH(AB$7,#REF!,0),0)</f>
        <v>#REF!</v>
      </c>
      <c r="AC30" s="101"/>
      <c r="AD30" s="345" t="s">
        <v>490</v>
      </c>
      <c r="AE30" s="340" t="s">
        <v>494</v>
      </c>
      <c r="AF30" s="345"/>
      <c r="AG30" s="345"/>
      <c r="AH30" s="345"/>
      <c r="AI30" s="313"/>
    </row>
    <row r="31" spans="1:35" s="311" customFormat="1">
      <c r="A31" s="331" t="s">
        <v>145</v>
      </c>
      <c r="B31" s="332" t="s">
        <v>170</v>
      </c>
      <c r="C31" s="308" t="s">
        <v>18</v>
      </c>
      <c r="D31" s="308"/>
      <c r="E31" s="109" t="s">
        <v>296</v>
      </c>
      <c r="F31" s="341" t="s">
        <v>141</v>
      </c>
      <c r="G31" s="342" t="str">
        <f t="shared" si="1"/>
        <v>CG,LG,SS</v>
      </c>
      <c r="H31" s="342"/>
      <c r="I31" s="342" t="s">
        <v>170</v>
      </c>
      <c r="J31" s="342"/>
      <c r="K31" s="342" t="str">
        <f t="shared" si="10"/>
        <v>GG</v>
      </c>
      <c r="L31" s="342" t="str">
        <f t="shared" si="10"/>
        <v>CG,LG,SS</v>
      </c>
      <c r="M31" s="342"/>
      <c r="N31" s="342" t="str">
        <f t="shared" si="11"/>
        <v>A</v>
      </c>
      <c r="O31" s="342"/>
      <c r="P31" s="342" t="str">
        <f t="shared" si="4"/>
        <v>GG</v>
      </c>
      <c r="Q31" s="342" t="str">
        <f t="shared" si="4"/>
        <v>CG,LG,SS</v>
      </c>
      <c r="R31" s="342" t="s">
        <v>163</v>
      </c>
      <c r="S31" s="343"/>
      <c r="T31" s="342"/>
      <c r="U31" s="338">
        <f t="shared" si="5"/>
        <v>1</v>
      </c>
      <c r="V31" s="338">
        <f t="shared" si="6"/>
        <v>1</v>
      </c>
      <c r="W31" s="338"/>
      <c r="X31" s="313"/>
      <c r="Y31" s="101" t="e">
        <f>VLOOKUP($E31,#REF!,MATCH(Y$7,#REF!,0),0)</f>
        <v>#REF!</v>
      </c>
      <c r="Z31" s="101" t="e">
        <f>VLOOKUP($E31,#REF!,MATCH(Z$7,#REF!,0),0)</f>
        <v>#REF!</v>
      </c>
      <c r="AA31" s="101" t="e">
        <f>VLOOKUP($E31,#REF!,MATCH(AA$7,#REF!,0),0)</f>
        <v>#REF!</v>
      </c>
      <c r="AB31" s="101" t="e">
        <f>VLOOKUP($E31,#REF!,MATCH(AB$7,#REF!,0),0)</f>
        <v>#REF!</v>
      </c>
      <c r="AC31" s="101"/>
      <c r="AD31" s="345" t="s">
        <v>490</v>
      </c>
      <c r="AE31" s="340" t="s">
        <v>492</v>
      </c>
      <c r="AF31" s="345" t="s">
        <v>494</v>
      </c>
      <c r="AG31" s="345"/>
      <c r="AH31" s="345"/>
      <c r="AI31" s="313"/>
    </row>
    <row r="32" spans="1:35" s="311" customFormat="1">
      <c r="A32" s="331" t="s">
        <v>177</v>
      </c>
      <c r="B32" s="332" t="s">
        <v>170</v>
      </c>
      <c r="C32" s="308" t="str">
        <f t="shared" si="7"/>
        <v>New Zealand</v>
      </c>
      <c r="D32" s="308"/>
      <c r="E32" s="109" t="s">
        <v>19</v>
      </c>
      <c r="F32" s="341" t="s">
        <v>141</v>
      </c>
      <c r="G32" s="342" t="str">
        <f t="shared" si="1"/>
        <v>CG,LG</v>
      </c>
      <c r="H32" s="342"/>
      <c r="I32" s="342" t="s">
        <v>170</v>
      </c>
      <c r="J32" s="342"/>
      <c r="K32" s="342" t="str">
        <f t="shared" si="10"/>
        <v>GG</v>
      </c>
      <c r="L32" s="342" t="str">
        <f t="shared" si="10"/>
        <v>CG,LG</v>
      </c>
      <c r="M32" s="342"/>
      <c r="N32" s="342" t="str">
        <f t="shared" si="11"/>
        <v>A</v>
      </c>
      <c r="O32" s="342"/>
      <c r="P32" s="342" t="str">
        <f t="shared" si="4"/>
        <v>GG</v>
      </c>
      <c r="Q32" s="342" t="str">
        <f t="shared" si="4"/>
        <v>CG,LG</v>
      </c>
      <c r="R32" s="342" t="s">
        <v>167</v>
      </c>
      <c r="S32" s="343"/>
      <c r="T32" s="342"/>
      <c r="U32" s="338">
        <f t="shared" si="5"/>
        <v>1</v>
      </c>
      <c r="V32" s="338">
        <f t="shared" si="6"/>
        <v>1</v>
      </c>
      <c r="W32" s="338"/>
      <c r="X32" s="339" t="s">
        <v>495</v>
      </c>
      <c r="Y32" s="101" t="e">
        <f>VLOOKUP($E32,#REF!,MATCH(Y$7,#REF!,0),0)</f>
        <v>#REF!</v>
      </c>
      <c r="Z32" s="101" t="e">
        <f>VLOOKUP($E32,#REF!,MATCH(Z$7,#REF!,0),0)</f>
        <v>#REF!</v>
      </c>
      <c r="AA32" s="101" t="e">
        <f>VLOOKUP($E32,#REF!,MATCH(AA$7,#REF!,0),0)</f>
        <v>#REF!</v>
      </c>
      <c r="AB32" s="101" t="e">
        <f>VLOOKUP($E32,#REF!,MATCH(AB$7,#REF!,0),0)</f>
        <v>#REF!</v>
      </c>
      <c r="AC32" s="101"/>
      <c r="AD32" s="345" t="s">
        <v>490</v>
      </c>
      <c r="AE32" s="340"/>
      <c r="AF32" s="345"/>
      <c r="AG32" s="345"/>
      <c r="AH32" s="345"/>
      <c r="AI32" s="313"/>
    </row>
    <row r="33" spans="1:35" s="311" customFormat="1">
      <c r="A33" s="331" t="s">
        <v>145</v>
      </c>
      <c r="B33" s="332" t="s">
        <v>170</v>
      </c>
      <c r="C33" s="308" t="str">
        <f t="shared" si="7"/>
        <v>Norway</v>
      </c>
      <c r="D33" s="308"/>
      <c r="E33" s="109" t="s">
        <v>20</v>
      </c>
      <c r="F33" s="341" t="s">
        <v>141</v>
      </c>
      <c r="G33" s="342" t="str">
        <f t="shared" si="1"/>
        <v>CG,LG,SS</v>
      </c>
      <c r="H33" s="342"/>
      <c r="I33" s="342" t="s">
        <v>170</v>
      </c>
      <c r="J33" s="342"/>
      <c r="K33" s="342" t="str">
        <f t="shared" si="10"/>
        <v>GG</v>
      </c>
      <c r="L33" s="342" t="str">
        <f t="shared" si="10"/>
        <v>CG,LG,SS</v>
      </c>
      <c r="M33" s="342"/>
      <c r="N33" s="342" t="str">
        <f t="shared" si="11"/>
        <v>A</v>
      </c>
      <c r="O33" s="342"/>
      <c r="P33" s="342" t="str">
        <f t="shared" si="4"/>
        <v>GG</v>
      </c>
      <c r="Q33" s="342" t="str">
        <f t="shared" si="4"/>
        <v>CG,LG,SS</v>
      </c>
      <c r="R33" s="342" t="s">
        <v>167</v>
      </c>
      <c r="S33" s="343"/>
      <c r="T33" s="342"/>
      <c r="U33" s="338">
        <f t="shared" si="5"/>
        <v>1</v>
      </c>
      <c r="V33" s="338">
        <f t="shared" si="6"/>
        <v>1</v>
      </c>
      <c r="W33" s="338"/>
      <c r="X33" s="313"/>
      <c r="Y33" s="101" t="e">
        <f>VLOOKUP($E33,#REF!,MATCH(Y$7,#REF!,0),0)</f>
        <v>#REF!</v>
      </c>
      <c r="Z33" s="101" t="e">
        <f>VLOOKUP($E33,#REF!,MATCH(Z$7,#REF!,0),0)</f>
        <v>#REF!</v>
      </c>
      <c r="AA33" s="101" t="e">
        <f>VLOOKUP($E33,#REF!,MATCH(AA$7,#REF!,0),0)</f>
        <v>#REF!</v>
      </c>
      <c r="AB33" s="101" t="e">
        <f>VLOOKUP($E33,#REF!,MATCH(AB$7,#REF!,0),0)</f>
        <v>#REF!</v>
      </c>
      <c r="AC33" s="101"/>
      <c r="AD33" s="345" t="s">
        <v>490</v>
      </c>
      <c r="AE33" s="340" t="s">
        <v>492</v>
      </c>
      <c r="AF33" s="345" t="s">
        <v>494</v>
      </c>
      <c r="AG33" s="345"/>
      <c r="AH33" s="345"/>
      <c r="AI33" s="313"/>
    </row>
    <row r="34" spans="1:35" s="311" customFormat="1">
      <c r="A34" s="331" t="s">
        <v>145</v>
      </c>
      <c r="B34" s="332" t="s">
        <v>170</v>
      </c>
      <c r="C34" s="308" t="str">
        <f t="shared" si="7"/>
        <v>Portugal</v>
      </c>
      <c r="D34" s="308"/>
      <c r="E34" s="109" t="s">
        <v>21</v>
      </c>
      <c r="F34" s="341" t="s">
        <v>141</v>
      </c>
      <c r="G34" s="342" t="str">
        <f t="shared" si="1"/>
        <v>CG,LG,SS</v>
      </c>
      <c r="H34" s="342"/>
      <c r="I34" s="342" t="s">
        <v>170</v>
      </c>
      <c r="J34" s="342"/>
      <c r="K34" s="342" t="str">
        <f t="shared" si="10"/>
        <v>GG</v>
      </c>
      <c r="L34" s="342" t="str">
        <f t="shared" si="10"/>
        <v>CG,LG,SS</v>
      </c>
      <c r="M34" s="342"/>
      <c r="N34" s="342" t="str">
        <f t="shared" si="11"/>
        <v>A</v>
      </c>
      <c r="O34" s="342"/>
      <c r="P34" s="342" t="str">
        <f t="shared" si="4"/>
        <v>GG</v>
      </c>
      <c r="Q34" s="342" t="str">
        <f t="shared" si="4"/>
        <v>CG,LG,SS</v>
      </c>
      <c r="R34" s="342" t="s">
        <v>163</v>
      </c>
      <c r="S34" s="343"/>
      <c r="T34" s="342"/>
      <c r="U34" s="338">
        <f t="shared" si="5"/>
        <v>1</v>
      </c>
      <c r="V34" s="338">
        <f t="shared" si="6"/>
        <v>1</v>
      </c>
      <c r="W34" s="338"/>
      <c r="X34" s="313"/>
      <c r="Y34" s="101" t="e">
        <f>VLOOKUP($E34,#REF!,MATCH(Y$7,#REF!,0),0)</f>
        <v>#REF!</v>
      </c>
      <c r="Z34" s="101" t="e">
        <f>VLOOKUP($E34,#REF!,MATCH(Z$7,#REF!,0),0)</f>
        <v>#REF!</v>
      </c>
      <c r="AA34" s="101" t="e">
        <f>VLOOKUP($E34,#REF!,MATCH(AA$7,#REF!,0),0)</f>
        <v>#REF!</v>
      </c>
      <c r="AB34" s="101" t="e">
        <f>VLOOKUP($E34,#REF!,MATCH(AB$7,#REF!,0),0)</f>
        <v>#REF!</v>
      </c>
      <c r="AC34" s="101"/>
      <c r="AD34" s="345" t="s">
        <v>490</v>
      </c>
      <c r="AE34" s="340" t="s">
        <v>492</v>
      </c>
      <c r="AF34" s="345" t="s">
        <v>494</v>
      </c>
      <c r="AG34" s="345" t="s">
        <v>493</v>
      </c>
      <c r="AH34" s="345"/>
      <c r="AI34" s="313"/>
    </row>
    <row r="35" spans="1:35" s="311" customFormat="1">
      <c r="A35" s="331" t="s">
        <v>139</v>
      </c>
      <c r="B35" s="332" t="s">
        <v>140</v>
      </c>
      <c r="C35" s="308" t="str">
        <f t="shared" si="7"/>
        <v>Singapore</v>
      </c>
      <c r="D35" s="308"/>
      <c r="E35" s="109" t="s">
        <v>85</v>
      </c>
      <c r="F35" s="342" t="s">
        <v>141</v>
      </c>
      <c r="G35" s="342" t="str">
        <f t="shared" si="1"/>
        <v>CG</v>
      </c>
      <c r="H35" s="342"/>
      <c r="I35" s="342" t="s">
        <v>140</v>
      </c>
      <c r="J35" s="342"/>
      <c r="K35" s="342" t="str">
        <f t="shared" si="10"/>
        <v>GG</v>
      </c>
      <c r="L35" s="342" t="str">
        <f t="shared" si="10"/>
        <v>CG</v>
      </c>
      <c r="M35" s="342"/>
      <c r="N35" s="342" t="str">
        <f t="shared" si="11"/>
        <v>C</v>
      </c>
      <c r="O35" s="342"/>
      <c r="P35" s="342" t="str">
        <f t="shared" si="4"/>
        <v>GG</v>
      </c>
      <c r="Q35" s="342" t="str">
        <f t="shared" si="4"/>
        <v>CG</v>
      </c>
      <c r="R35" s="342" t="s">
        <v>163</v>
      </c>
      <c r="S35" s="343"/>
      <c r="T35" s="342"/>
      <c r="U35" s="338">
        <f t="shared" si="5"/>
        <v>1</v>
      </c>
      <c r="V35" s="338">
        <f t="shared" si="6"/>
        <v>1</v>
      </c>
      <c r="W35" s="338"/>
      <c r="X35" s="313"/>
      <c r="Y35" s="101" t="e">
        <f>VLOOKUP($E35,#REF!,MATCH(Y$7,#REF!,0),0)</f>
        <v>#REF!</v>
      </c>
      <c r="Z35" s="101" t="e">
        <f>VLOOKUP($E35,#REF!,MATCH(Z$7,#REF!,0),0)</f>
        <v>#REF!</v>
      </c>
      <c r="AA35" s="101" t="e">
        <f>VLOOKUP($E35,#REF!,MATCH(AA$7,#REF!,0),0)</f>
        <v>#REF!</v>
      </c>
      <c r="AB35" s="101" t="e">
        <f>VLOOKUP($E35,#REF!,MATCH(AB$7,#REF!,0),0)</f>
        <v>#REF!</v>
      </c>
      <c r="AC35" s="101"/>
      <c r="AD35" s="345" t="s">
        <v>490</v>
      </c>
      <c r="AE35" s="340"/>
      <c r="AF35" s="345"/>
      <c r="AG35" s="345"/>
      <c r="AH35" s="345"/>
      <c r="AI35" s="313"/>
    </row>
    <row r="36" spans="1:35" s="311" customFormat="1">
      <c r="A36" s="331" t="s">
        <v>145</v>
      </c>
      <c r="B36" s="332" t="s">
        <v>170</v>
      </c>
      <c r="C36" s="308" t="str">
        <f t="shared" si="7"/>
        <v>Slovak Republic</v>
      </c>
      <c r="D36" s="308"/>
      <c r="E36" s="109" t="s">
        <v>22</v>
      </c>
      <c r="F36" s="341" t="s">
        <v>141</v>
      </c>
      <c r="G36" s="342" t="str">
        <f t="shared" si="1"/>
        <v>CG,LG,SS</v>
      </c>
      <c r="H36" s="342"/>
      <c r="I36" s="342" t="s">
        <v>170</v>
      </c>
      <c r="J36" s="342"/>
      <c r="K36" s="342" t="str">
        <f t="shared" si="10"/>
        <v>GG</v>
      </c>
      <c r="L36" s="342" t="str">
        <f t="shared" si="10"/>
        <v>CG,LG,SS</v>
      </c>
      <c r="M36" s="342"/>
      <c r="N36" s="342" t="str">
        <f t="shared" si="11"/>
        <v>A</v>
      </c>
      <c r="O36" s="342"/>
      <c r="P36" s="342" t="str">
        <f t="shared" si="4"/>
        <v>GG</v>
      </c>
      <c r="Q36" s="342" t="str">
        <f t="shared" si="4"/>
        <v>CG,LG,SS</v>
      </c>
      <c r="R36" s="342" t="s">
        <v>165</v>
      </c>
      <c r="S36" s="343"/>
      <c r="T36" s="342"/>
      <c r="U36" s="338">
        <f t="shared" si="5"/>
        <v>1</v>
      </c>
      <c r="V36" s="338">
        <f t="shared" si="6"/>
        <v>1</v>
      </c>
      <c r="W36" s="338"/>
      <c r="X36" s="313"/>
      <c r="Y36" s="101" t="e">
        <f>VLOOKUP($E36,#REF!,MATCH(Y$7,#REF!,0),0)</f>
        <v>#REF!</v>
      </c>
      <c r="Z36" s="101" t="e">
        <f>VLOOKUP($E36,#REF!,MATCH(Z$7,#REF!,0),0)</f>
        <v>#REF!</v>
      </c>
      <c r="AA36" s="101" t="e">
        <f>VLOOKUP($E36,#REF!,MATCH(AA$7,#REF!,0),0)</f>
        <v>#REF!</v>
      </c>
      <c r="AB36" s="101" t="e">
        <f>VLOOKUP($E36,#REF!,MATCH(AB$7,#REF!,0),0)</f>
        <v>#REF!</v>
      </c>
      <c r="AC36" s="101"/>
      <c r="AD36" s="345" t="s">
        <v>490</v>
      </c>
      <c r="AE36" s="340" t="s">
        <v>492</v>
      </c>
      <c r="AF36" s="345" t="s">
        <v>494</v>
      </c>
      <c r="AG36" s="345"/>
      <c r="AH36" s="345"/>
      <c r="AI36" s="313"/>
    </row>
    <row r="37" spans="1:35" s="311" customFormat="1">
      <c r="A37" s="331" t="s">
        <v>145</v>
      </c>
      <c r="B37" s="332" t="s">
        <v>140</v>
      </c>
      <c r="C37" s="308" t="str">
        <f t="shared" si="7"/>
        <v>Slovenia</v>
      </c>
      <c r="D37" s="308"/>
      <c r="E37" s="109" t="s">
        <v>23</v>
      </c>
      <c r="F37" s="341" t="s">
        <v>141</v>
      </c>
      <c r="G37" s="342" t="str">
        <f t="shared" si="1"/>
        <v>CG,LG,SS</v>
      </c>
      <c r="H37" s="342"/>
      <c r="I37" s="342" t="s">
        <v>170</v>
      </c>
      <c r="J37" s="342"/>
      <c r="K37" s="342" t="str">
        <f t="shared" si="10"/>
        <v>GG</v>
      </c>
      <c r="L37" s="342" t="str">
        <f t="shared" si="10"/>
        <v>CG,LG,SS</v>
      </c>
      <c r="M37" s="342"/>
      <c r="N37" s="342" t="str">
        <f t="shared" si="11"/>
        <v>A</v>
      </c>
      <c r="O37" s="342"/>
      <c r="P37" s="342" t="str">
        <f t="shared" si="4"/>
        <v>GG</v>
      </c>
      <c r="Q37" s="342" t="str">
        <f t="shared" si="4"/>
        <v>CG,LG,SS</v>
      </c>
      <c r="R37" s="342" t="s">
        <v>165</v>
      </c>
      <c r="S37" s="343"/>
      <c r="T37" s="342"/>
      <c r="U37" s="338">
        <f t="shared" si="5"/>
        <v>1</v>
      </c>
      <c r="V37" s="338" t="str">
        <f t="shared" si="6"/>
        <v/>
      </c>
      <c r="W37" s="338"/>
      <c r="X37" s="313"/>
      <c r="Y37" s="101" t="e">
        <f>VLOOKUP($E37,#REF!,MATCH(Y$7,#REF!,0),0)</f>
        <v>#REF!</v>
      </c>
      <c r="Z37" s="101" t="e">
        <f>VLOOKUP($E37,#REF!,MATCH(Z$7,#REF!,0),0)</f>
        <v>#REF!</v>
      </c>
      <c r="AA37" s="101" t="e">
        <f>VLOOKUP($E37,#REF!,MATCH(AA$7,#REF!,0),0)</f>
        <v>#REF!</v>
      </c>
      <c r="AB37" s="101" t="e">
        <f>VLOOKUP($E37,#REF!,MATCH(AB$7,#REF!,0),0)</f>
        <v>#REF!</v>
      </c>
      <c r="AC37" s="101"/>
      <c r="AD37" s="345" t="s">
        <v>490</v>
      </c>
      <c r="AE37" s="340" t="s">
        <v>491</v>
      </c>
      <c r="AF37" s="345" t="s">
        <v>492</v>
      </c>
      <c r="AG37" s="345" t="s">
        <v>494</v>
      </c>
      <c r="AH37" s="345"/>
      <c r="AI37" s="313"/>
    </row>
    <row r="38" spans="1:35">
      <c r="A38" s="331" t="s">
        <v>146</v>
      </c>
      <c r="B38" s="332" t="s">
        <v>170</v>
      </c>
      <c r="C38" s="308" t="str">
        <f t="shared" si="7"/>
        <v>Spain</v>
      </c>
      <c r="E38" s="109" t="s">
        <v>24</v>
      </c>
      <c r="F38" s="341" t="s">
        <v>141</v>
      </c>
      <c r="G38" s="342" t="str">
        <f t="shared" si="1"/>
        <v>CG,SG,LG,SS</v>
      </c>
      <c r="H38" s="342"/>
      <c r="I38" s="342" t="s">
        <v>170</v>
      </c>
      <c r="J38" s="342"/>
      <c r="K38" s="342" t="str">
        <f t="shared" si="10"/>
        <v>GG</v>
      </c>
      <c r="L38" s="342" t="str">
        <f t="shared" si="10"/>
        <v>CG,SG,LG,SS</v>
      </c>
      <c r="M38" s="342"/>
      <c r="N38" s="342" t="str">
        <f t="shared" si="11"/>
        <v>A</v>
      </c>
      <c r="O38" s="342"/>
      <c r="P38" s="342" t="str">
        <f t="shared" si="4"/>
        <v>GG</v>
      </c>
      <c r="Q38" s="342" t="str">
        <f t="shared" si="4"/>
        <v>CG,SG,LG,SS</v>
      </c>
      <c r="R38" s="342" t="s">
        <v>163</v>
      </c>
      <c r="S38" s="343"/>
      <c r="T38" s="342"/>
      <c r="U38" s="338">
        <f t="shared" si="5"/>
        <v>1</v>
      </c>
      <c r="V38" s="338">
        <f t="shared" si="6"/>
        <v>1</v>
      </c>
      <c r="W38" s="338"/>
      <c r="Y38" s="101" t="e">
        <f>VLOOKUP($E38,#REF!,MATCH(Y$7,#REF!,0),0)</f>
        <v>#REF!</v>
      </c>
      <c r="Z38" s="101" t="e">
        <f>VLOOKUP($E38,#REF!,MATCH(Z$7,#REF!,0),0)</f>
        <v>#REF!</v>
      </c>
      <c r="AA38" s="101" t="e">
        <f>VLOOKUP($E38,#REF!,MATCH(AA$7,#REF!,0),0)</f>
        <v>#REF!</v>
      </c>
      <c r="AB38" s="101" t="e">
        <f>VLOOKUP($E38,#REF!,MATCH(AB$7,#REF!,0),0)</f>
        <v>#REF!</v>
      </c>
      <c r="AD38" s="340" t="s">
        <v>490</v>
      </c>
      <c r="AE38" s="340" t="s">
        <v>491</v>
      </c>
      <c r="AF38" s="340" t="s">
        <v>492</v>
      </c>
      <c r="AG38" s="340" t="s">
        <v>494</v>
      </c>
      <c r="AH38" s="340"/>
    </row>
    <row r="39" spans="1:35">
      <c r="A39" s="331" t="s">
        <v>145</v>
      </c>
      <c r="B39" s="332" t="s">
        <v>170</v>
      </c>
      <c r="C39" s="308" t="str">
        <f t="shared" si="7"/>
        <v>Sweden</v>
      </c>
      <c r="E39" s="109" t="s">
        <v>25</v>
      </c>
      <c r="F39" s="341" t="s">
        <v>141</v>
      </c>
      <c r="G39" s="342" t="str">
        <f t="shared" si="1"/>
        <v>CG,LG,SS</v>
      </c>
      <c r="H39" s="342"/>
      <c r="I39" s="342" t="s">
        <v>170</v>
      </c>
      <c r="J39" s="342"/>
      <c r="K39" s="342" t="str">
        <f t="shared" si="10"/>
        <v>GG</v>
      </c>
      <c r="L39" s="342" t="str">
        <f t="shared" si="10"/>
        <v>CG,LG,SS</v>
      </c>
      <c r="M39" s="342"/>
      <c r="N39" s="342" t="str">
        <f t="shared" si="11"/>
        <v>A</v>
      </c>
      <c r="O39" s="342"/>
      <c r="P39" s="342" t="str">
        <f t="shared" si="4"/>
        <v>GG</v>
      </c>
      <c r="Q39" s="342" t="str">
        <f t="shared" si="4"/>
        <v>CG,LG,SS</v>
      </c>
      <c r="R39" s="342" t="s">
        <v>163</v>
      </c>
      <c r="S39" s="343"/>
      <c r="T39" s="342"/>
      <c r="U39" s="338">
        <f t="shared" si="5"/>
        <v>1</v>
      </c>
      <c r="V39" s="338">
        <f t="shared" si="6"/>
        <v>1</v>
      </c>
      <c r="W39" s="338"/>
      <c r="Y39" s="101" t="e">
        <f>VLOOKUP($E39,#REF!,MATCH(Y$7,#REF!,0),0)</f>
        <v>#REF!</v>
      </c>
      <c r="Z39" s="101" t="e">
        <f>VLOOKUP($E39,#REF!,MATCH(Z$7,#REF!,0),0)</f>
        <v>#REF!</v>
      </c>
      <c r="AA39" s="101" t="e">
        <f>VLOOKUP($E39,#REF!,MATCH(AA$7,#REF!,0),0)</f>
        <v>#REF!</v>
      </c>
      <c r="AB39" s="101" t="e">
        <f>VLOOKUP($E39,#REF!,MATCH(AB$7,#REF!,0),0)</f>
        <v>#REF!</v>
      </c>
      <c r="AD39" s="340" t="s">
        <v>490</v>
      </c>
      <c r="AE39" s="340" t="s">
        <v>492</v>
      </c>
      <c r="AF39" s="340" t="s">
        <v>494</v>
      </c>
      <c r="AG39" s="340"/>
      <c r="AH39" s="340"/>
    </row>
    <row r="40" spans="1:35">
      <c r="A40" s="331" t="s">
        <v>146</v>
      </c>
      <c r="B40" s="332" t="s">
        <v>170</v>
      </c>
      <c r="C40" s="308" t="str">
        <f t="shared" si="7"/>
        <v>Switzerland</v>
      </c>
      <c r="E40" s="330" t="s">
        <v>26</v>
      </c>
      <c r="F40" s="348" t="s">
        <v>141</v>
      </c>
      <c r="G40" s="337" t="str">
        <f t="shared" si="1"/>
        <v>CG,SG,LG,SS</v>
      </c>
      <c r="H40" s="337"/>
      <c r="I40" s="337" t="s">
        <v>170</v>
      </c>
      <c r="J40" s="337"/>
      <c r="K40" s="337" t="str">
        <f t="shared" si="10"/>
        <v>GG</v>
      </c>
      <c r="L40" s="337" t="str">
        <f t="shared" si="10"/>
        <v>CG,SG,LG,SS</v>
      </c>
      <c r="M40" s="337"/>
      <c r="N40" s="337" t="str">
        <f t="shared" si="11"/>
        <v>A</v>
      </c>
      <c r="O40" s="337"/>
      <c r="P40" s="337" t="str">
        <f t="shared" si="4"/>
        <v>GG</v>
      </c>
      <c r="Q40" s="337" t="str">
        <f t="shared" si="4"/>
        <v>CG,SG,LG,SS</v>
      </c>
      <c r="R40" s="342" t="s">
        <v>163</v>
      </c>
      <c r="S40" s="336"/>
      <c r="T40" s="337"/>
      <c r="U40" s="338">
        <f t="shared" si="5"/>
        <v>1</v>
      </c>
      <c r="V40" s="338">
        <f t="shared" si="6"/>
        <v>1</v>
      </c>
      <c r="W40" s="338"/>
      <c r="Y40" s="101" t="e">
        <f>VLOOKUP($E40,#REF!,MATCH(Y$7,#REF!,0),0)</f>
        <v>#REF!</v>
      </c>
      <c r="Z40" s="101" t="e">
        <f>VLOOKUP($E40,#REF!,MATCH(Z$7,#REF!,0),0)</f>
        <v>#REF!</v>
      </c>
      <c r="AA40" s="101" t="e">
        <f>VLOOKUP($E40,#REF!,MATCH(AA$7,#REF!,0),0)</f>
        <v>#REF!</v>
      </c>
      <c r="AB40" s="101" t="e">
        <f>VLOOKUP($E40,#REF!,MATCH(AB$7,#REF!,0),0)</f>
        <v>#REF!</v>
      </c>
      <c r="AD40" s="340" t="s">
        <v>490</v>
      </c>
      <c r="AE40" s="340" t="s">
        <v>491</v>
      </c>
      <c r="AF40" s="340" t="s">
        <v>492</v>
      </c>
      <c r="AG40" s="340" t="s">
        <v>494</v>
      </c>
      <c r="AH40" s="340" t="s">
        <v>493</v>
      </c>
    </row>
    <row r="41" spans="1:35">
      <c r="A41" s="331" t="s">
        <v>177</v>
      </c>
      <c r="B41" s="332" t="s">
        <v>170</v>
      </c>
      <c r="C41" s="308" t="str">
        <f t="shared" si="7"/>
        <v>United Kingdom</v>
      </c>
      <c r="E41" s="109" t="s">
        <v>27</v>
      </c>
      <c r="F41" s="341" t="s">
        <v>141</v>
      </c>
      <c r="G41" s="342" t="str">
        <f t="shared" si="1"/>
        <v>CG,LG</v>
      </c>
      <c r="H41" s="342"/>
      <c r="I41" s="342" t="s">
        <v>170</v>
      </c>
      <c r="J41" s="342"/>
      <c r="K41" s="342" t="str">
        <f t="shared" si="10"/>
        <v>GG</v>
      </c>
      <c r="L41" s="342" t="str">
        <f t="shared" si="10"/>
        <v>CG,LG</v>
      </c>
      <c r="M41" s="342"/>
      <c r="N41" s="342" t="str">
        <f t="shared" si="11"/>
        <v>A</v>
      </c>
      <c r="O41" s="342"/>
      <c r="P41" s="342" t="str">
        <f t="shared" si="4"/>
        <v>GG</v>
      </c>
      <c r="Q41" s="342" t="str">
        <f t="shared" si="4"/>
        <v>CG,LG</v>
      </c>
      <c r="R41" s="342" t="s">
        <v>163</v>
      </c>
      <c r="S41" s="343"/>
      <c r="T41" s="342"/>
      <c r="U41" s="338">
        <f t="shared" si="5"/>
        <v>1</v>
      </c>
      <c r="V41" s="338">
        <f t="shared" si="6"/>
        <v>1</v>
      </c>
      <c r="W41" s="338"/>
      <c r="Y41" s="101" t="e">
        <f>VLOOKUP($E41,#REF!,MATCH(Y$7,#REF!,0),0)</f>
        <v>#REF!</v>
      </c>
      <c r="Z41" s="101" t="e">
        <f>VLOOKUP($E41,#REF!,MATCH(Z$7,#REF!,0),0)</f>
        <v>#REF!</v>
      </c>
      <c r="AA41" s="101" t="e">
        <f>VLOOKUP($E41,#REF!,MATCH(AA$7,#REF!,0),0)</f>
        <v>#REF!</v>
      </c>
      <c r="AB41" s="101" t="e">
        <f>VLOOKUP($E41,#REF!,MATCH(AB$7,#REF!,0),0)</f>
        <v>#REF!</v>
      </c>
      <c r="AD41" s="340" t="s">
        <v>490</v>
      </c>
      <c r="AE41" s="340" t="s">
        <v>492</v>
      </c>
      <c r="AF41" s="340"/>
      <c r="AG41" s="340"/>
      <c r="AH41" s="340"/>
    </row>
    <row r="42" spans="1:35">
      <c r="A42" s="331" t="s">
        <v>178</v>
      </c>
      <c r="B42" s="332" t="s">
        <v>170</v>
      </c>
      <c r="C42" s="308" t="str">
        <f t="shared" si="7"/>
        <v>United States</v>
      </c>
      <c r="E42" s="349" t="s">
        <v>28</v>
      </c>
      <c r="F42" s="350" t="s">
        <v>141</v>
      </c>
      <c r="G42" s="351" t="str">
        <f t="shared" si="1"/>
        <v>CG,SG,LG</v>
      </c>
      <c r="H42" s="351"/>
      <c r="I42" s="351" t="s">
        <v>170</v>
      </c>
      <c r="J42" s="351"/>
      <c r="K42" s="351" t="str">
        <f t="shared" si="10"/>
        <v>GG</v>
      </c>
      <c r="L42" s="351" t="str">
        <f t="shared" si="10"/>
        <v>CG,SG,LG</v>
      </c>
      <c r="M42" s="351"/>
      <c r="N42" s="351" t="str">
        <f t="shared" si="11"/>
        <v>A</v>
      </c>
      <c r="O42" s="351"/>
      <c r="P42" s="351" t="str">
        <f t="shared" si="4"/>
        <v>GG</v>
      </c>
      <c r="Q42" s="351" t="str">
        <f t="shared" si="4"/>
        <v>CG,SG,LG</v>
      </c>
      <c r="R42" s="352" t="s">
        <v>163</v>
      </c>
      <c r="S42" s="353"/>
      <c r="T42" s="351"/>
      <c r="U42" s="338">
        <f t="shared" si="5"/>
        <v>1</v>
      </c>
      <c r="V42" s="338">
        <f t="shared" si="6"/>
        <v>1</v>
      </c>
      <c r="W42" s="338"/>
      <c r="Y42" s="101" t="e">
        <f>VLOOKUP($E42,#REF!,MATCH(Y$7,#REF!,0),0)</f>
        <v>#REF!</v>
      </c>
      <c r="Z42" s="101" t="e">
        <f>VLOOKUP($E42,#REF!,MATCH(Z$7,#REF!,0),0)</f>
        <v>#REF!</v>
      </c>
      <c r="AA42" s="101" t="e">
        <f>VLOOKUP($E42,#REF!,MATCH(AA$7,#REF!,0),0)</f>
        <v>#REF!</v>
      </c>
      <c r="AB42" s="101" t="e">
        <f>VLOOKUP($E42,#REF!,MATCH(AB$7,#REF!,0),0)</f>
        <v>#REF!</v>
      </c>
      <c r="AD42" s="340" t="s">
        <v>490</v>
      </c>
      <c r="AE42" s="340" t="s">
        <v>491</v>
      </c>
      <c r="AF42" s="340" t="s">
        <v>492</v>
      </c>
      <c r="AG42" s="340"/>
      <c r="AH42" s="340"/>
    </row>
    <row r="43" spans="1:35" ht="24" customHeight="1">
      <c r="E43" s="441" t="s">
        <v>1276</v>
      </c>
      <c r="F43" s="441"/>
      <c r="G43" s="441"/>
      <c r="H43" s="441"/>
      <c r="I43" s="441"/>
      <c r="J43" s="441"/>
      <c r="K43" s="441"/>
      <c r="L43" s="441"/>
      <c r="M43" s="441"/>
      <c r="N43" s="441"/>
      <c r="O43" s="441"/>
      <c r="P43" s="441"/>
      <c r="Q43" s="441"/>
      <c r="R43" s="442"/>
      <c r="S43" s="442"/>
      <c r="T43" s="354"/>
      <c r="U43" s="355"/>
      <c r="V43" s="355"/>
      <c r="W43" s="355"/>
      <c r="X43" s="354"/>
    </row>
    <row r="44" spans="1:35" ht="24.75" customHeight="1">
      <c r="E44" s="443" t="s">
        <v>1277</v>
      </c>
      <c r="F44" s="443"/>
      <c r="G44" s="443"/>
      <c r="H44" s="443"/>
      <c r="I44" s="443"/>
      <c r="J44" s="443"/>
      <c r="K44" s="443"/>
      <c r="L44" s="443"/>
      <c r="M44" s="443"/>
      <c r="N44" s="443"/>
      <c r="O44" s="443"/>
      <c r="P44" s="443"/>
      <c r="Q44" s="443"/>
      <c r="R44" s="443"/>
      <c r="S44" s="443"/>
      <c r="T44" s="356"/>
    </row>
    <row r="45" spans="1:35" ht="8.25" customHeight="1">
      <c r="E45" s="442" t="s">
        <v>431</v>
      </c>
      <c r="F45" s="442"/>
      <c r="G45" s="442"/>
      <c r="H45" s="442"/>
      <c r="I45" s="442"/>
      <c r="J45" s="442"/>
      <c r="K45" s="442"/>
      <c r="L45" s="442"/>
      <c r="M45" s="442"/>
      <c r="N45" s="442"/>
      <c r="O45" s="442"/>
      <c r="P45" s="442"/>
      <c r="Q45" s="442"/>
      <c r="R45" s="442"/>
      <c r="S45" s="442"/>
      <c r="T45" s="354"/>
    </row>
    <row r="46" spans="1:35">
      <c r="E46" s="442"/>
      <c r="F46" s="442"/>
      <c r="G46" s="442"/>
      <c r="H46" s="442"/>
      <c r="I46" s="442"/>
      <c r="J46" s="442"/>
      <c r="K46" s="442"/>
      <c r="L46" s="442"/>
      <c r="M46" s="442"/>
      <c r="N46" s="442"/>
      <c r="O46" s="442"/>
      <c r="P46" s="442"/>
      <c r="Q46" s="442"/>
      <c r="R46" s="442"/>
      <c r="S46" s="442"/>
      <c r="T46" s="354"/>
    </row>
    <row r="47" spans="1:35" ht="8.25" customHeight="1">
      <c r="E47" s="442"/>
      <c r="F47" s="442"/>
      <c r="G47" s="442"/>
      <c r="H47" s="442"/>
      <c r="I47" s="442"/>
      <c r="J47" s="442"/>
      <c r="K47" s="442"/>
      <c r="L47" s="442"/>
      <c r="M47" s="442"/>
      <c r="N47" s="442"/>
      <c r="O47" s="442"/>
      <c r="P47" s="442"/>
      <c r="Q47" s="442"/>
      <c r="R47" s="442"/>
      <c r="S47" s="442"/>
      <c r="T47" s="354"/>
    </row>
    <row r="48" spans="1:35">
      <c r="E48" s="442"/>
      <c r="F48" s="442"/>
      <c r="G48" s="442"/>
      <c r="H48" s="442"/>
      <c r="I48" s="442"/>
      <c r="J48" s="442"/>
      <c r="K48" s="442"/>
      <c r="L48" s="442"/>
      <c r="M48" s="442"/>
      <c r="N48" s="442"/>
      <c r="O48" s="442"/>
      <c r="P48" s="442"/>
      <c r="Q48" s="442"/>
      <c r="R48" s="442"/>
      <c r="S48" s="442"/>
      <c r="T48" s="354"/>
    </row>
    <row r="49" spans="5:20" ht="18" customHeight="1">
      <c r="E49" s="442"/>
      <c r="F49" s="442"/>
      <c r="G49" s="442"/>
      <c r="H49" s="442"/>
      <c r="I49" s="442"/>
      <c r="J49" s="442"/>
      <c r="K49" s="442"/>
      <c r="L49" s="442"/>
      <c r="M49" s="442"/>
      <c r="N49" s="442"/>
      <c r="O49" s="442"/>
      <c r="P49" s="442"/>
      <c r="Q49" s="442"/>
      <c r="R49" s="442"/>
      <c r="S49" s="442"/>
      <c r="T49" s="354"/>
    </row>
    <row r="50" spans="5:20">
      <c r="E50" s="433"/>
      <c r="F50" s="433"/>
      <c r="G50" s="433"/>
      <c r="H50" s="433"/>
      <c r="I50" s="433"/>
      <c r="J50" s="433"/>
      <c r="K50" s="433"/>
      <c r="L50" s="433"/>
      <c r="M50" s="433"/>
      <c r="N50" s="433"/>
      <c r="O50" s="433"/>
      <c r="P50" s="433"/>
      <c r="Q50" s="433"/>
      <c r="R50" s="433"/>
      <c r="S50" s="433"/>
      <c r="T50" s="356"/>
    </row>
  </sheetData>
  <mergeCells count="16">
    <mergeCell ref="Y6:Z6"/>
    <mergeCell ref="E43:S43"/>
    <mergeCell ref="E44:S44"/>
    <mergeCell ref="E45:S49"/>
    <mergeCell ref="E50:S50"/>
    <mergeCell ref="E4:S4"/>
    <mergeCell ref="F5:I5"/>
    <mergeCell ref="K5:N5"/>
    <mergeCell ref="P5:R5"/>
    <mergeCell ref="F6:G6"/>
    <mergeCell ref="I6:I7"/>
    <mergeCell ref="K6:L6"/>
    <mergeCell ref="N6:N7"/>
    <mergeCell ref="P6:Q6"/>
    <mergeCell ref="R6:R7"/>
    <mergeCell ref="S6:S7"/>
  </mergeCells>
  <conditionalFormatting sqref="V27:W30">
    <cfRule type="containsText" dxfId="112" priority="4" operator="containsText" text="DESK">
      <formula>NOT(ISERROR(SEARCH("DESK",V27)))</formula>
    </cfRule>
  </conditionalFormatting>
  <conditionalFormatting sqref="E40:Q42 E8:T25 E26:Q38 S26:T38 S40:T42">
    <cfRule type="expression" dxfId="111" priority="3">
      <formula>MOD(ROW(),2)=0</formula>
    </cfRule>
  </conditionalFormatting>
  <conditionalFormatting sqref="E39:Q39 S39:T39">
    <cfRule type="expression" dxfId="110" priority="2">
      <formula>MOD(ROW(),2)=0</formula>
    </cfRule>
  </conditionalFormatting>
  <conditionalFormatting sqref="R26:R42">
    <cfRule type="expression" dxfId="109" priority="1">
      <formula>MOD(ROW(),2)=0</formula>
    </cfRule>
  </conditionalFormatting>
  <pageMargins left="0.7" right="0.7" top="0.75" bottom="0.75" header="0.3" footer="0.3"/>
  <pageSetup orientation="portrait" horizontalDpi="1200" verticalDpi="1200"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F7E9B-52A5-4979-A32D-1BB29224AFAF}">
  <sheetPr>
    <tabColor rgb="FF002060"/>
  </sheetPr>
  <dimension ref="A1:AL64"/>
  <sheetViews>
    <sheetView showGridLines="0" zoomScaleNormal="100" workbookViewId="0">
      <pane xSplit="5" ySplit="7" topLeftCell="N28" activePane="bottomRight" state="frozen"/>
      <selection activeCell="R10" sqref="R10"/>
      <selection pane="topRight" activeCell="R10" sqref="R10"/>
      <selection pane="bottomLeft" activeCell="R10" sqref="R10"/>
      <selection pane="bottomRight" activeCell="Q9" sqref="Q9"/>
    </sheetView>
  </sheetViews>
  <sheetFormatPr defaultColWidth="9.1796875" defaultRowHeight="14" outlineLevelCol="1"/>
  <cols>
    <col min="1" max="1" width="3.7265625" style="101" hidden="1" customWidth="1"/>
    <col min="2" max="2" width="3.1796875" style="101" hidden="1" customWidth="1"/>
    <col min="3" max="3" width="2.7265625" style="144" customWidth="1"/>
    <col min="4" max="4" width="9.1796875" style="144" hidden="1" customWidth="1" outlineLevel="1"/>
    <col min="5" max="5" width="20.26953125" style="310" customWidth="1" collapsed="1"/>
    <col min="6" max="6" width="11.7265625" style="357" customWidth="1"/>
    <col min="7" max="7" width="26.81640625" style="357" bestFit="1" customWidth="1"/>
    <col min="8" max="8" width="1" style="357" customWidth="1"/>
    <col min="9" max="9" width="13" style="357" customWidth="1"/>
    <col min="10" max="10" width="2.7265625" style="357" customWidth="1"/>
    <col min="11" max="11" width="11.7265625" style="357" customWidth="1"/>
    <col min="12" max="12" width="26.81640625" style="357" bestFit="1" customWidth="1"/>
    <col min="13" max="13" width="1" style="357" customWidth="1"/>
    <col min="14" max="14" width="12.81640625" style="357" customWidth="1"/>
    <col min="15" max="15" width="2.7265625" style="357" customWidth="1"/>
    <col min="16" max="16" width="11.7265625" style="357" customWidth="1"/>
    <col min="17" max="17" width="26.81640625" style="357" bestFit="1" customWidth="1"/>
    <col min="18" max="18" width="13.1796875" style="357" customWidth="1"/>
    <col min="19" max="19" width="0.81640625" style="357" customWidth="1"/>
    <col min="20" max="20" width="2.26953125" style="358" customWidth="1"/>
    <col min="21" max="22" width="2.26953125" style="358" hidden="1" customWidth="1"/>
    <col min="23" max="24" width="3.54296875" style="358" hidden="1" customWidth="1"/>
    <col min="25" max="25" width="2.26953125" style="358" hidden="1" customWidth="1"/>
    <col min="26" max="26" width="36.26953125" style="358" hidden="1" customWidth="1"/>
    <col min="27" max="27" width="2.26953125" style="358" hidden="1" customWidth="1"/>
    <col min="28" max="28" width="8" style="359" hidden="1" customWidth="1"/>
    <col min="29" max="31" width="13.1796875" style="360" hidden="1" customWidth="1"/>
    <col min="32" max="32" width="0" style="360" hidden="1" customWidth="1"/>
    <col min="33" max="33" width="15.453125" style="360" hidden="1" customWidth="1"/>
    <col min="34" max="34" width="16.26953125" style="360" hidden="1" customWidth="1"/>
    <col min="35" max="35" width="24" style="360" hidden="1" customWidth="1"/>
    <col min="36" max="36" width="35.453125" style="360" hidden="1" customWidth="1"/>
    <col min="37" max="38" width="0" style="360" hidden="1" customWidth="1"/>
    <col min="39" max="39" width="0" style="144" hidden="1" customWidth="1"/>
    <col min="40" max="16384" width="9.1796875" style="144"/>
  </cols>
  <sheetData>
    <row r="1" spans="1:38">
      <c r="U1" s="358" t="s">
        <v>499</v>
      </c>
    </row>
    <row r="2" spans="1:38">
      <c r="E2" s="309"/>
    </row>
    <row r="3" spans="1:38">
      <c r="E3" s="309"/>
    </row>
    <row r="4" spans="1:38">
      <c r="E4" s="361" t="s">
        <v>214</v>
      </c>
      <c r="F4" s="362"/>
      <c r="G4" s="362"/>
      <c r="H4" s="362"/>
      <c r="I4" s="362"/>
      <c r="J4" s="362"/>
      <c r="K4" s="362"/>
      <c r="L4" s="362"/>
      <c r="M4" s="362"/>
      <c r="N4" s="362"/>
      <c r="O4" s="362"/>
      <c r="P4" s="362"/>
      <c r="Q4" s="362"/>
      <c r="R4" s="362"/>
      <c r="S4" s="362"/>
      <c r="T4" s="363"/>
      <c r="U4" s="363"/>
      <c r="V4" s="363"/>
      <c r="W4" s="363"/>
      <c r="X4" s="363"/>
      <c r="Y4" s="363"/>
      <c r="Z4" s="363"/>
      <c r="AA4" s="363"/>
    </row>
    <row r="5" spans="1:38" ht="15">
      <c r="E5" s="364"/>
      <c r="F5" s="435" t="s">
        <v>429</v>
      </c>
      <c r="G5" s="435"/>
      <c r="H5" s="435"/>
      <c r="I5" s="435"/>
      <c r="J5" s="317"/>
      <c r="K5" s="435" t="s">
        <v>134</v>
      </c>
      <c r="L5" s="435"/>
      <c r="M5" s="435"/>
      <c r="N5" s="435"/>
      <c r="O5" s="317"/>
      <c r="P5" s="435" t="s">
        <v>56</v>
      </c>
      <c r="Q5" s="435"/>
      <c r="R5" s="318"/>
      <c r="S5" s="365"/>
      <c r="T5" s="363"/>
      <c r="U5" s="363"/>
      <c r="V5" s="363"/>
      <c r="W5" s="363"/>
      <c r="X5" s="363"/>
      <c r="Y5" s="363"/>
      <c r="Z5" s="363"/>
      <c r="AA5" s="363"/>
      <c r="AB5" s="366"/>
    </row>
    <row r="6" spans="1:38" ht="25.5" customHeight="1">
      <c r="E6" s="367"/>
      <c r="F6" s="368" t="s">
        <v>135</v>
      </c>
      <c r="G6" s="368"/>
      <c r="H6" s="322"/>
      <c r="I6" s="437" t="s">
        <v>136</v>
      </c>
      <c r="J6" s="323"/>
      <c r="K6" s="368" t="s">
        <v>135</v>
      </c>
      <c r="L6" s="368"/>
      <c r="M6" s="322"/>
      <c r="N6" s="437" t="s">
        <v>136</v>
      </c>
      <c r="O6" s="323"/>
      <c r="P6" s="368" t="s">
        <v>135</v>
      </c>
      <c r="Q6" s="368"/>
      <c r="R6" s="437" t="s">
        <v>430</v>
      </c>
      <c r="S6" s="446"/>
      <c r="T6" s="369"/>
      <c r="U6" s="369"/>
      <c r="V6" s="369"/>
      <c r="W6" s="369"/>
      <c r="X6" s="369"/>
      <c r="Y6" s="369"/>
      <c r="Z6" s="369"/>
      <c r="AA6" s="369"/>
      <c r="AB6" s="370" t="s">
        <v>482</v>
      </c>
      <c r="AC6" s="448" t="s">
        <v>483</v>
      </c>
      <c r="AD6" s="448"/>
    </row>
    <row r="7" spans="1:38">
      <c r="A7" s="327" t="s">
        <v>500</v>
      </c>
      <c r="E7" s="367"/>
      <c r="F7" s="328" t="s">
        <v>137</v>
      </c>
      <c r="G7" s="328" t="s">
        <v>138</v>
      </c>
      <c r="H7" s="317"/>
      <c r="I7" s="438"/>
      <c r="J7" s="317"/>
      <c r="K7" s="328" t="s">
        <v>137</v>
      </c>
      <c r="L7" s="328" t="s">
        <v>138</v>
      </c>
      <c r="M7" s="317"/>
      <c r="N7" s="438"/>
      <c r="O7" s="317"/>
      <c r="P7" s="328" t="s">
        <v>137</v>
      </c>
      <c r="Q7" s="328" t="s">
        <v>138</v>
      </c>
      <c r="R7" s="438"/>
      <c r="S7" s="447"/>
      <c r="T7" s="369"/>
      <c r="U7" s="369"/>
      <c r="V7" s="369"/>
      <c r="W7" s="369"/>
      <c r="X7" s="369"/>
      <c r="Y7" s="369"/>
      <c r="Z7" s="369"/>
      <c r="AA7" s="369"/>
      <c r="AB7" s="371"/>
      <c r="AC7" s="372" t="s">
        <v>485</v>
      </c>
      <c r="AD7" s="372" t="s">
        <v>486</v>
      </c>
      <c r="AE7" s="372" t="s">
        <v>487</v>
      </c>
    </row>
    <row r="8" spans="1:38">
      <c r="A8" s="331" t="s">
        <v>139</v>
      </c>
      <c r="B8" s="332" t="s">
        <v>140</v>
      </c>
      <c r="D8" s="373" t="s">
        <v>38</v>
      </c>
      <c r="E8" s="374" t="s">
        <v>38</v>
      </c>
      <c r="F8" s="375" t="s">
        <v>139</v>
      </c>
      <c r="G8" s="376" t="str">
        <f>A8</f>
        <v>CG</v>
      </c>
      <c r="H8" s="376"/>
      <c r="I8" s="376" t="s">
        <v>140</v>
      </c>
      <c r="J8" s="376"/>
      <c r="K8" s="376" t="s">
        <v>54</v>
      </c>
      <c r="L8" s="376" t="s">
        <v>54</v>
      </c>
      <c r="M8" s="376"/>
      <c r="N8" s="376" t="s">
        <v>54</v>
      </c>
      <c r="O8" s="376"/>
      <c r="P8" s="376" t="str">
        <f>F8</f>
        <v>CG</v>
      </c>
      <c r="Q8" s="376" t="str">
        <f>G8</f>
        <v>CG</v>
      </c>
      <c r="R8" s="376" t="s">
        <v>165</v>
      </c>
      <c r="S8" s="343"/>
      <c r="T8" s="369"/>
      <c r="U8" s="369"/>
      <c r="V8" s="369">
        <f>IF(A8=G8,1,"")</f>
        <v>1</v>
      </c>
      <c r="W8" s="369">
        <f>IF(B8=I8,1,"")</f>
        <v>1</v>
      </c>
      <c r="X8" s="369"/>
      <c r="Y8" s="369"/>
      <c r="Z8" s="377" t="s">
        <v>501</v>
      </c>
      <c r="AA8" s="369"/>
      <c r="AB8" s="359" t="s">
        <v>502</v>
      </c>
      <c r="AC8" s="360" t="e">
        <f>VLOOKUP($D8,#REF!,MATCH(AC$7,#REF!,0),0)</f>
        <v>#REF!</v>
      </c>
      <c r="AD8" s="360" t="e">
        <f>VLOOKUP($D8,#REF!,MATCH(AD$7,#REF!,0),0)</f>
        <v>#REF!</v>
      </c>
      <c r="AE8" s="360" t="e">
        <f>VLOOKUP($D8,#REF!,MATCH(AE$7,#REF!,0),0)</f>
        <v>#REF!</v>
      </c>
      <c r="AG8" s="378" t="s">
        <v>490</v>
      </c>
      <c r="AH8" s="378"/>
      <c r="AI8" s="378"/>
      <c r="AJ8" s="378"/>
      <c r="AK8" s="378"/>
      <c r="AL8" s="378"/>
    </row>
    <row r="9" spans="1:38">
      <c r="A9" s="379" t="s">
        <v>204</v>
      </c>
      <c r="B9" s="380" t="s">
        <v>493</v>
      </c>
      <c r="D9" s="373" t="s">
        <v>117</v>
      </c>
      <c r="E9" s="109" t="s">
        <v>117</v>
      </c>
      <c r="F9" s="341" t="s">
        <v>141</v>
      </c>
      <c r="G9" s="342" t="str">
        <f t="shared" ref="G9:G47" si="0">A9</f>
        <v>CG, LG</v>
      </c>
      <c r="H9" s="342"/>
      <c r="I9" s="342" t="s">
        <v>179</v>
      </c>
      <c r="J9" s="342"/>
      <c r="K9" s="342" t="s">
        <v>54</v>
      </c>
      <c r="L9" s="342" t="s">
        <v>54</v>
      </c>
      <c r="M9" s="342"/>
      <c r="N9" s="342" t="s">
        <v>54</v>
      </c>
      <c r="O9" s="342"/>
      <c r="P9" s="342" t="str">
        <f t="shared" ref="P9" si="1">F9</f>
        <v>GG</v>
      </c>
      <c r="Q9" s="342" t="str">
        <f>G9</f>
        <v>CG, LG</v>
      </c>
      <c r="R9" s="342" t="s">
        <v>163</v>
      </c>
      <c r="S9" s="343"/>
      <c r="V9" s="358">
        <f t="shared" ref="V9:V47" si="2">IF(A9=G9,1,"")</f>
        <v>1</v>
      </c>
      <c r="W9" s="369" t="str">
        <f t="shared" ref="W9:W47" si="3">IF(B9=I9,1,"")</f>
        <v/>
      </c>
      <c r="Z9" s="346" t="s">
        <v>497</v>
      </c>
      <c r="AB9" s="359" t="s">
        <v>502</v>
      </c>
      <c r="AC9" s="360" t="e">
        <f>VLOOKUP($D9,#REF!,MATCH(AC$7,#REF!,0),0)</f>
        <v>#REF!</v>
      </c>
      <c r="AD9" s="360" t="e">
        <f>VLOOKUP($D9,#REF!,MATCH(AD$7,#REF!,0),0)</f>
        <v>#REF!</v>
      </c>
      <c r="AE9" s="360" t="e">
        <f>VLOOKUP($D9,#REF!,MATCH(AE$7,#REF!,0),0)</f>
        <v>#REF!</v>
      </c>
      <c r="AG9" s="378" t="s">
        <v>490</v>
      </c>
      <c r="AH9" s="378" t="s">
        <v>493</v>
      </c>
      <c r="AI9" s="378"/>
      <c r="AJ9" s="378"/>
      <c r="AK9" s="378"/>
      <c r="AL9" s="378"/>
    </row>
    <row r="10" spans="1:38">
      <c r="A10" s="379" t="s">
        <v>175</v>
      </c>
      <c r="B10" s="380" t="s">
        <v>140</v>
      </c>
      <c r="D10" s="373" t="s">
        <v>61</v>
      </c>
      <c r="E10" s="109" t="s">
        <v>61</v>
      </c>
      <c r="F10" s="341" t="s">
        <v>141</v>
      </c>
      <c r="G10" s="342" t="str">
        <f t="shared" si="0"/>
        <v>CG,SG,SS</v>
      </c>
      <c r="H10" s="342"/>
      <c r="I10" s="342" t="s">
        <v>140</v>
      </c>
      <c r="J10" s="342"/>
      <c r="K10" s="342" t="s">
        <v>139</v>
      </c>
      <c r="L10" s="342" t="s">
        <v>139</v>
      </c>
      <c r="M10" s="342"/>
      <c r="N10" s="342" t="s">
        <v>140</v>
      </c>
      <c r="O10" s="342"/>
      <c r="P10" s="342" t="s">
        <v>139</v>
      </c>
      <c r="Q10" s="342" t="s">
        <v>139</v>
      </c>
      <c r="R10" s="342" t="s">
        <v>163</v>
      </c>
      <c r="S10" s="343"/>
      <c r="V10" s="358">
        <f t="shared" si="2"/>
        <v>1</v>
      </c>
      <c r="W10" s="369">
        <f t="shared" si="3"/>
        <v>1</v>
      </c>
      <c r="Z10" s="381" t="s">
        <v>503</v>
      </c>
      <c r="AB10" s="359" t="s">
        <v>495</v>
      </c>
      <c r="AC10" s="360" t="e">
        <f>VLOOKUP($D10,#REF!,MATCH(AC$7,#REF!,0),0)</f>
        <v>#REF!</v>
      </c>
      <c r="AD10" s="360" t="e">
        <f>VLOOKUP($D10,#REF!,MATCH(AD$7,#REF!,0),0)</f>
        <v>#REF!</v>
      </c>
      <c r="AE10" s="360" t="e">
        <f>VLOOKUP($D10,#REF!,MATCH(AE$7,#REF!,0),0)</f>
        <v>#REF!</v>
      </c>
      <c r="AG10" s="378">
        <v>0</v>
      </c>
      <c r="AH10" s="378"/>
      <c r="AI10" s="378"/>
      <c r="AJ10" s="378"/>
      <c r="AK10" s="378"/>
      <c r="AL10" s="382"/>
    </row>
    <row r="11" spans="1:38">
      <c r="A11" s="379" t="s">
        <v>145</v>
      </c>
      <c r="B11" s="380" t="s">
        <v>140</v>
      </c>
      <c r="D11" s="373" t="s">
        <v>118</v>
      </c>
      <c r="E11" s="109" t="s">
        <v>164</v>
      </c>
      <c r="F11" s="341" t="s">
        <v>141</v>
      </c>
      <c r="G11" s="342" t="str">
        <f t="shared" si="0"/>
        <v>CG,LG,SS</v>
      </c>
      <c r="H11" s="342"/>
      <c r="I11" s="342" t="s">
        <v>140</v>
      </c>
      <c r="J11" s="342"/>
      <c r="K11" s="342" t="s">
        <v>54</v>
      </c>
      <c r="L11" s="342" t="s">
        <v>54</v>
      </c>
      <c r="M11" s="342"/>
      <c r="N11" s="342" t="s">
        <v>54</v>
      </c>
      <c r="O11" s="342"/>
      <c r="P11" s="342" t="str">
        <f t="shared" ref="P11:Q47" si="4">F11</f>
        <v>GG</v>
      </c>
      <c r="Q11" s="342" t="str">
        <f t="shared" si="4"/>
        <v>CG,LG,SS</v>
      </c>
      <c r="R11" s="342" t="s">
        <v>163</v>
      </c>
      <c r="S11" s="343"/>
      <c r="T11" s="357"/>
      <c r="U11" s="357"/>
      <c r="V11" s="357">
        <f t="shared" si="2"/>
        <v>1</v>
      </c>
      <c r="W11" s="369">
        <f t="shared" si="3"/>
        <v>1</v>
      </c>
      <c r="X11" s="357"/>
      <c r="Y11" s="357"/>
      <c r="Z11" s="357"/>
      <c r="AC11" s="360" t="e">
        <f>VLOOKUP($D11,#REF!,MATCH(AC$7,#REF!,0),0)</f>
        <v>#REF!</v>
      </c>
      <c r="AD11" s="360" t="e">
        <f>VLOOKUP($D11,#REF!,MATCH(AD$7,#REF!,0),0)</f>
        <v>#REF!</v>
      </c>
      <c r="AE11" s="360" t="e">
        <f>VLOOKUP($D11,#REF!,MATCH(AE$7,#REF!,0),0)</f>
        <v>#REF!</v>
      </c>
      <c r="AG11" s="378" t="s">
        <v>490</v>
      </c>
      <c r="AH11" s="378" t="s">
        <v>492</v>
      </c>
      <c r="AI11" s="378" t="s">
        <v>494</v>
      </c>
      <c r="AJ11" s="378"/>
      <c r="AK11" s="378"/>
      <c r="AL11" s="378"/>
    </row>
    <row r="12" spans="1:38" ht="15">
      <c r="A12" s="379" t="s">
        <v>432</v>
      </c>
      <c r="B12" s="380" t="s">
        <v>140</v>
      </c>
      <c r="D12" s="373" t="s">
        <v>51</v>
      </c>
      <c r="E12" s="109" t="s">
        <v>215</v>
      </c>
      <c r="F12" s="341" t="s">
        <v>142</v>
      </c>
      <c r="G12" s="342" t="str">
        <f t="shared" si="0"/>
        <v>CG,SG,LG,SS,NFPC</v>
      </c>
      <c r="H12" s="342"/>
      <c r="I12" s="342" t="s">
        <v>140</v>
      </c>
      <c r="J12" s="342"/>
      <c r="K12" s="342" t="str">
        <f>F12</f>
        <v>NFPS</v>
      </c>
      <c r="L12" s="342" t="str">
        <f>G12</f>
        <v>CG,SG,LG,SS,NFPC</v>
      </c>
      <c r="M12" s="342"/>
      <c r="N12" s="342" t="str">
        <f>I12</f>
        <v>C</v>
      </c>
      <c r="O12" s="342"/>
      <c r="P12" s="342" t="str">
        <f t="shared" si="4"/>
        <v>NFPS</v>
      </c>
      <c r="Q12" s="342" t="str">
        <f t="shared" si="4"/>
        <v>CG,SG,LG,SS,NFPC</v>
      </c>
      <c r="R12" s="342" t="s">
        <v>163</v>
      </c>
      <c r="S12" s="343"/>
      <c r="V12" s="358">
        <f t="shared" si="2"/>
        <v>1</v>
      </c>
      <c r="W12" s="369">
        <f t="shared" si="3"/>
        <v>1</v>
      </c>
      <c r="Z12" s="383"/>
      <c r="AC12" s="360" t="e">
        <f>VLOOKUP($D12,#REF!,MATCH(AC$7,#REF!,0),0)</f>
        <v>#REF!</v>
      </c>
      <c r="AD12" s="360" t="e">
        <f>VLOOKUP($D12,#REF!,MATCH(AD$7,#REF!,0),0)</f>
        <v>#REF!</v>
      </c>
      <c r="AE12" s="360" t="e">
        <f>VLOOKUP($D12,#REF!,MATCH(AE$7,#REF!,0),0)</f>
        <v>#REF!</v>
      </c>
      <c r="AG12" s="378">
        <v>0</v>
      </c>
      <c r="AH12" s="378"/>
      <c r="AI12" s="378"/>
      <c r="AJ12" s="378"/>
      <c r="AK12" s="378"/>
      <c r="AL12" s="378"/>
    </row>
    <row r="13" spans="1:38">
      <c r="A13" s="379"/>
      <c r="B13" s="380"/>
      <c r="D13" s="373" t="s">
        <v>312</v>
      </c>
      <c r="E13" s="109" t="s">
        <v>312</v>
      </c>
      <c r="F13" s="341" t="s">
        <v>141</v>
      </c>
      <c r="G13" s="342" t="s">
        <v>145</v>
      </c>
      <c r="H13" s="342"/>
      <c r="I13" s="342" t="s">
        <v>140</v>
      </c>
      <c r="J13" s="342"/>
      <c r="K13" s="341" t="s">
        <v>141</v>
      </c>
      <c r="L13" s="342" t="s">
        <v>145</v>
      </c>
      <c r="M13" s="342"/>
      <c r="N13" s="342" t="s">
        <v>140</v>
      </c>
      <c r="O13" s="342"/>
      <c r="P13" s="342" t="str">
        <f t="shared" si="4"/>
        <v>GG</v>
      </c>
      <c r="Q13" s="342" t="str">
        <f t="shared" si="4"/>
        <v>CG,LG,SS</v>
      </c>
      <c r="R13" s="342" t="s">
        <v>163</v>
      </c>
      <c r="S13" s="343"/>
      <c r="W13" s="369"/>
      <c r="Z13" s="383"/>
      <c r="AG13" s="378"/>
      <c r="AH13" s="378"/>
      <c r="AI13" s="378"/>
      <c r="AJ13" s="378"/>
      <c r="AK13" s="378"/>
      <c r="AL13" s="378"/>
    </row>
    <row r="14" spans="1:38">
      <c r="A14" s="379" t="s">
        <v>177</v>
      </c>
      <c r="B14" s="380" t="s">
        <v>170</v>
      </c>
      <c r="D14" s="373" t="s">
        <v>62</v>
      </c>
      <c r="E14" s="109" t="s">
        <v>62</v>
      </c>
      <c r="F14" s="341" t="s">
        <v>141</v>
      </c>
      <c r="G14" s="342" t="str">
        <f t="shared" si="0"/>
        <v>CG,LG</v>
      </c>
      <c r="H14" s="342"/>
      <c r="I14" s="342" t="s">
        <v>170</v>
      </c>
      <c r="J14" s="342"/>
      <c r="K14" s="342" t="s">
        <v>139</v>
      </c>
      <c r="L14" s="342" t="s">
        <v>139</v>
      </c>
      <c r="M14" s="342"/>
      <c r="N14" s="342" t="str">
        <f t="shared" ref="N14:N23" si="5">I14</f>
        <v>A</v>
      </c>
      <c r="O14" s="342"/>
      <c r="P14" s="342" t="str">
        <f t="shared" si="4"/>
        <v>GG</v>
      </c>
      <c r="Q14" s="342" t="str">
        <f t="shared" si="4"/>
        <v>CG,LG</v>
      </c>
      <c r="R14" s="342" t="s">
        <v>165</v>
      </c>
      <c r="S14" s="343"/>
      <c r="V14" s="358">
        <f t="shared" si="2"/>
        <v>1</v>
      </c>
      <c r="W14" s="369">
        <f t="shared" si="3"/>
        <v>1</v>
      </c>
      <c r="AB14" s="359" t="s">
        <v>495</v>
      </c>
      <c r="AC14" s="360" t="e">
        <f>VLOOKUP($D14,#REF!,MATCH(AC$7,#REF!,0),0)</f>
        <v>#REF!</v>
      </c>
      <c r="AD14" s="360" t="e">
        <f>VLOOKUP($D14,#REF!,MATCH(AD$7,#REF!,0),0)</f>
        <v>#REF!</v>
      </c>
      <c r="AE14" s="360" t="e">
        <f>VLOOKUP($D14,#REF!,MATCH(AE$7,#REF!,0),0)</f>
        <v>#REF!</v>
      </c>
      <c r="AG14" s="378" t="s">
        <v>490</v>
      </c>
      <c r="AH14" s="378" t="s">
        <v>492</v>
      </c>
      <c r="AI14" s="378"/>
      <c r="AJ14" s="378"/>
      <c r="AK14" s="378"/>
      <c r="AL14" s="378"/>
    </row>
    <row r="15" spans="1:38">
      <c r="A15" s="379" t="s">
        <v>145</v>
      </c>
      <c r="B15" s="380" t="s">
        <v>140</v>
      </c>
      <c r="D15" s="373" t="s">
        <v>45</v>
      </c>
      <c r="E15" s="109" t="s">
        <v>45</v>
      </c>
      <c r="F15" s="341" t="s">
        <v>141</v>
      </c>
      <c r="G15" s="342" t="str">
        <f t="shared" si="0"/>
        <v>CG,LG,SS</v>
      </c>
      <c r="H15" s="342"/>
      <c r="I15" s="342" t="s">
        <v>140</v>
      </c>
      <c r="J15" s="342"/>
      <c r="K15" s="342" t="str">
        <f t="shared" ref="K15:L23" si="6">F15</f>
        <v>GG</v>
      </c>
      <c r="L15" s="342" t="str">
        <f t="shared" si="6"/>
        <v>CG,LG,SS</v>
      </c>
      <c r="M15" s="342"/>
      <c r="N15" s="342" t="str">
        <f t="shared" si="5"/>
        <v>C</v>
      </c>
      <c r="O15" s="342"/>
      <c r="P15" s="342" t="str">
        <f t="shared" si="4"/>
        <v>GG</v>
      </c>
      <c r="Q15" s="342" t="str">
        <f t="shared" si="4"/>
        <v>CG,LG,SS</v>
      </c>
      <c r="R15" s="342" t="s">
        <v>165</v>
      </c>
      <c r="S15" s="343"/>
      <c r="V15" s="358">
        <f t="shared" si="2"/>
        <v>1</v>
      </c>
      <c r="W15" s="369">
        <f t="shared" si="3"/>
        <v>1</v>
      </c>
      <c r="AC15" s="360" t="e">
        <f>VLOOKUP($D15,#REF!,MATCH(AC$7,#REF!,0),0)</f>
        <v>#REF!</v>
      </c>
      <c r="AD15" s="360" t="e">
        <f>VLOOKUP($D15,#REF!,MATCH(AD$7,#REF!,0),0)</f>
        <v>#REF!</v>
      </c>
      <c r="AE15" s="360" t="e">
        <f>VLOOKUP($D15,#REF!,MATCH(AE$7,#REF!,0),0)</f>
        <v>#REF!</v>
      </c>
      <c r="AG15" s="378" t="s">
        <v>490</v>
      </c>
      <c r="AH15" s="378" t="s">
        <v>492</v>
      </c>
      <c r="AI15" s="378"/>
      <c r="AJ15" s="378"/>
      <c r="AK15" s="378"/>
      <c r="AL15" s="378"/>
    </row>
    <row r="16" spans="1:38" ht="15">
      <c r="A16" s="124" t="s">
        <v>146</v>
      </c>
      <c r="B16" s="380" t="s">
        <v>493</v>
      </c>
      <c r="D16" s="373" t="s">
        <v>63</v>
      </c>
      <c r="E16" s="109" t="s">
        <v>216</v>
      </c>
      <c r="F16" s="341" t="s">
        <v>141</v>
      </c>
      <c r="G16" s="342" t="str">
        <f t="shared" si="0"/>
        <v>CG,SG,LG,SS</v>
      </c>
      <c r="H16" s="342"/>
      <c r="I16" s="342" t="s">
        <v>179</v>
      </c>
      <c r="J16" s="342"/>
      <c r="K16" s="341" t="str">
        <f t="shared" si="6"/>
        <v>GG</v>
      </c>
      <c r="L16" s="342" t="str">
        <f t="shared" si="6"/>
        <v>CG,SG,LG,SS</v>
      </c>
      <c r="M16" s="342"/>
      <c r="N16" s="342" t="str">
        <f t="shared" si="5"/>
        <v>Mixed</v>
      </c>
      <c r="O16" s="342"/>
      <c r="P16" s="341" t="str">
        <f t="shared" si="4"/>
        <v>GG</v>
      </c>
      <c r="Q16" s="342" t="str">
        <f t="shared" si="4"/>
        <v>CG,SG,LG,SS</v>
      </c>
      <c r="R16" s="342" t="s">
        <v>165</v>
      </c>
      <c r="S16" s="343"/>
      <c r="V16" s="358">
        <f t="shared" si="2"/>
        <v>1</v>
      </c>
      <c r="W16" s="369" t="str">
        <f t="shared" si="3"/>
        <v/>
      </c>
      <c r="Z16" s="346" t="s">
        <v>497</v>
      </c>
      <c r="AB16" s="359" t="s">
        <v>495</v>
      </c>
      <c r="AC16" s="360" t="e">
        <f>VLOOKUP($D16,#REF!,MATCH(AC$7,#REF!,0),0)</f>
        <v>#REF!</v>
      </c>
      <c r="AD16" s="360" t="e">
        <f>VLOOKUP($D16,#REF!,MATCH(AD$7,#REF!,0),0)</f>
        <v>#REF!</v>
      </c>
      <c r="AE16" s="360" t="e">
        <f>VLOOKUP($D16,#REF!,MATCH(AE$7,#REF!,0),0)</f>
        <v>#REF!</v>
      </c>
      <c r="AG16" s="378" t="s">
        <v>490</v>
      </c>
      <c r="AH16" s="378" t="s">
        <v>491</v>
      </c>
      <c r="AI16" s="378" t="s">
        <v>492</v>
      </c>
      <c r="AJ16" s="378" t="s">
        <v>494</v>
      </c>
      <c r="AK16" s="378" t="s">
        <v>493</v>
      </c>
      <c r="AL16" s="378"/>
    </row>
    <row r="17" spans="1:38">
      <c r="A17" s="379" t="s">
        <v>177</v>
      </c>
      <c r="B17" s="380" t="s">
        <v>170</v>
      </c>
      <c r="D17" s="373" t="s">
        <v>64</v>
      </c>
      <c r="E17" s="109" t="s">
        <v>64</v>
      </c>
      <c r="F17" s="341" t="s">
        <v>141</v>
      </c>
      <c r="G17" s="342" t="str">
        <f t="shared" si="0"/>
        <v>CG,LG</v>
      </c>
      <c r="H17" s="342"/>
      <c r="I17" s="342" t="s">
        <v>170</v>
      </c>
      <c r="J17" s="342"/>
      <c r="K17" s="342" t="str">
        <f t="shared" si="6"/>
        <v>GG</v>
      </c>
      <c r="L17" s="342" t="str">
        <f t="shared" si="6"/>
        <v>CG,LG</v>
      </c>
      <c r="M17" s="342"/>
      <c r="N17" s="342" t="str">
        <f t="shared" si="5"/>
        <v>A</v>
      </c>
      <c r="O17" s="342"/>
      <c r="P17" s="342" t="str">
        <f t="shared" si="4"/>
        <v>GG</v>
      </c>
      <c r="Q17" s="342" t="str">
        <f t="shared" si="4"/>
        <v>CG,LG</v>
      </c>
      <c r="R17" s="342" t="s">
        <v>163</v>
      </c>
      <c r="S17" s="343"/>
      <c r="V17" s="358">
        <f t="shared" si="2"/>
        <v>1</v>
      </c>
      <c r="W17" s="369">
        <f t="shared" si="3"/>
        <v>1</v>
      </c>
      <c r="AC17" s="360" t="e">
        <f>VLOOKUP($D17,#REF!,MATCH(AC$7,#REF!,0),0)</f>
        <v>#REF!</v>
      </c>
      <c r="AD17" s="360" t="e">
        <f>VLOOKUP($D17,#REF!,MATCH(AD$7,#REF!,0),0)</f>
        <v>#REF!</v>
      </c>
      <c r="AE17" s="360" t="e">
        <f>VLOOKUP($D17,#REF!,MATCH(AE$7,#REF!,0),0)</f>
        <v>#REF!</v>
      </c>
      <c r="AG17" s="378" t="s">
        <v>490</v>
      </c>
      <c r="AH17" s="378" t="s">
        <v>492</v>
      </c>
      <c r="AI17" s="378" t="s">
        <v>493</v>
      </c>
      <c r="AJ17" s="378"/>
      <c r="AK17" s="378"/>
      <c r="AL17" s="378"/>
    </row>
    <row r="18" spans="1:38">
      <c r="A18" s="379" t="s">
        <v>220</v>
      </c>
      <c r="B18" s="380" t="s">
        <v>179</v>
      </c>
      <c r="C18" s="384"/>
      <c r="D18" s="373" t="s">
        <v>65</v>
      </c>
      <c r="E18" s="130" t="s">
        <v>65</v>
      </c>
      <c r="F18" s="385" t="s">
        <v>139</v>
      </c>
      <c r="G18" s="386" t="str">
        <f t="shared" si="0"/>
        <v>CG,LG,SS, NMPC</v>
      </c>
      <c r="H18" s="386"/>
      <c r="I18" s="386" t="s">
        <v>179</v>
      </c>
      <c r="J18" s="386"/>
      <c r="K18" s="385" t="s">
        <v>143</v>
      </c>
      <c r="L18" s="386" t="str">
        <f t="shared" si="6"/>
        <v>CG,LG,SS, NMPC</v>
      </c>
      <c r="M18" s="386"/>
      <c r="N18" s="386" t="str">
        <f t="shared" si="5"/>
        <v>Mixed</v>
      </c>
      <c r="O18" s="386"/>
      <c r="P18" s="385" t="s">
        <v>143</v>
      </c>
      <c r="Q18" s="386" t="str">
        <f t="shared" si="4"/>
        <v>CG,LG,SS, NMPC</v>
      </c>
      <c r="R18" s="342" t="s">
        <v>165</v>
      </c>
      <c r="S18" s="343"/>
      <c r="T18" s="347"/>
      <c r="U18" s="347"/>
      <c r="V18" s="347">
        <f t="shared" si="2"/>
        <v>1</v>
      </c>
      <c r="W18" s="369">
        <f t="shared" si="3"/>
        <v>1</v>
      </c>
      <c r="X18" s="347"/>
      <c r="Y18" s="347"/>
      <c r="Z18" s="377" t="s">
        <v>504</v>
      </c>
      <c r="AC18" s="360" t="e">
        <f>VLOOKUP($D18,#REF!,MATCH(AC$7,#REF!,0),0)</f>
        <v>#REF!</v>
      </c>
      <c r="AD18" s="360" t="e">
        <f>VLOOKUP($D18,#REF!,MATCH(AD$7,#REF!,0),0)</f>
        <v>#REF!</v>
      </c>
      <c r="AE18" s="360" t="e">
        <f>VLOOKUP($D18,#REF!,MATCH(AE$7,#REF!,0),0)</f>
        <v>#REF!</v>
      </c>
      <c r="AG18" s="378" t="s">
        <v>490</v>
      </c>
      <c r="AH18" s="378" t="s">
        <v>491</v>
      </c>
      <c r="AI18" s="378" t="s">
        <v>492</v>
      </c>
      <c r="AJ18" s="378" t="s">
        <v>494</v>
      </c>
      <c r="AK18" s="378"/>
      <c r="AL18" s="378"/>
    </row>
    <row r="19" spans="1:38">
      <c r="A19" s="379" t="s">
        <v>180</v>
      </c>
      <c r="B19" s="380" t="s">
        <v>140</v>
      </c>
      <c r="D19" s="373" t="s">
        <v>66</v>
      </c>
      <c r="E19" s="109" t="s">
        <v>66</v>
      </c>
      <c r="F19" s="341" t="s">
        <v>142</v>
      </c>
      <c r="G19" s="342" t="str">
        <f t="shared" si="0"/>
        <v>CG,SG,LG,SS, NFPC</v>
      </c>
      <c r="H19" s="342"/>
      <c r="I19" s="341" t="s">
        <v>140</v>
      </c>
      <c r="J19" s="341"/>
      <c r="K19" s="341" t="str">
        <f t="shared" si="6"/>
        <v>NFPS</v>
      </c>
      <c r="L19" s="342" t="str">
        <f t="shared" si="6"/>
        <v>CG,SG,LG,SS, NFPC</v>
      </c>
      <c r="M19" s="342"/>
      <c r="N19" s="342" t="str">
        <f t="shared" si="5"/>
        <v>C</v>
      </c>
      <c r="O19" s="342"/>
      <c r="P19" s="341" t="str">
        <f t="shared" si="4"/>
        <v>NFPS</v>
      </c>
      <c r="Q19" s="342" t="str">
        <f t="shared" si="4"/>
        <v>CG,SG,LG,SS, NFPC</v>
      </c>
      <c r="R19" s="342" t="s">
        <v>163</v>
      </c>
      <c r="S19" s="343"/>
      <c r="V19" s="358">
        <f t="shared" si="2"/>
        <v>1</v>
      </c>
      <c r="W19" s="369">
        <f t="shared" si="3"/>
        <v>1</v>
      </c>
      <c r="Z19" s="377" t="s">
        <v>505</v>
      </c>
      <c r="AC19" s="360" t="e">
        <f>VLOOKUP($D19,#REF!,MATCH(AC$7,#REF!,0),0)</f>
        <v>#REF!</v>
      </c>
      <c r="AD19" s="360" t="e">
        <f>VLOOKUP($D19,#REF!,MATCH(AD$7,#REF!,0),0)</f>
        <v>#REF!</v>
      </c>
      <c r="AE19" s="360" t="e">
        <f>VLOOKUP($D19,#REF!,MATCH(AE$7,#REF!,0),0)</f>
        <v>#REF!</v>
      </c>
      <c r="AG19" s="378" t="s">
        <v>490</v>
      </c>
      <c r="AH19" s="378" t="s">
        <v>491</v>
      </c>
      <c r="AI19" s="378" t="s">
        <v>492</v>
      </c>
      <c r="AJ19" s="378" t="s">
        <v>494</v>
      </c>
      <c r="AK19" s="378" t="s">
        <v>498</v>
      </c>
      <c r="AL19" s="378"/>
    </row>
    <row r="20" spans="1:38">
      <c r="A20" s="379" t="s">
        <v>145</v>
      </c>
      <c r="B20" s="380" t="s">
        <v>140</v>
      </c>
      <c r="D20" s="373" t="s">
        <v>144</v>
      </c>
      <c r="E20" s="109" t="s">
        <v>144</v>
      </c>
      <c r="F20" s="341" t="s">
        <v>141</v>
      </c>
      <c r="G20" s="342" t="str">
        <f t="shared" si="0"/>
        <v>CG,LG,SS</v>
      </c>
      <c r="H20" s="342"/>
      <c r="I20" s="342" t="s">
        <v>140</v>
      </c>
      <c r="J20" s="342"/>
      <c r="K20" s="342" t="str">
        <f t="shared" si="6"/>
        <v>GG</v>
      </c>
      <c r="L20" s="342" t="str">
        <f t="shared" si="6"/>
        <v>CG,LG,SS</v>
      </c>
      <c r="M20" s="342"/>
      <c r="N20" s="342" t="str">
        <f t="shared" si="5"/>
        <v>C</v>
      </c>
      <c r="O20" s="342"/>
      <c r="P20" s="342" t="str">
        <f t="shared" si="4"/>
        <v>GG</v>
      </c>
      <c r="Q20" s="342" t="str">
        <f t="shared" si="4"/>
        <v>CG,LG,SS</v>
      </c>
      <c r="R20" s="342" t="s">
        <v>163</v>
      </c>
      <c r="S20" s="343"/>
      <c r="V20" s="358">
        <f t="shared" si="2"/>
        <v>1</v>
      </c>
      <c r="W20" s="369">
        <f t="shared" si="3"/>
        <v>1</v>
      </c>
      <c r="AB20" s="359" t="s">
        <v>495</v>
      </c>
      <c r="AC20" s="360" t="e">
        <f>VLOOKUP($D20,#REF!,MATCH(AC$7,#REF!,0),0)</f>
        <v>#REF!</v>
      </c>
      <c r="AD20" s="360" t="e">
        <f>VLOOKUP($D20,#REF!,MATCH(AD$7,#REF!,0),0)</f>
        <v>#REF!</v>
      </c>
      <c r="AE20" s="360" t="e">
        <f>VLOOKUP($D20,#REF!,MATCH(AE$7,#REF!,0),0)</f>
        <v>#REF!</v>
      </c>
      <c r="AG20" s="378" t="s">
        <v>490</v>
      </c>
      <c r="AH20" s="378" t="s">
        <v>492</v>
      </c>
      <c r="AI20" s="378" t="s">
        <v>494</v>
      </c>
      <c r="AJ20" s="378" t="s">
        <v>493</v>
      </c>
      <c r="AK20" s="378"/>
      <c r="AL20" s="378"/>
    </row>
    <row r="21" spans="1:38" s="311" customFormat="1" ht="12.5">
      <c r="A21" s="124" t="s">
        <v>181</v>
      </c>
      <c r="B21" s="380" t="s">
        <v>170</v>
      </c>
      <c r="D21" s="373" t="s">
        <v>68</v>
      </c>
      <c r="E21" s="109" t="s">
        <v>68</v>
      </c>
      <c r="F21" s="341" t="s">
        <v>141</v>
      </c>
      <c r="G21" s="342" t="str">
        <f t="shared" si="0"/>
        <v>CG,LG,SS,NMPC</v>
      </c>
      <c r="H21" s="342"/>
      <c r="I21" s="342" t="s">
        <v>170</v>
      </c>
      <c r="J21" s="342"/>
      <c r="K21" s="342" t="str">
        <f t="shared" si="6"/>
        <v>GG</v>
      </c>
      <c r="L21" s="342" t="str">
        <f t="shared" si="6"/>
        <v>CG,LG,SS,NMPC</v>
      </c>
      <c r="M21" s="342"/>
      <c r="N21" s="342" t="str">
        <f t="shared" si="5"/>
        <v>A</v>
      </c>
      <c r="O21" s="342"/>
      <c r="P21" s="342" t="str">
        <f t="shared" si="4"/>
        <v>GG</v>
      </c>
      <c r="Q21" s="342" t="str">
        <f t="shared" si="4"/>
        <v>CG,LG,SS,NMPC</v>
      </c>
      <c r="R21" s="342" t="s">
        <v>165</v>
      </c>
      <c r="S21" s="343"/>
      <c r="T21" s="358"/>
      <c r="U21" s="358"/>
      <c r="V21" s="358">
        <f t="shared" si="2"/>
        <v>1</v>
      </c>
      <c r="W21" s="369">
        <f t="shared" si="3"/>
        <v>1</v>
      </c>
      <c r="X21" s="358"/>
      <c r="Y21" s="358"/>
      <c r="Z21" s="358"/>
      <c r="AA21" s="358"/>
      <c r="AB21" s="359" t="s">
        <v>495</v>
      </c>
      <c r="AC21" s="360" t="e">
        <f>VLOOKUP($D21,#REF!,MATCH(AC$7,#REF!,0),0)</f>
        <v>#REF!</v>
      </c>
      <c r="AD21" s="360" t="e">
        <f>VLOOKUP($D21,#REF!,MATCH(AD$7,#REF!,0),0)</f>
        <v>#REF!</v>
      </c>
      <c r="AE21" s="360" t="e">
        <f>VLOOKUP($D21,#REF!,MATCH(AE$7,#REF!,0),0)</f>
        <v>#REF!</v>
      </c>
      <c r="AF21" s="360"/>
      <c r="AG21" s="387" t="s">
        <v>490</v>
      </c>
      <c r="AH21" s="387" t="s">
        <v>492</v>
      </c>
      <c r="AI21" s="387" t="s">
        <v>494</v>
      </c>
      <c r="AJ21" s="387" t="s">
        <v>506</v>
      </c>
      <c r="AK21" s="387"/>
      <c r="AL21" s="387"/>
    </row>
    <row r="22" spans="1:38">
      <c r="A22" s="379" t="s">
        <v>182</v>
      </c>
      <c r="B22" s="380" t="s">
        <v>140</v>
      </c>
      <c r="D22" s="373" t="s">
        <v>46</v>
      </c>
      <c r="E22" s="109" t="s">
        <v>46</v>
      </c>
      <c r="F22" s="341" t="s">
        <v>141</v>
      </c>
      <c r="G22" s="342" t="str">
        <f t="shared" si="0"/>
        <v>CG,SG</v>
      </c>
      <c r="H22" s="342"/>
      <c r="I22" s="342" t="s">
        <v>140</v>
      </c>
      <c r="J22" s="342"/>
      <c r="K22" s="342" t="str">
        <f t="shared" si="6"/>
        <v>GG</v>
      </c>
      <c r="L22" s="342" t="str">
        <f t="shared" si="6"/>
        <v>CG,SG</v>
      </c>
      <c r="M22" s="342"/>
      <c r="N22" s="342" t="str">
        <f t="shared" si="5"/>
        <v>C</v>
      </c>
      <c r="O22" s="342"/>
      <c r="P22" s="342" t="str">
        <f t="shared" si="4"/>
        <v>GG</v>
      </c>
      <c r="Q22" s="342" t="str">
        <f t="shared" si="4"/>
        <v>CG,SG</v>
      </c>
      <c r="R22" s="342" t="s">
        <v>163</v>
      </c>
      <c r="S22" s="343"/>
      <c r="V22" s="358">
        <f t="shared" si="2"/>
        <v>1</v>
      </c>
      <c r="W22" s="369">
        <f t="shared" si="3"/>
        <v>1</v>
      </c>
      <c r="Z22" s="377" t="s">
        <v>507</v>
      </c>
      <c r="AC22" s="360" t="e">
        <f>VLOOKUP($D22,#REF!,MATCH(AC$7,#REF!,0),0)</f>
        <v>#REF!</v>
      </c>
      <c r="AD22" s="360" t="e">
        <f>VLOOKUP($D22,#REF!,MATCH(AD$7,#REF!,0),0)</f>
        <v>#REF!</v>
      </c>
      <c r="AE22" s="360" t="e">
        <f>VLOOKUP($D22,#REF!,MATCH(AE$7,#REF!,0),0)</f>
        <v>#REF!</v>
      </c>
      <c r="AG22" s="378" t="s">
        <v>490</v>
      </c>
      <c r="AH22" s="378" t="s">
        <v>491</v>
      </c>
      <c r="AI22" s="378"/>
      <c r="AJ22" s="378"/>
      <c r="AK22" s="378"/>
      <c r="AL22" s="378"/>
    </row>
    <row r="23" spans="1:38">
      <c r="A23" s="379" t="s">
        <v>177</v>
      </c>
      <c r="B23" s="380" t="s">
        <v>140</v>
      </c>
      <c r="D23" s="373" t="s">
        <v>69</v>
      </c>
      <c r="E23" s="109" t="s">
        <v>69</v>
      </c>
      <c r="F23" s="341" t="s">
        <v>141</v>
      </c>
      <c r="G23" s="342" t="str">
        <f t="shared" si="0"/>
        <v>CG,LG</v>
      </c>
      <c r="H23" s="342"/>
      <c r="I23" s="342" t="s">
        <v>140</v>
      </c>
      <c r="J23" s="342"/>
      <c r="K23" s="342" t="str">
        <f t="shared" si="6"/>
        <v>GG</v>
      </c>
      <c r="L23" s="342" t="str">
        <f t="shared" si="6"/>
        <v>CG,LG</v>
      </c>
      <c r="M23" s="342"/>
      <c r="N23" s="342" t="str">
        <f t="shared" si="5"/>
        <v>C</v>
      </c>
      <c r="O23" s="342"/>
      <c r="P23" s="342" t="str">
        <f t="shared" si="4"/>
        <v>GG</v>
      </c>
      <c r="Q23" s="342" t="str">
        <f t="shared" si="4"/>
        <v>CG,LG</v>
      </c>
      <c r="R23" s="342" t="s">
        <v>165</v>
      </c>
      <c r="S23" s="343"/>
      <c r="V23" s="358">
        <f t="shared" si="2"/>
        <v>1</v>
      </c>
      <c r="W23" s="369">
        <f t="shared" si="3"/>
        <v>1</v>
      </c>
      <c r="AC23" s="360" t="e">
        <f>VLOOKUP($D23,#REF!,MATCH(AC$7,#REF!,0),0)</f>
        <v>#REF!</v>
      </c>
      <c r="AD23" s="360" t="e">
        <f>VLOOKUP($D23,#REF!,MATCH(AD$7,#REF!,0),0)</f>
        <v>#REF!</v>
      </c>
      <c r="AE23" s="360" t="e">
        <f>VLOOKUP($D23,#REF!,MATCH(AE$7,#REF!,0),0)</f>
        <v>#REF!</v>
      </c>
      <c r="AG23" s="378" t="s">
        <v>490</v>
      </c>
      <c r="AH23" s="378" t="s">
        <v>492</v>
      </c>
      <c r="AI23" s="378"/>
      <c r="AJ23" s="378"/>
      <c r="AK23" s="378"/>
      <c r="AL23" s="378"/>
    </row>
    <row r="24" spans="1:38">
      <c r="A24" s="379" t="s">
        <v>139</v>
      </c>
      <c r="B24" s="380" t="s">
        <v>140</v>
      </c>
      <c r="D24" s="373" t="s">
        <v>97</v>
      </c>
      <c r="E24" s="109" t="s">
        <v>97</v>
      </c>
      <c r="F24" s="341" t="s">
        <v>139</v>
      </c>
      <c r="G24" s="342" t="str">
        <f t="shared" si="0"/>
        <v>CG</v>
      </c>
      <c r="H24" s="342"/>
      <c r="I24" s="342" t="s">
        <v>140</v>
      </c>
      <c r="J24" s="342"/>
      <c r="K24" s="342" t="s">
        <v>54</v>
      </c>
      <c r="L24" s="342" t="s">
        <v>54</v>
      </c>
      <c r="M24" s="342"/>
      <c r="N24" s="342" t="s">
        <v>54</v>
      </c>
      <c r="O24" s="342"/>
      <c r="P24" s="342" t="str">
        <f t="shared" si="4"/>
        <v>CG</v>
      </c>
      <c r="Q24" s="342" t="str">
        <f t="shared" si="4"/>
        <v>CG</v>
      </c>
      <c r="R24" s="342" t="s">
        <v>163</v>
      </c>
      <c r="S24" s="343"/>
      <c r="V24" s="358">
        <f t="shared" si="2"/>
        <v>1</v>
      </c>
      <c r="W24" s="369">
        <f t="shared" si="3"/>
        <v>1</v>
      </c>
      <c r="AC24" s="360" t="e">
        <f>VLOOKUP($D24,#REF!,MATCH(AC$7,#REF!,0),0)</f>
        <v>#REF!</v>
      </c>
      <c r="AD24" s="360" t="e">
        <f>VLOOKUP($D24,#REF!,MATCH(AD$7,#REF!,0),0)</f>
        <v>#REF!</v>
      </c>
      <c r="AE24" s="360" t="e">
        <f>VLOOKUP($D24,#REF!,MATCH(AE$7,#REF!,0),0)</f>
        <v>#REF!</v>
      </c>
      <c r="AG24" s="378" t="s">
        <v>490</v>
      </c>
      <c r="AH24" s="378"/>
      <c r="AI24" s="378"/>
      <c r="AJ24" s="378"/>
      <c r="AK24" s="378"/>
      <c r="AL24" s="378"/>
    </row>
    <row r="25" spans="1:38">
      <c r="A25" s="379" t="s">
        <v>177</v>
      </c>
      <c r="B25" s="380" t="s">
        <v>170</v>
      </c>
      <c r="D25" s="373" t="s">
        <v>36</v>
      </c>
      <c r="E25" s="109" t="s">
        <v>36</v>
      </c>
      <c r="F25" s="341" t="s">
        <v>141</v>
      </c>
      <c r="G25" s="342" t="str">
        <f t="shared" si="0"/>
        <v>CG,LG</v>
      </c>
      <c r="H25" s="342"/>
      <c r="I25" s="342" t="s">
        <v>140</v>
      </c>
      <c r="J25" s="342"/>
      <c r="K25" s="342" t="s">
        <v>54</v>
      </c>
      <c r="L25" s="342" t="s">
        <v>54</v>
      </c>
      <c r="M25" s="342"/>
      <c r="N25" s="342" t="s">
        <v>54</v>
      </c>
      <c r="O25" s="342"/>
      <c r="P25" s="342" t="str">
        <f t="shared" si="4"/>
        <v>GG</v>
      </c>
      <c r="Q25" s="342" t="str">
        <f t="shared" si="4"/>
        <v>CG,LG</v>
      </c>
      <c r="R25" s="342" t="s">
        <v>163</v>
      </c>
      <c r="S25" s="343"/>
      <c r="V25" s="358">
        <f t="shared" si="2"/>
        <v>1</v>
      </c>
      <c r="W25" s="369" t="str">
        <f t="shared" si="3"/>
        <v/>
      </c>
      <c r="AC25" s="360" t="e">
        <f>VLOOKUP($D25,#REF!,MATCH(AC$7,#REF!,0),0)</f>
        <v>#REF!</v>
      </c>
      <c r="AD25" s="360" t="e">
        <f>VLOOKUP($D25,#REF!,MATCH(AD$7,#REF!,0),0)</f>
        <v>#REF!</v>
      </c>
      <c r="AE25" s="360" t="e">
        <f>VLOOKUP($D25,#REF!,MATCH(AE$7,#REF!,0),0)</f>
        <v>#REF!</v>
      </c>
      <c r="AG25" s="378" t="s">
        <v>490</v>
      </c>
      <c r="AH25" s="378" t="s">
        <v>492</v>
      </c>
      <c r="AI25" s="378"/>
      <c r="AJ25" s="378"/>
      <c r="AK25" s="378"/>
      <c r="AL25" s="378"/>
    </row>
    <row r="26" spans="1:38">
      <c r="A26" s="379" t="s">
        <v>307</v>
      </c>
      <c r="B26" s="380" t="s">
        <v>179</v>
      </c>
      <c r="D26" s="373" t="s">
        <v>35</v>
      </c>
      <c r="E26" s="109" t="s">
        <v>35</v>
      </c>
      <c r="F26" s="341" t="s">
        <v>141</v>
      </c>
      <c r="G26" s="342" t="str">
        <f t="shared" si="0"/>
        <v>CG, SS</v>
      </c>
      <c r="H26" s="342"/>
      <c r="I26" s="342" t="s">
        <v>179</v>
      </c>
      <c r="J26" s="342"/>
      <c r="K26" s="342" t="s">
        <v>54</v>
      </c>
      <c r="L26" s="342" t="s">
        <v>54</v>
      </c>
      <c r="M26" s="342"/>
      <c r="N26" s="342" t="s">
        <v>54</v>
      </c>
      <c r="O26" s="342"/>
      <c r="P26" s="342" t="str">
        <f t="shared" si="4"/>
        <v>GG</v>
      </c>
      <c r="Q26" s="342" t="str">
        <f t="shared" si="4"/>
        <v>CG, SS</v>
      </c>
      <c r="R26" s="342" t="s">
        <v>163</v>
      </c>
      <c r="S26" s="343"/>
      <c r="V26" s="358">
        <f t="shared" si="2"/>
        <v>1</v>
      </c>
      <c r="W26" s="369">
        <f t="shared" si="3"/>
        <v>1</v>
      </c>
      <c r="AC26" s="360" t="e">
        <f>VLOOKUP($D26,#REF!,MATCH(AC$7,#REF!,0),0)</f>
        <v>#REF!</v>
      </c>
      <c r="AD26" s="360" t="e">
        <f>VLOOKUP($D26,#REF!,MATCH(AD$7,#REF!,0),0)</f>
        <v>#REF!</v>
      </c>
      <c r="AE26" s="360" t="e">
        <f>VLOOKUP($D26,#REF!,MATCH(AE$7,#REF!,0),0)</f>
        <v>#REF!</v>
      </c>
      <c r="AG26" s="378" t="s">
        <v>490</v>
      </c>
      <c r="AH26" s="378"/>
      <c r="AI26" s="378"/>
      <c r="AJ26" s="378"/>
      <c r="AK26" s="378"/>
      <c r="AL26" s="378"/>
    </row>
    <row r="27" spans="1:38">
      <c r="A27" s="379"/>
      <c r="B27" s="380"/>
      <c r="D27" s="373" t="s">
        <v>348</v>
      </c>
      <c r="E27" s="109" t="s">
        <v>348</v>
      </c>
      <c r="F27" s="341" t="s">
        <v>139</v>
      </c>
      <c r="G27" s="342" t="s">
        <v>139</v>
      </c>
      <c r="H27" s="342"/>
      <c r="I27" s="342" t="s">
        <v>179</v>
      </c>
      <c r="J27" s="342"/>
      <c r="K27" s="341" t="s">
        <v>139</v>
      </c>
      <c r="L27" s="342" t="s">
        <v>139</v>
      </c>
      <c r="M27" s="342"/>
      <c r="N27" s="342" t="s">
        <v>179</v>
      </c>
      <c r="O27" s="342"/>
      <c r="P27" s="342" t="str">
        <f t="shared" si="4"/>
        <v>CG</v>
      </c>
      <c r="Q27" s="342" t="s">
        <v>139</v>
      </c>
      <c r="R27" s="342" t="s">
        <v>163</v>
      </c>
      <c r="S27" s="343"/>
      <c r="W27" s="369"/>
      <c r="AG27" s="378"/>
      <c r="AH27" s="378"/>
      <c r="AI27" s="378"/>
      <c r="AJ27" s="378"/>
      <c r="AK27" s="378"/>
      <c r="AL27" s="378"/>
    </row>
    <row r="28" spans="1:38">
      <c r="A28" s="379" t="s">
        <v>178</v>
      </c>
      <c r="B28" s="380" t="s">
        <v>140</v>
      </c>
      <c r="D28" s="373" t="s">
        <v>70</v>
      </c>
      <c r="E28" s="109" t="s">
        <v>70</v>
      </c>
      <c r="F28" s="341" t="s">
        <v>141</v>
      </c>
      <c r="G28" s="342" t="str">
        <f t="shared" si="0"/>
        <v>CG,SG,LG</v>
      </c>
      <c r="H28" s="342"/>
      <c r="I28" s="342" t="s">
        <v>140</v>
      </c>
      <c r="J28" s="342"/>
      <c r="K28" s="342" t="str">
        <f t="shared" ref="K28:L29" si="7">F28</f>
        <v>GG</v>
      </c>
      <c r="L28" s="342" t="str">
        <f t="shared" si="7"/>
        <v>CG,SG,LG</v>
      </c>
      <c r="M28" s="342"/>
      <c r="N28" s="342" t="str">
        <f t="shared" ref="N28:N29" si="8">I28</f>
        <v>C</v>
      </c>
      <c r="O28" s="342"/>
      <c r="P28" s="342" t="str">
        <f t="shared" si="4"/>
        <v>GG</v>
      </c>
      <c r="Q28" s="342" t="str">
        <f t="shared" si="4"/>
        <v>CG,SG,LG</v>
      </c>
      <c r="R28" s="342" t="s">
        <v>163</v>
      </c>
      <c r="S28" s="343"/>
      <c r="V28" s="358">
        <f t="shared" si="2"/>
        <v>1</v>
      </c>
      <c r="W28" s="369">
        <f t="shared" si="3"/>
        <v>1</v>
      </c>
      <c r="AB28" s="359" t="s">
        <v>495</v>
      </c>
      <c r="AC28" s="360" t="e">
        <f>VLOOKUP($D28,#REF!,MATCH(AC$7,#REF!,0),0)</f>
        <v>#REF!</v>
      </c>
      <c r="AD28" s="360" t="e">
        <f>VLOOKUP($D28,#REF!,MATCH(AD$7,#REF!,0),0)</f>
        <v>#REF!</v>
      </c>
      <c r="AE28" s="360" t="e">
        <f>VLOOKUP($D28,#REF!,MATCH(AE$7,#REF!,0),0)</f>
        <v>#REF!</v>
      </c>
      <c r="AG28" s="378" t="s">
        <v>490</v>
      </c>
      <c r="AH28" s="378" t="s">
        <v>491</v>
      </c>
      <c r="AI28" s="378" t="s">
        <v>492</v>
      </c>
      <c r="AJ28" s="378"/>
      <c r="AK28" s="378"/>
      <c r="AL28" s="378"/>
    </row>
    <row r="29" spans="1:38">
      <c r="A29" s="379" t="s">
        <v>183</v>
      </c>
      <c r="B29" s="380" t="s">
        <v>140</v>
      </c>
      <c r="D29" s="373" t="s">
        <v>52</v>
      </c>
      <c r="E29" s="109" t="s">
        <v>52</v>
      </c>
      <c r="F29" s="341" t="s">
        <v>143</v>
      </c>
      <c r="G29" s="342" t="str">
        <f t="shared" si="0"/>
        <v>CG,SS,NMPC,NFPC</v>
      </c>
      <c r="H29" s="342"/>
      <c r="I29" s="342" t="s">
        <v>140</v>
      </c>
      <c r="J29" s="342"/>
      <c r="K29" s="342" t="str">
        <f t="shared" si="7"/>
        <v>PS</v>
      </c>
      <c r="L29" s="342" t="str">
        <f t="shared" si="7"/>
        <v>CG,SS,NMPC,NFPC</v>
      </c>
      <c r="M29" s="342"/>
      <c r="N29" s="342" t="str">
        <f t="shared" si="8"/>
        <v>C</v>
      </c>
      <c r="O29" s="342"/>
      <c r="P29" s="342" t="str">
        <f t="shared" si="4"/>
        <v>PS</v>
      </c>
      <c r="Q29" s="342" t="str">
        <f t="shared" si="4"/>
        <v>CG,SS,NMPC,NFPC</v>
      </c>
      <c r="R29" s="342" t="s">
        <v>165</v>
      </c>
      <c r="S29" s="343"/>
      <c r="V29" s="358">
        <f t="shared" si="2"/>
        <v>1</v>
      </c>
      <c r="W29" s="369">
        <f t="shared" si="3"/>
        <v>1</v>
      </c>
      <c r="AC29" s="360" t="e">
        <f>VLOOKUP($D29,#REF!,MATCH(AC$7,#REF!,0),0)</f>
        <v>#REF!</v>
      </c>
      <c r="AD29" s="360" t="e">
        <f>VLOOKUP($D29,#REF!,MATCH(AD$7,#REF!,0),0)</f>
        <v>#REF!</v>
      </c>
      <c r="AE29" s="360" t="e">
        <f>VLOOKUP($D29,#REF!,MATCH(AE$7,#REF!,0),0)</f>
        <v>#REF!</v>
      </c>
      <c r="AG29" s="378" t="s">
        <v>490</v>
      </c>
      <c r="AH29" s="378" t="s">
        <v>494</v>
      </c>
      <c r="AI29" s="378" t="s">
        <v>498</v>
      </c>
      <c r="AJ29" s="378"/>
      <c r="AK29" s="378"/>
      <c r="AL29" s="378"/>
    </row>
    <row r="30" spans="1:38">
      <c r="A30" s="379" t="s">
        <v>139</v>
      </c>
      <c r="B30" s="380" t="s">
        <v>170</v>
      </c>
      <c r="D30" s="373" t="s">
        <v>71</v>
      </c>
      <c r="E30" s="109" t="s">
        <v>71</v>
      </c>
      <c r="F30" s="341" t="s">
        <v>139</v>
      </c>
      <c r="G30" s="342" t="str">
        <f t="shared" si="0"/>
        <v>CG</v>
      </c>
      <c r="H30" s="342"/>
      <c r="I30" s="342" t="s">
        <v>170</v>
      </c>
      <c r="J30" s="342"/>
      <c r="K30" s="342" t="s">
        <v>54</v>
      </c>
      <c r="L30" s="342" t="s">
        <v>54</v>
      </c>
      <c r="M30" s="342"/>
      <c r="N30" s="342" t="s">
        <v>54</v>
      </c>
      <c r="O30" s="342"/>
      <c r="P30" s="342" t="str">
        <f t="shared" si="4"/>
        <v>CG</v>
      </c>
      <c r="Q30" s="342" t="str">
        <f t="shared" si="4"/>
        <v>CG</v>
      </c>
      <c r="R30" s="342" t="s">
        <v>165</v>
      </c>
      <c r="S30" s="343"/>
      <c r="V30" s="358">
        <f t="shared" si="2"/>
        <v>1</v>
      </c>
      <c r="W30" s="369">
        <f t="shared" si="3"/>
        <v>1</v>
      </c>
      <c r="AB30" s="359" t="s">
        <v>495</v>
      </c>
      <c r="AC30" s="360" t="e">
        <f>VLOOKUP($D30,#REF!,MATCH(AC$7,#REF!,0),0)</f>
        <v>#REF!</v>
      </c>
      <c r="AD30" s="360" t="e">
        <f>VLOOKUP($D30,#REF!,MATCH(AD$7,#REF!,0),0)</f>
        <v>#REF!</v>
      </c>
      <c r="AE30" s="360" t="e">
        <f>VLOOKUP($D30,#REF!,MATCH(AE$7,#REF!,0),0)</f>
        <v>#REF!</v>
      </c>
      <c r="AG30" s="378" t="s">
        <v>490</v>
      </c>
      <c r="AH30" s="378"/>
      <c r="AI30" s="378"/>
      <c r="AJ30" s="378"/>
      <c r="AK30" s="378"/>
      <c r="AL30" s="378"/>
    </row>
    <row r="31" spans="1:38">
      <c r="A31" s="379" t="s">
        <v>139</v>
      </c>
      <c r="B31" s="380" t="s">
        <v>140</v>
      </c>
      <c r="D31" s="373" t="s">
        <v>33</v>
      </c>
      <c r="E31" s="109" t="s">
        <v>33</v>
      </c>
      <c r="F31" s="341" t="s">
        <v>139</v>
      </c>
      <c r="G31" s="342" t="str">
        <f t="shared" si="0"/>
        <v>CG</v>
      </c>
      <c r="H31" s="342"/>
      <c r="I31" s="342" t="s">
        <v>140</v>
      </c>
      <c r="J31" s="342"/>
      <c r="K31" s="342" t="s">
        <v>54</v>
      </c>
      <c r="L31" s="342" t="s">
        <v>54</v>
      </c>
      <c r="M31" s="342"/>
      <c r="N31" s="342" t="s">
        <v>54</v>
      </c>
      <c r="O31" s="342"/>
      <c r="P31" s="342" t="str">
        <f t="shared" si="4"/>
        <v>CG</v>
      </c>
      <c r="Q31" s="342" t="str">
        <f t="shared" si="4"/>
        <v>CG</v>
      </c>
      <c r="R31" s="342" t="s">
        <v>163</v>
      </c>
      <c r="S31" s="343"/>
      <c r="V31" s="358">
        <f t="shared" si="2"/>
        <v>1</v>
      </c>
      <c r="W31" s="369">
        <f t="shared" si="3"/>
        <v>1</v>
      </c>
      <c r="AC31" s="360" t="e">
        <f>VLOOKUP($D31,#REF!,MATCH(AC$7,#REF!,0),0)</f>
        <v>#REF!</v>
      </c>
      <c r="AD31" s="360" t="e">
        <f>VLOOKUP($D31,#REF!,MATCH(AD$7,#REF!,0),0)</f>
        <v>#REF!</v>
      </c>
      <c r="AE31" s="360" t="e">
        <f>VLOOKUP($D31,#REF!,MATCH(AE$7,#REF!,0),0)</f>
        <v>#REF!</v>
      </c>
      <c r="AG31" s="378" t="s">
        <v>490</v>
      </c>
      <c r="AH31" s="378"/>
      <c r="AI31" s="378"/>
      <c r="AJ31" s="378"/>
      <c r="AK31" s="378"/>
      <c r="AL31" s="378"/>
    </row>
    <row r="32" spans="1:38">
      <c r="A32" s="379" t="s">
        <v>178</v>
      </c>
      <c r="B32" s="380" t="s">
        <v>140</v>
      </c>
      <c r="D32" s="373" t="s">
        <v>72</v>
      </c>
      <c r="E32" s="109" t="s">
        <v>72</v>
      </c>
      <c r="F32" s="341" t="s">
        <v>141</v>
      </c>
      <c r="G32" s="342" t="str">
        <f t="shared" si="0"/>
        <v>CG,SG,LG</v>
      </c>
      <c r="H32" s="342"/>
      <c r="I32" s="342" t="s">
        <v>140</v>
      </c>
      <c r="J32" s="342"/>
      <c r="K32" s="342" t="s">
        <v>54</v>
      </c>
      <c r="L32" s="342" t="s">
        <v>54</v>
      </c>
      <c r="M32" s="342"/>
      <c r="N32" s="342" t="s">
        <v>54</v>
      </c>
      <c r="O32" s="342"/>
      <c r="P32" s="342" t="str">
        <f t="shared" si="4"/>
        <v>GG</v>
      </c>
      <c r="Q32" s="342" t="str">
        <f t="shared" si="4"/>
        <v>CG,SG,LG</v>
      </c>
      <c r="R32" s="342" t="s">
        <v>163</v>
      </c>
      <c r="S32" s="343"/>
      <c r="V32" s="358">
        <f t="shared" si="2"/>
        <v>1</v>
      </c>
      <c r="W32" s="369">
        <f t="shared" si="3"/>
        <v>1</v>
      </c>
      <c r="AB32" s="359" t="s">
        <v>495</v>
      </c>
      <c r="AC32" s="360" t="e">
        <f>VLOOKUP($D32,#REF!,MATCH(AC$7,#REF!,0),0)</f>
        <v>#REF!</v>
      </c>
      <c r="AD32" s="360" t="e">
        <f>VLOOKUP($D32,#REF!,MATCH(AD$7,#REF!,0),0)</f>
        <v>#REF!</v>
      </c>
      <c r="AE32" s="360" t="e">
        <f>VLOOKUP($D32,#REF!,MATCH(AE$7,#REF!,0),0)</f>
        <v>#REF!</v>
      </c>
      <c r="AG32" s="378" t="s">
        <v>490</v>
      </c>
      <c r="AH32" s="378" t="s">
        <v>491</v>
      </c>
      <c r="AI32" s="378" t="s">
        <v>492</v>
      </c>
      <c r="AJ32" s="378"/>
      <c r="AK32" s="378"/>
      <c r="AL32" s="378"/>
    </row>
    <row r="33" spans="1:38">
      <c r="A33" s="379" t="s">
        <v>146</v>
      </c>
      <c r="B33" s="380" t="s">
        <v>140</v>
      </c>
      <c r="D33" s="373" t="s">
        <v>73</v>
      </c>
      <c r="E33" s="109" t="s">
        <v>73</v>
      </c>
      <c r="F33" s="341" t="s">
        <v>141</v>
      </c>
      <c r="G33" s="342" t="str">
        <f t="shared" si="0"/>
        <v>CG,SG,LG,SS</v>
      </c>
      <c r="H33" s="342"/>
      <c r="I33" s="342" t="s">
        <v>140</v>
      </c>
      <c r="J33" s="342"/>
      <c r="K33" s="342" t="str">
        <f t="shared" ref="K33:L35" si="9">F33</f>
        <v>GG</v>
      </c>
      <c r="L33" s="342" t="str">
        <f t="shared" si="9"/>
        <v>CG,SG,LG,SS</v>
      </c>
      <c r="M33" s="342"/>
      <c r="N33" s="342" t="str">
        <f t="shared" ref="N33:N35" si="10">I33</f>
        <v>C</v>
      </c>
      <c r="O33" s="342"/>
      <c r="P33" s="342" t="s">
        <v>142</v>
      </c>
      <c r="Q33" s="342" t="s">
        <v>432</v>
      </c>
      <c r="R33" s="342" t="s">
        <v>165</v>
      </c>
      <c r="S33" s="343"/>
      <c r="V33" s="358">
        <f t="shared" si="2"/>
        <v>1</v>
      </c>
      <c r="W33" s="369">
        <f t="shared" si="3"/>
        <v>1</v>
      </c>
      <c r="AC33" s="360" t="e">
        <f>VLOOKUP($D33,#REF!,MATCH(AC$7,#REF!,0),0)</f>
        <v>#REF!</v>
      </c>
      <c r="AD33" s="360" t="e">
        <f>VLOOKUP($D33,#REF!,MATCH(AD$7,#REF!,0),0)</f>
        <v>#REF!</v>
      </c>
      <c r="AE33" s="360" t="e">
        <f>VLOOKUP($D33,#REF!,MATCH(AE$7,#REF!,0),0)</f>
        <v>#REF!</v>
      </c>
      <c r="AG33" s="378" t="s">
        <v>490</v>
      </c>
      <c r="AH33" s="378" t="s">
        <v>491</v>
      </c>
      <c r="AI33" s="378" t="s">
        <v>492</v>
      </c>
      <c r="AJ33" s="378" t="s">
        <v>494</v>
      </c>
      <c r="AK33" s="378"/>
      <c r="AL33" s="378"/>
    </row>
    <row r="34" spans="1:38">
      <c r="A34" s="379" t="s">
        <v>145</v>
      </c>
      <c r="B34" s="380" t="s">
        <v>140</v>
      </c>
      <c r="D34" s="373" t="s">
        <v>74</v>
      </c>
      <c r="E34" s="109" t="s">
        <v>74</v>
      </c>
      <c r="F34" s="341" t="s">
        <v>141</v>
      </c>
      <c r="G34" s="342" t="str">
        <f t="shared" si="0"/>
        <v>CG,LG,SS</v>
      </c>
      <c r="H34" s="342"/>
      <c r="I34" s="342" t="s">
        <v>140</v>
      </c>
      <c r="J34" s="342"/>
      <c r="K34" s="342" t="str">
        <f t="shared" si="9"/>
        <v>GG</v>
      </c>
      <c r="L34" s="342" t="str">
        <f t="shared" si="9"/>
        <v>CG,LG,SS</v>
      </c>
      <c r="M34" s="342"/>
      <c r="N34" s="342" t="str">
        <f t="shared" si="10"/>
        <v>C</v>
      </c>
      <c r="O34" s="342"/>
      <c r="P34" s="342" t="str">
        <f t="shared" si="4"/>
        <v>GG</v>
      </c>
      <c r="Q34" s="342" t="str">
        <f t="shared" si="4"/>
        <v>CG,LG,SS</v>
      </c>
      <c r="R34" s="342" t="s">
        <v>163</v>
      </c>
      <c r="S34" s="343"/>
      <c r="V34" s="358">
        <f t="shared" si="2"/>
        <v>1</v>
      </c>
      <c r="W34" s="369">
        <f t="shared" si="3"/>
        <v>1</v>
      </c>
      <c r="AB34" s="359" t="s">
        <v>495</v>
      </c>
      <c r="AC34" s="360" t="e">
        <f>VLOOKUP($D34,#REF!,MATCH(AC$7,#REF!,0),0)</f>
        <v>#REF!</v>
      </c>
      <c r="AD34" s="360" t="e">
        <f>VLOOKUP($D34,#REF!,MATCH(AD$7,#REF!,0),0)</f>
        <v>#REF!</v>
      </c>
      <c r="AE34" s="360" t="e">
        <f>VLOOKUP($D34,#REF!,MATCH(AE$7,#REF!,0),0)</f>
        <v>#REF!</v>
      </c>
      <c r="AG34" s="378" t="s">
        <v>490</v>
      </c>
      <c r="AH34" s="378" t="s">
        <v>492</v>
      </c>
      <c r="AI34" s="378" t="s">
        <v>494</v>
      </c>
      <c r="AJ34" s="378"/>
      <c r="AK34" s="378"/>
      <c r="AL34" s="378"/>
    </row>
    <row r="35" spans="1:38">
      <c r="A35" s="379" t="s">
        <v>145</v>
      </c>
      <c r="B35" s="380" t="s">
        <v>170</v>
      </c>
      <c r="D35" s="373" t="s">
        <v>75</v>
      </c>
      <c r="E35" s="109" t="s">
        <v>75</v>
      </c>
      <c r="F35" s="341" t="s">
        <v>141</v>
      </c>
      <c r="G35" s="342" t="str">
        <f t="shared" si="0"/>
        <v>CG,LG,SS</v>
      </c>
      <c r="H35" s="342"/>
      <c r="I35" s="342" t="s">
        <v>170</v>
      </c>
      <c r="J35" s="342"/>
      <c r="K35" s="342" t="str">
        <f t="shared" si="9"/>
        <v>GG</v>
      </c>
      <c r="L35" s="342" t="str">
        <f t="shared" si="9"/>
        <v>CG,LG,SS</v>
      </c>
      <c r="M35" s="342"/>
      <c r="N35" s="342" t="str">
        <f t="shared" si="10"/>
        <v>A</v>
      </c>
      <c r="O35" s="342"/>
      <c r="P35" s="342" t="str">
        <f t="shared" si="4"/>
        <v>GG</v>
      </c>
      <c r="Q35" s="342" t="str">
        <f t="shared" si="4"/>
        <v>CG,LG,SS</v>
      </c>
      <c r="R35" s="342" t="s">
        <v>165</v>
      </c>
      <c r="S35" s="343"/>
      <c r="V35" s="358">
        <f t="shared" si="2"/>
        <v>1</v>
      </c>
      <c r="W35" s="369">
        <f t="shared" si="3"/>
        <v>1</v>
      </c>
      <c r="AC35" s="360" t="e">
        <f>VLOOKUP($D35,#REF!,MATCH(AC$7,#REF!,0),0)</f>
        <v>#REF!</v>
      </c>
      <c r="AD35" s="360" t="e">
        <f>VLOOKUP($D35,#REF!,MATCH(AD$7,#REF!,0),0)</f>
        <v>#REF!</v>
      </c>
      <c r="AE35" s="360" t="e">
        <f>VLOOKUP($D35,#REF!,MATCH(AE$7,#REF!,0),0)</f>
        <v>#REF!</v>
      </c>
      <c r="AG35" s="378" t="s">
        <v>490</v>
      </c>
      <c r="AH35" s="378" t="s">
        <v>492</v>
      </c>
      <c r="AI35" s="378" t="s">
        <v>494</v>
      </c>
      <c r="AJ35" s="378"/>
      <c r="AK35" s="378"/>
      <c r="AL35" s="378"/>
    </row>
    <row r="36" spans="1:38">
      <c r="A36" s="379" t="s">
        <v>139</v>
      </c>
      <c r="B36" s="380" t="s">
        <v>140</v>
      </c>
      <c r="D36" s="373" t="s">
        <v>32</v>
      </c>
      <c r="E36" s="109" t="s">
        <v>32</v>
      </c>
      <c r="F36" s="341" t="s">
        <v>139</v>
      </c>
      <c r="G36" s="342" t="str">
        <f t="shared" si="0"/>
        <v>CG</v>
      </c>
      <c r="H36" s="342"/>
      <c r="I36" s="342" t="s">
        <v>140</v>
      </c>
      <c r="J36" s="342"/>
      <c r="K36" s="342" t="s">
        <v>54</v>
      </c>
      <c r="L36" s="342" t="s">
        <v>54</v>
      </c>
      <c r="M36" s="342"/>
      <c r="N36" s="342" t="s">
        <v>54</v>
      </c>
      <c r="O36" s="342"/>
      <c r="P36" s="342" t="str">
        <f t="shared" si="4"/>
        <v>CG</v>
      </c>
      <c r="Q36" s="342" t="str">
        <f t="shared" si="4"/>
        <v>CG</v>
      </c>
      <c r="R36" s="342" t="s">
        <v>163</v>
      </c>
      <c r="S36" s="343"/>
      <c r="V36" s="358">
        <f t="shared" si="2"/>
        <v>1</v>
      </c>
      <c r="W36" s="369">
        <f t="shared" si="3"/>
        <v>1</v>
      </c>
      <c r="AC36" s="360" t="e">
        <f>VLOOKUP($D36,#REF!,MATCH(AC$7,#REF!,0),0)</f>
        <v>#REF!</v>
      </c>
      <c r="AD36" s="360" t="e">
        <f>VLOOKUP($D36,#REF!,MATCH(AD$7,#REF!,0),0)</f>
        <v>#REF!</v>
      </c>
      <c r="AE36" s="360" t="e">
        <f>VLOOKUP($D36,#REF!,MATCH(AE$7,#REF!,0),0)</f>
        <v>#REF!</v>
      </c>
      <c r="AG36" s="378" t="s">
        <v>490</v>
      </c>
      <c r="AH36" s="378" t="s">
        <v>493</v>
      </c>
      <c r="AI36" s="378"/>
      <c r="AJ36" s="378"/>
      <c r="AK36" s="378"/>
      <c r="AL36" s="378"/>
    </row>
    <row r="37" spans="1:38">
      <c r="A37" s="379" t="s">
        <v>145</v>
      </c>
      <c r="B37" s="380" t="s">
        <v>140</v>
      </c>
      <c r="D37" s="373" t="s">
        <v>76</v>
      </c>
      <c r="E37" s="109" t="s">
        <v>76</v>
      </c>
      <c r="F37" s="341" t="s">
        <v>141</v>
      </c>
      <c r="G37" s="342" t="str">
        <f t="shared" si="0"/>
        <v>CG,LG,SS</v>
      </c>
      <c r="H37" s="342"/>
      <c r="I37" s="342" t="s">
        <v>140</v>
      </c>
      <c r="J37" s="342"/>
      <c r="K37" s="342" t="str">
        <f t="shared" ref="K37:L38" si="11">F37</f>
        <v>GG</v>
      </c>
      <c r="L37" s="342" t="str">
        <f t="shared" si="11"/>
        <v>CG,LG,SS</v>
      </c>
      <c r="M37" s="342"/>
      <c r="N37" s="342" t="str">
        <f t="shared" ref="N37:N38" si="12">I37</f>
        <v>C</v>
      </c>
      <c r="O37" s="342"/>
      <c r="P37" s="342" t="str">
        <f t="shared" si="4"/>
        <v>GG</v>
      </c>
      <c r="Q37" s="342" t="str">
        <f t="shared" si="4"/>
        <v>CG,LG,SS</v>
      </c>
      <c r="R37" s="342" t="s">
        <v>165</v>
      </c>
      <c r="S37" s="343"/>
      <c r="V37" s="358">
        <f t="shared" si="2"/>
        <v>1</v>
      </c>
      <c r="W37" s="369">
        <f t="shared" si="3"/>
        <v>1</v>
      </c>
      <c r="AB37" s="359" t="s">
        <v>495</v>
      </c>
      <c r="AC37" s="360" t="e">
        <f>VLOOKUP($D37,#REF!,MATCH(AC$7,#REF!,0),0)</f>
        <v>#REF!</v>
      </c>
      <c r="AD37" s="360" t="e">
        <f>VLOOKUP($D37,#REF!,MATCH(AD$7,#REF!,0),0)</f>
        <v>#REF!</v>
      </c>
      <c r="AE37" s="360" t="e">
        <f>VLOOKUP($D37,#REF!,MATCH(AE$7,#REF!,0),0)</f>
        <v>#REF!</v>
      </c>
      <c r="AG37" s="378" t="s">
        <v>490</v>
      </c>
      <c r="AH37" s="378" t="s">
        <v>492</v>
      </c>
      <c r="AI37" s="378" t="s">
        <v>494</v>
      </c>
      <c r="AJ37" s="378" t="s">
        <v>493</v>
      </c>
      <c r="AK37" s="378"/>
      <c r="AL37" s="378"/>
    </row>
    <row r="38" spans="1:38">
      <c r="A38" s="379" t="s">
        <v>175</v>
      </c>
      <c r="B38" s="380" t="s">
        <v>179</v>
      </c>
      <c r="D38" s="373" t="s">
        <v>48</v>
      </c>
      <c r="E38" s="109" t="s">
        <v>48</v>
      </c>
      <c r="F38" s="341" t="s">
        <v>141</v>
      </c>
      <c r="G38" s="342" t="str">
        <f t="shared" si="0"/>
        <v>CG,SG,SS</v>
      </c>
      <c r="H38" s="342"/>
      <c r="I38" s="342" t="s">
        <v>179</v>
      </c>
      <c r="J38" s="342"/>
      <c r="K38" s="342" t="str">
        <f t="shared" si="11"/>
        <v>GG</v>
      </c>
      <c r="L38" s="342" t="str">
        <f t="shared" si="11"/>
        <v>CG,SG,SS</v>
      </c>
      <c r="M38" s="342"/>
      <c r="N38" s="342" t="str">
        <f t="shared" si="12"/>
        <v>Mixed</v>
      </c>
      <c r="O38" s="342"/>
      <c r="P38" s="342" t="str">
        <f t="shared" si="4"/>
        <v>GG</v>
      </c>
      <c r="Q38" s="342" t="str">
        <f t="shared" si="4"/>
        <v>CG,SG,SS</v>
      </c>
      <c r="R38" s="342" t="s">
        <v>167</v>
      </c>
      <c r="S38" s="343"/>
      <c r="V38" s="358">
        <f t="shared" si="2"/>
        <v>1</v>
      </c>
      <c r="W38" s="369">
        <f t="shared" si="3"/>
        <v>1</v>
      </c>
      <c r="AB38" s="359" t="s">
        <v>495</v>
      </c>
      <c r="AC38" s="360" t="e">
        <f>VLOOKUP($D38,#REF!,MATCH(AC$7,#REF!,0),0)</f>
        <v>#REF!</v>
      </c>
      <c r="AD38" s="360" t="e">
        <f>VLOOKUP($D38,#REF!,MATCH(AD$7,#REF!,0),0)</f>
        <v>#REF!</v>
      </c>
      <c r="AE38" s="360" t="e">
        <f>VLOOKUP($D38,#REF!,MATCH(AE$7,#REF!,0),0)</f>
        <v>#REF!</v>
      </c>
      <c r="AG38" s="378" t="s">
        <v>490</v>
      </c>
      <c r="AH38" s="378" t="s">
        <v>491</v>
      </c>
      <c r="AI38" s="378" t="s">
        <v>494</v>
      </c>
      <c r="AJ38" s="378"/>
      <c r="AK38" s="378"/>
      <c r="AL38" s="378"/>
    </row>
    <row r="39" spans="1:38">
      <c r="A39" s="379" t="s">
        <v>139</v>
      </c>
      <c r="B39" s="380" t="s">
        <v>140</v>
      </c>
      <c r="D39" s="373" t="s">
        <v>31</v>
      </c>
      <c r="E39" s="109" t="s">
        <v>31</v>
      </c>
      <c r="F39" s="341" t="s">
        <v>139</v>
      </c>
      <c r="G39" s="342" t="str">
        <f t="shared" si="0"/>
        <v>CG</v>
      </c>
      <c r="H39" s="342"/>
      <c r="I39" s="342" t="s">
        <v>140</v>
      </c>
      <c r="J39" s="342"/>
      <c r="K39" s="342" t="s">
        <v>54</v>
      </c>
      <c r="L39" s="342" t="s">
        <v>54</v>
      </c>
      <c r="M39" s="342"/>
      <c r="N39" s="342" t="s">
        <v>54</v>
      </c>
      <c r="O39" s="342"/>
      <c r="P39" s="342" t="s">
        <v>139</v>
      </c>
      <c r="Q39" s="342" t="str">
        <f t="shared" si="4"/>
        <v>CG</v>
      </c>
      <c r="R39" s="342" t="s">
        <v>163</v>
      </c>
      <c r="S39" s="343"/>
      <c r="V39" s="358">
        <f t="shared" si="2"/>
        <v>1</v>
      </c>
      <c r="W39" s="369">
        <f t="shared" si="3"/>
        <v>1</v>
      </c>
      <c r="AC39" s="360" t="e">
        <f>VLOOKUP($D39,#REF!,MATCH(AC$7,#REF!,0),0)</f>
        <v>#REF!</v>
      </c>
      <c r="AD39" s="360" t="e">
        <f>VLOOKUP($D39,#REF!,MATCH(AD$7,#REF!,0),0)</f>
        <v>#REF!</v>
      </c>
      <c r="AE39" s="360" t="e">
        <f>VLOOKUP($D39,#REF!,MATCH(AE$7,#REF!,0),0)</f>
        <v>#REF!</v>
      </c>
      <c r="AG39" s="378" t="s">
        <v>490</v>
      </c>
      <c r="AH39" s="378"/>
      <c r="AI39" s="378"/>
      <c r="AJ39" s="378"/>
      <c r="AK39" s="378"/>
      <c r="AL39" s="378"/>
    </row>
    <row r="40" spans="1:38">
      <c r="A40" s="379" t="s">
        <v>175</v>
      </c>
      <c r="B40" s="380" t="s">
        <v>140</v>
      </c>
      <c r="D40" s="373" t="s">
        <v>53</v>
      </c>
      <c r="E40" s="109" t="s">
        <v>166</v>
      </c>
      <c r="F40" s="341" t="s">
        <v>141</v>
      </c>
      <c r="G40" s="342" t="str">
        <f t="shared" si="0"/>
        <v>CG,SG,SS</v>
      </c>
      <c r="H40" s="342"/>
      <c r="I40" s="342" t="s">
        <v>140</v>
      </c>
      <c r="J40" s="342"/>
      <c r="K40" s="342" t="str">
        <f>F40</f>
        <v>GG</v>
      </c>
      <c r="L40" s="342" t="str">
        <f>G40</f>
        <v>CG,SG,SS</v>
      </c>
      <c r="M40" s="342"/>
      <c r="N40" s="342" t="str">
        <f>I40</f>
        <v>C</v>
      </c>
      <c r="O40" s="342"/>
      <c r="P40" s="342" t="str">
        <f t="shared" si="4"/>
        <v>GG</v>
      </c>
      <c r="Q40" s="342" t="str">
        <f t="shared" si="4"/>
        <v>CG,SG,SS</v>
      </c>
      <c r="R40" s="342" t="s">
        <v>163</v>
      </c>
      <c r="S40" s="343"/>
      <c r="V40" s="358">
        <f t="shared" si="2"/>
        <v>1</v>
      </c>
      <c r="W40" s="369">
        <f t="shared" si="3"/>
        <v>1</v>
      </c>
      <c r="AB40" s="359" t="s">
        <v>495</v>
      </c>
      <c r="AC40" s="360" t="e">
        <f>VLOOKUP($D40,#REF!,MATCH(AC$7,#REF!,0),0)</f>
        <v>#REF!</v>
      </c>
      <c r="AD40" s="360" t="e">
        <f>VLOOKUP($D40,#REF!,MATCH(AD$7,#REF!,0),0)</f>
        <v>#REF!</v>
      </c>
      <c r="AE40" s="360" t="e">
        <f>VLOOKUP($D40,#REF!,MATCH(AE$7,#REF!,0),0)</f>
        <v>#REF!</v>
      </c>
      <c r="AG40" s="378" t="s">
        <v>490</v>
      </c>
      <c r="AH40" s="378" t="s">
        <v>491</v>
      </c>
      <c r="AI40" s="378" t="s">
        <v>494</v>
      </c>
      <c r="AJ40" s="378"/>
      <c r="AK40" s="378"/>
      <c r="AL40" s="378"/>
    </row>
    <row r="41" spans="1:38">
      <c r="A41" s="379" t="s">
        <v>139</v>
      </c>
      <c r="B41" s="380" t="s">
        <v>140</v>
      </c>
      <c r="D41" s="373" t="s">
        <v>77</v>
      </c>
      <c r="E41" s="109" t="s">
        <v>77</v>
      </c>
      <c r="F41" s="341" t="s">
        <v>139</v>
      </c>
      <c r="G41" s="342" t="str">
        <f t="shared" si="0"/>
        <v>CG</v>
      </c>
      <c r="H41" s="342"/>
      <c r="I41" s="342" t="s">
        <v>140</v>
      </c>
      <c r="J41" s="342"/>
      <c r="K41" s="342" t="s">
        <v>54</v>
      </c>
      <c r="L41" s="342" t="s">
        <v>54</v>
      </c>
      <c r="M41" s="342"/>
      <c r="N41" s="342" t="s">
        <v>54</v>
      </c>
      <c r="O41" s="342"/>
      <c r="P41" s="342" t="str">
        <f t="shared" si="4"/>
        <v>CG</v>
      </c>
      <c r="Q41" s="342" t="str">
        <f t="shared" si="4"/>
        <v>CG</v>
      </c>
      <c r="R41" s="342" t="s">
        <v>163</v>
      </c>
      <c r="S41" s="343"/>
      <c r="V41" s="358">
        <f t="shared" si="2"/>
        <v>1</v>
      </c>
      <c r="W41" s="369">
        <f t="shared" si="3"/>
        <v>1</v>
      </c>
      <c r="Z41" s="377" t="s">
        <v>508</v>
      </c>
      <c r="AC41" s="360" t="e">
        <f>VLOOKUP($D41,#REF!,MATCH(AC$7,#REF!,0),0)</f>
        <v>#REF!</v>
      </c>
      <c r="AD41" s="360" t="e">
        <f>VLOOKUP($D41,#REF!,MATCH(AD$7,#REF!,0),0)</f>
        <v>#REF!</v>
      </c>
      <c r="AE41" s="360" t="e">
        <f>VLOOKUP($D41,#REF!,MATCH(AE$7,#REF!,0),0)</f>
        <v>#REF!</v>
      </c>
      <c r="AG41" s="378" t="s">
        <v>490</v>
      </c>
      <c r="AH41" s="378" t="s">
        <v>491</v>
      </c>
      <c r="AI41" s="378" t="s">
        <v>492</v>
      </c>
      <c r="AJ41" s="378" t="s">
        <v>494</v>
      </c>
      <c r="AK41" s="378"/>
      <c r="AL41" s="378"/>
    </row>
    <row r="42" spans="1:38" ht="15">
      <c r="A42" s="124" t="s">
        <v>184</v>
      </c>
      <c r="B42" s="380" t="s">
        <v>170</v>
      </c>
      <c r="D42" s="373" t="s">
        <v>78</v>
      </c>
      <c r="E42" s="109" t="s">
        <v>217</v>
      </c>
      <c r="F42" s="341" t="s">
        <v>143</v>
      </c>
      <c r="G42" s="342" t="str">
        <f t="shared" si="0"/>
        <v>CG,BCG,LG,SS</v>
      </c>
      <c r="H42" s="342"/>
      <c r="I42" s="342" t="s">
        <v>170</v>
      </c>
      <c r="J42" s="342"/>
      <c r="K42" s="341" t="str">
        <f t="shared" ref="K42:L44" si="13">F42</f>
        <v>PS</v>
      </c>
      <c r="L42" s="342" t="str">
        <f t="shared" si="13"/>
        <v>CG,BCG,LG,SS</v>
      </c>
      <c r="M42" s="342"/>
      <c r="N42" s="342" t="str">
        <f t="shared" ref="N42:N44" si="14">I42</f>
        <v>A</v>
      </c>
      <c r="O42" s="342"/>
      <c r="P42" s="341" t="str">
        <f t="shared" si="4"/>
        <v>PS</v>
      </c>
      <c r="Q42" s="342" t="str">
        <f t="shared" si="4"/>
        <v>CG,BCG,LG,SS</v>
      </c>
      <c r="R42" s="342" t="s">
        <v>163</v>
      </c>
      <c r="S42" s="343"/>
      <c r="V42" s="358">
        <f t="shared" si="2"/>
        <v>1</v>
      </c>
      <c r="W42" s="369">
        <f t="shared" si="3"/>
        <v>1</v>
      </c>
      <c r="Z42" s="377" t="s">
        <v>509</v>
      </c>
      <c r="AC42" s="360" t="e">
        <f>VLOOKUP($D42,#REF!,MATCH(AC$7,#REF!,0),0)</f>
        <v>#REF!</v>
      </c>
      <c r="AD42" s="360" t="e">
        <f>VLOOKUP($D42,#REF!,MATCH(AD$7,#REF!,0),0)</f>
        <v>#REF!</v>
      </c>
      <c r="AE42" s="360" t="e">
        <f>VLOOKUP($D42,#REF!,MATCH(AE$7,#REF!,0),0)</f>
        <v>#REF!</v>
      </c>
      <c r="AG42" s="378" t="s">
        <v>490</v>
      </c>
      <c r="AH42" s="378" t="s">
        <v>492</v>
      </c>
      <c r="AI42" s="378"/>
      <c r="AJ42" s="378"/>
      <c r="AK42" s="378"/>
      <c r="AL42" s="378"/>
    </row>
    <row r="43" spans="1:38">
      <c r="A43" s="379" t="s">
        <v>145</v>
      </c>
      <c r="B43" s="380" t="s">
        <v>170</v>
      </c>
      <c r="D43" s="373" t="s">
        <v>49</v>
      </c>
      <c r="E43" s="109" t="s">
        <v>49</v>
      </c>
      <c r="F43" s="341" t="s">
        <v>141</v>
      </c>
      <c r="G43" s="342" t="str">
        <f t="shared" si="0"/>
        <v>CG,LG,SS</v>
      </c>
      <c r="H43" s="342"/>
      <c r="I43" s="342" t="s">
        <v>170</v>
      </c>
      <c r="J43" s="342"/>
      <c r="K43" s="342" t="str">
        <f t="shared" si="13"/>
        <v>GG</v>
      </c>
      <c r="L43" s="342" t="str">
        <f t="shared" si="13"/>
        <v>CG,LG,SS</v>
      </c>
      <c r="M43" s="342"/>
      <c r="N43" s="342" t="str">
        <f t="shared" si="14"/>
        <v>A</v>
      </c>
      <c r="O43" s="342"/>
      <c r="P43" s="342" t="str">
        <f t="shared" si="4"/>
        <v>GG</v>
      </c>
      <c r="Q43" s="342" t="str">
        <f t="shared" si="4"/>
        <v>CG,LG,SS</v>
      </c>
      <c r="R43" s="342" t="s">
        <v>163</v>
      </c>
      <c r="S43" s="343"/>
      <c r="V43" s="358">
        <f t="shared" si="2"/>
        <v>1</v>
      </c>
      <c r="W43" s="369">
        <f t="shared" si="3"/>
        <v>1</v>
      </c>
      <c r="AC43" s="360" t="e">
        <f>VLOOKUP($D43,#REF!,MATCH(AC$7,#REF!,0),0)</f>
        <v>#REF!</v>
      </c>
      <c r="AD43" s="360" t="e">
        <f>VLOOKUP($D43,#REF!,MATCH(AD$7,#REF!,0),0)</f>
        <v>#REF!</v>
      </c>
      <c r="AE43" s="360" t="e">
        <f>VLOOKUP($D43,#REF!,MATCH(AE$7,#REF!,0),0)</f>
        <v>#REF!</v>
      </c>
      <c r="AG43" s="378" t="s">
        <v>490</v>
      </c>
      <c r="AH43" s="378" t="s">
        <v>492</v>
      </c>
      <c r="AI43" s="378" t="s">
        <v>494</v>
      </c>
      <c r="AJ43" s="378"/>
      <c r="AK43" s="378"/>
      <c r="AL43" s="378"/>
    </row>
    <row r="44" spans="1:38">
      <c r="A44" s="379" t="s">
        <v>146</v>
      </c>
      <c r="B44" s="380" t="s">
        <v>140</v>
      </c>
      <c r="D44" s="373" t="s">
        <v>79</v>
      </c>
      <c r="E44" s="109" t="s">
        <v>79</v>
      </c>
      <c r="F44" s="341" t="s">
        <v>141</v>
      </c>
      <c r="G44" s="342" t="s">
        <v>145</v>
      </c>
      <c r="H44" s="342"/>
      <c r="I44" s="342" t="s">
        <v>140</v>
      </c>
      <c r="J44" s="342"/>
      <c r="K44" s="342" t="str">
        <f t="shared" si="13"/>
        <v>GG</v>
      </c>
      <c r="L44" s="342" t="str">
        <f t="shared" si="13"/>
        <v>CG,LG,SS</v>
      </c>
      <c r="M44" s="342"/>
      <c r="N44" s="342" t="str">
        <f t="shared" si="14"/>
        <v>C</v>
      </c>
      <c r="O44" s="342"/>
      <c r="P44" s="342" t="str">
        <f t="shared" si="4"/>
        <v>GG</v>
      </c>
      <c r="Q44" s="342" t="str">
        <f t="shared" si="4"/>
        <v>CG,LG,SS</v>
      </c>
      <c r="R44" s="342" t="s">
        <v>163</v>
      </c>
      <c r="S44" s="343"/>
      <c r="V44" s="358" t="str">
        <f t="shared" si="2"/>
        <v/>
      </c>
      <c r="W44" s="369">
        <f t="shared" si="3"/>
        <v>1</v>
      </c>
      <c r="AC44" s="360" t="e">
        <f>VLOOKUP($D44,#REF!,MATCH(AC$7,#REF!,0),0)</f>
        <v>#REF!</v>
      </c>
      <c r="AD44" s="360" t="e">
        <f>VLOOKUP($D44,#REF!,MATCH(AD$7,#REF!,0),0)</f>
        <v>#REF!</v>
      </c>
      <c r="AE44" s="360" t="e">
        <f>VLOOKUP($D44,#REF!,MATCH(AE$7,#REF!,0),0)</f>
        <v>#REF!</v>
      </c>
      <c r="AG44" s="378" t="s">
        <v>490</v>
      </c>
      <c r="AH44" s="378" t="s">
        <v>491</v>
      </c>
      <c r="AI44" s="378" t="s">
        <v>492</v>
      </c>
      <c r="AJ44" s="378" t="s">
        <v>494</v>
      </c>
      <c r="AK44" s="378"/>
      <c r="AL44" s="378"/>
    </row>
    <row r="45" spans="1:38">
      <c r="A45" s="379" t="s">
        <v>185</v>
      </c>
      <c r="B45" s="380" t="s">
        <v>140</v>
      </c>
      <c r="D45" s="373" t="s">
        <v>30</v>
      </c>
      <c r="E45" s="109" t="s">
        <v>209</v>
      </c>
      <c r="F45" s="341" t="s">
        <v>141</v>
      </c>
      <c r="G45" s="342" t="str">
        <f t="shared" si="0"/>
        <v>CG,BCG,SG,SS</v>
      </c>
      <c r="H45" s="342"/>
      <c r="I45" s="342" t="s">
        <v>179</v>
      </c>
      <c r="J45" s="342"/>
      <c r="K45" s="342" t="s">
        <v>54</v>
      </c>
      <c r="L45" s="342" t="s">
        <v>54</v>
      </c>
      <c r="M45" s="342"/>
      <c r="N45" s="342" t="s">
        <v>54</v>
      </c>
      <c r="O45" s="342"/>
      <c r="P45" s="342" t="str">
        <f t="shared" si="4"/>
        <v>GG</v>
      </c>
      <c r="Q45" s="342" t="str">
        <f t="shared" si="4"/>
        <v>CG,BCG,SG,SS</v>
      </c>
      <c r="R45" s="342" t="s">
        <v>163</v>
      </c>
      <c r="S45" s="343"/>
      <c r="V45" s="358">
        <f t="shared" si="2"/>
        <v>1</v>
      </c>
      <c r="W45" s="369" t="str">
        <f t="shared" si="3"/>
        <v/>
      </c>
      <c r="AC45" s="360" t="e">
        <f>VLOOKUP($D45,#REF!,MATCH(AC$7,#REF!,0),0)</f>
        <v>#REF!</v>
      </c>
      <c r="AD45" s="360" t="e">
        <f>VLOOKUP($D45,#REF!,MATCH(AD$7,#REF!,0),0)</f>
        <v>#REF!</v>
      </c>
      <c r="AE45" s="360" t="e">
        <f>VLOOKUP($D45,#REF!,MATCH(AE$7,#REF!,0),0)</f>
        <v>#REF!</v>
      </c>
      <c r="AG45" s="378" t="s">
        <v>490</v>
      </c>
      <c r="AH45" s="378" t="s">
        <v>491</v>
      </c>
      <c r="AI45" s="378" t="s">
        <v>494</v>
      </c>
      <c r="AJ45" s="378" t="s">
        <v>493</v>
      </c>
      <c r="AK45" s="378"/>
      <c r="AL45" s="378"/>
    </row>
    <row r="46" spans="1:38">
      <c r="A46" s="379" t="s">
        <v>221</v>
      </c>
      <c r="B46" s="380" t="s">
        <v>140</v>
      </c>
      <c r="D46" s="373" t="s">
        <v>80</v>
      </c>
      <c r="E46" s="109" t="s">
        <v>80</v>
      </c>
      <c r="F46" s="341" t="s">
        <v>142</v>
      </c>
      <c r="G46" s="342" t="str">
        <f t="shared" si="0"/>
        <v>CG,LG,SS, NMPC, NFPC</v>
      </c>
      <c r="H46" s="342"/>
      <c r="I46" s="342" t="s">
        <v>170</v>
      </c>
      <c r="J46" s="342"/>
      <c r="K46" s="342" t="s">
        <v>54</v>
      </c>
      <c r="L46" s="342" t="s">
        <v>54</v>
      </c>
      <c r="M46" s="342"/>
      <c r="N46" s="342" t="s">
        <v>54</v>
      </c>
      <c r="O46" s="342"/>
      <c r="P46" s="341" t="s">
        <v>142</v>
      </c>
      <c r="Q46" s="342" t="str">
        <f t="shared" si="4"/>
        <v>CG,LG,SS, NMPC, NFPC</v>
      </c>
      <c r="R46" s="342" t="s">
        <v>165</v>
      </c>
      <c r="S46" s="343"/>
      <c r="V46" s="358">
        <f t="shared" si="2"/>
        <v>1</v>
      </c>
      <c r="W46" s="369" t="str">
        <f t="shared" si="3"/>
        <v/>
      </c>
      <c r="AC46" s="360" t="e">
        <f>VLOOKUP($D46,#REF!,MATCH(AC$7,#REF!,0),0)</f>
        <v>#REF!</v>
      </c>
      <c r="AD46" s="360" t="e">
        <f>VLOOKUP($D46,#REF!,MATCH(AD$7,#REF!,0),0)</f>
        <v>#REF!</v>
      </c>
      <c r="AE46" s="360" t="e">
        <f>VLOOKUP($D46,#REF!,MATCH(AE$7,#REF!,0),0)</f>
        <v>#REF!</v>
      </c>
      <c r="AG46" s="378" t="s">
        <v>490</v>
      </c>
      <c r="AH46" s="378" t="s">
        <v>492</v>
      </c>
      <c r="AI46" s="378" t="s">
        <v>494</v>
      </c>
      <c r="AJ46" s="378" t="s">
        <v>510</v>
      </c>
      <c r="AK46" s="378" t="s">
        <v>498</v>
      </c>
      <c r="AL46" s="378"/>
    </row>
    <row r="47" spans="1:38">
      <c r="A47" s="379" t="s">
        <v>186</v>
      </c>
      <c r="B47" s="380" t="s">
        <v>140</v>
      </c>
      <c r="D47" s="373" t="s">
        <v>109</v>
      </c>
      <c r="E47" s="109" t="s">
        <v>210</v>
      </c>
      <c r="F47" s="341" t="s">
        <v>141</v>
      </c>
      <c r="G47" s="342" t="str">
        <f t="shared" si="0"/>
        <v>BCG,NFPC</v>
      </c>
      <c r="H47" s="342"/>
      <c r="I47" s="342" t="s">
        <v>140</v>
      </c>
      <c r="J47" s="342"/>
      <c r="K47" s="342" t="str">
        <f>F47</f>
        <v>GG</v>
      </c>
      <c r="L47" s="342" t="str">
        <f>G47</f>
        <v>BCG,NFPC</v>
      </c>
      <c r="M47" s="342"/>
      <c r="N47" s="342" t="str">
        <f>I47</f>
        <v>C</v>
      </c>
      <c r="O47" s="342"/>
      <c r="P47" s="342" t="str">
        <f t="shared" si="4"/>
        <v>GG</v>
      </c>
      <c r="Q47" s="342" t="str">
        <f t="shared" si="4"/>
        <v>BCG,NFPC</v>
      </c>
      <c r="R47" s="342" t="s">
        <v>163</v>
      </c>
      <c r="S47" s="343"/>
      <c r="V47" s="358">
        <f t="shared" si="2"/>
        <v>1</v>
      </c>
      <c r="W47" s="369">
        <f t="shared" si="3"/>
        <v>1</v>
      </c>
      <c r="Z47" s="377" t="s">
        <v>509</v>
      </c>
      <c r="AC47" s="360" t="e">
        <f>VLOOKUP($D47,#REF!,MATCH(AC$7,#REF!,0),0)</f>
        <v>#REF!</v>
      </c>
      <c r="AD47" s="360" t="e">
        <f>VLOOKUP($D47,#REF!,MATCH(AD$7,#REF!,0),0)</f>
        <v>#REF!</v>
      </c>
      <c r="AE47" s="360" t="e">
        <f>VLOOKUP($D47,#REF!,MATCH(AE$7,#REF!,0),0)</f>
        <v>#REF!</v>
      </c>
      <c r="AG47" s="378">
        <v>0</v>
      </c>
      <c r="AH47" s="378"/>
      <c r="AI47" s="378"/>
      <c r="AJ47" s="378"/>
      <c r="AK47" s="378"/>
      <c r="AL47" s="378"/>
    </row>
    <row r="48" spans="1:38" ht="27" customHeight="1">
      <c r="E48" s="441" t="s">
        <v>1278</v>
      </c>
      <c r="F48" s="441"/>
      <c r="G48" s="441"/>
      <c r="H48" s="441"/>
      <c r="I48" s="441"/>
      <c r="J48" s="441"/>
      <c r="K48" s="441"/>
      <c r="L48" s="441"/>
      <c r="M48" s="441"/>
      <c r="N48" s="441"/>
      <c r="O48" s="441"/>
      <c r="P48" s="441"/>
      <c r="Q48" s="441"/>
      <c r="R48" s="441"/>
      <c r="S48" s="441"/>
      <c r="T48" s="388"/>
      <c r="U48" s="388"/>
      <c r="V48" s="388"/>
      <c r="W48" s="388"/>
      <c r="X48" s="388"/>
      <c r="Y48" s="388"/>
      <c r="Z48" s="388"/>
      <c r="AA48" s="388"/>
      <c r="AB48" s="388"/>
    </row>
    <row r="49" spans="5:19" ht="25.5" customHeight="1">
      <c r="E49" s="443" t="s">
        <v>1279</v>
      </c>
      <c r="F49" s="443"/>
      <c r="G49" s="443"/>
      <c r="H49" s="443"/>
      <c r="I49" s="443"/>
      <c r="J49" s="443"/>
      <c r="K49" s="443"/>
      <c r="L49" s="443"/>
      <c r="M49" s="443"/>
      <c r="N49" s="443"/>
      <c r="O49" s="443"/>
      <c r="P49" s="443"/>
      <c r="Q49" s="443"/>
      <c r="R49" s="443"/>
      <c r="S49" s="443"/>
    </row>
    <row r="50" spans="5:19">
      <c r="E50" s="442" t="s">
        <v>433</v>
      </c>
      <c r="F50" s="442"/>
      <c r="G50" s="442"/>
      <c r="H50" s="442"/>
      <c r="I50" s="442"/>
      <c r="J50" s="442"/>
      <c r="K50" s="442"/>
      <c r="L50" s="442"/>
      <c r="M50" s="442"/>
      <c r="N50" s="442"/>
      <c r="O50" s="442"/>
      <c r="P50" s="442"/>
      <c r="Q50" s="442"/>
      <c r="R50" s="442"/>
      <c r="S50" s="442"/>
    </row>
    <row r="51" spans="5:19" ht="13.5" customHeight="1">
      <c r="E51" s="442"/>
      <c r="F51" s="442"/>
      <c r="G51" s="442"/>
      <c r="H51" s="442"/>
      <c r="I51" s="442"/>
      <c r="J51" s="442"/>
      <c r="K51" s="442"/>
      <c r="L51" s="442"/>
      <c r="M51" s="442"/>
      <c r="N51" s="442"/>
      <c r="O51" s="442"/>
      <c r="P51" s="442"/>
      <c r="Q51" s="442"/>
      <c r="R51" s="442"/>
      <c r="S51" s="442"/>
    </row>
    <row r="52" spans="5:19" ht="7.5" customHeight="1">
      <c r="E52" s="442"/>
      <c r="F52" s="442"/>
      <c r="G52" s="442"/>
      <c r="H52" s="442"/>
      <c r="I52" s="442"/>
      <c r="J52" s="442"/>
      <c r="K52" s="442"/>
      <c r="L52" s="442"/>
      <c r="M52" s="442"/>
      <c r="N52" s="442"/>
      <c r="O52" s="442"/>
      <c r="P52" s="442"/>
      <c r="Q52" s="442"/>
      <c r="R52" s="442"/>
      <c r="S52" s="442"/>
    </row>
    <row r="53" spans="5:19" ht="14.25" customHeight="1">
      <c r="E53" s="442"/>
      <c r="F53" s="442"/>
      <c r="G53" s="442"/>
      <c r="H53" s="442"/>
      <c r="I53" s="442"/>
      <c r="J53" s="442"/>
      <c r="K53" s="442"/>
      <c r="L53" s="442"/>
      <c r="M53" s="442"/>
      <c r="N53" s="442"/>
      <c r="O53" s="442"/>
      <c r="P53" s="442"/>
      <c r="Q53" s="442"/>
      <c r="R53" s="442"/>
      <c r="S53" s="442"/>
    </row>
    <row r="54" spans="5:19" ht="1.5" hidden="1" customHeight="1">
      <c r="E54" s="442"/>
      <c r="F54" s="442"/>
      <c r="G54" s="442"/>
      <c r="H54" s="442"/>
      <c r="I54" s="442"/>
      <c r="J54" s="442"/>
      <c r="K54" s="442"/>
      <c r="L54" s="442"/>
      <c r="M54" s="442"/>
      <c r="N54" s="442"/>
      <c r="O54" s="442"/>
      <c r="P54" s="442"/>
      <c r="Q54" s="442"/>
      <c r="R54" s="442"/>
      <c r="S54" s="442"/>
    </row>
    <row r="55" spans="5:19" ht="13.5" customHeight="1">
      <c r="E55" s="442" t="s">
        <v>301</v>
      </c>
      <c r="F55" s="442"/>
      <c r="G55" s="442"/>
      <c r="H55" s="442"/>
      <c r="I55" s="442"/>
      <c r="J55" s="442"/>
      <c r="K55" s="442"/>
      <c r="L55" s="442"/>
      <c r="M55" s="442"/>
      <c r="N55" s="442"/>
      <c r="O55" s="442"/>
      <c r="P55" s="442"/>
      <c r="Q55" s="442"/>
      <c r="R55" s="442"/>
      <c r="S55" s="442"/>
    </row>
    <row r="56" spans="5:19" ht="26.25" customHeight="1">
      <c r="E56" s="442" t="s">
        <v>1280</v>
      </c>
      <c r="F56" s="442"/>
      <c r="G56" s="442"/>
      <c r="H56" s="442"/>
      <c r="I56" s="442"/>
      <c r="J56" s="442"/>
      <c r="K56" s="442"/>
      <c r="L56" s="442"/>
      <c r="M56" s="442"/>
      <c r="N56" s="442"/>
      <c r="O56" s="442"/>
      <c r="P56" s="442"/>
      <c r="Q56" s="442"/>
      <c r="R56" s="442"/>
      <c r="S56" s="442"/>
    </row>
    <row r="57" spans="5:19" ht="12" customHeight="1">
      <c r="E57" s="109" t="s">
        <v>302</v>
      </c>
      <c r="F57" s="341"/>
      <c r="G57" s="341"/>
      <c r="H57" s="341"/>
      <c r="I57" s="341"/>
      <c r="J57" s="341"/>
      <c r="K57" s="341"/>
      <c r="L57" s="341"/>
      <c r="M57" s="341"/>
      <c r="N57" s="341"/>
      <c r="O57" s="341"/>
      <c r="P57" s="341"/>
      <c r="Q57" s="341"/>
      <c r="R57" s="341"/>
      <c r="S57" s="341"/>
    </row>
    <row r="58" spans="5:19" ht="27.75" customHeight="1">
      <c r="E58" s="443" t="s">
        <v>1281</v>
      </c>
      <c r="F58" s="444"/>
      <c r="G58" s="444"/>
      <c r="H58" s="444"/>
      <c r="I58" s="444"/>
      <c r="J58" s="444"/>
      <c r="K58" s="444"/>
      <c r="L58" s="444"/>
      <c r="M58" s="444"/>
      <c r="N58" s="444"/>
      <c r="O58" s="444"/>
      <c r="P58" s="444"/>
      <c r="Q58" s="444"/>
      <c r="R58" s="444"/>
      <c r="S58" s="444"/>
    </row>
    <row r="59" spans="5:19">
      <c r="E59" s="109" t="s">
        <v>511</v>
      </c>
      <c r="F59" s="341"/>
      <c r="G59" s="341"/>
      <c r="H59" s="341"/>
      <c r="I59" s="341"/>
      <c r="J59" s="341"/>
      <c r="K59" s="341"/>
      <c r="L59" s="341"/>
      <c r="M59" s="341"/>
      <c r="N59" s="341"/>
      <c r="O59" s="341"/>
      <c r="P59" s="341"/>
      <c r="Q59" s="341"/>
      <c r="R59" s="341"/>
      <c r="S59" s="341"/>
    </row>
    <row r="60" spans="5:19">
      <c r="E60" s="109" t="s">
        <v>303</v>
      </c>
      <c r="F60" s="341"/>
      <c r="G60" s="341"/>
      <c r="H60" s="341"/>
      <c r="I60" s="341"/>
      <c r="J60" s="341"/>
      <c r="K60" s="341"/>
      <c r="L60" s="341"/>
      <c r="M60" s="341"/>
      <c r="N60" s="341"/>
      <c r="O60" s="341"/>
      <c r="P60" s="341"/>
      <c r="Q60" s="341"/>
      <c r="R60" s="341"/>
      <c r="S60" s="341"/>
    </row>
    <row r="61" spans="5:19">
      <c r="E61" s="445" t="s">
        <v>512</v>
      </c>
      <c r="F61" s="445"/>
      <c r="G61" s="445"/>
      <c r="H61" s="445"/>
      <c r="I61" s="445"/>
      <c r="J61" s="445"/>
      <c r="K61" s="445"/>
      <c r="L61" s="445"/>
      <c r="M61" s="445"/>
      <c r="N61" s="445"/>
      <c r="O61" s="445"/>
      <c r="P61" s="445"/>
      <c r="Q61" s="445"/>
      <c r="R61" s="445"/>
      <c r="S61" s="341"/>
    </row>
    <row r="62" spans="5:19">
      <c r="E62" s="445"/>
      <c r="F62" s="445"/>
      <c r="G62" s="445"/>
      <c r="H62" s="445"/>
      <c r="I62" s="445"/>
      <c r="J62" s="445"/>
      <c r="K62" s="445"/>
      <c r="L62" s="445"/>
      <c r="M62" s="445"/>
      <c r="N62" s="445"/>
      <c r="O62" s="445"/>
      <c r="P62" s="445"/>
      <c r="Q62" s="445"/>
      <c r="R62" s="445"/>
      <c r="S62" s="341"/>
    </row>
    <row r="63" spans="5:19">
      <c r="E63" s="445"/>
      <c r="F63" s="445"/>
      <c r="G63" s="445"/>
      <c r="H63" s="445"/>
      <c r="I63" s="445"/>
      <c r="J63" s="445"/>
      <c r="K63" s="445"/>
      <c r="L63" s="445"/>
      <c r="M63" s="445"/>
      <c r="N63" s="445"/>
      <c r="O63" s="445"/>
      <c r="P63" s="445"/>
      <c r="Q63" s="445"/>
      <c r="R63" s="445"/>
      <c r="S63" s="341"/>
    </row>
    <row r="64" spans="5:19">
      <c r="E64" s="316"/>
      <c r="F64" s="389"/>
      <c r="G64" s="389"/>
      <c r="H64" s="389"/>
      <c r="I64" s="389"/>
      <c r="J64" s="389"/>
      <c r="K64" s="389"/>
      <c r="L64" s="389"/>
      <c r="M64" s="389"/>
      <c r="N64" s="389"/>
      <c r="O64" s="389"/>
      <c r="P64" s="389"/>
      <c r="Q64" s="389"/>
      <c r="R64" s="389"/>
      <c r="S64" s="389"/>
    </row>
  </sheetData>
  <mergeCells count="15">
    <mergeCell ref="E56:S56"/>
    <mergeCell ref="E58:S58"/>
    <mergeCell ref="E61:R63"/>
    <mergeCell ref="S6:S7"/>
    <mergeCell ref="AC6:AD6"/>
    <mergeCell ref="E48:S48"/>
    <mergeCell ref="E49:S49"/>
    <mergeCell ref="E50:S54"/>
    <mergeCell ref="E55:S55"/>
    <mergeCell ref="R6:R7"/>
    <mergeCell ref="F5:I5"/>
    <mergeCell ref="K5:N5"/>
    <mergeCell ref="P5:Q5"/>
    <mergeCell ref="I6:I7"/>
    <mergeCell ref="N6:N7"/>
  </mergeCells>
  <conditionalFormatting sqref="AB8:AB47">
    <cfRule type="containsText" dxfId="108" priority="2" operator="containsText" text="DESK">
      <formula>NOT(ISERROR(SEARCH("DESK",AB8)))</formula>
    </cfRule>
  </conditionalFormatting>
  <conditionalFormatting sqref="E8:S47">
    <cfRule type="expression" dxfId="107" priority="1">
      <formula>MOD(ROW(),2)=0</formula>
    </cfRule>
  </conditionalFormatting>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D5D2E-F314-431A-980F-3152E0DF68A4}">
  <sheetPr>
    <tabColor rgb="FF002060"/>
  </sheetPr>
  <dimension ref="A2:AC57"/>
  <sheetViews>
    <sheetView zoomScaleNormal="100" workbookViewId="0">
      <pane xSplit="5" ySplit="7" topLeftCell="L22" activePane="bottomRight" state="frozen"/>
      <selection activeCell="R10" sqref="R10"/>
      <selection pane="topRight" activeCell="R10" sqref="R10"/>
      <selection pane="bottomLeft" activeCell="R10" sqref="R10"/>
      <selection pane="bottomRight"/>
    </sheetView>
  </sheetViews>
  <sheetFormatPr defaultColWidth="9.1796875" defaultRowHeight="14" outlineLevelCol="1"/>
  <cols>
    <col min="1" max="1" width="4.54296875" style="144" hidden="1" customWidth="1"/>
    <col min="2" max="2" width="6.26953125" style="144" hidden="1" customWidth="1"/>
    <col min="3" max="3" width="3.453125" style="144" customWidth="1"/>
    <col min="4" max="4" width="3.26953125" style="144" hidden="1" customWidth="1" outlineLevel="1"/>
    <col min="5" max="5" width="29.1796875" style="310" customWidth="1" collapsed="1"/>
    <col min="6" max="6" width="11.7265625" style="357" customWidth="1"/>
    <col min="7" max="7" width="27.81640625" style="357" bestFit="1" customWidth="1"/>
    <col min="8" max="8" width="1" style="357" customWidth="1"/>
    <col min="9" max="9" width="12.81640625" style="357" customWidth="1"/>
    <col min="10" max="10" width="2.7265625" style="357" customWidth="1"/>
    <col min="11" max="11" width="11.7265625" style="357" customWidth="1"/>
    <col min="12" max="12" width="27.81640625" style="357" bestFit="1" customWidth="1"/>
    <col min="13" max="13" width="1" style="357" customWidth="1"/>
    <col min="14" max="14" width="12.7265625" style="357" customWidth="1"/>
    <col min="15" max="15" width="2.7265625" style="357" customWidth="1"/>
    <col min="16" max="16" width="11.7265625" style="357" customWidth="1"/>
    <col min="17" max="17" width="28.453125" style="357" bestFit="1" customWidth="1"/>
    <col min="18" max="18" width="13.1796875" style="310" customWidth="1"/>
    <col min="19" max="20" width="0.81640625" style="311" customWidth="1"/>
    <col min="21" max="22" width="5" style="311" hidden="1" customWidth="1"/>
    <col min="23" max="23" width="51.1796875" style="311" hidden="1" customWidth="1"/>
    <col min="24" max="24" width="11.1796875" style="358" hidden="1" customWidth="1"/>
    <col min="25" max="25" width="20.54296875" style="360" hidden="1" customWidth="1"/>
    <col min="26" max="26" width="18.7265625" style="360" hidden="1" customWidth="1"/>
    <col min="27" max="27" width="0" style="360" hidden="1" customWidth="1"/>
    <col min="28" max="34" width="0" style="144" hidden="1" customWidth="1"/>
    <col min="35" max="16384" width="9.1796875" style="144"/>
  </cols>
  <sheetData>
    <row r="2" spans="1:28">
      <c r="E2" s="309"/>
    </row>
    <row r="3" spans="1:28">
      <c r="E3" s="449"/>
      <c r="F3" s="449"/>
      <c r="G3" s="449"/>
      <c r="H3" s="449"/>
      <c r="I3" s="449"/>
      <c r="J3" s="449"/>
      <c r="K3" s="449"/>
      <c r="L3" s="449"/>
      <c r="M3" s="449"/>
      <c r="N3" s="449"/>
      <c r="O3" s="449"/>
      <c r="P3" s="449"/>
      <c r="Q3" s="449"/>
      <c r="R3" s="449"/>
      <c r="S3" s="449"/>
      <c r="T3" s="390"/>
    </row>
    <row r="4" spans="1:28">
      <c r="E4" s="434" t="s">
        <v>218</v>
      </c>
      <c r="F4" s="434"/>
      <c r="G4" s="434"/>
      <c r="H4" s="434"/>
      <c r="I4" s="434"/>
      <c r="J4" s="434"/>
      <c r="K4" s="434"/>
      <c r="L4" s="434"/>
      <c r="M4" s="434"/>
      <c r="N4" s="434"/>
      <c r="O4" s="434"/>
      <c r="P4" s="434"/>
      <c r="Q4" s="434"/>
      <c r="R4" s="434"/>
      <c r="S4" s="434"/>
      <c r="T4" s="314"/>
      <c r="U4" s="390"/>
      <c r="V4" s="390"/>
      <c r="W4" s="390"/>
    </row>
    <row r="5" spans="1:28" ht="15">
      <c r="E5" s="316"/>
      <c r="F5" s="450" t="s">
        <v>429</v>
      </c>
      <c r="G5" s="450"/>
      <c r="H5" s="450"/>
      <c r="I5" s="450"/>
      <c r="J5" s="317"/>
      <c r="K5" s="450" t="s">
        <v>134</v>
      </c>
      <c r="L5" s="450"/>
      <c r="M5" s="450"/>
      <c r="N5" s="450"/>
      <c r="O5" s="317"/>
      <c r="P5" s="450" t="s">
        <v>56</v>
      </c>
      <c r="Q5" s="450"/>
      <c r="R5" s="450"/>
      <c r="S5" s="450"/>
      <c r="T5" s="317"/>
      <c r="U5" s="391"/>
      <c r="V5" s="391"/>
      <c r="W5" s="391"/>
    </row>
    <row r="6" spans="1:28" ht="25.5" customHeight="1">
      <c r="E6" s="321"/>
      <c r="F6" s="451" t="s">
        <v>135</v>
      </c>
      <c r="G6" s="451"/>
      <c r="H6" s="322"/>
      <c r="I6" s="437" t="s">
        <v>136</v>
      </c>
      <c r="J6" s="323"/>
      <c r="K6" s="451" t="s">
        <v>135</v>
      </c>
      <c r="L6" s="451"/>
      <c r="M6" s="322"/>
      <c r="N6" s="437" t="s">
        <v>136</v>
      </c>
      <c r="O6" s="323"/>
      <c r="P6" s="451" t="s">
        <v>135</v>
      </c>
      <c r="Q6" s="451"/>
      <c r="R6" s="437" t="s">
        <v>430</v>
      </c>
      <c r="S6" s="437"/>
      <c r="T6" s="392"/>
      <c r="U6" s="324"/>
      <c r="V6" s="324"/>
      <c r="W6" s="324"/>
      <c r="X6" s="370" t="s">
        <v>482</v>
      </c>
      <c r="Y6" s="448" t="s">
        <v>483</v>
      </c>
      <c r="Z6" s="448"/>
    </row>
    <row r="7" spans="1:28" ht="14.5">
      <c r="A7" s="327" t="s">
        <v>484</v>
      </c>
      <c r="E7" s="321"/>
      <c r="F7" s="328" t="s">
        <v>137</v>
      </c>
      <c r="G7" s="328" t="s">
        <v>138</v>
      </c>
      <c r="H7" s="317"/>
      <c r="I7" s="438"/>
      <c r="J7" s="317"/>
      <c r="K7" s="328" t="s">
        <v>137</v>
      </c>
      <c r="L7" s="328" t="s">
        <v>138</v>
      </c>
      <c r="M7" s="317"/>
      <c r="N7" s="438"/>
      <c r="O7" s="317"/>
      <c r="P7" s="328" t="s">
        <v>137</v>
      </c>
      <c r="Q7" s="328" t="s">
        <v>138</v>
      </c>
      <c r="R7" s="438"/>
      <c r="S7" s="439"/>
      <c r="T7" s="392"/>
      <c r="U7" s="324"/>
      <c r="V7" s="324"/>
      <c r="W7" s="324"/>
      <c r="X7" s="393"/>
      <c r="Y7" s="394" t="s">
        <v>485</v>
      </c>
      <c r="Z7" s="394" t="s">
        <v>486</v>
      </c>
      <c r="AA7" s="394" t="s">
        <v>487</v>
      </c>
    </row>
    <row r="8" spans="1:28">
      <c r="D8" s="310" t="s">
        <v>361</v>
      </c>
      <c r="E8" s="374" t="s">
        <v>361</v>
      </c>
      <c r="F8" s="375" t="s">
        <v>139</v>
      </c>
      <c r="G8" s="375" t="s">
        <v>139</v>
      </c>
      <c r="H8" s="375"/>
      <c r="I8" s="375" t="s">
        <v>140</v>
      </c>
      <c r="J8" s="375"/>
      <c r="K8" s="342" t="s">
        <v>54</v>
      </c>
      <c r="L8" s="342" t="s">
        <v>54</v>
      </c>
      <c r="M8" s="342"/>
      <c r="N8" s="342" t="s">
        <v>54</v>
      </c>
      <c r="O8" s="375"/>
      <c r="P8" s="375" t="s">
        <v>139</v>
      </c>
      <c r="Q8" s="375" t="s">
        <v>139</v>
      </c>
      <c r="R8" s="342" t="s">
        <v>163</v>
      </c>
    </row>
    <row r="9" spans="1:28">
      <c r="A9" s="331" t="s">
        <v>139</v>
      </c>
      <c r="B9" s="332" t="s">
        <v>140</v>
      </c>
      <c r="C9" s="395"/>
      <c r="D9" s="396" t="s">
        <v>86</v>
      </c>
      <c r="E9" s="109" t="s">
        <v>86</v>
      </c>
      <c r="F9" s="341" t="s">
        <v>139</v>
      </c>
      <c r="G9" s="342" t="str">
        <f>A9</f>
        <v>CG</v>
      </c>
      <c r="H9" s="342"/>
      <c r="I9" s="342" t="str">
        <f>B9</f>
        <v>C</v>
      </c>
      <c r="J9" s="342"/>
      <c r="K9" s="342" t="str">
        <f>F9</f>
        <v>CG</v>
      </c>
      <c r="L9" s="342" t="str">
        <f>G9</f>
        <v>CG</v>
      </c>
      <c r="M9" s="342"/>
      <c r="N9" s="342" t="str">
        <f>I9</f>
        <v>C</v>
      </c>
      <c r="O9" s="342"/>
      <c r="P9" s="342" t="str">
        <f>F9</f>
        <v>CG</v>
      </c>
      <c r="Q9" s="342" t="str">
        <f>G9</f>
        <v>CG</v>
      </c>
      <c r="R9" s="342" t="s">
        <v>163</v>
      </c>
      <c r="S9" s="342"/>
      <c r="T9" s="342"/>
      <c r="U9" s="357">
        <f>IF(G9=A9,1,"")</f>
        <v>1</v>
      </c>
      <c r="V9" s="357">
        <f>IF(I9=B9,1,"")</f>
        <v>1</v>
      </c>
      <c r="W9" s="357"/>
      <c r="Y9" s="310" t="e">
        <f>VLOOKUP($D9,#REF!,MATCH(Y$7,#REF!,0),0)</f>
        <v>#REF!</v>
      </c>
      <c r="Z9" s="310" t="e">
        <f>VLOOKUP($D9,#REF!,MATCH(Z$7,#REF!,0),0)</f>
        <v>#REF!</v>
      </c>
      <c r="AA9" s="310" t="e">
        <f>VLOOKUP($D9,#REF!,MATCH(AA$7,#REF!,0),0)</f>
        <v>#REF!</v>
      </c>
      <c r="AB9" s="310"/>
    </row>
    <row r="10" spans="1:28">
      <c r="A10" s="331" t="s">
        <v>139</v>
      </c>
      <c r="B10" s="332" t="s">
        <v>140</v>
      </c>
      <c r="C10" s="395"/>
      <c r="D10" s="397" t="s">
        <v>87</v>
      </c>
      <c r="E10" s="109" t="s">
        <v>87</v>
      </c>
      <c r="F10" s="341" t="s">
        <v>139</v>
      </c>
      <c r="G10" s="342" t="str">
        <f t="shared" ref="G10:G47" si="0">A10</f>
        <v>CG</v>
      </c>
      <c r="H10" s="342"/>
      <c r="I10" s="342" t="str">
        <f t="shared" ref="I10:I47" si="1">B10</f>
        <v>C</v>
      </c>
      <c r="J10" s="342"/>
      <c r="K10" s="342" t="s">
        <v>54</v>
      </c>
      <c r="L10" s="342" t="s">
        <v>54</v>
      </c>
      <c r="M10" s="342"/>
      <c r="N10" s="342" t="s">
        <v>54</v>
      </c>
      <c r="O10" s="342"/>
      <c r="P10" s="342" t="str">
        <f t="shared" ref="P10:Q47" si="2">F10</f>
        <v>CG</v>
      </c>
      <c r="Q10" s="342" t="str">
        <f t="shared" si="2"/>
        <v>CG</v>
      </c>
      <c r="R10" s="342" t="s">
        <v>163</v>
      </c>
      <c r="S10" s="342"/>
      <c r="T10" s="342"/>
      <c r="U10" s="357">
        <f t="shared" ref="U10:U47" si="3">IF(G10=A10,1,"")</f>
        <v>1</v>
      </c>
      <c r="V10" s="357">
        <f t="shared" ref="V10:V47" si="4">IF(I10=B10,1,"")</f>
        <v>1</v>
      </c>
      <c r="W10" s="357"/>
      <c r="Y10" s="310" t="e">
        <f>VLOOKUP($D10,#REF!,MATCH(Y$7,#REF!,0),0)</f>
        <v>#REF!</v>
      </c>
      <c r="Z10" s="310" t="e">
        <f>VLOOKUP($D10,#REF!,MATCH(Z$7,#REF!,0),0)</f>
        <v>#REF!</v>
      </c>
      <c r="AA10" s="310" t="e">
        <f>VLOOKUP($D10,#REF!,MATCH(AA$7,#REF!,0),0)</f>
        <v>#REF!</v>
      </c>
      <c r="AB10" s="360"/>
    </row>
    <row r="11" spans="1:28">
      <c r="A11" s="331" t="s">
        <v>139</v>
      </c>
      <c r="B11" s="332" t="s">
        <v>187</v>
      </c>
      <c r="C11" s="395"/>
      <c r="D11" s="396" t="s">
        <v>88</v>
      </c>
      <c r="E11" s="109" t="s">
        <v>88</v>
      </c>
      <c r="F11" s="341" t="s">
        <v>139</v>
      </c>
      <c r="G11" s="342" t="str">
        <f t="shared" si="0"/>
        <v>CG</v>
      </c>
      <c r="H11" s="342"/>
      <c r="I11" s="342" t="str">
        <f t="shared" si="1"/>
        <v>CB</v>
      </c>
      <c r="J11" s="342"/>
      <c r="K11" s="342" t="s">
        <v>54</v>
      </c>
      <c r="L11" s="342" t="s">
        <v>54</v>
      </c>
      <c r="M11" s="342"/>
      <c r="N11" s="342" t="s">
        <v>54</v>
      </c>
      <c r="O11" s="342"/>
      <c r="P11" s="342" t="str">
        <f t="shared" si="2"/>
        <v>CG</v>
      </c>
      <c r="Q11" s="342" t="str">
        <f t="shared" si="2"/>
        <v>CG</v>
      </c>
      <c r="R11" s="342" t="s">
        <v>165</v>
      </c>
      <c r="S11" s="342"/>
      <c r="T11" s="342"/>
      <c r="U11" s="357">
        <f t="shared" si="3"/>
        <v>1</v>
      </c>
      <c r="V11" s="357">
        <f t="shared" si="4"/>
        <v>1</v>
      </c>
      <c r="W11" s="357"/>
      <c r="Y11" s="310" t="e">
        <f>VLOOKUP($D11,#REF!,MATCH(Y$7,#REF!,0),0)</f>
        <v>#REF!</v>
      </c>
      <c r="Z11" s="310" t="e">
        <f>VLOOKUP($D11,#REF!,MATCH(Z$7,#REF!,0),0)</f>
        <v>#REF!</v>
      </c>
      <c r="AA11" s="310" t="e">
        <f>VLOOKUP($D11,#REF!,MATCH(AA$7,#REF!,0),0)</f>
        <v>#REF!</v>
      </c>
      <c r="AB11" s="360"/>
    </row>
    <row r="12" spans="1:28">
      <c r="A12" s="331" t="s">
        <v>177</v>
      </c>
      <c r="B12" s="332" t="s">
        <v>170</v>
      </c>
      <c r="C12" s="395"/>
      <c r="D12" s="396" t="s">
        <v>89</v>
      </c>
      <c r="E12" s="109" t="s">
        <v>89</v>
      </c>
      <c r="F12" s="341" t="s">
        <v>139</v>
      </c>
      <c r="G12" s="342" t="str">
        <f t="shared" si="0"/>
        <v>CG,LG</v>
      </c>
      <c r="H12" s="342"/>
      <c r="I12" s="342" t="str">
        <f t="shared" si="1"/>
        <v>A</v>
      </c>
      <c r="J12" s="342"/>
      <c r="K12" s="342" t="str">
        <f>F12</f>
        <v>CG</v>
      </c>
      <c r="L12" s="342" t="str">
        <f>G12</f>
        <v>CG,LG</v>
      </c>
      <c r="M12" s="342"/>
      <c r="N12" s="342" t="str">
        <f>I12</f>
        <v>A</v>
      </c>
      <c r="O12" s="342"/>
      <c r="P12" s="342" t="str">
        <f t="shared" si="2"/>
        <v>CG</v>
      </c>
      <c r="Q12" s="342" t="str">
        <f t="shared" si="2"/>
        <v>CG,LG</v>
      </c>
      <c r="R12" s="342" t="s">
        <v>165</v>
      </c>
      <c r="S12" s="342"/>
      <c r="T12" s="342"/>
      <c r="U12" s="357">
        <f t="shared" si="3"/>
        <v>1</v>
      </c>
      <c r="V12" s="357">
        <f t="shared" si="4"/>
        <v>1</v>
      </c>
      <c r="W12" s="357"/>
      <c r="Y12" s="310" t="e">
        <f>VLOOKUP($D12,#REF!,MATCH(Y$7,#REF!,0),0)</f>
        <v>#REF!</v>
      </c>
      <c r="Z12" s="310" t="e">
        <f>VLOOKUP($D12,#REF!,MATCH(Z$7,#REF!,0),0)</f>
        <v>#REF!</v>
      </c>
      <c r="AA12" s="310" t="e">
        <f>VLOOKUP($D12,#REF!,MATCH(AA$7,#REF!,0),0)</f>
        <v>#REF!</v>
      </c>
      <c r="AB12" s="360"/>
    </row>
    <row r="13" spans="1:28">
      <c r="A13" s="331" t="s">
        <v>139</v>
      </c>
      <c r="B13" s="332" t="s">
        <v>140</v>
      </c>
      <c r="C13" s="395"/>
      <c r="D13" s="396" t="s">
        <v>120</v>
      </c>
      <c r="E13" s="109" t="s">
        <v>120</v>
      </c>
      <c r="F13" s="341" t="s">
        <v>139</v>
      </c>
      <c r="G13" s="342" t="str">
        <f t="shared" si="0"/>
        <v>CG</v>
      </c>
      <c r="H13" s="342"/>
      <c r="I13" s="342" t="str">
        <f t="shared" si="1"/>
        <v>C</v>
      </c>
      <c r="J13" s="342"/>
      <c r="K13" s="342" t="s">
        <v>54</v>
      </c>
      <c r="L13" s="342" t="s">
        <v>54</v>
      </c>
      <c r="M13" s="342"/>
      <c r="N13" s="342" t="s">
        <v>54</v>
      </c>
      <c r="O13" s="342"/>
      <c r="P13" s="342" t="str">
        <f t="shared" si="2"/>
        <v>CG</v>
      </c>
      <c r="Q13" s="342" t="str">
        <f t="shared" si="2"/>
        <v>CG</v>
      </c>
      <c r="R13" s="342" t="s">
        <v>163</v>
      </c>
      <c r="S13" s="342"/>
      <c r="T13" s="342"/>
      <c r="U13" s="357">
        <f t="shared" si="3"/>
        <v>1</v>
      </c>
      <c r="V13" s="357">
        <f t="shared" si="4"/>
        <v>1</v>
      </c>
      <c r="W13" s="357"/>
      <c r="Y13" s="310" t="e">
        <f>VLOOKUP($D13,#REF!,MATCH(Y$7,#REF!,0),0)</f>
        <v>#REF!</v>
      </c>
      <c r="Z13" s="310" t="e">
        <f>VLOOKUP($D13,#REF!,MATCH(Z$7,#REF!,0),0)</f>
        <v>#REF!</v>
      </c>
      <c r="AA13" s="310" t="e">
        <f>VLOOKUP($D13,#REF!,MATCH(AA$7,#REF!,0),0)</f>
        <v>#REF!</v>
      </c>
      <c r="AB13" s="360"/>
    </row>
    <row r="14" spans="1:28">
      <c r="A14" s="331" t="s">
        <v>188</v>
      </c>
      <c r="B14" s="332" t="s">
        <v>140</v>
      </c>
      <c r="C14" s="395"/>
      <c r="D14" s="396" t="s">
        <v>90</v>
      </c>
      <c r="E14" s="109" t="s">
        <v>90</v>
      </c>
      <c r="F14" s="341" t="s">
        <v>142</v>
      </c>
      <c r="G14" s="342" t="str">
        <f t="shared" si="0"/>
        <v>CG,NFPC</v>
      </c>
      <c r="H14" s="342"/>
      <c r="I14" s="342" t="str">
        <f t="shared" si="1"/>
        <v>C</v>
      </c>
      <c r="J14" s="342"/>
      <c r="K14" s="342" t="s">
        <v>54</v>
      </c>
      <c r="L14" s="342" t="s">
        <v>54</v>
      </c>
      <c r="M14" s="342"/>
      <c r="N14" s="342" t="s">
        <v>54</v>
      </c>
      <c r="O14" s="342"/>
      <c r="P14" s="342" t="str">
        <f t="shared" si="2"/>
        <v>NFPS</v>
      </c>
      <c r="Q14" s="342" t="str">
        <f t="shared" si="2"/>
        <v>CG,NFPC</v>
      </c>
      <c r="R14" s="342" t="s">
        <v>165</v>
      </c>
      <c r="S14" s="342"/>
      <c r="T14" s="342"/>
      <c r="U14" s="357">
        <f t="shared" si="3"/>
        <v>1</v>
      </c>
      <c r="V14" s="357">
        <f t="shared" si="4"/>
        <v>1</v>
      </c>
      <c r="W14" s="357"/>
      <c r="X14" s="358" t="s">
        <v>513</v>
      </c>
      <c r="Y14" s="310" t="e">
        <f>VLOOKUP($D14,#REF!,MATCH(Y$7,#REF!,0),0)</f>
        <v>#REF!</v>
      </c>
      <c r="Z14" s="310" t="e">
        <f>VLOOKUP($D14,#REF!,MATCH(Z$7,#REF!,0),0)</f>
        <v>#REF!</v>
      </c>
      <c r="AA14" s="310" t="e">
        <f>VLOOKUP($D14,#REF!,MATCH(AA$7,#REF!,0),0)</f>
        <v>#REF!</v>
      </c>
      <c r="AB14" s="360"/>
    </row>
    <row r="15" spans="1:28">
      <c r="A15" s="331" t="s">
        <v>177</v>
      </c>
      <c r="B15" s="332" t="s">
        <v>170</v>
      </c>
      <c r="C15" s="395"/>
      <c r="D15" s="396" t="s">
        <v>91</v>
      </c>
      <c r="E15" s="109" t="s">
        <v>91</v>
      </c>
      <c r="F15" s="341" t="s">
        <v>139</v>
      </c>
      <c r="G15" s="342" t="str">
        <f t="shared" si="0"/>
        <v>CG,LG</v>
      </c>
      <c r="H15" s="342"/>
      <c r="I15" s="342" t="str">
        <f t="shared" si="1"/>
        <v>A</v>
      </c>
      <c r="J15" s="342"/>
      <c r="K15" s="342" t="s">
        <v>54</v>
      </c>
      <c r="L15" s="342" t="s">
        <v>54</v>
      </c>
      <c r="M15" s="342"/>
      <c r="N15" s="342" t="s">
        <v>54</v>
      </c>
      <c r="O15" s="342"/>
      <c r="P15" s="342" t="str">
        <f t="shared" si="2"/>
        <v>CG</v>
      </c>
      <c r="Q15" s="342" t="s">
        <v>434</v>
      </c>
      <c r="R15" s="342" t="s">
        <v>163</v>
      </c>
      <c r="S15" s="342"/>
      <c r="T15" s="342"/>
      <c r="U15" s="357">
        <f t="shared" si="3"/>
        <v>1</v>
      </c>
      <c r="V15" s="357">
        <f t="shared" si="4"/>
        <v>1</v>
      </c>
      <c r="Y15" s="310" t="e">
        <f>VLOOKUP($D15,#REF!,MATCH(Y$7,#REF!,0),0)</f>
        <v>#REF!</v>
      </c>
      <c r="Z15" s="310" t="e">
        <f>VLOOKUP($D15,#REF!,MATCH(Z$7,#REF!,0),0)</f>
        <v>#REF!</v>
      </c>
      <c r="AA15" s="310" t="e">
        <f>VLOOKUP($D15,#REF!,MATCH(AA$7,#REF!,0),0)</f>
        <v>#REF!</v>
      </c>
      <c r="AB15" s="360"/>
    </row>
    <row r="16" spans="1:28" ht="14.5">
      <c r="A16" s="398" t="s">
        <v>177</v>
      </c>
      <c r="B16" s="398" t="s">
        <v>170</v>
      </c>
      <c r="C16" s="395"/>
      <c r="D16" s="80" t="s">
        <v>92</v>
      </c>
      <c r="E16" s="109" t="s">
        <v>92</v>
      </c>
      <c r="F16" s="341" t="s">
        <v>139</v>
      </c>
      <c r="G16" s="342" t="s">
        <v>139</v>
      </c>
      <c r="H16" s="342"/>
      <c r="I16" s="342" t="str">
        <f t="shared" si="1"/>
        <v>A</v>
      </c>
      <c r="J16" s="342"/>
      <c r="K16" s="342" t="s">
        <v>54</v>
      </c>
      <c r="L16" s="342" t="s">
        <v>54</v>
      </c>
      <c r="M16" s="342"/>
      <c r="N16" s="342" t="s">
        <v>54</v>
      </c>
      <c r="O16" s="342"/>
      <c r="P16" s="342" t="str">
        <f t="shared" si="2"/>
        <v>CG</v>
      </c>
      <c r="Q16" s="342" t="str">
        <f t="shared" si="2"/>
        <v>CG</v>
      </c>
      <c r="R16" s="342" t="s">
        <v>163</v>
      </c>
      <c r="S16" s="342"/>
      <c r="T16" s="342"/>
      <c r="U16" s="357" t="str">
        <f t="shared" si="3"/>
        <v/>
      </c>
      <c r="V16" s="357">
        <f t="shared" si="4"/>
        <v>1</v>
      </c>
      <c r="W16" s="357"/>
      <c r="Y16" s="310" t="e">
        <f>VLOOKUP($D16,#REF!,MATCH(Y$7,#REF!,0),0)</f>
        <v>#REF!</v>
      </c>
      <c r="Z16" s="310" t="e">
        <f>VLOOKUP($D16,#REF!,MATCH(Z$7,#REF!,0),0)</f>
        <v>#REF!</v>
      </c>
      <c r="AA16" s="310" t="e">
        <f>VLOOKUP($D16,#REF!,MATCH(AA$7,#REF!,0),0)</f>
        <v>#REF!</v>
      </c>
      <c r="AB16" s="360"/>
    </row>
    <row r="17" spans="1:29" ht="14.5">
      <c r="A17" s="398" t="s">
        <v>307</v>
      </c>
      <c r="B17" s="398" t="s">
        <v>170</v>
      </c>
      <c r="C17" s="161"/>
      <c r="D17" s="80" t="s">
        <v>93</v>
      </c>
      <c r="E17" s="109" t="s">
        <v>93</v>
      </c>
      <c r="F17" s="341" t="s">
        <v>139</v>
      </c>
      <c r="G17" s="342" t="str">
        <f t="shared" si="0"/>
        <v>CG, SS</v>
      </c>
      <c r="H17" s="342"/>
      <c r="I17" s="342" t="str">
        <f t="shared" si="1"/>
        <v>A</v>
      </c>
      <c r="J17" s="342"/>
      <c r="K17" s="342" t="s">
        <v>54</v>
      </c>
      <c r="L17" s="342" t="s">
        <v>54</v>
      </c>
      <c r="M17" s="342"/>
      <c r="N17" s="342" t="s">
        <v>54</v>
      </c>
      <c r="O17" s="342"/>
      <c r="P17" s="342" t="str">
        <f t="shared" si="2"/>
        <v>CG</v>
      </c>
      <c r="Q17" s="342" t="str">
        <f t="shared" si="2"/>
        <v>CG, SS</v>
      </c>
      <c r="R17" s="342" t="s">
        <v>163</v>
      </c>
      <c r="S17" s="342"/>
      <c r="T17" s="342"/>
      <c r="U17" s="357">
        <f t="shared" si="3"/>
        <v>1</v>
      </c>
      <c r="V17" s="357">
        <f t="shared" si="4"/>
        <v>1</v>
      </c>
      <c r="W17" s="357"/>
      <c r="Y17" s="310" t="e">
        <f>VLOOKUP($D17,#REF!,MATCH(Y$7,#REF!,0),0)</f>
        <v>#REF!</v>
      </c>
      <c r="Z17" s="310" t="e">
        <f>VLOOKUP($D17,#REF!,MATCH(Z$7,#REF!,0),0)</f>
        <v>#REF!</v>
      </c>
      <c r="AA17" s="310" t="e">
        <f>VLOOKUP($D17,#REF!,MATCH(AA$7,#REF!,0),0)</f>
        <v>#REF!</v>
      </c>
      <c r="AB17" s="360"/>
    </row>
    <row r="18" spans="1:29">
      <c r="A18" s="331" t="s">
        <v>189</v>
      </c>
      <c r="B18" s="332" t="s">
        <v>140</v>
      </c>
      <c r="C18" s="162"/>
      <c r="D18" s="396" t="s">
        <v>94</v>
      </c>
      <c r="E18" s="109" t="s">
        <v>94</v>
      </c>
      <c r="F18" s="341" t="s">
        <v>141</v>
      </c>
      <c r="G18" s="342" t="s">
        <v>178</v>
      </c>
      <c r="H18" s="342"/>
      <c r="I18" s="342" t="str">
        <f t="shared" si="1"/>
        <v>C</v>
      </c>
      <c r="J18" s="342"/>
      <c r="K18" s="342" t="s">
        <v>54</v>
      </c>
      <c r="L18" s="342" t="s">
        <v>54</v>
      </c>
      <c r="M18" s="342"/>
      <c r="N18" s="342" t="s">
        <v>54</v>
      </c>
      <c r="O18" s="342"/>
      <c r="P18" s="342" t="s">
        <v>142</v>
      </c>
      <c r="Q18" s="342" t="str">
        <f>A18</f>
        <v>CG,SG,LG,NFPC</v>
      </c>
      <c r="R18" s="342" t="s">
        <v>163</v>
      </c>
      <c r="S18" s="342"/>
      <c r="T18" s="342"/>
      <c r="U18" s="357" t="str">
        <f t="shared" si="3"/>
        <v/>
      </c>
      <c r="V18" s="357">
        <f t="shared" si="4"/>
        <v>1</v>
      </c>
      <c r="W18" s="357"/>
      <c r="Y18" s="310" t="e">
        <f>VLOOKUP($D18,#REF!,MATCH(Y$7,#REF!,0),0)</f>
        <v>#REF!</v>
      </c>
      <c r="Z18" s="310" t="e">
        <f>VLOOKUP($D18,#REF!,MATCH(Z$7,#REF!,0),0)</f>
        <v>#REF!</v>
      </c>
      <c r="AA18" s="310" t="e">
        <f>VLOOKUP($D18,#REF!,MATCH(AA$7,#REF!,0),0)</f>
        <v>#REF!</v>
      </c>
      <c r="AB18" s="360"/>
    </row>
    <row r="19" spans="1:29">
      <c r="A19" s="331" t="s">
        <v>139</v>
      </c>
      <c r="B19" s="332" t="s">
        <v>140</v>
      </c>
      <c r="C19" s="395"/>
      <c r="D19" s="396" t="s">
        <v>95</v>
      </c>
      <c r="E19" s="109" t="s">
        <v>95</v>
      </c>
      <c r="F19" s="341" t="s">
        <v>139</v>
      </c>
      <c r="G19" s="342" t="str">
        <f t="shared" si="0"/>
        <v>CG</v>
      </c>
      <c r="H19" s="342"/>
      <c r="I19" s="342" t="str">
        <f t="shared" si="1"/>
        <v>C</v>
      </c>
      <c r="J19" s="342"/>
      <c r="K19" s="342" t="s">
        <v>54</v>
      </c>
      <c r="L19" s="342" t="s">
        <v>54</v>
      </c>
      <c r="M19" s="342"/>
      <c r="N19" s="342" t="s">
        <v>54</v>
      </c>
      <c r="O19" s="342"/>
      <c r="P19" s="342" t="str">
        <f t="shared" si="2"/>
        <v>CG</v>
      </c>
      <c r="Q19" s="342" t="str">
        <f t="shared" si="2"/>
        <v>CG</v>
      </c>
      <c r="R19" s="342" t="s">
        <v>165</v>
      </c>
      <c r="S19" s="342"/>
      <c r="T19" s="342"/>
      <c r="U19" s="357">
        <f t="shared" si="3"/>
        <v>1</v>
      </c>
      <c r="V19" s="357">
        <f t="shared" si="4"/>
        <v>1</v>
      </c>
      <c r="W19" s="357"/>
      <c r="Y19" s="310" t="e">
        <f>VLOOKUP($D19,#REF!,MATCH(Y$7,#REF!,0),0)</f>
        <v>#REF!</v>
      </c>
      <c r="Z19" s="310" t="e">
        <f>VLOOKUP($D19,#REF!,MATCH(Z$7,#REF!,0),0)</f>
        <v>#REF!</v>
      </c>
      <c r="AA19" s="310" t="e">
        <f>VLOOKUP($D19,#REF!,MATCH(AA$7,#REF!,0),0)</f>
        <v>#REF!</v>
      </c>
      <c r="AB19" s="360"/>
    </row>
    <row r="20" spans="1:29">
      <c r="A20" s="331" t="s">
        <v>139</v>
      </c>
      <c r="B20" s="332" t="s">
        <v>140</v>
      </c>
      <c r="C20" s="395"/>
      <c r="D20" s="396" t="s">
        <v>40</v>
      </c>
      <c r="E20" s="109" t="s">
        <v>40</v>
      </c>
      <c r="F20" s="341" t="s">
        <v>139</v>
      </c>
      <c r="G20" s="342" t="str">
        <f t="shared" si="0"/>
        <v>CG</v>
      </c>
      <c r="H20" s="342"/>
      <c r="I20" s="342" t="str">
        <f t="shared" si="1"/>
        <v>C</v>
      </c>
      <c r="J20" s="342"/>
      <c r="K20" s="342" t="s">
        <v>54</v>
      </c>
      <c r="L20" s="342" t="s">
        <v>54</v>
      </c>
      <c r="M20" s="342"/>
      <c r="N20" s="342" t="s">
        <v>54</v>
      </c>
      <c r="O20" s="342"/>
      <c r="P20" s="342" t="str">
        <f t="shared" si="2"/>
        <v>CG</v>
      </c>
      <c r="Q20" s="342" t="str">
        <f t="shared" si="2"/>
        <v>CG</v>
      </c>
      <c r="R20" s="342" t="s">
        <v>163</v>
      </c>
      <c r="S20" s="342"/>
      <c r="T20" s="342"/>
      <c r="U20" s="357">
        <f t="shared" si="3"/>
        <v>1</v>
      </c>
      <c r="V20" s="357">
        <f t="shared" si="4"/>
        <v>1</v>
      </c>
      <c r="W20" s="357"/>
      <c r="Y20" s="310" t="e">
        <f>VLOOKUP($D20,#REF!,MATCH(Y$7,#REF!,0),0)</f>
        <v>#REF!</v>
      </c>
      <c r="Z20" s="310" t="e">
        <f>VLOOKUP($D20,#REF!,MATCH(Z$7,#REF!,0),0)</f>
        <v>#REF!</v>
      </c>
      <c r="AA20" s="310" t="e">
        <f>VLOOKUP($D20,#REF!,MATCH(AA$7,#REF!,0),0)</f>
        <v>#REF!</v>
      </c>
      <c r="AB20" s="360"/>
    </row>
    <row r="21" spans="1:29">
      <c r="A21" s="331" t="s">
        <v>139</v>
      </c>
      <c r="B21" s="332" t="s">
        <v>140</v>
      </c>
      <c r="C21" s="395"/>
      <c r="D21" s="397" t="s">
        <v>96</v>
      </c>
      <c r="E21" s="109" t="s">
        <v>205</v>
      </c>
      <c r="F21" s="341" t="s">
        <v>139</v>
      </c>
      <c r="G21" s="342" t="str">
        <f t="shared" si="0"/>
        <v>CG</v>
      </c>
      <c r="H21" s="342"/>
      <c r="I21" s="342" t="str">
        <f t="shared" si="1"/>
        <v>C</v>
      </c>
      <c r="J21" s="342"/>
      <c r="K21" s="342" t="s">
        <v>41</v>
      </c>
      <c r="L21" s="342" t="s">
        <v>41</v>
      </c>
      <c r="M21" s="342"/>
      <c r="N21" s="342" t="s">
        <v>41</v>
      </c>
      <c r="O21" s="342"/>
      <c r="P21" s="342" t="str">
        <f t="shared" si="2"/>
        <v>CG</v>
      </c>
      <c r="Q21" s="342" t="str">
        <f t="shared" si="2"/>
        <v>CG</v>
      </c>
      <c r="R21" s="342" t="s">
        <v>163</v>
      </c>
      <c r="S21" s="342"/>
      <c r="T21" s="342"/>
      <c r="U21" s="357">
        <f t="shared" si="3"/>
        <v>1</v>
      </c>
      <c r="V21" s="357">
        <f t="shared" si="4"/>
        <v>1</v>
      </c>
      <c r="W21" s="357"/>
      <c r="Y21" s="310" t="e">
        <f>VLOOKUP($D21,#REF!,MATCH(Y$7,#REF!,0),0)</f>
        <v>#REF!</v>
      </c>
      <c r="Z21" s="310" t="e">
        <f>VLOOKUP($D21,#REF!,MATCH(Z$7,#REF!,0),0)</f>
        <v>#REF!</v>
      </c>
      <c r="AA21" s="310" t="e">
        <f>VLOOKUP($D21,#REF!,MATCH(AA$7,#REF!,0),0)</f>
        <v>#REF!</v>
      </c>
      <c r="AB21" s="360"/>
    </row>
    <row r="22" spans="1:29">
      <c r="A22" s="331" t="s">
        <v>145</v>
      </c>
      <c r="B22" s="332" t="s">
        <v>179</v>
      </c>
      <c r="C22" s="395"/>
      <c r="D22" s="396" t="s">
        <v>121</v>
      </c>
      <c r="E22" s="109" t="s">
        <v>121</v>
      </c>
      <c r="F22" s="341" t="s">
        <v>141</v>
      </c>
      <c r="G22" s="342" t="str">
        <f t="shared" si="0"/>
        <v>CG,LG,SS</v>
      </c>
      <c r="H22" s="342"/>
      <c r="I22" s="342" t="str">
        <f t="shared" si="1"/>
        <v>Mixed</v>
      </c>
      <c r="J22" s="342"/>
      <c r="K22" s="342" t="str">
        <f t="shared" ref="K22:L22" si="5">F22</f>
        <v>GG</v>
      </c>
      <c r="L22" s="342" t="str">
        <f t="shared" si="5"/>
        <v>CG,LG,SS</v>
      </c>
      <c r="M22" s="342"/>
      <c r="N22" s="342" t="str">
        <f t="shared" ref="N22" si="6">I22</f>
        <v>Mixed</v>
      </c>
      <c r="O22" s="342"/>
      <c r="P22" s="342" t="str">
        <f t="shared" si="2"/>
        <v>GG</v>
      </c>
      <c r="Q22" s="342" t="str">
        <f t="shared" si="2"/>
        <v>CG,LG,SS</v>
      </c>
      <c r="R22" s="342" t="s">
        <v>163</v>
      </c>
      <c r="S22" s="342"/>
      <c r="T22" s="342"/>
      <c r="U22" s="357">
        <f t="shared" si="3"/>
        <v>1</v>
      </c>
      <c r="V22" s="357">
        <f t="shared" si="4"/>
        <v>1</v>
      </c>
      <c r="W22" s="357"/>
      <c r="Y22" s="310" t="e">
        <f>VLOOKUP($D22,#REF!,MATCH(Y$7,#REF!,0),0)</f>
        <v>#REF!</v>
      </c>
      <c r="Z22" s="310" t="e">
        <f>VLOOKUP($D22,#REF!,MATCH(Z$7,#REF!,0),0)</f>
        <v>#REF!</v>
      </c>
      <c r="AA22" s="310" t="e">
        <f>VLOOKUP($D22,#REF!,MATCH(AA$7,#REF!,0),0)</f>
        <v>#REF!</v>
      </c>
      <c r="AB22" s="360"/>
    </row>
    <row r="23" spans="1:29">
      <c r="A23" s="331" t="s">
        <v>139</v>
      </c>
      <c r="B23" s="332" t="s">
        <v>140</v>
      </c>
      <c r="C23" s="395"/>
      <c r="D23" s="396" t="s">
        <v>98</v>
      </c>
      <c r="E23" s="109" t="s">
        <v>98</v>
      </c>
      <c r="F23" s="341" t="s">
        <v>139</v>
      </c>
      <c r="G23" s="342" t="str">
        <f t="shared" si="0"/>
        <v>CG</v>
      </c>
      <c r="H23" s="342"/>
      <c r="I23" s="342" t="str">
        <f t="shared" si="1"/>
        <v>C</v>
      </c>
      <c r="J23" s="342"/>
      <c r="K23" s="342" t="s">
        <v>54</v>
      </c>
      <c r="L23" s="342" t="s">
        <v>54</v>
      </c>
      <c r="M23" s="342"/>
      <c r="N23" s="342" t="s">
        <v>54</v>
      </c>
      <c r="O23" s="342"/>
      <c r="P23" s="342" t="str">
        <f t="shared" si="2"/>
        <v>CG</v>
      </c>
      <c r="Q23" s="342" t="str">
        <f t="shared" si="2"/>
        <v>CG</v>
      </c>
      <c r="R23" s="342" t="s">
        <v>167</v>
      </c>
      <c r="S23" s="342"/>
      <c r="T23" s="342"/>
      <c r="U23" s="357">
        <f t="shared" si="3"/>
        <v>1</v>
      </c>
      <c r="V23" s="357">
        <f t="shared" si="4"/>
        <v>1</v>
      </c>
      <c r="W23" s="357"/>
      <c r="X23" s="358" t="s">
        <v>495</v>
      </c>
      <c r="Y23" s="310" t="e">
        <f>VLOOKUP($D23,#REF!,MATCH(Y$7,#REF!,0),0)</f>
        <v>#REF!</v>
      </c>
      <c r="Z23" s="310" t="e">
        <f>VLOOKUP($D23,#REF!,MATCH(Z$7,#REF!,0),0)</f>
        <v>#REF!</v>
      </c>
      <c r="AA23" s="310" t="e">
        <f>VLOOKUP($D23,#REF!,MATCH(AA$7,#REF!,0),0)</f>
        <v>#REF!</v>
      </c>
      <c r="AB23" s="360"/>
    </row>
    <row r="24" spans="1:29">
      <c r="A24" s="331" t="s">
        <v>145</v>
      </c>
      <c r="B24" s="332" t="s">
        <v>140</v>
      </c>
      <c r="C24" s="395"/>
      <c r="D24" s="396" t="s">
        <v>122</v>
      </c>
      <c r="E24" s="109" t="s">
        <v>122</v>
      </c>
      <c r="F24" s="341" t="s">
        <v>141</v>
      </c>
      <c r="G24" s="342" t="str">
        <f t="shared" si="0"/>
        <v>CG,LG,SS</v>
      </c>
      <c r="H24" s="342"/>
      <c r="I24" s="342" t="str">
        <f t="shared" si="1"/>
        <v>C</v>
      </c>
      <c r="J24" s="342"/>
      <c r="K24" s="342" t="s">
        <v>54</v>
      </c>
      <c r="L24" s="342" t="s">
        <v>54</v>
      </c>
      <c r="M24" s="342"/>
      <c r="N24" s="342" t="s">
        <v>54</v>
      </c>
      <c r="O24" s="342"/>
      <c r="P24" s="342" t="str">
        <f t="shared" si="2"/>
        <v>GG</v>
      </c>
      <c r="Q24" s="342" t="str">
        <f t="shared" si="2"/>
        <v>CG,LG,SS</v>
      </c>
      <c r="R24" s="342" t="s">
        <v>165</v>
      </c>
      <c r="S24" s="342"/>
      <c r="T24" s="342"/>
      <c r="U24" s="357">
        <f t="shared" si="3"/>
        <v>1</v>
      </c>
      <c r="V24" s="357">
        <f t="shared" si="4"/>
        <v>1</v>
      </c>
      <c r="W24" s="358"/>
      <c r="X24" s="359"/>
      <c r="Y24" s="310" t="e">
        <f>VLOOKUP($D24,#REF!,MATCH(Y$7,#REF!,0),0)</f>
        <v>#REF!</v>
      </c>
      <c r="Z24" s="310" t="e">
        <f>VLOOKUP($D24,#REF!,MATCH(Z$7,#REF!,0),0)</f>
        <v>#REF!</v>
      </c>
      <c r="AA24" s="310" t="e">
        <f>VLOOKUP($D24,#REF!,MATCH(AA$7,#REF!,0),0)</f>
        <v>#REF!</v>
      </c>
      <c r="AB24" s="360"/>
    </row>
    <row r="25" spans="1:29">
      <c r="A25" s="331" t="s">
        <v>139</v>
      </c>
      <c r="B25" s="332" t="s">
        <v>140</v>
      </c>
      <c r="C25" s="161"/>
      <c r="D25" s="399" t="s">
        <v>123</v>
      </c>
      <c r="E25" s="109" t="s">
        <v>206</v>
      </c>
      <c r="F25" s="341" t="s">
        <v>139</v>
      </c>
      <c r="G25" s="342" t="str">
        <f t="shared" si="0"/>
        <v>CG</v>
      </c>
      <c r="H25" s="342"/>
      <c r="I25" s="342" t="str">
        <f t="shared" si="1"/>
        <v>C</v>
      </c>
      <c r="J25" s="342"/>
      <c r="K25" s="342" t="str">
        <f>F25</f>
        <v>CG</v>
      </c>
      <c r="L25" s="342" t="str">
        <f>G25</f>
        <v>CG</v>
      </c>
      <c r="M25" s="342"/>
      <c r="N25" s="342" t="str">
        <f>I25</f>
        <v>C</v>
      </c>
      <c r="O25" s="342"/>
      <c r="P25" s="342" t="str">
        <f t="shared" si="2"/>
        <v>CG</v>
      </c>
      <c r="Q25" s="342" t="str">
        <f t="shared" si="2"/>
        <v>CG</v>
      </c>
      <c r="R25" s="342" t="s">
        <v>163</v>
      </c>
      <c r="S25" s="342"/>
      <c r="T25" s="342"/>
      <c r="U25" s="357">
        <f t="shared" si="3"/>
        <v>1</v>
      </c>
      <c r="V25" s="357">
        <f t="shared" si="4"/>
        <v>1</v>
      </c>
      <c r="W25" s="358"/>
      <c r="X25" s="359"/>
      <c r="Y25" s="310" t="e">
        <f>VLOOKUP($D25,#REF!,MATCH(Y$7,#REF!,0),0)</f>
        <v>#REF!</v>
      </c>
      <c r="Z25" s="310" t="e">
        <f>VLOOKUP($D25,#REF!,MATCH(Z$7,#REF!,0),0)</f>
        <v>#REF!</v>
      </c>
      <c r="AA25" s="310" t="e">
        <f>VLOOKUP($D25,#REF!,MATCH(AA$7,#REF!,0),0)</f>
        <v>#REF!</v>
      </c>
      <c r="AB25" s="360"/>
    </row>
    <row r="26" spans="1:29">
      <c r="A26" s="331" t="s">
        <v>177</v>
      </c>
      <c r="B26" s="332" t="s">
        <v>140</v>
      </c>
      <c r="C26" s="395"/>
      <c r="D26" s="396" t="s">
        <v>99</v>
      </c>
      <c r="E26" s="109" t="s">
        <v>99</v>
      </c>
      <c r="F26" s="341" t="s">
        <v>139</v>
      </c>
      <c r="G26" s="342" t="s">
        <v>204</v>
      </c>
      <c r="H26" s="342"/>
      <c r="I26" s="342" t="s">
        <v>187</v>
      </c>
      <c r="J26" s="342"/>
      <c r="K26" s="342" t="s">
        <v>54</v>
      </c>
      <c r="L26" s="342" t="s">
        <v>54</v>
      </c>
      <c r="M26" s="342"/>
      <c r="N26" s="342" t="s">
        <v>54</v>
      </c>
      <c r="O26" s="342"/>
      <c r="P26" s="342" t="s">
        <v>142</v>
      </c>
      <c r="Q26" s="342" t="s">
        <v>434</v>
      </c>
      <c r="R26" s="342" t="s">
        <v>163</v>
      </c>
      <c r="S26" s="342"/>
      <c r="T26" s="342"/>
      <c r="U26" s="357" t="str">
        <f t="shared" si="3"/>
        <v/>
      </c>
      <c r="V26" s="357" t="str">
        <f t="shared" si="4"/>
        <v/>
      </c>
      <c r="W26" s="400" t="s">
        <v>514</v>
      </c>
      <c r="X26" s="358" t="s">
        <v>495</v>
      </c>
      <c r="Y26" s="310" t="e">
        <f>VLOOKUP($D26,#REF!,MATCH(Y$7,#REF!,0),0)</f>
        <v>#REF!</v>
      </c>
      <c r="Z26" s="310" t="e">
        <f>VLOOKUP($D26,#REF!,MATCH(Z$7,#REF!,0),0)</f>
        <v>#REF!</v>
      </c>
      <c r="AA26" s="310" t="e">
        <f>VLOOKUP($D26,#REF!,MATCH(AA$7,#REF!,0),0)</f>
        <v>#REF!</v>
      </c>
      <c r="AB26" s="360"/>
    </row>
    <row r="27" spans="1:29">
      <c r="A27" s="331"/>
      <c r="B27" s="332"/>
      <c r="C27" s="395"/>
      <c r="D27" s="396"/>
      <c r="E27" s="109" t="s">
        <v>371</v>
      </c>
      <c r="F27" s="341" t="s">
        <v>139</v>
      </c>
      <c r="G27" s="342" t="s">
        <v>139</v>
      </c>
      <c r="H27" s="342"/>
      <c r="I27" s="342" t="s">
        <v>140</v>
      </c>
      <c r="J27" s="342"/>
      <c r="K27" s="342" t="s">
        <v>54</v>
      </c>
      <c r="L27" s="342" t="s">
        <v>54</v>
      </c>
      <c r="M27" s="342"/>
      <c r="N27" s="342" t="s">
        <v>54</v>
      </c>
      <c r="O27" s="342"/>
      <c r="P27" s="342" t="str">
        <f t="shared" si="2"/>
        <v>CG</v>
      </c>
      <c r="Q27" s="342" t="s">
        <v>139</v>
      </c>
      <c r="R27" s="342" t="s">
        <v>41</v>
      </c>
      <c r="S27" s="342"/>
      <c r="T27" s="342"/>
      <c r="U27" s="357"/>
      <c r="V27" s="357"/>
      <c r="W27" s="400"/>
      <c r="Y27" s="310"/>
      <c r="Z27" s="310"/>
      <c r="AA27" s="310"/>
      <c r="AB27" s="360"/>
    </row>
    <row r="28" spans="1:29">
      <c r="A28" s="331" t="s">
        <v>139</v>
      </c>
      <c r="B28" s="332" t="s">
        <v>179</v>
      </c>
      <c r="C28" s="395"/>
      <c r="D28" s="396" t="s">
        <v>124</v>
      </c>
      <c r="E28" s="109" t="s">
        <v>124</v>
      </c>
      <c r="F28" s="341" t="s">
        <v>139</v>
      </c>
      <c r="G28" s="342" t="str">
        <f t="shared" si="0"/>
        <v>CG</v>
      </c>
      <c r="H28" s="342"/>
      <c r="I28" s="342" t="str">
        <f t="shared" si="1"/>
        <v>Mixed</v>
      </c>
      <c r="J28" s="342"/>
      <c r="K28" s="342" t="s">
        <v>54</v>
      </c>
      <c r="L28" s="342" t="s">
        <v>54</v>
      </c>
      <c r="M28" s="342"/>
      <c r="N28" s="342" t="s">
        <v>54</v>
      </c>
      <c r="O28" s="342"/>
      <c r="P28" s="342" t="str">
        <f t="shared" si="2"/>
        <v>CG</v>
      </c>
      <c r="Q28" s="342" t="str">
        <f t="shared" si="2"/>
        <v>CG</v>
      </c>
      <c r="R28" s="342" t="s">
        <v>163</v>
      </c>
      <c r="S28" s="342"/>
      <c r="T28" s="342"/>
      <c r="U28" s="357">
        <f t="shared" si="3"/>
        <v>1</v>
      </c>
      <c r="V28" s="357">
        <f t="shared" si="4"/>
        <v>1</v>
      </c>
      <c r="W28" s="400" t="s">
        <v>515</v>
      </c>
      <c r="Y28" s="310" t="e">
        <f>VLOOKUP($D28,#REF!,MATCH(Y$7,#REF!,0),0)</f>
        <v>#REF!</v>
      </c>
      <c r="Z28" s="310" t="e">
        <f>VLOOKUP($D28,#REF!,MATCH(Z$7,#REF!,0),0)</f>
        <v>#REF!</v>
      </c>
      <c r="AA28" s="310" t="e">
        <f>VLOOKUP($D28,#REF!,MATCH(AA$7,#REF!,0),0)</f>
        <v>#REF!</v>
      </c>
      <c r="AB28" s="360"/>
    </row>
    <row r="29" spans="1:29">
      <c r="A29" s="331" t="s">
        <v>145</v>
      </c>
      <c r="B29" s="332" t="s">
        <v>140</v>
      </c>
      <c r="C29" s="395"/>
      <c r="D29" s="396" t="s">
        <v>100</v>
      </c>
      <c r="E29" s="109" t="s">
        <v>100</v>
      </c>
      <c r="F29" s="341" t="s">
        <v>141</v>
      </c>
      <c r="G29" s="342" t="str">
        <f t="shared" si="0"/>
        <v>CG,LG,SS</v>
      </c>
      <c r="H29" s="342"/>
      <c r="I29" s="342" t="str">
        <f t="shared" si="1"/>
        <v>C</v>
      </c>
      <c r="J29" s="342"/>
      <c r="K29" s="342" t="str">
        <f t="shared" ref="K29:L30" si="7">F29</f>
        <v>GG</v>
      </c>
      <c r="L29" s="342" t="str">
        <f t="shared" si="7"/>
        <v>CG,LG,SS</v>
      </c>
      <c r="M29" s="342"/>
      <c r="N29" s="342" t="str">
        <f t="shared" ref="N29:N30" si="8">I29</f>
        <v>C</v>
      </c>
      <c r="O29" s="342"/>
      <c r="P29" s="342" t="str">
        <f t="shared" si="2"/>
        <v>GG</v>
      </c>
      <c r="Q29" s="342" t="str">
        <f t="shared" si="2"/>
        <v>CG,LG,SS</v>
      </c>
      <c r="R29" s="342" t="s">
        <v>163</v>
      </c>
      <c r="S29" s="342"/>
      <c r="T29" s="342"/>
      <c r="U29" s="357">
        <f t="shared" si="3"/>
        <v>1</v>
      </c>
      <c r="V29" s="357">
        <f t="shared" si="4"/>
        <v>1</v>
      </c>
      <c r="W29" s="357"/>
      <c r="X29" s="358" t="s">
        <v>495</v>
      </c>
      <c r="Y29" s="310" t="e">
        <f>VLOOKUP($D29,#REF!,MATCH(Y$7,#REF!,0),0)</f>
        <v>#REF!</v>
      </c>
      <c r="Z29" s="310" t="e">
        <f>VLOOKUP($D29,#REF!,MATCH(Z$7,#REF!,0),0)</f>
        <v>#REF!</v>
      </c>
      <c r="AA29" s="310" t="e">
        <f>VLOOKUP($D29,#REF!,MATCH(AA$7,#REF!,0),0)</f>
        <v>#REF!</v>
      </c>
      <c r="AB29" s="360"/>
    </row>
    <row r="30" spans="1:29" s="311" customFormat="1">
      <c r="A30" s="331" t="s">
        <v>182</v>
      </c>
      <c r="B30" s="332" t="s">
        <v>179</v>
      </c>
      <c r="C30" s="395"/>
      <c r="D30" s="396" t="s">
        <v>101</v>
      </c>
      <c r="E30" s="109" t="s">
        <v>101</v>
      </c>
      <c r="F30" s="341" t="s">
        <v>139</v>
      </c>
      <c r="G30" s="342" t="str">
        <f t="shared" si="0"/>
        <v>CG,SG</v>
      </c>
      <c r="H30" s="342"/>
      <c r="I30" s="342" t="str">
        <f t="shared" si="1"/>
        <v>Mixed</v>
      </c>
      <c r="J30" s="342"/>
      <c r="K30" s="342" t="str">
        <f t="shared" si="7"/>
        <v>CG</v>
      </c>
      <c r="L30" s="342" t="str">
        <f t="shared" si="7"/>
        <v>CG,SG</v>
      </c>
      <c r="M30" s="342"/>
      <c r="N30" s="342" t="str">
        <f t="shared" si="8"/>
        <v>Mixed</v>
      </c>
      <c r="O30" s="342"/>
      <c r="P30" s="342" t="str">
        <f t="shared" si="2"/>
        <v>CG</v>
      </c>
      <c r="Q30" s="342" t="str">
        <f t="shared" si="2"/>
        <v>CG,SG</v>
      </c>
      <c r="R30" s="342" t="s">
        <v>163</v>
      </c>
      <c r="S30" s="342"/>
      <c r="T30" s="342"/>
      <c r="U30" s="357">
        <f t="shared" si="3"/>
        <v>1</v>
      </c>
      <c r="V30" s="357">
        <f t="shared" si="4"/>
        <v>1</v>
      </c>
      <c r="W30" s="357"/>
      <c r="X30" s="358"/>
      <c r="Y30" s="310" t="e">
        <f>VLOOKUP($D30,#REF!,MATCH(Y$7,#REF!,0),0)</f>
        <v>#REF!</v>
      </c>
      <c r="Z30" s="310" t="e">
        <f>VLOOKUP($D30,#REF!,MATCH(Z$7,#REF!,0),0)</f>
        <v>#REF!</v>
      </c>
      <c r="AA30" s="310" t="e">
        <f>VLOOKUP($D30,#REF!,MATCH(AA$7,#REF!,0),0)</f>
        <v>#REF!</v>
      </c>
      <c r="AB30" s="360"/>
      <c r="AC30" s="144"/>
    </row>
    <row r="31" spans="1:29" ht="15">
      <c r="A31" s="331" t="s">
        <v>188</v>
      </c>
      <c r="B31" s="332" t="s">
        <v>140</v>
      </c>
      <c r="C31" s="397"/>
      <c r="D31" s="397" t="s">
        <v>125</v>
      </c>
      <c r="E31" s="109" t="s">
        <v>207</v>
      </c>
      <c r="F31" s="341" t="s">
        <v>142</v>
      </c>
      <c r="G31" s="342" t="str">
        <f t="shared" si="0"/>
        <v>CG,NFPC</v>
      </c>
      <c r="H31" s="342"/>
      <c r="I31" s="342" t="str">
        <f t="shared" si="1"/>
        <v>C</v>
      </c>
      <c r="J31" s="342"/>
      <c r="K31" s="342" t="s">
        <v>54</v>
      </c>
      <c r="L31" s="342" t="s">
        <v>54</v>
      </c>
      <c r="M31" s="342"/>
      <c r="N31" s="342" t="s">
        <v>54</v>
      </c>
      <c r="O31" s="342"/>
      <c r="P31" s="342" t="str">
        <f t="shared" si="2"/>
        <v>NFPS</v>
      </c>
      <c r="Q31" s="342" t="str">
        <f t="shared" si="2"/>
        <v>CG,NFPC</v>
      </c>
      <c r="R31" s="342" t="s">
        <v>165</v>
      </c>
      <c r="S31" s="342"/>
      <c r="T31" s="342"/>
      <c r="U31" s="357">
        <f t="shared" si="3"/>
        <v>1</v>
      </c>
      <c r="V31" s="357">
        <f t="shared" si="4"/>
        <v>1</v>
      </c>
      <c r="W31" s="357"/>
      <c r="Y31" s="310" t="e">
        <f>VLOOKUP($D31,#REF!,MATCH(Y$7,#REF!,0),0)</f>
        <v>#REF!</v>
      </c>
      <c r="Z31" s="310" t="e">
        <f>VLOOKUP($D31,#REF!,MATCH(Z$7,#REF!,0),0)</f>
        <v>#REF!</v>
      </c>
      <c r="AA31" s="310" t="e">
        <f>VLOOKUP($D31,#REF!,MATCH(AA$7,#REF!,0),0)</f>
        <v>#REF!</v>
      </c>
      <c r="AB31" s="360"/>
    </row>
    <row r="32" spans="1:29">
      <c r="A32" s="331" t="s">
        <v>139</v>
      </c>
      <c r="B32" s="332" t="s">
        <v>140</v>
      </c>
      <c r="C32" s="395"/>
      <c r="D32" s="396" t="s">
        <v>126</v>
      </c>
      <c r="E32" s="109" t="s">
        <v>126</v>
      </c>
      <c r="F32" s="341" t="s">
        <v>139</v>
      </c>
      <c r="G32" s="342" t="str">
        <f t="shared" si="0"/>
        <v>CG</v>
      </c>
      <c r="H32" s="342"/>
      <c r="I32" s="342" t="str">
        <f t="shared" si="1"/>
        <v>C</v>
      </c>
      <c r="J32" s="342"/>
      <c r="K32" s="342" t="str">
        <f t="shared" ref="K32:L33" si="9">F32</f>
        <v>CG</v>
      </c>
      <c r="L32" s="342" t="str">
        <f t="shared" si="9"/>
        <v>CG</v>
      </c>
      <c r="M32" s="342"/>
      <c r="N32" s="342" t="str">
        <f t="shared" ref="N32:N33" si="10">I32</f>
        <v>C</v>
      </c>
      <c r="O32" s="342"/>
      <c r="P32" s="342" t="str">
        <f t="shared" si="2"/>
        <v>CG</v>
      </c>
      <c r="Q32" s="342" t="str">
        <f t="shared" si="2"/>
        <v>CG</v>
      </c>
      <c r="R32" s="342" t="s">
        <v>165</v>
      </c>
      <c r="S32" s="342"/>
      <c r="T32" s="342"/>
      <c r="U32" s="357">
        <f t="shared" si="3"/>
        <v>1</v>
      </c>
      <c r="V32" s="357">
        <f t="shared" si="4"/>
        <v>1</v>
      </c>
      <c r="W32" s="357"/>
      <c r="X32" s="358" t="s">
        <v>495</v>
      </c>
      <c r="Y32" s="310" t="e">
        <f>VLOOKUP($D32,#REF!,MATCH(Y$7,#REF!,0),0)</f>
        <v>#REF!</v>
      </c>
      <c r="Z32" s="310" t="e">
        <f>VLOOKUP($D32,#REF!,MATCH(Z$7,#REF!,0),0)</f>
        <v>#REF!</v>
      </c>
      <c r="AA32" s="310" t="e">
        <f>VLOOKUP($D32,#REF!,MATCH(AA$7,#REF!,0),0)</f>
        <v>#REF!</v>
      </c>
      <c r="AB32" s="360"/>
    </row>
    <row r="33" spans="1:29">
      <c r="A33" s="331" t="s">
        <v>145</v>
      </c>
      <c r="B33" s="332" t="s">
        <v>140</v>
      </c>
      <c r="C33" s="395"/>
      <c r="D33" s="396" t="s">
        <v>127</v>
      </c>
      <c r="E33" s="109" t="s">
        <v>127</v>
      </c>
      <c r="F33" s="341" t="s">
        <v>141</v>
      </c>
      <c r="G33" s="342" t="str">
        <f t="shared" si="0"/>
        <v>CG,LG,SS</v>
      </c>
      <c r="H33" s="342"/>
      <c r="I33" s="342" t="str">
        <f t="shared" si="1"/>
        <v>C</v>
      </c>
      <c r="J33" s="342"/>
      <c r="K33" s="342" t="str">
        <f t="shared" si="9"/>
        <v>GG</v>
      </c>
      <c r="L33" s="342" t="str">
        <f t="shared" si="9"/>
        <v>CG,LG,SS</v>
      </c>
      <c r="M33" s="342"/>
      <c r="N33" s="342" t="str">
        <f t="shared" si="10"/>
        <v>C</v>
      </c>
      <c r="O33" s="342"/>
      <c r="P33" s="342" t="str">
        <f t="shared" si="2"/>
        <v>GG</v>
      </c>
      <c r="Q33" s="342" t="str">
        <f t="shared" si="2"/>
        <v>CG,LG,SS</v>
      </c>
      <c r="R33" s="342" t="s">
        <v>163</v>
      </c>
      <c r="S33" s="342"/>
      <c r="T33" s="342"/>
      <c r="U33" s="357">
        <f t="shared" si="3"/>
        <v>1</v>
      </c>
      <c r="V33" s="357">
        <f t="shared" si="4"/>
        <v>1</v>
      </c>
      <c r="W33" s="357"/>
      <c r="X33" s="358" t="s">
        <v>495</v>
      </c>
      <c r="Y33" s="310" t="e">
        <f>VLOOKUP($D33,#REF!,MATCH(Y$7,#REF!,0),0)</f>
        <v>#REF!</v>
      </c>
      <c r="Z33" s="310" t="e">
        <f>VLOOKUP($D33,#REF!,MATCH(Z$7,#REF!,0),0)</f>
        <v>#REF!</v>
      </c>
      <c r="AA33" s="310" t="e">
        <f>VLOOKUP($D33,#REF!,MATCH(AA$7,#REF!,0),0)</f>
        <v>#REF!</v>
      </c>
      <c r="AB33" s="360"/>
      <c r="AC33" s="311"/>
    </row>
    <row r="34" spans="1:29">
      <c r="A34" s="331" t="s">
        <v>139</v>
      </c>
      <c r="B34" s="332" t="s">
        <v>170</v>
      </c>
      <c r="C34" s="395"/>
      <c r="D34" s="396" t="s">
        <v>102</v>
      </c>
      <c r="E34" s="109" t="s">
        <v>102</v>
      </c>
      <c r="F34" s="341" t="s">
        <v>139</v>
      </c>
      <c r="G34" s="342" t="str">
        <f t="shared" si="0"/>
        <v>CG</v>
      </c>
      <c r="H34" s="342"/>
      <c r="I34" s="342" t="str">
        <f t="shared" si="1"/>
        <v>A</v>
      </c>
      <c r="J34" s="342"/>
      <c r="K34" s="342" t="s">
        <v>54</v>
      </c>
      <c r="L34" s="342" t="s">
        <v>54</v>
      </c>
      <c r="M34" s="342"/>
      <c r="N34" s="342" t="s">
        <v>54</v>
      </c>
      <c r="O34" s="342"/>
      <c r="P34" s="342" t="str">
        <f t="shared" si="2"/>
        <v>CG</v>
      </c>
      <c r="Q34" s="342" t="str">
        <f t="shared" si="2"/>
        <v>CG</v>
      </c>
      <c r="R34" s="342" t="s">
        <v>163</v>
      </c>
      <c r="S34" s="342"/>
      <c r="T34" s="342"/>
      <c r="U34" s="357">
        <f t="shared" si="3"/>
        <v>1</v>
      </c>
      <c r="V34" s="357">
        <f t="shared" si="4"/>
        <v>1</v>
      </c>
      <c r="W34" s="357"/>
      <c r="Y34" s="310" t="e">
        <f>VLOOKUP($D34,#REF!,MATCH(Y$7,#REF!,0),0)</f>
        <v>#REF!</v>
      </c>
      <c r="Z34" s="310" t="e">
        <f>VLOOKUP($D34,#REF!,MATCH(Z$7,#REF!,0),0)</f>
        <v>#REF!</v>
      </c>
      <c r="AA34" s="310" t="e">
        <f>VLOOKUP($D34,#REF!,MATCH(AA$7,#REF!,0),0)</f>
        <v>#REF!</v>
      </c>
      <c r="AB34" s="360"/>
    </row>
    <row r="35" spans="1:29">
      <c r="A35" s="331" t="s">
        <v>178</v>
      </c>
      <c r="B35" s="332" t="s">
        <v>140</v>
      </c>
      <c r="C35" s="395"/>
      <c r="D35" s="396" t="s">
        <v>128</v>
      </c>
      <c r="E35" s="109" t="s">
        <v>128</v>
      </c>
      <c r="F35" s="341" t="s">
        <v>141</v>
      </c>
      <c r="G35" s="342" t="str">
        <f t="shared" si="0"/>
        <v>CG,SG,LG</v>
      </c>
      <c r="H35" s="342"/>
      <c r="I35" s="342" t="str">
        <f t="shared" si="1"/>
        <v>C</v>
      </c>
      <c r="J35" s="342"/>
      <c r="K35" s="342" t="s">
        <v>54</v>
      </c>
      <c r="L35" s="342" t="s">
        <v>54</v>
      </c>
      <c r="M35" s="342"/>
      <c r="N35" s="342" t="s">
        <v>54</v>
      </c>
      <c r="O35" s="342"/>
      <c r="P35" s="342" t="str">
        <f t="shared" si="2"/>
        <v>GG</v>
      </c>
      <c r="Q35" s="342" t="str">
        <f t="shared" si="2"/>
        <v>CG,SG,LG</v>
      </c>
      <c r="R35" s="342" t="s">
        <v>167</v>
      </c>
      <c r="S35" s="342"/>
      <c r="T35" s="342"/>
      <c r="U35" s="357">
        <f t="shared" si="3"/>
        <v>1</v>
      </c>
      <c r="V35" s="357">
        <f t="shared" si="4"/>
        <v>1</v>
      </c>
      <c r="W35" s="357"/>
      <c r="X35" s="358" t="s">
        <v>495</v>
      </c>
      <c r="Y35" s="310" t="e">
        <f>VLOOKUP($D35,#REF!,MATCH(Y$7,#REF!,0),0)</f>
        <v>#REF!</v>
      </c>
      <c r="Z35" s="310" t="e">
        <f>VLOOKUP($D35,#REF!,MATCH(Z$7,#REF!,0),0)</f>
        <v>#REF!</v>
      </c>
      <c r="AA35" s="310" t="e">
        <f>VLOOKUP($D35,#REF!,MATCH(AA$7,#REF!,0),0)</f>
        <v>#REF!</v>
      </c>
      <c r="AB35" s="360"/>
    </row>
    <row r="36" spans="1:29">
      <c r="A36" s="331" t="s">
        <v>139</v>
      </c>
      <c r="B36" s="332" t="s">
        <v>140</v>
      </c>
      <c r="C36" s="395"/>
      <c r="D36" s="397" t="s">
        <v>103</v>
      </c>
      <c r="E36" s="109" t="s">
        <v>103</v>
      </c>
      <c r="F36" s="341" t="s">
        <v>139</v>
      </c>
      <c r="G36" s="342" t="str">
        <f t="shared" si="0"/>
        <v>CG</v>
      </c>
      <c r="H36" s="342"/>
      <c r="I36" s="342" t="str">
        <f t="shared" si="1"/>
        <v>C</v>
      </c>
      <c r="J36" s="342"/>
      <c r="K36" s="342" t="s">
        <v>54</v>
      </c>
      <c r="L36" s="342" t="s">
        <v>54</v>
      </c>
      <c r="M36" s="342"/>
      <c r="N36" s="342" t="s">
        <v>54</v>
      </c>
      <c r="O36" s="342"/>
      <c r="P36" s="342" t="str">
        <f t="shared" si="2"/>
        <v>CG</v>
      </c>
      <c r="Q36" s="342" t="str">
        <f t="shared" si="2"/>
        <v>CG</v>
      </c>
      <c r="R36" s="342" t="s">
        <v>165</v>
      </c>
      <c r="S36" s="342"/>
      <c r="T36" s="342"/>
      <c r="U36" s="357">
        <f t="shared" si="3"/>
        <v>1</v>
      </c>
      <c r="V36" s="357">
        <f t="shared" si="4"/>
        <v>1</v>
      </c>
      <c r="W36" s="357"/>
      <c r="Y36" s="310" t="e">
        <f>VLOOKUP($D36,#REF!,MATCH(Y$7,#REF!,0),0)</f>
        <v>#REF!</v>
      </c>
      <c r="Z36" s="310" t="e">
        <f>VLOOKUP($D36,#REF!,MATCH(Z$7,#REF!,0),0)</f>
        <v>#REF!</v>
      </c>
      <c r="AA36" s="310" t="e">
        <f>VLOOKUP($D36,#REF!,MATCH(AA$7,#REF!,0),0)</f>
        <v>#REF!</v>
      </c>
      <c r="AB36" s="360"/>
    </row>
    <row r="37" spans="1:29">
      <c r="A37" s="331" t="s">
        <v>177</v>
      </c>
      <c r="B37" s="332" t="s">
        <v>179</v>
      </c>
      <c r="C37" s="395"/>
      <c r="D37" s="396" t="s">
        <v>104</v>
      </c>
      <c r="E37" s="109" t="s">
        <v>104</v>
      </c>
      <c r="F37" s="341" t="s">
        <v>141</v>
      </c>
      <c r="G37" s="342" t="str">
        <f t="shared" si="0"/>
        <v>CG,LG</v>
      </c>
      <c r="H37" s="342"/>
      <c r="I37" s="342" t="str">
        <f t="shared" si="1"/>
        <v>Mixed</v>
      </c>
      <c r="J37" s="342"/>
      <c r="K37" s="342" t="s">
        <v>54</v>
      </c>
      <c r="L37" s="342" t="s">
        <v>54</v>
      </c>
      <c r="M37" s="342"/>
      <c r="N37" s="342" t="s">
        <v>54</v>
      </c>
      <c r="O37" s="342"/>
      <c r="P37" s="342" t="str">
        <f t="shared" si="2"/>
        <v>GG</v>
      </c>
      <c r="Q37" s="342" t="str">
        <f t="shared" si="2"/>
        <v>CG,LG</v>
      </c>
      <c r="R37" s="342" t="s">
        <v>163</v>
      </c>
      <c r="S37" s="342"/>
      <c r="T37" s="342"/>
      <c r="U37" s="357">
        <f t="shared" si="3"/>
        <v>1</v>
      </c>
      <c r="V37" s="357">
        <f t="shared" si="4"/>
        <v>1</v>
      </c>
      <c r="W37" s="358"/>
      <c r="X37" s="359" t="s">
        <v>495</v>
      </c>
      <c r="Y37" s="310" t="e">
        <f>VLOOKUP($D37,#REF!,MATCH(Y$7,#REF!,0),0)</f>
        <v>#REF!</v>
      </c>
      <c r="Z37" s="310" t="e">
        <f>VLOOKUP($D37,#REF!,MATCH(Z$7,#REF!,0),0)</f>
        <v>#REF!</v>
      </c>
      <c r="AA37" s="310" t="e">
        <f>VLOOKUP($D37,#REF!,MATCH(AA$7,#REF!,0),0)</f>
        <v>#REF!</v>
      </c>
      <c r="AB37" s="360"/>
    </row>
    <row r="38" spans="1:29">
      <c r="A38" s="331" t="s">
        <v>139</v>
      </c>
      <c r="B38" s="332" t="s">
        <v>140</v>
      </c>
      <c r="C38" s="161"/>
      <c r="D38" s="399" t="s">
        <v>129</v>
      </c>
      <c r="E38" s="109" t="s">
        <v>129</v>
      </c>
      <c r="F38" s="341" t="s">
        <v>139</v>
      </c>
      <c r="G38" s="342" t="str">
        <f t="shared" si="0"/>
        <v>CG</v>
      </c>
      <c r="H38" s="342"/>
      <c r="I38" s="342" t="s">
        <v>140</v>
      </c>
      <c r="J38" s="342"/>
      <c r="K38" s="342" t="s">
        <v>41</v>
      </c>
      <c r="L38" s="342" t="s">
        <v>41</v>
      </c>
      <c r="M38" s="342"/>
      <c r="N38" s="342" t="s">
        <v>41</v>
      </c>
      <c r="O38" s="342"/>
      <c r="P38" s="342" t="s">
        <v>142</v>
      </c>
      <c r="Q38" s="342" t="s">
        <v>1282</v>
      </c>
      <c r="R38" s="342" t="s">
        <v>163</v>
      </c>
      <c r="S38" s="342"/>
      <c r="T38" s="342"/>
      <c r="U38" s="357">
        <f t="shared" si="3"/>
        <v>1</v>
      </c>
      <c r="V38" s="357">
        <f t="shared" si="4"/>
        <v>1</v>
      </c>
      <c r="W38" s="358"/>
      <c r="X38" s="359"/>
      <c r="Y38" s="310" t="e">
        <f>VLOOKUP($D38,#REF!,MATCH(Y$7,#REF!,0),0)</f>
        <v>#REF!</v>
      </c>
      <c r="Z38" s="310" t="e">
        <f>VLOOKUP($D38,#REF!,MATCH(Z$7,#REF!,0),0)</f>
        <v>#REF!</v>
      </c>
      <c r="AA38" s="310" t="e">
        <f>VLOOKUP($D38,#REF!,MATCH(AA$7,#REF!,0),0)</f>
        <v>#REF!</v>
      </c>
      <c r="AB38" s="360"/>
    </row>
    <row r="39" spans="1:29">
      <c r="A39" s="331" t="s">
        <v>139</v>
      </c>
      <c r="B39" s="332" t="s">
        <v>179</v>
      </c>
      <c r="C39" s="395"/>
      <c r="D39" s="396" t="s">
        <v>105</v>
      </c>
      <c r="E39" s="109" t="s">
        <v>105</v>
      </c>
      <c r="F39" s="341" t="s">
        <v>139</v>
      </c>
      <c r="G39" s="342" t="str">
        <f t="shared" si="0"/>
        <v>CG</v>
      </c>
      <c r="H39" s="342"/>
      <c r="I39" s="342" t="str">
        <f t="shared" si="1"/>
        <v>Mixed</v>
      </c>
      <c r="J39" s="342"/>
      <c r="K39" s="342" t="s">
        <v>54</v>
      </c>
      <c r="L39" s="342" t="s">
        <v>54</v>
      </c>
      <c r="M39" s="342"/>
      <c r="N39" s="342" t="s">
        <v>54</v>
      </c>
      <c r="O39" s="342"/>
      <c r="P39" s="342" t="str">
        <f t="shared" si="2"/>
        <v>CG</v>
      </c>
      <c r="Q39" s="342" t="str">
        <f t="shared" si="2"/>
        <v>CG</v>
      </c>
      <c r="R39" s="342" t="s">
        <v>163</v>
      </c>
      <c r="S39" s="342"/>
      <c r="T39" s="342"/>
      <c r="U39" s="357">
        <f t="shared" si="3"/>
        <v>1</v>
      </c>
      <c r="V39" s="357">
        <f t="shared" si="4"/>
        <v>1</v>
      </c>
      <c r="W39" s="357"/>
      <c r="Y39" s="310" t="e">
        <f>VLOOKUP($D39,#REF!,MATCH(Y$7,#REF!,0),0)</f>
        <v>#REF!</v>
      </c>
      <c r="Z39" s="310" t="e">
        <f>VLOOKUP($D39,#REF!,MATCH(Z$7,#REF!,0),0)</f>
        <v>#REF!</v>
      </c>
      <c r="AA39" s="310" t="e">
        <f>VLOOKUP($D39,#REF!,MATCH(AA$7,#REF!,0),0)</f>
        <v>#REF!</v>
      </c>
      <c r="AB39" s="360"/>
    </row>
    <row r="40" spans="1:29">
      <c r="A40" s="331" t="s">
        <v>145</v>
      </c>
      <c r="B40" s="332" t="s">
        <v>140</v>
      </c>
      <c r="C40" s="395"/>
      <c r="D40" s="396" t="s">
        <v>130</v>
      </c>
      <c r="E40" s="109" t="s">
        <v>130</v>
      </c>
      <c r="F40" s="341" t="s">
        <v>141</v>
      </c>
      <c r="G40" s="342" t="str">
        <f t="shared" si="0"/>
        <v>CG,LG,SS</v>
      </c>
      <c r="H40" s="342"/>
      <c r="I40" s="342" t="str">
        <f t="shared" si="1"/>
        <v>C</v>
      </c>
      <c r="J40" s="342"/>
      <c r="K40" s="342" t="s">
        <v>54</v>
      </c>
      <c r="L40" s="342" t="s">
        <v>54</v>
      </c>
      <c r="M40" s="342"/>
      <c r="N40" s="342" t="s">
        <v>54</v>
      </c>
      <c r="O40" s="342"/>
      <c r="P40" s="342" t="str">
        <f t="shared" si="2"/>
        <v>GG</v>
      </c>
      <c r="Q40" s="342" t="str">
        <f t="shared" si="2"/>
        <v>CG,LG,SS</v>
      </c>
      <c r="R40" s="342" t="s">
        <v>163</v>
      </c>
      <c r="S40" s="342"/>
      <c r="T40" s="342"/>
      <c r="U40" s="357">
        <f t="shared" si="3"/>
        <v>1</v>
      </c>
      <c r="V40" s="357">
        <f t="shared" si="4"/>
        <v>1</v>
      </c>
      <c r="W40" s="357"/>
      <c r="Y40" s="310" t="e">
        <f>VLOOKUP($D40,#REF!,MATCH(Y$7,#REF!,0),0)</f>
        <v>#REF!</v>
      </c>
      <c r="Z40" s="310" t="e">
        <f>VLOOKUP($D40,#REF!,MATCH(Z$7,#REF!,0),0)</f>
        <v>#REF!</v>
      </c>
      <c r="AA40" s="310" t="e">
        <f>VLOOKUP($D40,#REF!,MATCH(AA$7,#REF!,0),0)</f>
        <v>#REF!</v>
      </c>
      <c r="AB40" s="360"/>
    </row>
    <row r="41" spans="1:29">
      <c r="A41" s="331" t="s">
        <v>177</v>
      </c>
      <c r="B41" s="332" t="s">
        <v>140</v>
      </c>
      <c r="C41" s="395"/>
      <c r="D41" s="396" t="s">
        <v>106</v>
      </c>
      <c r="E41" s="109" t="s">
        <v>106</v>
      </c>
      <c r="F41" s="341" t="s">
        <v>139</v>
      </c>
      <c r="G41" s="342" t="str">
        <f t="shared" si="0"/>
        <v>CG,LG</v>
      </c>
      <c r="H41" s="342"/>
      <c r="I41" s="342" t="str">
        <f t="shared" si="1"/>
        <v>C</v>
      </c>
      <c r="J41" s="342"/>
      <c r="K41" s="342" t="s">
        <v>54</v>
      </c>
      <c r="L41" s="342" t="s">
        <v>54</v>
      </c>
      <c r="M41" s="342"/>
      <c r="N41" s="342" t="s">
        <v>54</v>
      </c>
      <c r="O41" s="342"/>
      <c r="P41" s="342" t="str">
        <f t="shared" si="2"/>
        <v>CG</v>
      </c>
      <c r="Q41" s="342" t="str">
        <f t="shared" si="2"/>
        <v>CG,LG</v>
      </c>
      <c r="R41" s="342" t="s">
        <v>163</v>
      </c>
      <c r="S41" s="342"/>
      <c r="T41" s="342"/>
      <c r="U41" s="357">
        <f t="shared" si="3"/>
        <v>1</v>
      </c>
      <c r="V41" s="357">
        <f t="shared" si="4"/>
        <v>1</v>
      </c>
      <c r="W41" s="357"/>
      <c r="X41" s="358" t="s">
        <v>495</v>
      </c>
      <c r="Y41" s="310" t="e">
        <f>VLOOKUP($D41,#REF!,MATCH(Y$7,#REF!,0),0)</f>
        <v>#REF!</v>
      </c>
      <c r="Z41" s="310" t="e">
        <f>VLOOKUP($D41,#REF!,MATCH(Z$7,#REF!,0),0)</f>
        <v>#REF!</v>
      </c>
      <c r="AA41" s="310" t="e">
        <f>VLOOKUP($D41,#REF!,MATCH(AA$7,#REF!,0),0)</f>
        <v>#REF!</v>
      </c>
      <c r="AB41" s="360"/>
    </row>
    <row r="42" spans="1:29">
      <c r="A42" s="331" t="s">
        <v>139</v>
      </c>
      <c r="B42" s="332" t="s">
        <v>140</v>
      </c>
      <c r="C42" s="395"/>
      <c r="D42" s="396" t="s">
        <v>107</v>
      </c>
      <c r="E42" s="109" t="s">
        <v>107</v>
      </c>
      <c r="F42" s="341" t="s">
        <v>139</v>
      </c>
      <c r="G42" s="342" t="str">
        <f t="shared" si="0"/>
        <v>CG</v>
      </c>
      <c r="H42" s="342"/>
      <c r="I42" s="342" t="str">
        <f t="shared" si="1"/>
        <v>C</v>
      </c>
      <c r="J42" s="342"/>
      <c r="K42" s="342" t="s">
        <v>54</v>
      </c>
      <c r="L42" s="342" t="s">
        <v>54</v>
      </c>
      <c r="M42" s="342"/>
      <c r="N42" s="342" t="s">
        <v>54</v>
      </c>
      <c r="O42" s="342"/>
      <c r="P42" s="342" t="str">
        <f t="shared" si="2"/>
        <v>CG</v>
      </c>
      <c r="Q42" s="342" t="str">
        <f t="shared" si="2"/>
        <v>CG</v>
      </c>
      <c r="R42" s="342" t="s">
        <v>163</v>
      </c>
      <c r="S42" s="342"/>
      <c r="T42" s="342"/>
      <c r="U42" s="357">
        <f t="shared" si="3"/>
        <v>1</v>
      </c>
      <c r="V42" s="357">
        <f t="shared" si="4"/>
        <v>1</v>
      </c>
      <c r="W42" s="357"/>
      <c r="Y42" s="310" t="e">
        <f>VLOOKUP($D42,#REF!,MATCH(Y$7,#REF!,0),0)</f>
        <v>#REF!</v>
      </c>
      <c r="Z42" s="310" t="e">
        <f>VLOOKUP($D42,#REF!,MATCH(Z$7,#REF!,0),0)</f>
        <v>#REF!</v>
      </c>
      <c r="AA42" s="310" t="e">
        <f>VLOOKUP($D42,#REF!,MATCH(AA$7,#REF!,0),0)</f>
        <v>#REF!</v>
      </c>
      <c r="AB42" s="360"/>
    </row>
    <row r="43" spans="1:29">
      <c r="A43" s="331" t="s">
        <v>146</v>
      </c>
      <c r="B43" s="332" t="s">
        <v>140</v>
      </c>
      <c r="C43" s="395"/>
      <c r="D43" s="396" t="s">
        <v>108</v>
      </c>
      <c r="E43" s="109" t="s">
        <v>208</v>
      </c>
      <c r="F43" s="341" t="s">
        <v>141</v>
      </c>
      <c r="G43" s="342" t="str">
        <f t="shared" si="0"/>
        <v>CG,SG,LG,SS</v>
      </c>
      <c r="H43" s="342"/>
      <c r="I43" s="342" t="str">
        <f t="shared" si="1"/>
        <v>C</v>
      </c>
      <c r="J43" s="342"/>
      <c r="K43" s="342" t="s">
        <v>54</v>
      </c>
      <c r="L43" s="342" t="s">
        <v>54</v>
      </c>
      <c r="M43" s="342"/>
      <c r="N43" s="342" t="s">
        <v>54</v>
      </c>
      <c r="O43" s="342"/>
      <c r="P43" s="342" t="str">
        <f t="shared" si="2"/>
        <v>GG</v>
      </c>
      <c r="Q43" s="342" t="str">
        <f t="shared" si="2"/>
        <v>CG,SG,LG,SS</v>
      </c>
      <c r="R43" s="342" t="s">
        <v>163</v>
      </c>
      <c r="S43" s="342"/>
      <c r="T43" s="342"/>
      <c r="U43" s="357">
        <f t="shared" si="3"/>
        <v>1</v>
      </c>
      <c r="V43" s="357">
        <f t="shared" si="4"/>
        <v>1</v>
      </c>
      <c r="W43" s="357"/>
      <c r="X43" s="358" t="s">
        <v>495</v>
      </c>
      <c r="Y43" s="310" t="e">
        <f>VLOOKUP($D43,#REF!,MATCH(Y$7,#REF!,0),0)</f>
        <v>#REF!</v>
      </c>
      <c r="Z43" s="310" t="e">
        <f>VLOOKUP($D43,#REF!,MATCH(Z$7,#REF!,0),0)</f>
        <v>#REF!</v>
      </c>
      <c r="AA43" s="310" t="e">
        <f>VLOOKUP($D43,#REF!,MATCH(AA$7,#REF!,0),0)</f>
        <v>#REF!</v>
      </c>
      <c r="AB43" s="360"/>
    </row>
    <row r="44" spans="1:29">
      <c r="A44" s="331" t="s">
        <v>178</v>
      </c>
      <c r="B44" s="332" t="s">
        <v>140</v>
      </c>
      <c r="C44" s="395"/>
      <c r="D44" s="396" t="s">
        <v>131</v>
      </c>
      <c r="E44" s="109" t="s">
        <v>131</v>
      </c>
      <c r="F44" s="341" t="s">
        <v>141</v>
      </c>
      <c r="G44" s="342" t="str">
        <f t="shared" si="0"/>
        <v>CG,SG,LG</v>
      </c>
      <c r="H44" s="342"/>
      <c r="I44" s="342" t="str">
        <f t="shared" si="1"/>
        <v>C</v>
      </c>
      <c r="J44" s="342"/>
      <c r="K44" s="342" t="str">
        <f>F44</f>
        <v>GG</v>
      </c>
      <c r="L44" s="342" t="str">
        <f>G44</f>
        <v>CG,SG,LG</v>
      </c>
      <c r="M44" s="342"/>
      <c r="N44" s="342" t="str">
        <f>I44</f>
        <v>C</v>
      </c>
      <c r="O44" s="342"/>
      <c r="P44" s="342" t="str">
        <f t="shared" si="2"/>
        <v>GG</v>
      </c>
      <c r="Q44" s="342" t="str">
        <f t="shared" si="2"/>
        <v>CG,SG,LG</v>
      </c>
      <c r="R44" s="342" t="s">
        <v>163</v>
      </c>
      <c r="S44" s="342"/>
      <c r="T44" s="342"/>
      <c r="U44" s="357">
        <f t="shared" si="3"/>
        <v>1</v>
      </c>
      <c r="V44" s="357">
        <f t="shared" si="4"/>
        <v>1</v>
      </c>
      <c r="W44" s="357"/>
      <c r="X44" s="358" t="s">
        <v>495</v>
      </c>
      <c r="Y44" s="310" t="e">
        <f>VLOOKUP($D44,#REF!,MATCH(Y$7,#REF!,0),0)</f>
        <v>#REF!</v>
      </c>
      <c r="Z44" s="310" t="e">
        <f>VLOOKUP($D44,#REF!,MATCH(Z$7,#REF!,0),0)</f>
        <v>#REF!</v>
      </c>
      <c r="AA44" s="310" t="e">
        <f>VLOOKUP($D44,#REF!,MATCH(AA$7,#REF!,0),0)</f>
        <v>#REF!</v>
      </c>
      <c r="AB44" s="360"/>
    </row>
    <row r="45" spans="1:29">
      <c r="A45" s="331" t="s">
        <v>177</v>
      </c>
      <c r="B45" s="332" t="s">
        <v>140</v>
      </c>
      <c r="C45" s="161"/>
      <c r="D45" s="396" t="s">
        <v>110</v>
      </c>
      <c r="E45" s="109" t="s">
        <v>110</v>
      </c>
      <c r="F45" s="341" t="s">
        <v>141</v>
      </c>
      <c r="G45" s="342" t="str">
        <f t="shared" si="0"/>
        <v>CG,LG</v>
      </c>
      <c r="H45" s="342"/>
      <c r="I45" s="342" t="str">
        <f t="shared" si="1"/>
        <v>C</v>
      </c>
      <c r="J45" s="342"/>
      <c r="K45" s="342" t="s">
        <v>54</v>
      </c>
      <c r="L45" s="342" t="s">
        <v>54</v>
      </c>
      <c r="M45" s="342"/>
      <c r="N45" s="342" t="s">
        <v>54</v>
      </c>
      <c r="O45" s="342"/>
      <c r="P45" s="342" t="str">
        <f t="shared" si="2"/>
        <v>GG</v>
      </c>
      <c r="Q45" s="342" t="str">
        <f t="shared" si="2"/>
        <v>CG,LG</v>
      </c>
      <c r="R45" s="342" t="s">
        <v>163</v>
      </c>
      <c r="S45" s="342"/>
      <c r="T45" s="342"/>
      <c r="U45" s="357">
        <f t="shared" si="3"/>
        <v>1</v>
      </c>
      <c r="V45" s="357">
        <f t="shared" si="4"/>
        <v>1</v>
      </c>
      <c r="W45" s="357"/>
      <c r="Y45" s="310" t="e">
        <f>VLOOKUP($D45,#REF!,MATCH(Y$7,#REF!,0),0)</f>
        <v>#REF!</v>
      </c>
      <c r="Z45" s="310" t="e">
        <f>VLOOKUP($D45,#REF!,MATCH(Z$7,#REF!,0),0)</f>
        <v>#REF!</v>
      </c>
      <c r="AA45" s="310" t="e">
        <f>VLOOKUP($D45,#REF!,MATCH(AA$7,#REF!,0),0)</f>
        <v>#REF!</v>
      </c>
      <c r="AB45" s="360"/>
    </row>
    <row r="46" spans="1:29">
      <c r="A46" s="331" t="s">
        <v>139</v>
      </c>
      <c r="B46" s="332" t="s">
        <v>140</v>
      </c>
      <c r="C46" s="395"/>
      <c r="D46" s="396" t="s">
        <v>132</v>
      </c>
      <c r="E46" s="109" t="s">
        <v>132</v>
      </c>
      <c r="F46" s="341" t="s">
        <v>139</v>
      </c>
      <c r="G46" s="342" t="str">
        <f t="shared" si="0"/>
        <v>CG</v>
      </c>
      <c r="H46" s="342"/>
      <c r="I46" s="342" t="str">
        <f t="shared" si="1"/>
        <v>C</v>
      </c>
      <c r="J46" s="342"/>
      <c r="K46" s="342" t="s">
        <v>54</v>
      </c>
      <c r="L46" s="342" t="s">
        <v>54</v>
      </c>
      <c r="M46" s="342"/>
      <c r="N46" s="342" t="s">
        <v>54</v>
      </c>
      <c r="O46" s="342"/>
      <c r="P46" s="342" t="str">
        <f t="shared" si="2"/>
        <v>CG</v>
      </c>
      <c r="Q46" s="342" t="str">
        <f t="shared" si="2"/>
        <v>CG</v>
      </c>
      <c r="R46" s="342" t="s">
        <v>163</v>
      </c>
      <c r="S46" s="342"/>
      <c r="T46" s="342"/>
      <c r="U46" s="357">
        <f t="shared" si="3"/>
        <v>1</v>
      </c>
      <c r="V46" s="357">
        <f t="shared" si="4"/>
        <v>1</v>
      </c>
      <c r="W46" s="357"/>
      <c r="Y46" s="310" t="e">
        <f>VLOOKUP($D46,#REF!,MATCH(Y$7,#REF!,0),0)</f>
        <v>#REF!</v>
      </c>
      <c r="Z46" s="310" t="e">
        <f>VLOOKUP($D46,#REF!,MATCH(Z$7,#REF!,0),0)</f>
        <v>#REF!</v>
      </c>
      <c r="AA46" s="310" t="e">
        <f>VLOOKUP($D46,#REF!,MATCH(AA$7,#REF!,0),0)</f>
        <v>#REF!</v>
      </c>
      <c r="AB46" s="360"/>
    </row>
    <row r="47" spans="1:29">
      <c r="A47" s="331" t="s">
        <v>139</v>
      </c>
      <c r="B47" s="332" t="s">
        <v>140</v>
      </c>
      <c r="C47" s="395"/>
      <c r="D47" s="401" t="s">
        <v>133</v>
      </c>
      <c r="E47" s="163" t="s">
        <v>133</v>
      </c>
      <c r="F47" s="402" t="s">
        <v>139</v>
      </c>
      <c r="G47" s="352" t="str">
        <f t="shared" si="0"/>
        <v>CG</v>
      </c>
      <c r="H47" s="352"/>
      <c r="I47" s="352" t="str">
        <f t="shared" si="1"/>
        <v>C</v>
      </c>
      <c r="J47" s="352"/>
      <c r="K47" s="352" t="s">
        <v>54</v>
      </c>
      <c r="L47" s="352" t="s">
        <v>54</v>
      </c>
      <c r="M47" s="352"/>
      <c r="N47" s="352" t="s">
        <v>54</v>
      </c>
      <c r="O47" s="352"/>
      <c r="P47" s="352" t="str">
        <f t="shared" si="2"/>
        <v>CG</v>
      </c>
      <c r="Q47" s="352" t="str">
        <f t="shared" si="2"/>
        <v>CG</v>
      </c>
      <c r="R47" s="352" t="s">
        <v>167</v>
      </c>
      <c r="S47" s="352"/>
      <c r="T47" s="352"/>
      <c r="U47" s="357">
        <f t="shared" si="3"/>
        <v>1</v>
      </c>
      <c r="V47" s="357">
        <f t="shared" si="4"/>
        <v>1</v>
      </c>
      <c r="W47" s="357"/>
      <c r="Y47" s="310" t="e">
        <f>VLOOKUP($D47,#REF!,MATCH(Y$7,#REF!,0),0)</f>
        <v>#REF!</v>
      </c>
      <c r="Z47" s="310" t="e">
        <f>VLOOKUP($D47,#REF!,MATCH(Z$7,#REF!,0),0)</f>
        <v>#REF!</v>
      </c>
      <c r="AA47" s="310" t="e">
        <f>VLOOKUP($D47,#REF!,MATCH(AA$7,#REF!,0),0)</f>
        <v>#REF!</v>
      </c>
      <c r="AB47" s="360"/>
    </row>
    <row r="48" spans="1:29" ht="24.75" customHeight="1">
      <c r="E48" s="442" t="s">
        <v>1283</v>
      </c>
      <c r="F48" s="442"/>
      <c r="G48" s="442"/>
      <c r="H48" s="442"/>
      <c r="I48" s="442"/>
      <c r="J48" s="442"/>
      <c r="K48" s="442"/>
      <c r="L48" s="442"/>
      <c r="M48" s="442"/>
      <c r="N48" s="442"/>
      <c r="O48" s="442"/>
      <c r="P48" s="442"/>
      <c r="Q48" s="442"/>
      <c r="R48" s="442"/>
      <c r="S48" s="442"/>
      <c r="T48" s="176"/>
      <c r="U48" s="403"/>
      <c r="V48" s="403"/>
      <c r="W48" s="403"/>
      <c r="X48" s="404"/>
    </row>
    <row r="49" spans="2:20" ht="25.5" customHeight="1">
      <c r="E49" s="443" t="s">
        <v>1284</v>
      </c>
      <c r="F49" s="443"/>
      <c r="G49" s="443"/>
      <c r="H49" s="443"/>
      <c r="I49" s="443"/>
      <c r="J49" s="443"/>
      <c r="K49" s="443"/>
      <c r="L49" s="443"/>
      <c r="M49" s="443"/>
      <c r="N49" s="443"/>
      <c r="O49" s="443"/>
      <c r="P49" s="443"/>
      <c r="Q49" s="443"/>
      <c r="R49" s="443"/>
      <c r="S49" s="443"/>
      <c r="T49" s="175"/>
    </row>
    <row r="50" spans="2:20" ht="51.75" customHeight="1">
      <c r="E50" s="442" t="s">
        <v>433</v>
      </c>
      <c r="F50" s="442"/>
      <c r="G50" s="442"/>
      <c r="H50" s="442"/>
      <c r="I50" s="442"/>
      <c r="J50" s="442"/>
      <c r="K50" s="442"/>
      <c r="L50" s="442"/>
      <c r="M50" s="442"/>
      <c r="N50" s="442"/>
      <c r="O50" s="442"/>
      <c r="P50" s="442"/>
      <c r="Q50" s="442"/>
      <c r="R50" s="442"/>
      <c r="S50" s="175"/>
      <c r="T50" s="175"/>
    </row>
    <row r="51" spans="2:20" ht="12.75" customHeight="1">
      <c r="E51" s="405" t="s">
        <v>219</v>
      </c>
      <c r="F51" s="176"/>
      <c r="G51" s="176"/>
      <c r="H51" s="176"/>
      <c r="I51" s="176"/>
      <c r="J51" s="176"/>
      <c r="K51" s="176"/>
      <c r="L51" s="176"/>
      <c r="M51" s="176"/>
      <c r="N51" s="176"/>
      <c r="O51" s="176"/>
      <c r="P51" s="176"/>
      <c r="Q51" s="176"/>
      <c r="R51" s="176"/>
      <c r="S51" s="175"/>
      <c r="T51" s="175"/>
    </row>
    <row r="52" spans="2:20" ht="12" customHeight="1">
      <c r="E52" s="405" t="s">
        <v>304</v>
      </c>
      <c r="F52" s="341"/>
      <c r="G52" s="341"/>
      <c r="H52" s="341"/>
      <c r="I52" s="341"/>
      <c r="J52" s="341"/>
      <c r="K52" s="341"/>
      <c r="L52" s="341"/>
      <c r="M52" s="341"/>
      <c r="N52" s="341"/>
      <c r="O52" s="341"/>
      <c r="P52" s="341"/>
      <c r="Q52" s="341"/>
      <c r="R52" s="109"/>
      <c r="S52" s="134"/>
      <c r="T52" s="134"/>
    </row>
    <row r="53" spans="2:20">
      <c r="E53" s="405" t="s">
        <v>305</v>
      </c>
      <c r="F53" s="341"/>
      <c r="G53" s="341"/>
      <c r="H53" s="341"/>
      <c r="I53" s="341"/>
      <c r="J53" s="341"/>
      <c r="K53" s="341"/>
      <c r="L53" s="341"/>
      <c r="M53" s="341"/>
      <c r="N53" s="341"/>
      <c r="O53" s="341"/>
      <c r="P53" s="341"/>
      <c r="Q53" s="341"/>
      <c r="R53" s="109"/>
      <c r="S53" s="134"/>
      <c r="T53" s="134"/>
    </row>
    <row r="54" spans="2:20">
      <c r="B54" s="384"/>
      <c r="C54" s="384"/>
      <c r="E54" s="405" t="s">
        <v>306</v>
      </c>
      <c r="F54" s="389"/>
      <c r="G54" s="389"/>
      <c r="H54" s="389"/>
      <c r="I54" s="389"/>
      <c r="J54" s="389"/>
      <c r="K54" s="389"/>
      <c r="L54" s="389"/>
      <c r="M54" s="389"/>
      <c r="N54" s="389"/>
      <c r="O54" s="389"/>
      <c r="P54" s="389"/>
      <c r="Q54" s="389"/>
      <c r="R54" s="316"/>
      <c r="S54" s="406"/>
      <c r="T54" s="406"/>
    </row>
    <row r="55" spans="2:20">
      <c r="E55" s="316"/>
      <c r="F55" s="389"/>
      <c r="G55" s="389"/>
      <c r="H55" s="389"/>
      <c r="I55" s="389"/>
      <c r="J55" s="389"/>
      <c r="K55" s="389"/>
      <c r="L55" s="389"/>
      <c r="M55" s="389"/>
      <c r="N55" s="389"/>
      <c r="O55" s="389"/>
      <c r="P55" s="389"/>
      <c r="Q55" s="389"/>
      <c r="R55" s="316"/>
      <c r="S55" s="406"/>
    </row>
    <row r="56" spans="2:20">
      <c r="E56" s="109"/>
      <c r="F56" s="389"/>
      <c r="G56" s="389"/>
      <c r="H56" s="389"/>
      <c r="I56" s="389"/>
      <c r="J56" s="389"/>
      <c r="K56" s="389"/>
      <c r="L56" s="389"/>
      <c r="M56" s="389"/>
      <c r="N56" s="389"/>
      <c r="O56" s="389"/>
      <c r="P56" s="389"/>
      <c r="Q56" s="389"/>
      <c r="R56" s="316"/>
      <c r="S56" s="406"/>
    </row>
    <row r="57" spans="2:20">
      <c r="E57" s="316"/>
      <c r="F57" s="389"/>
      <c r="G57" s="389"/>
      <c r="H57" s="389"/>
      <c r="I57" s="389"/>
      <c r="J57" s="389"/>
      <c r="K57" s="389"/>
      <c r="L57" s="389"/>
      <c r="M57" s="389"/>
      <c r="N57" s="389"/>
      <c r="O57" s="389"/>
      <c r="P57" s="389"/>
      <c r="Q57" s="389"/>
      <c r="R57" s="316"/>
      <c r="S57" s="406"/>
    </row>
  </sheetData>
  <mergeCells count="16">
    <mergeCell ref="Y6:Z6"/>
    <mergeCell ref="E48:S48"/>
    <mergeCell ref="E49:S49"/>
    <mergeCell ref="E50:R50"/>
    <mergeCell ref="E3:S3"/>
    <mergeCell ref="E4:S4"/>
    <mergeCell ref="F5:I5"/>
    <mergeCell ref="K5:N5"/>
    <mergeCell ref="P5:S5"/>
    <mergeCell ref="F6:G6"/>
    <mergeCell ref="I6:I7"/>
    <mergeCell ref="K6:L6"/>
    <mergeCell ref="N6:N7"/>
    <mergeCell ref="P6:Q6"/>
    <mergeCell ref="R6:R7"/>
    <mergeCell ref="S6:S7"/>
  </mergeCells>
  <conditionalFormatting sqref="X9:X47">
    <cfRule type="containsText" dxfId="106" priority="4" operator="containsText" text="DESK">
      <formula>NOT(ISERROR(SEARCH("DESK",X9)))</formula>
    </cfRule>
  </conditionalFormatting>
  <conditionalFormatting sqref="F43:Q43 E8:T41 E42:Q42 E44:Q45 S42:T45 E46:T47">
    <cfRule type="expression" dxfId="105" priority="3">
      <formula>MOD(ROW(),2)=0</formula>
    </cfRule>
  </conditionalFormatting>
  <conditionalFormatting sqref="E43">
    <cfRule type="expression" dxfId="104" priority="2">
      <formula>MOD(ROW(),2)=0</formula>
    </cfRule>
  </conditionalFormatting>
  <conditionalFormatting sqref="R42:R45">
    <cfRule type="expression" dxfId="103" priority="1">
      <formula>MOD(ROW(),2)=0</formula>
    </cfRule>
  </conditionalFormatting>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FDFE7-B4FA-4F07-B315-EA727748158F}">
  <sheetPr>
    <tabColor theme="9" tint="-0.249977111117893"/>
    <pageSetUpPr fitToPage="1"/>
  </sheetPr>
  <dimension ref="B1:W81"/>
  <sheetViews>
    <sheetView showGridLines="0" zoomScaleNormal="100" workbookViewId="0">
      <pane xSplit="3" ySplit="4" topLeftCell="D44" activePane="bottomRight" state="frozen"/>
      <selection activeCell="P18" sqref="P18"/>
      <selection pane="topRight" activeCell="P18" sqref="P18"/>
      <selection pane="bottomLeft" activeCell="P18" sqref="P18"/>
      <selection pane="bottomRight" activeCell="J36" sqref="J36"/>
    </sheetView>
  </sheetViews>
  <sheetFormatPr defaultColWidth="9.1796875" defaultRowHeight="11.5" outlineLevelCol="1"/>
  <cols>
    <col min="1" max="1" width="6.7265625" style="101" customWidth="1"/>
    <col min="2" max="2" width="17.54296875" style="101" customWidth="1"/>
    <col min="3" max="3" width="2.7265625" style="101" hidden="1" customWidth="1" outlineLevel="1"/>
    <col min="4" max="4" width="8.7265625" style="102" customWidth="1" collapsed="1"/>
    <col min="5" max="14" width="8.7265625" style="102" customWidth="1"/>
    <col min="15" max="18" width="8.1796875" style="102" customWidth="1"/>
    <col min="19" max="19" width="9.1796875" style="101"/>
    <col min="20" max="20" width="0" style="101" hidden="1" customWidth="1"/>
    <col min="21" max="16384" width="9.1796875" style="101"/>
  </cols>
  <sheetData>
    <row r="1" spans="2:23" ht="14.5">
      <c r="T1" s="80"/>
      <c r="U1" s="80"/>
      <c r="V1" s="80"/>
      <c r="W1" s="80"/>
    </row>
    <row r="2" spans="2:23" ht="14.5" customHeight="1">
      <c r="B2" s="452" t="str">
        <f>"Table A1. Advanced Economies: General Government Overall Balance, "&amp;$D$4&amp;"–"&amp;RIGHT($R$4,2)</f>
        <v>Table A1. Advanced Economies: General Government Overall Balance, 2012–26</v>
      </c>
      <c r="C2" s="452"/>
      <c r="D2" s="452"/>
      <c r="E2" s="452"/>
      <c r="F2" s="452"/>
      <c r="G2" s="452"/>
      <c r="H2" s="452"/>
      <c r="I2" s="452"/>
      <c r="J2" s="452"/>
      <c r="K2" s="452"/>
      <c r="L2" s="452"/>
      <c r="M2" s="452"/>
      <c r="N2" s="452"/>
      <c r="O2" s="103"/>
      <c r="P2" s="103"/>
      <c r="Q2" s="103"/>
      <c r="R2" s="103"/>
      <c r="T2" s="80"/>
      <c r="U2" s="80"/>
      <c r="V2" s="80"/>
      <c r="W2" s="80"/>
    </row>
    <row r="3" spans="2:23" ht="15.5">
      <c r="B3" s="104" t="s">
        <v>152</v>
      </c>
      <c r="C3" s="105"/>
      <c r="D3" s="105"/>
      <c r="E3" s="105"/>
      <c r="F3" s="105"/>
      <c r="G3" s="105"/>
      <c r="H3" s="105"/>
      <c r="I3" s="105"/>
      <c r="J3" s="105"/>
      <c r="K3" s="105"/>
      <c r="L3" s="105"/>
      <c r="M3" s="105"/>
      <c r="N3" s="105"/>
      <c r="O3" s="105"/>
      <c r="P3" s="105"/>
      <c r="Q3" s="106"/>
      <c r="R3" s="106"/>
      <c r="T3" s="80"/>
      <c r="U3" s="80"/>
      <c r="V3" s="80"/>
      <c r="W3" s="80"/>
    </row>
    <row r="4" spans="2:23" ht="14.15" customHeight="1">
      <c r="B4" s="107"/>
      <c r="C4" s="107"/>
      <c r="D4" s="108">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c r="T4" s="80"/>
      <c r="U4" s="80"/>
      <c r="V4" s="80"/>
      <c r="W4" s="80"/>
    </row>
    <row r="5" spans="2:23" ht="14.15" customHeight="1">
      <c r="B5" s="111" t="s">
        <v>81</v>
      </c>
      <c r="C5" s="112" t="s">
        <v>153</v>
      </c>
      <c r="D5" s="113">
        <v>-5.4670613345204995</v>
      </c>
      <c r="E5" s="113">
        <v>-3.6882487819813656</v>
      </c>
      <c r="F5" s="113">
        <v>-3.1025489786278233</v>
      </c>
      <c r="G5" s="113">
        <v>-2.5998064560510583</v>
      </c>
      <c r="H5" s="113">
        <v>-2.6612282825858382</v>
      </c>
      <c r="I5" s="113">
        <v>-2.3911695898351928</v>
      </c>
      <c r="J5" s="113">
        <v>-2.4948137326886757</v>
      </c>
      <c r="K5" s="113">
        <v>-2.9545975321946001</v>
      </c>
      <c r="L5" s="113">
        <v>-10.793112398155841</v>
      </c>
      <c r="M5" s="113">
        <v>-8.8003110487208023</v>
      </c>
      <c r="N5" s="113">
        <v>-4.8035365062457345</v>
      </c>
      <c r="O5" s="113">
        <v>-3.5827036321508894</v>
      </c>
      <c r="P5" s="113">
        <v>-3.1617156602574208</v>
      </c>
      <c r="Q5" s="113">
        <v>-3.0758855271238028</v>
      </c>
      <c r="R5" s="113">
        <v>-3.0251488562198894</v>
      </c>
      <c r="T5" s="80"/>
      <c r="U5" s="80"/>
      <c r="V5" s="80"/>
      <c r="W5" s="80"/>
    </row>
    <row r="6" spans="2:23" ht="14.15" customHeight="1">
      <c r="B6" s="114" t="s">
        <v>39</v>
      </c>
      <c r="C6" s="112" t="s">
        <v>39</v>
      </c>
      <c r="D6" s="113">
        <v>-3.7204293769701602</v>
      </c>
      <c r="E6" s="113">
        <v>-3.0212521082521873</v>
      </c>
      <c r="F6" s="113">
        <v>-2.4667293382913527</v>
      </c>
      <c r="G6" s="113">
        <v>-1.9818960304254267</v>
      </c>
      <c r="H6" s="113">
        <v>-1.4750379040173229</v>
      </c>
      <c r="I6" s="113">
        <v>-0.92567899727498593</v>
      </c>
      <c r="J6" s="113">
        <v>-0.45854363212451693</v>
      </c>
      <c r="K6" s="113">
        <v>-0.62929412578438104</v>
      </c>
      <c r="L6" s="113">
        <v>-7.2019184250605663</v>
      </c>
      <c r="M6" s="113">
        <v>-7.671777637295575</v>
      </c>
      <c r="N6" s="113">
        <v>-3.3790778131565391</v>
      </c>
      <c r="O6" s="113">
        <v>-2.3536129449214709</v>
      </c>
      <c r="P6" s="113">
        <v>-1.9755094651670728</v>
      </c>
      <c r="Q6" s="113">
        <v>-1.6858201641042132</v>
      </c>
      <c r="R6" s="113">
        <v>-1.6184099516370214</v>
      </c>
      <c r="T6" s="80"/>
      <c r="U6" s="80"/>
      <c r="V6" s="80"/>
      <c r="W6" s="80"/>
    </row>
    <row r="7" spans="2:23" ht="14.15" customHeight="1">
      <c r="B7" s="114" t="s">
        <v>113</v>
      </c>
      <c r="C7" s="114" t="s">
        <v>435</v>
      </c>
      <c r="D7" s="113">
        <v>-6.4519781104512752</v>
      </c>
      <c r="E7" s="113">
        <v>-4.3326297338454749</v>
      </c>
      <c r="F7" s="113">
        <v>-3.6383389311787355</v>
      </c>
      <c r="G7" s="113">
        <v>-3.0353952852970512</v>
      </c>
      <c r="H7" s="113">
        <v>-3.337801171738934</v>
      </c>
      <c r="I7" s="113">
        <v>-3.2617862483122537</v>
      </c>
      <c r="J7" s="113">
        <v>-3.4466622257319806</v>
      </c>
      <c r="K7" s="113">
        <v>-3.7726075805358534</v>
      </c>
      <c r="L7" s="113">
        <v>-12.231835216270834</v>
      </c>
      <c r="M7" s="113">
        <v>-9.9670940743853542</v>
      </c>
      <c r="N7" s="113">
        <v>-5.4411911562161075</v>
      </c>
      <c r="O7" s="113">
        <v>-4.114402434434667</v>
      </c>
      <c r="P7" s="113">
        <v>-3.6894414208931394</v>
      </c>
      <c r="Q7" s="113">
        <v>-3.6437802251168629</v>
      </c>
      <c r="R7" s="113">
        <v>-3.6266836439879149</v>
      </c>
      <c r="T7" s="80"/>
      <c r="U7" s="80"/>
      <c r="V7" s="80"/>
      <c r="W7" s="80"/>
    </row>
    <row r="8" spans="2:23" ht="14.15" customHeight="1">
      <c r="B8" s="114" t="s">
        <v>114</v>
      </c>
      <c r="C8" s="115" t="s">
        <v>436</v>
      </c>
      <c r="D8" s="113">
        <v>-6.0655091420950145</v>
      </c>
      <c r="E8" s="113">
        <v>-4.0949286754008591</v>
      </c>
      <c r="F8" s="113">
        <v>-3.4585524093602911</v>
      </c>
      <c r="G8" s="113">
        <v>-2.887971369147516</v>
      </c>
      <c r="H8" s="113">
        <v>-3.1135198339499115</v>
      </c>
      <c r="I8" s="113">
        <v>-2.986861949862011</v>
      </c>
      <c r="J8" s="113">
        <v>-3.1268101958302923</v>
      </c>
      <c r="K8" s="113">
        <v>-3.6316836081481454</v>
      </c>
      <c r="L8" s="113">
        <v>-11.724609551998677</v>
      </c>
      <c r="M8" s="113">
        <v>-9.6346065639385916</v>
      </c>
      <c r="N8" s="113">
        <v>-5.3510127833007157</v>
      </c>
      <c r="O8" s="113">
        <v>-4.030452756130944</v>
      </c>
      <c r="P8" s="113">
        <v>-3.6048961844769765</v>
      </c>
      <c r="Q8" s="113">
        <v>-3.5413305577257268</v>
      </c>
      <c r="R8" s="113">
        <v>-3.5057829452440998</v>
      </c>
      <c r="T8" s="80"/>
      <c r="U8" s="80"/>
      <c r="V8" s="80"/>
      <c r="W8" s="80"/>
    </row>
    <row r="9" spans="2:23" ht="16.5" customHeight="1">
      <c r="B9" s="109" t="s">
        <v>1</v>
      </c>
      <c r="C9" s="109" t="s">
        <v>1</v>
      </c>
      <c r="D9" s="110">
        <v>-3.5105922358805395</v>
      </c>
      <c r="E9" s="110">
        <v>-2.8124005456872783</v>
      </c>
      <c r="F9" s="110">
        <v>-2.9170437237569815</v>
      </c>
      <c r="G9" s="110">
        <v>-2.7844228348880229</v>
      </c>
      <c r="H9" s="110">
        <v>-2.4175871304852565</v>
      </c>
      <c r="I9" s="110">
        <v>-1.7141387873131644</v>
      </c>
      <c r="J9" s="110">
        <v>-1.2551884967375311</v>
      </c>
      <c r="K9" s="110">
        <v>-4.3613095666211157</v>
      </c>
      <c r="L9" s="110">
        <v>-8.7330591759136968</v>
      </c>
      <c r="M9" s="110">
        <v>-8.4634154151338699</v>
      </c>
      <c r="N9" s="110">
        <v>-5.8379373267005743</v>
      </c>
      <c r="O9" s="110">
        <v>-3.6568723984121134</v>
      </c>
      <c r="P9" s="110">
        <v>-2.9464625170679737</v>
      </c>
      <c r="Q9" s="110">
        <v>-2.480861163942651</v>
      </c>
      <c r="R9" s="110">
        <v>-2.0383196773558541</v>
      </c>
      <c r="T9" s="80"/>
      <c r="U9" s="80"/>
      <c r="V9" s="80"/>
      <c r="W9" s="80"/>
    </row>
    <row r="10" spans="2:23" ht="13.5" customHeight="1">
      <c r="B10" s="109" t="s">
        <v>2</v>
      </c>
      <c r="C10" s="109" t="s">
        <v>2</v>
      </c>
      <c r="D10" s="110">
        <v>-2.1890544921734638</v>
      </c>
      <c r="E10" s="110">
        <v>-1.9500775214858934</v>
      </c>
      <c r="F10" s="110">
        <v>-2.7291419590383921</v>
      </c>
      <c r="G10" s="110">
        <v>-1.0462419971806955</v>
      </c>
      <c r="H10" s="110">
        <v>-1.5345912848694667</v>
      </c>
      <c r="I10" s="110">
        <v>-0.81616399854606003</v>
      </c>
      <c r="J10" s="110">
        <v>0.17010892686719145</v>
      </c>
      <c r="K10" s="110">
        <v>0.60981169663163382</v>
      </c>
      <c r="L10" s="110">
        <v>-8.7718408210285723</v>
      </c>
      <c r="M10" s="110">
        <v>-5.7875221150070182</v>
      </c>
      <c r="N10" s="110">
        <v>-2.9439908538321125</v>
      </c>
      <c r="O10" s="110">
        <v>-1.7774398510824827</v>
      </c>
      <c r="P10" s="110">
        <v>-0.86224387181069018</v>
      </c>
      <c r="Q10" s="110">
        <v>-1.0271231957598406</v>
      </c>
      <c r="R10" s="110">
        <v>-1.0482275077536951</v>
      </c>
      <c r="T10" s="80"/>
      <c r="U10" s="80"/>
      <c r="V10" s="80"/>
      <c r="W10" s="80"/>
    </row>
    <row r="11" spans="2:23" ht="13.5" customHeight="1">
      <c r="B11" s="109" t="s">
        <v>3</v>
      </c>
      <c r="C11" s="109" t="s">
        <v>3</v>
      </c>
      <c r="D11" s="110">
        <v>-4.318508448242377</v>
      </c>
      <c r="E11" s="110">
        <v>-3.1293015679087768</v>
      </c>
      <c r="F11" s="110">
        <v>-3.0555527984833897</v>
      </c>
      <c r="G11" s="110">
        <v>-2.4136433230462058</v>
      </c>
      <c r="H11" s="110">
        <v>-2.3631375193275748</v>
      </c>
      <c r="I11" s="110">
        <v>-0.68336142006516121</v>
      </c>
      <c r="J11" s="110">
        <v>-0.8219258422573148</v>
      </c>
      <c r="K11" s="110">
        <v>-1.9058955416580068</v>
      </c>
      <c r="L11" s="110">
        <v>-9.379378824718458</v>
      </c>
      <c r="M11" s="110">
        <v>-7.0350834285200659</v>
      </c>
      <c r="N11" s="110">
        <v>-4.4053196772657808</v>
      </c>
      <c r="O11" s="110">
        <v>-4.5885547269159979</v>
      </c>
      <c r="P11" s="110">
        <v>-4.8024485980004172</v>
      </c>
      <c r="Q11" s="110">
        <v>-4.8325658872972275</v>
      </c>
      <c r="R11" s="110">
        <v>-5.0304049494233949</v>
      </c>
      <c r="T11" s="80"/>
      <c r="U11" s="80"/>
      <c r="V11" s="80"/>
      <c r="W11" s="80"/>
    </row>
    <row r="12" spans="2:23" ht="13.5" customHeight="1">
      <c r="B12" s="109" t="s">
        <v>4</v>
      </c>
      <c r="C12" s="109" t="s">
        <v>4</v>
      </c>
      <c r="D12" s="110">
        <v>-2.5245170071601319</v>
      </c>
      <c r="E12" s="110">
        <v>-1.4947059976964086</v>
      </c>
      <c r="F12" s="110">
        <v>0.17489616010442638</v>
      </c>
      <c r="G12" s="110">
        <v>-6.1845591002194993E-2</v>
      </c>
      <c r="H12" s="110">
        <v>-0.45316422574776544</v>
      </c>
      <c r="I12" s="110">
        <v>-0.11244295517090443</v>
      </c>
      <c r="J12" s="110">
        <v>0.27568520165222882</v>
      </c>
      <c r="K12" s="110">
        <v>0.53896807564075488</v>
      </c>
      <c r="L12" s="110">
        <v>-10.879062816765348</v>
      </c>
      <c r="M12" s="110">
        <v>-7.4891378583377213</v>
      </c>
      <c r="N12" s="110">
        <v>-2.2114652444697653</v>
      </c>
      <c r="O12" s="110">
        <v>-0.47764331381813668</v>
      </c>
      <c r="P12" s="110">
        <v>-0.10986297946651892</v>
      </c>
      <c r="Q12" s="110">
        <v>0.19131885521083272</v>
      </c>
      <c r="R12" s="110">
        <v>0.41401418748944779</v>
      </c>
      <c r="T12" s="80"/>
      <c r="U12" s="80"/>
      <c r="V12" s="80"/>
      <c r="W12" s="80"/>
    </row>
    <row r="13" spans="2:23" ht="13.5" customHeight="1">
      <c r="B13" s="109" t="s">
        <v>192</v>
      </c>
      <c r="C13" s="109" t="s">
        <v>82</v>
      </c>
      <c r="D13" s="110">
        <v>-5.5661862288200981</v>
      </c>
      <c r="E13" s="110">
        <v>-5.1725479299805501</v>
      </c>
      <c r="F13" s="110">
        <v>-0.23407648793473396</v>
      </c>
      <c r="G13" s="110">
        <v>0.18564287232020041</v>
      </c>
      <c r="H13" s="110">
        <v>0.2440660774566413</v>
      </c>
      <c r="I13" s="110">
        <v>2.0005069607701826</v>
      </c>
      <c r="J13" s="110">
        <v>-3.4587497550460511</v>
      </c>
      <c r="K13" s="110">
        <v>1.4640756311947269</v>
      </c>
      <c r="L13" s="110">
        <v>-5.7253355213596473</v>
      </c>
      <c r="M13" s="110">
        <v>-5.1162755482540039</v>
      </c>
      <c r="N13" s="110">
        <v>-1.4345467315433176</v>
      </c>
      <c r="O13" s="110">
        <v>-0.68107824387708904</v>
      </c>
      <c r="P13" s="110">
        <v>3.670745405128982E-2</v>
      </c>
      <c r="Q13" s="110">
        <v>0.69445609097544769</v>
      </c>
      <c r="R13" s="110">
        <v>1.0034309281197284</v>
      </c>
      <c r="T13" s="80"/>
      <c r="U13" s="80"/>
      <c r="V13" s="80"/>
      <c r="W13" s="80"/>
    </row>
    <row r="14" spans="2:23" ht="13.5" customHeight="1">
      <c r="B14" s="109" t="s">
        <v>5</v>
      </c>
      <c r="C14" s="109" t="s">
        <v>5</v>
      </c>
      <c r="D14" s="110">
        <v>-3.8971002555202952</v>
      </c>
      <c r="E14" s="110">
        <v>-1.283886713634776</v>
      </c>
      <c r="F14" s="110">
        <v>-2.0754914093395733</v>
      </c>
      <c r="G14" s="110">
        <v>-0.64381765122764023</v>
      </c>
      <c r="H14" s="110">
        <v>0.71177619253209334</v>
      </c>
      <c r="I14" s="110">
        <v>1.5014059599553333</v>
      </c>
      <c r="J14" s="110">
        <v>0.91295856582616497</v>
      </c>
      <c r="K14" s="110">
        <v>0.30842705827007288</v>
      </c>
      <c r="L14" s="110">
        <v>-6.1101674333840883</v>
      </c>
      <c r="M14" s="110">
        <v>-8.0299672887473612</v>
      </c>
      <c r="N14" s="110">
        <v>-5.4662211013906337</v>
      </c>
      <c r="O14" s="110">
        <v>-4.7954887198811784</v>
      </c>
      <c r="P14" s="110">
        <v>-4.0975771166341923</v>
      </c>
      <c r="Q14" s="110">
        <v>-3.4507244261462366</v>
      </c>
      <c r="R14" s="110">
        <v>-3.0236637215021909</v>
      </c>
      <c r="T14" s="80"/>
      <c r="U14" s="80"/>
      <c r="V14" s="80"/>
      <c r="W14" s="80"/>
    </row>
    <row r="15" spans="2:23" ht="13.5" customHeight="1">
      <c r="B15" s="109" t="s">
        <v>6</v>
      </c>
      <c r="C15" s="109" t="s">
        <v>6</v>
      </c>
      <c r="D15" s="110">
        <v>-3.4904448649658413</v>
      </c>
      <c r="E15" s="110">
        <v>-1.2356472093516169</v>
      </c>
      <c r="F15" s="110">
        <v>1.1444276473690986</v>
      </c>
      <c r="G15" s="110">
        <v>-1.3295808787854384</v>
      </c>
      <c r="H15" s="110">
        <v>-0.10598683277279868</v>
      </c>
      <c r="I15" s="110">
        <v>1.7862614913176711</v>
      </c>
      <c r="J15" s="110">
        <v>0.76043518105546715</v>
      </c>
      <c r="K15" s="110">
        <v>4.0639039327156281</v>
      </c>
      <c r="L15" s="110">
        <v>-0.6012720851696951</v>
      </c>
      <c r="M15" s="110">
        <v>-1.8813837180723998</v>
      </c>
      <c r="N15" s="110">
        <v>6.5068136347566183E-2</v>
      </c>
      <c r="O15" s="110">
        <v>-0.39417263499647132</v>
      </c>
      <c r="P15" s="110">
        <v>-0.33415314659244949</v>
      </c>
      <c r="Q15" s="110">
        <v>-0.22136046072962715</v>
      </c>
      <c r="R15" s="110">
        <v>8.8424700208792652E-3</v>
      </c>
      <c r="T15" s="80"/>
      <c r="U15" s="80"/>
      <c r="V15" s="80"/>
      <c r="W15" s="80"/>
    </row>
    <row r="16" spans="2:23" ht="13.5" customHeight="1">
      <c r="B16" s="109" t="s">
        <v>7</v>
      </c>
      <c r="C16" s="109" t="s">
        <v>7</v>
      </c>
      <c r="D16" s="110">
        <v>-0.28711798886959589</v>
      </c>
      <c r="E16" s="110">
        <v>0.1806114819166634</v>
      </c>
      <c r="F16" s="110">
        <v>0.70690878945423108</v>
      </c>
      <c r="G16" s="110">
        <v>0.14381677028718887</v>
      </c>
      <c r="H16" s="110">
        <v>-0.41213344736733204</v>
      </c>
      <c r="I16" s="110">
        <v>-0.71920966298461464</v>
      </c>
      <c r="J16" s="110">
        <v>-0.50560321454135304</v>
      </c>
      <c r="K16" s="110">
        <v>0.5192214562879589</v>
      </c>
      <c r="L16" s="110">
        <v>-4.8636569985227984</v>
      </c>
      <c r="M16" s="110">
        <v>-2.9303924908333454</v>
      </c>
      <c r="N16" s="110">
        <v>-2.3999999999764561</v>
      </c>
      <c r="O16" s="110">
        <v>-1.6999999999074169</v>
      </c>
      <c r="P16" s="110">
        <v>-1.0007337316506311</v>
      </c>
      <c r="Q16" s="110">
        <v>-0.28086533705951544</v>
      </c>
      <c r="R16" s="110">
        <v>0.28524708920979658</v>
      </c>
      <c r="T16" s="80"/>
      <c r="U16" s="80"/>
      <c r="V16" s="80"/>
      <c r="W16" s="80"/>
    </row>
    <row r="17" spans="2:23" ht="13.5" customHeight="1">
      <c r="B17" s="109" t="s">
        <v>8</v>
      </c>
      <c r="C17" s="109" t="s">
        <v>8</v>
      </c>
      <c r="D17" s="110">
        <v>-2.1598014295875885</v>
      </c>
      <c r="E17" s="110">
        <v>-2.5249484879185204</v>
      </c>
      <c r="F17" s="110">
        <v>-2.9874768604668023</v>
      </c>
      <c r="G17" s="110">
        <v>-2.4254322681363387</v>
      </c>
      <c r="H17" s="110">
        <v>-1.6982502597486187</v>
      </c>
      <c r="I17" s="110">
        <v>-0.65399622626501874</v>
      </c>
      <c r="J17" s="110">
        <v>-0.85322185481522084</v>
      </c>
      <c r="K17" s="110">
        <v>-0.99668050829456423</v>
      </c>
      <c r="L17" s="110">
        <v>-5.4719122055311864</v>
      </c>
      <c r="M17" s="110">
        <v>-4.5912650738340481</v>
      </c>
      <c r="N17" s="110">
        <v>-2.5748704901934922</v>
      </c>
      <c r="O17" s="110">
        <v>-1.8577062757706388</v>
      </c>
      <c r="P17" s="110">
        <v>-1.7510376014582447</v>
      </c>
      <c r="Q17" s="110">
        <v>-1.7204452898991234</v>
      </c>
      <c r="R17" s="110">
        <v>-1.5631836544623106</v>
      </c>
      <c r="T17" s="80"/>
      <c r="U17" s="80"/>
      <c r="V17" s="80"/>
      <c r="W17" s="80"/>
    </row>
    <row r="18" spans="2:23" ht="13.5" customHeight="1">
      <c r="B18" s="109" t="s">
        <v>9</v>
      </c>
      <c r="C18" s="109" t="s">
        <v>9</v>
      </c>
      <c r="D18" s="110">
        <v>-4.9809843336186637</v>
      </c>
      <c r="E18" s="110">
        <v>-4.0840945234459465</v>
      </c>
      <c r="F18" s="110">
        <v>-3.9046593464867088</v>
      </c>
      <c r="G18" s="110">
        <v>-3.6251746699465799</v>
      </c>
      <c r="H18" s="110">
        <v>-3.6372563983547948</v>
      </c>
      <c r="I18" s="110">
        <v>-2.9584170931926197</v>
      </c>
      <c r="J18" s="110">
        <v>-2.2889545408000487</v>
      </c>
      <c r="K18" s="110">
        <v>-3.0646507783158676</v>
      </c>
      <c r="L18" s="110">
        <v>-9.2059439132209508</v>
      </c>
      <c r="M18" s="110">
        <v>-8.9311018446024288</v>
      </c>
      <c r="N18" s="110">
        <v>-4.7285622652282262</v>
      </c>
      <c r="O18" s="110">
        <v>-3.9128697295864856</v>
      </c>
      <c r="P18" s="110">
        <v>-3.6221108545911327</v>
      </c>
      <c r="Q18" s="110">
        <v>-3.4333053690605388</v>
      </c>
      <c r="R18" s="110">
        <v>-3.4323151896647213</v>
      </c>
      <c r="T18" s="80"/>
      <c r="U18" s="80"/>
      <c r="V18" s="80"/>
      <c r="W18" s="80"/>
    </row>
    <row r="19" spans="2:23" ht="13.5" customHeight="1">
      <c r="B19" s="109" t="s">
        <v>10</v>
      </c>
      <c r="C19" s="109" t="s">
        <v>10</v>
      </c>
      <c r="D19" s="110">
        <v>9.324994262942983E-3</v>
      </c>
      <c r="E19" s="110">
        <v>3.998079214612197E-2</v>
      </c>
      <c r="F19" s="110">
        <v>0.57955271347222648</v>
      </c>
      <c r="G19" s="110">
        <v>0.96055092558935684</v>
      </c>
      <c r="H19" s="110">
        <v>1.1603514167044158</v>
      </c>
      <c r="I19" s="110">
        <v>1.3360839383440051</v>
      </c>
      <c r="J19" s="110">
        <v>1.913321812664422</v>
      </c>
      <c r="K19" s="110">
        <v>1.4711733628917327</v>
      </c>
      <c r="L19" s="110">
        <v>-4.3130931594388811</v>
      </c>
      <c r="M19" s="110">
        <v>-6.8410234189280095</v>
      </c>
      <c r="N19" s="110">
        <v>-1.7727124063684152</v>
      </c>
      <c r="O19" s="110">
        <v>-0.36338183229869925</v>
      </c>
      <c r="P19" s="110">
        <v>-1.0707919556430492E-2</v>
      </c>
      <c r="Q19" s="110">
        <v>0.51075049284528873</v>
      </c>
      <c r="R19" s="110">
        <v>0.51211345359792204</v>
      </c>
      <c r="T19" s="80"/>
      <c r="U19" s="80"/>
      <c r="V19" s="80"/>
      <c r="W19" s="80"/>
    </row>
    <row r="20" spans="2:23" ht="13.5" customHeight="1">
      <c r="B20" s="109" t="s">
        <v>11</v>
      </c>
      <c r="C20" s="109" t="s">
        <v>11</v>
      </c>
      <c r="D20" s="110">
        <v>-6.7472092319615262</v>
      </c>
      <c r="E20" s="110">
        <v>-3.7825138072332085</v>
      </c>
      <c r="F20" s="110">
        <v>-4.1397470524220603</v>
      </c>
      <c r="G20" s="110">
        <v>-3.0197035943444437</v>
      </c>
      <c r="H20" s="110">
        <v>0.31259867594712637</v>
      </c>
      <c r="I20" s="110">
        <v>0.90911303643763408</v>
      </c>
      <c r="J20" s="110">
        <v>0.80566637177496991</v>
      </c>
      <c r="K20" s="110">
        <v>0.22626531380000328</v>
      </c>
      <c r="L20" s="110">
        <v>-10.510764035457999</v>
      </c>
      <c r="M20" s="110">
        <v>-10.245382364147268</v>
      </c>
      <c r="N20" s="110">
        <v>-4.2901286626706057</v>
      </c>
      <c r="O20" s="110">
        <v>-2.788364260855773</v>
      </c>
      <c r="P20" s="110">
        <v>-2.3957386834892787</v>
      </c>
      <c r="Q20" s="110">
        <v>-1.9557917312491315</v>
      </c>
      <c r="R20" s="110">
        <v>-1.5609697902822988</v>
      </c>
      <c r="T20" s="80"/>
      <c r="U20" s="80"/>
      <c r="V20" s="80"/>
      <c r="W20" s="80"/>
    </row>
    <row r="21" spans="2:23" ht="13.5" customHeight="1">
      <c r="B21" s="109" t="s">
        <v>83</v>
      </c>
      <c r="C21" s="109" t="s">
        <v>83</v>
      </c>
      <c r="D21" s="110">
        <v>3.142953849652625</v>
      </c>
      <c r="E21" s="110">
        <v>1.0075586014311526</v>
      </c>
      <c r="F21" s="110">
        <v>3.5920545439344189</v>
      </c>
      <c r="G21" s="110">
        <v>0.59504911328387389</v>
      </c>
      <c r="H21" s="110">
        <v>4.3877309959061082</v>
      </c>
      <c r="I21" s="110">
        <v>5.4930330747017777</v>
      </c>
      <c r="J21" s="110">
        <v>2.3501491388571587</v>
      </c>
      <c r="K21" s="110">
        <v>-0.58269903582828531</v>
      </c>
      <c r="L21" s="110">
        <v>-9.1851300880152813</v>
      </c>
      <c r="M21" s="110">
        <v>-3.6680223428995351</v>
      </c>
      <c r="N21" s="110">
        <v>-1.9386224229284279</v>
      </c>
      <c r="O21" s="110">
        <v>-1.4056308134586359</v>
      </c>
      <c r="P21" s="110">
        <v>-1.0701768242171454</v>
      </c>
      <c r="Q21" s="110">
        <v>-0.68755869467720898</v>
      </c>
      <c r="R21" s="110">
        <v>-0.68755869467722119</v>
      </c>
      <c r="T21" s="80"/>
      <c r="U21" s="80"/>
      <c r="V21" s="80"/>
      <c r="W21" s="80"/>
    </row>
    <row r="22" spans="2:23" ht="13.5" customHeight="1">
      <c r="B22" s="109" t="s">
        <v>58</v>
      </c>
      <c r="C22" s="109" t="s">
        <v>58</v>
      </c>
      <c r="D22" s="110">
        <v>-2.6246490143678516</v>
      </c>
      <c r="E22" s="110">
        <v>-1.2477247879091193</v>
      </c>
      <c r="F22" s="110">
        <v>0.2950114074272896</v>
      </c>
      <c r="G22" s="110">
        <v>-0.39539597584955821</v>
      </c>
      <c r="H22" s="110">
        <v>12.549322148869294</v>
      </c>
      <c r="I22" s="110">
        <v>0.95489748326904389</v>
      </c>
      <c r="J22" s="110">
        <v>0.91193252922599277</v>
      </c>
      <c r="K22" s="110">
        <v>-1.5211664299328647</v>
      </c>
      <c r="L22" s="110">
        <v>-8.6371115015169497</v>
      </c>
      <c r="M22" s="110">
        <v>-8.670802550006842</v>
      </c>
      <c r="N22" s="110">
        <v>-6.4315384777145743</v>
      </c>
      <c r="O22" s="110">
        <v>-3.4595853538296093</v>
      </c>
      <c r="P22" s="110">
        <v>-0.62915931007215131</v>
      </c>
      <c r="Q22" s="110">
        <v>0.49229051904621485</v>
      </c>
      <c r="R22" s="110">
        <v>0.29195038497074371</v>
      </c>
      <c r="T22" s="80"/>
      <c r="U22" s="80"/>
      <c r="V22" s="80"/>
      <c r="W22" s="80"/>
    </row>
    <row r="23" spans="2:23" ht="13.5" customHeight="1">
      <c r="B23" s="109" t="s">
        <v>111</v>
      </c>
      <c r="C23" s="109" t="s">
        <v>12</v>
      </c>
      <c r="D23" s="110">
        <v>-8.4929891233128032</v>
      </c>
      <c r="E23" s="110">
        <v>-6.4139879940471882</v>
      </c>
      <c r="F23" s="110">
        <v>-3.634460894456585</v>
      </c>
      <c r="G23" s="110">
        <v>-2.0487745480420547</v>
      </c>
      <c r="H23" s="110">
        <v>-0.77653689207503573</v>
      </c>
      <c r="I23" s="110">
        <v>-0.42862675759872021</v>
      </c>
      <c r="J23" s="110">
        <v>1.8801258733537399E-2</v>
      </c>
      <c r="K23" s="110">
        <v>0.30062407965780802</v>
      </c>
      <c r="L23" s="110">
        <v>-5.0312576266731748</v>
      </c>
      <c r="M23" s="110">
        <v>-5.3474195229967609</v>
      </c>
      <c r="N23" s="110">
        <v>-3.3926225723138845</v>
      </c>
      <c r="O23" s="110">
        <v>-2.1989752399506699</v>
      </c>
      <c r="P23" s="110">
        <v>-1.9743812761450226</v>
      </c>
      <c r="Q23" s="110">
        <v>-1.5351059170032888</v>
      </c>
      <c r="R23" s="110">
        <v>-1.4978489795855527</v>
      </c>
      <c r="T23" s="80"/>
      <c r="U23" s="80"/>
      <c r="V23" s="80"/>
      <c r="W23" s="80"/>
    </row>
    <row r="24" spans="2:23" ht="13.5" customHeight="1">
      <c r="B24" s="109" t="s">
        <v>13</v>
      </c>
      <c r="C24" s="109" t="s">
        <v>13</v>
      </c>
      <c r="D24" s="110">
        <v>-4.3400944001243458</v>
      </c>
      <c r="E24" s="110">
        <v>-4.0498402093657599</v>
      </c>
      <c r="F24" s="110">
        <v>-2.3471506663667223</v>
      </c>
      <c r="G24" s="110">
        <v>-1.0622780127155256</v>
      </c>
      <c r="H24" s="110">
        <v>-1.4338682288487503</v>
      </c>
      <c r="I24" s="110">
        <v>-1.0874635366711716</v>
      </c>
      <c r="J24" s="110">
        <v>-3.5337600478642721</v>
      </c>
      <c r="K24" s="110">
        <v>-3.9083949900380666</v>
      </c>
      <c r="L24" s="110">
        <v>-11.39874148839894</v>
      </c>
      <c r="M24" s="110">
        <v>-6.8075721061948533</v>
      </c>
      <c r="N24" s="110">
        <v>-4.3279283318854214</v>
      </c>
      <c r="O24" s="110">
        <v>-3.7202857611121494</v>
      </c>
      <c r="P24" s="110">
        <v>-3.5076887989359253</v>
      </c>
      <c r="Q24" s="110">
        <v>-3.3116427727054254</v>
      </c>
      <c r="R24" s="110">
        <v>-3.1186024574140303</v>
      </c>
      <c r="T24" s="80"/>
      <c r="U24" s="80"/>
      <c r="V24" s="80"/>
      <c r="W24" s="80"/>
    </row>
    <row r="25" spans="2:23" ht="13.5" customHeight="1">
      <c r="B25" s="109" t="s">
        <v>14</v>
      </c>
      <c r="C25" s="109" t="s">
        <v>14</v>
      </c>
      <c r="D25" s="110">
        <v>-2.9454098172939709</v>
      </c>
      <c r="E25" s="110">
        <v>-2.8542551542396528</v>
      </c>
      <c r="F25" s="110">
        <v>-2.9543949082158969</v>
      </c>
      <c r="G25" s="110">
        <v>-2.5522017935729795</v>
      </c>
      <c r="H25" s="110">
        <v>-2.4038986028316058</v>
      </c>
      <c r="I25" s="110">
        <v>-2.4185286938275117</v>
      </c>
      <c r="J25" s="110">
        <v>-2.1804437429934871</v>
      </c>
      <c r="K25" s="110">
        <v>-1.5578952305546467</v>
      </c>
      <c r="L25" s="110">
        <v>-9.4974857637616967</v>
      </c>
      <c r="M25" s="110">
        <v>-10.242930771814997</v>
      </c>
      <c r="N25" s="110">
        <v>-4.6772341603170293</v>
      </c>
      <c r="O25" s="110">
        <v>-3.4949593595868698</v>
      </c>
      <c r="P25" s="110">
        <v>-2.9463148645511068</v>
      </c>
      <c r="Q25" s="110">
        <v>-2.6493971528170177</v>
      </c>
      <c r="R25" s="110">
        <v>-2.3765308558504876</v>
      </c>
      <c r="T25" s="80"/>
      <c r="U25" s="80"/>
      <c r="V25" s="80"/>
      <c r="W25" s="80"/>
    </row>
    <row r="26" spans="2:23" ht="13.5" customHeight="1">
      <c r="B26" s="109" t="s">
        <v>15</v>
      </c>
      <c r="C26" s="109" t="s">
        <v>15</v>
      </c>
      <c r="D26" s="110">
        <v>-8.5176516380045495</v>
      </c>
      <c r="E26" s="110">
        <v>-7.8923044321158651</v>
      </c>
      <c r="F26" s="110">
        <v>-5.8840491269365671</v>
      </c>
      <c r="G26" s="110">
        <v>-3.9426071631758908</v>
      </c>
      <c r="H26" s="110">
        <v>-3.8433248598457723</v>
      </c>
      <c r="I26" s="110">
        <v>-3.3168858360469593</v>
      </c>
      <c r="J26" s="110">
        <v>-2.6966523645893412</v>
      </c>
      <c r="K26" s="110">
        <v>-3.1137120681281809</v>
      </c>
      <c r="L26" s="110">
        <v>-10.280955376690239</v>
      </c>
      <c r="M26" s="110">
        <v>-8.9999818146249542</v>
      </c>
      <c r="N26" s="110">
        <v>-3.8603446571214937</v>
      </c>
      <c r="O26" s="110">
        <v>-2.1421352223038368</v>
      </c>
      <c r="P26" s="110">
        <v>-2.0556619765317339</v>
      </c>
      <c r="Q26" s="110">
        <v>-2.0789135725630294</v>
      </c>
      <c r="R26" s="110">
        <v>-2.1596657255343699</v>
      </c>
      <c r="T26" s="80"/>
      <c r="U26" s="80"/>
      <c r="V26" s="80"/>
      <c r="W26" s="80"/>
    </row>
    <row r="27" spans="2:23" ht="13.5" customHeight="1">
      <c r="B27" s="109" t="s">
        <v>16</v>
      </c>
      <c r="C27" s="109" t="s">
        <v>16</v>
      </c>
      <c r="D27" s="110">
        <v>1.4900549700568284</v>
      </c>
      <c r="E27" s="110">
        <v>0.61897195878091116</v>
      </c>
      <c r="F27" s="110">
        <v>0.39708457645868755</v>
      </c>
      <c r="G27" s="110">
        <v>0.52164617516165657</v>
      </c>
      <c r="H27" s="110">
        <v>1.6459292147035731</v>
      </c>
      <c r="I27" s="110">
        <v>2.1881046575028149</v>
      </c>
      <c r="J27" s="110">
        <v>2.5630170510621526</v>
      </c>
      <c r="K27" s="110">
        <v>0.37178526556016167</v>
      </c>
      <c r="L27" s="110">
        <v>-2.2418304940676173</v>
      </c>
      <c r="M27" s="110">
        <v>-2.9287690811845586</v>
      </c>
      <c r="N27" s="110">
        <v>-2.7586788753506797</v>
      </c>
      <c r="O27" s="110">
        <v>-2.3573104512405951</v>
      </c>
      <c r="P27" s="110">
        <v>-2.1880126986437718</v>
      </c>
      <c r="Q27" s="110">
        <v>-2.077215685632722</v>
      </c>
      <c r="R27" s="110">
        <v>-1.9904394902865681</v>
      </c>
      <c r="T27" s="80"/>
      <c r="U27" s="80"/>
      <c r="V27" s="80"/>
      <c r="W27" s="80"/>
    </row>
    <row r="28" spans="2:23" ht="13.5" customHeight="1">
      <c r="B28" s="109" t="s">
        <v>84</v>
      </c>
      <c r="C28" s="109" t="s">
        <v>84</v>
      </c>
      <c r="D28" s="110">
        <v>0.17406239616264244</v>
      </c>
      <c r="E28" s="110">
        <v>-0.55662332164185357</v>
      </c>
      <c r="F28" s="110">
        <v>-1.6824933071216595</v>
      </c>
      <c r="G28" s="110">
        <v>-1.5207139073774172</v>
      </c>
      <c r="H28" s="110">
        <v>-0.39531446869106313</v>
      </c>
      <c r="I28" s="110">
        <v>-0.82215835968682727</v>
      </c>
      <c r="J28" s="110">
        <v>-0.73818118037625957</v>
      </c>
      <c r="K28" s="110">
        <v>-0.38382274060714616</v>
      </c>
      <c r="L28" s="110">
        <v>-3.9163766557064634</v>
      </c>
      <c r="M28" s="110">
        <v>-8.6125761798716685</v>
      </c>
      <c r="N28" s="110">
        <v>-3.6013259300943381</v>
      </c>
      <c r="O28" s="110">
        <v>-0.60151405211543851</v>
      </c>
      <c r="P28" s="110">
        <v>-0.33556731303004939</v>
      </c>
      <c r="Q28" s="110">
        <v>-0.14793555549574361</v>
      </c>
      <c r="R28" s="110">
        <v>1.5944918659150729E-2</v>
      </c>
      <c r="T28" s="80"/>
      <c r="U28" s="80"/>
      <c r="V28" s="80"/>
      <c r="W28" s="80"/>
    </row>
    <row r="29" spans="2:23" ht="13.5" customHeight="1">
      <c r="B29" s="109" t="s">
        <v>59</v>
      </c>
      <c r="C29" s="109" t="s">
        <v>59</v>
      </c>
      <c r="D29" s="110">
        <v>-3.1410711015318662</v>
      </c>
      <c r="E29" s="110">
        <v>-2.6146274633100859</v>
      </c>
      <c r="F29" s="110">
        <v>-0.66427382296419202</v>
      </c>
      <c r="G29" s="110">
        <v>-0.20778831297846873</v>
      </c>
      <c r="H29" s="110">
        <v>0.25919326097521461</v>
      </c>
      <c r="I29" s="110">
        <v>0.45415516495057517</v>
      </c>
      <c r="J29" s="110">
        <v>0.59748082038205363</v>
      </c>
      <c r="K29" s="110">
        <v>0.2649123310236311</v>
      </c>
      <c r="L29" s="110">
        <v>-7.3540201554475093</v>
      </c>
      <c r="M29" s="110">
        <v>-5.2330559595596737</v>
      </c>
      <c r="N29" s="110">
        <v>-2.726499211011749</v>
      </c>
      <c r="O29" s="110">
        <v>-1.3808125941011438</v>
      </c>
      <c r="P29" s="110">
        <v>-0.82983925369021461</v>
      </c>
      <c r="Q29" s="110">
        <v>-0.40659592545211709</v>
      </c>
      <c r="R29" s="110">
        <v>-0.32442953361485294</v>
      </c>
      <c r="T29" s="80"/>
      <c r="U29" s="80"/>
      <c r="V29" s="80"/>
      <c r="W29" s="80"/>
    </row>
    <row r="30" spans="2:23" ht="13.5" customHeight="1">
      <c r="B30" s="109" t="s">
        <v>17</v>
      </c>
      <c r="C30" s="109" t="s">
        <v>17</v>
      </c>
      <c r="D30" s="110">
        <v>0.53137347802530377</v>
      </c>
      <c r="E30" s="110">
        <v>0.88753642512285091</v>
      </c>
      <c r="F30" s="110">
        <v>1.3842615264810014</v>
      </c>
      <c r="G30" s="110">
        <v>1.3555949502263487</v>
      </c>
      <c r="H30" s="110">
        <v>1.9361294179400443</v>
      </c>
      <c r="I30" s="110">
        <v>1.3258985853913541</v>
      </c>
      <c r="J30" s="110">
        <v>3.0236573965373976</v>
      </c>
      <c r="K30" s="110">
        <v>2.368049826501502</v>
      </c>
      <c r="L30" s="110">
        <v>-4.0835321079463078</v>
      </c>
      <c r="M30" s="110">
        <v>-1.3439294964780397</v>
      </c>
      <c r="N30" s="110">
        <v>-0.28265721097624152</v>
      </c>
      <c r="O30" s="110">
        <v>2.6118503167344799E-2</v>
      </c>
      <c r="P30" s="110">
        <v>8.8131029254366278E-2</v>
      </c>
      <c r="Q30" s="110">
        <v>0.135561151653805</v>
      </c>
      <c r="R30" s="110">
        <v>0.1290125113959073</v>
      </c>
      <c r="T30" s="80"/>
      <c r="U30" s="80"/>
      <c r="V30" s="80"/>
      <c r="W30" s="80"/>
    </row>
    <row r="31" spans="2:23" ht="13.5" customHeight="1">
      <c r="B31" s="109" t="s">
        <v>60</v>
      </c>
      <c r="C31" s="109" t="s">
        <v>60</v>
      </c>
      <c r="D31" s="110">
        <v>-3.3933241541131323</v>
      </c>
      <c r="E31" s="110">
        <v>-2.3349942632149032</v>
      </c>
      <c r="F31" s="110">
        <v>-1.6980716602238599</v>
      </c>
      <c r="G31" s="110">
        <v>-1.0423429308242411</v>
      </c>
      <c r="H31" s="110">
        <v>0.94543675345157752</v>
      </c>
      <c r="I31" s="110">
        <v>3.123902014498718</v>
      </c>
      <c r="J31" s="110">
        <v>1.8559858239355913</v>
      </c>
      <c r="K31" s="110">
        <v>0.35664437366449675</v>
      </c>
      <c r="L31" s="110">
        <v>-9.9249884737003882</v>
      </c>
      <c r="M31" s="110">
        <v>-11.639338915875413</v>
      </c>
      <c r="N31" s="110">
        <v>-6.3431505849369474</v>
      </c>
      <c r="O31" s="110">
        <v>-4.7355199917763313</v>
      </c>
      <c r="P31" s="110">
        <v>-3.4396279767192484</v>
      </c>
      <c r="Q31" s="110">
        <v>-3.1499372057119635</v>
      </c>
      <c r="R31" s="110">
        <v>-2.7562404234318416</v>
      </c>
      <c r="T31" s="80"/>
      <c r="U31" s="80"/>
      <c r="V31" s="80"/>
      <c r="W31" s="80"/>
    </row>
    <row r="32" spans="2:23" ht="13.5" customHeight="1">
      <c r="B32" s="109" t="s">
        <v>296</v>
      </c>
      <c r="C32" s="109" t="s">
        <v>18</v>
      </c>
      <c r="D32" s="110">
        <v>-3.9184276057252596</v>
      </c>
      <c r="E32" s="110">
        <v>-2.9287030461963801</v>
      </c>
      <c r="F32" s="110">
        <v>-2.1520042885222468</v>
      </c>
      <c r="G32" s="110">
        <v>-2.024614207371509</v>
      </c>
      <c r="H32" s="110">
        <v>2.0894009489833228E-2</v>
      </c>
      <c r="I32" s="110">
        <v>1.2601842995830095</v>
      </c>
      <c r="J32" s="110">
        <v>1.3709532589048654</v>
      </c>
      <c r="K32" s="110">
        <v>2.4742483595820701</v>
      </c>
      <c r="L32" s="110">
        <v>-4.2908336322154259</v>
      </c>
      <c r="M32" s="110">
        <v>-6.1410238191602939</v>
      </c>
      <c r="N32" s="110">
        <v>-2.0241129675206833</v>
      </c>
      <c r="O32" s="110">
        <v>-1.1064504484556539</v>
      </c>
      <c r="P32" s="110">
        <v>-0.45661356868598169</v>
      </c>
      <c r="Q32" s="110">
        <v>-5.8382374402173538E-2</v>
      </c>
      <c r="R32" s="110">
        <v>0.20625568192472959</v>
      </c>
      <c r="T32" s="80"/>
      <c r="U32" s="80"/>
      <c r="V32" s="80"/>
      <c r="W32" s="80"/>
    </row>
    <row r="33" spans="2:23" ht="13.5" customHeight="1">
      <c r="B33" s="109" t="s">
        <v>19</v>
      </c>
      <c r="C33" s="109" t="s">
        <v>19</v>
      </c>
      <c r="D33" s="110">
        <v>-2.2143237548336305</v>
      </c>
      <c r="E33" s="110">
        <v>-1.2989575022138831</v>
      </c>
      <c r="F33" s="110">
        <v>-0.44522211290583708</v>
      </c>
      <c r="G33" s="110">
        <v>0.31275458501400838</v>
      </c>
      <c r="H33" s="110">
        <v>1.0166448658028777</v>
      </c>
      <c r="I33" s="110">
        <v>1.2718040996240731</v>
      </c>
      <c r="J33" s="110">
        <v>1.1347625379876527</v>
      </c>
      <c r="K33" s="110">
        <v>-2.269110275689223</v>
      </c>
      <c r="L33" s="110">
        <v>-5.9775486378603517</v>
      </c>
      <c r="M33" s="110">
        <v>-7.3830560443338449</v>
      </c>
      <c r="N33" s="110">
        <v>-5.9417203192259711</v>
      </c>
      <c r="O33" s="110">
        <v>-2.7783923391546201</v>
      </c>
      <c r="P33" s="110">
        <v>-1.1587363156063255</v>
      </c>
      <c r="Q33" s="110">
        <v>-0.19286976376930923</v>
      </c>
      <c r="R33" s="110">
        <v>3.5657515944445037E-2</v>
      </c>
      <c r="T33" s="80"/>
      <c r="U33" s="80"/>
      <c r="V33" s="80"/>
      <c r="W33" s="80"/>
    </row>
    <row r="34" spans="2:23" ht="13.5" customHeight="1">
      <c r="B34" s="109" t="s">
        <v>20</v>
      </c>
      <c r="C34" s="109" t="s">
        <v>20</v>
      </c>
      <c r="D34" s="110">
        <v>13.762540683314366</v>
      </c>
      <c r="E34" s="110">
        <v>10.668254741432079</v>
      </c>
      <c r="F34" s="110">
        <v>8.6229875439933732</v>
      </c>
      <c r="G34" s="110">
        <v>6.0223684481198063</v>
      </c>
      <c r="H34" s="110">
        <v>4.0555841748037862</v>
      </c>
      <c r="I34" s="110">
        <v>4.9985100361657615</v>
      </c>
      <c r="J34" s="110">
        <v>7.786375531106672</v>
      </c>
      <c r="K34" s="110">
        <v>6.4004120511510614</v>
      </c>
      <c r="L34" s="110">
        <v>-6.1290059171580067</v>
      </c>
      <c r="M34" s="110">
        <v>-5.9464465480066142</v>
      </c>
      <c r="N34" s="110">
        <v>4.3459149550212614E-2</v>
      </c>
      <c r="O34" s="110">
        <v>2.2101472155253501</v>
      </c>
      <c r="P34" s="110">
        <v>3.2858858185446573</v>
      </c>
      <c r="Q34" s="110">
        <v>3.3940001963292223</v>
      </c>
      <c r="R34" s="110">
        <v>3.2619337931255572</v>
      </c>
      <c r="T34" s="80"/>
      <c r="U34" s="80"/>
      <c r="V34" s="80"/>
      <c r="W34" s="80"/>
    </row>
    <row r="35" spans="2:23" ht="13.5" customHeight="1">
      <c r="B35" s="109" t="s">
        <v>21</v>
      </c>
      <c r="C35" s="109" t="s">
        <v>21</v>
      </c>
      <c r="D35" s="110">
        <v>-6.179761681232308</v>
      </c>
      <c r="E35" s="110">
        <v>-5.1045079455201208</v>
      </c>
      <c r="F35" s="110">
        <v>-7.3089480317381259</v>
      </c>
      <c r="G35" s="110">
        <v>-4.4016566395790626</v>
      </c>
      <c r="H35" s="110">
        <v>-1.9350232559635967</v>
      </c>
      <c r="I35" s="110">
        <v>-2.9560167004257782</v>
      </c>
      <c r="J35" s="110">
        <v>-0.34898464354694148</v>
      </c>
      <c r="K35" s="110">
        <v>8.2548453712121814E-2</v>
      </c>
      <c r="L35" s="110">
        <v>-5.7481458121342852</v>
      </c>
      <c r="M35" s="110">
        <v>-4.8144222077421555</v>
      </c>
      <c r="N35" s="110">
        <v>-2.9964702756954624</v>
      </c>
      <c r="O35" s="110">
        <v>-2.2015957836065074</v>
      </c>
      <c r="P35" s="110">
        <v>-1.5002949898163542</v>
      </c>
      <c r="Q35" s="110">
        <v>-1.4139053733448808</v>
      </c>
      <c r="R35" s="110">
        <v>-1.28266476561816</v>
      </c>
      <c r="T35" s="80"/>
      <c r="U35" s="80"/>
      <c r="V35" s="80"/>
      <c r="W35" s="80"/>
    </row>
    <row r="36" spans="2:23" ht="13.5" customHeight="1">
      <c r="B36" s="109" t="s">
        <v>85</v>
      </c>
      <c r="C36" s="109" t="s">
        <v>85</v>
      </c>
      <c r="D36" s="110">
        <v>7.3367727404938954</v>
      </c>
      <c r="E36" s="110">
        <v>5.9621636622609806</v>
      </c>
      <c r="F36" s="110">
        <v>4.5998472135479282</v>
      </c>
      <c r="G36" s="110">
        <v>2.8617444720106811</v>
      </c>
      <c r="H36" s="110">
        <v>3.6576452325443611</v>
      </c>
      <c r="I36" s="110">
        <v>5.3096503144669818</v>
      </c>
      <c r="J36" s="110">
        <v>3.6933470496838274</v>
      </c>
      <c r="K36" s="110">
        <v>3.879109944158448</v>
      </c>
      <c r="L36" s="110">
        <v>-8.8802926149124524</v>
      </c>
      <c r="M36" s="110">
        <v>-0.22947278237811591</v>
      </c>
      <c r="N36" s="110">
        <v>1.962448853402609</v>
      </c>
      <c r="O36" s="110">
        <v>2.1155383334234141</v>
      </c>
      <c r="P36" s="110">
        <v>2.3015106712852318</v>
      </c>
      <c r="Q36" s="110">
        <v>1.6203227815138752</v>
      </c>
      <c r="R36" s="110">
        <v>2.2411737107409504</v>
      </c>
      <c r="T36" s="80"/>
      <c r="U36" s="80"/>
      <c r="V36" s="80"/>
      <c r="W36" s="80"/>
    </row>
    <row r="37" spans="2:23" ht="13.5" customHeight="1">
      <c r="B37" s="109" t="s">
        <v>22</v>
      </c>
      <c r="C37" s="109" t="s">
        <v>22</v>
      </c>
      <c r="D37" s="110">
        <v>-4.3561877682607593</v>
      </c>
      <c r="E37" s="110">
        <v>-2.8795667352149867</v>
      </c>
      <c r="F37" s="110">
        <v>-3.1075209322693911</v>
      </c>
      <c r="G37" s="110">
        <v>-2.6770267627457764</v>
      </c>
      <c r="H37" s="110">
        <v>-2.5811983738734017</v>
      </c>
      <c r="I37" s="110">
        <v>-0.98001503163152381</v>
      </c>
      <c r="J37" s="110">
        <v>-1.0091028530628963</v>
      </c>
      <c r="K37" s="110">
        <v>-1.329811875336127</v>
      </c>
      <c r="L37" s="110">
        <v>-6.1261269133224259</v>
      </c>
      <c r="M37" s="110">
        <v>-7.5180891290051957</v>
      </c>
      <c r="N37" s="110">
        <v>-3.9501403335531933</v>
      </c>
      <c r="O37" s="110">
        <v>-3.2472744144709886</v>
      </c>
      <c r="P37" s="110">
        <v>-2.1952092995052399</v>
      </c>
      <c r="Q37" s="110">
        <v>-1.8655510385563006</v>
      </c>
      <c r="R37" s="110">
        <v>-1.9982431940547698</v>
      </c>
      <c r="T37" s="80"/>
      <c r="U37" s="80"/>
      <c r="V37" s="80"/>
      <c r="W37" s="80"/>
    </row>
    <row r="38" spans="2:23" ht="13.5" customHeight="1">
      <c r="B38" s="109" t="s">
        <v>23</v>
      </c>
      <c r="C38" s="109" t="s">
        <v>23</v>
      </c>
      <c r="D38" s="110">
        <v>-3.9946928676444218</v>
      </c>
      <c r="E38" s="110">
        <v>-14.578487096207866</v>
      </c>
      <c r="F38" s="110">
        <v>-5.5072248114746696</v>
      </c>
      <c r="G38" s="110">
        <v>-2.8474358149411234</v>
      </c>
      <c r="H38" s="110">
        <v>-1.9192396230753825</v>
      </c>
      <c r="I38" s="110">
        <v>-6.4169183447140635E-2</v>
      </c>
      <c r="J38" s="110">
        <v>0.73521395772737774</v>
      </c>
      <c r="K38" s="110">
        <v>0.42895398042845811</v>
      </c>
      <c r="L38" s="110">
        <v>-8.2968157210452276</v>
      </c>
      <c r="M38" s="110">
        <v>-7.0048680315527188</v>
      </c>
      <c r="N38" s="110">
        <v>-3.8485790617765825</v>
      </c>
      <c r="O38" s="110">
        <v>-2.1812442670754626</v>
      </c>
      <c r="P38" s="110">
        <v>-1.2176589095201327</v>
      </c>
      <c r="Q38" s="110">
        <v>-0.83994409560935057</v>
      </c>
      <c r="R38" s="110">
        <v>-0.43419695969554456</v>
      </c>
      <c r="T38" s="80"/>
      <c r="U38" s="80"/>
      <c r="V38" s="80"/>
      <c r="W38" s="80"/>
    </row>
    <row r="39" spans="2:23" ht="13.5" customHeight="1">
      <c r="B39" s="109" t="s">
        <v>112</v>
      </c>
      <c r="C39" s="109" t="s">
        <v>24</v>
      </c>
      <c r="D39" s="110">
        <v>-10.735729546823341</v>
      </c>
      <c r="E39" s="110">
        <v>-7.0359328386001634</v>
      </c>
      <c r="F39" s="110">
        <v>-5.9153734215110481</v>
      </c>
      <c r="G39" s="110">
        <v>-5.1769225772325278</v>
      </c>
      <c r="H39" s="110">
        <v>-4.3051964375493785</v>
      </c>
      <c r="I39" s="110">
        <v>-3.0242704199361889</v>
      </c>
      <c r="J39" s="110">
        <v>-2.4849180434137619</v>
      </c>
      <c r="K39" s="110">
        <v>-2.8638473129080864</v>
      </c>
      <c r="L39" s="110">
        <v>-10.96949234723891</v>
      </c>
      <c r="M39" s="110">
        <v>-8.6290973080988813</v>
      </c>
      <c r="N39" s="110">
        <v>-5.0204623333612641</v>
      </c>
      <c r="O39" s="110">
        <v>-4.439616434856724</v>
      </c>
      <c r="P39" s="110">
        <v>-4.2351157609462531</v>
      </c>
      <c r="Q39" s="110">
        <v>-4.247413503276813</v>
      </c>
      <c r="R39" s="110">
        <v>-4.2660845604351714</v>
      </c>
      <c r="T39" s="80"/>
      <c r="U39" s="80"/>
      <c r="V39" s="80"/>
      <c r="W39" s="80"/>
    </row>
    <row r="40" spans="2:23" ht="13.5" customHeight="1">
      <c r="B40" s="109" t="s">
        <v>25</v>
      </c>
      <c r="C40" s="109" t="s">
        <v>25</v>
      </c>
      <c r="D40" s="110">
        <v>-1.0126403721421309</v>
      </c>
      <c r="E40" s="110">
        <v>-1.3990479431789971</v>
      </c>
      <c r="F40" s="110">
        <v>-1.5262239119599872</v>
      </c>
      <c r="G40" s="110">
        <v>2.1359145821939832E-3</v>
      </c>
      <c r="H40" s="110">
        <v>1.0055875032361041</v>
      </c>
      <c r="I40" s="110">
        <v>1.4027606790261993</v>
      </c>
      <c r="J40" s="110">
        <v>0.82687385596521856</v>
      </c>
      <c r="K40" s="110">
        <v>0.50873145082827043</v>
      </c>
      <c r="L40" s="110">
        <v>-3.068491844881867</v>
      </c>
      <c r="M40" s="110">
        <v>-2.6245927229691777</v>
      </c>
      <c r="N40" s="110">
        <v>-0.83708017092862819</v>
      </c>
      <c r="O40" s="110">
        <v>-0.27610855883410673</v>
      </c>
      <c r="P40" s="110">
        <v>6.853334278837854E-2</v>
      </c>
      <c r="Q40" s="110">
        <v>0.33126808330076774</v>
      </c>
      <c r="R40" s="110">
        <v>0.32680942709534583</v>
      </c>
      <c r="T40" s="80"/>
      <c r="U40" s="80"/>
      <c r="V40" s="80"/>
      <c r="W40" s="80"/>
    </row>
    <row r="41" spans="2:23" ht="13.5" customHeight="1">
      <c r="B41" s="109" t="s">
        <v>26</v>
      </c>
      <c r="C41" s="109" t="s">
        <v>26</v>
      </c>
      <c r="D41" s="110">
        <v>0.23320719708377222</v>
      </c>
      <c r="E41" s="110">
        <v>-0.42832251845226615</v>
      </c>
      <c r="F41" s="110">
        <v>-0.24436258096059818</v>
      </c>
      <c r="G41" s="110">
        <v>0.53924122776918249</v>
      </c>
      <c r="H41" s="110">
        <v>0.2356305608741695</v>
      </c>
      <c r="I41" s="110">
        <v>1.1150816292665999</v>
      </c>
      <c r="J41" s="110">
        <v>1.2720363255076934</v>
      </c>
      <c r="K41" s="110">
        <v>1.3227359467101598</v>
      </c>
      <c r="L41" s="110">
        <v>-2.8207806516975507</v>
      </c>
      <c r="M41" s="110">
        <v>-2.0821054096561786</v>
      </c>
      <c r="N41" s="110">
        <v>-0.3023793300411956</v>
      </c>
      <c r="O41" s="110">
        <v>-0.11166896737185884</v>
      </c>
      <c r="P41" s="110">
        <v>-0.14155227769807951</v>
      </c>
      <c r="Q41" s="110">
        <v>-4.1552277698022992E-2</v>
      </c>
      <c r="R41" s="110">
        <v>-4.1552277698110207E-2</v>
      </c>
      <c r="T41" s="80"/>
      <c r="U41" s="80"/>
      <c r="V41" s="80"/>
      <c r="W41" s="80"/>
    </row>
    <row r="42" spans="2:23" ht="13.5" customHeight="1">
      <c r="B42" s="109" t="s">
        <v>27</v>
      </c>
      <c r="C42" s="109" t="s">
        <v>27</v>
      </c>
      <c r="D42" s="110">
        <v>-7.6120039491286802</v>
      </c>
      <c r="E42" s="110">
        <v>-5.5026129899075231</v>
      </c>
      <c r="F42" s="110">
        <v>-5.5316992734330714</v>
      </c>
      <c r="G42" s="110">
        <v>-4.543297418631921</v>
      </c>
      <c r="H42" s="110">
        <v>-3.2750592566746479</v>
      </c>
      <c r="I42" s="110">
        <v>-2.4177320004234426</v>
      </c>
      <c r="J42" s="110">
        <v>-2.2250526661786019</v>
      </c>
      <c r="K42" s="110">
        <v>-2.3114000430032111</v>
      </c>
      <c r="L42" s="110">
        <v>-12.528272441938809</v>
      </c>
      <c r="M42" s="110">
        <v>-11.894348145400373</v>
      </c>
      <c r="N42" s="110">
        <v>-5.5621199292521339</v>
      </c>
      <c r="O42" s="110">
        <v>-3.6108316513348235</v>
      </c>
      <c r="P42" s="110">
        <v>-3.187123473422425</v>
      </c>
      <c r="Q42" s="110">
        <v>-3.1156059858208458</v>
      </c>
      <c r="R42" s="110">
        <v>-2.9244714742524667</v>
      </c>
      <c r="T42" s="80"/>
      <c r="U42" s="80"/>
      <c r="V42" s="80"/>
      <c r="W42" s="80"/>
    </row>
    <row r="43" spans="2:23" ht="13.5" customHeight="1">
      <c r="B43" s="163" t="s">
        <v>193</v>
      </c>
      <c r="C43" s="163" t="s">
        <v>28</v>
      </c>
      <c r="D43" s="164">
        <v>-8.0000283008130335</v>
      </c>
      <c r="E43" s="164">
        <v>-4.5475406283535369</v>
      </c>
      <c r="F43" s="164">
        <v>-4.049083582255383</v>
      </c>
      <c r="G43" s="164">
        <v>-3.531942859575333</v>
      </c>
      <c r="H43" s="164">
        <v>-4.3361351370145114</v>
      </c>
      <c r="I43" s="164">
        <v>-4.6260207781207283</v>
      </c>
      <c r="J43" s="164">
        <v>-5.4386463780895058</v>
      </c>
      <c r="K43" s="164">
        <v>-5.7282646940475193</v>
      </c>
      <c r="L43" s="164">
        <v>-14.854284175889919</v>
      </c>
      <c r="M43" s="164">
        <v>-10.822617207508417</v>
      </c>
      <c r="N43" s="164">
        <v>-6.8873490798772989</v>
      </c>
      <c r="O43" s="164">
        <v>-5.7158715634004835</v>
      </c>
      <c r="P43" s="164">
        <v>-5.1964142853830486</v>
      </c>
      <c r="Q43" s="164">
        <v>-5.2934923248348147</v>
      </c>
      <c r="R43" s="164">
        <v>-5.3180099520328392</v>
      </c>
      <c r="T43" s="80"/>
      <c r="U43" s="80"/>
      <c r="V43" s="80"/>
      <c r="W43" s="80"/>
    </row>
    <row r="44" spans="2:23" ht="6" customHeight="1">
      <c r="B44" s="109"/>
      <c r="C44" s="109"/>
      <c r="D44" s="110"/>
      <c r="E44" s="110"/>
      <c r="F44" s="110"/>
      <c r="G44" s="110"/>
      <c r="H44" s="110"/>
      <c r="I44" s="110"/>
      <c r="J44" s="110"/>
      <c r="K44" s="110"/>
      <c r="L44" s="110"/>
      <c r="M44" s="110"/>
      <c r="N44" s="110"/>
      <c r="O44" s="110"/>
      <c r="P44" s="110"/>
      <c r="Q44" s="110"/>
      <c r="R44" s="110"/>
      <c r="T44" s="80"/>
      <c r="U44" s="80"/>
      <c r="V44" s="80"/>
      <c r="W44" s="80"/>
    </row>
    <row r="45" spans="2:23" ht="10.5" customHeight="1">
      <c r="B45" s="443" t="s">
        <v>437</v>
      </c>
      <c r="C45" s="443"/>
      <c r="D45" s="443"/>
      <c r="E45" s="443"/>
      <c r="F45" s="443"/>
      <c r="G45" s="443"/>
      <c r="H45" s="443"/>
      <c r="I45" s="443"/>
      <c r="J45" s="443"/>
      <c r="K45" s="443"/>
      <c r="L45" s="443"/>
      <c r="M45" s="443"/>
      <c r="N45" s="443"/>
      <c r="O45" s="443"/>
      <c r="P45" s="443"/>
      <c r="Q45" s="443"/>
      <c r="R45" s="443"/>
      <c r="T45" s="80"/>
      <c r="U45" s="80"/>
      <c r="V45" s="80"/>
      <c r="W45" s="80"/>
    </row>
    <row r="46" spans="2:23" ht="14.5">
      <c r="B46" s="443" t="s">
        <v>1227</v>
      </c>
      <c r="C46" s="443"/>
      <c r="D46" s="443"/>
      <c r="E46" s="443"/>
      <c r="F46" s="443"/>
      <c r="G46" s="443"/>
      <c r="H46" s="443"/>
      <c r="I46" s="443"/>
      <c r="J46" s="443"/>
      <c r="K46" s="443"/>
      <c r="L46" s="443"/>
      <c r="M46" s="443"/>
      <c r="N46" s="443"/>
      <c r="O46" s="443"/>
      <c r="P46" s="443"/>
      <c r="Q46" s="116"/>
      <c r="R46" s="116"/>
      <c r="T46" s="80"/>
      <c r="U46" s="80"/>
      <c r="V46" s="80"/>
      <c r="W46" s="80"/>
    </row>
    <row r="47" spans="2:23" ht="14.5">
      <c r="B47" s="445" t="s">
        <v>297</v>
      </c>
      <c r="C47" s="445"/>
      <c r="D47" s="445"/>
      <c r="E47" s="445"/>
      <c r="F47" s="445"/>
      <c r="G47" s="445"/>
      <c r="H47" s="445"/>
      <c r="I47" s="445"/>
      <c r="J47" s="445"/>
      <c r="K47" s="445"/>
      <c r="L47" s="445"/>
      <c r="M47" s="445"/>
      <c r="N47" s="445"/>
      <c r="O47" s="445"/>
      <c r="P47" s="445"/>
      <c r="Q47" s="445"/>
      <c r="R47" s="445"/>
      <c r="T47" s="80"/>
      <c r="U47" s="80"/>
      <c r="V47" s="80"/>
      <c r="W47" s="80"/>
    </row>
    <row r="48" spans="2:23" ht="52.5" customHeight="1">
      <c r="B48" s="445" t="s">
        <v>1228</v>
      </c>
      <c r="C48" s="445"/>
      <c r="D48" s="445"/>
      <c r="E48" s="445"/>
      <c r="F48" s="445"/>
      <c r="G48" s="445"/>
      <c r="H48" s="445"/>
      <c r="I48" s="445"/>
      <c r="J48" s="445"/>
      <c r="K48" s="445"/>
      <c r="L48" s="445"/>
      <c r="M48" s="445"/>
      <c r="N48" s="445"/>
      <c r="O48" s="445"/>
      <c r="P48" s="445"/>
      <c r="Q48" s="445"/>
      <c r="R48" s="445"/>
      <c r="T48" s="80"/>
      <c r="U48" s="80"/>
      <c r="V48" s="80"/>
      <c r="W48" s="80"/>
    </row>
    <row r="49" spans="2:23" ht="15.75" customHeight="1">
      <c r="D49" s="101"/>
      <c r="E49" s="101"/>
      <c r="F49" s="101"/>
      <c r="G49" s="101"/>
      <c r="H49" s="101"/>
      <c r="I49" s="101"/>
      <c r="J49" s="101"/>
      <c r="K49" s="101"/>
      <c r="L49" s="101"/>
      <c r="M49" s="101"/>
      <c r="N49" s="101"/>
      <c r="O49" s="101"/>
      <c r="P49" s="101"/>
      <c r="Q49" s="101"/>
      <c r="R49" s="101"/>
      <c r="T49" s="80"/>
      <c r="U49" s="80"/>
      <c r="V49" s="80"/>
      <c r="W49" s="80"/>
    </row>
    <row r="50" spans="2:23" ht="12.65" customHeight="1">
      <c r="D50" s="101"/>
      <c r="E50" s="101"/>
      <c r="F50" s="101"/>
      <c r="G50" s="101"/>
      <c r="H50" s="101"/>
      <c r="I50" s="101"/>
      <c r="J50" s="101"/>
      <c r="K50" s="101"/>
      <c r="L50" s="101"/>
      <c r="M50" s="101"/>
      <c r="N50" s="101"/>
      <c r="O50" s="101"/>
      <c r="P50" s="101"/>
      <c r="Q50" s="101"/>
      <c r="R50" s="101"/>
      <c r="T50" s="80"/>
      <c r="U50" s="80"/>
      <c r="V50" s="80"/>
      <c r="W50" s="80"/>
    </row>
    <row r="51" spans="2:23" ht="12.65" customHeight="1">
      <c r="D51" s="101"/>
      <c r="E51" s="101"/>
      <c r="F51" s="101"/>
      <c r="G51" s="101"/>
      <c r="H51" s="101"/>
      <c r="I51" s="101"/>
      <c r="J51" s="101"/>
      <c r="K51" s="101"/>
      <c r="L51" s="101"/>
      <c r="M51" s="101"/>
      <c r="N51" s="101"/>
      <c r="O51" s="101"/>
      <c r="P51" s="101"/>
      <c r="Q51" s="101"/>
      <c r="R51" s="101"/>
      <c r="T51" s="80" t="s">
        <v>438</v>
      </c>
      <c r="U51" s="80"/>
      <c r="V51" s="80"/>
      <c r="W51" s="80"/>
    </row>
    <row r="52" spans="2:23" ht="60.65" customHeight="1">
      <c r="D52" s="101"/>
      <c r="E52" s="101"/>
      <c r="F52" s="101"/>
      <c r="G52" s="101"/>
      <c r="H52" s="101"/>
      <c r="I52" s="101"/>
      <c r="J52" s="101"/>
      <c r="K52" s="101"/>
      <c r="L52" s="101"/>
      <c r="M52" s="101"/>
      <c r="N52" s="101"/>
      <c r="O52" s="101"/>
      <c r="P52" s="101"/>
      <c r="Q52" s="101"/>
      <c r="R52" s="101"/>
      <c r="T52" s="80"/>
      <c r="U52" s="80"/>
      <c r="V52" s="80"/>
      <c r="W52" s="80"/>
    </row>
    <row r="53" spans="2:23">
      <c r="B53" s="109"/>
      <c r="C53" s="109"/>
      <c r="D53" s="117"/>
      <c r="E53" s="117"/>
      <c r="F53" s="117"/>
      <c r="G53" s="117"/>
      <c r="H53" s="117"/>
      <c r="I53" s="117"/>
      <c r="J53" s="117"/>
      <c r="K53" s="117"/>
      <c r="L53" s="117"/>
      <c r="M53" s="117"/>
      <c r="N53" s="117"/>
      <c r="O53" s="117"/>
      <c r="P53" s="117"/>
      <c r="Q53" s="117"/>
      <c r="R53" s="117"/>
    </row>
    <row r="54" spans="2:23">
      <c r="B54" s="109"/>
      <c r="C54" s="109"/>
      <c r="D54" s="117"/>
      <c r="E54" s="117"/>
      <c r="F54" s="117"/>
      <c r="G54" s="117"/>
      <c r="H54" s="117"/>
      <c r="I54" s="117"/>
      <c r="J54" s="117"/>
      <c r="K54" s="117"/>
      <c r="L54" s="117"/>
      <c r="M54" s="117"/>
      <c r="N54" s="117"/>
      <c r="O54" s="117"/>
      <c r="P54" s="117"/>
      <c r="Q54" s="117"/>
      <c r="R54" s="117"/>
    </row>
    <row r="55" spans="2:23">
      <c r="B55" s="109"/>
      <c r="C55" s="109"/>
      <c r="D55" s="117"/>
      <c r="E55" s="117"/>
      <c r="F55" s="117"/>
      <c r="G55" s="117"/>
      <c r="H55" s="117"/>
      <c r="I55" s="117"/>
      <c r="J55" s="117"/>
      <c r="K55" s="117"/>
      <c r="L55" s="117"/>
      <c r="M55" s="117"/>
      <c r="N55" s="117"/>
      <c r="O55" s="117"/>
      <c r="P55" s="117"/>
      <c r="Q55" s="117"/>
      <c r="R55" s="117"/>
    </row>
    <row r="56" spans="2:23">
      <c r="B56" s="109"/>
      <c r="C56" s="109"/>
      <c r="D56" s="117"/>
      <c r="E56" s="117"/>
      <c r="F56" s="117"/>
      <c r="G56" s="117"/>
      <c r="H56" s="117"/>
      <c r="I56" s="117"/>
      <c r="J56" s="117"/>
      <c r="K56" s="117"/>
      <c r="L56" s="117"/>
      <c r="M56" s="117"/>
      <c r="N56" s="117"/>
      <c r="O56" s="117"/>
      <c r="P56" s="117"/>
      <c r="Q56" s="117"/>
      <c r="R56" s="117"/>
    </row>
    <row r="57" spans="2:23">
      <c r="B57" s="109"/>
      <c r="C57" s="109"/>
      <c r="D57" s="117"/>
      <c r="E57" s="117"/>
      <c r="F57" s="117"/>
      <c r="G57" s="117"/>
      <c r="H57" s="117"/>
      <c r="I57" s="117"/>
      <c r="J57" s="117"/>
      <c r="K57" s="117"/>
      <c r="L57" s="117"/>
      <c r="M57" s="117"/>
      <c r="N57" s="117"/>
      <c r="O57" s="117"/>
      <c r="P57" s="117"/>
      <c r="Q57" s="117"/>
      <c r="R57" s="117"/>
    </row>
    <row r="58" spans="2:23">
      <c r="B58" s="109"/>
      <c r="C58" s="109"/>
      <c r="D58" s="117"/>
      <c r="E58" s="117"/>
      <c r="F58" s="117"/>
      <c r="G58" s="117"/>
      <c r="H58" s="117"/>
      <c r="I58" s="117"/>
      <c r="J58" s="117"/>
      <c r="K58" s="117"/>
      <c r="L58" s="117"/>
      <c r="M58" s="117"/>
      <c r="N58" s="117"/>
      <c r="O58" s="117"/>
      <c r="P58" s="117"/>
      <c r="Q58" s="117"/>
      <c r="R58" s="117"/>
    </row>
    <row r="59" spans="2:23">
      <c r="B59" s="109"/>
      <c r="C59" s="109"/>
      <c r="D59" s="117"/>
      <c r="E59" s="117"/>
      <c r="F59" s="117"/>
      <c r="G59" s="117"/>
      <c r="H59" s="117"/>
      <c r="I59" s="117"/>
      <c r="J59" s="117"/>
      <c r="K59" s="117"/>
      <c r="L59" s="117"/>
      <c r="M59" s="117"/>
      <c r="N59" s="117"/>
      <c r="O59" s="117"/>
      <c r="P59" s="117"/>
      <c r="Q59" s="117"/>
      <c r="R59" s="117"/>
    </row>
    <row r="60" spans="2:23">
      <c r="B60" s="109"/>
      <c r="C60" s="109"/>
      <c r="D60" s="117"/>
      <c r="E60" s="117"/>
      <c r="F60" s="117"/>
      <c r="G60" s="117"/>
      <c r="H60" s="117"/>
      <c r="I60" s="117"/>
      <c r="J60" s="117"/>
      <c r="K60" s="117"/>
      <c r="L60" s="117"/>
      <c r="M60" s="117"/>
      <c r="N60" s="117"/>
      <c r="O60" s="117"/>
      <c r="P60" s="117"/>
      <c r="Q60" s="117"/>
      <c r="R60" s="117"/>
    </row>
    <row r="61" spans="2:23">
      <c r="B61" s="109"/>
      <c r="C61" s="109"/>
      <c r="D61" s="117"/>
      <c r="E61" s="117"/>
      <c r="F61" s="117"/>
      <c r="G61" s="117"/>
      <c r="H61" s="117"/>
      <c r="I61" s="117"/>
      <c r="J61" s="117"/>
      <c r="K61" s="117"/>
      <c r="L61" s="117"/>
      <c r="M61" s="117"/>
      <c r="N61" s="117"/>
      <c r="O61" s="117"/>
      <c r="P61" s="117"/>
      <c r="Q61" s="117"/>
      <c r="R61" s="117"/>
    </row>
    <row r="62" spans="2:23">
      <c r="B62" s="109"/>
      <c r="C62" s="109"/>
      <c r="D62" s="117"/>
      <c r="E62" s="117"/>
      <c r="F62" s="117"/>
      <c r="G62" s="117"/>
      <c r="H62" s="117"/>
      <c r="I62" s="117"/>
      <c r="J62" s="117"/>
      <c r="K62" s="117"/>
      <c r="L62" s="117"/>
      <c r="M62" s="117"/>
      <c r="N62" s="117"/>
      <c r="O62" s="117"/>
      <c r="P62" s="117"/>
      <c r="Q62" s="117"/>
      <c r="R62" s="117"/>
    </row>
    <row r="63" spans="2:23">
      <c r="B63" s="109"/>
      <c r="C63" s="109"/>
      <c r="D63" s="117"/>
      <c r="E63" s="117"/>
      <c r="F63" s="117"/>
      <c r="G63" s="117"/>
      <c r="H63" s="117"/>
      <c r="I63" s="117"/>
      <c r="J63" s="117"/>
      <c r="K63" s="117"/>
      <c r="L63" s="117"/>
      <c r="M63" s="117"/>
      <c r="N63" s="117"/>
      <c r="O63" s="117"/>
      <c r="P63" s="117"/>
      <c r="Q63" s="117"/>
      <c r="R63" s="117"/>
    </row>
    <row r="64" spans="2:23">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row r="77" spans="2:18">
      <c r="B77" s="109"/>
      <c r="C77" s="109"/>
      <c r="D77" s="117"/>
      <c r="E77" s="117"/>
      <c r="F77" s="117"/>
      <c r="G77" s="117"/>
      <c r="H77" s="117"/>
      <c r="I77" s="117"/>
      <c r="J77" s="117"/>
      <c r="K77" s="117"/>
      <c r="L77" s="117"/>
      <c r="M77" s="117"/>
      <c r="N77" s="117"/>
      <c r="O77" s="117"/>
      <c r="P77" s="117"/>
      <c r="Q77" s="117"/>
      <c r="R77" s="117"/>
    </row>
    <row r="78" spans="2:18">
      <c r="B78" s="109"/>
      <c r="C78" s="109"/>
      <c r="D78" s="117"/>
      <c r="E78" s="117"/>
      <c r="F78" s="117"/>
      <c r="G78" s="117"/>
      <c r="H78" s="117"/>
      <c r="I78" s="117"/>
      <c r="J78" s="117"/>
      <c r="K78" s="117"/>
      <c r="L78" s="117"/>
      <c r="M78" s="117"/>
      <c r="N78" s="117"/>
      <c r="O78" s="117"/>
      <c r="P78" s="117"/>
      <c r="Q78" s="117"/>
      <c r="R78" s="117"/>
    </row>
    <row r="79" spans="2:18">
      <c r="B79" s="109"/>
      <c r="C79" s="109"/>
      <c r="D79" s="117"/>
      <c r="E79" s="117"/>
      <c r="F79" s="117"/>
      <c r="G79" s="117"/>
      <c r="H79" s="117"/>
      <c r="I79" s="117"/>
      <c r="J79" s="117"/>
      <c r="K79" s="117"/>
      <c r="L79" s="117"/>
      <c r="M79" s="117"/>
      <c r="N79" s="117"/>
      <c r="O79" s="117"/>
      <c r="P79" s="117"/>
      <c r="Q79" s="117"/>
      <c r="R79" s="117"/>
    </row>
    <row r="80" spans="2:18">
      <c r="B80" s="109"/>
      <c r="C80" s="109"/>
      <c r="D80" s="117"/>
      <c r="E80" s="117"/>
      <c r="F80" s="117"/>
      <c r="G80" s="117"/>
      <c r="H80" s="117"/>
      <c r="I80" s="117"/>
      <c r="J80" s="117"/>
      <c r="K80" s="117"/>
      <c r="L80" s="117"/>
      <c r="M80" s="117"/>
      <c r="N80" s="117"/>
      <c r="O80" s="117"/>
      <c r="P80" s="117"/>
      <c r="Q80" s="117"/>
      <c r="R80" s="117"/>
    </row>
    <row r="81" spans="2:18">
      <c r="B81" s="109"/>
      <c r="C81" s="109"/>
      <c r="D81" s="117"/>
      <c r="E81" s="117"/>
      <c r="F81" s="117"/>
      <c r="G81" s="117"/>
      <c r="H81" s="117"/>
      <c r="I81" s="117"/>
      <c r="J81" s="117"/>
      <c r="K81" s="117"/>
      <c r="L81" s="117"/>
      <c r="M81" s="117"/>
      <c r="N81" s="117"/>
      <c r="O81" s="117"/>
      <c r="P81" s="117"/>
      <c r="Q81" s="117"/>
      <c r="R81" s="117"/>
    </row>
  </sheetData>
  <mergeCells count="5">
    <mergeCell ref="B2:N2"/>
    <mergeCell ref="B45:R45"/>
    <mergeCell ref="B46:P46"/>
    <mergeCell ref="B47:R47"/>
    <mergeCell ref="B48:R48"/>
  </mergeCells>
  <conditionalFormatting sqref="B9:R43">
    <cfRule type="expression" dxfId="102" priority="1">
      <formula>MOD(ROW(),2)=0</formula>
    </cfRule>
  </conditionalFormatting>
  <pageMargins left="0.7" right="0.7" top="0.75" bottom="0.75" header="0.3" footer="0.3"/>
  <pageSetup scale="1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B1A36-41AE-4FAA-8D59-C855E302CE59}">
  <sheetPr>
    <tabColor theme="9" tint="-0.249977111117893"/>
    <pageSetUpPr fitToPage="1"/>
  </sheetPr>
  <dimension ref="B2:Y77"/>
  <sheetViews>
    <sheetView showGridLines="0" zoomScale="85" zoomScaleNormal="85" workbookViewId="0">
      <pane xSplit="3" ySplit="4" topLeftCell="D29" activePane="bottomRight" state="frozen"/>
      <selection activeCell="P17" activeCellId="1" sqref="H13 P17"/>
      <selection pane="topRight" activeCell="P17" activeCellId="1" sqref="H13 P17"/>
      <selection pane="bottomLeft" activeCell="P17" activeCellId="1" sqref="H13 P17"/>
      <selection pane="bottomRight"/>
    </sheetView>
  </sheetViews>
  <sheetFormatPr defaultColWidth="9.1796875" defaultRowHeight="11.5" outlineLevelCol="1"/>
  <cols>
    <col min="1" max="1" width="6.7265625" style="101" customWidth="1"/>
    <col min="2" max="2" width="17.54296875" style="101" customWidth="1"/>
    <col min="3" max="3" width="20.54296875" style="101" hidden="1" customWidth="1" outlineLevel="1"/>
    <col min="4" max="4" width="9.7265625" style="102" customWidth="1" collapsed="1"/>
    <col min="5" max="18" width="9.7265625" style="102" customWidth="1"/>
    <col min="19" max="19" width="9.1796875" style="101"/>
    <col min="20" max="22" width="0" style="101" hidden="1" customWidth="1"/>
    <col min="23" max="16384" width="9.1796875" style="101"/>
  </cols>
  <sheetData>
    <row r="2" spans="2:25" ht="15.75" customHeight="1">
      <c r="B2" s="452" t="str">
        <f>"Table A2. Advanced Economies: General Government Primary Balance, "&amp;$D$4&amp;"–"&amp;RIGHT($R$4,2)</f>
        <v>Table A2. Advanced Economies: General Government Primary Balance, 2012–26</v>
      </c>
      <c r="C2" s="452"/>
      <c r="D2" s="452"/>
      <c r="E2" s="452"/>
      <c r="F2" s="452"/>
      <c r="G2" s="452"/>
      <c r="H2" s="452"/>
      <c r="I2" s="452"/>
      <c r="J2" s="452"/>
      <c r="K2" s="452"/>
      <c r="L2" s="452"/>
      <c r="M2" s="452"/>
      <c r="N2" s="452"/>
      <c r="O2" s="103"/>
      <c r="P2" s="103"/>
      <c r="Q2" s="103"/>
      <c r="R2" s="103"/>
    </row>
    <row r="3" spans="2:25" ht="15.5">
      <c r="B3" s="104" t="s">
        <v>152</v>
      </c>
      <c r="C3" s="105"/>
      <c r="D3" s="105"/>
      <c r="E3" s="105"/>
      <c r="F3" s="105"/>
      <c r="G3" s="105"/>
      <c r="H3" s="105"/>
      <c r="I3" s="105"/>
      <c r="J3" s="105"/>
      <c r="K3" s="105"/>
      <c r="L3" s="105"/>
      <c r="M3" s="105"/>
      <c r="N3" s="105"/>
      <c r="O3" s="105"/>
      <c r="P3" s="105"/>
      <c r="Q3" s="118"/>
      <c r="R3" s="118"/>
    </row>
    <row r="4" spans="2:25"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25" ht="12">
      <c r="B5" s="111" t="s">
        <v>81</v>
      </c>
      <c r="C5" s="112" t="s">
        <v>153</v>
      </c>
      <c r="D5" s="113">
        <v>-3.6882227671818697</v>
      </c>
      <c r="E5" s="113">
        <v>-2.0875271662487616</v>
      </c>
      <c r="F5" s="113">
        <v>-1.4978778625871947</v>
      </c>
      <c r="G5" s="113">
        <v>-1.1049866579805516</v>
      </c>
      <c r="H5" s="113">
        <v>-1.151508191624927</v>
      </c>
      <c r="I5" s="113">
        <v>-0.9482070171547019</v>
      </c>
      <c r="J5" s="113">
        <v>-1.0230542421065003</v>
      </c>
      <c r="K5" s="113">
        <v>-1.5473735662603116</v>
      </c>
      <c r="L5" s="113">
        <v>-9.5030127710746317</v>
      </c>
      <c r="M5" s="113">
        <v>-7.8338134544034705</v>
      </c>
      <c r="N5" s="113">
        <v>-4.002580103329425</v>
      </c>
      <c r="O5" s="113">
        <v>-2.7531882743855274</v>
      </c>
      <c r="P5" s="113">
        <v>-2.2098565845580347</v>
      </c>
      <c r="Q5" s="113">
        <v>-1.9876648784817439</v>
      </c>
      <c r="R5" s="113">
        <v>-1.7980676195114882</v>
      </c>
      <c r="T5" s="119"/>
      <c r="U5" s="120"/>
      <c r="V5" s="120"/>
      <c r="W5" s="120"/>
      <c r="X5" s="120"/>
      <c r="Y5" s="120"/>
    </row>
    <row r="6" spans="2:25" ht="12">
      <c r="B6" s="114" t="s">
        <v>39</v>
      </c>
      <c r="C6" s="112" t="s">
        <v>39</v>
      </c>
      <c r="D6" s="113">
        <v>-1.0420683439800766</v>
      </c>
      <c r="E6" s="113">
        <v>-0.57017501715596008</v>
      </c>
      <c r="F6" s="113">
        <v>-0.16061951245258219</v>
      </c>
      <c r="G6" s="113">
        <v>8.3329482276342556E-2</v>
      </c>
      <c r="H6" s="113">
        <v>0.42942174604565442</v>
      </c>
      <c r="I6" s="113">
        <v>0.83879088712314021</v>
      </c>
      <c r="J6" s="113">
        <v>1.192312885237554</v>
      </c>
      <c r="K6" s="113">
        <v>0.81849290284460219</v>
      </c>
      <c r="L6" s="113">
        <v>-5.8778063424187827</v>
      </c>
      <c r="M6" s="113">
        <v>-6.4627970852045165</v>
      </c>
      <c r="N6" s="113">
        <v>-2.2906658843302714</v>
      </c>
      <c r="O6" s="113">
        <v>-1.331512441846181</v>
      </c>
      <c r="P6" s="113">
        <v>-0.99624396645312785</v>
      </c>
      <c r="Q6" s="113">
        <v>-0.74395105419615648</v>
      </c>
      <c r="R6" s="113">
        <v>-0.72395926344306594</v>
      </c>
      <c r="T6" s="120"/>
      <c r="U6" s="120"/>
      <c r="V6" s="120"/>
      <c r="W6" s="120"/>
      <c r="X6" s="120"/>
      <c r="Y6" s="120"/>
    </row>
    <row r="7" spans="2:25">
      <c r="B7" s="114" t="s">
        <v>113</v>
      </c>
      <c r="C7" s="114" t="s">
        <v>435</v>
      </c>
      <c r="D7" s="113">
        <v>-4.350517316188105</v>
      </c>
      <c r="E7" s="113">
        <v>-2.4912669591255137</v>
      </c>
      <c r="F7" s="113">
        <v>-1.8120092068550551</v>
      </c>
      <c r="G7" s="113">
        <v>-1.3405086280457637</v>
      </c>
      <c r="H7" s="113">
        <v>-1.5972633592186014</v>
      </c>
      <c r="I7" s="113">
        <v>-1.556851818673668</v>
      </c>
      <c r="J7" s="113">
        <v>-1.6864548039998821</v>
      </c>
      <c r="K7" s="113">
        <v>-2.0634247268139685</v>
      </c>
      <c r="L7" s="113">
        <v>-10.591607202885021</v>
      </c>
      <c r="M7" s="113">
        <v>-8.6322395188609402</v>
      </c>
      <c r="N7" s="113">
        <v>-4.395701561158031</v>
      </c>
      <c r="O7" s="113">
        <v>-3.0555086024740543</v>
      </c>
      <c r="P7" s="113">
        <v>-2.4805116594100216</v>
      </c>
      <c r="Q7" s="113">
        <v>-2.2632102362261111</v>
      </c>
      <c r="R7" s="113">
        <v>-2.057903402968821</v>
      </c>
      <c r="T7" s="119"/>
      <c r="U7" s="120"/>
      <c r="V7" s="120"/>
      <c r="W7" s="120"/>
      <c r="X7" s="120"/>
      <c r="Y7" s="120"/>
    </row>
    <row r="8" spans="2:25" ht="12">
      <c r="B8" s="114" t="s">
        <v>114</v>
      </c>
      <c r="C8" s="115" t="s">
        <v>436</v>
      </c>
      <c r="D8" s="113">
        <v>-4.1093905114899547</v>
      </c>
      <c r="E8" s="113">
        <v>-2.3792114094643662</v>
      </c>
      <c r="F8" s="113">
        <v>-1.7544563361909642</v>
      </c>
      <c r="G8" s="113">
        <v>-1.2980242959489092</v>
      </c>
      <c r="H8" s="113">
        <v>-1.4795590591391996</v>
      </c>
      <c r="I8" s="113">
        <v>-1.3941668925434014</v>
      </c>
      <c r="J8" s="113">
        <v>-1.4865247790289755</v>
      </c>
      <c r="K8" s="113">
        <v>-2.0374021677007157</v>
      </c>
      <c r="L8" s="113">
        <v>-10.198611789768883</v>
      </c>
      <c r="M8" s="113">
        <v>-8.3788272383705067</v>
      </c>
      <c r="N8" s="113">
        <v>-4.349240140610668</v>
      </c>
      <c r="O8" s="113">
        <v>-3.0036474083088831</v>
      </c>
      <c r="P8" s="113">
        <v>-2.4304662050870949</v>
      </c>
      <c r="Q8" s="113">
        <v>-2.2030614384656975</v>
      </c>
      <c r="R8" s="113">
        <v>-1.9906353932461538</v>
      </c>
      <c r="T8" s="119"/>
      <c r="U8" s="120"/>
      <c r="V8" s="120"/>
      <c r="W8" s="120"/>
      <c r="X8" s="120"/>
      <c r="Y8" s="120"/>
    </row>
    <row r="9" spans="2:25" ht="16.5" customHeight="1">
      <c r="B9" s="109" t="s">
        <v>1</v>
      </c>
      <c r="C9" s="109" t="s">
        <v>1</v>
      </c>
      <c r="D9" s="110">
        <v>-2.8674874857432515</v>
      </c>
      <c r="E9" s="110">
        <v>-2.0751869820802065</v>
      </c>
      <c r="F9" s="110">
        <v>-2.078165251037952</v>
      </c>
      <c r="G9" s="110">
        <v>-1.8686747098099328</v>
      </c>
      <c r="H9" s="110">
        <v>-1.51745077200286</v>
      </c>
      <c r="I9" s="110">
        <v>-0.84670424138156264</v>
      </c>
      <c r="J9" s="110">
        <v>-0.41150010396734116</v>
      </c>
      <c r="K9" s="110">
        <v>-3.5411322353016388</v>
      </c>
      <c r="L9" s="110">
        <v>-7.8147810780559199</v>
      </c>
      <c r="M9" s="110">
        <v>-7.4620245499202129</v>
      </c>
      <c r="N9" s="110">
        <v>-4.6288083395258539</v>
      </c>
      <c r="O9" s="110">
        <v>-2.211248760534926</v>
      </c>
      <c r="P9" s="110">
        <v>-1.3631804676735038</v>
      </c>
      <c r="Q9" s="110">
        <v>-0.85630394393470155</v>
      </c>
      <c r="R9" s="110">
        <v>-0.4295438687919253</v>
      </c>
    </row>
    <row r="10" spans="2:25" ht="13.5" customHeight="1">
      <c r="B10" s="109" t="s">
        <v>2</v>
      </c>
      <c r="C10" s="109" t="s">
        <v>2</v>
      </c>
      <c r="D10" s="110">
        <v>-2.1819966603180699E-2</v>
      </c>
      <c r="E10" s="110">
        <v>0.18997858048310923</v>
      </c>
      <c r="F10" s="110">
        <v>-0.74879759961170189</v>
      </c>
      <c r="G10" s="110">
        <v>0.85545240310419768</v>
      </c>
      <c r="H10" s="110">
        <v>0.1384638647620266</v>
      </c>
      <c r="I10" s="110">
        <v>0.64375339473584747</v>
      </c>
      <c r="J10" s="110">
        <v>1.3984432892718297</v>
      </c>
      <c r="K10" s="110">
        <v>1.6448278278857735</v>
      </c>
      <c r="L10" s="110">
        <v>-7.8395655124565842</v>
      </c>
      <c r="M10" s="110">
        <v>-5.2670541601957481</v>
      </c>
      <c r="N10" s="110">
        <v>-2.2846777930790356</v>
      </c>
      <c r="O10" s="110">
        <v>-1.1962891097322332</v>
      </c>
      <c r="P10" s="110">
        <v>-0.32284420957337306</v>
      </c>
      <c r="Q10" s="110">
        <v>-0.5212563331950304</v>
      </c>
      <c r="R10" s="110">
        <v>-0.54152553384966851</v>
      </c>
    </row>
    <row r="11" spans="2:25" ht="13.5" customHeight="1">
      <c r="B11" s="109" t="s">
        <v>3</v>
      </c>
      <c r="C11" s="109" t="s">
        <v>3</v>
      </c>
      <c r="D11" s="110">
        <v>-1.15983686152651</v>
      </c>
      <c r="E11" s="110">
        <v>-0.19110160863367948</v>
      </c>
      <c r="F11" s="110">
        <v>-0.18582942104793004</v>
      </c>
      <c r="G11" s="110">
        <v>0.15845856271388187</v>
      </c>
      <c r="H11" s="110">
        <v>4.7199972098538661E-3</v>
      </c>
      <c r="I11" s="110">
        <v>1.3797101449275362</v>
      </c>
      <c r="J11" s="110">
        <v>1.0129461085648499</v>
      </c>
      <c r="K11" s="110">
        <v>-0.20466344629815073</v>
      </c>
      <c r="L11" s="110">
        <v>-7.6856533023624873</v>
      </c>
      <c r="M11" s="110">
        <v>-5.6426447266998938</v>
      </c>
      <c r="N11" s="110">
        <v>-3.3164575698335428</v>
      </c>
      <c r="O11" s="110">
        <v>-3.6883768972333772</v>
      </c>
      <c r="P11" s="110">
        <v>-3.9725184577873303</v>
      </c>
      <c r="Q11" s="110">
        <v>-4.0231871780230888</v>
      </c>
      <c r="R11" s="110">
        <v>-4.2432541407540159</v>
      </c>
    </row>
    <row r="12" spans="2:25" ht="13.5" customHeight="1">
      <c r="B12" s="109" t="s">
        <v>4</v>
      </c>
      <c r="C12" s="109" t="s">
        <v>4</v>
      </c>
      <c r="D12" s="110">
        <v>-1.8215292132611571</v>
      </c>
      <c r="E12" s="110">
        <v>-0.9935618245159541</v>
      </c>
      <c r="F12" s="110">
        <v>0.45069973502404637</v>
      </c>
      <c r="G12" s="110">
        <v>0.58670415249685881</v>
      </c>
      <c r="H12" s="110">
        <v>0.12515212030401845</v>
      </c>
      <c r="I12" s="110">
        <v>7.7500150655808231E-2</v>
      </c>
      <c r="J12" s="110">
        <v>0.34717242269519821</v>
      </c>
      <c r="K12" s="110">
        <v>0.56528031186924199</v>
      </c>
      <c r="L12" s="110">
        <v>-10.629120075468105</v>
      </c>
      <c r="M12" s="110">
        <v>-7.1159789169883361</v>
      </c>
      <c r="N12" s="110">
        <v>-2.1328845577464475</v>
      </c>
      <c r="O12" s="110">
        <v>-0.27889192637295601</v>
      </c>
      <c r="P12" s="110">
        <v>0.30592190015786386</v>
      </c>
      <c r="Q12" s="110">
        <v>0.70424404059178281</v>
      </c>
      <c r="R12" s="110">
        <v>0.87168556549927689</v>
      </c>
    </row>
    <row r="13" spans="2:25" ht="13.5" customHeight="1">
      <c r="B13" s="109" t="s">
        <v>192</v>
      </c>
      <c r="C13" s="109" t="s">
        <v>82</v>
      </c>
      <c r="D13" s="110">
        <v>-2.9232636852772034</v>
      </c>
      <c r="E13" s="110">
        <v>-1.883856626840789</v>
      </c>
      <c r="F13" s="110">
        <v>2.8071967045702286</v>
      </c>
      <c r="G13" s="110">
        <v>3.0949798141334615</v>
      </c>
      <c r="H13" s="110">
        <v>2.7116692112228136</v>
      </c>
      <c r="I13" s="110">
        <v>4.3459460534098087</v>
      </c>
      <c r="J13" s="110">
        <v>-1.2135718484924836</v>
      </c>
      <c r="K13" s="110">
        <v>3.6357354702944753</v>
      </c>
      <c r="L13" s="110">
        <v>-3.6807784767306275</v>
      </c>
      <c r="M13" s="110">
        <v>-2.9006770084794886</v>
      </c>
      <c r="N13" s="110">
        <v>0.68061395066998376</v>
      </c>
      <c r="O13" s="110">
        <v>1.0917130130292008</v>
      </c>
      <c r="P13" s="110">
        <v>1.6502078167979761</v>
      </c>
      <c r="Q13" s="110">
        <v>2.1848028477325085</v>
      </c>
      <c r="R13" s="110">
        <v>2.3773504245823291</v>
      </c>
    </row>
    <row r="14" spans="2:25" ht="13.5" customHeight="1">
      <c r="B14" s="109" t="s">
        <v>5</v>
      </c>
      <c r="C14" s="109" t="s">
        <v>5</v>
      </c>
      <c r="D14" s="110">
        <v>-2.7381856102552464</v>
      </c>
      <c r="E14" s="110">
        <v>-0.19269524967467741</v>
      </c>
      <c r="F14" s="110">
        <v>-0.97932102188659031</v>
      </c>
      <c r="G14" s="110">
        <v>0.27085353888914593</v>
      </c>
      <c r="H14" s="110">
        <v>1.4960996465822631</v>
      </c>
      <c r="I14" s="110">
        <v>2.1445805433769607</v>
      </c>
      <c r="J14" s="110">
        <v>1.5003701707961583</v>
      </c>
      <c r="K14" s="110">
        <v>0.80888057159949622</v>
      </c>
      <c r="L14" s="110">
        <v>-5.5159050915223009</v>
      </c>
      <c r="M14" s="110">
        <v>-7.2955724015800474</v>
      </c>
      <c r="N14" s="110">
        <v>-4.6757835240451779</v>
      </c>
      <c r="O14" s="110">
        <v>-3.9855401451163148</v>
      </c>
      <c r="P14" s="110">
        <v>-3.2444590602188996</v>
      </c>
      <c r="Q14" s="110">
        <v>-2.5976063697309413</v>
      </c>
      <c r="R14" s="110">
        <v>-2.1705456650868973</v>
      </c>
    </row>
    <row r="15" spans="2:25" ht="13.5" customHeight="1">
      <c r="B15" s="109" t="s">
        <v>6</v>
      </c>
      <c r="C15" s="109" t="s">
        <v>6</v>
      </c>
      <c r="D15" s="110">
        <v>-2.9717119032064345</v>
      </c>
      <c r="E15" s="110">
        <v>-0.83013892998672834</v>
      </c>
      <c r="F15" s="110">
        <v>1.594869685260945</v>
      </c>
      <c r="G15" s="110">
        <v>-0.59179239779292037</v>
      </c>
      <c r="H15" s="110">
        <v>0.40710519786185562</v>
      </c>
      <c r="I15" s="110">
        <v>1.6916405223989492</v>
      </c>
      <c r="J15" s="110">
        <v>0.39302094913494123</v>
      </c>
      <c r="K15" s="110">
        <v>3.7582149072363658</v>
      </c>
      <c r="L15" s="110">
        <v>-0.94258102706904867</v>
      </c>
      <c r="M15" s="110">
        <v>-2.1813837180723987</v>
      </c>
      <c r="N15" s="110">
        <v>-0.3349318636524336</v>
      </c>
      <c r="O15" s="110">
        <v>-0.69417263499646853</v>
      </c>
      <c r="P15" s="110">
        <v>-0.6341531465924507</v>
      </c>
      <c r="Q15" s="110">
        <v>-0.42136046072962569</v>
      </c>
      <c r="R15" s="110">
        <v>-0.24115752997911985</v>
      </c>
    </row>
    <row r="16" spans="2:25" ht="13.5" customHeight="1">
      <c r="B16" s="109" t="s">
        <v>7</v>
      </c>
      <c r="C16" s="109" t="s">
        <v>7</v>
      </c>
      <c r="D16" s="110">
        <v>-0.36135045033429725</v>
      </c>
      <c r="E16" s="110">
        <v>0.1240299977050127</v>
      </c>
      <c r="F16" s="110">
        <v>0.66750381455120977</v>
      </c>
      <c r="G16" s="110">
        <v>8.9045807428202783E-2</v>
      </c>
      <c r="H16" s="110">
        <v>-0.48018599496962922</v>
      </c>
      <c r="I16" s="110">
        <v>-0.7498386523580336</v>
      </c>
      <c r="J16" s="110">
        <v>-0.5300050972821726</v>
      </c>
      <c r="K16" s="110">
        <v>0.50263429381417835</v>
      </c>
      <c r="L16" s="110">
        <v>-4.8685015047781732</v>
      </c>
      <c r="M16" s="110">
        <v>-2.9305447971428338</v>
      </c>
      <c r="N16" s="110">
        <v>-2.3854361974707272</v>
      </c>
      <c r="O16" s="110">
        <v>-1.6746420219671889</v>
      </c>
      <c r="P16" s="110">
        <v>-0.97876098151586477</v>
      </c>
      <c r="Q16" s="110">
        <v>-0.26218551992106637</v>
      </c>
      <c r="R16" s="110">
        <v>0.30475628908678243</v>
      </c>
    </row>
    <row r="17" spans="2:18" ht="13.5" customHeight="1">
      <c r="B17" s="109" t="s">
        <v>8</v>
      </c>
      <c r="C17" s="109" t="s">
        <v>8</v>
      </c>
      <c r="D17" s="110">
        <v>-1.9444181916761591</v>
      </c>
      <c r="E17" s="110">
        <v>-2.4241267417446077</v>
      </c>
      <c r="F17" s="110">
        <v>-2.8347438580549742</v>
      </c>
      <c r="G17" s="110">
        <v>-2.2849303403741987</v>
      </c>
      <c r="H17" s="110">
        <v>-1.4159747699040999</v>
      </c>
      <c r="I17" s="110">
        <v>-0.395049071811437</v>
      </c>
      <c r="J17" s="110">
        <v>-0.68917367690647113</v>
      </c>
      <c r="K17" s="110">
        <v>-0.84424211881031408</v>
      </c>
      <c r="L17" s="110">
        <v>-5.3575964909309537</v>
      </c>
      <c r="M17" s="110">
        <v>-4.6030553180479385</v>
      </c>
      <c r="N17" s="110">
        <v>-2.7170772847627167</v>
      </c>
      <c r="O17" s="110">
        <v>-2.0586085331625408</v>
      </c>
      <c r="P17" s="110">
        <v>-1.8823500468436178</v>
      </c>
      <c r="Q17" s="110">
        <v>-1.7258544332297454</v>
      </c>
      <c r="R17" s="110">
        <v>-1.4856580603572302</v>
      </c>
    </row>
    <row r="18" spans="2:18" ht="13.5" customHeight="1">
      <c r="B18" s="109" t="s">
        <v>9</v>
      </c>
      <c r="C18" s="109" t="s">
        <v>9</v>
      </c>
      <c r="D18" s="110">
        <v>-2.5483482413859799</v>
      </c>
      <c r="E18" s="110">
        <v>-1.9137167253372278</v>
      </c>
      <c r="F18" s="110">
        <v>-1.8497835809960623</v>
      </c>
      <c r="G18" s="110">
        <v>-1.7500200142647124</v>
      </c>
      <c r="H18" s="110">
        <v>-1.8922363032752361</v>
      </c>
      <c r="I18" s="110">
        <v>-1.3245883542090906</v>
      </c>
      <c r="J18" s="110">
        <v>-0.67997965561801987</v>
      </c>
      <c r="K18" s="110">
        <v>-1.7116180232069198</v>
      </c>
      <c r="L18" s="110">
        <v>-8.0200706947013707</v>
      </c>
      <c r="M18" s="110">
        <v>-7.7904907608370086</v>
      </c>
      <c r="N18" s="110">
        <v>-3.884066246069374</v>
      </c>
      <c r="O18" s="110">
        <v>-3.1560761569043057</v>
      </c>
      <c r="P18" s="110">
        <v>-2.9344075208079623</v>
      </c>
      <c r="Q18" s="110">
        <v>-2.747569088789362</v>
      </c>
      <c r="R18" s="110">
        <v>-2.7497323226738528</v>
      </c>
    </row>
    <row r="19" spans="2:18" ht="13.5" customHeight="1">
      <c r="B19" s="109" t="s">
        <v>10</v>
      </c>
      <c r="C19" s="109" t="s">
        <v>10</v>
      </c>
      <c r="D19" s="110">
        <v>1.8571308886792384</v>
      </c>
      <c r="E19" s="110">
        <v>1.4844114037739875</v>
      </c>
      <c r="F19" s="110">
        <v>1.8126137943520426</v>
      </c>
      <c r="G19" s="110">
        <v>2.0430708021333825</v>
      </c>
      <c r="H19" s="110">
        <v>2.0940811678161508</v>
      </c>
      <c r="I19" s="110">
        <v>2.1759877079787953</v>
      </c>
      <c r="J19" s="110">
        <v>2.6242183463683171</v>
      </c>
      <c r="K19" s="110">
        <v>2.0467272229979705</v>
      </c>
      <c r="L19" s="110">
        <v>-3.8883188120955015</v>
      </c>
      <c r="M19" s="110">
        <v>-6.5113035398031833</v>
      </c>
      <c r="N19" s="110">
        <v>-1.4541150731558619</v>
      </c>
      <c r="O19" s="110">
        <v>-4.568687709228713E-2</v>
      </c>
      <c r="P19" s="110">
        <v>0.30632814742214426</v>
      </c>
      <c r="Q19" s="110">
        <v>0.82745367919785529</v>
      </c>
      <c r="R19" s="110">
        <v>0.82928141798552024</v>
      </c>
    </row>
    <row r="20" spans="2:18" ht="13.5" customHeight="1">
      <c r="B20" s="109" t="s">
        <v>11</v>
      </c>
      <c r="C20" s="109" t="s">
        <v>11</v>
      </c>
      <c r="D20" s="110">
        <v>-1.398701622706209</v>
      </c>
      <c r="E20" s="110">
        <v>0.34685106003919475</v>
      </c>
      <c r="F20" s="110">
        <v>-0.15325713705744043</v>
      </c>
      <c r="G20" s="110">
        <v>0.54681733007779232</v>
      </c>
      <c r="H20" s="110">
        <v>3.533498943972861</v>
      </c>
      <c r="I20" s="110">
        <v>4.0510476462642231</v>
      </c>
      <c r="J20" s="110">
        <v>4.1874620952889661</v>
      </c>
      <c r="K20" s="110">
        <v>3.2271431141740226</v>
      </c>
      <c r="L20" s="110">
        <v>-7.5287945486341439</v>
      </c>
      <c r="M20" s="110">
        <v>-7.296186842265902</v>
      </c>
      <c r="N20" s="110">
        <v>-1.3070617192762488</v>
      </c>
      <c r="O20" s="110">
        <v>0.24364173619450641</v>
      </c>
      <c r="P20" s="110">
        <v>0.55803414407824825</v>
      </c>
      <c r="Q20" s="110">
        <v>1.0476389628079996</v>
      </c>
      <c r="R20" s="110">
        <v>1.4688946760948431</v>
      </c>
    </row>
    <row r="21" spans="2:18" ht="13.5" customHeight="1">
      <c r="B21" s="109" t="s">
        <v>83</v>
      </c>
      <c r="C21" s="109" t="s">
        <v>83</v>
      </c>
      <c r="D21" s="110">
        <v>1.3286286213767446</v>
      </c>
      <c r="E21" s="110">
        <v>-0.67580207636685563</v>
      </c>
      <c r="F21" s="110">
        <v>3.5968818215134082</v>
      </c>
      <c r="G21" s="110">
        <v>0.59067725554647277</v>
      </c>
      <c r="H21" s="110">
        <v>3.5720364461467238</v>
      </c>
      <c r="I21" s="110">
        <v>4.7052280697013522</v>
      </c>
      <c r="J21" s="110">
        <v>0.95751349849522871</v>
      </c>
      <c r="K21" s="110">
        <v>-2.2461835752157411</v>
      </c>
      <c r="L21" s="110">
        <v>-11.090190707816989</v>
      </c>
      <c r="M21" s="110">
        <v>-6.5441084178068776</v>
      </c>
      <c r="N21" s="110">
        <v>-4.4393198145732047</v>
      </c>
      <c r="O21" s="110">
        <v>-3.0674707696740073</v>
      </c>
      <c r="P21" s="110">
        <v>-2.4254862845114635</v>
      </c>
      <c r="Q21" s="110">
        <v>-2.1776699087324864</v>
      </c>
      <c r="R21" s="110">
        <v>-2.1045809641944029</v>
      </c>
    </row>
    <row r="22" spans="2:18" ht="13.5" customHeight="1">
      <c r="B22" s="109" t="s">
        <v>58</v>
      </c>
      <c r="C22" s="109" t="s">
        <v>58</v>
      </c>
      <c r="D22" s="110">
        <v>0.32045984063179311</v>
      </c>
      <c r="E22" s="110">
        <v>1.876815220800895</v>
      </c>
      <c r="F22" s="110">
        <v>3.7748518951667016</v>
      </c>
      <c r="G22" s="110">
        <v>3.2097308001218599</v>
      </c>
      <c r="H22" s="110">
        <v>15.461319333645429</v>
      </c>
      <c r="I22" s="110">
        <v>3.9497206429017258</v>
      </c>
      <c r="J22" s="110">
        <v>3.0794859824911205</v>
      </c>
      <c r="K22" s="110">
        <v>0.46044150279864304</v>
      </c>
      <c r="L22" s="110">
        <v>-6.3991725542050775</v>
      </c>
      <c r="M22" s="110">
        <v>-6.4597663297839514</v>
      </c>
      <c r="N22" s="110">
        <v>-2.538659796537337</v>
      </c>
      <c r="O22" s="110">
        <v>0.3396926247684029</v>
      </c>
      <c r="P22" s="110">
        <v>1.8601730476785154</v>
      </c>
      <c r="Q22" s="110">
        <v>2.8169254186308699</v>
      </c>
      <c r="R22" s="110">
        <v>2.4776074341270515</v>
      </c>
    </row>
    <row r="23" spans="2:18" ht="13.5" customHeight="1">
      <c r="B23" s="109" t="s">
        <v>111</v>
      </c>
      <c r="C23" s="109" t="s">
        <v>12</v>
      </c>
      <c r="D23" s="110">
        <v>-5.252203540478483</v>
      </c>
      <c r="E23" s="110">
        <v>-2.8708384658688706</v>
      </c>
      <c r="F23" s="110">
        <v>-0.27983830424656547</v>
      </c>
      <c r="G23" s="110">
        <v>0.33219051677885547</v>
      </c>
      <c r="H23" s="110">
        <v>1.449984818076117</v>
      </c>
      <c r="I23" s="110">
        <v>1.5124694788246189</v>
      </c>
      <c r="J23" s="110">
        <v>1.5949172192539611</v>
      </c>
      <c r="K23" s="110">
        <v>1.5606759694271091</v>
      </c>
      <c r="L23" s="110">
        <v>-4.0240942529413815</v>
      </c>
      <c r="M23" s="110">
        <v>-4.5055258240991689</v>
      </c>
      <c r="N23" s="110">
        <v>-2.5329278916612901</v>
      </c>
      <c r="O23" s="110">
        <v>-1.4350769711458702</v>
      </c>
      <c r="P23" s="110">
        <v>-1.1572337026988919</v>
      </c>
      <c r="Q23" s="110">
        <v>-0.76324153211531687</v>
      </c>
      <c r="R23" s="110">
        <v>-0.81765929938037185</v>
      </c>
    </row>
    <row r="24" spans="2:18" ht="13.5" customHeight="1">
      <c r="B24" s="109" t="s">
        <v>13</v>
      </c>
      <c r="C24" s="109" t="s">
        <v>13</v>
      </c>
      <c r="D24" s="110">
        <v>-1.3020115194583581</v>
      </c>
      <c r="E24" s="110">
        <v>-1.0521143517956291</v>
      </c>
      <c r="F24" s="110">
        <v>-0.29285283584243477</v>
      </c>
      <c r="G24" s="110">
        <v>0.67950896529995197</v>
      </c>
      <c r="H24" s="110">
        <v>0.40870435711548397</v>
      </c>
      <c r="I24" s="110">
        <v>0.80954192446940809</v>
      </c>
      <c r="J24" s="110">
        <v>-1.4129682681863591</v>
      </c>
      <c r="K24" s="110">
        <v>-1.9787286972325628</v>
      </c>
      <c r="L24" s="110">
        <v>-9.4345108677364315</v>
      </c>
      <c r="M24" s="110">
        <v>-4.613341485532346</v>
      </c>
      <c r="N24" s="110">
        <v>-2.0536977112229131</v>
      </c>
      <c r="O24" s="110">
        <v>-1.4060551404496369</v>
      </c>
      <c r="P24" s="110">
        <v>-1.1734581782734133</v>
      </c>
      <c r="Q24" s="110">
        <v>-0.97741215204291376</v>
      </c>
      <c r="R24" s="110">
        <v>-0.78437183675151911</v>
      </c>
    </row>
    <row r="25" spans="2:18" ht="13.5" customHeight="1">
      <c r="B25" s="109" t="s">
        <v>14</v>
      </c>
      <c r="C25" s="109" t="s">
        <v>14</v>
      </c>
      <c r="D25" s="110">
        <v>2.0306484161742673</v>
      </c>
      <c r="E25" s="110">
        <v>1.7828553712602697</v>
      </c>
      <c r="F25" s="110">
        <v>1.4324022401293839</v>
      </c>
      <c r="G25" s="110">
        <v>1.3819392214962953</v>
      </c>
      <c r="H25" s="110">
        <v>1.3364296341462696</v>
      </c>
      <c r="I25" s="110">
        <v>1.1763262894644859</v>
      </c>
      <c r="J25" s="110">
        <v>1.3043826761181914</v>
      </c>
      <c r="K25" s="110">
        <v>1.6522589787944</v>
      </c>
      <c r="L25" s="110">
        <v>-6.2006726830730292</v>
      </c>
      <c r="M25" s="110">
        <v>-7.1131957779223098</v>
      </c>
      <c r="N25" s="110">
        <v>-1.7307523401784346</v>
      </c>
      <c r="O25" s="110">
        <v>-0.69390053362654835</v>
      </c>
      <c r="P25" s="110">
        <v>-0.25010899877564502</v>
      </c>
      <c r="Q25" s="110">
        <v>-0.13663194793981245</v>
      </c>
      <c r="R25" s="110">
        <v>-0.14798502437365527</v>
      </c>
    </row>
    <row r="26" spans="2:18" ht="13.5" customHeight="1">
      <c r="B26" s="109" t="s">
        <v>15</v>
      </c>
      <c r="C26" s="109" t="s">
        <v>15</v>
      </c>
      <c r="D26" s="110">
        <v>-7.2944332062273656</v>
      </c>
      <c r="E26" s="110">
        <v>-6.7605581750837338</v>
      </c>
      <c r="F26" s="110">
        <v>-4.7744352424225314</v>
      </c>
      <c r="G26" s="110">
        <v>-2.8962759299023499</v>
      </c>
      <c r="H26" s="110">
        <v>-2.7752906783431546</v>
      </c>
      <c r="I26" s="110">
        <v>-2.3817651557750965</v>
      </c>
      <c r="J26" s="110">
        <v>-1.902696490549266</v>
      </c>
      <c r="K26" s="110">
        <v>-2.4357953732551736</v>
      </c>
      <c r="L26" s="110">
        <v>-9.5481960692993031</v>
      </c>
      <c r="M26" s="110">
        <v>-8.4361067643552357</v>
      </c>
      <c r="N26" s="110">
        <v>-3.5605343728614924</v>
      </c>
      <c r="O26" s="110">
        <v>-1.9650782487776641</v>
      </c>
      <c r="P26" s="110">
        <v>-1.9392583421608101</v>
      </c>
      <c r="Q26" s="110">
        <v>-1.9887083077771293</v>
      </c>
      <c r="R26" s="110">
        <v>-2.0633226898702466</v>
      </c>
    </row>
    <row r="27" spans="2:18" ht="13.5" customHeight="1">
      <c r="B27" s="109" t="s">
        <v>16</v>
      </c>
      <c r="C27" s="109" t="s">
        <v>16</v>
      </c>
      <c r="D27" s="110">
        <v>1.0371247000145059</v>
      </c>
      <c r="E27" s="110">
        <v>0.17597389479025854</v>
      </c>
      <c r="F27" s="110">
        <v>-3.221921481762767E-2</v>
      </c>
      <c r="G27" s="110">
        <v>0.19034307303541018</v>
      </c>
      <c r="H27" s="110">
        <v>1.3586629558384644</v>
      </c>
      <c r="I27" s="110">
        <v>1.8436135872236197</v>
      </c>
      <c r="J27" s="110">
        <v>2.1481627179240927</v>
      </c>
      <c r="K27" s="110">
        <v>-0.14391983012744103</v>
      </c>
      <c r="L27" s="110">
        <v>-2.9061720251546643</v>
      </c>
      <c r="M27" s="110">
        <v>-3.289163620810053</v>
      </c>
      <c r="N27" s="110">
        <v>-2.9883924740783137</v>
      </c>
      <c r="O27" s="110">
        <v>-2.4646489573954615</v>
      </c>
      <c r="P27" s="110">
        <v>-2.1891590199412834</v>
      </c>
      <c r="Q27" s="110">
        <v>-1.982641162409849</v>
      </c>
      <c r="R27" s="110">
        <v>-1.8070436607271461</v>
      </c>
    </row>
    <row r="28" spans="2:18" ht="13.5" customHeight="1">
      <c r="B28" s="109" t="s">
        <v>84</v>
      </c>
      <c r="C28" s="109" t="s">
        <v>84</v>
      </c>
      <c r="D28" s="110">
        <v>1.6890020965061667</v>
      </c>
      <c r="E28" s="110">
        <v>0.87891909793710743</v>
      </c>
      <c r="F28" s="110">
        <v>-0.19773790070986139</v>
      </c>
      <c r="G28" s="110">
        <v>0.25304108623478178</v>
      </c>
      <c r="H28" s="110">
        <v>0.82163661186273029</v>
      </c>
      <c r="I28" s="110">
        <v>0.27944083931966568</v>
      </c>
      <c r="J28" s="110">
        <v>0.20778600340162551</v>
      </c>
      <c r="K28" s="110">
        <v>0.48110196480463296</v>
      </c>
      <c r="L28" s="110">
        <v>-3.0201866255626069</v>
      </c>
      <c r="M28" s="110">
        <v>-7.7707819353280572</v>
      </c>
      <c r="N28" s="110">
        <v>-2.8850427548118365</v>
      </c>
      <c r="O28" s="110">
        <v>6.8498130747912375E-2</v>
      </c>
      <c r="P28" s="110">
        <v>0.29842821246976792</v>
      </c>
      <c r="Q28" s="110">
        <v>0.45497554593529393</v>
      </c>
      <c r="R28" s="110">
        <v>0.58785025090329102</v>
      </c>
    </row>
    <row r="29" spans="2:18" ht="13.5" customHeight="1">
      <c r="B29" s="109" t="s">
        <v>59</v>
      </c>
      <c r="C29" s="109" t="s">
        <v>59</v>
      </c>
      <c r="D29" s="110">
        <v>-1.1583806222922837</v>
      </c>
      <c r="E29" s="110">
        <v>-0.89152435034972022</v>
      </c>
      <c r="F29" s="110">
        <v>0.98460415567516746</v>
      </c>
      <c r="G29" s="110">
        <v>1.297793320248382</v>
      </c>
      <c r="H29" s="110">
        <v>1.6139666082967556</v>
      </c>
      <c r="I29" s="110">
        <v>1.6304880039170881</v>
      </c>
      <c r="J29" s="110">
        <v>1.5298630498340331</v>
      </c>
      <c r="K29" s="110">
        <v>1.0619644898644911</v>
      </c>
      <c r="L29" s="110">
        <v>-6.7553857881818198</v>
      </c>
      <c r="M29" s="110">
        <v>-4.8904600349471945</v>
      </c>
      <c r="N29" s="110">
        <v>-2.3930485465046605</v>
      </c>
      <c r="O29" s="110">
        <v>-1.0771015603965446</v>
      </c>
      <c r="P29" s="110">
        <v>-0.5782690883325099</v>
      </c>
      <c r="Q29" s="110">
        <v>-0.20948034738957261</v>
      </c>
      <c r="R29" s="110">
        <v>-0.1383990599875452</v>
      </c>
    </row>
    <row r="30" spans="2:18" ht="13.5" customHeight="1">
      <c r="B30" s="109" t="s">
        <v>17</v>
      </c>
      <c r="C30" s="109" t="s">
        <v>17</v>
      </c>
      <c r="D30" s="110">
        <v>0.3037715275400627</v>
      </c>
      <c r="E30" s="110">
        <v>0.71850234948762892</v>
      </c>
      <c r="F30" s="110">
        <v>1.1297677443180449</v>
      </c>
      <c r="G30" s="110">
        <v>1.1047580268775796</v>
      </c>
      <c r="H30" s="110">
        <v>1.6875291613204244</v>
      </c>
      <c r="I30" s="110">
        <v>1.0988430729587444</v>
      </c>
      <c r="J30" s="110">
        <v>2.8156747944735576</v>
      </c>
      <c r="K30" s="110">
        <v>2.1629059581462426</v>
      </c>
      <c r="L30" s="110">
        <v>-4.3192554136850481</v>
      </c>
      <c r="M30" s="110">
        <v>-1.6103315881272864</v>
      </c>
      <c r="N30" s="110">
        <v>-0.54670845369529586</v>
      </c>
      <c r="O30" s="110">
        <v>-0.30751504729270435</v>
      </c>
      <c r="P30" s="110">
        <v>-0.24798949756962099</v>
      </c>
      <c r="Q30" s="110">
        <v>-0.26624659359670683</v>
      </c>
      <c r="R30" s="110">
        <v>-0.33643679879406846</v>
      </c>
    </row>
    <row r="31" spans="2:18" ht="13.5" customHeight="1">
      <c r="B31" s="109" t="s">
        <v>60</v>
      </c>
      <c r="C31" s="109" t="s">
        <v>60</v>
      </c>
      <c r="D31" s="110">
        <v>-0.47253973814780714</v>
      </c>
      <c r="E31" s="110">
        <v>0.422942357110624</v>
      </c>
      <c r="F31" s="110">
        <v>0.9381674515772469</v>
      </c>
      <c r="G31" s="110">
        <v>1.2424087524795657</v>
      </c>
      <c r="H31" s="110">
        <v>3.0236941213991897</v>
      </c>
      <c r="I31" s="110">
        <v>4.876498005502282</v>
      </c>
      <c r="J31" s="110">
        <v>3.3452430251259186</v>
      </c>
      <c r="K31" s="110">
        <v>1.6593573553132572</v>
      </c>
      <c r="L31" s="110">
        <v>-8.62126613193624</v>
      </c>
      <c r="M31" s="110">
        <v>-10.286702008145539</v>
      </c>
      <c r="N31" s="110">
        <v>-5.1327584336428291</v>
      </c>
      <c r="O31" s="110">
        <v>-3.5640059569315188</v>
      </c>
      <c r="P31" s="110">
        <v>-2.2696568644143338</v>
      </c>
      <c r="Q31" s="110">
        <v>-1.950612123534027</v>
      </c>
      <c r="R31" s="110">
        <v>-1.5403270454796771</v>
      </c>
    </row>
    <row r="32" spans="2:18" ht="13.5" customHeight="1">
      <c r="B32" s="109" t="s">
        <v>296</v>
      </c>
      <c r="C32" s="109" t="s">
        <v>18</v>
      </c>
      <c r="D32" s="110">
        <v>-2.5407142178918964</v>
      </c>
      <c r="E32" s="110">
        <v>-1.5581493588588613</v>
      </c>
      <c r="F32" s="110">
        <v>-0.82717850973851925</v>
      </c>
      <c r="G32" s="110">
        <v>-0.8201354187197829</v>
      </c>
      <c r="H32" s="110">
        <v>1.1377352870173378</v>
      </c>
      <c r="I32" s="110">
        <v>2.2368203580321508</v>
      </c>
      <c r="J32" s="110">
        <v>2.2249727708604925</v>
      </c>
      <c r="K32" s="110">
        <v>3.1730358477417058</v>
      </c>
      <c r="L32" s="110">
        <v>-3.8682599700590106</v>
      </c>
      <c r="M32" s="110">
        <v>-5.8701025357056835</v>
      </c>
      <c r="N32" s="110">
        <v>-1.7584082822472837</v>
      </c>
      <c r="O32" s="110">
        <v>-0.8456963508771963</v>
      </c>
      <c r="P32" s="110">
        <v>-0.20313760317527546</v>
      </c>
      <c r="Q32" s="110">
        <v>0.18601108827526625</v>
      </c>
      <c r="R32" s="110">
        <v>0.43996597382168301</v>
      </c>
    </row>
    <row r="33" spans="2:25" ht="13.5" customHeight="1">
      <c r="B33" s="109" t="s">
        <v>19</v>
      </c>
      <c r="C33" s="109" t="s">
        <v>19</v>
      </c>
      <c r="D33" s="110">
        <v>-1.306643202815662</v>
      </c>
      <c r="E33" s="110">
        <v>-0.51620737727197008</v>
      </c>
      <c r="F33" s="110">
        <v>0.19531655396008984</v>
      </c>
      <c r="G33" s="110">
        <v>0.95356369344487057</v>
      </c>
      <c r="H33" s="110">
        <v>1.6573653812277698</v>
      </c>
      <c r="I33" s="110">
        <v>1.889049302896519</v>
      </c>
      <c r="J33" s="110">
        <v>1.7489993697596837</v>
      </c>
      <c r="K33" s="110">
        <v>-1.6473997493734336</v>
      </c>
      <c r="L33" s="110">
        <v>-5.2890079220496</v>
      </c>
      <c r="M33" s="110">
        <v>-6.6359864257768963</v>
      </c>
      <c r="N33" s="110">
        <v>-5.1361437989176171</v>
      </c>
      <c r="O33" s="110">
        <v>-1.9283375482234719</v>
      </c>
      <c r="P33" s="110">
        <v>-0.26555855556617497</v>
      </c>
      <c r="Q33" s="110">
        <v>0.72585606110485723</v>
      </c>
      <c r="R33" s="110">
        <v>0.94115484504027713</v>
      </c>
    </row>
    <row r="34" spans="2:25" ht="13.5" customHeight="1">
      <c r="B34" s="109" t="s">
        <v>20</v>
      </c>
      <c r="C34" s="109" t="s">
        <v>20</v>
      </c>
      <c r="D34" s="110">
        <v>11.937775741526888</v>
      </c>
      <c r="E34" s="110">
        <v>8.7579414591706755</v>
      </c>
      <c r="F34" s="110">
        <v>6.3407129489361669</v>
      </c>
      <c r="G34" s="110">
        <v>3.4557439521105895</v>
      </c>
      <c r="H34" s="110">
        <v>1.5400168100426448</v>
      </c>
      <c r="I34" s="110">
        <v>2.5893204490405055</v>
      </c>
      <c r="J34" s="110">
        <v>5.6602042826190946</v>
      </c>
      <c r="K34" s="110">
        <v>4.3473862466719106</v>
      </c>
      <c r="L34" s="110">
        <v>-8.087172945873478</v>
      </c>
      <c r="M34" s="110">
        <v>-7.9936400494415123</v>
      </c>
      <c r="N34" s="110">
        <v>-2.0106852701298785</v>
      </c>
      <c r="O34" s="110">
        <v>0.15278760275549591</v>
      </c>
      <c r="P34" s="110">
        <v>1.2297386229869645</v>
      </c>
      <c r="Q34" s="110">
        <v>1.3413504325430043</v>
      </c>
      <c r="R34" s="110">
        <v>1.2123029467046345</v>
      </c>
    </row>
    <row r="35" spans="2:25" ht="13.5" customHeight="1">
      <c r="B35" s="109" t="s">
        <v>21</v>
      </c>
      <c r="C35" s="109" t="s">
        <v>21</v>
      </c>
      <c r="D35" s="110">
        <v>-1.9030878133474673</v>
      </c>
      <c r="E35" s="110">
        <v>-0.92962204158193662</v>
      </c>
      <c r="F35" s="110">
        <v>-2.957283201688262</v>
      </c>
      <c r="G35" s="110">
        <v>-0.1248984498634491</v>
      </c>
      <c r="H35" s="110">
        <v>1.9488014894112171</v>
      </c>
      <c r="I35" s="110">
        <v>0.65221021387915412</v>
      </c>
      <c r="J35" s="110">
        <v>2.8746837596090535</v>
      </c>
      <c r="K35" s="110">
        <v>2.8982048721234364</v>
      </c>
      <c r="L35" s="110">
        <v>-3.0035314532234882</v>
      </c>
      <c r="M35" s="110">
        <v>-2.2578761662190128</v>
      </c>
      <c r="N35" s="110">
        <v>-0.77304326053772321</v>
      </c>
      <c r="O35" s="110">
        <v>-9.6372722937722172E-2</v>
      </c>
      <c r="P35" s="110">
        <v>0.37274224942192624</v>
      </c>
      <c r="Q35" s="110">
        <v>0.20680845208083332</v>
      </c>
      <c r="R35" s="110">
        <v>0.26927495684594366</v>
      </c>
    </row>
    <row r="36" spans="2:25">
      <c r="B36" s="109" t="s">
        <v>85</v>
      </c>
      <c r="C36" s="109" t="s">
        <v>85</v>
      </c>
      <c r="D36" s="110" t="s">
        <v>54</v>
      </c>
      <c r="E36" s="110" t="s">
        <v>54</v>
      </c>
      <c r="F36" s="110" t="s">
        <v>54</v>
      </c>
      <c r="G36" s="110" t="s">
        <v>54</v>
      </c>
      <c r="H36" s="110" t="s">
        <v>54</v>
      </c>
      <c r="I36" s="110" t="s">
        <v>54</v>
      </c>
      <c r="J36" s="110" t="s">
        <v>54</v>
      </c>
      <c r="K36" s="110" t="s">
        <v>54</v>
      </c>
      <c r="L36" s="110" t="s">
        <v>54</v>
      </c>
      <c r="M36" s="110" t="s">
        <v>54</v>
      </c>
      <c r="N36" s="110" t="s">
        <v>54</v>
      </c>
      <c r="O36" s="110" t="s">
        <v>54</v>
      </c>
      <c r="P36" s="110" t="s">
        <v>54</v>
      </c>
      <c r="Q36" s="110" t="s">
        <v>54</v>
      </c>
      <c r="R36" s="110" t="s">
        <v>54</v>
      </c>
    </row>
    <row r="37" spans="2:25">
      <c r="B37" s="109" t="s">
        <v>22</v>
      </c>
      <c r="C37" s="109" t="s">
        <v>22</v>
      </c>
      <c r="D37" s="110">
        <v>-2.766670562875293</v>
      </c>
      <c r="E37" s="110">
        <v>-1.1817533415627137</v>
      </c>
      <c r="F37" s="110">
        <v>-1.4178613291237161</v>
      </c>
      <c r="G37" s="110">
        <v>-1.1823096094153516</v>
      </c>
      <c r="H37" s="110">
        <v>-1.1618538830249903</v>
      </c>
      <c r="I37" s="110">
        <v>0.23589009155092111</v>
      </c>
      <c r="J37" s="110">
        <v>0.15152769912910743</v>
      </c>
      <c r="K37" s="110">
        <v>-0.2625119142070596</v>
      </c>
      <c r="L37" s="110">
        <v>-5.0728848325713169</v>
      </c>
      <c r="M37" s="110">
        <v>-6.5941792578696719</v>
      </c>
      <c r="N37" s="110">
        <v>-3.0626594173219757</v>
      </c>
      <c r="O37" s="110">
        <v>-2.3637203161727944</v>
      </c>
      <c r="P37" s="110">
        <v>-1.3401695155084039</v>
      </c>
      <c r="Q37" s="110">
        <v>-1.0072449705955147</v>
      </c>
      <c r="R37" s="110">
        <v>-1.1095660207981319</v>
      </c>
    </row>
    <row r="38" spans="2:25">
      <c r="B38" s="109" t="s">
        <v>23</v>
      </c>
      <c r="C38" s="109" t="s">
        <v>23</v>
      </c>
      <c r="D38" s="110">
        <v>-2.567504572022806</v>
      </c>
      <c r="E38" s="110">
        <v>-12.590524051966293</v>
      </c>
      <c r="F38" s="110">
        <v>-2.7020635485808122</v>
      </c>
      <c r="G38" s="110">
        <v>2.5738369474293801E-4</v>
      </c>
      <c r="H38" s="110">
        <v>0.71730406422850868</v>
      </c>
      <c r="I38" s="110">
        <v>2.1029357401427067</v>
      </c>
      <c r="J38" s="110">
        <v>2.5204843865149722</v>
      </c>
      <c r="K38" s="110">
        <v>1.9166556466543243</v>
      </c>
      <c r="L38" s="110">
        <v>-6.9024438207249323</v>
      </c>
      <c r="M38" s="110">
        <v>-5.844427559464501</v>
      </c>
      <c r="N38" s="110">
        <v>-2.9248688586286722</v>
      </c>
      <c r="O38" s="110">
        <v>-1.3670782059283701</v>
      </c>
      <c r="P38" s="110">
        <v>-0.45607697574777473</v>
      </c>
      <c r="Q38" s="110">
        <v>-0.21179564742631901</v>
      </c>
      <c r="R38" s="110">
        <v>0.13759218414193658</v>
      </c>
    </row>
    <row r="39" spans="2:25" ht="13.5">
      <c r="B39" s="109" t="s">
        <v>112</v>
      </c>
      <c r="C39" s="109" t="s">
        <v>24</v>
      </c>
      <c r="D39" s="110">
        <v>-8.1899992144304274</v>
      </c>
      <c r="E39" s="110">
        <v>-4.1101663354071363</v>
      </c>
      <c r="F39" s="110">
        <v>-2.9743508261332083</v>
      </c>
      <c r="G39" s="110">
        <v>-2.5648901715865957</v>
      </c>
      <c r="H39" s="110">
        <v>-1.8694785606550313</v>
      </c>
      <c r="I39" s="110">
        <v>-0.74130687935882511</v>
      </c>
      <c r="J39" s="110">
        <v>-0.26486400683477124</v>
      </c>
      <c r="K39" s="110">
        <v>-0.79630336514314415</v>
      </c>
      <c r="L39" s="110">
        <v>-8.9076320827703235</v>
      </c>
      <c r="M39" s="110">
        <v>-6.6534238645992474</v>
      </c>
      <c r="N39" s="110">
        <v>-3.1870588648772671</v>
      </c>
      <c r="O39" s="110">
        <v>-2.6864874793619378</v>
      </c>
      <c r="P39" s="110">
        <v>-2.5176486676807932</v>
      </c>
      <c r="Q39" s="110">
        <v>-2.5441908988304585</v>
      </c>
      <c r="R39" s="110">
        <v>-2.5576497650879797</v>
      </c>
    </row>
    <row r="40" spans="2:25">
      <c r="B40" s="109" t="s">
        <v>25</v>
      </c>
      <c r="C40" s="109" t="s">
        <v>25</v>
      </c>
      <c r="D40" s="110">
        <v>-0.84948622607121504</v>
      </c>
      <c r="E40" s="110">
        <v>-1.231128705556926</v>
      </c>
      <c r="F40" s="110">
        <v>-1.4002449451878789</v>
      </c>
      <c r="G40" s="110">
        <v>3.4714479857856056E-2</v>
      </c>
      <c r="H40" s="110">
        <v>1.0034131130676094</v>
      </c>
      <c r="I40" s="110">
        <v>1.3544805792055252</v>
      </c>
      <c r="J40" s="110">
        <v>0.79373593968567846</v>
      </c>
      <c r="K40" s="110">
        <v>0.43217121925436358</v>
      </c>
      <c r="L40" s="110">
        <v>-3.238874044823445</v>
      </c>
      <c r="M40" s="110">
        <v>-2.831558248938026</v>
      </c>
      <c r="N40" s="110">
        <v>-0.75763356304000884</v>
      </c>
      <c r="O40" s="110">
        <v>-0.21527617316506029</v>
      </c>
      <c r="P40" s="110">
        <v>0.1260741423315572</v>
      </c>
      <c r="Q40" s="110">
        <v>0.38480010115902824</v>
      </c>
      <c r="R40" s="110">
        <v>0.379266951158027</v>
      </c>
    </row>
    <row r="41" spans="2:25">
      <c r="B41" s="109" t="s">
        <v>26</v>
      </c>
      <c r="C41" s="109" t="s">
        <v>26</v>
      </c>
      <c r="D41" s="110">
        <v>0.59873951218325305</v>
      </c>
      <c r="E41" s="110">
        <v>-0.17352446063267291</v>
      </c>
      <c r="F41" s="110">
        <v>-9.2239692095786256E-3</v>
      </c>
      <c r="G41" s="110">
        <v>0.76885452764238238</v>
      </c>
      <c r="H41" s="110">
        <v>0.41015443416359942</v>
      </c>
      <c r="I41" s="110">
        <v>1.2576470000978457</v>
      </c>
      <c r="J41" s="110">
        <v>1.39574034468626</v>
      </c>
      <c r="K41" s="110">
        <v>1.4517867648555483</v>
      </c>
      <c r="L41" s="110">
        <v>-2.6669631501573843</v>
      </c>
      <c r="M41" s="110">
        <v>-1.9252965339678487</v>
      </c>
      <c r="N41" s="110">
        <v>-0.15615331883174269</v>
      </c>
      <c r="O41" s="110">
        <v>2.7945990569058023E-2</v>
      </c>
      <c r="P41" s="110">
        <v>-1.008101223816291E-2</v>
      </c>
      <c r="Q41" s="110">
        <v>8.2709337643063166E-2</v>
      </c>
      <c r="R41" s="110">
        <v>7.3448751519227612E-2</v>
      </c>
    </row>
    <row r="42" spans="2:25">
      <c r="B42" s="109" t="s">
        <v>27</v>
      </c>
      <c r="C42" s="109" t="s">
        <v>27</v>
      </c>
      <c r="D42" s="110">
        <v>-5.3195814858304562</v>
      </c>
      <c r="E42" s="110">
        <v>-4.1635960852333493</v>
      </c>
      <c r="F42" s="110">
        <v>-3.7285400814167193</v>
      </c>
      <c r="G42" s="110">
        <v>-3.0757313476842807</v>
      </c>
      <c r="H42" s="110">
        <v>-1.6960343147281411</v>
      </c>
      <c r="I42" s="110">
        <v>-0.62694651909334931</v>
      </c>
      <c r="J42" s="110">
        <v>-0.56807570483034764</v>
      </c>
      <c r="K42" s="110">
        <v>-0.92605656499908273</v>
      </c>
      <c r="L42" s="110">
        <v>-11.429429096716492</v>
      </c>
      <c r="M42" s="110">
        <v>-10.761710470140727</v>
      </c>
      <c r="N42" s="110">
        <v>-4.6014667670562073</v>
      </c>
      <c r="O42" s="110">
        <v>-2.709402415760215</v>
      </c>
      <c r="P42" s="110">
        <v>-2.1631001589227168</v>
      </c>
      <c r="Q42" s="110">
        <v>-2.0004871440424057</v>
      </c>
      <c r="R42" s="110">
        <v>-1.8577026224583661</v>
      </c>
    </row>
    <row r="43" spans="2:25" ht="13.5">
      <c r="B43" s="163" t="s">
        <v>193</v>
      </c>
      <c r="C43" s="163" t="s">
        <v>28</v>
      </c>
      <c r="D43" s="164">
        <v>-5.8030484897517223</v>
      </c>
      <c r="E43" s="164">
        <v>-2.5790340032861878</v>
      </c>
      <c r="F43" s="164">
        <v>-2.0803365112737828</v>
      </c>
      <c r="G43" s="164">
        <v>-1.6897488606107045</v>
      </c>
      <c r="H43" s="164">
        <v>-2.348879652957192</v>
      </c>
      <c r="I43" s="164">
        <v>-2.6266753081745668</v>
      </c>
      <c r="J43" s="164">
        <v>-3.2372019496130737</v>
      </c>
      <c r="K43" s="164">
        <v>-3.480285037852203</v>
      </c>
      <c r="L43" s="164">
        <v>-12.684128028716721</v>
      </c>
      <c r="M43" s="164">
        <v>-9.1599792165664962</v>
      </c>
      <c r="N43" s="164">
        <v>-5.5979450082218971</v>
      </c>
      <c r="O43" s="164">
        <v>-4.3482854466518557</v>
      </c>
      <c r="P43" s="164">
        <v>-3.5538776577369222</v>
      </c>
      <c r="Q43" s="164">
        <v>-3.3313559812884996</v>
      </c>
      <c r="R43" s="164">
        <v>-2.9711497262247244</v>
      </c>
      <c r="T43" s="119"/>
      <c r="U43" s="120"/>
      <c r="V43" s="120"/>
      <c r="W43" s="120"/>
      <c r="X43" s="120"/>
      <c r="Y43" s="120"/>
    </row>
    <row r="44" spans="2:25" ht="6" customHeight="1">
      <c r="B44" s="121"/>
      <c r="C44" s="121"/>
      <c r="D44" s="110"/>
      <c r="E44" s="110"/>
      <c r="F44" s="110"/>
      <c r="G44" s="110"/>
      <c r="H44" s="110"/>
      <c r="I44" s="110"/>
      <c r="J44" s="110"/>
      <c r="K44" s="110"/>
      <c r="L44" s="110"/>
      <c r="M44" s="110"/>
      <c r="N44" s="110"/>
      <c r="O44" s="110"/>
      <c r="P44" s="110"/>
      <c r="Q44" s="110"/>
      <c r="R44" s="110"/>
      <c r="T44" s="120"/>
      <c r="U44" s="120"/>
      <c r="V44" s="120"/>
      <c r="W44" s="120"/>
      <c r="X44" s="120"/>
      <c r="Y44" s="120"/>
    </row>
    <row r="45" spans="2:25" ht="10.5" customHeight="1">
      <c r="B45" s="443" t="s">
        <v>437</v>
      </c>
      <c r="C45" s="443"/>
      <c r="D45" s="443"/>
      <c r="E45" s="443"/>
      <c r="F45" s="443"/>
      <c r="G45" s="443"/>
      <c r="H45" s="443"/>
      <c r="I45" s="443"/>
      <c r="J45" s="443"/>
      <c r="K45" s="443"/>
      <c r="L45" s="443"/>
      <c r="M45" s="443"/>
      <c r="N45" s="443"/>
      <c r="O45" s="443"/>
      <c r="P45" s="443"/>
      <c r="Q45" s="443"/>
      <c r="R45" s="443"/>
    </row>
    <row r="46" spans="2:25">
      <c r="B46" s="442" t="s">
        <v>1229</v>
      </c>
      <c r="C46" s="442"/>
      <c r="D46" s="442"/>
      <c r="E46" s="442"/>
      <c r="F46" s="442"/>
      <c r="G46" s="442"/>
      <c r="H46" s="442"/>
      <c r="I46" s="442"/>
      <c r="J46" s="442"/>
      <c r="K46" s="442"/>
      <c r="L46" s="442"/>
      <c r="M46" s="442"/>
      <c r="N46" s="442"/>
      <c r="O46" s="442"/>
      <c r="P46" s="442"/>
      <c r="Q46" s="442"/>
      <c r="R46" s="117"/>
    </row>
    <row r="47" spans="2:25" ht="12" customHeight="1">
      <c r="B47" s="122" t="s">
        <v>297</v>
      </c>
      <c r="C47" s="123"/>
      <c r="D47" s="123"/>
      <c r="E47" s="123"/>
      <c r="F47" s="123"/>
      <c r="G47" s="123"/>
      <c r="H47" s="123"/>
      <c r="I47" s="123"/>
      <c r="J47" s="123"/>
      <c r="K47" s="123"/>
      <c r="L47" s="123"/>
      <c r="M47" s="123"/>
      <c r="N47" s="123"/>
      <c r="O47" s="123"/>
      <c r="P47" s="123"/>
      <c r="Q47" s="123"/>
      <c r="R47" s="123"/>
      <c r="T47" s="124" t="s">
        <v>438</v>
      </c>
      <c r="U47" s="124"/>
      <c r="V47" s="124"/>
    </row>
    <row r="48" spans="2:25" ht="50.5" customHeight="1">
      <c r="B48" s="445" t="s">
        <v>1228</v>
      </c>
      <c r="C48" s="445"/>
      <c r="D48" s="445"/>
      <c r="E48" s="445"/>
      <c r="F48" s="445"/>
      <c r="G48" s="445"/>
      <c r="H48" s="445"/>
      <c r="I48" s="445"/>
      <c r="J48" s="445"/>
      <c r="K48" s="445"/>
      <c r="L48" s="445"/>
      <c r="M48" s="445"/>
      <c r="N48" s="445"/>
      <c r="O48" s="445"/>
      <c r="P48" s="445"/>
      <c r="Q48" s="445"/>
      <c r="R48" s="445"/>
    </row>
    <row r="49" spans="2:18" ht="12" customHeight="1">
      <c r="B49" s="123"/>
      <c r="C49" s="123"/>
      <c r="D49" s="123"/>
      <c r="E49" s="123"/>
      <c r="F49" s="123"/>
      <c r="G49" s="123"/>
      <c r="H49" s="123"/>
      <c r="I49" s="123"/>
      <c r="J49" s="123"/>
      <c r="K49" s="123"/>
      <c r="L49" s="123"/>
      <c r="M49" s="123"/>
      <c r="N49" s="123"/>
      <c r="O49" s="123"/>
      <c r="P49" s="123"/>
      <c r="Q49" s="123"/>
      <c r="R49" s="123"/>
    </row>
    <row r="50" spans="2:18" ht="12" customHeight="1">
      <c r="B50" s="123"/>
      <c r="C50" s="123"/>
      <c r="D50" s="123"/>
      <c r="E50" s="123"/>
      <c r="F50" s="123"/>
      <c r="G50" s="123"/>
      <c r="H50" s="123"/>
      <c r="I50" s="123"/>
      <c r="J50" s="123"/>
      <c r="K50" s="123"/>
      <c r="L50" s="123"/>
      <c r="M50" s="123"/>
      <c r="N50" s="123"/>
      <c r="O50" s="123"/>
      <c r="P50" s="123"/>
      <c r="Q50" s="123"/>
      <c r="R50" s="123"/>
    </row>
    <row r="51" spans="2:18">
      <c r="B51" s="109"/>
      <c r="C51" s="109"/>
      <c r="D51" s="117"/>
      <c r="E51" s="117"/>
      <c r="F51" s="117"/>
      <c r="G51" s="117"/>
      <c r="H51" s="117"/>
      <c r="I51" s="117"/>
      <c r="J51" s="117"/>
      <c r="K51" s="117"/>
      <c r="L51" s="117"/>
      <c r="M51" s="117"/>
      <c r="N51" s="117"/>
      <c r="O51" s="117"/>
      <c r="P51" s="117"/>
      <c r="Q51" s="117"/>
      <c r="R51" s="117"/>
    </row>
    <row r="52" spans="2:18">
      <c r="B52" s="109"/>
      <c r="C52" s="109"/>
      <c r="D52" s="117"/>
      <c r="E52" s="117"/>
      <c r="F52" s="117"/>
      <c r="G52" s="117"/>
      <c r="H52" s="117"/>
      <c r="I52" s="117"/>
      <c r="J52" s="117"/>
      <c r="K52" s="117"/>
      <c r="L52" s="117"/>
      <c r="M52" s="117"/>
      <c r="N52" s="117"/>
      <c r="O52" s="117"/>
      <c r="P52" s="117"/>
      <c r="Q52" s="117"/>
      <c r="R52" s="117"/>
    </row>
    <row r="53" spans="2:18">
      <c r="B53" s="109"/>
      <c r="C53" s="109"/>
      <c r="D53" s="117"/>
      <c r="E53" s="117"/>
      <c r="F53" s="117"/>
      <c r="G53" s="117"/>
      <c r="H53" s="117"/>
      <c r="I53" s="117"/>
      <c r="J53" s="117"/>
      <c r="K53" s="117"/>
      <c r="L53" s="117"/>
      <c r="M53" s="117"/>
      <c r="N53" s="117"/>
      <c r="O53" s="117"/>
      <c r="P53" s="117"/>
      <c r="Q53" s="117"/>
      <c r="R53" s="117"/>
    </row>
    <row r="54" spans="2:18">
      <c r="B54" s="109"/>
      <c r="C54" s="109"/>
      <c r="D54" s="117"/>
      <c r="E54" s="117"/>
      <c r="F54" s="117"/>
      <c r="G54" s="117"/>
      <c r="H54" s="117"/>
      <c r="I54" s="117"/>
      <c r="J54" s="117"/>
      <c r="K54" s="117"/>
      <c r="L54" s="117"/>
      <c r="M54" s="117"/>
      <c r="N54" s="117"/>
      <c r="O54" s="117"/>
      <c r="P54" s="117"/>
      <c r="Q54" s="117"/>
      <c r="R54" s="117"/>
    </row>
    <row r="55" spans="2:18">
      <c r="B55" s="109"/>
      <c r="C55" s="109"/>
      <c r="D55" s="117"/>
      <c r="E55" s="117"/>
      <c r="F55" s="117"/>
      <c r="G55" s="117"/>
      <c r="H55" s="117"/>
      <c r="I55" s="117"/>
      <c r="J55" s="117"/>
      <c r="K55" s="117"/>
      <c r="L55" s="117"/>
      <c r="M55" s="117"/>
      <c r="N55" s="117"/>
      <c r="O55" s="117"/>
      <c r="P55" s="117"/>
      <c r="Q55" s="117"/>
      <c r="R55" s="117"/>
    </row>
    <row r="56" spans="2:18">
      <c r="B56" s="109"/>
      <c r="C56" s="109"/>
      <c r="D56" s="117"/>
      <c r="E56" s="117"/>
      <c r="F56" s="117"/>
      <c r="G56" s="117"/>
      <c r="H56" s="117"/>
      <c r="I56" s="117"/>
      <c r="J56" s="117"/>
      <c r="K56" s="117"/>
      <c r="L56" s="117"/>
      <c r="M56" s="117"/>
      <c r="N56" s="117"/>
      <c r="O56" s="117"/>
      <c r="P56" s="117"/>
      <c r="Q56" s="117"/>
      <c r="R56" s="117"/>
    </row>
    <row r="57" spans="2:18">
      <c r="B57" s="109"/>
      <c r="C57" s="109"/>
      <c r="D57" s="117"/>
      <c r="E57" s="117"/>
      <c r="F57" s="117"/>
      <c r="G57" s="117"/>
      <c r="H57" s="117"/>
      <c r="I57" s="117"/>
      <c r="J57" s="117"/>
      <c r="K57" s="117"/>
      <c r="L57" s="117"/>
      <c r="M57" s="117"/>
      <c r="N57" s="117"/>
      <c r="O57" s="117"/>
      <c r="P57" s="117"/>
      <c r="Q57" s="117"/>
      <c r="R57" s="117"/>
    </row>
    <row r="58" spans="2:18">
      <c r="B58" s="109"/>
      <c r="C58" s="109"/>
      <c r="D58" s="117"/>
      <c r="E58" s="117"/>
      <c r="F58" s="117"/>
      <c r="G58" s="117"/>
      <c r="H58" s="117"/>
      <c r="I58" s="117"/>
      <c r="J58" s="117"/>
      <c r="K58" s="117"/>
      <c r="L58" s="117"/>
      <c r="M58" s="117"/>
      <c r="N58" s="117"/>
      <c r="O58" s="117"/>
      <c r="P58" s="117"/>
      <c r="Q58" s="117"/>
      <c r="R58" s="117"/>
    </row>
    <row r="59" spans="2:18">
      <c r="B59" s="109"/>
      <c r="C59" s="109"/>
      <c r="D59" s="117"/>
      <c r="E59" s="117"/>
      <c r="F59" s="117"/>
      <c r="G59" s="117"/>
      <c r="H59" s="117"/>
      <c r="I59" s="117"/>
      <c r="J59" s="117"/>
      <c r="K59" s="117"/>
      <c r="L59" s="117"/>
      <c r="M59" s="117"/>
      <c r="N59" s="117"/>
      <c r="O59" s="117"/>
      <c r="P59" s="117"/>
      <c r="Q59" s="117"/>
      <c r="R59" s="117"/>
    </row>
    <row r="60" spans="2:18">
      <c r="B60" s="109"/>
      <c r="C60" s="109"/>
      <c r="D60" s="117"/>
      <c r="E60" s="117"/>
      <c r="F60" s="117"/>
      <c r="G60" s="117"/>
      <c r="H60" s="117"/>
      <c r="I60" s="117"/>
      <c r="J60" s="117"/>
      <c r="K60" s="117"/>
      <c r="L60" s="117"/>
      <c r="M60" s="117"/>
      <c r="N60" s="117"/>
      <c r="O60" s="117"/>
      <c r="P60" s="117"/>
      <c r="Q60" s="117"/>
      <c r="R60" s="117"/>
    </row>
    <row r="61" spans="2:18">
      <c r="B61" s="109"/>
      <c r="C61" s="109"/>
      <c r="D61" s="117"/>
      <c r="E61" s="117"/>
      <c r="F61" s="117"/>
      <c r="G61" s="117"/>
      <c r="H61" s="117"/>
      <c r="I61" s="117"/>
      <c r="J61" s="117"/>
      <c r="K61" s="117"/>
      <c r="L61" s="117"/>
      <c r="M61" s="117"/>
      <c r="N61" s="117"/>
      <c r="O61" s="117"/>
      <c r="P61" s="117"/>
      <c r="Q61" s="117"/>
      <c r="R61" s="117"/>
    </row>
    <row r="62" spans="2:18">
      <c r="B62" s="109"/>
      <c r="C62" s="109"/>
      <c r="D62" s="117"/>
      <c r="E62" s="117"/>
      <c r="F62" s="117"/>
      <c r="G62" s="117"/>
      <c r="H62" s="117"/>
      <c r="I62" s="117"/>
      <c r="J62" s="117"/>
      <c r="K62" s="117"/>
      <c r="L62" s="117"/>
      <c r="M62" s="117"/>
      <c r="N62" s="117"/>
      <c r="O62" s="117"/>
      <c r="P62" s="117"/>
      <c r="Q62" s="117"/>
      <c r="R62" s="117"/>
    </row>
    <row r="63" spans="2:18">
      <c r="B63" s="109"/>
      <c r="C63" s="109"/>
      <c r="D63" s="117"/>
      <c r="E63" s="117"/>
      <c r="F63" s="117"/>
      <c r="G63" s="117"/>
      <c r="H63" s="117"/>
      <c r="I63" s="117"/>
      <c r="J63" s="117"/>
      <c r="K63" s="117"/>
      <c r="L63" s="117"/>
      <c r="M63" s="117"/>
      <c r="N63" s="117"/>
      <c r="O63" s="117"/>
      <c r="P63" s="117"/>
      <c r="Q63" s="117"/>
      <c r="R63" s="117"/>
    </row>
    <row r="64" spans="2:18">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row r="77" spans="2:18">
      <c r="B77" s="109"/>
      <c r="C77" s="109"/>
      <c r="D77" s="117"/>
      <c r="E77" s="117"/>
      <c r="F77" s="117"/>
      <c r="G77" s="117"/>
      <c r="H77" s="117"/>
      <c r="I77" s="117"/>
      <c r="J77" s="117"/>
      <c r="K77" s="117"/>
      <c r="L77" s="117"/>
      <c r="M77" s="117"/>
      <c r="N77" s="117"/>
      <c r="O77" s="117"/>
      <c r="P77" s="117"/>
      <c r="Q77" s="117"/>
      <c r="R77" s="117"/>
    </row>
  </sheetData>
  <mergeCells count="4">
    <mergeCell ref="B2:N2"/>
    <mergeCell ref="B45:R45"/>
    <mergeCell ref="B46:Q46"/>
    <mergeCell ref="B48:R48"/>
  </mergeCells>
  <conditionalFormatting sqref="C43 B9:C42">
    <cfRule type="expression" dxfId="101" priority="3">
      <formula>MOD(ROW(),2)=0</formula>
    </cfRule>
  </conditionalFormatting>
  <conditionalFormatting sqref="B43">
    <cfRule type="expression" dxfId="100" priority="2">
      <formula>MOD(ROW(),2)=0</formula>
    </cfRule>
  </conditionalFormatting>
  <conditionalFormatting sqref="D9:R43">
    <cfRule type="expression" dxfId="99" priority="1">
      <formula>MOD(ROW(),2)=0</formula>
    </cfRule>
  </conditionalFormatting>
  <pageMargins left="0.7" right="0.7" top="0.75" bottom="0.75" header="0.3" footer="0.3"/>
  <pageSetup scale="1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9B5BC-E894-412D-861E-5D52ACF46DC0}">
  <sheetPr>
    <tabColor theme="9" tint="-0.249977111117893"/>
    <pageSetUpPr fitToPage="1"/>
  </sheetPr>
  <dimension ref="B2:R77"/>
  <sheetViews>
    <sheetView zoomScale="90" zoomScaleNormal="90" workbookViewId="0">
      <pane xSplit="3" ySplit="4" topLeftCell="D29" activePane="bottomRight" state="frozen"/>
      <selection activeCell="P17" activeCellId="1" sqref="H13 P17"/>
      <selection pane="topRight" activeCell="P17" activeCellId="1" sqref="H13 P17"/>
      <selection pane="bottomLeft" activeCell="P17" activeCellId="1" sqref="H13 P17"/>
      <selection pane="bottomRight"/>
    </sheetView>
  </sheetViews>
  <sheetFormatPr defaultColWidth="9.1796875" defaultRowHeight="11.5" outlineLevelCol="1"/>
  <cols>
    <col min="1" max="1" width="6.7265625" style="101" customWidth="1"/>
    <col min="2" max="2" width="17.54296875" style="101" customWidth="1"/>
    <col min="3" max="3" width="20.54296875" style="101" hidden="1" customWidth="1" outlineLevel="1"/>
    <col min="4" max="4" width="8.81640625" style="102" customWidth="1" collapsed="1"/>
    <col min="5" max="18" width="8.81640625" style="102" customWidth="1"/>
    <col min="19" max="16384" width="9.1796875" style="101"/>
  </cols>
  <sheetData>
    <row r="2" spans="2:18" ht="15.75" customHeight="1">
      <c r="B2" s="452" t="str">
        <f>"Table A3. Advanced Economies: General Government Cyclically Adjusted Balance, "&amp;$D$4&amp;"–"&amp;RIGHT($R$4,2)</f>
        <v>Table A3. Advanced Economies: General Government Cyclically Adjusted Balance, 2012–26</v>
      </c>
      <c r="C2" s="452"/>
      <c r="D2" s="452"/>
      <c r="E2" s="452"/>
      <c r="F2" s="452"/>
      <c r="G2" s="452"/>
      <c r="H2" s="452"/>
      <c r="I2" s="452"/>
      <c r="J2" s="452"/>
      <c r="K2" s="452"/>
      <c r="L2" s="452"/>
      <c r="M2" s="452"/>
      <c r="N2" s="452"/>
      <c r="O2" s="452"/>
      <c r="P2" s="452"/>
      <c r="Q2" s="452"/>
      <c r="R2" s="452"/>
    </row>
    <row r="3" spans="2:18" ht="15.5">
      <c r="B3" s="125" t="s">
        <v>154</v>
      </c>
      <c r="C3" s="105"/>
      <c r="D3" s="105"/>
      <c r="E3" s="105"/>
      <c r="F3" s="105"/>
      <c r="G3" s="105"/>
      <c r="H3" s="105"/>
      <c r="I3" s="105"/>
      <c r="J3" s="105"/>
      <c r="K3" s="105"/>
      <c r="L3" s="105"/>
      <c r="M3" s="105"/>
      <c r="N3" s="105"/>
      <c r="O3" s="105"/>
      <c r="P3" s="105"/>
      <c r="Q3" s="105"/>
      <c r="R3" s="126"/>
    </row>
    <row r="4" spans="2:18"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18" ht="12">
      <c r="B5" s="111" t="s">
        <v>81</v>
      </c>
      <c r="C5" s="112" t="s">
        <v>153</v>
      </c>
      <c r="D5" s="113">
        <v>-3.9745977915840007</v>
      </c>
      <c r="E5" s="113">
        <v>-2.7617639007436692</v>
      </c>
      <c r="F5" s="113">
        <v>-2.2786419754907867</v>
      </c>
      <c r="G5" s="113">
        <v>-2.0496385185607422</v>
      </c>
      <c r="H5" s="113">
        <v>-2.2784422093699215</v>
      </c>
      <c r="I5" s="113">
        <v>-2.3288874840998934</v>
      </c>
      <c r="J5" s="113">
        <v>-2.5993100264504969</v>
      </c>
      <c r="K5" s="113">
        <v>-3.2452447537995375</v>
      </c>
      <c r="L5" s="113">
        <v>-8.0899646249458979</v>
      </c>
      <c r="M5" s="113">
        <v>-7.2982898570102392</v>
      </c>
      <c r="N5" s="113">
        <v>-5.269035753789618</v>
      </c>
      <c r="O5" s="113">
        <v>-4.1969981020736649</v>
      </c>
      <c r="P5" s="113">
        <v>-3.6884167295405184</v>
      </c>
      <c r="Q5" s="113">
        <v>-3.5007937225027894</v>
      </c>
      <c r="R5" s="113">
        <v>-3.3740015029402519</v>
      </c>
    </row>
    <row r="6" spans="2:18" ht="12">
      <c r="B6" s="114" t="s">
        <v>39</v>
      </c>
      <c r="C6" s="112" t="s">
        <v>39</v>
      </c>
      <c r="D6" s="113">
        <v>-2.4181985734900691</v>
      </c>
      <c r="E6" s="113">
        <v>-1.1102027756526236</v>
      </c>
      <c r="F6" s="113">
        <v>-0.91493405776826275</v>
      </c>
      <c r="G6" s="113">
        <v>-0.68002516372559563</v>
      </c>
      <c r="H6" s="113">
        <v>-0.59027950133287033</v>
      </c>
      <c r="I6" s="113">
        <v>-0.63807155217098677</v>
      </c>
      <c r="J6" s="113">
        <v>-0.41991086360527663</v>
      </c>
      <c r="K6" s="113">
        <v>-0.70912363585295235</v>
      </c>
      <c r="L6" s="113">
        <v>-4.7339056882833273</v>
      </c>
      <c r="M6" s="113">
        <v>-6.031259487692223</v>
      </c>
      <c r="N6" s="113">
        <v>-3.058243732489649</v>
      </c>
      <c r="O6" s="113">
        <v>-2.3053227899582325</v>
      </c>
      <c r="P6" s="113">
        <v>-2.0187939454730701</v>
      </c>
      <c r="Q6" s="113">
        <v>-1.7597804072500243</v>
      </c>
      <c r="R6" s="113">
        <v>-1.6962256726948055</v>
      </c>
    </row>
    <row r="7" spans="2:18">
      <c r="B7" s="114" t="s">
        <v>113</v>
      </c>
      <c r="C7" s="114" t="s">
        <v>435</v>
      </c>
      <c r="D7" s="113">
        <v>-4.6194872721862392</v>
      </c>
      <c r="E7" s="113">
        <v>-3.2255009860233113</v>
      </c>
      <c r="F7" s="113">
        <v>-2.656496314876009</v>
      </c>
      <c r="G7" s="113">
        <v>-2.3566680814784249</v>
      </c>
      <c r="H7" s="113">
        <v>-2.8113188097803379</v>
      </c>
      <c r="I7" s="113">
        <v>-3.0058318663612971</v>
      </c>
      <c r="J7" s="113">
        <v>-3.3202209195336647</v>
      </c>
      <c r="K7" s="113">
        <v>-3.9025858542418956</v>
      </c>
      <c r="L7" s="113">
        <v>-9.125208576703594</v>
      </c>
      <c r="M7" s="113">
        <v>-8.1796934855902173</v>
      </c>
      <c r="N7" s="113">
        <v>-6.0085148017037424</v>
      </c>
      <c r="O7" s="113">
        <v>-4.789040053228665</v>
      </c>
      <c r="P7" s="113">
        <v>-4.2210048925615302</v>
      </c>
      <c r="Q7" s="113">
        <v>-4.0359710619551388</v>
      </c>
      <c r="R7" s="113">
        <v>-3.9236536638161783</v>
      </c>
    </row>
    <row r="8" spans="2:18" ht="12">
      <c r="B8" s="114" t="s">
        <v>114</v>
      </c>
      <c r="C8" s="115" t="s">
        <v>436</v>
      </c>
      <c r="D8" s="113">
        <v>-4.3735240204311765</v>
      </c>
      <c r="E8" s="113">
        <v>-3.0688854315188925</v>
      </c>
      <c r="F8" s="113">
        <v>-2.5414007568583354</v>
      </c>
      <c r="G8" s="113">
        <v>-2.2443416338899409</v>
      </c>
      <c r="H8" s="113">
        <v>-2.6153148686623009</v>
      </c>
      <c r="I8" s="113">
        <v>-2.7438078546141114</v>
      </c>
      <c r="J8" s="113">
        <v>-3.0055027622438</v>
      </c>
      <c r="K8" s="113">
        <v>-3.7359093422808289</v>
      </c>
      <c r="L8" s="113">
        <v>-8.7873252961003256</v>
      </c>
      <c r="M8" s="113">
        <v>-7.9488061694115544</v>
      </c>
      <c r="N8" s="113">
        <v>-5.8644006072289789</v>
      </c>
      <c r="O8" s="113">
        <v>-4.6544691650399654</v>
      </c>
      <c r="P8" s="113">
        <v>-4.0978035012155303</v>
      </c>
      <c r="Q8" s="113">
        <v>-3.9064513962127632</v>
      </c>
      <c r="R8" s="113">
        <v>-3.7821491113680632</v>
      </c>
    </row>
    <row r="9" spans="2:18" ht="16.5" customHeight="1">
      <c r="B9" s="109" t="s">
        <v>1</v>
      </c>
      <c r="C9" s="109" t="s">
        <v>1</v>
      </c>
      <c r="D9" s="110">
        <v>-3.4658727318833278</v>
      </c>
      <c r="E9" s="110">
        <v>-2.7322228771237045</v>
      </c>
      <c r="F9" s="110">
        <v>-2.7388374435377854</v>
      </c>
      <c r="G9" s="110">
        <v>-2.575750312158311</v>
      </c>
      <c r="H9" s="110">
        <v>-2.2674318043227122</v>
      </c>
      <c r="I9" s="110">
        <v>-1.6097660374172544</v>
      </c>
      <c r="J9" s="110">
        <v>-1.1746008946455526</v>
      </c>
      <c r="K9" s="110">
        <v>-4.1022038162426941</v>
      </c>
      <c r="L9" s="110">
        <v>-7.9259976417766183</v>
      </c>
      <c r="M9" s="110">
        <v>-8.0860639177112628</v>
      </c>
      <c r="N9" s="110">
        <v>-5.7681854202292628</v>
      </c>
      <c r="O9" s="110">
        <v>-3.7622432663378524</v>
      </c>
      <c r="P9" s="110">
        <v>-3.0124939417096641</v>
      </c>
      <c r="Q9" s="110">
        <v>-2.5512410857567298</v>
      </c>
      <c r="R9" s="110">
        <v>-2.0882252489477016</v>
      </c>
    </row>
    <row r="10" spans="2:18" ht="13.5" customHeight="1">
      <c r="B10" s="109" t="s">
        <v>2</v>
      </c>
      <c r="C10" s="109" t="s">
        <v>2</v>
      </c>
      <c r="D10" s="110">
        <v>-2.5958262295715615</v>
      </c>
      <c r="E10" s="110">
        <v>-1.7477012668494285</v>
      </c>
      <c r="F10" s="110">
        <v>-2.1539931736495839</v>
      </c>
      <c r="G10" s="110">
        <v>-0.50757647030564423</v>
      </c>
      <c r="H10" s="110">
        <v>-1.2427689439218477</v>
      </c>
      <c r="I10" s="110">
        <v>-1.0118989819675734</v>
      </c>
      <c r="J10" s="110">
        <v>-1.2456431901709748</v>
      </c>
      <c r="K10" s="110">
        <v>-1.2021300506268489</v>
      </c>
      <c r="L10" s="110">
        <v>-6.2359151501408849</v>
      </c>
      <c r="M10" s="110">
        <v>-4.8427044157843557</v>
      </c>
      <c r="N10" s="110">
        <v>-2.6669487143627162</v>
      </c>
      <c r="O10" s="110">
        <v>-1.5856787028359953</v>
      </c>
      <c r="P10" s="110">
        <v>-0.74377078447763056</v>
      </c>
      <c r="Q10" s="110">
        <v>-1.0304092515640382</v>
      </c>
      <c r="R10" s="110">
        <v>-1.0627916978051615</v>
      </c>
    </row>
    <row r="11" spans="2:18" ht="13.5" customHeight="1">
      <c r="B11" s="109" t="s">
        <v>3</v>
      </c>
      <c r="C11" s="109" t="s">
        <v>3</v>
      </c>
      <c r="D11" s="110">
        <v>-3.8459299579627073</v>
      </c>
      <c r="E11" s="110">
        <v>-2.209211260453829</v>
      </c>
      <c r="F11" s="110">
        <v>-2.2077013989261349</v>
      </c>
      <c r="G11" s="110">
        <v>-1.8478185256194806</v>
      </c>
      <c r="H11" s="110">
        <v>-1.7454553016464207</v>
      </c>
      <c r="I11" s="110">
        <v>-0.19815389195009264</v>
      </c>
      <c r="J11" s="110">
        <v>-0.59978210770882201</v>
      </c>
      <c r="K11" s="110">
        <v>-1.9692738165439987</v>
      </c>
      <c r="L11" s="110">
        <v>-7.3445800846278502</v>
      </c>
      <c r="M11" s="110">
        <v>-6.188286368049587</v>
      </c>
      <c r="N11" s="110">
        <v>-4.2690537959272081</v>
      </c>
      <c r="O11" s="110">
        <v>-4.5481467216875044</v>
      </c>
      <c r="P11" s="110">
        <v>-4.7770898974101961</v>
      </c>
      <c r="Q11" s="110">
        <v>-4.7782933549334548</v>
      </c>
      <c r="R11" s="110">
        <v>-5.021717766999223</v>
      </c>
    </row>
    <row r="12" spans="2:18" ht="13.5" customHeight="1">
      <c r="B12" s="109" t="s">
        <v>4</v>
      </c>
      <c r="C12" s="109" t="s">
        <v>4</v>
      </c>
      <c r="D12" s="110">
        <v>-2.3599045655269628</v>
      </c>
      <c r="E12" s="110">
        <v>-1.5110568877311656</v>
      </c>
      <c r="F12" s="110">
        <v>-0.21526084514454177</v>
      </c>
      <c r="G12" s="110">
        <v>-3.0380668529757819E-3</v>
      </c>
      <c r="H12" s="110">
        <v>-6.6689707471425358E-2</v>
      </c>
      <c r="I12" s="110">
        <v>-0.26347416593543321</v>
      </c>
      <c r="J12" s="110">
        <v>4.947539151862821E-2</v>
      </c>
      <c r="K12" s="110">
        <v>0.39199309614579925</v>
      </c>
      <c r="L12" s="110">
        <v>-9.1695207278785098</v>
      </c>
      <c r="M12" s="110">
        <v>-7.0024366194931158</v>
      </c>
      <c r="N12" s="110">
        <v>-2.5729601892143288</v>
      </c>
      <c r="O12" s="110">
        <v>-0.81218224003918438</v>
      </c>
      <c r="P12" s="110">
        <v>-0.21747784215616048</v>
      </c>
      <c r="Q12" s="110">
        <v>0.17214580914431457</v>
      </c>
      <c r="R12" s="110">
        <v>0.41060476013964559</v>
      </c>
    </row>
    <row r="13" spans="2:18" ht="13.5" customHeight="1">
      <c r="B13" s="109" t="s">
        <v>82</v>
      </c>
      <c r="C13" s="109" t="s">
        <v>82</v>
      </c>
      <c r="D13" s="110">
        <v>-4.3288888284606655</v>
      </c>
      <c r="E13" s="110">
        <v>-2.0474855782201948</v>
      </c>
      <c r="F13" s="110">
        <v>2.1587516898249075</v>
      </c>
      <c r="G13" s="110">
        <v>2.1313554709039546</v>
      </c>
      <c r="H13" s="110">
        <v>1.0006814253657463</v>
      </c>
      <c r="I13" s="110">
        <v>1.5203063537069814</v>
      </c>
      <c r="J13" s="110">
        <v>2.1573205169217546</v>
      </c>
      <c r="K13" s="110">
        <v>-7.3097036909865291E-3</v>
      </c>
      <c r="L13" s="110">
        <v>-3.6298245114247667</v>
      </c>
      <c r="M13" s="110">
        <v>-3.5226266008905855</v>
      </c>
      <c r="N13" s="110">
        <v>-0.93754376819222918</v>
      </c>
      <c r="O13" s="110">
        <v>-0.41453635572393677</v>
      </c>
      <c r="P13" s="110">
        <v>7.0266566246199355E-2</v>
      </c>
      <c r="Q13" s="110">
        <v>0.54118379994926713</v>
      </c>
      <c r="R13" s="110">
        <v>0.76701404542803187</v>
      </c>
    </row>
    <row r="14" spans="2:18" ht="13.5" customHeight="1">
      <c r="B14" s="109" t="s">
        <v>5</v>
      </c>
      <c r="C14" s="109" t="s">
        <v>5</v>
      </c>
      <c r="D14" s="110">
        <v>-2.8428964795847675</v>
      </c>
      <c r="E14" s="110">
        <v>0.34777171570977478</v>
      </c>
      <c r="F14" s="110">
        <v>-0.61512780334496719</v>
      </c>
      <c r="G14" s="110">
        <v>-0.3996782498556507</v>
      </c>
      <c r="H14" s="110">
        <v>0.74521749484114963</v>
      </c>
      <c r="I14" s="110">
        <v>0.81874573601273104</v>
      </c>
      <c r="J14" s="110">
        <v>0.15972955018785953</v>
      </c>
      <c r="K14" s="110">
        <v>-0.75826537103211056</v>
      </c>
      <c r="L14" s="110">
        <v>-5.3716538187872747</v>
      </c>
      <c r="M14" s="110">
        <v>-7.4235844096033272</v>
      </c>
      <c r="N14" s="110">
        <v>-5.0024658924462155</v>
      </c>
      <c r="O14" s="110">
        <v>-4.4967066668737932</v>
      </c>
      <c r="P14" s="110">
        <v>-3.9597947823351665</v>
      </c>
      <c r="Q14" s="110">
        <v>-3.4507206543894249</v>
      </c>
      <c r="R14" s="110">
        <v>-3.0106979956401783</v>
      </c>
    </row>
    <row r="15" spans="2:18" ht="13.5" customHeight="1">
      <c r="B15" s="109" t="s">
        <v>6</v>
      </c>
      <c r="C15" s="109" t="s">
        <v>6</v>
      </c>
      <c r="D15" s="110">
        <v>-1.9928791843319638</v>
      </c>
      <c r="E15" s="110">
        <v>0.40371052138887742</v>
      </c>
      <c r="F15" s="110">
        <v>2.506772306010713</v>
      </c>
      <c r="G15" s="110">
        <v>-0.53007759393413878</v>
      </c>
      <c r="H15" s="110">
        <v>-0.41596156945119794</v>
      </c>
      <c r="I15" s="110">
        <v>0.72649136535708181</v>
      </c>
      <c r="J15" s="110">
        <v>-0.40462000321012476</v>
      </c>
      <c r="K15" s="110">
        <v>2.7218253114401603</v>
      </c>
      <c r="L15" s="110">
        <v>0.84208565267172997</v>
      </c>
      <c r="M15" s="110">
        <v>-1.6442880071271371</v>
      </c>
      <c r="N15" s="110">
        <v>-0.16624100886087304</v>
      </c>
      <c r="O15" s="110">
        <v>-0.47373619752798335</v>
      </c>
      <c r="P15" s="110">
        <v>-0.37869115785327007</v>
      </c>
      <c r="Q15" s="110">
        <v>-0.24361448680182943</v>
      </c>
      <c r="R15" s="110">
        <v>1.0046988822311561E-2</v>
      </c>
    </row>
    <row r="16" spans="2:18" ht="13.5" customHeight="1">
      <c r="B16" s="109" t="s">
        <v>7</v>
      </c>
      <c r="C16" s="109" t="s">
        <v>7</v>
      </c>
      <c r="D16" s="110">
        <v>0.21412124874407965</v>
      </c>
      <c r="E16" s="110">
        <v>0.91772851293830526</v>
      </c>
      <c r="F16" s="110">
        <v>1.2459303770070029</v>
      </c>
      <c r="G16" s="110">
        <v>0.83263750212024412</v>
      </c>
      <c r="H16" s="110">
        <v>5.7905857454755905E-2</v>
      </c>
      <c r="I16" s="110">
        <v>-1.0779588826101407</v>
      </c>
      <c r="J16" s="110">
        <v>-1.1800279319159628</v>
      </c>
      <c r="K16" s="110">
        <v>-0.18568262620477224</v>
      </c>
      <c r="L16" s="110">
        <v>-3.8338925947816413</v>
      </c>
      <c r="M16" s="110">
        <v>-3.189206254826038</v>
      </c>
      <c r="N16" s="110">
        <v>-2.6904147407977392</v>
      </c>
      <c r="O16" s="110">
        <v>-1.9652573902287374</v>
      </c>
      <c r="P16" s="110">
        <v>-1.2245446180210893</v>
      </c>
      <c r="Q16" s="110">
        <v>-0.38610849087681537</v>
      </c>
      <c r="R16" s="110">
        <v>0.28522251230720369</v>
      </c>
    </row>
    <row r="17" spans="2:18" ht="13.5" customHeight="1">
      <c r="B17" s="109" t="s">
        <v>8</v>
      </c>
      <c r="C17" s="109" t="s">
        <v>8</v>
      </c>
      <c r="D17" s="110">
        <v>-2.1133785551466566</v>
      </c>
      <c r="E17" s="110">
        <v>-1.3656453116940526</v>
      </c>
      <c r="F17" s="110">
        <v>-1.1016690192249854</v>
      </c>
      <c r="G17" s="110">
        <v>9.4981210065523351E-3</v>
      </c>
      <c r="H17" s="110">
        <v>-0.15535775560535517</v>
      </c>
      <c r="I17" s="110">
        <v>-0.41945474909692609</v>
      </c>
      <c r="J17" s="110">
        <v>-0.41227362597640282</v>
      </c>
      <c r="K17" s="110">
        <v>-0.66887275642361055</v>
      </c>
      <c r="L17" s="110">
        <v>-2.4259397406764678</v>
      </c>
      <c r="M17" s="110">
        <v>-3.088771989547253</v>
      </c>
      <c r="N17" s="110">
        <v>-2.4241693754033307</v>
      </c>
      <c r="O17" s="110">
        <v>-1.9855175599414627</v>
      </c>
      <c r="P17" s="110">
        <v>-1.7437175629044965</v>
      </c>
      <c r="Q17" s="110">
        <v>-1.6798124226013726</v>
      </c>
      <c r="R17" s="110">
        <v>-1.5548282006619685</v>
      </c>
    </row>
    <row r="18" spans="2:18" ht="13.5" customHeight="1">
      <c r="B18" s="109" t="s">
        <v>9</v>
      </c>
      <c r="C18" s="109" t="s">
        <v>9</v>
      </c>
      <c r="D18" s="110">
        <v>-4.0713139090472277</v>
      </c>
      <c r="E18" s="110">
        <v>-2.8455969482163153</v>
      </c>
      <c r="F18" s="110">
        <v>-2.5380448460487921</v>
      </c>
      <c r="G18" s="110">
        <v>-2.1484968606558992</v>
      </c>
      <c r="H18" s="110">
        <v>-2.0280841190910359</v>
      </c>
      <c r="I18" s="110">
        <v>-2.0034364267370912</v>
      </c>
      <c r="J18" s="110">
        <v>-1.8037015553831865</v>
      </c>
      <c r="K18" s="110">
        <v>-3.0646507783158721</v>
      </c>
      <c r="L18" s="110">
        <v>-6.3206713424344336</v>
      </c>
      <c r="M18" s="110">
        <v>-7.4715573360128937</v>
      </c>
      <c r="N18" s="110">
        <v>-4.6048909137004683</v>
      </c>
      <c r="O18" s="110">
        <v>-3.9250040209948165</v>
      </c>
      <c r="P18" s="110">
        <v>-3.6428343153205764</v>
      </c>
      <c r="Q18" s="110">
        <v>-3.4425293403670425</v>
      </c>
      <c r="R18" s="110">
        <v>-3.4323151896648927</v>
      </c>
    </row>
    <row r="19" spans="2:18" ht="13.5" customHeight="1">
      <c r="B19" s="109" t="s">
        <v>10</v>
      </c>
      <c r="C19" s="109" t="s">
        <v>10</v>
      </c>
      <c r="D19" s="110">
        <v>-0.13444810899568149</v>
      </c>
      <c r="E19" s="110">
        <v>0.47512865069258348</v>
      </c>
      <c r="F19" s="110">
        <v>0.76079186463797799</v>
      </c>
      <c r="G19" s="110">
        <v>1.145407875796951</v>
      </c>
      <c r="H19" s="110">
        <v>1.0803133794736495</v>
      </c>
      <c r="I19" s="110">
        <v>0.80029675015739365</v>
      </c>
      <c r="J19" s="110">
        <v>1.4783542802953007</v>
      </c>
      <c r="K19" s="110">
        <v>1.2443819499403186</v>
      </c>
      <c r="L19" s="110">
        <v>-3.1100789305592831</v>
      </c>
      <c r="M19" s="110">
        <v>-5.7092574693397475</v>
      </c>
      <c r="N19" s="110">
        <v>-1.6285546684215562</v>
      </c>
      <c r="O19" s="110">
        <v>-0.25863160814199637</v>
      </c>
      <c r="P19" s="110">
        <v>-1.037731097068573E-2</v>
      </c>
      <c r="Q19" s="110">
        <v>0.51107768152766597</v>
      </c>
      <c r="R19" s="110">
        <v>0.51244063334118539</v>
      </c>
    </row>
    <row r="20" spans="2:18" ht="13.5" customHeight="1">
      <c r="B20" s="109" t="s">
        <v>11</v>
      </c>
      <c r="C20" s="109" t="s">
        <v>11</v>
      </c>
      <c r="D20" s="110">
        <v>2.1322347316232118</v>
      </c>
      <c r="E20" s="110">
        <v>4.7299694539759969</v>
      </c>
      <c r="F20" s="110">
        <v>2.7008898508856758</v>
      </c>
      <c r="G20" s="110">
        <v>2.7514275499249945</v>
      </c>
      <c r="H20" s="110">
        <v>5.2806645298276331</v>
      </c>
      <c r="I20" s="110">
        <v>4.542638921865592</v>
      </c>
      <c r="J20" s="110">
        <v>3.7287829377409278</v>
      </c>
      <c r="K20" s="110">
        <v>2.8861228051015342</v>
      </c>
      <c r="L20" s="110">
        <v>-3.636375606541113</v>
      </c>
      <c r="M20" s="110">
        <v>-7.063731036940661</v>
      </c>
      <c r="N20" s="110">
        <v>-1.9074890942346014</v>
      </c>
      <c r="O20" s="110">
        <v>-2.5733064539289137</v>
      </c>
      <c r="P20" s="110">
        <v>-2.5152920462894386</v>
      </c>
      <c r="Q20" s="110">
        <v>-2.2751776732193099</v>
      </c>
      <c r="R20" s="110">
        <v>-1.8752840648052362</v>
      </c>
    </row>
    <row r="21" spans="2:18" ht="13.5" customHeight="1">
      <c r="B21" s="109" t="s">
        <v>83</v>
      </c>
      <c r="C21" s="109" t="s">
        <v>83</v>
      </c>
      <c r="D21" s="110">
        <v>3.2344136995725017</v>
      </c>
      <c r="E21" s="110">
        <v>1.0127762479705849</v>
      </c>
      <c r="F21" s="110">
        <v>3.5893425954737364</v>
      </c>
      <c r="G21" s="110">
        <v>0.67732136004021037</v>
      </c>
      <c r="H21" s="110">
        <v>4.6902945723861169</v>
      </c>
      <c r="I21" s="110">
        <v>5.4668382265566535</v>
      </c>
      <c r="J21" s="110">
        <v>2.3296971537156348</v>
      </c>
      <c r="K21" s="110">
        <v>0.31912593411686263</v>
      </c>
      <c r="L21" s="110">
        <v>-5.768267784086464</v>
      </c>
      <c r="M21" s="110">
        <v>-2.8588237593676475</v>
      </c>
      <c r="N21" s="110">
        <v>-1.538541708566078</v>
      </c>
      <c r="O21" s="110">
        <v>-1.2984681482464238</v>
      </c>
      <c r="P21" s="110">
        <v>-0.96411365824666784</v>
      </c>
      <c r="Q21" s="110">
        <v>-0.6257373387028532</v>
      </c>
      <c r="R21" s="110">
        <v>-0.70559174375935529</v>
      </c>
    </row>
    <row r="22" spans="2:18" ht="13.5" customHeight="1">
      <c r="B22" s="109" t="s">
        <v>58</v>
      </c>
      <c r="C22" s="109" t="s">
        <v>58</v>
      </c>
      <c r="D22" s="110">
        <v>-1.4249052471206229</v>
      </c>
      <c r="E22" s="110">
        <v>-1.2631875051105541</v>
      </c>
      <c r="F22" s="110">
        <v>1.162917939718507</v>
      </c>
      <c r="G22" s="110">
        <v>0.21899786125938051</v>
      </c>
      <c r="H22" s="110">
        <v>12.071344057036248</v>
      </c>
      <c r="I22" s="110">
        <v>0.30550990982937382</v>
      </c>
      <c r="J22" s="110">
        <v>-0.75494793131111837</v>
      </c>
      <c r="K22" s="110">
        <v>-2.6284404513244009</v>
      </c>
      <c r="L22" s="110">
        <v>-5.9758754423280518</v>
      </c>
      <c r="M22" s="110">
        <v>-6.8628073313508651</v>
      </c>
      <c r="N22" s="110">
        <v>-5.6592432105781736</v>
      </c>
      <c r="O22" s="110">
        <v>-3.3693767258755885</v>
      </c>
      <c r="P22" s="110">
        <v>-0.60880413924295473</v>
      </c>
      <c r="Q22" s="110">
        <v>0.50427300855681767</v>
      </c>
      <c r="R22" s="110">
        <v>0.31600581360361485</v>
      </c>
    </row>
    <row r="23" spans="2:18" ht="13.5" customHeight="1">
      <c r="B23" s="109" t="s">
        <v>111</v>
      </c>
      <c r="C23" s="109" t="s">
        <v>12</v>
      </c>
      <c r="D23" s="110">
        <v>-5.8129293588692326</v>
      </c>
      <c r="E23" s="110">
        <v>-4.862528347784612</v>
      </c>
      <c r="F23" s="110">
        <v>-3.0839531126401893</v>
      </c>
      <c r="G23" s="110">
        <v>-1.419316130779761</v>
      </c>
      <c r="H23" s="110">
        <v>-1.4361883144013363</v>
      </c>
      <c r="I23" s="110">
        <v>-0.90896661837741155</v>
      </c>
      <c r="J23" s="110">
        <v>-0.39450177135511866</v>
      </c>
      <c r="K23" s="110">
        <v>0.21605395722036611</v>
      </c>
      <c r="L23" s="110">
        <v>-4.2662158837187443</v>
      </c>
      <c r="M23" s="110">
        <v>-5.2780489047031827</v>
      </c>
      <c r="N23" s="110">
        <v>-3.3381509335871349</v>
      </c>
      <c r="O23" s="110">
        <v>-2.194587110872003</v>
      </c>
      <c r="P23" s="110">
        <v>-1.9704406227438798</v>
      </c>
      <c r="Q23" s="110">
        <v>-1.5294540459944468</v>
      </c>
      <c r="R23" s="110">
        <v>-1.4824986475302646</v>
      </c>
    </row>
    <row r="24" spans="2:18" ht="13.5" customHeight="1">
      <c r="B24" s="109" t="s">
        <v>13</v>
      </c>
      <c r="C24" s="109" t="s">
        <v>13</v>
      </c>
      <c r="D24" s="110">
        <v>-4.2506045284053764</v>
      </c>
      <c r="E24" s="110">
        <v>-4.1930429415601038</v>
      </c>
      <c r="F24" s="110">
        <v>-2.5506137910452491</v>
      </c>
      <c r="G24" s="110">
        <v>-0.81013394073869727</v>
      </c>
      <c r="H24" s="110">
        <v>-1.3623832998434129</v>
      </c>
      <c r="I24" s="110">
        <v>-1.0734033426669787</v>
      </c>
      <c r="J24" s="110">
        <v>-3.5540692841247208</v>
      </c>
      <c r="K24" s="110">
        <v>-4.1390637130842052</v>
      </c>
      <c r="L24" s="110">
        <v>-9.8141357610850335</v>
      </c>
      <c r="M24" s="110">
        <v>-6.3163497651796341</v>
      </c>
      <c r="N24" s="110">
        <v>-3.9987553963155751</v>
      </c>
      <c r="O24" s="110">
        <v>-3.5678008471732809</v>
      </c>
      <c r="P24" s="110">
        <v>-3.4504570065936808</v>
      </c>
      <c r="Q24" s="110">
        <v>-3.3039804299610371</v>
      </c>
      <c r="R24" s="110">
        <v>-3.1353875073420254</v>
      </c>
    </row>
    <row r="25" spans="2:18" ht="13.5" customHeight="1">
      <c r="B25" s="109" t="s">
        <v>14</v>
      </c>
      <c r="C25" s="109" t="s">
        <v>14</v>
      </c>
      <c r="D25" s="110">
        <v>-1.4757961811015567</v>
      </c>
      <c r="E25" s="110">
        <v>-0.74343286896501892</v>
      </c>
      <c r="F25" s="110">
        <v>-0.83087884196936779</v>
      </c>
      <c r="G25" s="110">
        <v>-0.78261649593517202</v>
      </c>
      <c r="H25" s="110">
        <v>-1.0708197113159408</v>
      </c>
      <c r="I25" s="110">
        <v>-1.5889572292797991</v>
      </c>
      <c r="J25" s="110">
        <v>-1.604352318211542</v>
      </c>
      <c r="K25" s="110">
        <v>-0.91178765783992544</v>
      </c>
      <c r="L25" s="110">
        <v>-5.95162667258972</v>
      </c>
      <c r="M25" s="110">
        <v>-7.1058041387978683</v>
      </c>
      <c r="N25" s="110">
        <v>-3.762735743744996</v>
      </c>
      <c r="O25" s="110">
        <v>-3.3206363832146901</v>
      </c>
      <c r="P25" s="110">
        <v>-2.9055762278062471</v>
      </c>
      <c r="Q25" s="110">
        <v>-2.7781830933250338</v>
      </c>
      <c r="R25" s="110">
        <v>-2.5306325805774934</v>
      </c>
    </row>
    <row r="26" spans="2:18" ht="13.5" customHeight="1">
      <c r="B26" s="109" t="s">
        <v>15</v>
      </c>
      <c r="C26" s="109" t="s">
        <v>15</v>
      </c>
      <c r="D26" s="110">
        <v>-7.4686873149399995</v>
      </c>
      <c r="E26" s="110">
        <v>-7.4075073807921079</v>
      </c>
      <c r="F26" s="110">
        <v>-5.6496619177723701</v>
      </c>
      <c r="G26" s="110">
        <v>-4.4370009173464391</v>
      </c>
      <c r="H26" s="110">
        <v>-4.3362219509415389</v>
      </c>
      <c r="I26" s="110">
        <v>-3.5239580467771989</v>
      </c>
      <c r="J26" s="110">
        <v>-2.6608746213147749</v>
      </c>
      <c r="K26" s="110">
        <v>-2.5853271677232401</v>
      </c>
      <c r="L26" s="110">
        <v>-9.2228040522216883</v>
      </c>
      <c r="M26" s="110">
        <v>-8.036100558917358</v>
      </c>
      <c r="N26" s="110">
        <v>-3.5969242926907481</v>
      </c>
      <c r="O26" s="110">
        <v>-2.0106998846880848</v>
      </c>
      <c r="P26" s="110">
        <v>-2.0366663758085251</v>
      </c>
      <c r="Q26" s="110">
        <v>-2.0823738882237186</v>
      </c>
      <c r="R26" s="110">
        <v>-2.1575702744423322</v>
      </c>
    </row>
    <row r="27" spans="2:18" ht="13.5" customHeight="1">
      <c r="B27" s="109" t="s">
        <v>16</v>
      </c>
      <c r="C27" s="109" t="s">
        <v>16</v>
      </c>
      <c r="D27" s="110">
        <v>1.5676856172551812</v>
      </c>
      <c r="E27" s="110">
        <v>0.72936473846936101</v>
      </c>
      <c r="F27" s="110">
        <v>0.52259303666490997</v>
      </c>
      <c r="G27" s="110">
        <v>0.72810434126229551</v>
      </c>
      <c r="H27" s="110">
        <v>1.8148067681201994</v>
      </c>
      <c r="I27" s="110">
        <v>2.2974084359280651</v>
      </c>
      <c r="J27" s="110">
        <v>2.6322985446818277</v>
      </c>
      <c r="K27" s="110">
        <v>0.5411274792980566</v>
      </c>
      <c r="L27" s="110">
        <v>-1.4836337544489728</v>
      </c>
      <c r="M27" s="110">
        <v>-2.4903078838792734</v>
      </c>
      <c r="N27" s="110">
        <v>-2.5634357687278753</v>
      </c>
      <c r="O27" s="110">
        <v>-2.2679639982224993</v>
      </c>
      <c r="P27" s="110">
        <v>-2.1574215718881655</v>
      </c>
      <c r="Q27" s="110">
        <v>-2.0654525614332648</v>
      </c>
      <c r="R27" s="110">
        <v>-1.9836091533959579</v>
      </c>
    </row>
    <row r="28" spans="2:18" ht="13.5" customHeight="1">
      <c r="B28" s="109" t="s">
        <v>84</v>
      </c>
      <c r="C28" s="109" t="s">
        <v>84</v>
      </c>
      <c r="D28" s="110">
        <v>4.2719815553276417E-3</v>
      </c>
      <c r="E28" s="110">
        <v>-1.4184515653875285</v>
      </c>
      <c r="F28" s="110">
        <v>-1.4088230435622455</v>
      </c>
      <c r="G28" s="110">
        <v>-1.6158066232626354</v>
      </c>
      <c r="H28" s="110">
        <v>-0.82030197082698353</v>
      </c>
      <c r="I28" s="110">
        <v>-1.6686333085901985</v>
      </c>
      <c r="J28" s="110">
        <v>-1.976587396417874</v>
      </c>
      <c r="K28" s="110">
        <v>-1.4409735370362544</v>
      </c>
      <c r="L28" s="110">
        <v>-2.6516973671267894</v>
      </c>
      <c r="M28" s="110">
        <v>-7.8694380911044135</v>
      </c>
      <c r="N28" s="110">
        <v>-3.3945861777421658</v>
      </c>
      <c r="O28" s="110">
        <v>-0.5629856703051449</v>
      </c>
      <c r="P28" s="110">
        <v>-0.31652787637720542</v>
      </c>
      <c r="Q28" s="110">
        <v>-0.14794281489522679</v>
      </c>
      <c r="R28" s="110">
        <v>1.5912401997680781E-2</v>
      </c>
    </row>
    <row r="29" spans="2:18" ht="13.5" customHeight="1">
      <c r="B29" s="109" t="s">
        <v>59</v>
      </c>
      <c r="C29" s="109" t="s">
        <v>59</v>
      </c>
      <c r="D29" s="110">
        <v>-2.2600428083783415</v>
      </c>
      <c r="E29" s="110">
        <v>-2.0873834049567828</v>
      </c>
      <c r="F29" s="110">
        <v>-0.56259787148716278</v>
      </c>
      <c r="G29" s="110">
        <v>-2.4965337275998777E-2</v>
      </c>
      <c r="H29" s="110">
        <v>0.40021062563417498</v>
      </c>
      <c r="I29" s="110">
        <v>0.3649309412342181</v>
      </c>
      <c r="J29" s="110">
        <v>0.50068015592468429</v>
      </c>
      <c r="K29" s="110">
        <v>0.17152651764183074</v>
      </c>
      <c r="L29" s="110">
        <v>-6.978813528943804</v>
      </c>
      <c r="M29" s="110">
        <v>-5.4399784238733684</v>
      </c>
      <c r="N29" s="110">
        <v>-3.0995575564567601</v>
      </c>
      <c r="O29" s="110">
        <v>-1.6038954562043128</v>
      </c>
      <c r="P29" s="110">
        <v>-0.98717476679099536</v>
      </c>
      <c r="Q29" s="110">
        <v>-0.47334959770916468</v>
      </c>
      <c r="R29" s="110">
        <v>-0.31106875972041137</v>
      </c>
    </row>
    <row r="30" spans="2:18" ht="13.5" customHeight="1">
      <c r="B30" s="109" t="s">
        <v>17</v>
      </c>
      <c r="C30" s="109" t="s">
        <v>17</v>
      </c>
      <c r="D30" s="110">
        <v>0.93114892610765576</v>
      </c>
      <c r="E30" s="110">
        <v>1.0102065781756617</v>
      </c>
      <c r="F30" s="110">
        <v>1.3795674678819698</v>
      </c>
      <c r="G30" s="110">
        <v>1.3224882846592756</v>
      </c>
      <c r="H30" s="110">
        <v>1.1660231600057687</v>
      </c>
      <c r="I30" s="110">
        <v>1.5240340461074269</v>
      </c>
      <c r="J30" s="110">
        <v>2.8876305113107916</v>
      </c>
      <c r="K30" s="110">
        <v>1.9329861906689005</v>
      </c>
      <c r="L30" s="110">
        <v>-3.0935295321679588</v>
      </c>
      <c r="M30" s="110">
        <v>-1.0284633145799229</v>
      </c>
      <c r="N30" s="110">
        <v>-0.23607679349401628</v>
      </c>
      <c r="O30" s="110">
        <v>2.0674124323695357E-2</v>
      </c>
      <c r="P30" s="110">
        <v>9.3914298571514829E-2</v>
      </c>
      <c r="Q30" s="110">
        <v>0.14485986095301803</v>
      </c>
      <c r="R30" s="110">
        <v>0.16959070851412963</v>
      </c>
    </row>
    <row r="31" spans="2:18" ht="13.5" customHeight="1">
      <c r="B31" s="109" t="s">
        <v>60</v>
      </c>
      <c r="C31" s="109" t="s">
        <v>60</v>
      </c>
      <c r="D31" s="110">
        <v>-2.3348828988041137</v>
      </c>
      <c r="E31" s="110">
        <v>-1.0603926808801087</v>
      </c>
      <c r="F31" s="110">
        <v>-1.3066650884922089</v>
      </c>
      <c r="G31" s="110">
        <v>-2.1195078262991163</v>
      </c>
      <c r="H31" s="110">
        <v>0.57964049868196788</v>
      </c>
      <c r="I31" s="110">
        <v>2.9719636245839589</v>
      </c>
      <c r="J31" s="110">
        <v>1.279483230023823</v>
      </c>
      <c r="K31" s="110">
        <v>6.9085106496647869E-2</v>
      </c>
      <c r="L31" s="110">
        <v>-6.9765456072090322</v>
      </c>
      <c r="M31" s="110">
        <v>-9.2644597618797633</v>
      </c>
      <c r="N31" s="110">
        <v>-5.1208677789994939</v>
      </c>
      <c r="O31" s="110">
        <v>-4.1146625797532215</v>
      </c>
      <c r="P31" s="110">
        <v>-3.2071167295701675</v>
      </c>
      <c r="Q31" s="110">
        <v>-3.094058405616301</v>
      </c>
      <c r="R31" s="110">
        <v>-2.7373957437664451</v>
      </c>
    </row>
    <row r="32" spans="2:18" ht="13.5" customHeight="1">
      <c r="B32" s="109" t="s">
        <v>296</v>
      </c>
      <c r="C32" s="109" t="s">
        <v>18</v>
      </c>
      <c r="D32" s="110">
        <v>-2.7224276057252625</v>
      </c>
      <c r="E32" s="110">
        <v>-1.0892030461963782</v>
      </c>
      <c r="F32" s="110">
        <v>-0.52050428852223407</v>
      </c>
      <c r="G32" s="110">
        <v>-0.82861420737151159</v>
      </c>
      <c r="H32" s="110">
        <v>0.77489400948983789</v>
      </c>
      <c r="I32" s="110">
        <v>1.2926842995830077</v>
      </c>
      <c r="J32" s="110">
        <v>0.81595325890486037</v>
      </c>
      <c r="K32" s="110">
        <v>1.8112483595820634</v>
      </c>
      <c r="L32" s="110">
        <v>-3.2018336322153598</v>
      </c>
      <c r="M32" s="110">
        <v>-5.2335238191602835</v>
      </c>
      <c r="N32" s="110">
        <v>-1.540112967520709</v>
      </c>
      <c r="O32" s="110">
        <v>-0.74345044845565045</v>
      </c>
      <c r="P32" s="110">
        <v>-0.21461356868594869</v>
      </c>
      <c r="Q32" s="110">
        <v>6.2617625597821677E-2</v>
      </c>
      <c r="R32" s="110">
        <v>0.20625568192476446</v>
      </c>
    </row>
    <row r="33" spans="2:18" ht="13.5" customHeight="1">
      <c r="B33" s="109" t="s">
        <v>19</v>
      </c>
      <c r="C33" s="109" t="s">
        <v>19</v>
      </c>
      <c r="D33" s="110">
        <v>-1.0917473196044927</v>
      </c>
      <c r="E33" s="110">
        <v>-0.22503039364223351</v>
      </c>
      <c r="F33" s="110">
        <v>0.31208454579741329</v>
      </c>
      <c r="G33" s="110">
        <v>0.63542412104927137</v>
      </c>
      <c r="H33" s="110">
        <v>1.0532585121854068</v>
      </c>
      <c r="I33" s="110">
        <v>1.0392614489926446</v>
      </c>
      <c r="J33" s="110">
        <v>0.7781580935533402</v>
      </c>
      <c r="K33" s="110">
        <v>-1.8134290998605969</v>
      </c>
      <c r="L33" s="110">
        <v>-5.3823837014537457</v>
      </c>
      <c r="M33" s="110">
        <v>-7.6352739497457387</v>
      </c>
      <c r="N33" s="110">
        <v>-6.5374491022589725</v>
      </c>
      <c r="O33" s="110">
        <v>-3.2869125807304203</v>
      </c>
      <c r="P33" s="110">
        <v>-1.3200649748376239</v>
      </c>
      <c r="Q33" s="110">
        <v>-0.25648519668735048</v>
      </c>
      <c r="R33" s="110">
        <v>1.8744930325535293E-2</v>
      </c>
    </row>
    <row r="34" spans="2:18" ht="13.5" customHeight="1">
      <c r="B34" s="109" t="s">
        <v>157</v>
      </c>
      <c r="C34" s="109" t="s">
        <v>20</v>
      </c>
      <c r="D34" s="110">
        <v>-4.8085659485644143</v>
      </c>
      <c r="E34" s="110">
        <v>-5.2281227679388813</v>
      </c>
      <c r="F34" s="110">
        <v>-6.1150368530600643</v>
      </c>
      <c r="G34" s="110">
        <v>-7.1832074162646409</v>
      </c>
      <c r="H34" s="110">
        <v>-8.2546826706260674</v>
      </c>
      <c r="I34" s="110">
        <v>-8.3690826613661997</v>
      </c>
      <c r="J34" s="110">
        <v>-7.5308619382423236</v>
      </c>
      <c r="K34" s="110">
        <v>-8.0567225649974752</v>
      </c>
      <c r="L34" s="110">
        <v>-13.58207485304378</v>
      </c>
      <c r="M34" s="110">
        <v>-12.262978914603252</v>
      </c>
      <c r="N34" s="110">
        <v>-11.543113762973183</v>
      </c>
      <c r="O34" s="110">
        <v>-11.081853233239123</v>
      </c>
      <c r="P34" s="110">
        <v>-10.715777663513474</v>
      </c>
      <c r="Q34" s="110">
        <v>-10.347593222239022</v>
      </c>
      <c r="R34" s="110">
        <v>-9.9926348042142266</v>
      </c>
    </row>
    <row r="35" spans="2:18" ht="13.5" customHeight="1">
      <c r="B35" s="109" t="s">
        <v>21</v>
      </c>
      <c r="C35" s="109" t="s">
        <v>21</v>
      </c>
      <c r="D35" s="110">
        <v>-1.6634566498643797</v>
      </c>
      <c r="E35" s="110">
        <v>8.5755107775542641E-2</v>
      </c>
      <c r="F35" s="110">
        <v>-2.6628173039743448</v>
      </c>
      <c r="G35" s="110">
        <v>-1.1135307715821481</v>
      </c>
      <c r="H35" s="110">
        <v>0.1968924933823443</v>
      </c>
      <c r="I35" s="110">
        <v>-2.3100843240001145</v>
      </c>
      <c r="J35" s="110">
        <v>-0.53655326916034418</v>
      </c>
      <c r="K35" s="110">
        <v>-0.70110530610056154</v>
      </c>
      <c r="L35" s="110">
        <v>-1.4153745480969095</v>
      </c>
      <c r="M35" s="110">
        <v>-1.3184820160563768</v>
      </c>
      <c r="N35" s="110">
        <v>-1.2936615806285034</v>
      </c>
      <c r="O35" s="110">
        <v>-1.3410085749284646</v>
      </c>
      <c r="P35" s="110">
        <v>-1.1385926096945775</v>
      </c>
      <c r="Q35" s="110">
        <v>-1.1696221610198141</v>
      </c>
      <c r="R35" s="110">
        <v>-1.1548268812800138</v>
      </c>
    </row>
    <row r="36" spans="2:18">
      <c r="B36" s="109" t="s">
        <v>85</v>
      </c>
      <c r="C36" s="109" t="s">
        <v>85</v>
      </c>
      <c r="D36" s="110">
        <v>2.3734933812601295</v>
      </c>
      <c r="E36" s="110">
        <v>1.4879128484416959</v>
      </c>
      <c r="F36" s="110">
        <v>0.97950135762834079</v>
      </c>
      <c r="G36" s="110">
        <v>-0.65772942198889051</v>
      </c>
      <c r="H36" s="110">
        <v>1.1956994560444067</v>
      </c>
      <c r="I36" s="110">
        <v>1.8139748149678128</v>
      </c>
      <c r="J36" s="110">
        <v>0.64174041930702164</v>
      </c>
      <c r="K36" s="110">
        <v>1.8307388683879506</v>
      </c>
      <c r="L36" s="110">
        <v>-9.6013329464955977</v>
      </c>
      <c r="M36" s="110">
        <v>-2.4478359091987167</v>
      </c>
      <c r="N36" s="110">
        <v>-0.32225758316417796</v>
      </c>
      <c r="O36" s="110">
        <v>-0.19435417985180009</v>
      </c>
      <c r="P36" s="110">
        <v>-2.1831415885321632E-2</v>
      </c>
      <c r="Q36" s="110">
        <v>-0.71467133970296659</v>
      </c>
      <c r="R36" s="110">
        <v>-8.631136174241244E-2</v>
      </c>
    </row>
    <row r="37" spans="2:18">
      <c r="B37" s="109" t="s">
        <v>22</v>
      </c>
      <c r="C37" s="109" t="s">
        <v>22</v>
      </c>
      <c r="D37" s="110">
        <v>-3.3269723456693336</v>
      </c>
      <c r="E37" s="110">
        <v>-1.6605073122320457</v>
      </c>
      <c r="F37" s="110">
        <v>-2.4549656539703255</v>
      </c>
      <c r="G37" s="110">
        <v>-3.2216525508805161</v>
      </c>
      <c r="H37" s="110">
        <v>-3.1230481484558181</v>
      </c>
      <c r="I37" s="110">
        <v>-1.5841954281341595</v>
      </c>
      <c r="J37" s="110">
        <v>-1.625121259068218</v>
      </c>
      <c r="K37" s="110">
        <v>-1.7769006495263486</v>
      </c>
      <c r="L37" s="110">
        <v>-3.8759181095201636</v>
      </c>
      <c r="M37" s="110">
        <v>-6.1975468872370136</v>
      </c>
      <c r="N37" s="110">
        <v>-3.5433311878142955</v>
      </c>
      <c r="O37" s="110">
        <v>-3.2485718466776934</v>
      </c>
      <c r="P37" s="110">
        <v>-2.1715871084322922</v>
      </c>
      <c r="Q37" s="110">
        <v>-1.8537049986632783</v>
      </c>
      <c r="R37" s="110">
        <v>-1.9832299042706063</v>
      </c>
    </row>
    <row r="38" spans="2:18">
      <c r="B38" s="109" t="s">
        <v>23</v>
      </c>
      <c r="C38" s="109" t="s">
        <v>23</v>
      </c>
      <c r="D38" s="110">
        <v>-3.0320704131879102</v>
      </c>
      <c r="E38" s="110">
        <v>-12.798204250390372</v>
      </c>
      <c r="F38" s="110">
        <v>-4.3555318891601917</v>
      </c>
      <c r="G38" s="110">
        <v>-1.9468452557714215</v>
      </c>
      <c r="H38" s="110">
        <v>-1.8273453957087029</v>
      </c>
      <c r="I38" s="110">
        <v>-4.5694392545296607E-2</v>
      </c>
      <c r="J38" s="110">
        <v>0.59790633554457984</v>
      </c>
      <c r="K38" s="110">
        <v>0.1159655140996384</v>
      </c>
      <c r="L38" s="110">
        <v>-6.8003836618574152</v>
      </c>
      <c r="M38" s="110">
        <v>-7.0649676602373717</v>
      </c>
      <c r="N38" s="110">
        <v>-4.2471328862936062</v>
      </c>
      <c r="O38" s="110">
        <v>-2.6141877084341552</v>
      </c>
      <c r="P38" s="110">
        <v>-1.5202613602618364</v>
      </c>
      <c r="Q38" s="110">
        <v>-0.9827299355068585</v>
      </c>
      <c r="R38" s="110">
        <v>-0.44213492459526849</v>
      </c>
    </row>
    <row r="39" spans="2:18" ht="13.5">
      <c r="B39" s="109" t="s">
        <v>112</v>
      </c>
      <c r="C39" s="109" t="s">
        <v>24</v>
      </c>
      <c r="D39" s="110">
        <v>-2.7213260990182682</v>
      </c>
      <c r="E39" s="110">
        <v>-1.713586405035147</v>
      </c>
      <c r="F39" s="110">
        <v>-1.1926708105207997</v>
      </c>
      <c r="G39" s="110">
        <v>-2.1348390206990637</v>
      </c>
      <c r="H39" s="110">
        <v>-2.4954994307910319</v>
      </c>
      <c r="I39" s="110">
        <v>-2.3742902297470079</v>
      </c>
      <c r="J39" s="110">
        <v>-2.1773231452849875</v>
      </c>
      <c r="K39" s="110">
        <v>-3.1042856846269653</v>
      </c>
      <c r="L39" s="110">
        <v>-5.268072163612123</v>
      </c>
      <c r="M39" s="110">
        <v>-5.0304536910752535</v>
      </c>
      <c r="N39" s="110">
        <v>-4.3510320246151961</v>
      </c>
      <c r="O39" s="110">
        <v>-4.3391000141744636</v>
      </c>
      <c r="P39" s="110">
        <v>-4.3372905249841098</v>
      </c>
      <c r="Q39" s="110">
        <v>-4.3070258144117401</v>
      </c>
      <c r="R39" s="110">
        <v>-4.2427498660349974</v>
      </c>
    </row>
    <row r="40" spans="2:18" ht="13.5">
      <c r="B40" s="109" t="s">
        <v>158</v>
      </c>
      <c r="C40" s="109" t="s">
        <v>25</v>
      </c>
      <c r="D40" s="110">
        <v>-0.77798025195131826</v>
      </c>
      <c r="E40" s="110">
        <v>-0.85184154250049982</v>
      </c>
      <c r="F40" s="110">
        <v>-0.93316638965522802</v>
      </c>
      <c r="G40" s="110">
        <v>-0.73112010285308748</v>
      </c>
      <c r="H40" s="110">
        <v>0.67960428817656704</v>
      </c>
      <c r="I40" s="110">
        <v>0.88088882379983924</v>
      </c>
      <c r="J40" s="110">
        <v>0.21840694226432847</v>
      </c>
      <c r="K40" s="110">
        <v>-0.3822328563613544</v>
      </c>
      <c r="L40" s="110">
        <v>-2.5805187932483853</v>
      </c>
      <c r="M40" s="110">
        <v>-2.3531890986322539</v>
      </c>
      <c r="N40" s="110">
        <v>-0.6803297922303797</v>
      </c>
      <c r="O40" s="110">
        <v>-0.19967128971719425</v>
      </c>
      <c r="P40" s="110">
        <v>5.7176816947263794E-2</v>
      </c>
      <c r="Q40" s="110">
        <v>0.31306061880450203</v>
      </c>
      <c r="R40" s="110">
        <v>0.32082301028435745</v>
      </c>
    </row>
    <row r="41" spans="2:18" ht="13.5">
      <c r="B41" s="109" t="s">
        <v>159</v>
      </c>
      <c r="C41" s="109" t="s">
        <v>26</v>
      </c>
      <c r="D41" s="110">
        <v>0.33850236792503147</v>
      </c>
      <c r="E41" s="110">
        <v>-0.34084542868883683</v>
      </c>
      <c r="F41" s="110">
        <v>-0.24300357173880344</v>
      </c>
      <c r="G41" s="110">
        <v>0.50122051464942208</v>
      </c>
      <c r="H41" s="110">
        <v>0.23309150463156647</v>
      </c>
      <c r="I41" s="110">
        <v>1.0544504702027395</v>
      </c>
      <c r="J41" s="110">
        <v>0.95376333608454389</v>
      </c>
      <c r="K41" s="110">
        <v>1.07784574171695</v>
      </c>
      <c r="L41" s="110">
        <v>-2.0855130317641941</v>
      </c>
      <c r="M41" s="110">
        <v>-1.5200845723014873</v>
      </c>
      <c r="N41" s="110">
        <v>6.53799850585529E-2</v>
      </c>
      <c r="O41" s="110">
        <v>5.6171480192441281E-2</v>
      </c>
      <c r="P41" s="110">
        <v>-6.9899181522008247E-2</v>
      </c>
      <c r="Q41" s="110">
        <v>-2.7976843518805833E-2</v>
      </c>
      <c r="R41" s="110">
        <v>-4.0610044110194435E-2</v>
      </c>
    </row>
    <row r="42" spans="2:18" ht="13.5">
      <c r="B42" s="109" t="s">
        <v>160</v>
      </c>
      <c r="C42" s="109" t="s">
        <v>27</v>
      </c>
      <c r="D42" s="110">
        <v>-5.9870928960409486</v>
      </c>
      <c r="E42" s="110">
        <v>-4.1945106795561973</v>
      </c>
      <c r="F42" s="110">
        <v>-4.9054712797526419</v>
      </c>
      <c r="G42" s="110">
        <v>-4.4334762276587147</v>
      </c>
      <c r="H42" s="110">
        <v>-3.2693091191681609</v>
      </c>
      <c r="I42" s="110">
        <v>-2.5158782256418504</v>
      </c>
      <c r="J42" s="110">
        <v>-2.2909994089366985</v>
      </c>
      <c r="K42" s="110">
        <v>-2.3436139866847001</v>
      </c>
      <c r="L42" s="110">
        <v>-9.9565495858646873</v>
      </c>
      <c r="M42" s="110">
        <v>-9.6325470199431695</v>
      </c>
      <c r="N42" s="110">
        <v>-4.8805769482595833</v>
      </c>
      <c r="O42" s="110">
        <v>-3.4783276330110366</v>
      </c>
      <c r="P42" s="110">
        <v>-3.1512603884104746</v>
      </c>
      <c r="Q42" s="110">
        <v>-3.0827011240116424</v>
      </c>
      <c r="R42" s="110">
        <v>-3.0778037362025654</v>
      </c>
    </row>
    <row r="43" spans="2:18" ht="13.5">
      <c r="B43" s="163" t="s">
        <v>194</v>
      </c>
      <c r="C43" s="163" t="s">
        <v>28</v>
      </c>
      <c r="D43" s="164">
        <v>-4.9619403208020803</v>
      </c>
      <c r="E43" s="164">
        <v>-3.154434711635651</v>
      </c>
      <c r="F43" s="164">
        <v>-2.666524060124873</v>
      </c>
      <c r="G43" s="164">
        <v>-2.5415746126559822</v>
      </c>
      <c r="H43" s="164">
        <v>-3.5472790539981593</v>
      </c>
      <c r="I43" s="164">
        <v>-4.1515768797493937</v>
      </c>
      <c r="J43" s="164">
        <v>-5.2168119664158548</v>
      </c>
      <c r="K43" s="164">
        <v>-6.1194789663595683</v>
      </c>
      <c r="L43" s="164">
        <v>-10.738925728038708</v>
      </c>
      <c r="M43" s="164">
        <v>-8.7790298092131813</v>
      </c>
      <c r="N43" s="164">
        <v>-8.2619573159373108</v>
      </c>
      <c r="O43" s="164">
        <v>-7.0854703251801068</v>
      </c>
      <c r="P43" s="164">
        <v>-6.227259551081282</v>
      </c>
      <c r="Q43" s="164">
        <v>-6.0423584250703337</v>
      </c>
      <c r="R43" s="164">
        <v>-5.8473553021372009</v>
      </c>
    </row>
    <row r="44" spans="2:18" ht="6" customHeight="1">
      <c r="B44" s="109"/>
      <c r="C44" s="109"/>
      <c r="D44" s="110"/>
      <c r="E44" s="110"/>
      <c r="F44" s="110"/>
      <c r="G44" s="110"/>
      <c r="H44" s="110"/>
      <c r="I44" s="110"/>
      <c r="J44" s="110"/>
      <c r="K44" s="110"/>
      <c r="L44" s="110"/>
      <c r="M44" s="110"/>
      <c r="N44" s="110"/>
      <c r="O44" s="110"/>
      <c r="P44" s="110"/>
      <c r="Q44" s="110"/>
      <c r="R44" s="110"/>
    </row>
    <row r="45" spans="2:18" ht="10.5" customHeight="1">
      <c r="B45" s="443" t="s">
        <v>437</v>
      </c>
      <c r="C45" s="443"/>
      <c r="D45" s="443"/>
      <c r="E45" s="443"/>
      <c r="F45" s="443"/>
      <c r="G45" s="443"/>
      <c r="H45" s="443"/>
      <c r="I45" s="443"/>
      <c r="J45" s="443"/>
      <c r="K45" s="443"/>
      <c r="L45" s="443"/>
      <c r="M45" s="443"/>
      <c r="N45" s="443"/>
      <c r="O45" s="443"/>
      <c r="P45" s="443"/>
      <c r="Q45" s="443"/>
      <c r="R45" s="443"/>
    </row>
    <row r="46" spans="2:18" ht="12" customHeight="1">
      <c r="B46" s="442" t="s">
        <v>1227</v>
      </c>
      <c r="C46" s="442"/>
      <c r="D46" s="442"/>
      <c r="E46" s="442"/>
      <c r="F46" s="442"/>
      <c r="G46" s="442"/>
      <c r="H46" s="442"/>
      <c r="I46" s="442"/>
      <c r="J46" s="442"/>
      <c r="K46" s="442"/>
      <c r="L46" s="442"/>
      <c r="M46" s="442"/>
      <c r="N46" s="442"/>
      <c r="O46" s="442"/>
      <c r="P46" s="442"/>
      <c r="Q46" s="442"/>
      <c r="R46" s="127"/>
    </row>
    <row r="47" spans="2:18" ht="13.9" customHeight="1">
      <c r="B47" s="128" t="s">
        <v>298</v>
      </c>
      <c r="C47" s="128"/>
      <c r="D47" s="127"/>
      <c r="E47" s="127"/>
      <c r="F47" s="127"/>
      <c r="G47" s="127"/>
      <c r="H47" s="127"/>
      <c r="I47" s="127"/>
      <c r="J47" s="127"/>
      <c r="K47" s="127"/>
      <c r="L47" s="127"/>
      <c r="M47" s="127"/>
      <c r="N47" s="127"/>
      <c r="O47" s="127"/>
      <c r="P47" s="127"/>
      <c r="Q47" s="127"/>
      <c r="R47" s="127"/>
    </row>
    <row r="48" spans="2:18" ht="61.9" customHeight="1">
      <c r="B48" s="445" t="s">
        <v>1230</v>
      </c>
      <c r="C48" s="445"/>
      <c r="D48" s="445"/>
      <c r="E48" s="445"/>
      <c r="F48" s="445"/>
      <c r="G48" s="445"/>
      <c r="H48" s="445"/>
      <c r="I48" s="445"/>
      <c r="J48" s="445"/>
      <c r="K48" s="445"/>
      <c r="L48" s="445"/>
      <c r="M48" s="445"/>
      <c r="N48" s="445"/>
      <c r="O48" s="445"/>
      <c r="P48" s="445"/>
      <c r="Q48" s="445"/>
      <c r="R48" s="445"/>
    </row>
    <row r="49" spans="2:18">
      <c r="B49" s="109"/>
      <c r="C49" s="109"/>
      <c r="D49" s="117"/>
      <c r="E49" s="117"/>
      <c r="F49" s="117"/>
      <c r="G49" s="117"/>
      <c r="H49" s="117"/>
      <c r="I49" s="117"/>
      <c r="J49" s="117"/>
      <c r="K49" s="117"/>
      <c r="L49" s="117"/>
      <c r="M49" s="117"/>
      <c r="N49" s="117"/>
      <c r="O49" s="117"/>
      <c r="P49" s="117"/>
      <c r="Q49" s="117"/>
      <c r="R49" s="117"/>
    </row>
    <row r="50" spans="2:18">
      <c r="B50" s="109"/>
      <c r="C50" s="109"/>
      <c r="D50" s="117"/>
      <c r="E50" s="117"/>
      <c r="F50" s="117"/>
      <c r="G50" s="117"/>
      <c r="H50" s="117"/>
      <c r="I50" s="117"/>
      <c r="J50" s="117"/>
      <c r="K50" s="117"/>
      <c r="L50" s="117"/>
      <c r="M50" s="117"/>
      <c r="N50" s="117"/>
      <c r="O50" s="117"/>
      <c r="P50" s="117"/>
      <c r="Q50" s="117"/>
      <c r="R50" s="117"/>
    </row>
    <row r="51" spans="2:18">
      <c r="B51" s="109"/>
      <c r="C51" s="109"/>
      <c r="D51" s="117"/>
      <c r="E51" s="117"/>
      <c r="F51" s="117"/>
      <c r="G51" s="117"/>
      <c r="H51" s="117"/>
      <c r="I51" s="117"/>
      <c r="J51" s="117"/>
      <c r="K51" s="117"/>
      <c r="L51" s="117"/>
      <c r="M51" s="117"/>
      <c r="N51" s="117"/>
      <c r="O51" s="117"/>
      <c r="P51" s="117"/>
      <c r="Q51" s="117"/>
      <c r="R51" s="117"/>
    </row>
    <row r="52" spans="2:18">
      <c r="B52" s="109"/>
      <c r="C52" s="109"/>
      <c r="D52" s="117"/>
      <c r="E52" s="117"/>
      <c r="F52" s="117"/>
      <c r="G52" s="117"/>
      <c r="H52" s="117"/>
      <c r="I52" s="117"/>
      <c r="J52" s="117"/>
      <c r="K52" s="117"/>
      <c r="L52" s="117"/>
      <c r="M52" s="117"/>
      <c r="N52" s="117"/>
      <c r="O52" s="117"/>
      <c r="P52" s="117"/>
      <c r="Q52" s="117"/>
      <c r="R52" s="117"/>
    </row>
    <row r="53" spans="2:18">
      <c r="B53" s="109"/>
      <c r="C53" s="109"/>
      <c r="D53" s="117"/>
      <c r="E53" s="117"/>
      <c r="F53" s="117"/>
      <c r="G53" s="117"/>
      <c r="H53" s="117"/>
      <c r="I53" s="117"/>
      <c r="J53" s="117"/>
      <c r="K53" s="117"/>
      <c r="L53" s="117"/>
      <c r="M53" s="117"/>
      <c r="N53" s="117"/>
      <c r="O53" s="117"/>
      <c r="P53" s="117"/>
      <c r="Q53" s="117"/>
      <c r="R53" s="117"/>
    </row>
    <row r="54" spans="2:18">
      <c r="B54" s="109"/>
      <c r="C54" s="109"/>
      <c r="D54" s="117"/>
      <c r="E54" s="117"/>
      <c r="F54" s="117"/>
      <c r="G54" s="117"/>
      <c r="H54" s="117"/>
      <c r="I54" s="117"/>
      <c r="J54" s="117"/>
      <c r="K54" s="117"/>
      <c r="L54" s="117"/>
      <c r="M54" s="117"/>
      <c r="N54" s="117"/>
      <c r="O54" s="117"/>
      <c r="P54" s="117"/>
      <c r="Q54" s="117"/>
      <c r="R54" s="117"/>
    </row>
    <row r="55" spans="2:18">
      <c r="B55" s="109"/>
      <c r="C55" s="109"/>
      <c r="D55" s="117"/>
      <c r="E55" s="117"/>
      <c r="F55" s="117"/>
      <c r="G55" s="117"/>
      <c r="H55" s="117"/>
      <c r="I55" s="117"/>
      <c r="J55" s="117"/>
      <c r="K55" s="117"/>
      <c r="L55" s="117"/>
      <c r="M55" s="117"/>
      <c r="N55" s="117"/>
      <c r="O55" s="117"/>
      <c r="P55" s="117"/>
      <c r="Q55" s="117"/>
      <c r="R55" s="117"/>
    </row>
    <row r="56" spans="2:18">
      <c r="B56" s="109"/>
      <c r="C56" s="109"/>
      <c r="D56" s="117"/>
      <c r="E56" s="117"/>
      <c r="F56" s="117"/>
      <c r="G56" s="117"/>
      <c r="H56" s="117"/>
      <c r="I56" s="117"/>
      <c r="J56" s="117"/>
      <c r="K56" s="117"/>
      <c r="L56" s="117"/>
      <c r="M56" s="117"/>
      <c r="N56" s="117"/>
      <c r="O56" s="117"/>
      <c r="P56" s="117"/>
      <c r="Q56" s="117"/>
      <c r="R56" s="117"/>
    </row>
    <row r="57" spans="2:18">
      <c r="B57" s="109"/>
      <c r="C57" s="109"/>
      <c r="D57" s="117"/>
      <c r="E57" s="117"/>
      <c r="F57" s="117"/>
      <c r="G57" s="117"/>
      <c r="H57" s="117"/>
      <c r="I57" s="117"/>
      <c r="J57" s="117"/>
      <c r="K57" s="117"/>
      <c r="L57" s="117"/>
      <c r="M57" s="117"/>
      <c r="N57" s="117"/>
      <c r="O57" s="117"/>
      <c r="P57" s="117"/>
      <c r="Q57" s="117"/>
      <c r="R57" s="117"/>
    </row>
    <row r="58" spans="2:18">
      <c r="B58" s="109"/>
      <c r="C58" s="109"/>
      <c r="D58" s="117"/>
      <c r="E58" s="117"/>
      <c r="F58" s="117"/>
      <c r="G58" s="117"/>
      <c r="H58" s="117"/>
      <c r="I58" s="117"/>
      <c r="J58" s="117"/>
      <c r="K58" s="117"/>
      <c r="L58" s="117"/>
      <c r="M58" s="117"/>
      <c r="N58" s="117"/>
      <c r="O58" s="117"/>
      <c r="P58" s="117"/>
      <c r="Q58" s="117"/>
      <c r="R58" s="117"/>
    </row>
    <row r="59" spans="2:18">
      <c r="B59" s="109"/>
      <c r="C59" s="109"/>
      <c r="D59" s="117"/>
      <c r="E59" s="117"/>
      <c r="F59" s="117"/>
      <c r="G59" s="117"/>
      <c r="H59" s="117"/>
      <c r="I59" s="117"/>
      <c r="J59" s="117"/>
      <c r="K59" s="117"/>
      <c r="L59" s="117"/>
      <c r="M59" s="117"/>
      <c r="N59" s="117"/>
      <c r="O59" s="117"/>
      <c r="P59" s="117"/>
      <c r="Q59" s="117"/>
      <c r="R59" s="117"/>
    </row>
    <row r="60" spans="2:18">
      <c r="B60" s="109"/>
      <c r="C60" s="109"/>
      <c r="D60" s="117"/>
      <c r="E60" s="117"/>
      <c r="F60" s="117"/>
      <c r="G60" s="117"/>
      <c r="H60" s="117"/>
      <c r="I60" s="117"/>
      <c r="J60" s="117"/>
      <c r="K60" s="117"/>
      <c r="L60" s="117"/>
      <c r="M60" s="117"/>
      <c r="N60" s="117"/>
      <c r="O60" s="117"/>
      <c r="P60" s="117"/>
      <c r="Q60" s="117"/>
      <c r="R60" s="117"/>
    </row>
    <row r="61" spans="2:18">
      <c r="B61" s="109"/>
      <c r="C61" s="109"/>
      <c r="D61" s="117"/>
      <c r="E61" s="117"/>
      <c r="F61" s="117"/>
      <c r="G61" s="117"/>
      <c r="H61" s="117"/>
      <c r="I61" s="117"/>
      <c r="J61" s="117"/>
      <c r="K61" s="117"/>
      <c r="L61" s="117"/>
      <c r="M61" s="117"/>
      <c r="N61" s="117"/>
      <c r="O61" s="117"/>
      <c r="P61" s="117"/>
      <c r="Q61" s="117"/>
      <c r="R61" s="117"/>
    </row>
    <row r="62" spans="2:18">
      <c r="B62" s="109"/>
      <c r="C62" s="109"/>
      <c r="D62" s="117"/>
      <c r="E62" s="117"/>
      <c r="F62" s="117"/>
      <c r="G62" s="117"/>
      <c r="H62" s="117"/>
      <c r="I62" s="117"/>
      <c r="J62" s="117"/>
      <c r="K62" s="117"/>
      <c r="L62" s="117"/>
      <c r="M62" s="117"/>
      <c r="N62" s="117"/>
      <c r="O62" s="117"/>
      <c r="P62" s="117"/>
      <c r="Q62" s="117"/>
      <c r="R62" s="117"/>
    </row>
    <row r="63" spans="2:18">
      <c r="B63" s="109"/>
      <c r="C63" s="109"/>
      <c r="D63" s="117"/>
      <c r="E63" s="117"/>
      <c r="F63" s="117"/>
      <c r="G63" s="117"/>
      <c r="H63" s="117"/>
      <c r="I63" s="117"/>
      <c r="J63" s="117"/>
      <c r="K63" s="117"/>
      <c r="L63" s="117"/>
      <c r="M63" s="117"/>
      <c r="N63" s="117"/>
      <c r="O63" s="117"/>
      <c r="P63" s="117"/>
      <c r="Q63" s="117"/>
      <c r="R63" s="117"/>
    </row>
    <row r="64" spans="2:18">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row r="77" spans="2:18">
      <c r="B77" s="109"/>
      <c r="C77" s="109"/>
      <c r="D77" s="117"/>
      <c r="E77" s="117"/>
      <c r="F77" s="117"/>
      <c r="G77" s="117"/>
      <c r="H77" s="117"/>
      <c r="I77" s="117"/>
      <c r="J77" s="117"/>
      <c r="K77" s="117"/>
      <c r="L77" s="117"/>
      <c r="M77" s="117"/>
      <c r="N77" s="117"/>
      <c r="O77" s="117"/>
      <c r="P77" s="117"/>
      <c r="Q77" s="117"/>
      <c r="R77" s="117"/>
    </row>
  </sheetData>
  <mergeCells count="4">
    <mergeCell ref="B2:R2"/>
    <mergeCell ref="B45:R45"/>
    <mergeCell ref="B46:Q46"/>
    <mergeCell ref="B48:R48"/>
  </mergeCells>
  <conditionalFormatting sqref="B9:C43">
    <cfRule type="expression" dxfId="98" priority="2">
      <formula>MOD(ROW(),2)=0</formula>
    </cfRule>
  </conditionalFormatting>
  <conditionalFormatting sqref="D9:R43">
    <cfRule type="expression" dxfId="97" priority="1">
      <formula>MOD(ROW(),2)=0</formula>
    </cfRule>
  </conditionalFormatting>
  <pageMargins left="0.7" right="0.7" top="0.75" bottom="0.75" header="0.3" footer="0.3"/>
  <pageSetup scale="1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E3F70-E5E7-4388-A59A-0C3509EF16C8}">
  <sheetPr>
    <tabColor theme="9" tint="-0.249977111117893"/>
    <pageSetUpPr fitToPage="1"/>
  </sheetPr>
  <dimension ref="B2:X77"/>
  <sheetViews>
    <sheetView showGridLines="0" zoomScale="90" zoomScaleNormal="90" workbookViewId="0">
      <pane xSplit="3" ySplit="4" topLeftCell="D31"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1.5" outlineLevelCol="1"/>
  <cols>
    <col min="1" max="1" width="6.7265625" style="101" customWidth="1"/>
    <col min="2" max="2" width="17.54296875" style="101" customWidth="1"/>
    <col min="3" max="3" width="20.54296875" style="101" hidden="1" customWidth="1" outlineLevel="1"/>
    <col min="4" max="4" width="8.81640625" style="102" customWidth="1" collapsed="1"/>
    <col min="5" max="18" width="8.81640625" style="102" customWidth="1"/>
    <col min="19" max="19" width="0.81640625" style="101" customWidth="1"/>
    <col min="20" max="16384" width="9.1796875" style="101"/>
  </cols>
  <sheetData>
    <row r="2" spans="2:24" ht="15.65" customHeight="1">
      <c r="B2" s="452" t="str">
        <f>"Table A4. Advanced Economies: General Government Cyclically Adjusted Primary Balance, "&amp;$D$4&amp;"–"&amp;RIGHT($R$4,2)</f>
        <v>Table A4. Advanced Economies: General Government Cyclically Adjusted Primary Balance, 2012–26</v>
      </c>
      <c r="C2" s="452"/>
      <c r="D2" s="452"/>
      <c r="E2" s="452"/>
      <c r="F2" s="452"/>
      <c r="G2" s="452"/>
      <c r="H2" s="452"/>
      <c r="I2" s="452"/>
      <c r="J2" s="452"/>
      <c r="K2" s="452"/>
      <c r="L2" s="452"/>
      <c r="M2" s="452"/>
      <c r="N2" s="452"/>
      <c r="O2" s="452"/>
      <c r="P2" s="452"/>
      <c r="Q2" s="452"/>
      <c r="R2" s="452"/>
    </row>
    <row r="3" spans="2:24" ht="15.5">
      <c r="B3" s="104" t="s">
        <v>154</v>
      </c>
      <c r="C3" s="105"/>
      <c r="D3" s="105"/>
      <c r="E3" s="105"/>
      <c r="F3" s="105"/>
      <c r="G3" s="105"/>
      <c r="H3" s="105"/>
      <c r="I3" s="105"/>
      <c r="J3" s="105"/>
      <c r="K3" s="105"/>
      <c r="L3" s="105"/>
      <c r="M3" s="105"/>
      <c r="N3" s="105"/>
      <c r="O3" s="105"/>
      <c r="P3" s="105"/>
      <c r="Q3" s="105"/>
      <c r="R3" s="129"/>
    </row>
    <row r="4" spans="2:24"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24" ht="12">
      <c r="B5" s="111" t="s">
        <v>81</v>
      </c>
      <c r="C5" s="112" t="s">
        <v>153</v>
      </c>
      <c r="D5" s="113">
        <v>-2.2015613521704003</v>
      </c>
      <c r="E5" s="113">
        <v>-1.1704499300872053</v>
      </c>
      <c r="F5" s="113">
        <v>-0.67984060005073144</v>
      </c>
      <c r="G5" s="113">
        <v>-0.55347594920111576</v>
      </c>
      <c r="H5" s="113">
        <v>-0.7734574150094452</v>
      </c>
      <c r="I5" s="113">
        <v>-0.87404786572743098</v>
      </c>
      <c r="J5" s="113">
        <v>-1.1099490478204224</v>
      </c>
      <c r="K5" s="113">
        <v>-1.8285374694135927</v>
      </c>
      <c r="L5" s="113">
        <v>-6.7930710798996108</v>
      </c>
      <c r="M5" s="113">
        <v>-6.302478819407324</v>
      </c>
      <c r="N5" s="113">
        <v>-4.453315372628869</v>
      </c>
      <c r="O5" s="113">
        <v>-3.3468840008807486</v>
      </c>
      <c r="P5" s="113">
        <v>-2.711425056569742</v>
      </c>
      <c r="Q5" s="113">
        <v>-2.3846122393740057</v>
      </c>
      <c r="R5" s="113">
        <v>-2.1139549137153559</v>
      </c>
      <c r="T5" s="119"/>
      <c r="U5" s="120"/>
      <c r="V5" s="120"/>
      <c r="W5" s="120"/>
      <c r="X5" s="120"/>
    </row>
    <row r="6" spans="2:24" ht="12">
      <c r="B6" s="114" t="s">
        <v>39</v>
      </c>
      <c r="C6" s="112" t="s">
        <v>39</v>
      </c>
      <c r="D6" s="113">
        <v>0.20033355311809839</v>
      </c>
      <c r="E6" s="113">
        <v>1.263944653327242</v>
      </c>
      <c r="F6" s="113">
        <v>1.3264344014944636</v>
      </c>
      <c r="G6" s="113">
        <v>1.3390176685245112</v>
      </c>
      <c r="H6" s="113">
        <v>1.2836365512774051</v>
      </c>
      <c r="I6" s="113">
        <v>1.116453061582833</v>
      </c>
      <c r="J6" s="113">
        <v>1.2295286951018252</v>
      </c>
      <c r="K6" s="113">
        <v>0.73919165000887077</v>
      </c>
      <c r="L6" s="113">
        <v>-3.4662715783370617</v>
      </c>
      <c r="M6" s="113">
        <v>-4.8558037679293307</v>
      </c>
      <c r="N6" s="113">
        <v>-1.9761905488707197</v>
      </c>
      <c r="O6" s="113">
        <v>-1.2853428598838101</v>
      </c>
      <c r="P6" s="113">
        <v>-1.039773556774112</v>
      </c>
      <c r="Q6" s="113">
        <v>-0.81765142867613783</v>
      </c>
      <c r="R6" s="113">
        <v>-0.80120011264609781</v>
      </c>
      <c r="T6" s="120"/>
      <c r="U6" s="120"/>
      <c r="V6" s="120"/>
      <c r="W6" s="120"/>
      <c r="X6" s="120"/>
    </row>
    <row r="7" spans="2:24">
      <c r="B7" s="114" t="s">
        <v>113</v>
      </c>
      <c r="C7" s="114" t="s">
        <v>435</v>
      </c>
      <c r="D7" s="113">
        <v>-2.5964916779587601</v>
      </c>
      <c r="E7" s="113">
        <v>-1.4467653914058343</v>
      </c>
      <c r="F7" s="113">
        <v>-0.88054174510222005</v>
      </c>
      <c r="G7" s="113">
        <v>-0.69546660151014761</v>
      </c>
      <c r="H7" s="113">
        <v>-1.1013440186091621</v>
      </c>
      <c r="I7" s="113">
        <v>-1.3160779821084023</v>
      </c>
      <c r="J7" s="113">
        <v>-1.5632731433467209</v>
      </c>
      <c r="K7" s="113">
        <v>-2.1918792211044673</v>
      </c>
      <c r="L7" s="113">
        <v>-7.5414474277019981</v>
      </c>
      <c r="M7" s="113">
        <v>-6.8568326288989105</v>
      </c>
      <c r="N7" s="113">
        <v>-4.9473956278298132</v>
      </c>
      <c r="O7" s="113">
        <v>-3.7141683151461495</v>
      </c>
      <c r="P7" s="113">
        <v>-2.9980371928650316</v>
      </c>
      <c r="Q7" s="113">
        <v>-2.6439677076882968</v>
      </c>
      <c r="R7" s="113">
        <v>-2.3399914028008753</v>
      </c>
      <c r="T7" s="119"/>
      <c r="U7" s="120"/>
      <c r="V7" s="120"/>
      <c r="W7" s="120"/>
      <c r="X7" s="120"/>
    </row>
    <row r="8" spans="2:24" ht="12">
      <c r="B8" s="114" t="s">
        <v>114</v>
      </c>
      <c r="C8" s="115" t="s">
        <v>436</v>
      </c>
      <c r="D8" s="113">
        <v>-2.4847825628444351</v>
      </c>
      <c r="E8" s="113">
        <v>-1.4065991045799657</v>
      </c>
      <c r="F8" s="113">
        <v>-0.88110479589678381</v>
      </c>
      <c r="G8" s="113">
        <v>-0.68436525340057186</v>
      </c>
      <c r="H8" s="113">
        <v>-1.0077453759938795</v>
      </c>
      <c r="I8" s="113">
        <v>-1.1637638683108593</v>
      </c>
      <c r="J8" s="113">
        <v>-1.3669544657771018</v>
      </c>
      <c r="K8" s="113">
        <v>-2.1398156412283509</v>
      </c>
      <c r="L8" s="113">
        <v>-7.3134463350963346</v>
      </c>
      <c r="M8" s="113">
        <v>-6.7038887304953718</v>
      </c>
      <c r="N8" s="113">
        <v>-4.8485331554036701</v>
      </c>
      <c r="O8" s="113">
        <v>-3.6126089829579797</v>
      </c>
      <c r="P8" s="113">
        <v>-2.9098433161272808</v>
      </c>
      <c r="Q8" s="113">
        <v>-2.5568202109678881</v>
      </c>
      <c r="R8" s="113">
        <v>-2.2524472175600816</v>
      </c>
      <c r="T8" s="119"/>
      <c r="U8" s="120"/>
      <c r="V8" s="120"/>
      <c r="W8" s="120"/>
      <c r="X8" s="120"/>
    </row>
    <row r="9" spans="2:24" ht="16.5" customHeight="1">
      <c r="B9" s="109" t="s">
        <v>1</v>
      </c>
      <c r="C9" s="109" t="s">
        <v>1</v>
      </c>
      <c r="D9" s="110">
        <v>-2.8171920210319894</v>
      </c>
      <c r="E9" s="110">
        <v>-1.9840223286771159</v>
      </c>
      <c r="F9" s="110">
        <v>-1.8983032958800703</v>
      </c>
      <c r="G9" s="110">
        <v>-1.6616561607769291</v>
      </c>
      <c r="H9" s="110">
        <v>-1.3534316998590006</v>
      </c>
      <c r="I9" s="110">
        <v>-0.72931660297881229</v>
      </c>
      <c r="J9" s="110">
        <v>-0.31076173207104341</v>
      </c>
      <c r="K9" s="110">
        <v>-3.2671304939014054</v>
      </c>
      <c r="L9" s="110">
        <v>-7.0386085214641776</v>
      </c>
      <c r="M9" s="110">
        <v>-7.0764934596053948</v>
      </c>
      <c r="N9" s="110">
        <v>-4.5414621862344386</v>
      </c>
      <c r="O9" s="110">
        <v>-2.282111970705138</v>
      </c>
      <c r="P9" s="110">
        <v>-1.3916314807575885</v>
      </c>
      <c r="Q9" s="110">
        <v>-0.88692760582779662</v>
      </c>
      <c r="R9" s="110">
        <v>-0.44052632760302224</v>
      </c>
    </row>
    <row r="10" spans="2:24" ht="13.5" customHeight="1">
      <c r="B10" s="109" t="s">
        <v>2</v>
      </c>
      <c r="C10" s="109" t="s">
        <v>2</v>
      </c>
      <c r="D10" s="110">
        <v>-0.41369756925155077</v>
      </c>
      <c r="E10" s="110">
        <v>0.38500799934195135</v>
      </c>
      <c r="F10" s="110">
        <v>-0.19271810963913946</v>
      </c>
      <c r="G10" s="110">
        <v>1.3765174649970549</v>
      </c>
      <c r="H10" s="110">
        <v>0.4219452425358628</v>
      </c>
      <c r="I10" s="110">
        <v>0.45296092024277185</v>
      </c>
      <c r="J10" s="110">
        <v>-1.5766045663586296E-3</v>
      </c>
      <c r="K10" s="110">
        <v>-0.15672863386156757</v>
      </c>
      <c r="L10" s="110">
        <v>-5.3157360528708519</v>
      </c>
      <c r="M10" s="110">
        <v>-4.3300683887036184</v>
      </c>
      <c r="N10" s="110">
        <v>-2.0106827897500508</v>
      </c>
      <c r="O10" s="110">
        <v>-1.0064239633148166</v>
      </c>
      <c r="P10" s="110">
        <v>-0.20547554438186069</v>
      </c>
      <c r="Q10" s="110">
        <v>-0.52451374193474531</v>
      </c>
      <c r="R10" s="110">
        <v>-0.55596259333808029</v>
      </c>
    </row>
    <row r="11" spans="2:24" ht="13.5" customHeight="1">
      <c r="B11" s="109" t="s">
        <v>3</v>
      </c>
      <c r="C11" s="109" t="s">
        <v>3</v>
      </c>
      <c r="D11" s="110">
        <v>-0.71665286223812907</v>
      </c>
      <c r="E11" s="110">
        <v>0.67530535743686837</v>
      </c>
      <c r="F11" s="110">
        <v>0.61284241151992902</v>
      </c>
      <c r="G11" s="110">
        <v>0.69358962494562282</v>
      </c>
      <c r="H11" s="110">
        <v>0.59121006578024626</v>
      </c>
      <c r="I11" s="110">
        <v>1.8430810142851413</v>
      </c>
      <c r="J11" s="110">
        <v>1.2262009925724098</v>
      </c>
      <c r="K11" s="110">
        <v>-0.2656599962506378</v>
      </c>
      <c r="L11" s="110">
        <v>-5.710956345022403</v>
      </c>
      <c r="M11" s="110">
        <v>-4.8180771080962925</v>
      </c>
      <c r="N11" s="110">
        <v>-3.1833022833755624</v>
      </c>
      <c r="O11" s="110">
        <v>-3.6487331232566866</v>
      </c>
      <c r="P11" s="110">
        <v>-3.9475997440152568</v>
      </c>
      <c r="Q11" s="110">
        <v>-3.969835252671146</v>
      </c>
      <c r="R11" s="110">
        <v>-4.2347100429286408</v>
      </c>
    </row>
    <row r="12" spans="2:24" ht="13.5" customHeight="1">
      <c r="B12" s="109" t="s">
        <v>4</v>
      </c>
      <c r="C12" s="109" t="s">
        <v>4</v>
      </c>
      <c r="D12" s="110">
        <v>-1.6597773565731604</v>
      </c>
      <c r="E12" s="110">
        <v>-1.0097060971340837</v>
      </c>
      <c r="F12" s="110">
        <v>6.3350280529910249E-2</v>
      </c>
      <c r="G12" s="110">
        <v>0.64455861088242572</v>
      </c>
      <c r="H12" s="110">
        <v>0.50614049754697854</v>
      </c>
      <c r="I12" s="110">
        <v>-7.2821026528016655E-2</v>
      </c>
      <c r="J12" s="110">
        <v>0.12135822506022963</v>
      </c>
      <c r="K12" s="110">
        <v>0.41839957711499531</v>
      </c>
      <c r="L12" s="110">
        <v>-8.9279614769031905</v>
      </c>
      <c r="M12" s="110">
        <v>-6.6331694459792727</v>
      </c>
      <c r="N12" s="110">
        <v>-2.4937160765478064</v>
      </c>
      <c r="O12" s="110">
        <v>-0.61183794689431159</v>
      </c>
      <c r="P12" s="110">
        <v>0.19937842854173088</v>
      </c>
      <c r="Q12" s="110">
        <v>0.68530698233988752</v>
      </c>
      <c r="R12" s="110">
        <v>0.86831372458769163</v>
      </c>
    </row>
    <row r="13" spans="2:24" ht="13.5" customHeight="1">
      <c r="B13" s="109" t="s">
        <v>82</v>
      </c>
      <c r="C13" s="109" t="s">
        <v>82</v>
      </c>
      <c r="D13" s="110">
        <v>-2.3169096286492028</v>
      </c>
      <c r="E13" s="110">
        <v>0.27948846122862303</v>
      </c>
      <c r="F13" s="110">
        <v>4.2549280122672215</v>
      </c>
      <c r="G13" s="110">
        <v>4.1777908139267899</v>
      </c>
      <c r="H13" s="110">
        <v>2.8204833120242889</v>
      </c>
      <c r="I13" s="110">
        <v>3.3062908289115609</v>
      </c>
      <c r="J13" s="110">
        <v>3.9198589115796767</v>
      </c>
      <c r="K13" s="110">
        <v>1.7113872700610933</v>
      </c>
      <c r="L13" s="110">
        <v>-2.114697510431836</v>
      </c>
      <c r="M13" s="110">
        <v>-1.8612733911929902</v>
      </c>
      <c r="N13" s="110">
        <v>0.65827379411757359</v>
      </c>
      <c r="O13" s="110">
        <v>0.92512705294540631</v>
      </c>
      <c r="P13" s="110">
        <v>1.2920766486156861</v>
      </c>
      <c r="Q13" s="110">
        <v>1.6708356001275146</v>
      </c>
      <c r="R13" s="110">
        <v>1.8087298824483189</v>
      </c>
    </row>
    <row r="14" spans="2:24" ht="13.5" customHeight="1">
      <c r="B14" s="109" t="s">
        <v>5</v>
      </c>
      <c r="C14" s="109" t="s">
        <v>5</v>
      </c>
      <c r="D14" s="110">
        <v>-1.7137065149356672</v>
      </c>
      <c r="E14" s="110">
        <v>1.3942289685897453</v>
      </c>
      <c r="F14" s="110">
        <v>0.44071990599946337</v>
      </c>
      <c r="G14" s="110">
        <v>0.50897077385908085</v>
      </c>
      <c r="H14" s="110">
        <v>1.528820757509652</v>
      </c>
      <c r="I14" s="110">
        <v>1.4743797869622834</v>
      </c>
      <c r="J14" s="110">
        <v>0.75923411569967458</v>
      </c>
      <c r="K14" s="110">
        <v>-0.24326246844927091</v>
      </c>
      <c r="L14" s="110">
        <v>-4.7872845785549769</v>
      </c>
      <c r="M14" s="110">
        <v>-6.699549840615644</v>
      </c>
      <c r="N14" s="110">
        <v>-4.2211603725156843</v>
      </c>
      <c r="O14" s="110">
        <v>-3.6928717855327688</v>
      </c>
      <c r="P14" s="110">
        <v>-3.1097060642935088</v>
      </c>
      <c r="Q14" s="110">
        <v>-2.5976026826730791</v>
      </c>
      <c r="R14" s="110">
        <v>-2.1578742931629762</v>
      </c>
    </row>
    <row r="15" spans="2:24" ht="13.5" customHeight="1">
      <c r="B15" s="109" t="s">
        <v>6</v>
      </c>
      <c r="C15" s="109" t="s">
        <v>6</v>
      </c>
      <c r="D15" s="110">
        <v>-1.4839606013931221</v>
      </c>
      <c r="E15" s="110">
        <v>0.80079142998835329</v>
      </c>
      <c r="F15" s="110">
        <v>2.9490107053144632</v>
      </c>
      <c r="G15" s="110">
        <v>0.19992264528137338</v>
      </c>
      <c r="H15" s="110">
        <v>9.9468375556960892E-2</v>
      </c>
      <c r="I15" s="110">
        <v>0.63052032997621521</v>
      </c>
      <c r="J15" s="110">
        <v>-0.77779319894577514</v>
      </c>
      <c r="K15" s="110">
        <v>2.4106223426373963</v>
      </c>
      <c r="L15" s="110">
        <v>0.50732322115035033</v>
      </c>
      <c r="M15" s="110">
        <v>-1.9433219588603297</v>
      </c>
      <c r="N15" s="110">
        <v>-0.56749555611029057</v>
      </c>
      <c r="O15" s="110">
        <v>-0.77405897643109345</v>
      </c>
      <c r="P15" s="110">
        <v>-0.67887176824857842</v>
      </c>
      <c r="Q15" s="110">
        <v>-0.44367443254777267</v>
      </c>
      <c r="R15" s="110">
        <v>-0.239948955407186</v>
      </c>
    </row>
    <row r="16" spans="2:24" ht="13.5" customHeight="1">
      <c r="B16" s="109" t="s">
        <v>7</v>
      </c>
      <c r="C16" s="109" t="s">
        <v>7</v>
      </c>
      <c r="D16" s="110">
        <v>0.14106131632703978</v>
      </c>
      <c r="E16" s="110">
        <v>0.86246206805107883</v>
      </c>
      <c r="F16" s="110">
        <v>1.2071849525539096</v>
      </c>
      <c r="G16" s="110">
        <v>0.77899633193353868</v>
      </c>
      <c r="H16" s="110">
        <v>-9.1940560300658499E-3</v>
      </c>
      <c r="I16" s="110">
        <v>-1.1089246396734662</v>
      </c>
      <c r="J16" s="110">
        <v>-1.2049267728456212</v>
      </c>
      <c r="K16" s="110">
        <v>-0.20261796825364792</v>
      </c>
      <c r="L16" s="110">
        <v>-3.8385934267722277</v>
      </c>
      <c r="M16" s="110">
        <v>-3.1893596882562019</v>
      </c>
      <c r="N16" s="110">
        <v>-2.6757278026688178</v>
      </c>
      <c r="O16" s="110">
        <v>-1.9397041211159802</v>
      </c>
      <c r="P16" s="110">
        <v>-1.2024304842203501</v>
      </c>
      <c r="Q16" s="110">
        <v>-0.36737248990105531</v>
      </c>
      <c r="R16" s="110">
        <v>0.30473172579734165</v>
      </c>
    </row>
    <row r="17" spans="2:18" ht="13.5" customHeight="1">
      <c r="B17" s="109" t="s">
        <v>8</v>
      </c>
      <c r="C17" s="109" t="s">
        <v>8</v>
      </c>
      <c r="D17" s="110">
        <v>-1.8983549384429583</v>
      </c>
      <c r="E17" s="110">
        <v>-1.2667938269500914</v>
      </c>
      <c r="F17" s="110">
        <v>-0.95355359659393679</v>
      </c>
      <c r="G17" s="110">
        <v>0.14471287166762148</v>
      </c>
      <c r="H17" s="110">
        <v>0.12004482878010594</v>
      </c>
      <c r="I17" s="110">
        <v>-0.1628026593181848</v>
      </c>
      <c r="J17" s="110">
        <v>-0.24993590894345696</v>
      </c>
      <c r="K17" s="110">
        <v>-0.51801471307835345</v>
      </c>
      <c r="L17" s="110">
        <v>-2.3165532071867578</v>
      </c>
      <c r="M17" s="110">
        <v>-3.1002891135677531</v>
      </c>
      <c r="N17" s="110">
        <v>-2.5660102749149312</v>
      </c>
      <c r="O17" s="110">
        <v>-2.1864578419435801</v>
      </c>
      <c r="P17" s="110">
        <v>-1.8750322547565434</v>
      </c>
      <c r="Q17" s="110">
        <v>-1.6852201882427087</v>
      </c>
      <c r="R17" s="110">
        <v>-1.4773006837763345</v>
      </c>
    </row>
    <row r="18" spans="2:18" ht="13.5" customHeight="1">
      <c r="B18" s="109" t="s">
        <v>9</v>
      </c>
      <c r="C18" s="109" t="s">
        <v>9</v>
      </c>
      <c r="D18" s="110">
        <v>-1.6739957639232128</v>
      </c>
      <c r="E18" s="110">
        <v>-0.7180845513387869</v>
      </c>
      <c r="F18" s="110">
        <v>-0.5282132212917855</v>
      </c>
      <c r="G18" s="110">
        <v>-0.31821552295601063</v>
      </c>
      <c r="H18" s="110">
        <v>-0.32879951883244396</v>
      </c>
      <c r="I18" s="110">
        <v>-0.39456458479764428</v>
      </c>
      <c r="J18" s="110">
        <v>-0.20732945841610834</v>
      </c>
      <c r="K18" s="110">
        <v>-1.711618023206924</v>
      </c>
      <c r="L18" s="110">
        <v>-5.186072815504521</v>
      </c>
      <c r="M18" s="110">
        <v>-6.3565194923177177</v>
      </c>
      <c r="N18" s="110">
        <v>-3.7621069708195023</v>
      </c>
      <c r="O18" s="110">
        <v>-3.1680576331541692</v>
      </c>
      <c r="P18" s="110">
        <v>-2.9548927369600704</v>
      </c>
      <c r="Q18" s="110">
        <v>-2.756686860460325</v>
      </c>
      <c r="R18" s="110">
        <v>-2.7497323226740251</v>
      </c>
    </row>
    <row r="19" spans="2:18" ht="13.5" customHeight="1">
      <c r="B19" s="109" t="s">
        <v>10</v>
      </c>
      <c r="C19" s="109" t="s">
        <v>10</v>
      </c>
      <c r="D19" s="110">
        <v>1.7182653174018809</v>
      </c>
      <c r="E19" s="110">
        <v>1.9078154391255022</v>
      </c>
      <c r="F19" s="110">
        <v>1.989655102213759</v>
      </c>
      <c r="G19" s="110">
        <v>2.2242117092599885</v>
      </c>
      <c r="H19" s="110">
        <v>2.0154291118855951</v>
      </c>
      <c r="I19" s="110">
        <v>1.6485794011939485</v>
      </c>
      <c r="J19" s="110">
        <v>2.1950813910379239</v>
      </c>
      <c r="K19" s="110">
        <v>1.8221572154120864</v>
      </c>
      <c r="L19" s="110">
        <v>-2.6963670151993049</v>
      </c>
      <c r="M19" s="110">
        <v>-5.3861744159110767</v>
      </c>
      <c r="N19" s="110">
        <v>-1.3108400096855337</v>
      </c>
      <c r="O19" s="110">
        <v>5.8406435010518204E-2</v>
      </c>
      <c r="P19" s="110">
        <v>0.30665667677636499</v>
      </c>
      <c r="Q19" s="110">
        <v>0.82777879083185679</v>
      </c>
      <c r="R19" s="110">
        <v>0.82960651763223459</v>
      </c>
    </row>
    <row r="20" spans="2:18" ht="13.5" customHeight="1">
      <c r="B20" s="109" t="s">
        <v>11</v>
      </c>
      <c r="C20" s="109" t="s">
        <v>11</v>
      </c>
      <c r="D20" s="110">
        <v>6.8320325787463814</v>
      </c>
      <c r="E20" s="110">
        <v>8.2927345478126089</v>
      </c>
      <c r="F20" s="110">
        <v>6.1767498312497713</v>
      </c>
      <c r="G20" s="110">
        <v>5.8913184110979273</v>
      </c>
      <c r="H20" s="110">
        <v>8.1400201048576939</v>
      </c>
      <c r="I20" s="110">
        <v>7.4145741397580682</v>
      </c>
      <c r="J20" s="110">
        <v>6.90068069596383</v>
      </c>
      <c r="K20" s="110">
        <v>5.7738442700955188</v>
      </c>
      <c r="L20" s="110">
        <v>-1.0180727962470799</v>
      </c>
      <c r="M20" s="110">
        <v>-4.3133334883451244</v>
      </c>
      <c r="N20" s="110">
        <v>0.99226376431201957</v>
      </c>
      <c r="O20" s="110">
        <v>0.4480062704103448</v>
      </c>
      <c r="P20" s="110">
        <v>0.48664092043294688</v>
      </c>
      <c r="Q20" s="110">
        <v>0.83764243975296204</v>
      </c>
      <c r="R20" s="110">
        <v>1.3183979611157444</v>
      </c>
    </row>
    <row r="21" spans="2:18" ht="13.5" customHeight="1">
      <c r="B21" s="109" t="s">
        <v>83</v>
      </c>
      <c r="C21" s="109" t="s">
        <v>83</v>
      </c>
      <c r="D21" s="110">
        <v>1.4245188466785841</v>
      </c>
      <c r="E21" s="110">
        <v>-0.67035069299287653</v>
      </c>
      <c r="F21" s="110">
        <v>3.5941702002335809</v>
      </c>
      <c r="G21" s="110">
        <v>0.67295856246281238</v>
      </c>
      <c r="H21" s="110">
        <v>3.8811350701921379</v>
      </c>
      <c r="I21" s="110">
        <v>4.6784337696254283</v>
      </c>
      <c r="J21" s="110">
        <v>0.93626763712786454</v>
      </c>
      <c r="K21" s="110">
        <v>-1.3024500603746976</v>
      </c>
      <c r="L21" s="110">
        <v>-7.5429209419534713</v>
      </c>
      <c r="M21" s="110">
        <v>-5.6808111925375488</v>
      </c>
      <c r="N21" s="110">
        <v>-4.0155003985130113</v>
      </c>
      <c r="O21" s="110">
        <v>-2.9523017253012211</v>
      </c>
      <c r="P21" s="110">
        <v>-2.3157535257569153</v>
      </c>
      <c r="Q21" s="110">
        <v>-2.1136924494351943</v>
      </c>
      <c r="R21" s="110">
        <v>-2.123211461900675</v>
      </c>
    </row>
    <row r="22" spans="2:18" ht="13.5" customHeight="1">
      <c r="B22" s="130" t="s">
        <v>58</v>
      </c>
      <c r="C22" s="109" t="s">
        <v>58</v>
      </c>
      <c r="D22" s="110">
        <v>1.4582316616551683</v>
      </c>
      <c r="E22" s="110">
        <v>1.8622301228250686</v>
      </c>
      <c r="F22" s="110">
        <v>4.5881249597136682</v>
      </c>
      <c r="G22" s="110">
        <v>3.7817609217149029</v>
      </c>
      <c r="H22" s="110">
        <v>15.007206743523602</v>
      </c>
      <c r="I22" s="110">
        <v>3.3366469951182594</v>
      </c>
      <c r="J22" s="110">
        <v>1.4810862235263451</v>
      </c>
      <c r="K22" s="110">
        <v>-0.6043990179132962</v>
      </c>
      <c r="L22" s="110">
        <v>-3.8384131806871857</v>
      </c>
      <c r="M22" s="110">
        <v>-4.7200444676117943</v>
      </c>
      <c r="N22" s="110">
        <v>-1.8200512238700635</v>
      </c>
      <c r="O22" s="110">
        <v>0.42349738909008294</v>
      </c>
      <c r="P22" s="110">
        <v>1.87952671737377</v>
      </c>
      <c r="Q22" s="110">
        <v>2.8283429542935687</v>
      </c>
      <c r="R22" s="110">
        <v>2.5005934279741791</v>
      </c>
    </row>
    <row r="23" spans="2:18" ht="13.5" customHeight="1">
      <c r="B23" s="109" t="s">
        <v>111</v>
      </c>
      <c r="C23" s="109" t="s">
        <v>12</v>
      </c>
      <c r="D23" s="110">
        <v>-2.7324947879484682</v>
      </c>
      <c r="E23" s="110">
        <v>-1.4315295655334461</v>
      </c>
      <c r="F23" s="110">
        <v>0.23041400648731677</v>
      </c>
      <c r="G23" s="110">
        <v>0.97355375936524891</v>
      </c>
      <c r="H23" s="110">
        <v>0.83263730824268412</v>
      </c>
      <c r="I23" s="110">
        <v>1.0606936523718005</v>
      </c>
      <c r="J23" s="110">
        <v>1.2023172828379689</v>
      </c>
      <c r="K23" s="110">
        <v>1.479618490739778</v>
      </c>
      <c r="L23" s="110">
        <v>-3.2821157476365945</v>
      </c>
      <c r="M23" s="110">
        <v>-4.4380764799732209</v>
      </c>
      <c r="N23" s="110">
        <v>-2.4801036883431564</v>
      </c>
      <c r="O23" s="110">
        <v>-1.4308065158459753</v>
      </c>
      <c r="P23" s="110">
        <v>-1.1533987447087028</v>
      </c>
      <c r="Q23" s="110">
        <v>-0.75773829876232712</v>
      </c>
      <c r="R23" s="110">
        <v>-0.80238653943927163</v>
      </c>
    </row>
    <row r="24" spans="2:18" ht="13.5" customHeight="1">
      <c r="B24" s="109" t="s">
        <v>13</v>
      </c>
      <c r="C24" s="109" t="s">
        <v>13</v>
      </c>
      <c r="D24" s="110">
        <v>-1.2192686766850391</v>
      </c>
      <c r="E24" s="110">
        <v>-1.1846602028059949</v>
      </c>
      <c r="F24" s="110">
        <v>-0.4855489171410341</v>
      </c>
      <c r="G24" s="110">
        <v>0.92004597321235471</v>
      </c>
      <c r="H24" s="110">
        <v>0.47671706964890004</v>
      </c>
      <c r="I24" s="110">
        <v>0.82291081876579986</v>
      </c>
      <c r="J24" s="110">
        <v>-1.4321837759448885</v>
      </c>
      <c r="K24" s="110">
        <v>-2.1979645380816835</v>
      </c>
      <c r="L24" s="110">
        <v>-7.9173556401374192</v>
      </c>
      <c r="M24" s="110">
        <v>-4.1474160962799909</v>
      </c>
      <c r="N24" s="110">
        <v>-1.7434103924804549</v>
      </c>
      <c r="O24" s="110">
        <v>-1.26268760524501</v>
      </c>
      <c r="P24" s="110">
        <v>-1.1196959782499876</v>
      </c>
      <c r="Q24" s="110">
        <v>-0.97021656207210372</v>
      </c>
      <c r="R24" s="110">
        <v>-0.80012937310044541</v>
      </c>
    </row>
    <row r="25" spans="2:18" ht="13.5" customHeight="1">
      <c r="B25" s="109" t="s">
        <v>14</v>
      </c>
      <c r="C25" s="109" t="s">
        <v>14</v>
      </c>
      <c r="D25" s="110">
        <v>3.361430027652903</v>
      </c>
      <c r="E25" s="110">
        <v>3.7049472581470537</v>
      </c>
      <c r="F25" s="110">
        <v>3.3760596232937599</v>
      </c>
      <c r="G25" s="110">
        <v>3.0165834823172171</v>
      </c>
      <c r="H25" s="110">
        <v>2.5717253948958931</v>
      </c>
      <c r="I25" s="110">
        <v>1.9476748272147939</v>
      </c>
      <c r="J25" s="110">
        <v>1.8409876251786264</v>
      </c>
      <c r="K25" s="110">
        <v>2.2574867880438179</v>
      </c>
      <c r="L25" s="110">
        <v>-2.857114817674471</v>
      </c>
      <c r="M25" s="110">
        <v>-4.1295547343532917</v>
      </c>
      <c r="N25" s="110">
        <v>-0.85782155262962134</v>
      </c>
      <c r="O25" s="110">
        <v>-0.53173933671835771</v>
      </c>
      <c r="P25" s="110">
        <v>-0.21110591517573141</v>
      </c>
      <c r="Q25" s="110">
        <v>-0.2602737838185859</v>
      </c>
      <c r="R25" s="110">
        <v>-0.29218183775060186</v>
      </c>
    </row>
    <row r="26" spans="2:18" ht="13.5" customHeight="1">
      <c r="B26" s="109" t="s">
        <v>15</v>
      </c>
      <c r="C26" s="109" t="s">
        <v>15</v>
      </c>
      <c r="D26" s="110">
        <v>-6.284995366944286</v>
      </c>
      <c r="E26" s="110">
        <v>-6.2972164912433941</v>
      </c>
      <c r="F26" s="110">
        <v>-4.5657381541364863</v>
      </c>
      <c r="G26" s="110">
        <v>-3.4068741365884634</v>
      </c>
      <c r="H26" s="110">
        <v>-3.283822839264857</v>
      </c>
      <c r="I26" s="110">
        <v>-2.5938268470270325</v>
      </c>
      <c r="J26" s="110">
        <v>-1.8741244364343139</v>
      </c>
      <c r="K26" s="110">
        <v>-1.9175844472094712</v>
      </c>
      <c r="L26" s="110">
        <v>-8.5102618047211323</v>
      </c>
      <c r="M26" s="110">
        <v>-7.4858404710142299</v>
      </c>
      <c r="N26" s="110">
        <v>-3.2995136306755075</v>
      </c>
      <c r="O26" s="110">
        <v>-1.8342754212481018</v>
      </c>
      <c r="P26" s="110">
        <v>-1.9203231203188835</v>
      </c>
      <c r="Q26" s="110">
        <v>-1.9920878446854671</v>
      </c>
      <c r="R26" s="110">
        <v>-2.0612014278577568</v>
      </c>
    </row>
    <row r="27" spans="2:18" ht="13.5" customHeight="1">
      <c r="B27" s="109" t="s">
        <v>16</v>
      </c>
      <c r="C27" s="109" t="s">
        <v>16</v>
      </c>
      <c r="D27" s="110">
        <v>1.1165080367841917</v>
      </c>
      <c r="E27" s="110">
        <v>0.28852532101222922</v>
      </c>
      <c r="F27" s="110">
        <v>9.5762336055744843E-2</v>
      </c>
      <c r="G27" s="110">
        <v>0.39962664893586769</v>
      </c>
      <c r="H27" s="110">
        <v>1.5299237123525198</v>
      </c>
      <c r="I27" s="110">
        <v>1.9547005756822653</v>
      </c>
      <c r="J27" s="110">
        <v>2.2187555228009215</v>
      </c>
      <c r="K27" s="110">
        <v>2.9039278001632474E-2</v>
      </c>
      <c r="L27" s="110">
        <v>-2.1292947115713754</v>
      </c>
      <c r="M27" s="110">
        <v>-2.8451545761986985</v>
      </c>
      <c r="N27" s="110">
        <v>-2.7915422506773013</v>
      </c>
      <c r="O27" s="110">
        <v>-2.3749545292016445</v>
      </c>
      <c r="P27" s="110">
        <v>-2.1585666145085813</v>
      </c>
      <c r="Q27" s="110">
        <v>-1.9709187379814683</v>
      </c>
      <c r="R27" s="110">
        <v>-1.8002592289150072</v>
      </c>
    </row>
    <row r="28" spans="2:18" ht="13.5" customHeight="1">
      <c r="B28" s="109" t="s">
        <v>84</v>
      </c>
      <c r="C28" s="109" t="s">
        <v>84</v>
      </c>
      <c r="D28" s="110">
        <v>1.5303951597161067</v>
      </c>
      <c r="E28" s="110">
        <v>2.8793224920532014E-2</v>
      </c>
      <c r="F28" s="110">
        <v>6.3000540187432119E-2</v>
      </c>
      <c r="G28" s="110">
        <v>0.16220646001779168</v>
      </c>
      <c r="H28" s="110">
        <v>0.40997480204123976</v>
      </c>
      <c r="I28" s="110">
        <v>-0.54350677890837529</v>
      </c>
      <c r="J28" s="110">
        <v>-1.0012721050963982</v>
      </c>
      <c r="K28" s="110">
        <v>-0.5528437881648981</v>
      </c>
      <c r="L28" s="110">
        <v>-1.783329771069206</v>
      </c>
      <c r="M28" s="110">
        <v>-7.0412435762871688</v>
      </c>
      <c r="N28" s="110">
        <v>-2.6818789121505318</v>
      </c>
      <c r="O28" s="110">
        <v>0.10635711137325975</v>
      </c>
      <c r="P28" s="110">
        <v>0.31715261880171108</v>
      </c>
      <c r="Q28" s="110">
        <v>0.45496840126735938</v>
      </c>
      <c r="R28" s="110">
        <v>0.58781822382714877</v>
      </c>
    </row>
    <row r="29" spans="2:18" ht="13.5" customHeight="1">
      <c r="B29" s="109" t="s">
        <v>59</v>
      </c>
      <c r="C29" s="109" t="s">
        <v>59</v>
      </c>
      <c r="D29" s="110">
        <v>-0.32411146242994615</v>
      </c>
      <c r="E29" s="110">
        <v>-0.38836534769953124</v>
      </c>
      <c r="F29" s="110">
        <v>1.0836952548856582</v>
      </c>
      <c r="G29" s="110">
        <v>1.4700986529258846</v>
      </c>
      <c r="H29" s="110">
        <v>1.748404818867701</v>
      </c>
      <c r="I29" s="110">
        <v>1.5452339647710525</v>
      </c>
      <c r="J29" s="110">
        <v>1.4363378124598303</v>
      </c>
      <c r="K29" s="110">
        <v>0.97516047564490027</v>
      </c>
      <c r="L29" s="110">
        <v>-6.3855159459478932</v>
      </c>
      <c r="M29" s="110">
        <v>-5.0956283092612544</v>
      </c>
      <c r="N29" s="110">
        <v>-2.7628392728978994</v>
      </c>
      <c r="O29" s="110">
        <v>-1.2983329605476484</v>
      </c>
      <c r="P29" s="110">
        <v>-0.7345046082084935</v>
      </c>
      <c r="Q29" s="110">
        <v>-0.27586307868258275</v>
      </c>
      <c r="R29" s="110">
        <v>-0.12510867486622931</v>
      </c>
    </row>
    <row r="30" spans="2:18" ht="13.5" customHeight="1">
      <c r="B30" s="109" t="s">
        <v>17</v>
      </c>
      <c r="C30" s="109" t="s">
        <v>17</v>
      </c>
      <c r="D30" s="110">
        <v>0.70563303353893592</v>
      </c>
      <c r="E30" s="110">
        <v>0.84162253019269739</v>
      </c>
      <c r="F30" s="110">
        <v>1.1250116616406878</v>
      </c>
      <c r="G30" s="110">
        <v>1.07138544630673</v>
      </c>
      <c r="H30" s="110">
        <v>0.91315689459260252</v>
      </c>
      <c r="I30" s="110">
        <v>1.2980124137158959</v>
      </c>
      <c r="J30" s="110">
        <v>2.6788808538491855</v>
      </c>
      <c r="K30" s="110">
        <v>1.7255477232854324</v>
      </c>
      <c r="L30" s="110">
        <v>-3.3248116933641341</v>
      </c>
      <c r="M30" s="110">
        <v>-1.2930029537924588</v>
      </c>
      <c r="N30" s="110">
        <v>-0.49992884070288768</v>
      </c>
      <c r="O30" s="110">
        <v>-0.31301912806300425</v>
      </c>
      <c r="P30" s="110">
        <v>-0.2421850195383996</v>
      </c>
      <c r="Q30" s="110">
        <v>-0.25689319266033139</v>
      </c>
      <c r="R30" s="110">
        <v>-0.29595330672352027</v>
      </c>
    </row>
    <row r="31" spans="2:18" ht="13.5" customHeight="1">
      <c r="B31" s="109" t="s">
        <v>60</v>
      </c>
      <c r="C31" s="109" t="s">
        <v>60</v>
      </c>
      <c r="D31" s="110">
        <v>0.5213509564276797</v>
      </c>
      <c r="E31" s="110">
        <v>1.6222953545399748</v>
      </c>
      <c r="F31" s="110">
        <v>1.3073877910107583</v>
      </c>
      <c r="G31" s="110">
        <v>0.21810277472056389</v>
      </c>
      <c r="H31" s="110">
        <v>2.6750817991486233</v>
      </c>
      <c r="I31" s="110">
        <v>4.7309061985225682</v>
      </c>
      <c r="J31" s="110">
        <v>2.7885041288774062</v>
      </c>
      <c r="K31" s="110">
        <v>1.3801621877974051</v>
      </c>
      <c r="L31" s="110">
        <v>-5.7461915095153486</v>
      </c>
      <c r="M31" s="110">
        <v>-7.9705655685822023</v>
      </c>
      <c r="N31" s="110">
        <v>-3.9399181070356635</v>
      </c>
      <c r="O31" s="110">
        <v>-2.9579417793812985</v>
      </c>
      <c r="P31" s="110">
        <v>-2.0427867716488506</v>
      </c>
      <c r="Q31" s="110">
        <v>-1.8961266729365343</v>
      </c>
      <c r="R31" s="110">
        <v>-1.5219623454798885</v>
      </c>
    </row>
    <row r="32" spans="2:18" ht="13.5" customHeight="1">
      <c r="B32" s="109" t="s">
        <v>296</v>
      </c>
      <c r="C32" s="109" t="s">
        <v>18</v>
      </c>
      <c r="D32" s="110">
        <v>-1.3700641442280337</v>
      </c>
      <c r="E32" s="110">
        <v>0.2425639717894898</v>
      </c>
      <c r="F32" s="110">
        <v>0.77106836321402206</v>
      </c>
      <c r="G32" s="110">
        <v>0.35370217156902178</v>
      </c>
      <c r="H32" s="110">
        <v>1.8787799281980224</v>
      </c>
      <c r="I32" s="110">
        <v>2.2688320400029252</v>
      </c>
      <c r="J32" s="110">
        <v>1.6759509074441765</v>
      </c>
      <c r="K32" s="110">
        <v>2.5142285726706586</v>
      </c>
      <c r="L32" s="110">
        <v>-2.7868662959777599</v>
      </c>
      <c r="M32" s="110">
        <v>-4.9666663549574945</v>
      </c>
      <c r="N32" s="110">
        <v>-1.2765339197294965</v>
      </c>
      <c r="O32" s="110">
        <v>-0.48426087546266361</v>
      </c>
      <c r="P32" s="110">
        <v>3.7848492962714954E-2</v>
      </c>
      <c r="Q32" s="110">
        <v>0.30652230134990655</v>
      </c>
      <c r="R32" s="110">
        <v>0.43996597382171804</v>
      </c>
    </row>
    <row r="33" spans="2:24" ht="13.5" customHeight="1">
      <c r="B33" s="109" t="s">
        <v>19</v>
      </c>
      <c r="C33" s="109" t="s">
        <v>19</v>
      </c>
      <c r="D33" s="110">
        <v>-0.20606140358178959</v>
      </c>
      <c r="E33" s="110">
        <v>0.53802189452229687</v>
      </c>
      <c r="F33" s="110">
        <v>0.94225636284256653</v>
      </c>
      <c r="G33" s="110">
        <v>1.2703434458224738</v>
      </c>
      <c r="H33" s="110">
        <v>1.6941079919117439</v>
      </c>
      <c r="I33" s="110">
        <v>1.6601081709647521</v>
      </c>
      <c r="J33" s="110">
        <v>1.3988547383410264</v>
      </c>
      <c r="K33" s="110">
        <v>-1.1880234929129767</v>
      </c>
      <c r="L33" s="110">
        <v>-4.7146192715161241</v>
      </c>
      <c r="M33" s="110">
        <v>-6.8852957457412822</v>
      </c>
      <c r="N33" s="110">
        <v>-5.7176257958591359</v>
      </c>
      <c r="O33" s="110">
        <v>-2.4286472299894153</v>
      </c>
      <c r="P33" s="110">
        <v>-0.42316930823889465</v>
      </c>
      <c r="Q33" s="110">
        <v>0.66323524050670535</v>
      </c>
      <c r="R33" s="110">
        <v>0.92418283995132267</v>
      </c>
    </row>
    <row r="34" spans="2:24" ht="13.5" customHeight="1">
      <c r="B34" s="109" t="s">
        <v>157</v>
      </c>
      <c r="C34" s="109" t="s">
        <v>20</v>
      </c>
      <c r="D34" s="110">
        <v>-7.0541817465735264</v>
      </c>
      <c r="E34" s="110">
        <v>-7.5499901962245302</v>
      </c>
      <c r="F34" s="110">
        <v>-8.883998467212944</v>
      </c>
      <c r="G34" s="110">
        <v>-10.298689330542691</v>
      </c>
      <c r="H34" s="110">
        <v>-11.293957238901408</v>
      </c>
      <c r="I34" s="110">
        <v>-11.301003584776756</v>
      </c>
      <c r="J34" s="110">
        <v>-10.099529630375244</v>
      </c>
      <c r="K34" s="110">
        <v>-10.511794443925634</v>
      </c>
      <c r="L34" s="110">
        <v>-15.894410069527639</v>
      </c>
      <c r="M34" s="110">
        <v>-14.715507851945301</v>
      </c>
      <c r="N34" s="110">
        <v>-14.042748627775287</v>
      </c>
      <c r="O34" s="110">
        <v>-13.607041774126809</v>
      </c>
      <c r="P34" s="110">
        <v>-13.23885180818575</v>
      </c>
      <c r="Q34" s="110">
        <v>-12.855383026595671</v>
      </c>
      <c r="R34" s="110">
        <v>-12.485797791923169</v>
      </c>
    </row>
    <row r="35" spans="2:24" ht="13.5" customHeight="1">
      <c r="B35" s="109" t="s">
        <v>21</v>
      </c>
      <c r="C35" s="109" t="s">
        <v>21</v>
      </c>
      <c r="D35" s="110">
        <v>2.3041247117254384</v>
      </c>
      <c r="E35" s="110">
        <v>3.9350173361869274</v>
      </c>
      <c r="F35" s="110">
        <v>1.3914826483184923</v>
      </c>
      <c r="G35" s="110">
        <v>2.9433592095301822</v>
      </c>
      <c r="H35" s="110">
        <v>3.9417869387257971</v>
      </c>
      <c r="I35" s="110">
        <v>1.2589412475396251</v>
      </c>
      <c r="J35" s="110">
        <v>2.6976656511750732</v>
      </c>
      <c r="K35" s="110">
        <v>2.1538718974611148</v>
      </c>
      <c r="L35" s="110">
        <v>1.1926039612778743</v>
      </c>
      <c r="M35" s="110">
        <v>1.1619335793406067</v>
      </c>
      <c r="N35" s="110">
        <v>0.90967606227543829</v>
      </c>
      <c r="O35" s="110">
        <v>0.7451931239170112</v>
      </c>
      <c r="P35" s="110">
        <v>0.72298565613111565</v>
      </c>
      <c r="Q35" s="110">
        <v>0.44434100313482594</v>
      </c>
      <c r="R35" s="110">
        <v>0.39369091517361965</v>
      </c>
    </row>
    <row r="36" spans="2:24">
      <c r="B36" s="109" t="s">
        <v>85</v>
      </c>
      <c r="C36" s="109" t="s">
        <v>85</v>
      </c>
      <c r="D36" s="110" t="s">
        <v>54</v>
      </c>
      <c r="E36" s="110" t="s">
        <v>54</v>
      </c>
      <c r="F36" s="110" t="s">
        <v>54</v>
      </c>
      <c r="G36" s="110" t="s">
        <v>54</v>
      </c>
      <c r="H36" s="110" t="s">
        <v>54</v>
      </c>
      <c r="I36" s="110" t="s">
        <v>54</v>
      </c>
      <c r="J36" s="110" t="s">
        <v>54</v>
      </c>
      <c r="K36" s="110" t="s">
        <v>54</v>
      </c>
      <c r="L36" s="110" t="s">
        <v>54</v>
      </c>
      <c r="M36" s="110" t="s">
        <v>54</v>
      </c>
      <c r="N36" s="110" t="s">
        <v>54</v>
      </c>
      <c r="O36" s="110" t="s">
        <v>54</v>
      </c>
      <c r="P36" s="110" t="s">
        <v>54</v>
      </c>
      <c r="Q36" s="110" t="s">
        <v>54</v>
      </c>
      <c r="R36" s="110" t="s">
        <v>54</v>
      </c>
    </row>
    <row r="37" spans="2:24">
      <c r="B37" s="109" t="s">
        <v>22</v>
      </c>
      <c r="C37" s="109" t="s">
        <v>22</v>
      </c>
      <c r="D37" s="110">
        <v>-1.7772111032358908</v>
      </c>
      <c r="E37" s="110">
        <v>-1.1394187245060609E-2</v>
      </c>
      <c r="F37" s="110">
        <v>-0.79076725678385273</v>
      </c>
      <c r="G37" s="110">
        <v>-1.7091487817434197</v>
      </c>
      <c r="H37" s="110">
        <v>-1.6856748569259981</v>
      </c>
      <c r="I37" s="110">
        <v>-0.3505249726337033</v>
      </c>
      <c r="J37" s="110">
        <v>-0.44735829740597383</v>
      </c>
      <c r="K37" s="110">
        <v>-0.69911678952159195</v>
      </c>
      <c r="L37" s="110">
        <v>-2.8709756011254339</v>
      </c>
      <c r="M37" s="110">
        <v>-5.2973624486134581</v>
      </c>
      <c r="N37" s="110">
        <v>-2.6639727993360278</v>
      </c>
      <c r="O37" s="110">
        <v>-2.365249812698794</v>
      </c>
      <c r="P37" s="110">
        <v>-1.3167315989946182</v>
      </c>
      <c r="Q37" s="110">
        <v>-0.9956379886799136</v>
      </c>
      <c r="R37" s="110">
        <v>-1.0948680668339172</v>
      </c>
    </row>
    <row r="38" spans="2:24">
      <c r="B38" s="109" t="s">
        <v>23</v>
      </c>
      <c r="C38" s="109" t="s">
        <v>23</v>
      </c>
      <c r="D38" s="110">
        <v>-1.63271825417784</v>
      </c>
      <c r="E38" s="110">
        <v>-10.868965420002423</v>
      </c>
      <c r="F38" s="110">
        <v>-1.6139138406368758</v>
      </c>
      <c r="G38" s="110">
        <v>0.84819813574563785</v>
      </c>
      <c r="H38" s="110">
        <v>0.80394985082532411</v>
      </c>
      <c r="I38" s="110">
        <v>2.1205020929458196</v>
      </c>
      <c r="J38" s="110">
        <v>2.3888085572011519</v>
      </c>
      <c r="K38" s="110">
        <v>1.6144224383951915</v>
      </c>
      <c r="L38" s="110">
        <v>-5.4466901731277702</v>
      </c>
      <c r="M38" s="110">
        <v>-5.903122039296286</v>
      </c>
      <c r="N38" s="110">
        <v>-3.3154773676052995</v>
      </c>
      <c r="O38" s="110">
        <v>-1.7920831311689231</v>
      </c>
      <c r="P38" s="110">
        <v>-0.75334132868294357</v>
      </c>
      <c r="Q38" s="110">
        <v>-0.35249395591766786</v>
      </c>
      <c r="R38" s="110">
        <v>0.1297605749083422</v>
      </c>
    </row>
    <row r="39" spans="2:24" ht="13.5">
      <c r="B39" s="109" t="s">
        <v>112</v>
      </c>
      <c r="C39" s="109" t="s">
        <v>24</v>
      </c>
      <c r="D39" s="110">
        <v>-0.36787621595033609</v>
      </c>
      <c r="E39" s="110">
        <v>0.95033756377911771</v>
      </c>
      <c r="F39" s="110">
        <v>1.5193180685600456</v>
      </c>
      <c r="G39" s="110">
        <v>0.35225391328206179</v>
      </c>
      <c r="H39" s="110">
        <v>-0.12738772754118485</v>
      </c>
      <c r="I39" s="110">
        <v>-0.11586330406262985</v>
      </c>
      <c r="J39" s="110">
        <v>4.2065478582510571E-2</v>
      </c>
      <c r="K39" s="110">
        <v>-1.0255905972014798</v>
      </c>
      <c r="L39" s="110">
        <v>-3.3817181081925609</v>
      </c>
      <c r="M39" s="110">
        <v>-3.1608802476622988</v>
      </c>
      <c r="N39" s="110">
        <v>-2.5367766712087381</v>
      </c>
      <c r="O39" s="110">
        <v>-2.5887224942520284</v>
      </c>
      <c r="P39" s="110">
        <v>-2.6170828327374851</v>
      </c>
      <c r="Q39" s="110">
        <v>-2.6022168437542472</v>
      </c>
      <c r="R39" s="110">
        <v>-2.5349385463713103</v>
      </c>
    </row>
    <row r="40" spans="2:24" ht="13.5">
      <c r="B40" s="109" t="s">
        <v>158</v>
      </c>
      <c r="C40" s="109" t="s">
        <v>25</v>
      </c>
      <c r="D40" s="110">
        <v>-0.61695306026705921</v>
      </c>
      <c r="E40" s="110">
        <v>-0.6873586702051323</v>
      </c>
      <c r="F40" s="110">
        <v>-0.80868322171498241</v>
      </c>
      <c r="G40" s="110">
        <v>-0.69827009801019402</v>
      </c>
      <c r="H40" s="110">
        <v>0.67742319082559355</v>
      </c>
      <c r="I40" s="110">
        <v>0.83195593052276307</v>
      </c>
      <c r="J40" s="110">
        <v>0.18465279036678159</v>
      </c>
      <c r="K40" s="110">
        <v>-0.46052036680445202</v>
      </c>
      <c r="L40" s="110">
        <v>-2.7489705350176923</v>
      </c>
      <c r="M40" s="110">
        <v>-2.5588368127400996</v>
      </c>
      <c r="N40" s="110">
        <v>-0.6011881347892617</v>
      </c>
      <c r="O40" s="110">
        <v>-0.13895435366830197</v>
      </c>
      <c r="P40" s="110">
        <v>0.1147339811179349</v>
      </c>
      <c r="Q40" s="110">
        <v>0.36660371244247147</v>
      </c>
      <c r="R40" s="110">
        <v>0.37328844983352782</v>
      </c>
    </row>
    <row r="41" spans="2:24" ht="13.5">
      <c r="B41" s="109" t="s">
        <v>159</v>
      </c>
      <c r="C41" s="109" t="s">
        <v>26</v>
      </c>
      <c r="D41" s="110">
        <v>0.70487227647481676</v>
      </c>
      <c r="E41" s="110">
        <v>-8.4944771934575905E-2</v>
      </c>
      <c r="F41" s="110">
        <v>-6.7984702811301903E-3</v>
      </c>
      <c r="G41" s="110">
        <v>0.73139650663069589</v>
      </c>
      <c r="H41" s="110">
        <v>0.40824459238708322</v>
      </c>
      <c r="I41" s="110">
        <v>1.1961783521615659</v>
      </c>
      <c r="J41" s="110">
        <v>1.0780842747830157</v>
      </c>
      <c r="K41" s="110">
        <v>1.2064512641994458</v>
      </c>
      <c r="L41" s="110">
        <v>-1.9381393273507439</v>
      </c>
      <c r="M41" s="110">
        <v>-1.3664646696434122</v>
      </c>
      <c r="N41" s="110">
        <v>0.21029514514343547</v>
      </c>
      <c r="O41" s="110">
        <v>0.19389662968492072</v>
      </c>
      <c r="P41" s="110">
        <v>5.9632347008800386E-2</v>
      </c>
      <c r="Q41" s="110">
        <v>9.3770341057898748E-2</v>
      </c>
      <c r="R41" s="110">
        <v>7.212878206594385E-2</v>
      </c>
    </row>
    <row r="42" spans="2:24" ht="13.5">
      <c r="B42" s="109" t="s">
        <v>160</v>
      </c>
      <c r="C42" s="109" t="s">
        <v>27</v>
      </c>
      <c r="D42" s="110">
        <v>-3.7624646151303813</v>
      </c>
      <c r="E42" s="110">
        <v>-2.8891642752729365</v>
      </c>
      <c r="F42" s="110">
        <v>-3.1227309767007738</v>
      </c>
      <c r="G42" s="110">
        <v>-2.9764773375210272</v>
      </c>
      <c r="H42" s="110">
        <v>-1.7064793258881317</v>
      </c>
      <c r="I42" s="110">
        <v>-0.73631127024724863</v>
      </c>
      <c r="J42" s="110">
        <v>-0.64816440038428769</v>
      </c>
      <c r="K42" s="110">
        <v>-0.96870232779200149</v>
      </c>
      <c r="L42" s="110">
        <v>-8.9038880780445577</v>
      </c>
      <c r="M42" s="110">
        <v>-8.5369554531042446</v>
      </c>
      <c r="N42" s="110">
        <v>-3.9317146512392278</v>
      </c>
      <c r="O42" s="110">
        <v>-2.5830449356873073</v>
      </c>
      <c r="P42" s="110">
        <v>-2.1362656493524499</v>
      </c>
      <c r="Q42" s="110">
        <v>-1.9777171525052137</v>
      </c>
      <c r="R42" s="110">
        <v>-1.96220158952891</v>
      </c>
    </row>
    <row r="43" spans="2:24" ht="13.5">
      <c r="B43" s="163" t="s">
        <v>194</v>
      </c>
      <c r="C43" s="163" t="s">
        <v>28</v>
      </c>
      <c r="D43" s="164">
        <v>-2.8901381849683552</v>
      </c>
      <c r="E43" s="164">
        <v>-1.2853098366743152</v>
      </c>
      <c r="F43" s="164">
        <v>-0.7758644206473706</v>
      </c>
      <c r="G43" s="164">
        <v>-0.74622737686107643</v>
      </c>
      <c r="H43" s="164">
        <v>-1.6026891797108405</v>
      </c>
      <c r="I43" s="164">
        <v>-2.178462924749752</v>
      </c>
      <c r="J43" s="164">
        <v>-3.0150936510637809</v>
      </c>
      <c r="K43" s="164">
        <v>-3.8566968138375275</v>
      </c>
      <c r="L43" s="164">
        <v>-8.6404957419239352</v>
      </c>
      <c r="M43" s="164">
        <v>-7.1068167175811618</v>
      </c>
      <c r="N43" s="164">
        <v>-6.9299128198385462</v>
      </c>
      <c r="O43" s="164">
        <v>-5.6766205813200905</v>
      </c>
      <c r="P43" s="164">
        <v>-4.5470880019155775</v>
      </c>
      <c r="Q43" s="164">
        <v>-4.0481666249680632</v>
      </c>
      <c r="R43" s="164">
        <v>-3.4751317070260588</v>
      </c>
      <c r="T43" s="119"/>
      <c r="U43" s="120"/>
      <c r="V43" s="120"/>
      <c r="W43" s="120"/>
      <c r="X43" s="120"/>
    </row>
    <row r="44" spans="2:24" ht="6" customHeight="1">
      <c r="B44" s="109"/>
      <c r="C44" s="109"/>
      <c r="D44" s="110"/>
      <c r="E44" s="110"/>
      <c r="F44" s="110"/>
      <c r="G44" s="110"/>
      <c r="H44" s="110"/>
      <c r="I44" s="110"/>
      <c r="J44" s="110"/>
      <c r="K44" s="110"/>
      <c r="L44" s="110"/>
      <c r="M44" s="110"/>
      <c r="N44" s="110"/>
      <c r="O44" s="110"/>
      <c r="P44" s="110"/>
      <c r="Q44" s="110"/>
      <c r="R44" s="110"/>
      <c r="T44" s="120"/>
      <c r="U44" s="120"/>
      <c r="V44" s="120"/>
      <c r="W44" s="120"/>
      <c r="X44" s="120"/>
    </row>
    <row r="45" spans="2:24" ht="10.5" customHeight="1">
      <c r="B45" s="443" t="s">
        <v>437</v>
      </c>
      <c r="C45" s="443"/>
      <c r="D45" s="443"/>
      <c r="E45" s="443"/>
      <c r="F45" s="443"/>
      <c r="G45" s="443"/>
      <c r="H45" s="443"/>
      <c r="I45" s="443"/>
      <c r="J45" s="443"/>
      <c r="K45" s="443"/>
      <c r="L45" s="443"/>
      <c r="M45" s="443"/>
      <c r="N45" s="443"/>
      <c r="O45" s="443"/>
      <c r="P45" s="443"/>
      <c r="Q45" s="443"/>
      <c r="R45" s="443"/>
      <c r="T45" s="120"/>
      <c r="U45" s="120"/>
      <c r="V45" s="120"/>
      <c r="W45" s="120"/>
      <c r="X45" s="120"/>
    </row>
    <row r="46" spans="2:24" ht="25.9" customHeight="1">
      <c r="B46" s="442" t="s">
        <v>1231</v>
      </c>
      <c r="C46" s="442"/>
      <c r="D46" s="442"/>
      <c r="E46" s="442"/>
      <c r="F46" s="442"/>
      <c r="G46" s="442"/>
      <c r="H46" s="442"/>
      <c r="I46" s="442"/>
      <c r="J46" s="442"/>
      <c r="K46" s="442"/>
      <c r="L46" s="442"/>
      <c r="M46" s="442"/>
      <c r="N46" s="442"/>
      <c r="O46" s="442"/>
      <c r="P46" s="442"/>
      <c r="Q46" s="442"/>
      <c r="R46" s="442"/>
    </row>
    <row r="47" spans="2:24" ht="2.25" hidden="1" customHeight="1">
      <c r="B47" s="445"/>
      <c r="C47" s="445"/>
      <c r="D47" s="445"/>
      <c r="E47" s="445"/>
      <c r="F47" s="445"/>
      <c r="G47" s="445"/>
      <c r="H47" s="445"/>
      <c r="I47" s="445"/>
      <c r="J47" s="445"/>
      <c r="K47" s="445"/>
      <c r="L47" s="445"/>
      <c r="M47" s="445"/>
      <c r="N47" s="445"/>
      <c r="O47" s="445"/>
      <c r="P47" s="445"/>
      <c r="Q47" s="445"/>
      <c r="R47" s="445"/>
    </row>
    <row r="48" spans="2:24" hidden="1">
      <c r="B48" s="445"/>
      <c r="C48" s="445"/>
      <c r="D48" s="445"/>
      <c r="E48" s="445"/>
      <c r="F48" s="445"/>
      <c r="G48" s="445"/>
      <c r="H48" s="445"/>
      <c r="I48" s="445"/>
      <c r="J48" s="445"/>
      <c r="K48" s="445"/>
      <c r="L48" s="445"/>
      <c r="M48" s="445"/>
      <c r="N48" s="445"/>
      <c r="O48" s="445"/>
      <c r="P48" s="445"/>
      <c r="Q48" s="445"/>
      <c r="R48" s="445"/>
    </row>
    <row r="49" spans="2:18" ht="12" customHeight="1">
      <c r="B49" s="443" t="s">
        <v>200</v>
      </c>
      <c r="C49" s="443"/>
      <c r="D49" s="443"/>
      <c r="E49" s="443"/>
      <c r="F49" s="443"/>
      <c r="G49" s="443"/>
      <c r="H49" s="443"/>
      <c r="I49" s="443"/>
      <c r="J49" s="443"/>
      <c r="K49" s="443"/>
      <c r="L49" s="443"/>
      <c r="M49" s="443"/>
      <c r="N49" s="443"/>
      <c r="O49" s="443"/>
      <c r="P49" s="443"/>
      <c r="Q49" s="443"/>
      <c r="R49" s="443"/>
    </row>
    <row r="50" spans="2:18" ht="58.9" customHeight="1">
      <c r="B50" s="445" t="s">
        <v>1232</v>
      </c>
      <c r="C50" s="445"/>
      <c r="D50" s="445"/>
      <c r="E50" s="445"/>
      <c r="F50" s="445"/>
      <c r="G50" s="445"/>
      <c r="H50" s="445"/>
      <c r="I50" s="445"/>
      <c r="J50" s="445"/>
      <c r="K50" s="445"/>
      <c r="L50" s="445"/>
      <c r="M50" s="445"/>
      <c r="N50" s="445"/>
      <c r="O50" s="445"/>
      <c r="P50" s="445"/>
      <c r="Q50" s="445"/>
      <c r="R50" s="445"/>
    </row>
    <row r="51" spans="2:18">
      <c r="B51" s="109"/>
      <c r="C51" s="109"/>
      <c r="D51" s="117"/>
      <c r="E51" s="117"/>
      <c r="F51" s="117"/>
      <c r="G51" s="117"/>
      <c r="H51" s="117"/>
      <c r="I51" s="117"/>
      <c r="J51" s="117"/>
      <c r="K51" s="117"/>
      <c r="L51" s="117"/>
      <c r="M51" s="117"/>
      <c r="N51" s="117"/>
      <c r="O51" s="117"/>
      <c r="P51" s="117"/>
      <c r="Q51" s="117"/>
      <c r="R51" s="117"/>
    </row>
    <row r="52" spans="2:18">
      <c r="B52" s="109"/>
      <c r="C52" s="109"/>
      <c r="D52" s="117"/>
      <c r="E52" s="117"/>
      <c r="F52" s="117"/>
      <c r="G52" s="117"/>
      <c r="H52" s="117"/>
      <c r="I52" s="117"/>
      <c r="J52" s="117"/>
      <c r="K52" s="117"/>
      <c r="L52" s="117"/>
      <c r="M52" s="117"/>
      <c r="N52" s="117"/>
      <c r="O52" s="117"/>
      <c r="P52" s="117"/>
      <c r="Q52" s="117"/>
      <c r="R52" s="117"/>
    </row>
    <row r="53" spans="2:18">
      <c r="B53" s="109"/>
      <c r="C53" s="109"/>
      <c r="D53" s="117"/>
      <c r="E53" s="117"/>
      <c r="F53" s="117"/>
      <c r="G53" s="117"/>
      <c r="H53" s="117"/>
      <c r="I53" s="117"/>
      <c r="J53" s="117"/>
      <c r="K53" s="117"/>
      <c r="L53" s="117"/>
      <c r="M53" s="117"/>
      <c r="N53" s="117"/>
      <c r="O53" s="117"/>
      <c r="P53" s="117"/>
      <c r="Q53" s="117"/>
      <c r="R53" s="117"/>
    </row>
    <row r="54" spans="2:18">
      <c r="B54" s="109"/>
      <c r="C54" s="109"/>
      <c r="D54" s="117"/>
      <c r="E54" s="117"/>
      <c r="F54" s="117"/>
      <c r="G54" s="117"/>
      <c r="H54" s="117"/>
      <c r="I54" s="117"/>
      <c r="J54" s="117"/>
      <c r="K54" s="117"/>
      <c r="L54" s="117"/>
      <c r="M54" s="117"/>
      <c r="N54" s="117"/>
      <c r="O54" s="117"/>
      <c r="P54" s="117"/>
      <c r="Q54" s="117"/>
      <c r="R54" s="117"/>
    </row>
    <row r="55" spans="2:18">
      <c r="B55" s="109"/>
      <c r="C55" s="109"/>
      <c r="D55" s="117"/>
      <c r="E55" s="117"/>
      <c r="F55" s="117"/>
      <c r="G55" s="117"/>
      <c r="H55" s="117"/>
      <c r="I55" s="117"/>
      <c r="J55" s="117"/>
      <c r="K55" s="117"/>
      <c r="L55" s="117"/>
      <c r="M55" s="117"/>
      <c r="N55" s="117"/>
      <c r="O55" s="117"/>
      <c r="P55" s="117"/>
      <c r="Q55" s="117"/>
      <c r="R55" s="117"/>
    </row>
    <row r="56" spans="2:18">
      <c r="B56" s="109"/>
      <c r="C56" s="109"/>
      <c r="D56" s="117"/>
      <c r="E56" s="117"/>
      <c r="F56" s="117"/>
      <c r="G56" s="117"/>
      <c r="H56" s="117"/>
      <c r="I56" s="117"/>
      <c r="J56" s="117"/>
      <c r="K56" s="117"/>
      <c r="L56" s="117"/>
      <c r="M56" s="117"/>
      <c r="N56" s="117"/>
      <c r="O56" s="117"/>
      <c r="P56" s="117"/>
      <c r="Q56" s="117"/>
      <c r="R56" s="117"/>
    </row>
    <row r="57" spans="2:18">
      <c r="B57" s="109"/>
      <c r="C57" s="109"/>
      <c r="D57" s="117"/>
      <c r="E57" s="117"/>
      <c r="F57" s="117"/>
      <c r="G57" s="117"/>
      <c r="H57" s="117"/>
      <c r="I57" s="117"/>
      <c r="J57" s="117"/>
      <c r="K57" s="117"/>
      <c r="L57" s="117"/>
      <c r="M57" s="117"/>
      <c r="N57" s="117"/>
      <c r="O57" s="117"/>
      <c r="P57" s="117"/>
      <c r="Q57" s="117"/>
      <c r="R57" s="117"/>
    </row>
    <row r="58" spans="2:18">
      <c r="B58" s="109"/>
      <c r="C58" s="109"/>
      <c r="D58" s="117"/>
      <c r="E58" s="117"/>
      <c r="F58" s="117"/>
      <c r="G58" s="117"/>
      <c r="H58" s="117"/>
      <c r="I58" s="117"/>
      <c r="J58" s="117"/>
      <c r="K58" s="117"/>
      <c r="L58" s="117"/>
      <c r="M58" s="117"/>
      <c r="N58" s="117"/>
      <c r="O58" s="117"/>
      <c r="P58" s="117"/>
      <c r="Q58" s="117"/>
      <c r="R58" s="117"/>
    </row>
    <row r="59" spans="2:18">
      <c r="B59" s="109"/>
      <c r="C59" s="109"/>
      <c r="D59" s="117"/>
      <c r="E59" s="117"/>
      <c r="F59" s="117"/>
      <c r="G59" s="117"/>
      <c r="H59" s="117"/>
      <c r="I59" s="117"/>
      <c r="J59" s="117"/>
      <c r="K59" s="117"/>
      <c r="L59" s="117"/>
      <c r="M59" s="117"/>
      <c r="N59" s="117"/>
      <c r="O59" s="117"/>
      <c r="P59" s="117"/>
      <c r="Q59" s="117"/>
      <c r="R59" s="117"/>
    </row>
    <row r="60" spans="2:18">
      <c r="B60" s="109"/>
      <c r="C60" s="109"/>
      <c r="D60" s="117"/>
      <c r="E60" s="117"/>
      <c r="F60" s="117"/>
      <c r="G60" s="117"/>
      <c r="H60" s="117"/>
      <c r="I60" s="117"/>
      <c r="J60" s="117"/>
      <c r="K60" s="117"/>
      <c r="L60" s="117"/>
      <c r="M60" s="117"/>
      <c r="N60" s="117"/>
      <c r="O60" s="117"/>
      <c r="P60" s="117"/>
      <c r="Q60" s="117"/>
      <c r="R60" s="117"/>
    </row>
    <row r="61" spans="2:18">
      <c r="B61" s="109"/>
      <c r="C61" s="109"/>
      <c r="D61" s="117"/>
      <c r="E61" s="117"/>
      <c r="F61" s="117"/>
      <c r="G61" s="117"/>
      <c r="H61" s="117"/>
      <c r="I61" s="117"/>
      <c r="J61" s="117"/>
      <c r="K61" s="117"/>
      <c r="L61" s="117"/>
      <c r="M61" s="117"/>
      <c r="N61" s="117"/>
      <c r="O61" s="117"/>
      <c r="P61" s="117"/>
      <c r="Q61" s="117"/>
      <c r="R61" s="117"/>
    </row>
    <row r="62" spans="2:18">
      <c r="B62" s="109"/>
      <c r="C62" s="109"/>
      <c r="D62" s="117"/>
      <c r="E62" s="117"/>
      <c r="F62" s="117"/>
      <c r="G62" s="117"/>
      <c r="H62" s="117"/>
      <c r="I62" s="117"/>
      <c r="J62" s="117"/>
      <c r="K62" s="117"/>
      <c r="L62" s="117"/>
      <c r="M62" s="117"/>
      <c r="N62" s="117"/>
      <c r="O62" s="117"/>
      <c r="P62" s="117"/>
      <c r="Q62" s="117"/>
      <c r="R62" s="117"/>
    </row>
    <row r="63" spans="2:18">
      <c r="B63" s="109"/>
      <c r="C63" s="109"/>
      <c r="D63" s="117"/>
      <c r="E63" s="117"/>
      <c r="F63" s="117"/>
      <c r="G63" s="117"/>
      <c r="H63" s="117"/>
      <c r="I63" s="117"/>
      <c r="J63" s="117"/>
      <c r="K63" s="117"/>
      <c r="L63" s="117"/>
      <c r="M63" s="117"/>
      <c r="N63" s="117"/>
      <c r="O63" s="117"/>
      <c r="P63" s="117"/>
      <c r="Q63" s="117"/>
      <c r="R63" s="117"/>
    </row>
    <row r="64" spans="2:18">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row r="77" spans="2:18">
      <c r="B77" s="109"/>
      <c r="C77" s="109"/>
      <c r="D77" s="117"/>
      <c r="E77" s="117"/>
      <c r="F77" s="117"/>
      <c r="G77" s="117"/>
      <c r="H77" s="117"/>
      <c r="I77" s="117"/>
      <c r="J77" s="117"/>
      <c r="K77" s="117"/>
      <c r="L77" s="117"/>
      <c r="M77" s="117"/>
      <c r="N77" s="117"/>
      <c r="O77" s="117"/>
      <c r="P77" s="117"/>
      <c r="Q77" s="117"/>
      <c r="R77" s="117"/>
    </row>
  </sheetData>
  <mergeCells count="6">
    <mergeCell ref="B50:R50"/>
    <mergeCell ref="B2:R2"/>
    <mergeCell ref="B45:R45"/>
    <mergeCell ref="B46:R46"/>
    <mergeCell ref="B47:R48"/>
    <mergeCell ref="B49:R49"/>
  </mergeCells>
  <conditionalFormatting sqref="B24:C33 C39:C43 B35:C38 C34 C9:C23">
    <cfRule type="expression" dxfId="96" priority="12">
      <formula>MOD(ROW(),2)=0</formula>
    </cfRule>
  </conditionalFormatting>
  <conditionalFormatting sqref="B9:B12 B14:B20 B22">
    <cfRule type="expression" dxfId="95" priority="11">
      <formula>MOD(ROW(),2)=0</formula>
    </cfRule>
  </conditionalFormatting>
  <conditionalFormatting sqref="B13">
    <cfRule type="expression" dxfId="94" priority="10">
      <formula>MOD(ROW(),2)=0</formula>
    </cfRule>
  </conditionalFormatting>
  <conditionalFormatting sqref="D9:R43">
    <cfRule type="expression" dxfId="93" priority="9">
      <formula>MOD(ROW(),2)=0</formula>
    </cfRule>
  </conditionalFormatting>
  <conditionalFormatting sqref="B21">
    <cfRule type="expression" dxfId="92" priority="8">
      <formula>MOD(ROW(),2)=0</formula>
    </cfRule>
  </conditionalFormatting>
  <conditionalFormatting sqref="B23">
    <cfRule type="expression" dxfId="91" priority="7">
      <formula>MOD(ROW(),2)=0</formula>
    </cfRule>
  </conditionalFormatting>
  <conditionalFormatting sqref="B34">
    <cfRule type="expression" dxfId="90" priority="6">
      <formula>MOD(ROW(),2)=0</formula>
    </cfRule>
  </conditionalFormatting>
  <conditionalFormatting sqref="B39">
    <cfRule type="expression" dxfId="89" priority="5">
      <formula>MOD(ROW(),2)=0</formula>
    </cfRule>
  </conditionalFormatting>
  <conditionalFormatting sqref="B40">
    <cfRule type="expression" dxfId="88" priority="4">
      <formula>MOD(ROW(),2)=0</formula>
    </cfRule>
  </conditionalFormatting>
  <conditionalFormatting sqref="B41">
    <cfRule type="expression" dxfId="87" priority="3">
      <formula>MOD(ROW(),2)=0</formula>
    </cfRule>
  </conditionalFormatting>
  <conditionalFormatting sqref="B42">
    <cfRule type="expression" dxfId="86" priority="2">
      <formula>MOD(ROW(),2)=0</formula>
    </cfRule>
  </conditionalFormatting>
  <conditionalFormatting sqref="B43">
    <cfRule type="expression" dxfId="85" priority="1">
      <formula>MOD(ROW(),2)=0</formula>
    </cfRule>
  </conditionalFormatting>
  <pageMargins left="0.7" right="0.7" top="0.75" bottom="0.75" header="0.3" footer="0.3"/>
  <pageSetup scale="1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48F6-5285-405D-9444-2208D1B1471B}">
  <sheetPr>
    <tabColor theme="9" tint="-0.249977111117893"/>
    <pageSetUpPr fitToPage="1"/>
  </sheetPr>
  <dimension ref="B2:R77"/>
  <sheetViews>
    <sheetView topLeftCell="A25" zoomScale="85" zoomScaleNormal="85" workbookViewId="0">
      <selection activeCell="P17" activeCellId="1" sqref="H13 P17"/>
    </sheetView>
  </sheetViews>
  <sheetFormatPr defaultColWidth="9.1796875" defaultRowHeight="11.5" outlineLevelCol="1"/>
  <cols>
    <col min="1" max="1" width="6.7265625" style="101" customWidth="1"/>
    <col min="2" max="2" width="17.54296875" style="101" customWidth="1"/>
    <col min="3" max="3" width="20.54296875" style="101" hidden="1" customWidth="1" outlineLevel="1"/>
    <col min="4" max="4" width="8.7265625" style="102" customWidth="1" collapsed="1"/>
    <col min="5" max="14" width="8.7265625" style="102" customWidth="1"/>
    <col min="15" max="18" width="8.1796875" style="102" customWidth="1"/>
    <col min="19" max="16384" width="9.1796875" style="101"/>
  </cols>
  <sheetData>
    <row r="2" spans="2:18" ht="15.75" customHeight="1">
      <c r="B2" s="453" t="str">
        <f>"Table A5. Advanced Economies: General Government Revenue, "&amp;$D$4&amp;"–"&amp;RIGHT($R$4,2)</f>
        <v>Table A5. Advanced Economies: General Government Revenue, 2012–26</v>
      </c>
      <c r="C2" s="453"/>
      <c r="D2" s="453"/>
      <c r="E2" s="453"/>
      <c r="F2" s="453"/>
      <c r="G2" s="453"/>
      <c r="H2" s="453"/>
      <c r="I2" s="453"/>
      <c r="J2" s="453"/>
      <c r="K2" s="453"/>
      <c r="L2" s="453"/>
      <c r="M2" s="453"/>
      <c r="N2" s="453"/>
      <c r="O2" s="131"/>
      <c r="P2" s="131"/>
      <c r="Q2" s="131"/>
      <c r="R2" s="131"/>
    </row>
    <row r="3" spans="2:18" ht="15.5">
      <c r="B3" s="104" t="s">
        <v>152</v>
      </c>
      <c r="C3" s="105"/>
      <c r="D3" s="105"/>
      <c r="E3" s="105"/>
      <c r="F3" s="105"/>
      <c r="G3" s="105"/>
      <c r="H3" s="105"/>
      <c r="I3" s="105"/>
      <c r="J3" s="105"/>
      <c r="K3" s="105"/>
      <c r="L3" s="105"/>
      <c r="M3" s="105"/>
      <c r="N3" s="105"/>
      <c r="O3" s="105"/>
      <c r="P3" s="105"/>
      <c r="Q3" s="105"/>
      <c r="R3" s="129"/>
    </row>
    <row r="4" spans="2:18"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18" ht="12">
      <c r="B5" s="111" t="s">
        <v>81</v>
      </c>
      <c r="C5" s="112" t="s">
        <v>153</v>
      </c>
      <c r="D5" s="113">
        <v>35.264744090878459</v>
      </c>
      <c r="E5" s="113">
        <v>36.462981253786083</v>
      </c>
      <c r="F5" s="113">
        <v>36.497104362490141</v>
      </c>
      <c r="G5" s="113">
        <v>36.138390987396804</v>
      </c>
      <c r="H5" s="113">
        <v>36.006596827973048</v>
      </c>
      <c r="I5" s="113">
        <v>35.935299932345977</v>
      </c>
      <c r="J5" s="113">
        <v>35.912526644788457</v>
      </c>
      <c r="K5" s="113">
        <v>35.670536738059546</v>
      </c>
      <c r="L5" s="113">
        <v>35.928100857763951</v>
      </c>
      <c r="M5" s="113">
        <v>35.978138674202022</v>
      </c>
      <c r="N5" s="113">
        <v>36.494092704119673</v>
      </c>
      <c r="O5" s="113">
        <v>36.631954370970497</v>
      </c>
      <c r="P5" s="113">
        <v>36.50872989628256</v>
      </c>
      <c r="Q5" s="113">
        <v>36.400352198979178</v>
      </c>
      <c r="R5" s="113">
        <v>36.418796593066837</v>
      </c>
    </row>
    <row r="6" spans="2:18" ht="12">
      <c r="B6" s="114" t="s">
        <v>39</v>
      </c>
      <c r="C6" s="112" t="s">
        <v>39</v>
      </c>
      <c r="D6" s="113">
        <v>46.216241869371267</v>
      </c>
      <c r="E6" s="113">
        <v>46.831545980148277</v>
      </c>
      <c r="F6" s="113">
        <v>46.763643799471048</v>
      </c>
      <c r="G6" s="113">
        <v>46.389972044145544</v>
      </c>
      <c r="H6" s="113">
        <v>46.211369493359719</v>
      </c>
      <c r="I6" s="113">
        <v>46.160578443530689</v>
      </c>
      <c r="J6" s="113">
        <v>46.384242129571966</v>
      </c>
      <c r="K6" s="113">
        <v>46.278992120629468</v>
      </c>
      <c r="L6" s="113">
        <v>46.407881489879358</v>
      </c>
      <c r="M6" s="113">
        <v>46.102594786294716</v>
      </c>
      <c r="N6" s="113">
        <v>45.903032032768756</v>
      </c>
      <c r="O6" s="113">
        <v>45.791519009975566</v>
      </c>
      <c r="P6" s="113">
        <v>45.641196335793218</v>
      </c>
      <c r="Q6" s="113">
        <v>45.450927952370371</v>
      </c>
      <c r="R6" s="113">
        <v>45.322780049235369</v>
      </c>
    </row>
    <row r="7" spans="2:18">
      <c r="B7" s="114" t="s">
        <v>113</v>
      </c>
      <c r="C7" s="114" t="s">
        <v>435</v>
      </c>
      <c r="D7" s="113">
        <v>34.781283950447076</v>
      </c>
      <c r="E7" s="113">
        <v>36.25661563841043</v>
      </c>
      <c r="F7" s="113">
        <v>36.450409072307885</v>
      </c>
      <c r="G7" s="113">
        <v>36.290370977983052</v>
      </c>
      <c r="H7" s="113">
        <v>36.051080014178709</v>
      </c>
      <c r="I7" s="113">
        <v>35.937829987546735</v>
      </c>
      <c r="J7" s="113">
        <v>35.811603161500202</v>
      </c>
      <c r="K7" s="113">
        <v>35.564480520625175</v>
      </c>
      <c r="L7" s="113">
        <v>35.955256779853862</v>
      </c>
      <c r="M7" s="113">
        <v>36.094261863501302</v>
      </c>
      <c r="N7" s="113">
        <v>36.816598800915983</v>
      </c>
      <c r="O7" s="113">
        <v>36.997689194835637</v>
      </c>
      <c r="P7" s="113">
        <v>36.860197352190561</v>
      </c>
      <c r="Q7" s="113">
        <v>36.776577799882531</v>
      </c>
      <c r="R7" s="113">
        <v>36.825111348191534</v>
      </c>
    </row>
    <row r="8" spans="2:18" ht="12">
      <c r="B8" s="114" t="s">
        <v>114</v>
      </c>
      <c r="C8" s="115" t="s">
        <v>436</v>
      </c>
      <c r="D8" s="113">
        <v>34.2551143018324</v>
      </c>
      <c r="E8" s="113">
        <v>35.590854603101569</v>
      </c>
      <c r="F8" s="113">
        <v>35.738457850234802</v>
      </c>
      <c r="G8" s="113">
        <v>35.60593980614825</v>
      </c>
      <c r="H8" s="113">
        <v>35.431729640628312</v>
      </c>
      <c r="I8" s="113">
        <v>35.334497550108409</v>
      </c>
      <c r="J8" s="113">
        <v>35.278758851748016</v>
      </c>
      <c r="K8" s="113">
        <v>35.041476991433825</v>
      </c>
      <c r="L8" s="113">
        <v>35.447140616841459</v>
      </c>
      <c r="M8" s="113">
        <v>35.53456783285413</v>
      </c>
      <c r="N8" s="113">
        <v>36.175142919765065</v>
      </c>
      <c r="O8" s="113">
        <v>36.348441521039419</v>
      </c>
      <c r="P8" s="113">
        <v>36.223673203759589</v>
      </c>
      <c r="Q8" s="113">
        <v>36.146913692380792</v>
      </c>
      <c r="R8" s="113">
        <v>36.193917544441817</v>
      </c>
    </row>
    <row r="9" spans="2:18" ht="16.5" customHeight="1">
      <c r="B9" s="109" t="s">
        <v>1</v>
      </c>
      <c r="C9" s="109" t="s">
        <v>1</v>
      </c>
      <c r="D9" s="110">
        <v>33.066613335867871</v>
      </c>
      <c r="E9" s="110">
        <v>33.681552313207661</v>
      </c>
      <c r="F9" s="110">
        <v>33.915503286822918</v>
      </c>
      <c r="G9" s="110">
        <v>34.55137484115351</v>
      </c>
      <c r="H9" s="110">
        <v>34.877662177587979</v>
      </c>
      <c r="I9" s="110">
        <v>35.062833027222297</v>
      </c>
      <c r="J9" s="110">
        <v>35.625764949582425</v>
      </c>
      <c r="K9" s="110">
        <v>34.500441530211859</v>
      </c>
      <c r="L9" s="110">
        <v>36.060840469564873</v>
      </c>
      <c r="M9" s="110">
        <v>34.302180350096187</v>
      </c>
      <c r="N9" s="110">
        <v>33.426152823960209</v>
      </c>
      <c r="O9" s="110">
        <v>33.65994629936197</v>
      </c>
      <c r="P9" s="110">
        <v>33.897049177009549</v>
      </c>
      <c r="Q9" s="110">
        <v>34.072110751727365</v>
      </c>
      <c r="R9" s="110">
        <v>34.229905846360992</v>
      </c>
    </row>
    <row r="10" spans="2:18" ht="13.5" customHeight="1">
      <c r="B10" s="109" t="s">
        <v>2</v>
      </c>
      <c r="C10" s="109" t="s">
        <v>2</v>
      </c>
      <c r="D10" s="110">
        <v>49.023960538905783</v>
      </c>
      <c r="E10" s="110">
        <v>49.697589023130483</v>
      </c>
      <c r="F10" s="110">
        <v>49.595738926555043</v>
      </c>
      <c r="G10" s="110">
        <v>49.98091029319199</v>
      </c>
      <c r="H10" s="110">
        <v>48.536724601299184</v>
      </c>
      <c r="I10" s="110">
        <v>48.485464457781731</v>
      </c>
      <c r="J10" s="110">
        <v>48.916644210442442</v>
      </c>
      <c r="K10" s="110">
        <v>49.168786548032905</v>
      </c>
      <c r="L10" s="110">
        <v>48.595203340263325</v>
      </c>
      <c r="M10" s="110">
        <v>48.407679538426734</v>
      </c>
      <c r="N10" s="110">
        <v>47.947105609649441</v>
      </c>
      <c r="O10" s="110">
        <v>47.910224076155288</v>
      </c>
      <c r="P10" s="110">
        <v>48.397458514925432</v>
      </c>
      <c r="Q10" s="110">
        <v>48.271630671730975</v>
      </c>
      <c r="R10" s="110">
        <v>48.168456119712111</v>
      </c>
    </row>
    <row r="11" spans="2:18" ht="13.5" customHeight="1">
      <c r="B11" s="109" t="s">
        <v>3</v>
      </c>
      <c r="C11" s="109" t="s">
        <v>3</v>
      </c>
      <c r="D11" s="110">
        <v>52.159021169159061</v>
      </c>
      <c r="E11" s="110">
        <v>52.986942577886374</v>
      </c>
      <c r="F11" s="110">
        <v>52.544217923395294</v>
      </c>
      <c r="G11" s="110">
        <v>51.305945255842303</v>
      </c>
      <c r="H11" s="110">
        <v>50.754525268260927</v>
      </c>
      <c r="I11" s="110">
        <v>51.348365352207615</v>
      </c>
      <c r="J11" s="110">
        <v>51.379433933575172</v>
      </c>
      <c r="K11" s="110">
        <v>50.178694764067068</v>
      </c>
      <c r="L11" s="110">
        <v>50.590233987991404</v>
      </c>
      <c r="M11" s="110">
        <v>50.290533943760629</v>
      </c>
      <c r="N11" s="110">
        <v>50.142891500278033</v>
      </c>
      <c r="O11" s="110">
        <v>50.051001882643277</v>
      </c>
      <c r="P11" s="110">
        <v>50.149284195081044</v>
      </c>
      <c r="Q11" s="110">
        <v>50.042537041974619</v>
      </c>
      <c r="R11" s="110">
        <v>49.991896913914502</v>
      </c>
    </row>
    <row r="12" spans="2:18" ht="13.5" customHeight="1">
      <c r="B12" s="109" t="s">
        <v>4</v>
      </c>
      <c r="C12" s="109" t="s">
        <v>4</v>
      </c>
      <c r="D12" s="110">
        <v>38.401686513963163</v>
      </c>
      <c r="E12" s="110">
        <v>38.466035167883035</v>
      </c>
      <c r="F12" s="110">
        <v>38.545379262498635</v>
      </c>
      <c r="G12" s="110">
        <v>39.956572437967267</v>
      </c>
      <c r="H12" s="110">
        <v>40.300068870693423</v>
      </c>
      <c r="I12" s="110">
        <v>40.34296269201608</v>
      </c>
      <c r="J12" s="110">
        <v>41.141948970225464</v>
      </c>
      <c r="K12" s="110">
        <v>41.494699469254499</v>
      </c>
      <c r="L12" s="110">
        <v>41.947702962259143</v>
      </c>
      <c r="M12" s="110">
        <v>40.584174607671827</v>
      </c>
      <c r="N12" s="110">
        <v>41.119320824375102</v>
      </c>
      <c r="O12" s="110">
        <v>41.425650879784236</v>
      </c>
      <c r="P12" s="110">
        <v>41.696706668495196</v>
      </c>
      <c r="Q12" s="110">
        <v>41.829972341323504</v>
      </c>
      <c r="R12" s="110">
        <v>41.846798315687167</v>
      </c>
    </row>
    <row r="13" spans="2:18" ht="13.5" customHeight="1">
      <c r="B13" s="109" t="s">
        <v>82</v>
      </c>
      <c r="C13" s="109" t="s">
        <v>82</v>
      </c>
      <c r="D13" s="110">
        <v>36.445377200292171</v>
      </c>
      <c r="E13" s="110">
        <v>37.03139761044735</v>
      </c>
      <c r="F13" s="110">
        <v>40.203210519672751</v>
      </c>
      <c r="G13" s="110">
        <v>39.664948165378725</v>
      </c>
      <c r="H13" s="110">
        <v>37.709793811709893</v>
      </c>
      <c r="I13" s="110">
        <v>38.701484599824056</v>
      </c>
      <c r="J13" s="110">
        <v>39.526702313298436</v>
      </c>
      <c r="K13" s="110">
        <v>41.172696313113867</v>
      </c>
      <c r="L13" s="110">
        <v>40.901217329552267</v>
      </c>
      <c r="M13" s="110">
        <v>42.656235067613352</v>
      </c>
      <c r="N13" s="110">
        <v>43.505082127898866</v>
      </c>
      <c r="O13" s="110">
        <v>43.533071335946161</v>
      </c>
      <c r="P13" s="110">
        <v>43.753382985841746</v>
      </c>
      <c r="Q13" s="110">
        <v>43.717696320745596</v>
      </c>
      <c r="R13" s="110">
        <v>43.258075103078916</v>
      </c>
    </row>
    <row r="14" spans="2:18" ht="13.5" customHeight="1">
      <c r="B14" s="109" t="s">
        <v>5</v>
      </c>
      <c r="C14" s="109" t="s">
        <v>5</v>
      </c>
      <c r="D14" s="110">
        <v>40.777986907030531</v>
      </c>
      <c r="E14" s="110">
        <v>41.366284872759103</v>
      </c>
      <c r="F14" s="110">
        <v>40.546568775217075</v>
      </c>
      <c r="G14" s="110">
        <v>41.29031184045931</v>
      </c>
      <c r="H14" s="110">
        <v>40.46279732650833</v>
      </c>
      <c r="I14" s="110">
        <v>40.481491634386622</v>
      </c>
      <c r="J14" s="110">
        <v>41.515805507365059</v>
      </c>
      <c r="K14" s="110">
        <v>41.36780725441718</v>
      </c>
      <c r="L14" s="110">
        <v>41.033234333510755</v>
      </c>
      <c r="M14" s="110">
        <v>39.558848440183901</v>
      </c>
      <c r="N14" s="110">
        <v>39.678704544152417</v>
      </c>
      <c r="O14" s="110">
        <v>39.959533636144336</v>
      </c>
      <c r="P14" s="110">
        <v>39.676811719526498</v>
      </c>
      <c r="Q14" s="110">
        <v>39.46496987577455</v>
      </c>
      <c r="R14" s="110">
        <v>39.325646566720266</v>
      </c>
    </row>
    <row r="15" spans="2:18" ht="13.5" customHeight="1">
      <c r="B15" s="109" t="s">
        <v>6</v>
      </c>
      <c r="C15" s="109" t="s">
        <v>6</v>
      </c>
      <c r="D15" s="110">
        <v>54.464480776273582</v>
      </c>
      <c r="E15" s="110">
        <v>54.584731019750976</v>
      </c>
      <c r="F15" s="110">
        <v>56.362140457760965</v>
      </c>
      <c r="G15" s="110">
        <v>53.198065564174435</v>
      </c>
      <c r="H15" s="110">
        <v>52.372629588354549</v>
      </c>
      <c r="I15" s="110">
        <v>52.335792718517439</v>
      </c>
      <c r="J15" s="110">
        <v>51.308760648200533</v>
      </c>
      <c r="K15" s="110">
        <v>53.580780676105086</v>
      </c>
      <c r="L15" s="110">
        <v>53.15417797602209</v>
      </c>
      <c r="M15" s="110">
        <v>51.683444472670004</v>
      </c>
      <c r="N15" s="110">
        <v>50.205151936599222</v>
      </c>
      <c r="O15" s="110">
        <v>50.095603527953493</v>
      </c>
      <c r="P15" s="110">
        <v>49.729336823678914</v>
      </c>
      <c r="Q15" s="110">
        <v>49.474562619356284</v>
      </c>
      <c r="R15" s="110">
        <v>49.474562619356185</v>
      </c>
    </row>
    <row r="16" spans="2:18" ht="13.5" customHeight="1">
      <c r="B16" s="109" t="s">
        <v>7</v>
      </c>
      <c r="C16" s="109" t="s">
        <v>7</v>
      </c>
      <c r="D16" s="110">
        <v>38.958412296021194</v>
      </c>
      <c r="E16" s="110">
        <v>38.604727250806157</v>
      </c>
      <c r="F16" s="110">
        <v>38.47183866106883</v>
      </c>
      <c r="G16" s="110">
        <v>39.668579304234278</v>
      </c>
      <c r="H16" s="110">
        <v>38.985233654743681</v>
      </c>
      <c r="I16" s="110">
        <v>38.506455919639606</v>
      </c>
      <c r="J16" s="110">
        <v>38.91040937837947</v>
      </c>
      <c r="K16" s="110">
        <v>39.985489838740328</v>
      </c>
      <c r="L16" s="110">
        <v>40.725010136197703</v>
      </c>
      <c r="M16" s="110">
        <v>41.24056913175815</v>
      </c>
      <c r="N16" s="110">
        <v>40.672178318263789</v>
      </c>
      <c r="O16" s="110">
        <v>40.851200297120094</v>
      </c>
      <c r="P16" s="110">
        <v>41.333763343182817</v>
      </c>
      <c r="Q16" s="110">
        <v>41.669606947644802</v>
      </c>
      <c r="R16" s="110">
        <v>41.904462766564585</v>
      </c>
    </row>
    <row r="17" spans="2:18" ht="13.5" customHeight="1">
      <c r="B17" s="109" t="s">
        <v>8</v>
      </c>
      <c r="C17" s="109" t="s">
        <v>8</v>
      </c>
      <c r="D17" s="110">
        <v>53.280739366385291</v>
      </c>
      <c r="E17" s="110">
        <v>54.298383426079553</v>
      </c>
      <c r="F17" s="110">
        <v>54.289332373113183</v>
      </c>
      <c r="G17" s="110">
        <v>54.086146131466286</v>
      </c>
      <c r="H17" s="110">
        <v>53.949558197482503</v>
      </c>
      <c r="I17" s="110">
        <v>52.980322667597576</v>
      </c>
      <c r="J17" s="110">
        <v>52.570801994277581</v>
      </c>
      <c r="K17" s="110">
        <v>52.278870623123154</v>
      </c>
      <c r="L17" s="110">
        <v>51.516588480363104</v>
      </c>
      <c r="M17" s="110">
        <v>52.163657576903653</v>
      </c>
      <c r="N17" s="110">
        <v>51.872685126208019</v>
      </c>
      <c r="O17" s="110">
        <v>51.743188483779079</v>
      </c>
      <c r="P17" s="110">
        <v>51.712913008919351</v>
      </c>
      <c r="Q17" s="110">
        <v>51.625630425717048</v>
      </c>
      <c r="R17" s="110">
        <v>51.598985035867017</v>
      </c>
    </row>
    <row r="18" spans="2:18" ht="13.5" customHeight="1">
      <c r="B18" s="109" t="s">
        <v>9</v>
      </c>
      <c r="C18" s="109" t="s">
        <v>9</v>
      </c>
      <c r="D18" s="110">
        <v>52.126288536406484</v>
      </c>
      <c r="E18" s="110">
        <v>53.143720281939878</v>
      </c>
      <c r="F18" s="110">
        <v>53.308943070521664</v>
      </c>
      <c r="G18" s="110">
        <v>53.172397417795956</v>
      </c>
      <c r="H18" s="110">
        <v>53.048592986349483</v>
      </c>
      <c r="I18" s="110">
        <v>53.545033566337374</v>
      </c>
      <c r="J18" s="110">
        <v>53.355595932139131</v>
      </c>
      <c r="K18" s="110">
        <v>52.287155378061115</v>
      </c>
      <c r="L18" s="110">
        <v>52.577143204536966</v>
      </c>
      <c r="M18" s="110">
        <v>51.724871779648772</v>
      </c>
      <c r="N18" s="110">
        <v>51.314081806705971</v>
      </c>
      <c r="O18" s="110">
        <v>50.608391598906643</v>
      </c>
      <c r="P18" s="110">
        <v>50.607102832497787</v>
      </c>
      <c r="Q18" s="110">
        <v>50.544244067059296</v>
      </c>
      <c r="R18" s="110">
        <v>50.492739747328017</v>
      </c>
    </row>
    <row r="19" spans="2:18" ht="13.5" customHeight="1">
      <c r="B19" s="109" t="s">
        <v>10</v>
      </c>
      <c r="C19" s="109" t="s">
        <v>10</v>
      </c>
      <c r="D19" s="110">
        <v>44.927312398235536</v>
      </c>
      <c r="E19" s="110">
        <v>44.984366941149268</v>
      </c>
      <c r="F19" s="110">
        <v>44.882576184571448</v>
      </c>
      <c r="G19" s="110">
        <v>45.101646299955725</v>
      </c>
      <c r="H19" s="110">
        <v>45.51407772255434</v>
      </c>
      <c r="I19" s="110">
        <v>45.51123911899019</v>
      </c>
      <c r="J19" s="110">
        <v>46.238590677759767</v>
      </c>
      <c r="K19" s="110">
        <v>46.462262657088978</v>
      </c>
      <c r="L19" s="110">
        <v>46.528792360047042</v>
      </c>
      <c r="M19" s="110">
        <v>46.316196837846512</v>
      </c>
      <c r="N19" s="110">
        <v>46.434139009028563</v>
      </c>
      <c r="O19" s="110">
        <v>46.632485611441709</v>
      </c>
      <c r="P19" s="110">
        <v>46.385359631265857</v>
      </c>
      <c r="Q19" s="110">
        <v>46.503356593385107</v>
      </c>
      <c r="R19" s="110">
        <v>46.503356593385305</v>
      </c>
    </row>
    <row r="20" spans="2:18" ht="13.5" customHeight="1">
      <c r="B20" s="109" t="s">
        <v>11</v>
      </c>
      <c r="C20" s="109" t="s">
        <v>11</v>
      </c>
      <c r="D20" s="110">
        <v>46.950724299189446</v>
      </c>
      <c r="E20" s="110">
        <v>48.301933012649208</v>
      </c>
      <c r="F20" s="110">
        <v>46.558593507716424</v>
      </c>
      <c r="G20" s="110">
        <v>48.217023451252054</v>
      </c>
      <c r="H20" s="110">
        <v>50.327427584267404</v>
      </c>
      <c r="I20" s="110">
        <v>49.338421242774565</v>
      </c>
      <c r="J20" s="110">
        <v>49.2585977621615</v>
      </c>
      <c r="K20" s="110">
        <v>48.003685671135635</v>
      </c>
      <c r="L20" s="110">
        <v>50.180908158957969</v>
      </c>
      <c r="M20" s="110">
        <v>48.782511409126364</v>
      </c>
      <c r="N20" s="110">
        <v>48.121408096598216</v>
      </c>
      <c r="O20" s="110">
        <v>48.063934365636619</v>
      </c>
      <c r="P20" s="110">
        <v>47.789784534933482</v>
      </c>
      <c r="Q20" s="110">
        <v>47.17674204653791</v>
      </c>
      <c r="R20" s="110">
        <v>46.757120396162975</v>
      </c>
    </row>
    <row r="21" spans="2:18" ht="13.5" customHeight="1">
      <c r="B21" s="109" t="s">
        <v>83</v>
      </c>
      <c r="C21" s="109" t="s">
        <v>83</v>
      </c>
      <c r="D21" s="110">
        <v>21.436895275154338</v>
      </c>
      <c r="E21" s="110">
        <v>21.042836029944443</v>
      </c>
      <c r="F21" s="110">
        <v>20.844957385968225</v>
      </c>
      <c r="G21" s="110">
        <v>18.629828636766263</v>
      </c>
      <c r="H21" s="110">
        <v>22.640278572307718</v>
      </c>
      <c r="I21" s="110">
        <v>22.854980302374024</v>
      </c>
      <c r="J21" s="110">
        <v>20.744402293435659</v>
      </c>
      <c r="K21" s="110">
        <v>20.37058253002855</v>
      </c>
      <c r="L21" s="110">
        <v>20.579044507532355</v>
      </c>
      <c r="M21" s="110">
        <v>21.162652430232971</v>
      </c>
      <c r="N21" s="110">
        <v>21.412198852707849</v>
      </c>
      <c r="O21" s="110">
        <v>21.365468356379044</v>
      </c>
      <c r="P21" s="110">
        <v>21.347562112374259</v>
      </c>
      <c r="Q21" s="110">
        <v>21.446725394996307</v>
      </c>
      <c r="R21" s="110">
        <v>21.44672539499631</v>
      </c>
    </row>
    <row r="22" spans="2:18" ht="13.5" customHeight="1">
      <c r="B22" s="109" t="s">
        <v>58</v>
      </c>
      <c r="C22" s="109" t="s">
        <v>58</v>
      </c>
      <c r="D22" s="110">
        <v>45.107500104326945</v>
      </c>
      <c r="E22" s="110">
        <v>44.71861476256074</v>
      </c>
      <c r="F22" s="110">
        <v>46.122385398493073</v>
      </c>
      <c r="G22" s="110">
        <v>43.078255255213669</v>
      </c>
      <c r="H22" s="110">
        <v>58.986583101650602</v>
      </c>
      <c r="I22" s="110">
        <v>45.364216477242834</v>
      </c>
      <c r="J22" s="110">
        <v>44.749902275366928</v>
      </c>
      <c r="K22" s="110">
        <v>41.798002248889091</v>
      </c>
      <c r="L22" s="110">
        <v>41.875707006122539</v>
      </c>
      <c r="M22" s="110">
        <v>41.310063447135455</v>
      </c>
      <c r="N22" s="110">
        <v>41.127696150776302</v>
      </c>
      <c r="O22" s="110">
        <v>41.592778482813621</v>
      </c>
      <c r="P22" s="110">
        <v>41.527509747687681</v>
      </c>
      <c r="Q22" s="110">
        <v>41.390893297982103</v>
      </c>
      <c r="R22" s="110">
        <v>41.105267849529547</v>
      </c>
    </row>
    <row r="23" spans="2:18" ht="13.5" customHeight="1">
      <c r="B23" s="109" t="s">
        <v>12</v>
      </c>
      <c r="C23" s="109" t="s">
        <v>12</v>
      </c>
      <c r="D23" s="110">
        <v>34.0198161959513</v>
      </c>
      <c r="E23" s="110">
        <v>34.168640718796503</v>
      </c>
      <c r="F23" s="110">
        <v>33.938050827459548</v>
      </c>
      <c r="G23" s="110">
        <v>27.005757207925392</v>
      </c>
      <c r="H23" s="110">
        <v>27.293285146153789</v>
      </c>
      <c r="I23" s="110">
        <v>25.907249305380148</v>
      </c>
      <c r="J23" s="110">
        <v>25.482637206249503</v>
      </c>
      <c r="K23" s="110">
        <v>24.719640978893487</v>
      </c>
      <c r="L23" s="110">
        <v>22.669516639892294</v>
      </c>
      <c r="M23" s="110">
        <v>19.853243597057819</v>
      </c>
      <c r="N23" s="110">
        <v>19.901805115568173</v>
      </c>
      <c r="O23" s="110">
        <v>19.703281719096829</v>
      </c>
      <c r="P23" s="110">
        <v>19.620579476063956</v>
      </c>
      <c r="Q23" s="110">
        <v>19.528797664031273</v>
      </c>
      <c r="R23" s="110">
        <v>19.087717696424946</v>
      </c>
    </row>
    <row r="24" spans="2:18" ht="13.5" customHeight="1">
      <c r="B24" s="109" t="s">
        <v>13</v>
      </c>
      <c r="C24" s="109" t="s">
        <v>13</v>
      </c>
      <c r="D24" s="110">
        <v>35.955812057716145</v>
      </c>
      <c r="E24" s="110">
        <v>36.232351715509331</v>
      </c>
      <c r="F24" s="110">
        <v>36.472592216621727</v>
      </c>
      <c r="G24" s="110">
        <v>36.775133645851945</v>
      </c>
      <c r="H24" s="110">
        <v>36.500451696163104</v>
      </c>
      <c r="I24" s="110">
        <v>37.495316854501148</v>
      </c>
      <c r="J24" s="110">
        <v>35.846818621406683</v>
      </c>
      <c r="K24" s="110">
        <v>35.02436509583989</v>
      </c>
      <c r="L24" s="110">
        <v>34.746670397705522</v>
      </c>
      <c r="M24" s="110">
        <v>35.800529941556277</v>
      </c>
      <c r="N24" s="110">
        <v>35.311506080481244</v>
      </c>
      <c r="O24" s="110">
        <v>34.984397603774838</v>
      </c>
      <c r="P24" s="110">
        <v>34.996028607908883</v>
      </c>
      <c r="Q24" s="110">
        <v>35.007733292322001</v>
      </c>
      <c r="R24" s="110">
        <v>35.012453237882333</v>
      </c>
    </row>
    <row r="25" spans="2:18" ht="13.5" customHeight="1">
      <c r="B25" s="109" t="s">
        <v>14</v>
      </c>
      <c r="C25" s="109" t="s">
        <v>14</v>
      </c>
      <c r="D25" s="110">
        <v>47.644669463258715</v>
      </c>
      <c r="E25" s="110">
        <v>48.097287242288019</v>
      </c>
      <c r="F25" s="110">
        <v>47.901076928559924</v>
      </c>
      <c r="G25" s="110">
        <v>47.764920515538961</v>
      </c>
      <c r="H25" s="110">
        <v>46.674493907548531</v>
      </c>
      <c r="I25" s="110">
        <v>46.344019583172333</v>
      </c>
      <c r="J25" s="110">
        <v>46.203415509216143</v>
      </c>
      <c r="K25" s="110">
        <v>47.075896371853467</v>
      </c>
      <c r="L25" s="110">
        <v>47.793738779785599</v>
      </c>
      <c r="M25" s="110">
        <v>47.47428298762317</v>
      </c>
      <c r="N25" s="110">
        <v>47.453363687694036</v>
      </c>
      <c r="O25" s="110">
        <v>47.607155880323191</v>
      </c>
      <c r="P25" s="110">
        <v>47.567376948818037</v>
      </c>
      <c r="Q25" s="110">
        <v>47.430538471884191</v>
      </c>
      <c r="R25" s="110">
        <v>47.06846199897987</v>
      </c>
    </row>
    <row r="26" spans="2:18" ht="13.5" customHeight="1">
      <c r="B26" s="109" t="s">
        <v>15</v>
      </c>
      <c r="C26" s="109" t="s">
        <v>15</v>
      </c>
      <c r="D26" s="110">
        <v>30.441532720528585</v>
      </c>
      <c r="E26" s="110">
        <v>31.166819932982193</v>
      </c>
      <c r="F26" s="110">
        <v>32.772910988219031</v>
      </c>
      <c r="G26" s="110">
        <v>33.617442670263472</v>
      </c>
      <c r="H26" s="110">
        <v>33.629666587430556</v>
      </c>
      <c r="I26" s="110">
        <v>33.587266057102774</v>
      </c>
      <c r="J26" s="110">
        <v>34.294438443293437</v>
      </c>
      <c r="K26" s="110">
        <v>34.196962360208936</v>
      </c>
      <c r="L26" s="110">
        <v>34.754357648043538</v>
      </c>
      <c r="M26" s="110">
        <v>34.539048589571891</v>
      </c>
      <c r="N26" s="110">
        <v>34.454494031895692</v>
      </c>
      <c r="O26" s="110">
        <v>34.553831894284649</v>
      </c>
      <c r="P26" s="110">
        <v>34.574062191994969</v>
      </c>
      <c r="Q26" s="110">
        <v>34.554761161905958</v>
      </c>
      <c r="R26" s="110">
        <v>34.540159115956662</v>
      </c>
    </row>
    <row r="27" spans="2:18" ht="13.5" customHeight="1">
      <c r="B27" s="109" t="s">
        <v>16</v>
      </c>
      <c r="C27" s="109" t="s">
        <v>16</v>
      </c>
      <c r="D27" s="110">
        <v>21.156521027228937</v>
      </c>
      <c r="E27" s="110">
        <v>20.523701322584358</v>
      </c>
      <c r="F27" s="110">
        <v>20.15466793437194</v>
      </c>
      <c r="G27" s="110">
        <v>20.259762786995868</v>
      </c>
      <c r="H27" s="110">
        <v>21.133519717257716</v>
      </c>
      <c r="I27" s="110">
        <v>21.825972165469672</v>
      </c>
      <c r="J27" s="110">
        <v>22.945932883733715</v>
      </c>
      <c r="K27" s="110">
        <v>22.92275699948766</v>
      </c>
      <c r="L27" s="110">
        <v>22.951837630597566</v>
      </c>
      <c r="M27" s="110">
        <v>23.593572690240183</v>
      </c>
      <c r="N27" s="110">
        <v>23.198243908080418</v>
      </c>
      <c r="O27" s="110">
        <v>23.231993468743283</v>
      </c>
      <c r="P27" s="110">
        <v>23.236785249412126</v>
      </c>
      <c r="Q27" s="110">
        <v>23.226795169691648</v>
      </c>
      <c r="R27" s="110">
        <v>23.236364067541611</v>
      </c>
    </row>
    <row r="28" spans="2:18" ht="13.5" customHeight="1">
      <c r="B28" s="109" t="s">
        <v>84</v>
      </c>
      <c r="C28" s="109" t="s">
        <v>84</v>
      </c>
      <c r="D28" s="110">
        <v>37.083028213115135</v>
      </c>
      <c r="E28" s="110">
        <v>36.487833463986114</v>
      </c>
      <c r="F28" s="110">
        <v>36.134156018068339</v>
      </c>
      <c r="G28" s="110">
        <v>35.888980444103012</v>
      </c>
      <c r="H28" s="110">
        <v>35.745648926709535</v>
      </c>
      <c r="I28" s="110">
        <v>35.696140816910571</v>
      </c>
      <c r="J28" s="110">
        <v>37.343704570274561</v>
      </c>
      <c r="K28" s="110">
        <v>37.521378691708982</v>
      </c>
      <c r="L28" s="110">
        <v>38.591751545885103</v>
      </c>
      <c r="M28" s="110">
        <v>38.521652371210827</v>
      </c>
      <c r="N28" s="110">
        <v>38.144728858069065</v>
      </c>
      <c r="O28" s="110">
        <v>39.076041149495524</v>
      </c>
      <c r="P28" s="110">
        <v>38.822401076877696</v>
      </c>
      <c r="Q28" s="110">
        <v>38.077989667425328</v>
      </c>
      <c r="R28" s="110">
        <v>37.682883644901921</v>
      </c>
    </row>
    <row r="29" spans="2:18" ht="13.5" customHeight="1">
      <c r="B29" s="109" t="s">
        <v>59</v>
      </c>
      <c r="C29" s="109" t="s">
        <v>59</v>
      </c>
      <c r="D29" s="110">
        <v>32.0097120174336</v>
      </c>
      <c r="E29" s="110">
        <v>32.021230876171813</v>
      </c>
      <c r="F29" s="110">
        <v>33.350919732212908</v>
      </c>
      <c r="G29" s="110">
        <v>34.191084917406819</v>
      </c>
      <c r="H29" s="110">
        <v>33.557298938799022</v>
      </c>
      <c r="I29" s="110">
        <v>32.855997331838402</v>
      </c>
      <c r="J29" s="110">
        <v>33.766898947044474</v>
      </c>
      <c r="K29" s="110">
        <v>34.107513839774143</v>
      </c>
      <c r="L29" s="110">
        <v>35.319039356464479</v>
      </c>
      <c r="M29" s="110">
        <v>36.422288734135257</v>
      </c>
      <c r="N29" s="110">
        <v>36.745753918601523</v>
      </c>
      <c r="O29" s="110">
        <v>36.293761726624005</v>
      </c>
      <c r="P29" s="110">
        <v>35.368232035496796</v>
      </c>
      <c r="Q29" s="110">
        <v>35.394817547062743</v>
      </c>
      <c r="R29" s="110">
        <v>34.940935693695145</v>
      </c>
    </row>
    <row r="30" spans="2:18" ht="13.5" customHeight="1">
      <c r="B30" s="109" t="s">
        <v>17</v>
      </c>
      <c r="C30" s="109" t="s">
        <v>17</v>
      </c>
      <c r="D30" s="110">
        <v>44.633785287936874</v>
      </c>
      <c r="E30" s="110">
        <v>44.427789546124153</v>
      </c>
      <c r="F30" s="110">
        <v>43.599922929327803</v>
      </c>
      <c r="G30" s="110">
        <v>43.331406280910464</v>
      </c>
      <c r="H30" s="110">
        <v>42.959545958240994</v>
      </c>
      <c r="I30" s="110">
        <v>43.584273677577649</v>
      </c>
      <c r="J30" s="110">
        <v>45.366683818154272</v>
      </c>
      <c r="K30" s="110">
        <v>44.682948026021627</v>
      </c>
      <c r="L30" s="110">
        <v>43.706094195781304</v>
      </c>
      <c r="M30" s="110">
        <v>42.788392057509498</v>
      </c>
      <c r="N30" s="110">
        <v>42.501310544586552</v>
      </c>
      <c r="O30" s="110">
        <v>42.352546368306534</v>
      </c>
      <c r="P30" s="110">
        <v>42.258935598290044</v>
      </c>
      <c r="Q30" s="110">
        <v>42.277423961311889</v>
      </c>
      <c r="R30" s="110">
        <v>42.298214116117023</v>
      </c>
    </row>
    <row r="31" spans="2:18" ht="13.5" customHeight="1">
      <c r="B31" s="109" t="s">
        <v>60</v>
      </c>
      <c r="C31" s="109" t="s">
        <v>60</v>
      </c>
      <c r="D31" s="110">
        <v>38.18066769321851</v>
      </c>
      <c r="E31" s="110">
        <v>38.032084457560693</v>
      </c>
      <c r="F31" s="110">
        <v>38.234037469333863</v>
      </c>
      <c r="G31" s="110">
        <v>37.158225056043435</v>
      </c>
      <c r="H31" s="110">
        <v>36.907995943801872</v>
      </c>
      <c r="I31" s="110">
        <v>37.170754858813176</v>
      </c>
      <c r="J31" s="110">
        <v>37.145911380336486</v>
      </c>
      <c r="K31" s="110">
        <v>35.979793569111095</v>
      </c>
      <c r="L31" s="110">
        <v>35.809468716293857</v>
      </c>
      <c r="M31" s="110">
        <v>35.571252485001793</v>
      </c>
      <c r="N31" s="110">
        <v>35.254844589119614</v>
      </c>
      <c r="O31" s="110">
        <v>34.952111472018515</v>
      </c>
      <c r="P31" s="110">
        <v>34.758816122984918</v>
      </c>
      <c r="Q31" s="110">
        <v>34.615929821896238</v>
      </c>
      <c r="R31" s="110">
        <v>34.592986802286859</v>
      </c>
    </row>
    <row r="32" spans="2:18" ht="13.5" customHeight="1">
      <c r="B32" s="109" t="s">
        <v>296</v>
      </c>
      <c r="C32" s="109" t="s">
        <v>18</v>
      </c>
      <c r="D32" s="110">
        <v>42.024087012187465</v>
      </c>
      <c r="E32" s="110">
        <v>42.76711942985451</v>
      </c>
      <c r="F32" s="110">
        <v>42.774286735362438</v>
      </c>
      <c r="G32" s="110">
        <v>41.778066341259809</v>
      </c>
      <c r="H32" s="110">
        <v>42.807307820994808</v>
      </c>
      <c r="I32" s="110">
        <v>42.916712953805884</v>
      </c>
      <c r="J32" s="110">
        <v>42.865965449032089</v>
      </c>
      <c r="K32" s="110">
        <v>43.582660459624499</v>
      </c>
      <c r="L32" s="110">
        <v>41.071904542626314</v>
      </c>
      <c r="M32" s="110">
        <v>42.054292862476082</v>
      </c>
      <c r="N32" s="110">
        <v>42.445699908014909</v>
      </c>
      <c r="O32" s="110">
        <v>42.756316164306483</v>
      </c>
      <c r="P32" s="110">
        <v>42.672556471999023</v>
      </c>
      <c r="Q32" s="110">
        <v>42.646878245149345</v>
      </c>
      <c r="R32" s="110">
        <v>42.703715139443396</v>
      </c>
    </row>
    <row r="33" spans="2:18" ht="13.5" customHeight="1">
      <c r="B33" s="109" t="s">
        <v>19</v>
      </c>
      <c r="C33" s="109" t="s">
        <v>19</v>
      </c>
      <c r="D33" s="110">
        <v>37.57334383031931</v>
      </c>
      <c r="E33" s="110">
        <v>37.323875741979606</v>
      </c>
      <c r="F33" s="110">
        <v>37.236343408429541</v>
      </c>
      <c r="G33" s="110">
        <v>37.566316291453894</v>
      </c>
      <c r="H33" s="110">
        <v>37.472499053630123</v>
      </c>
      <c r="I33" s="110">
        <v>36.872728921250669</v>
      </c>
      <c r="J33" s="110">
        <v>37.279044674469333</v>
      </c>
      <c r="K33" s="110">
        <v>36.508615288220554</v>
      </c>
      <c r="L33" s="110">
        <v>37.202465479329312</v>
      </c>
      <c r="M33" s="110">
        <v>36.245234636832983</v>
      </c>
      <c r="N33" s="110">
        <v>35.739554872290668</v>
      </c>
      <c r="O33" s="110">
        <v>36.038758162539523</v>
      </c>
      <c r="P33" s="110">
        <v>36.006098902658366</v>
      </c>
      <c r="Q33" s="110">
        <v>36.002020334585239</v>
      </c>
      <c r="R33" s="110">
        <v>35.987362026389405</v>
      </c>
    </row>
    <row r="34" spans="2:18" ht="13.5" customHeight="1">
      <c r="B34" s="109" t="s">
        <v>20</v>
      </c>
      <c r="C34" s="109" t="s">
        <v>20</v>
      </c>
      <c r="D34" s="110">
        <v>56.435124473145379</v>
      </c>
      <c r="E34" s="110">
        <v>54.393069343037169</v>
      </c>
      <c r="F34" s="110">
        <v>54.150198005994618</v>
      </c>
      <c r="G34" s="110">
        <v>54.520167345511396</v>
      </c>
      <c r="H34" s="110">
        <v>54.755066575257217</v>
      </c>
      <c r="I34" s="110">
        <v>54.639189022699043</v>
      </c>
      <c r="J34" s="110">
        <v>55.809589465094689</v>
      </c>
      <c r="K34" s="110">
        <v>56.84391909292701</v>
      </c>
      <c r="L34" s="110">
        <v>50.84973272855644</v>
      </c>
      <c r="M34" s="110">
        <v>44.898873092253751</v>
      </c>
      <c r="N34" s="110">
        <v>50.352448612265242</v>
      </c>
      <c r="O34" s="110">
        <v>52.298595972822802</v>
      </c>
      <c r="P34" s="110">
        <v>53.458428172316196</v>
      </c>
      <c r="Q34" s="110">
        <v>53.807974545185353</v>
      </c>
      <c r="R34" s="110">
        <v>53.88450189823368</v>
      </c>
    </row>
    <row r="35" spans="2:18" ht="13.5" customHeight="1">
      <c r="B35" s="109" t="s">
        <v>21</v>
      </c>
      <c r="C35" s="109" t="s">
        <v>21</v>
      </c>
      <c r="D35" s="110">
        <v>42.709077955692251</v>
      </c>
      <c r="E35" s="110">
        <v>44.816956542905459</v>
      </c>
      <c r="F35" s="110">
        <v>44.37915687442684</v>
      </c>
      <c r="G35" s="110">
        <v>43.798864524141798</v>
      </c>
      <c r="H35" s="110">
        <v>42.901689529400535</v>
      </c>
      <c r="I35" s="110">
        <v>42.412028042262428</v>
      </c>
      <c r="J35" s="110">
        <v>42.891436519691339</v>
      </c>
      <c r="K35" s="110">
        <v>42.524307672500534</v>
      </c>
      <c r="L35" s="110">
        <v>43.274245380523332</v>
      </c>
      <c r="M35" s="110">
        <v>44.03204274162416</v>
      </c>
      <c r="N35" s="110">
        <v>43.512018246041364</v>
      </c>
      <c r="O35" s="110">
        <v>43.3611489490292</v>
      </c>
      <c r="P35" s="110">
        <v>43.081293689060644</v>
      </c>
      <c r="Q35" s="110">
        <v>42.67207664696901</v>
      </c>
      <c r="R35" s="110">
        <v>42.179245289882687</v>
      </c>
    </row>
    <row r="36" spans="2:18">
      <c r="B36" s="109" t="s">
        <v>85</v>
      </c>
      <c r="C36" s="109" t="s">
        <v>85</v>
      </c>
      <c r="D36" s="110">
        <v>17.162974458792991</v>
      </c>
      <c r="E36" s="110">
        <v>16.875828833328484</v>
      </c>
      <c r="F36" s="110">
        <v>17.175341469423504</v>
      </c>
      <c r="G36" s="110">
        <v>17.300070152879655</v>
      </c>
      <c r="H36" s="110">
        <v>18.854133611384245</v>
      </c>
      <c r="I36" s="110">
        <v>18.885976645311796</v>
      </c>
      <c r="J36" s="110">
        <v>17.617254777373766</v>
      </c>
      <c r="K36" s="110">
        <v>17.985666782651023</v>
      </c>
      <c r="L36" s="110">
        <v>17.582303548291002</v>
      </c>
      <c r="M36" s="110">
        <v>18.980362657176773</v>
      </c>
      <c r="N36" s="110">
        <v>18.408687645768769</v>
      </c>
      <c r="O36" s="110">
        <v>17.96177712578956</v>
      </c>
      <c r="P36" s="110">
        <v>17.547749463651368</v>
      </c>
      <c r="Q36" s="110">
        <v>17.366561573880023</v>
      </c>
      <c r="R36" s="110">
        <v>17.237412503107095</v>
      </c>
    </row>
    <row r="37" spans="2:18">
      <c r="B37" s="109" t="s">
        <v>22</v>
      </c>
      <c r="C37" s="109" t="s">
        <v>22</v>
      </c>
      <c r="D37" s="110">
        <v>36.793755555495153</v>
      </c>
      <c r="E37" s="110">
        <v>39.619899340082497</v>
      </c>
      <c r="F37" s="110">
        <v>40.197430699962503</v>
      </c>
      <c r="G37" s="110">
        <v>43.091179877544263</v>
      </c>
      <c r="H37" s="110">
        <v>40.076741331128972</v>
      </c>
      <c r="I37" s="110">
        <v>40.371648212478625</v>
      </c>
      <c r="J37" s="110">
        <v>40.722901274220369</v>
      </c>
      <c r="K37" s="110">
        <v>41.338970506014341</v>
      </c>
      <c r="L37" s="110">
        <v>41.624852275234446</v>
      </c>
      <c r="M37" s="110">
        <v>42.392361827559796</v>
      </c>
      <c r="N37" s="110">
        <v>41.934048434806733</v>
      </c>
      <c r="O37" s="110">
        <v>42.637661247879151</v>
      </c>
      <c r="P37" s="110">
        <v>40.891696688978044</v>
      </c>
      <c r="Q37" s="110">
        <v>40.66608932412143</v>
      </c>
      <c r="R37" s="110">
        <v>40.31210368967492</v>
      </c>
    </row>
    <row r="38" spans="2:18">
      <c r="B38" s="109" t="s">
        <v>23</v>
      </c>
      <c r="C38" s="109" t="s">
        <v>23</v>
      </c>
      <c r="D38" s="110">
        <v>45.35998300834963</v>
      </c>
      <c r="E38" s="110">
        <v>45.688586288623597</v>
      </c>
      <c r="F38" s="110">
        <v>45.335094143093251</v>
      </c>
      <c r="G38" s="110">
        <v>45.863200566244124</v>
      </c>
      <c r="H38" s="110">
        <v>44.243641066090383</v>
      </c>
      <c r="I38" s="110">
        <v>44.007969998581771</v>
      </c>
      <c r="J38" s="110">
        <v>44.26153732104779</v>
      </c>
      <c r="K38" s="110">
        <v>43.722518844221106</v>
      </c>
      <c r="L38" s="110">
        <v>42.997783366724924</v>
      </c>
      <c r="M38" s="110">
        <v>42.628337262794226</v>
      </c>
      <c r="N38" s="110">
        <v>42.486677522842413</v>
      </c>
      <c r="O38" s="110">
        <v>42.220990496315913</v>
      </c>
      <c r="P38" s="110">
        <v>41.954378762411423</v>
      </c>
      <c r="Q38" s="110">
        <v>42.125016091210796</v>
      </c>
      <c r="R38" s="110">
        <v>42.241875873458184</v>
      </c>
    </row>
    <row r="39" spans="2:18">
      <c r="B39" s="109" t="s">
        <v>24</v>
      </c>
      <c r="C39" s="109" t="s">
        <v>24</v>
      </c>
      <c r="D39" s="110">
        <v>37.919928154328538</v>
      </c>
      <c r="E39" s="110">
        <v>38.796371434059751</v>
      </c>
      <c r="F39" s="110">
        <v>39.198843587900299</v>
      </c>
      <c r="G39" s="110">
        <v>38.713796527436223</v>
      </c>
      <c r="H39" s="110">
        <v>38.136536665948427</v>
      </c>
      <c r="I39" s="110">
        <v>38.173990654696276</v>
      </c>
      <c r="J39" s="110">
        <v>39.204360823397124</v>
      </c>
      <c r="K39" s="110">
        <v>39.200723254645908</v>
      </c>
      <c r="L39" s="110">
        <v>41.29576415306235</v>
      </c>
      <c r="M39" s="110">
        <v>42.058190275954018</v>
      </c>
      <c r="N39" s="110">
        <v>40.875513016030332</v>
      </c>
      <c r="O39" s="110">
        <v>40.62225048942701</v>
      </c>
      <c r="P39" s="110">
        <v>40.364973874604111</v>
      </c>
      <c r="Q39" s="110">
        <v>39.077464159937001</v>
      </c>
      <c r="R39" s="110">
        <v>39.095836469586054</v>
      </c>
    </row>
    <row r="40" spans="2:18">
      <c r="B40" s="109" t="s">
        <v>25</v>
      </c>
      <c r="C40" s="109" t="s">
        <v>25</v>
      </c>
      <c r="D40" s="110">
        <v>48.781406572010368</v>
      </c>
      <c r="E40" s="110">
        <v>49.140901741217071</v>
      </c>
      <c r="F40" s="110">
        <v>48.143726222409228</v>
      </c>
      <c r="G40" s="110">
        <v>48.392947256992777</v>
      </c>
      <c r="H40" s="110">
        <v>49.783750102773908</v>
      </c>
      <c r="I40" s="110">
        <v>49.654558372219029</v>
      </c>
      <c r="J40" s="110">
        <v>49.597063649238471</v>
      </c>
      <c r="K40" s="110">
        <v>48.544632773284476</v>
      </c>
      <c r="L40" s="110">
        <v>48.745434008279744</v>
      </c>
      <c r="M40" s="110">
        <v>49.942166060028811</v>
      </c>
      <c r="N40" s="110">
        <v>50.598893554265331</v>
      </c>
      <c r="O40" s="110">
        <v>49.443559913131921</v>
      </c>
      <c r="P40" s="110">
        <v>49.236321422693187</v>
      </c>
      <c r="Q40" s="110">
        <v>49.086956064126802</v>
      </c>
      <c r="R40" s="110">
        <v>48.933244132119476</v>
      </c>
    </row>
    <row r="41" spans="2:18">
      <c r="B41" s="109" t="s">
        <v>26</v>
      </c>
      <c r="C41" s="109" t="s">
        <v>26</v>
      </c>
      <c r="D41" s="110">
        <v>31.616574390446246</v>
      </c>
      <c r="E41" s="110">
        <v>31.807090050447918</v>
      </c>
      <c r="F41" s="110">
        <v>31.578369356626588</v>
      </c>
      <c r="G41" s="110">
        <v>32.629239045207505</v>
      </c>
      <c r="H41" s="110">
        <v>32.315599535117713</v>
      </c>
      <c r="I41" s="110">
        <v>33.128386283074775</v>
      </c>
      <c r="J41" s="110">
        <v>32.55826753079949</v>
      </c>
      <c r="K41" s="110">
        <v>32.803398592797897</v>
      </c>
      <c r="L41" s="110">
        <v>33.658986335360268</v>
      </c>
      <c r="M41" s="110">
        <v>33.15410154032989</v>
      </c>
      <c r="N41" s="110">
        <v>32.988331032628246</v>
      </c>
      <c r="O41" s="110">
        <v>32.98833103262816</v>
      </c>
      <c r="P41" s="110">
        <v>32.658447722301908</v>
      </c>
      <c r="Q41" s="110">
        <v>32.658447722302007</v>
      </c>
      <c r="R41" s="110">
        <v>32.658447722301922</v>
      </c>
    </row>
    <row r="42" spans="2:18">
      <c r="B42" s="109" t="s">
        <v>27</v>
      </c>
      <c r="C42" s="109" t="s">
        <v>27</v>
      </c>
      <c r="D42" s="110">
        <v>36.080548204490086</v>
      </c>
      <c r="E42" s="110">
        <v>36.467498269989484</v>
      </c>
      <c r="F42" s="110">
        <v>35.631838403270407</v>
      </c>
      <c r="G42" s="110">
        <v>35.750278307245992</v>
      </c>
      <c r="H42" s="110">
        <v>36.286541616032792</v>
      </c>
      <c r="I42" s="110">
        <v>36.842364762995366</v>
      </c>
      <c r="J42" s="110">
        <v>36.779248405073886</v>
      </c>
      <c r="K42" s="110">
        <v>36.557958095760128</v>
      </c>
      <c r="L42" s="110">
        <v>36.580621854047202</v>
      </c>
      <c r="M42" s="110">
        <v>35.840521497256489</v>
      </c>
      <c r="N42" s="110">
        <v>36.042450063537672</v>
      </c>
      <c r="O42" s="110">
        <v>37.351092831733382</v>
      </c>
      <c r="P42" s="110">
        <v>37.816856594044694</v>
      </c>
      <c r="Q42" s="110">
        <v>37.920246362439748</v>
      </c>
      <c r="R42" s="110">
        <v>36.478459334861498</v>
      </c>
    </row>
    <row r="43" spans="2:18">
      <c r="B43" s="163" t="s">
        <v>28</v>
      </c>
      <c r="C43" s="163" t="s">
        <v>28</v>
      </c>
      <c r="D43" s="164">
        <v>29.112730751601916</v>
      </c>
      <c r="E43" s="164">
        <v>31.295675857800394</v>
      </c>
      <c r="F43" s="164">
        <v>31.384401454644905</v>
      </c>
      <c r="G43" s="164">
        <v>31.672812159710865</v>
      </c>
      <c r="H43" s="164">
        <v>31.248760905263946</v>
      </c>
      <c r="I43" s="164">
        <v>30.835059196468105</v>
      </c>
      <c r="J43" s="164">
        <v>30.136797850651455</v>
      </c>
      <c r="K43" s="164">
        <v>30.080192863760143</v>
      </c>
      <c r="L43" s="164">
        <v>30.591794196829198</v>
      </c>
      <c r="M43" s="164">
        <v>31.139683691947678</v>
      </c>
      <c r="N43" s="164">
        <v>32.478695666148525</v>
      </c>
      <c r="O43" s="164">
        <v>32.630942487224203</v>
      </c>
      <c r="P43" s="164">
        <v>32.324866854464197</v>
      </c>
      <c r="Q43" s="164">
        <v>32.142230590442743</v>
      </c>
      <c r="R43" s="164">
        <v>32.476690278921616</v>
      </c>
    </row>
    <row r="44" spans="2:18" ht="6" customHeight="1">
      <c r="B44" s="109"/>
      <c r="C44" s="109"/>
      <c r="D44" s="110"/>
      <c r="E44" s="110"/>
      <c r="F44" s="110"/>
      <c r="G44" s="110"/>
      <c r="H44" s="110"/>
      <c r="I44" s="110"/>
      <c r="J44" s="110"/>
      <c r="K44" s="110"/>
      <c r="L44" s="110"/>
      <c r="M44" s="110"/>
      <c r="N44" s="110"/>
      <c r="O44" s="110"/>
      <c r="P44" s="110"/>
      <c r="Q44" s="110"/>
      <c r="R44" s="110"/>
    </row>
    <row r="45" spans="2:18" ht="10.5" customHeight="1">
      <c r="B45" s="443" t="s">
        <v>437</v>
      </c>
      <c r="C45" s="443"/>
      <c r="D45" s="443"/>
      <c r="E45" s="443"/>
      <c r="F45" s="443"/>
      <c r="G45" s="443"/>
      <c r="H45" s="443"/>
      <c r="I45" s="443"/>
      <c r="J45" s="443"/>
      <c r="K45" s="443"/>
      <c r="L45" s="443"/>
      <c r="M45" s="443"/>
      <c r="N45" s="443"/>
      <c r="O45" s="443"/>
      <c r="P45" s="443"/>
      <c r="Q45" s="116"/>
      <c r="R45" s="116"/>
    </row>
    <row r="46" spans="2:18" ht="15.65" customHeight="1">
      <c r="B46" s="443" t="s">
        <v>1233</v>
      </c>
      <c r="C46" s="443"/>
      <c r="D46" s="443"/>
      <c r="E46" s="443"/>
      <c r="F46" s="443"/>
      <c r="G46" s="443"/>
      <c r="H46" s="443"/>
      <c r="I46" s="443"/>
      <c r="J46" s="443"/>
      <c r="K46" s="443"/>
      <c r="L46" s="443"/>
      <c r="M46" s="443"/>
      <c r="N46" s="443"/>
      <c r="O46" s="443"/>
      <c r="P46" s="443"/>
      <c r="Q46" s="116"/>
      <c r="R46" s="116"/>
    </row>
    <row r="47" spans="2:18">
      <c r="B47" s="109"/>
      <c r="C47" s="109"/>
      <c r="D47" s="117"/>
      <c r="E47" s="117"/>
      <c r="F47" s="117"/>
      <c r="G47" s="117"/>
      <c r="H47" s="117"/>
      <c r="I47" s="117"/>
      <c r="J47" s="117"/>
      <c r="K47" s="117"/>
      <c r="L47" s="117"/>
      <c r="M47" s="117"/>
      <c r="N47" s="117"/>
      <c r="O47" s="117"/>
      <c r="P47" s="117"/>
      <c r="Q47" s="117"/>
      <c r="R47" s="117"/>
    </row>
    <row r="48" spans="2:18">
      <c r="B48" s="109"/>
      <c r="C48" s="109"/>
      <c r="D48" s="117"/>
      <c r="E48" s="117"/>
      <c r="F48" s="117"/>
      <c r="G48" s="117"/>
      <c r="H48" s="117"/>
      <c r="I48" s="117"/>
      <c r="J48" s="117"/>
      <c r="K48" s="117"/>
      <c r="L48" s="117"/>
      <c r="M48" s="117"/>
      <c r="N48" s="117"/>
      <c r="O48" s="117"/>
      <c r="P48" s="117"/>
      <c r="Q48" s="117"/>
      <c r="R48" s="117"/>
    </row>
    <row r="49" spans="2:18">
      <c r="B49" s="109"/>
      <c r="C49" s="109"/>
      <c r="D49" s="117"/>
      <c r="E49" s="117"/>
      <c r="F49" s="117"/>
      <c r="G49" s="117"/>
      <c r="H49" s="117"/>
      <c r="I49" s="117"/>
      <c r="J49" s="117"/>
      <c r="K49" s="117"/>
      <c r="L49" s="117"/>
      <c r="M49" s="117"/>
      <c r="N49" s="117"/>
      <c r="O49" s="117"/>
      <c r="P49" s="117"/>
      <c r="Q49" s="117"/>
      <c r="R49" s="117"/>
    </row>
    <row r="50" spans="2:18">
      <c r="B50" s="109"/>
      <c r="C50" s="109"/>
      <c r="D50" s="117"/>
      <c r="E50" s="117"/>
      <c r="F50" s="117"/>
      <c r="G50" s="117"/>
      <c r="H50" s="117"/>
      <c r="I50" s="117"/>
      <c r="J50" s="117"/>
      <c r="K50" s="117"/>
      <c r="L50" s="117"/>
      <c r="M50" s="117"/>
      <c r="N50" s="117"/>
      <c r="O50" s="117"/>
      <c r="P50" s="117"/>
      <c r="Q50" s="117"/>
      <c r="R50" s="117"/>
    </row>
    <row r="51" spans="2:18">
      <c r="B51" s="109"/>
      <c r="C51" s="109"/>
      <c r="D51" s="117"/>
      <c r="E51" s="117"/>
      <c r="F51" s="117"/>
      <c r="G51" s="117"/>
      <c r="H51" s="117"/>
      <c r="I51" s="117"/>
      <c r="J51" s="117"/>
      <c r="K51" s="117"/>
      <c r="L51" s="117"/>
      <c r="M51" s="117"/>
      <c r="N51" s="117"/>
      <c r="O51" s="117"/>
      <c r="P51" s="117"/>
      <c r="Q51" s="117"/>
      <c r="R51" s="117"/>
    </row>
    <row r="52" spans="2:18">
      <c r="B52" s="109"/>
      <c r="C52" s="109"/>
      <c r="D52" s="117"/>
      <c r="E52" s="117"/>
      <c r="F52" s="117"/>
      <c r="G52" s="117"/>
      <c r="H52" s="117"/>
      <c r="I52" s="117"/>
      <c r="J52" s="117"/>
      <c r="K52" s="117"/>
      <c r="L52" s="117"/>
      <c r="M52" s="117"/>
      <c r="N52" s="117"/>
      <c r="O52" s="117"/>
      <c r="P52" s="117"/>
      <c r="Q52" s="117"/>
      <c r="R52" s="117"/>
    </row>
    <row r="53" spans="2:18">
      <c r="B53" s="109"/>
      <c r="C53" s="109"/>
      <c r="D53" s="117"/>
      <c r="E53" s="117"/>
      <c r="F53" s="117"/>
      <c r="G53" s="117"/>
      <c r="H53" s="117"/>
      <c r="I53" s="117"/>
      <c r="J53" s="117"/>
      <c r="K53" s="117"/>
      <c r="L53" s="117"/>
      <c r="M53" s="117"/>
      <c r="N53" s="117"/>
      <c r="O53" s="117"/>
      <c r="P53" s="117"/>
      <c r="Q53" s="117"/>
      <c r="R53" s="117"/>
    </row>
    <row r="54" spans="2:18">
      <c r="B54" s="109"/>
      <c r="C54" s="109"/>
      <c r="D54" s="117"/>
      <c r="E54" s="117"/>
      <c r="F54" s="117"/>
      <c r="G54" s="117"/>
      <c r="H54" s="117"/>
      <c r="I54" s="117"/>
      <c r="J54" s="117"/>
      <c r="K54" s="117"/>
      <c r="L54" s="117"/>
      <c r="M54" s="117"/>
      <c r="N54" s="117"/>
      <c r="O54" s="117"/>
      <c r="P54" s="117"/>
      <c r="Q54" s="117"/>
      <c r="R54" s="117"/>
    </row>
    <row r="55" spans="2:18">
      <c r="B55" s="109"/>
      <c r="C55" s="109"/>
      <c r="D55" s="117"/>
      <c r="E55" s="117"/>
      <c r="F55" s="117"/>
      <c r="G55" s="117"/>
      <c r="H55" s="117"/>
      <c r="I55" s="117"/>
      <c r="J55" s="117"/>
      <c r="K55" s="117"/>
      <c r="L55" s="117"/>
      <c r="M55" s="117"/>
      <c r="N55" s="117"/>
      <c r="O55" s="117"/>
      <c r="P55" s="117"/>
      <c r="Q55" s="117"/>
      <c r="R55" s="117"/>
    </row>
    <row r="56" spans="2:18">
      <c r="B56" s="109"/>
      <c r="C56" s="109"/>
      <c r="D56" s="117"/>
      <c r="E56" s="117"/>
      <c r="F56" s="117"/>
      <c r="G56" s="117"/>
      <c r="H56" s="117"/>
      <c r="I56" s="117"/>
      <c r="J56" s="117"/>
      <c r="K56" s="117"/>
      <c r="L56" s="117"/>
      <c r="M56" s="117"/>
      <c r="N56" s="117"/>
      <c r="O56" s="117"/>
      <c r="P56" s="117"/>
      <c r="Q56" s="117"/>
      <c r="R56" s="117"/>
    </row>
    <row r="57" spans="2:18">
      <c r="B57" s="109"/>
      <c r="C57" s="109"/>
      <c r="D57" s="117"/>
      <c r="E57" s="117"/>
      <c r="F57" s="117"/>
      <c r="G57" s="117"/>
      <c r="H57" s="117"/>
      <c r="I57" s="117"/>
      <c r="J57" s="117"/>
      <c r="K57" s="117"/>
      <c r="L57" s="117"/>
      <c r="M57" s="117"/>
      <c r="N57" s="117"/>
      <c r="O57" s="117"/>
      <c r="P57" s="117"/>
      <c r="Q57" s="117"/>
      <c r="R57" s="117"/>
    </row>
    <row r="58" spans="2:18">
      <c r="B58" s="109"/>
      <c r="C58" s="109"/>
      <c r="D58" s="117"/>
      <c r="E58" s="117"/>
      <c r="F58" s="117"/>
      <c r="G58" s="117"/>
      <c r="H58" s="117"/>
      <c r="I58" s="117"/>
      <c r="J58" s="117"/>
      <c r="K58" s="117"/>
      <c r="L58" s="117"/>
      <c r="M58" s="117"/>
      <c r="N58" s="117"/>
      <c r="O58" s="117"/>
      <c r="P58" s="117"/>
      <c r="Q58" s="117"/>
      <c r="R58" s="117"/>
    </row>
    <row r="59" spans="2:18">
      <c r="B59" s="109"/>
      <c r="C59" s="109"/>
      <c r="D59" s="117"/>
      <c r="E59" s="117"/>
      <c r="F59" s="117"/>
      <c r="G59" s="117"/>
      <c r="H59" s="117"/>
      <c r="I59" s="117"/>
      <c r="J59" s="117"/>
      <c r="K59" s="117"/>
      <c r="L59" s="117"/>
      <c r="M59" s="117"/>
      <c r="N59" s="117"/>
      <c r="O59" s="117"/>
      <c r="P59" s="117"/>
      <c r="Q59" s="117"/>
      <c r="R59" s="117"/>
    </row>
    <row r="60" spans="2:18">
      <c r="B60" s="109"/>
      <c r="C60" s="109"/>
      <c r="D60" s="117"/>
      <c r="E60" s="117"/>
      <c r="F60" s="117"/>
      <c r="G60" s="117"/>
      <c r="H60" s="117"/>
      <c r="I60" s="117"/>
      <c r="J60" s="117"/>
      <c r="K60" s="117"/>
      <c r="L60" s="117"/>
      <c r="M60" s="117"/>
      <c r="N60" s="117"/>
      <c r="O60" s="117"/>
      <c r="P60" s="117"/>
      <c r="Q60" s="117"/>
      <c r="R60" s="117"/>
    </row>
    <row r="61" spans="2:18">
      <c r="B61" s="109"/>
      <c r="C61" s="109"/>
      <c r="D61" s="117"/>
      <c r="E61" s="117"/>
      <c r="F61" s="117"/>
      <c r="G61" s="117"/>
      <c r="H61" s="117"/>
      <c r="I61" s="117"/>
      <c r="J61" s="117"/>
      <c r="K61" s="117"/>
      <c r="L61" s="117"/>
      <c r="M61" s="117"/>
      <c r="N61" s="117"/>
      <c r="O61" s="117"/>
      <c r="P61" s="117"/>
      <c r="Q61" s="117"/>
      <c r="R61" s="117"/>
    </row>
    <row r="62" spans="2:18">
      <c r="B62" s="109"/>
      <c r="C62" s="109"/>
      <c r="D62" s="117"/>
      <c r="E62" s="117"/>
      <c r="F62" s="117"/>
      <c r="G62" s="117"/>
      <c r="H62" s="117"/>
      <c r="I62" s="117"/>
      <c r="J62" s="117"/>
      <c r="K62" s="117"/>
      <c r="L62" s="117"/>
      <c r="M62" s="117"/>
      <c r="N62" s="117"/>
      <c r="O62" s="117"/>
      <c r="P62" s="117"/>
      <c r="Q62" s="117"/>
      <c r="R62" s="117"/>
    </row>
    <row r="63" spans="2:18">
      <c r="B63" s="109"/>
      <c r="C63" s="109"/>
      <c r="D63" s="117"/>
      <c r="E63" s="117"/>
      <c r="F63" s="117"/>
      <c r="G63" s="117"/>
      <c r="H63" s="117"/>
      <c r="I63" s="117"/>
      <c r="J63" s="117"/>
      <c r="K63" s="117"/>
      <c r="L63" s="117"/>
      <c r="M63" s="117"/>
      <c r="N63" s="117"/>
      <c r="O63" s="117"/>
      <c r="P63" s="117"/>
      <c r="Q63" s="117"/>
      <c r="R63" s="117"/>
    </row>
    <row r="64" spans="2:18">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row r="77" spans="2:18">
      <c r="B77" s="109"/>
      <c r="C77" s="109"/>
      <c r="D77" s="117"/>
      <c r="E77" s="117"/>
      <c r="F77" s="117"/>
      <c r="G77" s="117"/>
      <c r="H77" s="117"/>
      <c r="I77" s="117"/>
      <c r="J77" s="117"/>
      <c r="K77" s="117"/>
      <c r="L77" s="117"/>
      <c r="M77" s="117"/>
      <c r="N77" s="117"/>
      <c r="O77" s="117"/>
      <c r="P77" s="117"/>
      <c r="Q77" s="117"/>
      <c r="R77" s="117"/>
    </row>
  </sheetData>
  <mergeCells count="3">
    <mergeCell ref="B2:N2"/>
    <mergeCell ref="B45:P45"/>
    <mergeCell ref="B46:P46"/>
  </mergeCells>
  <conditionalFormatting sqref="B9:C43">
    <cfRule type="expression" dxfId="84" priority="2">
      <formula>MOD(ROW(),2)=0</formula>
    </cfRule>
  </conditionalFormatting>
  <conditionalFormatting sqref="D9:R43">
    <cfRule type="expression" dxfId="83" priority="1">
      <formula>MOD(ROW(),2)=0</formula>
    </cfRule>
  </conditionalFormatting>
  <pageMargins left="0.7" right="0.7" top="0.75" bottom="0.75" header="0.3" footer="0.3"/>
  <pageSetup scale="1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3426F-AE15-41F0-B73A-3FEFA14B1D2B}">
  <sheetPr>
    <tabColor theme="9" tint="-0.249977111117893"/>
    <pageSetUpPr fitToPage="1"/>
  </sheetPr>
  <dimension ref="B2:R77"/>
  <sheetViews>
    <sheetView zoomScale="85" zoomScaleNormal="85" workbookViewId="0">
      <pane xSplit="3" ySplit="4" topLeftCell="D29"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1.5" outlineLevelCol="1"/>
  <cols>
    <col min="1" max="1" width="6.7265625" style="101" customWidth="1"/>
    <col min="2" max="2" width="17.54296875" style="101" customWidth="1"/>
    <col min="3" max="3" width="20.54296875" style="101" hidden="1" customWidth="1" outlineLevel="1"/>
    <col min="4" max="4" width="8.81640625" style="102" customWidth="1" collapsed="1"/>
    <col min="5" max="14" width="8.81640625" style="102" customWidth="1"/>
    <col min="15" max="18" width="8.1796875" style="102" customWidth="1"/>
    <col min="19" max="16384" width="9.1796875" style="101"/>
  </cols>
  <sheetData>
    <row r="2" spans="2:18" ht="13.9" customHeight="1">
      <c r="B2" s="453" t="str">
        <f>"Table A6. Advanced Economies: General Government Expenditure, "&amp;D4&amp;"–"&amp;RIGHT(R4,2)</f>
        <v>Table A6. Advanced Economies: General Government Expenditure, 2012–26</v>
      </c>
      <c r="C2" s="453"/>
      <c r="D2" s="453"/>
      <c r="E2" s="453"/>
      <c r="F2" s="453"/>
      <c r="G2" s="453"/>
      <c r="H2" s="453"/>
      <c r="I2" s="453"/>
      <c r="J2" s="453"/>
      <c r="K2" s="453"/>
      <c r="L2" s="453"/>
      <c r="M2" s="453"/>
      <c r="N2" s="453"/>
      <c r="O2" s="131"/>
      <c r="P2" s="131"/>
      <c r="Q2" s="131"/>
      <c r="R2" s="131"/>
    </row>
    <row r="3" spans="2:18" ht="15.5">
      <c r="B3" s="132" t="s">
        <v>152</v>
      </c>
      <c r="C3" s="105"/>
      <c r="D3" s="105"/>
      <c r="E3" s="105"/>
      <c r="F3" s="105"/>
      <c r="G3" s="105"/>
      <c r="H3" s="105"/>
      <c r="I3" s="105"/>
      <c r="J3" s="105"/>
      <c r="K3" s="105"/>
      <c r="L3" s="105"/>
      <c r="M3" s="105"/>
      <c r="N3" s="105"/>
      <c r="O3" s="105"/>
      <c r="P3" s="105"/>
      <c r="Q3" s="105"/>
      <c r="R3" s="126"/>
    </row>
    <row r="4" spans="2:18"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18" ht="12">
      <c r="B5" s="111" t="s">
        <v>81</v>
      </c>
      <c r="C5" s="112" t="s">
        <v>153</v>
      </c>
      <c r="D5" s="113">
        <v>40.731805425398953</v>
      </c>
      <c r="E5" s="113">
        <v>40.151230035767455</v>
      </c>
      <c r="F5" s="113">
        <v>39.599653341117964</v>
      </c>
      <c r="G5" s="113">
        <v>38.738197443447874</v>
      </c>
      <c r="H5" s="113">
        <v>38.667825110558887</v>
      </c>
      <c r="I5" s="113">
        <v>38.326469522181164</v>
      </c>
      <c r="J5" s="113">
        <v>38.407340377477126</v>
      </c>
      <c r="K5" s="113">
        <v>38.625134270254136</v>
      </c>
      <c r="L5" s="113">
        <v>46.721213255919778</v>
      </c>
      <c r="M5" s="113">
        <v>44.778449722922822</v>
      </c>
      <c r="N5" s="113">
        <v>41.297629210365422</v>
      </c>
      <c r="O5" s="113">
        <v>40.214658003121386</v>
      </c>
      <c r="P5" s="113">
        <v>39.670445556539974</v>
      </c>
      <c r="Q5" s="113">
        <v>39.47623772610298</v>
      </c>
      <c r="R5" s="113">
        <v>39.44394544928673</v>
      </c>
    </row>
    <row r="6" spans="2:18" ht="12">
      <c r="B6" s="114" t="s">
        <v>39</v>
      </c>
      <c r="C6" s="112" t="s">
        <v>39</v>
      </c>
      <c r="D6" s="113">
        <v>49.936671246341433</v>
      </c>
      <c r="E6" s="113">
        <v>49.852798088400462</v>
      </c>
      <c r="F6" s="113">
        <v>49.230373137762399</v>
      </c>
      <c r="G6" s="113">
        <v>48.371868074570976</v>
      </c>
      <c r="H6" s="113">
        <v>47.686407397377032</v>
      </c>
      <c r="I6" s="113">
        <v>47.086257440805682</v>
      </c>
      <c r="J6" s="113">
        <v>46.842785761696483</v>
      </c>
      <c r="K6" s="113">
        <v>46.908286246413851</v>
      </c>
      <c r="L6" s="113">
        <v>53.609799914939927</v>
      </c>
      <c r="M6" s="113">
        <v>53.774372423590286</v>
      </c>
      <c r="N6" s="113">
        <v>49.282109845925291</v>
      </c>
      <c r="O6" s="113">
        <v>48.145131954897039</v>
      </c>
      <c r="P6" s="113">
        <v>47.61670580096029</v>
      </c>
      <c r="Q6" s="113">
        <v>47.136748116474585</v>
      </c>
      <c r="R6" s="113">
        <v>46.941190000872396</v>
      </c>
    </row>
    <row r="7" spans="2:18">
      <c r="B7" s="114" t="s">
        <v>113</v>
      </c>
      <c r="C7" s="114" t="s">
        <v>435</v>
      </c>
      <c r="D7" s="113">
        <v>41.233262060898355</v>
      </c>
      <c r="E7" s="113">
        <v>40.589245372255903</v>
      </c>
      <c r="F7" s="113">
        <v>40.088748003486621</v>
      </c>
      <c r="G7" s="113">
        <v>39.325766263280109</v>
      </c>
      <c r="H7" s="113">
        <v>39.388881185917647</v>
      </c>
      <c r="I7" s="113">
        <v>39.19961623585899</v>
      </c>
      <c r="J7" s="113">
        <v>39.258265387232179</v>
      </c>
      <c r="K7" s="113">
        <v>39.337088101161022</v>
      </c>
      <c r="L7" s="113">
        <v>48.187091996124693</v>
      </c>
      <c r="M7" s="113">
        <v>46.061355937886653</v>
      </c>
      <c r="N7" s="113">
        <v>42.25778995713209</v>
      </c>
      <c r="O7" s="113">
        <v>41.11209162927031</v>
      </c>
      <c r="P7" s="113">
        <v>40.549638773083707</v>
      </c>
      <c r="Q7" s="113">
        <v>40.420358024999395</v>
      </c>
      <c r="R7" s="113">
        <v>40.451794992179451</v>
      </c>
    </row>
    <row r="8" spans="2:18" ht="12">
      <c r="B8" s="114" t="s">
        <v>114</v>
      </c>
      <c r="C8" s="115" t="s">
        <v>436</v>
      </c>
      <c r="D8" s="113">
        <v>40.320623443927417</v>
      </c>
      <c r="E8" s="113">
        <v>39.685783278502427</v>
      </c>
      <c r="F8" s="113">
        <v>39.197010259595096</v>
      </c>
      <c r="G8" s="113">
        <v>38.493911175295764</v>
      </c>
      <c r="H8" s="113">
        <v>38.54524947457822</v>
      </c>
      <c r="I8" s="113">
        <v>38.321359499970427</v>
      </c>
      <c r="J8" s="113">
        <v>38.405569047578311</v>
      </c>
      <c r="K8" s="113">
        <v>38.673160599581969</v>
      </c>
      <c r="L8" s="113">
        <v>47.171750168840134</v>
      </c>
      <c r="M8" s="113">
        <v>45.169174396792727</v>
      </c>
      <c r="N8" s="113">
        <v>41.526155703065783</v>
      </c>
      <c r="O8" s="113">
        <v>40.378894277170367</v>
      </c>
      <c r="P8" s="113">
        <v>39.828569388236566</v>
      </c>
      <c r="Q8" s="113">
        <v>39.688244250106514</v>
      </c>
      <c r="R8" s="113">
        <v>39.699700489685917</v>
      </c>
    </row>
    <row r="9" spans="2:18" ht="16.5" customHeight="1">
      <c r="B9" s="109" t="s">
        <v>1</v>
      </c>
      <c r="C9" s="109" t="s">
        <v>1</v>
      </c>
      <c r="D9" s="110">
        <v>36.577205571748408</v>
      </c>
      <c r="E9" s="110">
        <v>36.493952858894943</v>
      </c>
      <c r="F9" s="110">
        <v>36.832547010579894</v>
      </c>
      <c r="G9" s="110">
        <v>37.33579767604153</v>
      </c>
      <c r="H9" s="110">
        <v>37.295249308073231</v>
      </c>
      <c r="I9" s="110">
        <v>36.776971814535457</v>
      </c>
      <c r="J9" s="110">
        <v>36.88095344631995</v>
      </c>
      <c r="K9" s="110">
        <v>38.861751096832968</v>
      </c>
      <c r="L9" s="110">
        <v>44.793899645478568</v>
      </c>
      <c r="M9" s="110">
        <v>42.76559576523006</v>
      </c>
      <c r="N9" s="110">
        <v>39.264090150660785</v>
      </c>
      <c r="O9" s="110">
        <v>37.316818697774082</v>
      </c>
      <c r="P9" s="110">
        <v>36.84351169407752</v>
      </c>
      <c r="Q9" s="110">
        <v>36.552971915670014</v>
      </c>
      <c r="R9" s="110">
        <v>36.268225523716843</v>
      </c>
    </row>
    <row r="10" spans="2:18" ht="13.5" customHeight="1">
      <c r="B10" s="109" t="s">
        <v>2</v>
      </c>
      <c r="C10" s="109" t="s">
        <v>2</v>
      </c>
      <c r="D10" s="110">
        <v>51.213015031079259</v>
      </c>
      <c r="E10" s="110">
        <v>51.647666544616378</v>
      </c>
      <c r="F10" s="110">
        <v>52.324880885593437</v>
      </c>
      <c r="G10" s="110">
        <v>51.027152290372676</v>
      </c>
      <c r="H10" s="110">
        <v>50.071315886168655</v>
      </c>
      <c r="I10" s="110">
        <v>49.301628456327791</v>
      </c>
      <c r="J10" s="110">
        <v>48.746535283575255</v>
      </c>
      <c r="K10" s="110">
        <v>48.558974851401274</v>
      </c>
      <c r="L10" s="110">
        <v>57.367044161291901</v>
      </c>
      <c r="M10" s="110">
        <v>54.195201653433756</v>
      </c>
      <c r="N10" s="110">
        <v>50.891096463481546</v>
      </c>
      <c r="O10" s="110">
        <v>49.687663927237772</v>
      </c>
      <c r="P10" s="110">
        <v>49.259702386736123</v>
      </c>
      <c r="Q10" s="110">
        <v>49.298753867490817</v>
      </c>
      <c r="R10" s="110">
        <v>49.216683627465805</v>
      </c>
    </row>
    <row r="11" spans="2:18" ht="13.5" customHeight="1">
      <c r="B11" s="109" t="s">
        <v>3</v>
      </c>
      <c r="C11" s="109" t="s">
        <v>3</v>
      </c>
      <c r="D11" s="110">
        <v>56.477529617401437</v>
      </c>
      <c r="E11" s="110">
        <v>56.116244145795157</v>
      </c>
      <c r="F11" s="110">
        <v>55.599770721878691</v>
      </c>
      <c r="G11" s="110">
        <v>53.719588578888512</v>
      </c>
      <c r="H11" s="110">
        <v>53.117662787588507</v>
      </c>
      <c r="I11" s="110">
        <v>52.031726772272776</v>
      </c>
      <c r="J11" s="110">
        <v>52.201359775832479</v>
      </c>
      <c r="K11" s="110">
        <v>52.084590305725072</v>
      </c>
      <c r="L11" s="110">
        <v>59.969612812709869</v>
      </c>
      <c r="M11" s="110">
        <v>57.325617372280689</v>
      </c>
      <c r="N11" s="110">
        <v>54.548211177543806</v>
      </c>
      <c r="O11" s="110">
        <v>54.639556609559271</v>
      </c>
      <c r="P11" s="110">
        <v>54.951732793081462</v>
      </c>
      <c r="Q11" s="110">
        <v>54.875102929271847</v>
      </c>
      <c r="R11" s="110">
        <v>55.022301863337894</v>
      </c>
    </row>
    <row r="12" spans="2:18" ht="13.5" customHeight="1">
      <c r="B12" s="109" t="s">
        <v>4</v>
      </c>
      <c r="C12" s="109" t="s">
        <v>4</v>
      </c>
      <c r="D12" s="110">
        <v>40.926203521123291</v>
      </c>
      <c r="E12" s="110">
        <v>39.960741165579442</v>
      </c>
      <c r="F12" s="110">
        <v>38.370483102394211</v>
      </c>
      <c r="G12" s="110">
        <v>40.018418028969464</v>
      </c>
      <c r="H12" s="110">
        <v>40.753233096441186</v>
      </c>
      <c r="I12" s="110">
        <v>40.455405647186986</v>
      </c>
      <c r="J12" s="110">
        <v>40.866263768573234</v>
      </c>
      <c r="K12" s="110">
        <v>40.955731393613739</v>
      </c>
      <c r="L12" s="110">
        <v>52.826765779024498</v>
      </c>
      <c r="M12" s="110">
        <v>48.073312466009547</v>
      </c>
      <c r="N12" s="110">
        <v>43.330786068844859</v>
      </c>
      <c r="O12" s="110">
        <v>41.903294193602378</v>
      </c>
      <c r="P12" s="110">
        <v>41.806569647961716</v>
      </c>
      <c r="Q12" s="110">
        <v>41.638653486112673</v>
      </c>
      <c r="R12" s="110">
        <v>41.432784128197717</v>
      </c>
    </row>
    <row r="13" spans="2:18" ht="13.5" customHeight="1">
      <c r="B13" s="109" t="s">
        <v>82</v>
      </c>
      <c r="C13" s="109" t="s">
        <v>82</v>
      </c>
      <c r="D13" s="110">
        <v>42.011563429112272</v>
      </c>
      <c r="E13" s="110">
        <v>42.203945540427895</v>
      </c>
      <c r="F13" s="110">
        <v>40.437287007607488</v>
      </c>
      <c r="G13" s="110">
        <v>39.479305293058516</v>
      </c>
      <c r="H13" s="110">
        <v>37.465727734253242</v>
      </c>
      <c r="I13" s="110">
        <v>36.700977639053875</v>
      </c>
      <c r="J13" s="110">
        <v>42.985452068344479</v>
      </c>
      <c r="K13" s="110">
        <v>39.708620681919136</v>
      </c>
      <c r="L13" s="110">
        <v>46.626552850911921</v>
      </c>
      <c r="M13" s="110">
        <v>47.772510615867354</v>
      </c>
      <c r="N13" s="110">
        <v>44.93962885944218</v>
      </c>
      <c r="O13" s="110">
        <v>44.21414957982325</v>
      </c>
      <c r="P13" s="110">
        <v>43.71667553179045</v>
      </c>
      <c r="Q13" s="110">
        <v>43.023240229770146</v>
      </c>
      <c r="R13" s="110">
        <v>42.254644174959189</v>
      </c>
    </row>
    <row r="14" spans="2:18" ht="13.5" customHeight="1">
      <c r="B14" s="109" t="s">
        <v>5</v>
      </c>
      <c r="C14" s="109" t="s">
        <v>5</v>
      </c>
      <c r="D14" s="110">
        <v>44.675087162550817</v>
      </c>
      <c r="E14" s="110">
        <v>42.650171586393874</v>
      </c>
      <c r="F14" s="110">
        <v>42.622060184556645</v>
      </c>
      <c r="G14" s="110">
        <v>41.934129491686953</v>
      </c>
      <c r="H14" s="110">
        <v>39.751021133976238</v>
      </c>
      <c r="I14" s="110">
        <v>38.980085674431294</v>
      </c>
      <c r="J14" s="110">
        <v>40.602846941538893</v>
      </c>
      <c r="K14" s="110">
        <v>41.059380196147103</v>
      </c>
      <c r="L14" s="110">
        <v>47.14340176689484</v>
      </c>
      <c r="M14" s="110">
        <v>47.588815728931259</v>
      </c>
      <c r="N14" s="110">
        <v>45.144925645543047</v>
      </c>
      <c r="O14" s="110">
        <v>44.755022356025506</v>
      </c>
      <c r="P14" s="110">
        <v>43.774388836160696</v>
      </c>
      <c r="Q14" s="110">
        <v>42.915694301920787</v>
      </c>
      <c r="R14" s="110">
        <v>42.349310288222455</v>
      </c>
    </row>
    <row r="15" spans="2:18" ht="13.5" customHeight="1">
      <c r="B15" s="109" t="s">
        <v>6</v>
      </c>
      <c r="C15" s="109" t="s">
        <v>6</v>
      </c>
      <c r="D15" s="110">
        <v>57.954925641239427</v>
      </c>
      <c r="E15" s="110">
        <v>55.820378229102595</v>
      </c>
      <c r="F15" s="110">
        <v>55.217712810391859</v>
      </c>
      <c r="G15" s="110">
        <v>54.527646442959878</v>
      </c>
      <c r="H15" s="110">
        <v>52.478616421127342</v>
      </c>
      <c r="I15" s="110">
        <v>50.549531227199765</v>
      </c>
      <c r="J15" s="110">
        <v>50.548325467145069</v>
      </c>
      <c r="K15" s="110">
        <v>49.516876743389467</v>
      </c>
      <c r="L15" s="110">
        <v>53.755450061191787</v>
      </c>
      <c r="M15" s="110">
        <v>53.564828190742411</v>
      </c>
      <c r="N15" s="110">
        <v>50.140083800251659</v>
      </c>
      <c r="O15" s="110">
        <v>50.489776162949966</v>
      </c>
      <c r="P15" s="110">
        <v>50.063489970271355</v>
      </c>
      <c r="Q15" s="110">
        <v>49.695923080085905</v>
      </c>
      <c r="R15" s="110">
        <v>49.465720149335304</v>
      </c>
    </row>
    <row r="16" spans="2:18" ht="13.5" customHeight="1">
      <c r="B16" s="109" t="s">
        <v>7</v>
      </c>
      <c r="C16" s="109" t="s">
        <v>7</v>
      </c>
      <c r="D16" s="110">
        <v>39.245530284890791</v>
      </c>
      <c r="E16" s="110">
        <v>38.424115768889486</v>
      </c>
      <c r="F16" s="110">
        <v>37.764929871614598</v>
      </c>
      <c r="G16" s="110">
        <v>39.52476253394709</v>
      </c>
      <c r="H16" s="110">
        <v>39.397367102111005</v>
      </c>
      <c r="I16" s="110">
        <v>39.225665582624217</v>
      </c>
      <c r="J16" s="110">
        <v>39.416012592920815</v>
      </c>
      <c r="K16" s="110">
        <v>39.46626838245237</v>
      </c>
      <c r="L16" s="110">
        <v>45.588667134720502</v>
      </c>
      <c r="M16" s="110">
        <v>44.170961622591506</v>
      </c>
      <c r="N16" s="110">
        <v>43.072178318240248</v>
      </c>
      <c r="O16" s="110">
        <v>42.551200297027513</v>
      </c>
      <c r="P16" s="110">
        <v>42.33449707483345</v>
      </c>
      <c r="Q16" s="110">
        <v>41.950472284704318</v>
      </c>
      <c r="R16" s="110">
        <v>41.619215677354781</v>
      </c>
    </row>
    <row r="17" spans="2:18" ht="13.5" customHeight="1">
      <c r="B17" s="109" t="s">
        <v>8</v>
      </c>
      <c r="C17" s="109" t="s">
        <v>8</v>
      </c>
      <c r="D17" s="110">
        <v>55.440540795972879</v>
      </c>
      <c r="E17" s="110">
        <v>56.823331913998075</v>
      </c>
      <c r="F17" s="110">
        <v>57.276809233579996</v>
      </c>
      <c r="G17" s="110">
        <v>56.511578399602627</v>
      </c>
      <c r="H17" s="110">
        <v>55.647808457231129</v>
      </c>
      <c r="I17" s="110">
        <v>53.634318893862599</v>
      </c>
      <c r="J17" s="110">
        <v>53.424023849092805</v>
      </c>
      <c r="K17" s="110">
        <v>53.275551131417721</v>
      </c>
      <c r="L17" s="110">
        <v>56.98850068589428</v>
      </c>
      <c r="M17" s="110">
        <v>56.754922650737704</v>
      </c>
      <c r="N17" s="110">
        <v>54.447555616401509</v>
      </c>
      <c r="O17" s="110">
        <v>53.600894759549725</v>
      </c>
      <c r="P17" s="110">
        <v>53.463950610377587</v>
      </c>
      <c r="Q17" s="110">
        <v>53.346075715616173</v>
      </c>
      <c r="R17" s="110">
        <v>53.162168690329324</v>
      </c>
    </row>
    <row r="18" spans="2:18" ht="13.5" customHeight="1">
      <c r="B18" s="109" t="s">
        <v>9</v>
      </c>
      <c r="C18" s="109" t="s">
        <v>9</v>
      </c>
      <c r="D18" s="110">
        <v>57.107272870025142</v>
      </c>
      <c r="E18" s="110">
        <v>57.227814805385826</v>
      </c>
      <c r="F18" s="110">
        <v>57.213602417008367</v>
      </c>
      <c r="G18" s="110">
        <v>56.79757208774253</v>
      </c>
      <c r="H18" s="110">
        <v>56.685849384704291</v>
      </c>
      <c r="I18" s="110">
        <v>56.503450659529996</v>
      </c>
      <c r="J18" s="110">
        <v>55.64455047293918</v>
      </c>
      <c r="K18" s="110">
        <v>55.351806156376981</v>
      </c>
      <c r="L18" s="110">
        <v>61.783087117757916</v>
      </c>
      <c r="M18" s="110">
        <v>60.655973624251203</v>
      </c>
      <c r="N18" s="110">
        <v>56.042644071934191</v>
      </c>
      <c r="O18" s="110">
        <v>54.521261328493132</v>
      </c>
      <c r="P18" s="110">
        <v>54.229213687088915</v>
      </c>
      <c r="Q18" s="110">
        <v>53.977549436119844</v>
      </c>
      <c r="R18" s="110">
        <v>53.925054936992744</v>
      </c>
    </row>
    <row r="19" spans="2:18" ht="13.5" customHeight="1">
      <c r="B19" s="109" t="s">
        <v>10</v>
      </c>
      <c r="C19" s="109" t="s">
        <v>10</v>
      </c>
      <c r="D19" s="110">
        <v>44.917987403972589</v>
      </c>
      <c r="E19" s="110">
        <v>44.944386149003144</v>
      </c>
      <c r="F19" s="110">
        <v>44.303023471099223</v>
      </c>
      <c r="G19" s="110">
        <v>44.141095374366365</v>
      </c>
      <c r="H19" s="110">
        <v>44.353726305849925</v>
      </c>
      <c r="I19" s="110">
        <v>44.175155180646186</v>
      </c>
      <c r="J19" s="110">
        <v>44.325268865095339</v>
      </c>
      <c r="K19" s="110">
        <v>44.991089294197245</v>
      </c>
      <c r="L19" s="110">
        <v>50.84188551948592</v>
      </c>
      <c r="M19" s="110">
        <v>53.157220256774529</v>
      </c>
      <c r="N19" s="110">
        <v>48.206851415396976</v>
      </c>
      <c r="O19" s="110">
        <v>46.995867443740408</v>
      </c>
      <c r="P19" s="110">
        <v>46.396067550822288</v>
      </c>
      <c r="Q19" s="110">
        <v>45.992606100539817</v>
      </c>
      <c r="R19" s="110">
        <v>45.991243139787393</v>
      </c>
    </row>
    <row r="20" spans="2:18" ht="13.5" customHeight="1">
      <c r="B20" s="109" t="s">
        <v>11</v>
      </c>
      <c r="C20" s="109" t="s">
        <v>11</v>
      </c>
      <c r="D20" s="110">
        <v>53.697933531150966</v>
      </c>
      <c r="E20" s="110">
        <v>52.084446819882416</v>
      </c>
      <c r="F20" s="110">
        <v>50.69834056013849</v>
      </c>
      <c r="G20" s="110">
        <v>51.236727045596496</v>
      </c>
      <c r="H20" s="110">
        <v>50.014828908320276</v>
      </c>
      <c r="I20" s="110">
        <v>48.429308206336934</v>
      </c>
      <c r="J20" s="110">
        <v>48.452931390386532</v>
      </c>
      <c r="K20" s="110">
        <v>47.777420357335629</v>
      </c>
      <c r="L20" s="110">
        <v>60.691672194415972</v>
      </c>
      <c r="M20" s="110">
        <v>59.027893773273632</v>
      </c>
      <c r="N20" s="110">
        <v>52.41153675926882</v>
      </c>
      <c r="O20" s="110">
        <v>50.852298626492384</v>
      </c>
      <c r="P20" s="110">
        <v>50.185523218422766</v>
      </c>
      <c r="Q20" s="110">
        <v>49.132533777787046</v>
      </c>
      <c r="R20" s="110">
        <v>48.318090186445275</v>
      </c>
    </row>
    <row r="21" spans="2:18" ht="13.5" customHeight="1">
      <c r="B21" s="109" t="s">
        <v>83</v>
      </c>
      <c r="C21" s="109" t="s">
        <v>83</v>
      </c>
      <c r="D21" s="110">
        <v>18.293941425501714</v>
      </c>
      <c r="E21" s="110">
        <v>20.03527742851329</v>
      </c>
      <c r="F21" s="110">
        <v>17.252902842033809</v>
      </c>
      <c r="G21" s="110">
        <v>18.034779523482388</v>
      </c>
      <c r="H21" s="110">
        <v>18.252547576401611</v>
      </c>
      <c r="I21" s="110">
        <v>17.361947227672246</v>
      </c>
      <c r="J21" s="110">
        <v>18.3942531545785</v>
      </c>
      <c r="K21" s="110">
        <v>20.953281565856834</v>
      </c>
      <c r="L21" s="110">
        <v>29.764174595547637</v>
      </c>
      <c r="M21" s="110">
        <v>24.830674773132504</v>
      </c>
      <c r="N21" s="110">
        <v>23.350821275636275</v>
      </c>
      <c r="O21" s="110">
        <v>22.771099169837679</v>
      </c>
      <c r="P21" s="110">
        <v>22.417738936591405</v>
      </c>
      <c r="Q21" s="110">
        <v>22.134284089673518</v>
      </c>
      <c r="R21" s="110">
        <v>22.134284089673532</v>
      </c>
    </row>
    <row r="22" spans="2:18" ht="13.5" customHeight="1">
      <c r="B22" s="109" t="s">
        <v>58</v>
      </c>
      <c r="C22" s="109" t="s">
        <v>58</v>
      </c>
      <c r="D22" s="110">
        <v>47.732149118694792</v>
      </c>
      <c r="E22" s="110">
        <v>45.966339550469861</v>
      </c>
      <c r="F22" s="110">
        <v>45.827373991065777</v>
      </c>
      <c r="G22" s="110">
        <v>43.473651231063229</v>
      </c>
      <c r="H22" s="110">
        <v>46.437260952781308</v>
      </c>
      <c r="I22" s="110">
        <v>44.409318993973791</v>
      </c>
      <c r="J22" s="110">
        <v>43.837969746140928</v>
      </c>
      <c r="K22" s="110">
        <v>43.31916867882196</v>
      </c>
      <c r="L22" s="110">
        <v>50.512818507639487</v>
      </c>
      <c r="M22" s="110">
        <v>49.980865997142295</v>
      </c>
      <c r="N22" s="110">
        <v>47.55923462849087</v>
      </c>
      <c r="O22" s="110">
        <v>45.052363836643231</v>
      </c>
      <c r="P22" s="110">
        <v>42.156669057759835</v>
      </c>
      <c r="Q22" s="110">
        <v>40.898602778935896</v>
      </c>
      <c r="R22" s="110">
        <v>40.813317464558807</v>
      </c>
    </row>
    <row r="23" spans="2:18" ht="13.5" customHeight="1">
      <c r="B23" s="109" t="s">
        <v>12</v>
      </c>
      <c r="C23" s="109" t="s">
        <v>12</v>
      </c>
      <c r="D23" s="110">
        <v>42.512805319264103</v>
      </c>
      <c r="E23" s="110">
        <v>40.582628712843693</v>
      </c>
      <c r="F23" s="110">
        <v>37.572511721916136</v>
      </c>
      <c r="G23" s="110">
        <v>29.054531755967446</v>
      </c>
      <c r="H23" s="110">
        <v>28.069822038228825</v>
      </c>
      <c r="I23" s="110">
        <v>26.335876062978869</v>
      </c>
      <c r="J23" s="110">
        <v>25.46383594751596</v>
      </c>
      <c r="K23" s="110">
        <v>24.419016899235675</v>
      </c>
      <c r="L23" s="110">
        <v>27.700774266565471</v>
      </c>
      <c r="M23" s="110">
        <v>25.200663120054578</v>
      </c>
      <c r="N23" s="110">
        <v>23.294427687882056</v>
      </c>
      <c r="O23" s="110">
        <v>21.902256959047499</v>
      </c>
      <c r="P23" s="110">
        <v>21.59496075220898</v>
      </c>
      <c r="Q23" s="110">
        <v>21.063903581034563</v>
      </c>
      <c r="R23" s="110">
        <v>20.585566676010497</v>
      </c>
    </row>
    <row r="24" spans="2:18" ht="13.5" customHeight="1">
      <c r="B24" s="109" t="s">
        <v>13</v>
      </c>
      <c r="C24" s="109" t="s">
        <v>13</v>
      </c>
      <c r="D24" s="110">
        <v>40.295906457840488</v>
      </c>
      <c r="E24" s="110">
        <v>40.282191924875086</v>
      </c>
      <c r="F24" s="110">
        <v>38.819742882988443</v>
      </c>
      <c r="G24" s="110">
        <v>37.837411658567468</v>
      </c>
      <c r="H24" s="110">
        <v>37.934319925011856</v>
      </c>
      <c r="I24" s="110">
        <v>38.582780391172314</v>
      </c>
      <c r="J24" s="110">
        <v>39.380578669270953</v>
      </c>
      <c r="K24" s="110">
        <v>38.932760085877959</v>
      </c>
      <c r="L24" s="110">
        <v>46.145411886104462</v>
      </c>
      <c r="M24" s="110">
        <v>42.608102047751132</v>
      </c>
      <c r="N24" s="110">
        <v>39.639434412366668</v>
      </c>
      <c r="O24" s="110">
        <v>38.704683364886982</v>
      </c>
      <c r="P24" s="110">
        <v>38.503717406844814</v>
      </c>
      <c r="Q24" s="110">
        <v>38.319376065027427</v>
      </c>
      <c r="R24" s="110">
        <v>38.131055695296361</v>
      </c>
    </row>
    <row r="25" spans="2:18" ht="13.5" customHeight="1">
      <c r="B25" s="109" t="s">
        <v>14</v>
      </c>
      <c r="C25" s="109" t="s">
        <v>14</v>
      </c>
      <c r="D25" s="110">
        <v>50.590079280552693</v>
      </c>
      <c r="E25" s="110">
        <v>50.951542396527671</v>
      </c>
      <c r="F25" s="110">
        <v>50.85547183677582</v>
      </c>
      <c r="G25" s="110">
        <v>50.317122309111937</v>
      </c>
      <c r="H25" s="110">
        <v>49.078392510380134</v>
      </c>
      <c r="I25" s="110">
        <v>48.762548276999851</v>
      </c>
      <c r="J25" s="110">
        <v>48.383859252209625</v>
      </c>
      <c r="K25" s="110">
        <v>48.633791602408117</v>
      </c>
      <c r="L25" s="110">
        <v>57.291224543547301</v>
      </c>
      <c r="M25" s="110">
        <v>57.717213759438167</v>
      </c>
      <c r="N25" s="110">
        <v>52.130597848011064</v>
      </c>
      <c r="O25" s="110">
        <v>51.102115239910063</v>
      </c>
      <c r="P25" s="110">
        <v>50.513691813369142</v>
      </c>
      <c r="Q25" s="110">
        <v>50.079935624701207</v>
      </c>
      <c r="R25" s="110">
        <v>49.44499285483036</v>
      </c>
    </row>
    <row r="26" spans="2:18" ht="13.5" customHeight="1">
      <c r="B26" s="109" t="s">
        <v>15</v>
      </c>
      <c r="C26" s="109" t="s">
        <v>15</v>
      </c>
      <c r="D26" s="110">
        <v>38.959184358533136</v>
      </c>
      <c r="E26" s="110">
        <v>39.059124365098057</v>
      </c>
      <c r="F26" s="110">
        <v>38.656960115155591</v>
      </c>
      <c r="G26" s="110">
        <v>37.560049833439365</v>
      </c>
      <c r="H26" s="110">
        <v>37.472991447276328</v>
      </c>
      <c r="I26" s="110">
        <v>36.904151893149731</v>
      </c>
      <c r="J26" s="110">
        <v>36.991090807882784</v>
      </c>
      <c r="K26" s="110">
        <v>37.310674428337109</v>
      </c>
      <c r="L26" s="110">
        <v>45.035313024733775</v>
      </c>
      <c r="M26" s="110">
        <v>43.539030404196843</v>
      </c>
      <c r="N26" s="110">
        <v>38.314838689017179</v>
      </c>
      <c r="O26" s="110">
        <v>36.695967116588484</v>
      </c>
      <c r="P26" s="110">
        <v>36.629724168526707</v>
      </c>
      <c r="Q26" s="110">
        <v>36.633674734468983</v>
      </c>
      <c r="R26" s="110">
        <v>36.699824841491029</v>
      </c>
    </row>
    <row r="27" spans="2:18" ht="13.5" customHeight="1">
      <c r="B27" s="109" t="s">
        <v>16</v>
      </c>
      <c r="C27" s="109" t="s">
        <v>16</v>
      </c>
      <c r="D27" s="110">
        <v>19.666466057172109</v>
      </c>
      <c r="E27" s="110">
        <v>19.904729363803447</v>
      </c>
      <c r="F27" s="110">
        <v>19.757583357913251</v>
      </c>
      <c r="G27" s="110">
        <v>19.738116611834208</v>
      </c>
      <c r="H27" s="110">
        <v>19.487590502554141</v>
      </c>
      <c r="I27" s="110">
        <v>19.63786750796686</v>
      </c>
      <c r="J27" s="110">
        <v>20.382915832671564</v>
      </c>
      <c r="K27" s="110">
        <v>22.550971733927497</v>
      </c>
      <c r="L27" s="110">
        <v>25.193668124665187</v>
      </c>
      <c r="M27" s="110">
        <v>26.522341771424742</v>
      </c>
      <c r="N27" s="110">
        <v>25.956922783431096</v>
      </c>
      <c r="O27" s="110">
        <v>25.58930391998388</v>
      </c>
      <c r="P27" s="110">
        <v>25.424797948055893</v>
      </c>
      <c r="Q27" s="110">
        <v>25.304010855324371</v>
      </c>
      <c r="R27" s="110">
        <v>25.22680355782818</v>
      </c>
    </row>
    <row r="28" spans="2:18" ht="13.5" customHeight="1">
      <c r="B28" s="109" t="s">
        <v>84</v>
      </c>
      <c r="C28" s="109" t="s">
        <v>84</v>
      </c>
      <c r="D28" s="110">
        <v>36.908965816952495</v>
      </c>
      <c r="E28" s="110">
        <v>37.044456785627965</v>
      </c>
      <c r="F28" s="110">
        <v>37.816649325189992</v>
      </c>
      <c r="G28" s="110">
        <v>37.409694351480432</v>
      </c>
      <c r="H28" s="110">
        <v>36.140963395400597</v>
      </c>
      <c r="I28" s="110">
        <v>36.518299176597395</v>
      </c>
      <c r="J28" s="110">
        <v>38.081885750650819</v>
      </c>
      <c r="K28" s="110">
        <v>37.905201432316119</v>
      </c>
      <c r="L28" s="110">
        <v>42.508128201591575</v>
      </c>
      <c r="M28" s="110">
        <v>47.134228551082494</v>
      </c>
      <c r="N28" s="110">
        <v>41.746054788163406</v>
      </c>
      <c r="O28" s="110">
        <v>39.677555201610957</v>
      </c>
      <c r="P28" s="110">
        <v>39.157968389907744</v>
      </c>
      <c r="Q28" s="110">
        <v>38.22592522292107</v>
      </c>
      <c r="R28" s="110">
        <v>37.666938726242769</v>
      </c>
    </row>
    <row r="29" spans="2:18" ht="13.5" customHeight="1">
      <c r="B29" s="109" t="s">
        <v>59</v>
      </c>
      <c r="C29" s="109" t="s">
        <v>59</v>
      </c>
      <c r="D29" s="110">
        <v>35.150783118965464</v>
      </c>
      <c r="E29" s="110">
        <v>34.635858339481899</v>
      </c>
      <c r="F29" s="110">
        <v>34.015193555177099</v>
      </c>
      <c r="G29" s="110">
        <v>34.398873230385291</v>
      </c>
      <c r="H29" s="110">
        <v>33.298105677823806</v>
      </c>
      <c r="I29" s="110">
        <v>32.401842166887832</v>
      </c>
      <c r="J29" s="110">
        <v>33.169418126662414</v>
      </c>
      <c r="K29" s="110">
        <v>33.842601508750505</v>
      </c>
      <c r="L29" s="110">
        <v>42.673059511911987</v>
      </c>
      <c r="M29" s="110">
        <v>41.655344693694929</v>
      </c>
      <c r="N29" s="110">
        <v>39.472253129613271</v>
      </c>
      <c r="O29" s="110">
        <v>37.674574320725149</v>
      </c>
      <c r="P29" s="110">
        <v>36.198071289187013</v>
      </c>
      <c r="Q29" s="110">
        <v>35.801413472514859</v>
      </c>
      <c r="R29" s="110">
        <v>35.265365227309999</v>
      </c>
    </row>
    <row r="30" spans="2:18" ht="13.5" customHeight="1">
      <c r="B30" s="109" t="s">
        <v>17</v>
      </c>
      <c r="C30" s="109" t="s">
        <v>17</v>
      </c>
      <c r="D30" s="110">
        <v>44.102411809911565</v>
      </c>
      <c r="E30" s="110">
        <v>43.5402531210013</v>
      </c>
      <c r="F30" s="110">
        <v>42.215661402846798</v>
      </c>
      <c r="G30" s="110">
        <v>41.975811330684117</v>
      </c>
      <c r="H30" s="110">
        <v>41.023416540300943</v>
      </c>
      <c r="I30" s="110">
        <v>42.258375092186299</v>
      </c>
      <c r="J30" s="110">
        <v>42.343026421616869</v>
      </c>
      <c r="K30" s="110">
        <v>42.314898199520123</v>
      </c>
      <c r="L30" s="110">
        <v>47.789626303727609</v>
      </c>
      <c r="M30" s="110">
        <v>44.132321553987538</v>
      </c>
      <c r="N30" s="110">
        <v>42.783967755562799</v>
      </c>
      <c r="O30" s="110">
        <v>42.326427865139195</v>
      </c>
      <c r="P30" s="110">
        <v>42.170804569035674</v>
      </c>
      <c r="Q30" s="110">
        <v>42.141862809658086</v>
      </c>
      <c r="R30" s="110">
        <v>42.16920160472111</v>
      </c>
    </row>
    <row r="31" spans="2:18" ht="13.5" customHeight="1">
      <c r="B31" s="109" t="s">
        <v>60</v>
      </c>
      <c r="C31" s="109" t="s">
        <v>60</v>
      </c>
      <c r="D31" s="110">
        <v>41.573991847331641</v>
      </c>
      <c r="E31" s="110">
        <v>40.367078720775595</v>
      </c>
      <c r="F31" s="110">
        <v>39.932109129557723</v>
      </c>
      <c r="G31" s="110">
        <v>38.200567986867675</v>
      </c>
      <c r="H31" s="110">
        <v>35.962559190350305</v>
      </c>
      <c r="I31" s="110">
        <v>34.046852844314458</v>
      </c>
      <c r="J31" s="110">
        <v>35.289925556400895</v>
      </c>
      <c r="K31" s="110">
        <v>35.623149195446594</v>
      </c>
      <c r="L31" s="110">
        <v>45.734457189994245</v>
      </c>
      <c r="M31" s="110">
        <v>47.210591400877206</v>
      </c>
      <c r="N31" s="110">
        <v>41.597995174056557</v>
      </c>
      <c r="O31" s="110">
        <v>39.687631463794844</v>
      </c>
      <c r="P31" s="110">
        <v>38.198444099704162</v>
      </c>
      <c r="Q31" s="110">
        <v>37.765867027608202</v>
      </c>
      <c r="R31" s="110">
        <v>37.349227225718707</v>
      </c>
    </row>
    <row r="32" spans="2:18" ht="13.5" customHeight="1">
      <c r="B32" s="109" t="s">
        <v>296</v>
      </c>
      <c r="C32" s="109" t="s">
        <v>18</v>
      </c>
      <c r="D32" s="110">
        <v>45.942514617912721</v>
      </c>
      <c r="E32" s="110">
        <v>45.695822476050893</v>
      </c>
      <c r="F32" s="110">
        <v>44.926291023884687</v>
      </c>
      <c r="G32" s="110">
        <v>43.802680548631315</v>
      </c>
      <c r="H32" s="110">
        <v>42.786413811504978</v>
      </c>
      <c r="I32" s="110">
        <v>41.656528654222882</v>
      </c>
      <c r="J32" s="110">
        <v>41.49501219012722</v>
      </c>
      <c r="K32" s="110">
        <v>41.108412100042436</v>
      </c>
      <c r="L32" s="110">
        <v>45.362738174841738</v>
      </c>
      <c r="M32" s="110">
        <v>48.195316681636378</v>
      </c>
      <c r="N32" s="110">
        <v>44.469812875535595</v>
      </c>
      <c r="O32" s="110">
        <v>43.862766612762137</v>
      </c>
      <c r="P32" s="110">
        <v>43.129170040685004</v>
      </c>
      <c r="Q32" s="110">
        <v>42.705260619551517</v>
      </c>
      <c r="R32" s="110">
        <v>42.497459457518666</v>
      </c>
    </row>
    <row r="33" spans="2:18" ht="13.5" customHeight="1">
      <c r="B33" s="109" t="s">
        <v>19</v>
      </c>
      <c r="C33" s="109" t="s">
        <v>19</v>
      </c>
      <c r="D33" s="110">
        <v>39.787667585152938</v>
      </c>
      <c r="E33" s="110">
        <v>38.622833244193487</v>
      </c>
      <c r="F33" s="110">
        <v>37.681565521335372</v>
      </c>
      <c r="G33" s="110">
        <v>37.253561706439882</v>
      </c>
      <c r="H33" s="110">
        <v>36.455854187827249</v>
      </c>
      <c r="I33" s="110">
        <v>35.600924821626599</v>
      </c>
      <c r="J33" s="110">
        <v>36.144282136481678</v>
      </c>
      <c r="K33" s="110">
        <v>38.777725563909776</v>
      </c>
      <c r="L33" s="110">
        <v>43.180014117189664</v>
      </c>
      <c r="M33" s="110">
        <v>43.628290681166831</v>
      </c>
      <c r="N33" s="110">
        <v>41.68127519151664</v>
      </c>
      <c r="O33" s="110">
        <v>38.817150501694151</v>
      </c>
      <c r="P33" s="110">
        <v>37.164835218264699</v>
      </c>
      <c r="Q33" s="110">
        <v>36.194890098354549</v>
      </c>
      <c r="R33" s="110">
        <v>35.951704510444962</v>
      </c>
    </row>
    <row r="34" spans="2:18" ht="13.5" customHeight="1">
      <c r="B34" s="109" t="s">
        <v>20</v>
      </c>
      <c r="C34" s="109" t="s">
        <v>20</v>
      </c>
      <c r="D34" s="110">
        <v>42.672583789831023</v>
      </c>
      <c r="E34" s="110">
        <v>43.724814601605097</v>
      </c>
      <c r="F34" s="110">
        <v>45.52721046200125</v>
      </c>
      <c r="G34" s="110">
        <v>48.49779889739159</v>
      </c>
      <c r="H34" s="110">
        <v>50.699482400453434</v>
      </c>
      <c r="I34" s="110">
        <v>49.640678986533274</v>
      </c>
      <c r="J34" s="110">
        <v>48.023213933988011</v>
      </c>
      <c r="K34" s="110">
        <v>50.443507041775945</v>
      </c>
      <c r="L34" s="110">
        <v>56.978738645714458</v>
      </c>
      <c r="M34" s="110">
        <v>50.845319640260364</v>
      </c>
      <c r="N34" s="110">
        <v>50.308989462715026</v>
      </c>
      <c r="O34" s="110">
        <v>50.088448757297456</v>
      </c>
      <c r="P34" s="110">
        <v>50.172542353771533</v>
      </c>
      <c r="Q34" s="110">
        <v>50.413974348856129</v>
      </c>
      <c r="R34" s="110">
        <v>50.622568105108137</v>
      </c>
    </row>
    <row r="35" spans="2:18" ht="13.5" customHeight="1">
      <c r="B35" s="109" t="s">
        <v>21</v>
      </c>
      <c r="C35" s="109" t="s">
        <v>21</v>
      </c>
      <c r="D35" s="110">
        <v>48.888839636924551</v>
      </c>
      <c r="E35" s="110">
        <v>49.921464488425578</v>
      </c>
      <c r="F35" s="110">
        <v>51.688104906164966</v>
      </c>
      <c r="G35" s="110">
        <v>48.200521163720857</v>
      </c>
      <c r="H35" s="110">
        <v>44.836712785364128</v>
      </c>
      <c r="I35" s="110">
        <v>45.368044742688205</v>
      </c>
      <c r="J35" s="110">
        <v>43.240421163238281</v>
      </c>
      <c r="K35" s="110">
        <v>42.441759218788413</v>
      </c>
      <c r="L35" s="110">
        <v>49.022391192657615</v>
      </c>
      <c r="M35" s="110">
        <v>48.846464949366315</v>
      </c>
      <c r="N35" s="110">
        <v>46.508488521736822</v>
      </c>
      <c r="O35" s="110">
        <v>45.562744732635707</v>
      </c>
      <c r="P35" s="110">
        <v>44.581588678876997</v>
      </c>
      <c r="Q35" s="110">
        <v>44.085982020313892</v>
      </c>
      <c r="R35" s="110">
        <v>43.461910055500837</v>
      </c>
    </row>
    <row r="36" spans="2:18">
      <c r="B36" s="109" t="s">
        <v>85</v>
      </c>
      <c r="C36" s="109" t="s">
        <v>85</v>
      </c>
      <c r="D36" s="110">
        <v>9.8262017182990995</v>
      </c>
      <c r="E36" s="110">
        <v>10.913665171067501</v>
      </c>
      <c r="F36" s="110">
        <v>12.575494255875578</v>
      </c>
      <c r="G36" s="110">
        <v>14.438325680868971</v>
      </c>
      <c r="H36" s="110">
        <v>15.196488378839881</v>
      </c>
      <c r="I36" s="110">
        <v>13.576326330844815</v>
      </c>
      <c r="J36" s="110">
        <v>13.92390772768994</v>
      </c>
      <c r="K36" s="110">
        <v>14.106556838492573</v>
      </c>
      <c r="L36" s="110">
        <v>26.46259616320345</v>
      </c>
      <c r="M36" s="110">
        <v>19.209835439554887</v>
      </c>
      <c r="N36" s="110">
        <v>16.446238792366159</v>
      </c>
      <c r="O36" s="110">
        <v>15.846238792366146</v>
      </c>
      <c r="P36" s="110">
        <v>15.246238792366135</v>
      </c>
      <c r="Q36" s="110">
        <v>15.74623879236615</v>
      </c>
      <c r="R36" s="110">
        <v>14.996238792366142</v>
      </c>
    </row>
    <row r="37" spans="2:18">
      <c r="B37" s="109" t="s">
        <v>22</v>
      </c>
      <c r="C37" s="109" t="s">
        <v>22</v>
      </c>
      <c r="D37" s="110">
        <v>41.149943323755913</v>
      </c>
      <c r="E37" s="110">
        <v>42.499466075297491</v>
      </c>
      <c r="F37" s="110">
        <v>43.304951632231891</v>
      </c>
      <c r="G37" s="110">
        <v>45.768206640290046</v>
      </c>
      <c r="H37" s="110">
        <v>42.65793970500237</v>
      </c>
      <c r="I37" s="110">
        <v>41.351663244110142</v>
      </c>
      <c r="J37" s="110">
        <v>41.732004127283268</v>
      </c>
      <c r="K37" s="110">
        <v>42.668782381350475</v>
      </c>
      <c r="L37" s="110">
        <v>47.750979188556876</v>
      </c>
      <c r="M37" s="110">
        <v>49.910450956564993</v>
      </c>
      <c r="N37" s="110">
        <v>45.884188768359927</v>
      </c>
      <c r="O37" s="110">
        <v>45.884935662350138</v>
      </c>
      <c r="P37" s="110">
        <v>43.086905988483281</v>
      </c>
      <c r="Q37" s="110">
        <v>42.531640362677727</v>
      </c>
      <c r="R37" s="110">
        <v>42.310346883729693</v>
      </c>
    </row>
    <row r="38" spans="2:18">
      <c r="B38" s="109" t="s">
        <v>23</v>
      </c>
      <c r="C38" s="109" t="s">
        <v>23</v>
      </c>
      <c r="D38" s="110">
        <v>49.354675875994054</v>
      </c>
      <c r="E38" s="110">
        <v>60.267073384831463</v>
      </c>
      <c r="F38" s="110">
        <v>50.842318954567922</v>
      </c>
      <c r="G38" s="110">
        <v>48.710636381185253</v>
      </c>
      <c r="H38" s="110">
        <v>46.16288068916576</v>
      </c>
      <c r="I38" s="110">
        <v>44.072139182028906</v>
      </c>
      <c r="J38" s="110">
        <v>43.526323363320415</v>
      </c>
      <c r="K38" s="110">
        <v>43.293564863792646</v>
      </c>
      <c r="L38" s="110">
        <v>51.294599087770152</v>
      </c>
      <c r="M38" s="110">
        <v>49.633205294346944</v>
      </c>
      <c r="N38" s="110">
        <v>46.335256584618996</v>
      </c>
      <c r="O38" s="110">
        <v>44.402234763391377</v>
      </c>
      <c r="P38" s="110">
        <v>43.172037671931555</v>
      </c>
      <c r="Q38" s="110">
        <v>42.96496018682015</v>
      </c>
      <c r="R38" s="110">
        <v>42.676072833153725</v>
      </c>
    </row>
    <row r="39" spans="2:18">
      <c r="B39" s="109" t="s">
        <v>24</v>
      </c>
      <c r="C39" s="109" t="s">
        <v>24</v>
      </c>
      <c r="D39" s="110">
        <v>48.655657701151881</v>
      </c>
      <c r="E39" s="110">
        <v>45.832304272659918</v>
      </c>
      <c r="F39" s="110">
        <v>45.114217009411348</v>
      </c>
      <c r="G39" s="110">
        <v>43.890719104668754</v>
      </c>
      <c r="H39" s="110">
        <v>42.44173310349781</v>
      </c>
      <c r="I39" s="110">
        <v>41.198261074632462</v>
      </c>
      <c r="J39" s="110">
        <v>41.689278866810888</v>
      </c>
      <c r="K39" s="110">
        <v>42.064570567553993</v>
      </c>
      <c r="L39" s="110">
        <v>52.265256500301263</v>
      </c>
      <c r="M39" s="110">
        <v>50.68728758405291</v>
      </c>
      <c r="N39" s="110">
        <v>45.895975349391591</v>
      </c>
      <c r="O39" s="110">
        <v>45.061866924283734</v>
      </c>
      <c r="P39" s="110">
        <v>44.600089635550368</v>
      </c>
      <c r="Q39" s="110">
        <v>43.324877663213819</v>
      </c>
      <c r="R39" s="110">
        <v>43.361921030021222</v>
      </c>
    </row>
    <row r="40" spans="2:18">
      <c r="B40" s="109" t="s">
        <v>25</v>
      </c>
      <c r="C40" s="109" t="s">
        <v>25</v>
      </c>
      <c r="D40" s="110">
        <v>49.794046944152498</v>
      </c>
      <c r="E40" s="110">
        <v>50.53994968439607</v>
      </c>
      <c r="F40" s="110">
        <v>49.669950134369216</v>
      </c>
      <c r="G40" s="110">
        <v>48.390811342410579</v>
      </c>
      <c r="H40" s="110">
        <v>48.778162599537808</v>
      </c>
      <c r="I40" s="110">
        <v>48.251797693192835</v>
      </c>
      <c r="J40" s="110">
        <v>48.770189793273246</v>
      </c>
      <c r="K40" s="110">
        <v>48.035901322456212</v>
      </c>
      <c r="L40" s="110">
        <v>51.813925853161614</v>
      </c>
      <c r="M40" s="110">
        <v>52.566758782997979</v>
      </c>
      <c r="N40" s="110">
        <v>51.435973725193961</v>
      </c>
      <c r="O40" s="110">
        <v>49.719668471966031</v>
      </c>
      <c r="P40" s="110">
        <v>49.16778807990481</v>
      </c>
      <c r="Q40" s="110">
        <v>48.755687980826032</v>
      </c>
      <c r="R40" s="110">
        <v>48.606434705024128</v>
      </c>
    </row>
    <row r="41" spans="2:18">
      <c r="B41" s="109" t="s">
        <v>26</v>
      </c>
      <c r="C41" s="109" t="s">
        <v>26</v>
      </c>
      <c r="D41" s="110">
        <v>31.383367193362471</v>
      </c>
      <c r="E41" s="110">
        <v>32.23541256890018</v>
      </c>
      <c r="F41" s="110">
        <v>31.822731937587189</v>
      </c>
      <c r="G41" s="110">
        <v>32.089997817438324</v>
      </c>
      <c r="H41" s="110">
        <v>32.079968974243542</v>
      </c>
      <c r="I41" s="110">
        <v>32.01330465380817</v>
      </c>
      <c r="J41" s="110">
        <v>31.286231205291791</v>
      </c>
      <c r="K41" s="110">
        <v>31.480662646087744</v>
      </c>
      <c r="L41" s="110">
        <v>36.479766987057815</v>
      </c>
      <c r="M41" s="110">
        <v>35.23620694998607</v>
      </c>
      <c r="N41" s="110">
        <v>33.290710362669444</v>
      </c>
      <c r="O41" s="110">
        <v>33.100000000000016</v>
      </c>
      <c r="P41" s="110">
        <v>32.79999999999999</v>
      </c>
      <c r="Q41" s="110">
        <v>32.700000000000031</v>
      </c>
      <c r="R41" s="110">
        <v>32.700000000000031</v>
      </c>
    </row>
    <row r="42" spans="2:18">
      <c r="B42" s="109" t="s">
        <v>27</v>
      </c>
      <c r="C42" s="109" t="s">
        <v>27</v>
      </c>
      <c r="D42" s="110">
        <v>43.69255215361877</v>
      </c>
      <c r="E42" s="110">
        <v>41.97011125989701</v>
      </c>
      <c r="F42" s="110">
        <v>41.163537676703484</v>
      </c>
      <c r="G42" s="110">
        <v>40.293575725877915</v>
      </c>
      <c r="H42" s="110">
        <v>39.561600872707437</v>
      </c>
      <c r="I42" s="110">
        <v>39.260096763418808</v>
      </c>
      <c r="J42" s="110">
        <v>39.004301071252485</v>
      </c>
      <c r="K42" s="110">
        <v>38.869358138763339</v>
      </c>
      <c r="L42" s="110">
        <v>49.108894295986012</v>
      </c>
      <c r="M42" s="110">
        <v>47.734869642656861</v>
      </c>
      <c r="N42" s="110">
        <v>41.604569992789806</v>
      </c>
      <c r="O42" s="110">
        <v>40.961924483068202</v>
      </c>
      <c r="P42" s="110">
        <v>41.003980067467118</v>
      </c>
      <c r="Q42" s="110">
        <v>41.03585234826059</v>
      </c>
      <c r="R42" s="110">
        <v>39.402930809113961</v>
      </c>
    </row>
    <row r="43" spans="2:18" ht="13.5">
      <c r="B43" s="163" t="s">
        <v>42</v>
      </c>
      <c r="C43" s="163" t="s">
        <v>28</v>
      </c>
      <c r="D43" s="164">
        <v>37.112759052414951</v>
      </c>
      <c r="E43" s="164">
        <v>35.843216486153928</v>
      </c>
      <c r="F43" s="164">
        <v>35.433485036900294</v>
      </c>
      <c r="G43" s="164">
        <v>35.204755019286196</v>
      </c>
      <c r="H43" s="164">
        <v>35.584896042278459</v>
      </c>
      <c r="I43" s="164">
        <v>35.461079974588834</v>
      </c>
      <c r="J43" s="164">
        <v>35.575444228740963</v>
      </c>
      <c r="K43" s="164">
        <v>35.808457557807657</v>
      </c>
      <c r="L43" s="164">
        <v>45.446078372719114</v>
      </c>
      <c r="M43" s="164">
        <v>41.962300899456096</v>
      </c>
      <c r="N43" s="164">
        <v>39.366044746025821</v>
      </c>
      <c r="O43" s="164">
        <v>38.346814050624687</v>
      </c>
      <c r="P43" s="164">
        <v>37.521281139847247</v>
      </c>
      <c r="Q43" s="164">
        <v>37.435722915277559</v>
      </c>
      <c r="R43" s="164">
        <v>37.794700230954462</v>
      </c>
    </row>
    <row r="44" spans="2:18" ht="6" customHeight="1">
      <c r="B44" s="109"/>
      <c r="C44" s="109"/>
      <c r="D44" s="110"/>
      <c r="E44" s="110"/>
      <c r="F44" s="110"/>
      <c r="G44" s="110"/>
      <c r="H44" s="110"/>
      <c r="I44" s="110"/>
      <c r="J44" s="110"/>
      <c r="K44" s="110"/>
      <c r="L44" s="110"/>
      <c r="M44" s="110"/>
      <c r="N44" s="110"/>
      <c r="O44" s="110"/>
      <c r="P44" s="110"/>
      <c r="Q44" s="110"/>
      <c r="R44" s="110"/>
    </row>
    <row r="45" spans="2:18" ht="10.5" customHeight="1">
      <c r="B45" s="443" t="s">
        <v>437</v>
      </c>
      <c r="C45" s="443"/>
      <c r="D45" s="443"/>
      <c r="E45" s="443"/>
      <c r="F45" s="443"/>
      <c r="G45" s="443"/>
      <c r="H45" s="443"/>
      <c r="I45" s="443"/>
      <c r="J45" s="443"/>
      <c r="K45" s="443"/>
      <c r="L45" s="443"/>
      <c r="M45" s="443"/>
      <c r="N45" s="443"/>
      <c r="O45" s="443"/>
      <c r="P45" s="443"/>
      <c r="Q45" s="116"/>
      <c r="R45" s="116"/>
    </row>
    <row r="46" spans="2:18">
      <c r="B46" s="443" t="s">
        <v>1233</v>
      </c>
      <c r="C46" s="443"/>
      <c r="D46" s="443"/>
      <c r="E46" s="443"/>
      <c r="F46" s="443"/>
      <c r="G46" s="443"/>
      <c r="H46" s="443"/>
      <c r="I46" s="443"/>
      <c r="J46" s="443"/>
      <c r="K46" s="443"/>
      <c r="L46" s="443"/>
      <c r="M46" s="443"/>
      <c r="N46" s="443"/>
      <c r="O46" s="443"/>
      <c r="P46" s="443"/>
      <c r="Q46" s="116"/>
      <c r="R46" s="116"/>
    </row>
    <row r="47" spans="2:18" ht="51" customHeight="1">
      <c r="B47" s="445" t="s">
        <v>1234</v>
      </c>
      <c r="C47" s="445"/>
      <c r="D47" s="445"/>
      <c r="E47" s="445"/>
      <c r="F47" s="445"/>
      <c r="G47" s="445"/>
      <c r="H47" s="445"/>
      <c r="I47" s="445"/>
      <c r="J47" s="445"/>
      <c r="K47" s="445"/>
      <c r="L47" s="445"/>
      <c r="M47" s="445"/>
      <c r="N47" s="445"/>
      <c r="O47" s="445"/>
      <c r="P47" s="445"/>
      <c r="Q47" s="445"/>
      <c r="R47" s="445"/>
    </row>
    <row r="48" spans="2:18">
      <c r="B48" s="109"/>
      <c r="C48" s="109"/>
      <c r="D48" s="117"/>
      <c r="E48" s="117"/>
      <c r="F48" s="117"/>
      <c r="G48" s="117"/>
      <c r="H48" s="117"/>
      <c r="I48" s="117"/>
      <c r="J48" s="117"/>
      <c r="K48" s="117"/>
      <c r="L48" s="117"/>
      <c r="M48" s="117"/>
      <c r="N48" s="117"/>
      <c r="O48" s="117"/>
      <c r="P48" s="117"/>
      <c r="Q48" s="117"/>
      <c r="R48" s="117"/>
    </row>
    <row r="49" spans="2:18">
      <c r="B49" s="109"/>
      <c r="C49" s="109"/>
      <c r="D49" s="117"/>
      <c r="E49" s="117"/>
      <c r="F49" s="117"/>
      <c r="G49" s="117"/>
      <c r="H49" s="117"/>
      <c r="I49" s="117"/>
      <c r="J49" s="117"/>
      <c r="K49" s="117"/>
      <c r="L49" s="117"/>
      <c r="M49" s="117"/>
      <c r="N49" s="117"/>
      <c r="O49" s="117"/>
      <c r="P49" s="117"/>
      <c r="Q49" s="117"/>
      <c r="R49" s="117"/>
    </row>
    <row r="50" spans="2:18">
      <c r="B50" s="109"/>
      <c r="C50" s="109"/>
      <c r="D50" s="117"/>
      <c r="E50" s="117"/>
      <c r="F50" s="117"/>
      <c r="G50" s="117"/>
      <c r="H50" s="117"/>
      <c r="I50" s="117"/>
      <c r="J50" s="117"/>
      <c r="K50" s="117"/>
      <c r="L50" s="117"/>
      <c r="M50" s="117"/>
      <c r="N50" s="117"/>
      <c r="O50" s="117"/>
      <c r="P50" s="117"/>
      <c r="Q50" s="117"/>
      <c r="R50" s="117"/>
    </row>
    <row r="51" spans="2:18">
      <c r="B51" s="109"/>
      <c r="C51" s="109"/>
      <c r="D51" s="117"/>
      <c r="E51" s="117"/>
      <c r="F51" s="117"/>
      <c r="G51" s="117"/>
      <c r="H51" s="117"/>
      <c r="I51" s="117"/>
      <c r="J51" s="117"/>
      <c r="K51" s="117"/>
      <c r="L51" s="117"/>
      <c r="M51" s="117"/>
      <c r="N51" s="117"/>
      <c r="O51" s="117"/>
      <c r="P51" s="117"/>
      <c r="Q51" s="117"/>
      <c r="R51" s="117"/>
    </row>
    <row r="52" spans="2:18">
      <c r="B52" s="109"/>
      <c r="C52" s="109"/>
      <c r="D52" s="117"/>
      <c r="E52" s="117"/>
      <c r="F52" s="117"/>
      <c r="G52" s="117"/>
      <c r="H52" s="117"/>
      <c r="I52" s="117"/>
      <c r="J52" s="117"/>
      <c r="K52" s="117"/>
      <c r="L52" s="117"/>
      <c r="M52" s="117"/>
      <c r="N52" s="117"/>
      <c r="O52" s="117"/>
      <c r="P52" s="117"/>
      <c r="Q52" s="117"/>
      <c r="R52" s="117"/>
    </row>
    <row r="53" spans="2:18">
      <c r="B53" s="109"/>
      <c r="C53" s="109"/>
      <c r="D53" s="117"/>
      <c r="E53" s="117"/>
      <c r="F53" s="117"/>
      <c r="G53" s="117"/>
      <c r="H53" s="117"/>
      <c r="I53" s="117"/>
      <c r="J53" s="117"/>
      <c r="K53" s="117"/>
      <c r="L53" s="117"/>
      <c r="M53" s="117"/>
      <c r="N53" s="117"/>
      <c r="O53" s="117"/>
      <c r="P53" s="117"/>
      <c r="Q53" s="117"/>
      <c r="R53" s="117"/>
    </row>
    <row r="54" spans="2:18">
      <c r="B54" s="109"/>
      <c r="C54" s="109"/>
      <c r="D54" s="117"/>
      <c r="E54" s="117"/>
      <c r="F54" s="117"/>
      <c r="G54" s="117"/>
      <c r="H54" s="117"/>
      <c r="I54" s="117"/>
      <c r="J54" s="117"/>
      <c r="K54" s="117"/>
      <c r="L54" s="117"/>
      <c r="M54" s="117"/>
      <c r="N54" s="117"/>
      <c r="O54" s="117"/>
      <c r="P54" s="117"/>
      <c r="Q54" s="117"/>
      <c r="R54" s="117"/>
    </row>
    <row r="55" spans="2:18">
      <c r="B55" s="109"/>
      <c r="C55" s="109"/>
      <c r="D55" s="117"/>
      <c r="E55" s="117"/>
      <c r="F55" s="117"/>
      <c r="G55" s="117"/>
      <c r="H55" s="117"/>
      <c r="I55" s="117"/>
      <c r="J55" s="117"/>
      <c r="K55" s="117"/>
      <c r="L55" s="117"/>
      <c r="M55" s="117"/>
      <c r="N55" s="117"/>
      <c r="O55" s="117"/>
      <c r="P55" s="117"/>
      <c r="Q55" s="117"/>
      <c r="R55" s="117"/>
    </row>
    <row r="56" spans="2:18">
      <c r="B56" s="109"/>
      <c r="C56" s="109"/>
      <c r="D56" s="117"/>
      <c r="E56" s="117"/>
      <c r="F56" s="117"/>
      <c r="G56" s="117"/>
      <c r="H56" s="117"/>
      <c r="I56" s="117"/>
      <c r="J56" s="117"/>
      <c r="K56" s="117"/>
      <c r="L56" s="117"/>
      <c r="M56" s="117"/>
      <c r="N56" s="117"/>
      <c r="O56" s="117"/>
      <c r="P56" s="117"/>
      <c r="Q56" s="117"/>
      <c r="R56" s="117"/>
    </row>
    <row r="57" spans="2:18">
      <c r="B57" s="109"/>
      <c r="C57" s="109"/>
      <c r="D57" s="117"/>
      <c r="E57" s="117"/>
      <c r="F57" s="117"/>
      <c r="G57" s="117"/>
      <c r="H57" s="117"/>
      <c r="I57" s="117"/>
      <c r="J57" s="117"/>
      <c r="K57" s="117"/>
      <c r="L57" s="117"/>
      <c r="M57" s="117"/>
      <c r="N57" s="117"/>
      <c r="O57" s="117"/>
      <c r="P57" s="117"/>
      <c r="Q57" s="117"/>
      <c r="R57" s="117"/>
    </row>
    <row r="58" spans="2:18">
      <c r="B58" s="109"/>
      <c r="C58" s="109"/>
      <c r="D58" s="117"/>
      <c r="E58" s="117"/>
      <c r="F58" s="117"/>
      <c r="G58" s="117"/>
      <c r="H58" s="117"/>
      <c r="I58" s="117"/>
      <c r="J58" s="117"/>
      <c r="K58" s="117"/>
      <c r="L58" s="117"/>
      <c r="M58" s="117"/>
      <c r="N58" s="117"/>
      <c r="O58" s="117"/>
      <c r="P58" s="117"/>
      <c r="Q58" s="117"/>
      <c r="R58" s="117"/>
    </row>
    <row r="59" spans="2:18">
      <c r="B59" s="109"/>
      <c r="C59" s="109"/>
      <c r="D59" s="117"/>
      <c r="E59" s="117"/>
      <c r="F59" s="117"/>
      <c r="G59" s="117"/>
      <c r="H59" s="117"/>
      <c r="I59" s="117"/>
      <c r="J59" s="117"/>
      <c r="K59" s="117"/>
      <c r="L59" s="117"/>
      <c r="M59" s="117"/>
      <c r="N59" s="117"/>
      <c r="O59" s="117"/>
      <c r="P59" s="117"/>
      <c r="Q59" s="117"/>
      <c r="R59" s="117"/>
    </row>
    <row r="60" spans="2:18">
      <c r="B60" s="109"/>
      <c r="C60" s="109"/>
      <c r="D60" s="117"/>
      <c r="E60" s="117"/>
      <c r="F60" s="117"/>
      <c r="G60" s="117"/>
      <c r="H60" s="117"/>
      <c r="I60" s="117"/>
      <c r="J60" s="117"/>
      <c r="K60" s="117"/>
      <c r="L60" s="117"/>
      <c r="M60" s="117"/>
      <c r="N60" s="117"/>
      <c r="O60" s="117"/>
      <c r="P60" s="117"/>
      <c r="Q60" s="117"/>
      <c r="R60" s="117"/>
    </row>
    <row r="61" spans="2:18">
      <c r="B61" s="109"/>
      <c r="C61" s="109"/>
      <c r="D61" s="117"/>
      <c r="E61" s="117"/>
      <c r="F61" s="117"/>
      <c r="G61" s="117"/>
      <c r="H61" s="117"/>
      <c r="I61" s="117"/>
      <c r="J61" s="117"/>
      <c r="K61" s="117"/>
      <c r="L61" s="117"/>
      <c r="M61" s="117"/>
      <c r="N61" s="117"/>
      <c r="O61" s="117"/>
      <c r="P61" s="117"/>
      <c r="Q61" s="117"/>
      <c r="R61" s="117"/>
    </row>
    <row r="62" spans="2:18">
      <c r="B62" s="109"/>
      <c r="C62" s="109"/>
      <c r="D62" s="117"/>
      <c r="E62" s="117"/>
      <c r="F62" s="117"/>
      <c r="G62" s="117"/>
      <c r="H62" s="117"/>
      <c r="I62" s="117"/>
      <c r="J62" s="117"/>
      <c r="K62" s="117"/>
      <c r="L62" s="117"/>
      <c r="M62" s="117"/>
      <c r="N62" s="117"/>
      <c r="O62" s="117"/>
      <c r="P62" s="117"/>
      <c r="Q62" s="117"/>
      <c r="R62" s="117"/>
    </row>
    <row r="63" spans="2:18">
      <c r="B63" s="109"/>
      <c r="C63" s="109"/>
      <c r="D63" s="117"/>
      <c r="E63" s="117"/>
      <c r="F63" s="117"/>
      <c r="G63" s="117"/>
      <c r="H63" s="117"/>
      <c r="I63" s="117"/>
      <c r="J63" s="117"/>
      <c r="K63" s="117"/>
      <c r="L63" s="117"/>
      <c r="M63" s="117"/>
      <c r="N63" s="117"/>
      <c r="O63" s="117"/>
      <c r="P63" s="117"/>
      <c r="Q63" s="117"/>
      <c r="R63" s="117"/>
    </row>
    <row r="64" spans="2:18">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row r="77" spans="2:18">
      <c r="B77" s="109"/>
      <c r="C77" s="109"/>
      <c r="D77" s="117"/>
      <c r="E77" s="117"/>
      <c r="F77" s="117"/>
      <c r="G77" s="117"/>
      <c r="H77" s="117"/>
      <c r="I77" s="117"/>
      <c r="J77" s="117"/>
      <c r="K77" s="117"/>
      <c r="L77" s="117"/>
      <c r="M77" s="117"/>
      <c r="N77" s="117"/>
      <c r="O77" s="117"/>
      <c r="P77" s="117"/>
      <c r="Q77" s="117"/>
      <c r="R77" s="117"/>
    </row>
  </sheetData>
  <mergeCells count="4">
    <mergeCell ref="B2:N2"/>
    <mergeCell ref="B45:P45"/>
    <mergeCell ref="B46:P46"/>
    <mergeCell ref="B47:R47"/>
  </mergeCells>
  <conditionalFormatting sqref="C43 B9:C42">
    <cfRule type="expression" dxfId="82" priority="3">
      <formula>MOD(ROW(),2)=0</formula>
    </cfRule>
  </conditionalFormatting>
  <conditionalFormatting sqref="B43">
    <cfRule type="expression" dxfId="81" priority="2">
      <formula>MOD(ROW(),2)=0</formula>
    </cfRule>
  </conditionalFormatting>
  <conditionalFormatting sqref="D9:R43">
    <cfRule type="expression" dxfId="80" priority="1">
      <formula>MOD(ROW(),2)=0</formula>
    </cfRule>
  </conditionalFormatting>
  <pageMargins left="0.7" right="0.7" top="0.75" bottom="0.75" header="0.3" footer="0.3"/>
  <pageSetup scale="1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0D8B5-E45A-4668-92DF-3D23F832BF1F}">
  <sheetPr>
    <tabColor theme="9" tint="-0.249977111117893"/>
    <pageSetUpPr fitToPage="1"/>
  </sheetPr>
  <dimension ref="B2:S77"/>
  <sheetViews>
    <sheetView zoomScale="85" zoomScaleNormal="85" workbookViewId="0">
      <pane xSplit="3" ySplit="4" topLeftCell="D29"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1.5" outlineLevelCol="1"/>
  <cols>
    <col min="1" max="1" width="6.7265625" style="101" customWidth="1"/>
    <col min="2" max="2" width="17.54296875" style="101" customWidth="1"/>
    <col min="3" max="3" width="20.54296875" style="101" hidden="1" customWidth="1" outlineLevel="1"/>
    <col min="4" max="4" width="9.1796875" style="102" customWidth="1" collapsed="1"/>
    <col min="5" max="14" width="9.1796875" style="102" customWidth="1"/>
    <col min="15" max="18" width="8.1796875" style="102" customWidth="1"/>
    <col min="19" max="16384" width="9.1796875" style="101"/>
  </cols>
  <sheetData>
    <row r="2" spans="2:18" ht="13.9" customHeight="1">
      <c r="B2" s="453" t="str">
        <f>"Table A7. Advanced Economies: General Government Gross Debt, "&amp;D4&amp;"–"&amp;RIGHT(R4,2)</f>
        <v>Table A7. Advanced Economies: General Government Gross Debt, 2012–26</v>
      </c>
      <c r="C2" s="453"/>
      <c r="D2" s="453"/>
      <c r="E2" s="453"/>
      <c r="F2" s="453"/>
      <c r="G2" s="453"/>
      <c r="H2" s="453"/>
      <c r="I2" s="453"/>
      <c r="J2" s="453"/>
      <c r="K2" s="453"/>
      <c r="L2" s="453"/>
      <c r="M2" s="453"/>
      <c r="N2" s="453"/>
      <c r="O2" s="131"/>
      <c r="P2" s="131"/>
      <c r="Q2" s="131"/>
      <c r="R2" s="131"/>
    </row>
    <row r="3" spans="2:18" ht="15.5">
      <c r="B3" s="132" t="s">
        <v>152</v>
      </c>
      <c r="C3" s="105"/>
      <c r="D3" s="105"/>
      <c r="E3" s="105"/>
      <c r="F3" s="105"/>
      <c r="G3" s="105"/>
      <c r="H3" s="105"/>
      <c r="I3" s="105"/>
      <c r="J3" s="105"/>
      <c r="K3" s="105"/>
      <c r="L3" s="105"/>
      <c r="M3" s="105"/>
      <c r="N3" s="105"/>
      <c r="O3" s="105"/>
      <c r="P3" s="105"/>
      <c r="Q3" s="105"/>
      <c r="R3" s="126"/>
    </row>
    <row r="4" spans="2:18"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18" ht="12">
      <c r="B5" s="111" t="s">
        <v>81</v>
      </c>
      <c r="C5" s="112" t="s">
        <v>153</v>
      </c>
      <c r="D5" s="113">
        <v>105.51606788179657</v>
      </c>
      <c r="E5" s="113">
        <v>104.03157502153903</v>
      </c>
      <c r="F5" s="113">
        <v>103.61033791790058</v>
      </c>
      <c r="G5" s="113">
        <v>103.13281411101043</v>
      </c>
      <c r="H5" s="113">
        <v>105.61358687358218</v>
      </c>
      <c r="I5" s="113">
        <v>103.2414114302145</v>
      </c>
      <c r="J5" s="113">
        <v>102.65952351802508</v>
      </c>
      <c r="K5" s="113">
        <v>103.77237444441133</v>
      </c>
      <c r="L5" s="113">
        <v>122.69322692766137</v>
      </c>
      <c r="M5" s="113">
        <v>121.59888579144521</v>
      </c>
      <c r="N5" s="113">
        <v>119.26959842162481</v>
      </c>
      <c r="O5" s="113">
        <v>119.26831290810425</v>
      </c>
      <c r="P5" s="113">
        <v>119.06162480856615</v>
      </c>
      <c r="Q5" s="113">
        <v>118.83843990994649</v>
      </c>
      <c r="R5" s="113">
        <v>118.56470371341159</v>
      </c>
    </row>
    <row r="6" spans="2:18" ht="12">
      <c r="B6" s="114" t="s">
        <v>39</v>
      </c>
      <c r="C6" s="112" t="s">
        <v>39</v>
      </c>
      <c r="D6" s="113">
        <v>90.733330596817865</v>
      </c>
      <c r="E6" s="113">
        <v>92.621892036346352</v>
      </c>
      <c r="F6" s="113">
        <v>92.808141892293307</v>
      </c>
      <c r="G6" s="113">
        <v>90.938044347431486</v>
      </c>
      <c r="H6" s="113">
        <v>90.10471206705904</v>
      </c>
      <c r="I6" s="113">
        <v>87.661361338134711</v>
      </c>
      <c r="J6" s="113">
        <v>85.659729900692184</v>
      </c>
      <c r="K6" s="113">
        <v>83.724212284175081</v>
      </c>
      <c r="L6" s="113">
        <v>97.511432270769262</v>
      </c>
      <c r="M6" s="113">
        <v>98.915721510495075</v>
      </c>
      <c r="N6" s="113">
        <v>96.26262249816503</v>
      </c>
      <c r="O6" s="113">
        <v>95.422330443992934</v>
      </c>
      <c r="P6" s="113">
        <v>94.485573868143774</v>
      </c>
      <c r="Q6" s="113">
        <v>93.377770157614677</v>
      </c>
      <c r="R6" s="113">
        <v>92.154475045843583</v>
      </c>
    </row>
    <row r="7" spans="2:18">
      <c r="B7" s="114" t="s">
        <v>113</v>
      </c>
      <c r="C7" s="114" t="s">
        <v>435</v>
      </c>
      <c r="D7" s="113">
        <v>120.67957003878387</v>
      </c>
      <c r="E7" s="113">
        <v>118.4687236801672</v>
      </c>
      <c r="F7" s="113">
        <v>117.40844695076214</v>
      </c>
      <c r="G7" s="113">
        <v>116.33348393199086</v>
      </c>
      <c r="H7" s="113">
        <v>119.52451804983447</v>
      </c>
      <c r="I7" s="113">
        <v>117.39638264963055</v>
      </c>
      <c r="J7" s="113">
        <v>117.0689607267272</v>
      </c>
      <c r="K7" s="113">
        <v>118.03386868505896</v>
      </c>
      <c r="L7" s="113">
        <v>140.18529787924325</v>
      </c>
      <c r="M7" s="113">
        <v>139.0175943365679</v>
      </c>
      <c r="N7" s="113">
        <v>135.65356607595032</v>
      </c>
      <c r="O7" s="113">
        <v>135.79524451132212</v>
      </c>
      <c r="P7" s="113">
        <v>135.7932409803646</v>
      </c>
      <c r="Q7" s="113">
        <v>135.79416360581604</v>
      </c>
      <c r="R7" s="113">
        <v>135.80035108612151</v>
      </c>
    </row>
    <row r="8" spans="2:18" ht="12">
      <c r="B8" s="114" t="s">
        <v>114</v>
      </c>
      <c r="C8" s="115" t="s">
        <v>436</v>
      </c>
      <c r="D8" s="113">
        <v>113.98925855891476</v>
      </c>
      <c r="E8" s="113">
        <v>112.08392977202689</v>
      </c>
      <c r="F8" s="113">
        <v>111.36093395026971</v>
      </c>
      <c r="G8" s="113">
        <v>110.78680358180361</v>
      </c>
      <c r="H8" s="113">
        <v>113.87796060338162</v>
      </c>
      <c r="I8" s="113">
        <v>111.61088886152815</v>
      </c>
      <c r="J8" s="113">
        <v>111.37256035782369</v>
      </c>
      <c r="K8" s="113">
        <v>112.77515838003617</v>
      </c>
      <c r="L8" s="113">
        <v>133.84919257520218</v>
      </c>
      <c r="M8" s="113">
        <v>132.83064847065415</v>
      </c>
      <c r="N8" s="113">
        <v>130.18941521683124</v>
      </c>
      <c r="O8" s="113">
        <v>130.44487720507311</v>
      </c>
      <c r="P8" s="113">
        <v>130.49689926520185</v>
      </c>
      <c r="Q8" s="113">
        <v>130.52216235149197</v>
      </c>
      <c r="R8" s="113">
        <v>130.54009906223254</v>
      </c>
    </row>
    <row r="9" spans="2:18" ht="16.5" customHeight="1">
      <c r="B9" s="109" t="s">
        <v>116</v>
      </c>
      <c r="C9" s="109" t="s">
        <v>1</v>
      </c>
      <c r="D9" s="110">
        <v>27.535985088497444</v>
      </c>
      <c r="E9" s="110">
        <v>30.496845843343873</v>
      </c>
      <c r="F9" s="110">
        <v>34.027211288857011</v>
      </c>
      <c r="G9" s="110">
        <v>37.698653347432703</v>
      </c>
      <c r="H9" s="110">
        <v>40.507722378594828</v>
      </c>
      <c r="I9" s="110">
        <v>41.074399928260412</v>
      </c>
      <c r="J9" s="110">
        <v>41.640104546399705</v>
      </c>
      <c r="K9" s="110">
        <v>46.605386868372051</v>
      </c>
      <c r="L9" s="110">
        <v>57.332403720016622</v>
      </c>
      <c r="M9" s="110">
        <v>62.060156988086014</v>
      </c>
      <c r="N9" s="110">
        <v>66.413323156662059</v>
      </c>
      <c r="O9" s="110">
        <v>67.194863366439179</v>
      </c>
      <c r="P9" s="110">
        <v>66.781425704956959</v>
      </c>
      <c r="Q9" s="110">
        <v>65.723180665626188</v>
      </c>
      <c r="R9" s="110">
        <v>64.317087988162726</v>
      </c>
    </row>
    <row r="10" spans="2:18" ht="13.5" customHeight="1">
      <c r="B10" s="109" t="s">
        <v>2</v>
      </c>
      <c r="C10" s="109" t="s">
        <v>2</v>
      </c>
      <c r="D10" s="110">
        <v>81.660931589869989</v>
      </c>
      <c r="E10" s="110">
        <v>81.011264850566604</v>
      </c>
      <c r="F10" s="110">
        <v>83.7579398348052</v>
      </c>
      <c r="G10" s="110">
        <v>84.401089495926584</v>
      </c>
      <c r="H10" s="110">
        <v>82.548609091519211</v>
      </c>
      <c r="I10" s="110">
        <v>78.607813423519119</v>
      </c>
      <c r="J10" s="110">
        <v>74.040059486939427</v>
      </c>
      <c r="K10" s="110">
        <v>70.513344135477197</v>
      </c>
      <c r="L10" s="110">
        <v>83.15981081881236</v>
      </c>
      <c r="M10" s="110">
        <v>84.201948217439309</v>
      </c>
      <c r="N10" s="110">
        <v>81.050803860746882</v>
      </c>
      <c r="O10" s="110">
        <v>79.79730118346319</v>
      </c>
      <c r="P10" s="110">
        <v>77.961948718991565</v>
      </c>
      <c r="Q10" s="110">
        <v>76.118624133732567</v>
      </c>
      <c r="R10" s="110">
        <v>72.208058194829022</v>
      </c>
    </row>
    <row r="11" spans="2:18" ht="13.5" customHeight="1">
      <c r="B11" s="109" t="s">
        <v>3</v>
      </c>
      <c r="C11" s="109" t="s">
        <v>3</v>
      </c>
      <c r="D11" s="110">
        <v>104.81051336829157</v>
      </c>
      <c r="E11" s="110">
        <v>105.48564447159438</v>
      </c>
      <c r="F11" s="110">
        <v>107.04608390983712</v>
      </c>
      <c r="G11" s="110">
        <v>105.22867660822361</v>
      </c>
      <c r="H11" s="110">
        <v>105.00575467640118</v>
      </c>
      <c r="I11" s="110">
        <v>102.00651612178406</v>
      </c>
      <c r="J11" s="110">
        <v>99.769098768381951</v>
      </c>
      <c r="K11" s="110">
        <v>98.074706671453143</v>
      </c>
      <c r="L11" s="110">
        <v>114.1381320413053</v>
      </c>
      <c r="M11" s="110">
        <v>113.41552114290651</v>
      </c>
      <c r="N11" s="110">
        <v>112.85307492531429</v>
      </c>
      <c r="O11" s="110">
        <v>114.03228850163094</v>
      </c>
      <c r="P11" s="110">
        <v>115.84823892355325</v>
      </c>
      <c r="Q11" s="110">
        <v>117.72080849776587</v>
      </c>
      <c r="R11" s="110">
        <v>119.67025364878681</v>
      </c>
    </row>
    <row r="12" spans="2:18" ht="13.5" customHeight="1">
      <c r="B12" s="109" t="s">
        <v>57</v>
      </c>
      <c r="C12" s="109" t="s">
        <v>4</v>
      </c>
      <c r="D12" s="110">
        <v>85.405218145130178</v>
      </c>
      <c r="E12" s="110">
        <v>86.129088388626712</v>
      </c>
      <c r="F12" s="110">
        <v>85.579413082774153</v>
      </c>
      <c r="G12" s="110">
        <v>91.192303615128509</v>
      </c>
      <c r="H12" s="110">
        <v>91.732603978701917</v>
      </c>
      <c r="I12" s="110">
        <v>88.841239610004664</v>
      </c>
      <c r="J12" s="110">
        <v>88.831858470540993</v>
      </c>
      <c r="K12" s="110">
        <v>86.820555742126231</v>
      </c>
      <c r="L12" s="110">
        <v>117.45952773475501</v>
      </c>
      <c r="M12" s="110">
        <v>109.8796476682254</v>
      </c>
      <c r="N12" s="110">
        <v>103.94827011981724</v>
      </c>
      <c r="O12" s="110">
        <v>100.22263125524631</v>
      </c>
      <c r="P12" s="110">
        <v>96.851675303988046</v>
      </c>
      <c r="Q12" s="110">
        <v>93.405788998806599</v>
      </c>
      <c r="R12" s="110">
        <v>89.653904169686896</v>
      </c>
    </row>
    <row r="13" spans="2:18" ht="13.5" customHeight="1">
      <c r="B13" s="109" t="s">
        <v>82</v>
      </c>
      <c r="C13" s="109" t="s">
        <v>82</v>
      </c>
      <c r="D13" s="110">
        <v>79.37460777959528</v>
      </c>
      <c r="E13" s="110">
        <v>102.91080855793275</v>
      </c>
      <c r="F13" s="110">
        <v>109.08538054640795</v>
      </c>
      <c r="G13" s="110">
        <v>107.15899305516726</v>
      </c>
      <c r="H13" s="110">
        <v>103.06403300703141</v>
      </c>
      <c r="I13" s="110">
        <v>93.509908100934894</v>
      </c>
      <c r="J13" s="110">
        <v>99.177421311460108</v>
      </c>
      <c r="K13" s="110">
        <v>94.035563173315509</v>
      </c>
      <c r="L13" s="110">
        <v>119.1356336399449</v>
      </c>
      <c r="M13" s="110">
        <v>111.04098301034253</v>
      </c>
      <c r="N13" s="110">
        <v>103.66203306923016</v>
      </c>
      <c r="O13" s="110">
        <v>99.269401317619753</v>
      </c>
      <c r="P13" s="110">
        <v>92.902811580633696</v>
      </c>
      <c r="Q13" s="110">
        <v>88.930473940114723</v>
      </c>
      <c r="R13" s="110">
        <v>83.3656223933625</v>
      </c>
    </row>
    <row r="14" spans="2:18" ht="13.5" customHeight="1">
      <c r="B14" s="109" t="s">
        <v>5</v>
      </c>
      <c r="C14" s="109" t="s">
        <v>5</v>
      </c>
      <c r="D14" s="110">
        <v>44.151280340589381</v>
      </c>
      <c r="E14" s="110">
        <v>44.420249922093959</v>
      </c>
      <c r="F14" s="110">
        <v>41.854255383285711</v>
      </c>
      <c r="G14" s="110">
        <v>39.695069246232414</v>
      </c>
      <c r="H14" s="110">
        <v>36.580851734035903</v>
      </c>
      <c r="I14" s="110">
        <v>34.23527655372223</v>
      </c>
      <c r="J14" s="110">
        <v>32.064869081542021</v>
      </c>
      <c r="K14" s="110">
        <v>30.048832988967156</v>
      </c>
      <c r="L14" s="110">
        <v>37.808156922767324</v>
      </c>
      <c r="M14" s="110">
        <v>45.007437625833973</v>
      </c>
      <c r="N14" s="110">
        <v>47.889010399690576</v>
      </c>
      <c r="O14" s="110">
        <v>50.284995436114677</v>
      </c>
      <c r="P14" s="110">
        <v>52.045201428869362</v>
      </c>
      <c r="Q14" s="110">
        <v>52.948422393073415</v>
      </c>
      <c r="R14" s="110">
        <v>53.743537060714566</v>
      </c>
    </row>
    <row r="15" spans="2:18" ht="13.5" customHeight="1">
      <c r="B15" s="109" t="s">
        <v>6</v>
      </c>
      <c r="C15" s="109" t="s">
        <v>6</v>
      </c>
      <c r="D15" s="110">
        <v>44.894200639366076</v>
      </c>
      <c r="E15" s="110">
        <v>44.045609705665768</v>
      </c>
      <c r="F15" s="110">
        <v>44.270265222735105</v>
      </c>
      <c r="G15" s="110">
        <v>39.773693794208867</v>
      </c>
      <c r="H15" s="110">
        <v>37.193028400580886</v>
      </c>
      <c r="I15" s="110">
        <v>35.893358747993581</v>
      </c>
      <c r="J15" s="110">
        <v>34.001770724465949</v>
      </c>
      <c r="K15" s="110">
        <v>33.568503072852003</v>
      </c>
      <c r="L15" s="110">
        <v>42.125962788697095</v>
      </c>
      <c r="M15" s="110">
        <v>38.754548914958129</v>
      </c>
      <c r="N15" s="110">
        <v>38.506432239268548</v>
      </c>
      <c r="O15" s="110">
        <v>38.698527925571277</v>
      </c>
      <c r="P15" s="110">
        <v>38.670341490586594</v>
      </c>
      <c r="Q15" s="110">
        <v>39.093184131963199</v>
      </c>
      <c r="R15" s="110">
        <v>39.079372184114824</v>
      </c>
    </row>
    <row r="16" spans="2:18" ht="13.5" customHeight="1">
      <c r="B16" s="109" t="s">
        <v>7</v>
      </c>
      <c r="C16" s="109" t="s">
        <v>7</v>
      </c>
      <c r="D16" s="110">
        <v>9.8371964910929428</v>
      </c>
      <c r="E16" s="110">
        <v>10.22802866936213</v>
      </c>
      <c r="F16" s="110">
        <v>10.623880512144963</v>
      </c>
      <c r="G16" s="110">
        <v>10.069132587898913</v>
      </c>
      <c r="H16" s="110">
        <v>9.9968272798752977</v>
      </c>
      <c r="I16" s="110">
        <v>9.1211452053254156</v>
      </c>
      <c r="J16" s="110">
        <v>8.2393150740112979</v>
      </c>
      <c r="K16" s="110">
        <v>8.5546487506080453</v>
      </c>
      <c r="L16" s="110">
        <v>18.457941487308137</v>
      </c>
      <c r="M16" s="110">
        <v>19.960638320426394</v>
      </c>
      <c r="N16" s="110">
        <v>21.3615867929839</v>
      </c>
      <c r="O16" s="110">
        <v>22.350315145142467</v>
      </c>
      <c r="P16" s="110">
        <v>22.556093288701206</v>
      </c>
      <c r="Q16" s="110">
        <v>22.07503705893431</v>
      </c>
      <c r="R16" s="110">
        <v>21.022105241044326</v>
      </c>
    </row>
    <row r="17" spans="2:18" ht="13.5" customHeight="1">
      <c r="B17" s="109" t="s">
        <v>8</v>
      </c>
      <c r="C17" s="109" t="s">
        <v>8</v>
      </c>
      <c r="D17" s="110">
        <v>53.622467505981483</v>
      </c>
      <c r="E17" s="110">
        <v>56.229168807905204</v>
      </c>
      <c r="F17" s="110">
        <v>59.825903710541958</v>
      </c>
      <c r="G17" s="110">
        <v>63.641696430683346</v>
      </c>
      <c r="H17" s="110">
        <v>63.175921073198538</v>
      </c>
      <c r="I17" s="110">
        <v>61.167206508146229</v>
      </c>
      <c r="J17" s="110">
        <v>59.778642040879262</v>
      </c>
      <c r="K17" s="110">
        <v>59.506782675335387</v>
      </c>
      <c r="L17" s="110">
        <v>69.548833979711077</v>
      </c>
      <c r="M17" s="110">
        <v>72.224197250256211</v>
      </c>
      <c r="N17" s="110">
        <v>72.155631141804932</v>
      </c>
      <c r="O17" s="110">
        <v>73.610387602807364</v>
      </c>
      <c r="P17" s="110">
        <v>74.402902561263573</v>
      </c>
      <c r="Q17" s="110">
        <v>74.611601281941873</v>
      </c>
      <c r="R17" s="110">
        <v>75.133932894781125</v>
      </c>
    </row>
    <row r="18" spans="2:18" ht="13.5" customHeight="1">
      <c r="B18" s="109" t="s">
        <v>9</v>
      </c>
      <c r="C18" s="109" t="s">
        <v>9</v>
      </c>
      <c r="D18" s="110">
        <v>90.602086169884771</v>
      </c>
      <c r="E18" s="110">
        <v>93.411594335697004</v>
      </c>
      <c r="F18" s="110">
        <v>94.889441404060449</v>
      </c>
      <c r="G18" s="110">
        <v>95.581760090828368</v>
      </c>
      <c r="H18" s="110">
        <v>97.957638077299919</v>
      </c>
      <c r="I18" s="110">
        <v>98.317895981355036</v>
      </c>
      <c r="J18" s="110">
        <v>97.951767566282143</v>
      </c>
      <c r="K18" s="110">
        <v>97.615106445386616</v>
      </c>
      <c r="L18" s="110">
        <v>115.07864134163606</v>
      </c>
      <c r="M18" s="110">
        <v>115.82520789906543</v>
      </c>
      <c r="N18" s="110">
        <v>113.45198450377134</v>
      </c>
      <c r="O18" s="110">
        <v>114.5635405346966</v>
      </c>
      <c r="P18" s="110">
        <v>115.42569376757723</v>
      </c>
      <c r="Q18" s="110">
        <v>116.24000776956649</v>
      </c>
      <c r="R18" s="110">
        <v>116.87388527573313</v>
      </c>
    </row>
    <row r="19" spans="2:18" ht="13.5" customHeight="1">
      <c r="B19" s="109" t="s">
        <v>10</v>
      </c>
      <c r="C19" s="109" t="s">
        <v>10</v>
      </c>
      <c r="D19" s="110">
        <v>81.198261762788178</v>
      </c>
      <c r="E19" s="110">
        <v>78.765504117239047</v>
      </c>
      <c r="F19" s="110">
        <v>75.704764930331379</v>
      </c>
      <c r="G19" s="110">
        <v>72.339351922225376</v>
      </c>
      <c r="H19" s="110">
        <v>69.298602116921984</v>
      </c>
      <c r="I19" s="110">
        <v>64.975789370584849</v>
      </c>
      <c r="J19" s="110">
        <v>61.58587352205852</v>
      </c>
      <c r="K19" s="110">
        <v>59.240416312781605</v>
      </c>
      <c r="L19" s="110">
        <v>69.05483495468529</v>
      </c>
      <c r="M19" s="110">
        <v>72.497959651867802</v>
      </c>
      <c r="N19" s="110">
        <v>69.811518857558823</v>
      </c>
      <c r="O19" s="110">
        <v>67.976220098774078</v>
      </c>
      <c r="P19" s="110">
        <v>65.896119400391939</v>
      </c>
      <c r="Q19" s="110">
        <v>63.424077207175742</v>
      </c>
      <c r="R19" s="110">
        <v>60.909045993810537</v>
      </c>
    </row>
    <row r="20" spans="2:18" ht="13.5" customHeight="1">
      <c r="B20" s="109" t="s">
        <v>11</v>
      </c>
      <c r="C20" s="109" t="s">
        <v>11</v>
      </c>
      <c r="D20" s="110">
        <v>161.97070954248923</v>
      </c>
      <c r="E20" s="110">
        <v>178.97403349367539</v>
      </c>
      <c r="F20" s="110">
        <v>181.53978877805906</v>
      </c>
      <c r="G20" s="110">
        <v>178.98415762875476</v>
      </c>
      <c r="H20" s="110">
        <v>183.41291574176898</v>
      </c>
      <c r="I20" s="110">
        <v>182.37762594671864</v>
      </c>
      <c r="J20" s="110">
        <v>189.88599432658697</v>
      </c>
      <c r="K20" s="110">
        <v>184.90808982157699</v>
      </c>
      <c r="L20" s="110">
        <v>211.21472699456126</v>
      </c>
      <c r="M20" s="110">
        <v>206.68803943973955</v>
      </c>
      <c r="N20" s="110">
        <v>199.43888619663531</v>
      </c>
      <c r="O20" s="110">
        <v>192.38861745808072</v>
      </c>
      <c r="P20" s="110">
        <v>188.22044772368741</v>
      </c>
      <c r="Q20" s="110">
        <v>183.96223841863872</v>
      </c>
      <c r="R20" s="110">
        <v>179.57026240434973</v>
      </c>
    </row>
    <row r="21" spans="2:18" ht="13.5" customHeight="1">
      <c r="B21" s="109" t="s">
        <v>115</v>
      </c>
      <c r="C21" s="109" t="s">
        <v>83</v>
      </c>
      <c r="D21" s="110">
        <v>0.5431923189937613</v>
      </c>
      <c r="E21" s="110">
        <v>0.51745506048789924</v>
      </c>
      <c r="F21" s="110">
        <v>6.532175343693683E-2</v>
      </c>
      <c r="G21" s="110">
        <v>6.2098487790135902E-2</v>
      </c>
      <c r="H21" s="110">
        <v>5.9254849113015338E-2</v>
      </c>
      <c r="I21" s="110">
        <v>5.5308900258080246E-2</v>
      </c>
      <c r="J21" s="110">
        <v>5.1880575173012033E-2</v>
      </c>
      <c r="K21" s="110">
        <v>0.26729787958960521</v>
      </c>
      <c r="L21" s="110">
        <v>0.99264339190733986</v>
      </c>
      <c r="M21" s="110">
        <v>2.1317644773351843</v>
      </c>
      <c r="N21" s="110">
        <v>3.157502350609608</v>
      </c>
      <c r="O21" s="110">
        <v>4.0810195236626479</v>
      </c>
      <c r="P21" s="110">
        <v>4.6833241219230519</v>
      </c>
      <c r="Q21" s="110">
        <v>5.2153878563136278</v>
      </c>
      <c r="R21" s="110">
        <v>5.8839694274334029</v>
      </c>
    </row>
    <row r="22" spans="2:18" ht="13.5" customHeight="1">
      <c r="B22" s="109" t="s">
        <v>58</v>
      </c>
      <c r="C22" s="109" t="s">
        <v>58</v>
      </c>
      <c r="D22" s="110">
        <v>133.92495289028977</v>
      </c>
      <c r="E22" s="110">
        <v>121.96030141928568</v>
      </c>
      <c r="F22" s="110">
        <v>115.19795241473187</v>
      </c>
      <c r="G22" s="110">
        <v>97.220890339823313</v>
      </c>
      <c r="H22" s="110">
        <v>82.373163655587305</v>
      </c>
      <c r="I22" s="110">
        <v>71.637977727890558</v>
      </c>
      <c r="J22" s="110">
        <v>63.133698546926098</v>
      </c>
      <c r="K22" s="110">
        <v>66.14404767881112</v>
      </c>
      <c r="L22" s="110">
        <v>77.075882178736592</v>
      </c>
      <c r="M22" s="110">
        <v>75.810245034693551</v>
      </c>
      <c r="N22" s="110">
        <v>75.3892057129611</v>
      </c>
      <c r="O22" s="110">
        <v>73.921347938840256</v>
      </c>
      <c r="P22" s="110">
        <v>70.281444355277131</v>
      </c>
      <c r="Q22" s="110">
        <v>65.576124197689296</v>
      </c>
      <c r="R22" s="110">
        <v>59.022466968410789</v>
      </c>
    </row>
    <row r="23" spans="2:18" ht="13.5" customHeight="1">
      <c r="B23" s="109" t="s">
        <v>12</v>
      </c>
      <c r="C23" s="109" t="s">
        <v>12</v>
      </c>
      <c r="D23" s="110">
        <v>119.66999595471562</v>
      </c>
      <c r="E23" s="110">
        <v>120.0381247526629</v>
      </c>
      <c r="F23" s="110">
        <v>104.33644207783148</v>
      </c>
      <c r="G23" s="110">
        <v>76.741945426387275</v>
      </c>
      <c r="H23" s="110">
        <v>74.29400351035703</v>
      </c>
      <c r="I23" s="110">
        <v>67.783413319861921</v>
      </c>
      <c r="J23" s="110">
        <v>63.151741186718283</v>
      </c>
      <c r="K23" s="110">
        <v>57.281621204684107</v>
      </c>
      <c r="L23" s="110">
        <v>58.519211841156007</v>
      </c>
      <c r="M23" s="110">
        <v>57.34993288878438</v>
      </c>
      <c r="N23" s="110">
        <v>58.75154058642272</v>
      </c>
      <c r="O23" s="110">
        <v>58.044942383305475</v>
      </c>
      <c r="P23" s="110">
        <v>57.300235842724042</v>
      </c>
      <c r="Q23" s="110">
        <v>56.080940583898077</v>
      </c>
      <c r="R23" s="110">
        <v>54.680096464825546</v>
      </c>
    </row>
    <row r="24" spans="2:18" ht="13.5" customHeight="1">
      <c r="B24" s="109" t="s">
        <v>13</v>
      </c>
      <c r="C24" s="109" t="s">
        <v>13</v>
      </c>
      <c r="D24" s="110">
        <v>68.123724831574904</v>
      </c>
      <c r="E24" s="110">
        <v>66.760688291012613</v>
      </c>
      <c r="F24" s="110">
        <v>65.556412455125127</v>
      </c>
      <c r="G24" s="110">
        <v>63.835679390648124</v>
      </c>
      <c r="H24" s="110">
        <v>62.033813921410996</v>
      </c>
      <c r="I24" s="110">
        <v>60.162287571324349</v>
      </c>
      <c r="J24" s="110">
        <v>60.357891174666314</v>
      </c>
      <c r="K24" s="110">
        <v>59.504430543502096</v>
      </c>
      <c r="L24" s="110">
        <v>71.983611254904716</v>
      </c>
      <c r="M24" s="110">
        <v>73.246463919358334</v>
      </c>
      <c r="N24" s="110">
        <v>73.182966388401212</v>
      </c>
      <c r="O24" s="110">
        <v>73.075484004662201</v>
      </c>
      <c r="P24" s="110">
        <v>72.992021665572693</v>
      </c>
      <c r="Q24" s="110">
        <v>72.785220317261718</v>
      </c>
      <c r="R24" s="110">
        <v>72.377935677499408</v>
      </c>
    </row>
    <row r="25" spans="2:18" ht="13.5" customHeight="1">
      <c r="B25" s="109" t="s">
        <v>14</v>
      </c>
      <c r="C25" s="109" t="s">
        <v>14</v>
      </c>
      <c r="D25" s="110">
        <v>126.49323609696876</v>
      </c>
      <c r="E25" s="110">
        <v>132.45549527205085</v>
      </c>
      <c r="F25" s="110">
        <v>135.36554492241027</v>
      </c>
      <c r="G25" s="110">
        <v>135.27968320994589</v>
      </c>
      <c r="H25" s="110">
        <v>134.78384962262359</v>
      </c>
      <c r="I25" s="110">
        <v>134.13471089656585</v>
      </c>
      <c r="J25" s="110">
        <v>134.39984736668009</v>
      </c>
      <c r="K25" s="110">
        <v>134.56281666296283</v>
      </c>
      <c r="L25" s="110">
        <v>155.81216944832116</v>
      </c>
      <c r="M25" s="110">
        <v>154.75309447512302</v>
      </c>
      <c r="N25" s="110">
        <v>150.4100383303666</v>
      </c>
      <c r="O25" s="110">
        <v>149.41054101437706</v>
      </c>
      <c r="P25" s="110">
        <v>148.64509243215312</v>
      </c>
      <c r="Q25" s="110">
        <v>147.50553979123339</v>
      </c>
      <c r="R25" s="110">
        <v>146.45997519889713</v>
      </c>
    </row>
    <row r="26" spans="2:18" ht="13.5" customHeight="1">
      <c r="B26" s="109" t="s">
        <v>15</v>
      </c>
      <c r="C26" s="109" t="s">
        <v>15</v>
      </c>
      <c r="D26" s="110">
        <v>226.09278229393368</v>
      </c>
      <c r="E26" s="110">
        <v>229.62605115857934</v>
      </c>
      <c r="F26" s="110">
        <v>233.52775220113836</v>
      </c>
      <c r="G26" s="110">
        <v>228.39684531950962</v>
      </c>
      <c r="H26" s="110">
        <v>232.51989567286336</v>
      </c>
      <c r="I26" s="110">
        <v>231.4161060113222</v>
      </c>
      <c r="J26" s="110">
        <v>232.50921987753816</v>
      </c>
      <c r="K26" s="110">
        <v>235.44837721704067</v>
      </c>
      <c r="L26" s="110">
        <v>254.12991546890456</v>
      </c>
      <c r="M26" s="110">
        <v>256.86029870173144</v>
      </c>
      <c r="N26" s="110">
        <v>252.29394436151546</v>
      </c>
      <c r="O26" s="110">
        <v>250.82744051416608</v>
      </c>
      <c r="P26" s="110">
        <v>250.95596940944301</v>
      </c>
      <c r="Q26" s="110">
        <v>251.28130448631865</v>
      </c>
      <c r="R26" s="110">
        <v>251.89853734138109</v>
      </c>
    </row>
    <row r="27" spans="2:18" ht="13.5" customHeight="1">
      <c r="B27" s="109" t="s">
        <v>16</v>
      </c>
      <c r="C27" s="109" t="s">
        <v>16</v>
      </c>
      <c r="D27" s="110">
        <v>35.038958447170018</v>
      </c>
      <c r="E27" s="110">
        <v>37.686085039423801</v>
      </c>
      <c r="F27" s="110">
        <v>39.707497909373998</v>
      </c>
      <c r="G27" s="110">
        <v>40.783575401122931</v>
      </c>
      <c r="H27" s="110">
        <v>41.217164998946451</v>
      </c>
      <c r="I27" s="110">
        <v>40.05015421107052</v>
      </c>
      <c r="J27" s="110">
        <v>40.022282248914046</v>
      </c>
      <c r="K27" s="110">
        <v>42.125271109660808</v>
      </c>
      <c r="L27" s="110">
        <v>47.876379637735752</v>
      </c>
      <c r="M27" s="110">
        <v>51.297182386152343</v>
      </c>
      <c r="N27" s="110">
        <v>55.136340684573057</v>
      </c>
      <c r="O27" s="110">
        <v>58.545619646823589</v>
      </c>
      <c r="P27" s="110">
        <v>61.546595475792508</v>
      </c>
      <c r="Q27" s="110">
        <v>64.207237152857772</v>
      </c>
      <c r="R27" s="110">
        <v>66.713175423693542</v>
      </c>
    </row>
    <row r="28" spans="2:18" ht="13.5" customHeight="1">
      <c r="B28" s="109" t="s">
        <v>84</v>
      </c>
      <c r="C28" s="109" t="s">
        <v>84</v>
      </c>
      <c r="D28" s="110">
        <v>42.492167386315735</v>
      </c>
      <c r="E28" s="110">
        <v>40.04283950858018</v>
      </c>
      <c r="F28" s="110">
        <v>41.625472719337495</v>
      </c>
      <c r="G28" s="110">
        <v>37.071964609734223</v>
      </c>
      <c r="H28" s="110">
        <v>40.397814172657299</v>
      </c>
      <c r="I28" s="110">
        <v>39.012670522574027</v>
      </c>
      <c r="J28" s="110">
        <v>37.112759362276549</v>
      </c>
      <c r="K28" s="110">
        <v>36.969931696386219</v>
      </c>
      <c r="L28" s="110">
        <v>43.464574423593859</v>
      </c>
      <c r="M28" s="110">
        <v>47.551565880371967</v>
      </c>
      <c r="N28" s="110">
        <v>47.140024618865247</v>
      </c>
      <c r="O28" s="110">
        <v>44.902380746580874</v>
      </c>
      <c r="P28" s="110">
        <v>42.69752844277766</v>
      </c>
      <c r="Q28" s="110">
        <v>40.416181962086135</v>
      </c>
      <c r="R28" s="110">
        <v>38.195645394186343</v>
      </c>
    </row>
    <row r="29" spans="2:18" ht="13.5" customHeight="1">
      <c r="B29" s="109" t="s">
        <v>59</v>
      </c>
      <c r="C29" s="109" t="s">
        <v>59</v>
      </c>
      <c r="D29" s="110">
        <v>39.700750070337804</v>
      </c>
      <c r="E29" s="110">
        <v>38.670532768638907</v>
      </c>
      <c r="F29" s="110">
        <v>40.5261704750788</v>
      </c>
      <c r="G29" s="110">
        <v>42.681218989067013</v>
      </c>
      <c r="H29" s="110">
        <v>39.895705568798064</v>
      </c>
      <c r="I29" s="110">
        <v>39.338352694062628</v>
      </c>
      <c r="J29" s="110">
        <v>33.680728056099007</v>
      </c>
      <c r="K29" s="110">
        <v>35.902812209323763</v>
      </c>
      <c r="L29" s="110">
        <v>47.129902697134867</v>
      </c>
      <c r="M29" s="110">
        <v>47.427669448030528</v>
      </c>
      <c r="N29" s="110">
        <v>45.454390671166799</v>
      </c>
      <c r="O29" s="110">
        <v>43.682617208323826</v>
      </c>
      <c r="P29" s="110">
        <v>41.679688156195496</v>
      </c>
      <c r="Q29" s="110">
        <v>39.548141655218913</v>
      </c>
      <c r="R29" s="110">
        <v>37.591373845403069</v>
      </c>
    </row>
    <row r="30" spans="2:18" ht="13.5" customHeight="1">
      <c r="B30" s="109" t="s">
        <v>17</v>
      </c>
      <c r="C30" s="109" t="s">
        <v>17</v>
      </c>
      <c r="D30" s="110">
        <v>21.997365802126854</v>
      </c>
      <c r="E30" s="110">
        <v>23.6873514768976</v>
      </c>
      <c r="F30" s="110">
        <v>22.742872969870184</v>
      </c>
      <c r="G30" s="110">
        <v>21.986259668073224</v>
      </c>
      <c r="H30" s="110">
        <v>20.093790096815585</v>
      </c>
      <c r="I30" s="110">
        <v>22.342438435393905</v>
      </c>
      <c r="J30" s="110">
        <v>20.952790114082369</v>
      </c>
      <c r="K30" s="110">
        <v>22.007229628883248</v>
      </c>
      <c r="L30" s="110">
        <v>24.815646290320064</v>
      </c>
      <c r="M30" s="110">
        <v>26.258286516392388</v>
      </c>
      <c r="N30" s="110">
        <v>26.695320114915074</v>
      </c>
      <c r="O30" s="110">
        <v>26.766572459036368</v>
      </c>
      <c r="P30" s="110">
        <v>26.577748613826955</v>
      </c>
      <c r="Q30" s="110">
        <v>26.431903434800141</v>
      </c>
      <c r="R30" s="110">
        <v>26.28888291471209</v>
      </c>
    </row>
    <row r="31" spans="2:18" ht="13.5" customHeight="1">
      <c r="B31" s="109" t="s">
        <v>60</v>
      </c>
      <c r="C31" s="109" t="s">
        <v>60</v>
      </c>
      <c r="D31" s="110">
        <v>65.926082835672943</v>
      </c>
      <c r="E31" s="110">
        <v>65.790194156975815</v>
      </c>
      <c r="F31" s="110">
        <v>61.592235858725466</v>
      </c>
      <c r="G31" s="110">
        <v>55.88038464654872</v>
      </c>
      <c r="H31" s="110">
        <v>54.319552890750955</v>
      </c>
      <c r="I31" s="110">
        <v>47.480634901310282</v>
      </c>
      <c r="J31" s="110">
        <v>43.448866974199944</v>
      </c>
      <c r="K31" s="110">
        <v>40.589119556092363</v>
      </c>
      <c r="L31" s="110">
        <v>53.302481124559328</v>
      </c>
      <c r="M31" s="110">
        <v>63.015652258629231</v>
      </c>
      <c r="N31" s="110">
        <v>65.28824962019057</v>
      </c>
      <c r="O31" s="110">
        <v>66.509060954615848</v>
      </c>
      <c r="P31" s="110">
        <v>66.408532716324103</v>
      </c>
      <c r="Q31" s="110">
        <v>65.86541761764741</v>
      </c>
      <c r="R31" s="110">
        <v>65.351635380073958</v>
      </c>
    </row>
    <row r="32" spans="2:18" ht="13.5" customHeight="1">
      <c r="B32" s="109" t="s">
        <v>296</v>
      </c>
      <c r="C32" s="109" t="s">
        <v>18</v>
      </c>
      <c r="D32" s="110">
        <v>66.428879911052036</v>
      </c>
      <c r="E32" s="110">
        <v>67.833928622799462</v>
      </c>
      <c r="F32" s="110">
        <v>68.012984692358089</v>
      </c>
      <c r="G32" s="110">
        <v>64.632149192473136</v>
      </c>
      <c r="H32" s="110">
        <v>61.887491405926845</v>
      </c>
      <c r="I32" s="110">
        <v>56.93954854459686</v>
      </c>
      <c r="J32" s="110">
        <v>52.426332742022794</v>
      </c>
      <c r="K32" s="110">
        <v>47.432953490231291</v>
      </c>
      <c r="L32" s="110">
        <v>52.492109730678735</v>
      </c>
      <c r="M32" s="110">
        <v>58.059052294353506</v>
      </c>
      <c r="N32" s="110">
        <v>56.247050266768802</v>
      </c>
      <c r="O32" s="110">
        <v>54.786911691055849</v>
      </c>
      <c r="P32" s="110">
        <v>53.113204653820702</v>
      </c>
      <c r="Q32" s="110">
        <v>51.2461913878373</v>
      </c>
      <c r="R32" s="110">
        <v>49.212173608920359</v>
      </c>
    </row>
    <row r="33" spans="2:19" ht="13.5" customHeight="1">
      <c r="B33" s="109" t="s">
        <v>19</v>
      </c>
      <c r="C33" s="109" t="s">
        <v>19</v>
      </c>
      <c r="D33" s="110">
        <v>35.728807279968514</v>
      </c>
      <c r="E33" s="110">
        <v>34.569673748169713</v>
      </c>
      <c r="F33" s="110">
        <v>34.178944003719522</v>
      </c>
      <c r="G33" s="110">
        <v>34.214040177240847</v>
      </c>
      <c r="H33" s="110">
        <v>33.363754595984389</v>
      </c>
      <c r="I33" s="110">
        <v>31.0946861116342</v>
      </c>
      <c r="J33" s="110">
        <v>28.047673885283064</v>
      </c>
      <c r="K33" s="110">
        <v>32.025845864661655</v>
      </c>
      <c r="L33" s="110">
        <v>43.639586746668925</v>
      </c>
      <c r="M33" s="110">
        <v>51.965890840098808</v>
      </c>
      <c r="N33" s="110">
        <v>56.948260400447559</v>
      </c>
      <c r="O33" s="110">
        <v>58.545183001198922</v>
      </c>
      <c r="P33" s="110">
        <v>58.99290545418755</v>
      </c>
      <c r="Q33" s="110">
        <v>57.798312701107271</v>
      </c>
      <c r="R33" s="110">
        <v>55.253337471110498</v>
      </c>
    </row>
    <row r="34" spans="2:19" ht="13.5" customHeight="1">
      <c r="B34" s="109" t="s">
        <v>20</v>
      </c>
      <c r="C34" s="109" t="s">
        <v>20</v>
      </c>
      <c r="D34" s="110">
        <v>31.10676496000578</v>
      </c>
      <c r="E34" s="110">
        <v>31.622734128152164</v>
      </c>
      <c r="F34" s="110">
        <v>29.858947393892155</v>
      </c>
      <c r="G34" s="110">
        <v>34.54410047930552</v>
      </c>
      <c r="H34" s="110">
        <v>38.125809354491778</v>
      </c>
      <c r="I34" s="110">
        <v>38.636097423606728</v>
      </c>
      <c r="J34" s="110">
        <v>39.657784405863985</v>
      </c>
      <c r="K34" s="110">
        <v>40.879795341950057</v>
      </c>
      <c r="L34" s="110">
        <v>41.4</v>
      </c>
      <c r="M34" s="110">
        <v>42.700000000000081</v>
      </c>
      <c r="N34" s="110">
        <v>42.387305248693771</v>
      </c>
      <c r="O34" s="110">
        <v>41.787695728856441</v>
      </c>
      <c r="P34" s="110">
        <v>40.988051924939903</v>
      </c>
      <c r="Q34" s="110">
        <v>40.488298686963091</v>
      </c>
      <c r="R34" s="110">
        <v>40.088541204631952</v>
      </c>
    </row>
    <row r="35" spans="2:19" ht="13.5" customHeight="1">
      <c r="B35" s="109" t="s">
        <v>21</v>
      </c>
      <c r="C35" s="109" t="s">
        <v>21</v>
      </c>
      <c r="D35" s="110">
        <v>129.03504310273115</v>
      </c>
      <c r="E35" s="110">
        <v>131.42974785371538</v>
      </c>
      <c r="F35" s="110">
        <v>132.94069990991235</v>
      </c>
      <c r="G35" s="110">
        <v>131.17912318071239</v>
      </c>
      <c r="H35" s="110">
        <v>131.50574455010408</v>
      </c>
      <c r="I35" s="110">
        <v>126.1434846445801</v>
      </c>
      <c r="J35" s="110">
        <v>121.48139158930931</v>
      </c>
      <c r="K35" s="110">
        <v>116.60779000507056</v>
      </c>
      <c r="L35" s="110">
        <v>135.18668823055501</v>
      </c>
      <c r="M35" s="110">
        <v>130.78672237469235</v>
      </c>
      <c r="N35" s="110">
        <v>125.73229918722326</v>
      </c>
      <c r="O35" s="110">
        <v>122.77894687644782</v>
      </c>
      <c r="P35" s="110">
        <v>119.87628187212383</v>
      </c>
      <c r="Q35" s="110">
        <v>117.14393998337181</v>
      </c>
      <c r="R35" s="110">
        <v>114.65693261529782</v>
      </c>
    </row>
    <row r="36" spans="2:19">
      <c r="B36" s="109" t="s">
        <v>85</v>
      </c>
      <c r="C36" s="109" t="s">
        <v>85</v>
      </c>
      <c r="D36" s="110">
        <v>106.73680934539334</v>
      </c>
      <c r="E36" s="110">
        <v>98.17723594031294</v>
      </c>
      <c r="F36" s="110">
        <v>97.753869366035687</v>
      </c>
      <c r="G36" s="110">
        <v>102.24409854146492</v>
      </c>
      <c r="H36" s="110">
        <v>106.53699010074436</v>
      </c>
      <c r="I36" s="110">
        <v>107.76252767307355</v>
      </c>
      <c r="J36" s="110">
        <v>109.75106203487425</v>
      </c>
      <c r="K36" s="110">
        <v>129.00959387193717</v>
      </c>
      <c r="L36" s="110">
        <v>154.8980286516732</v>
      </c>
      <c r="M36" s="110">
        <v>137.85902317874493</v>
      </c>
      <c r="N36" s="110">
        <v>139.02767999721465</v>
      </c>
      <c r="O36" s="110">
        <v>140.21257644205377</v>
      </c>
      <c r="P36" s="110">
        <v>141.41393817871014</v>
      </c>
      <c r="Q36" s="110">
        <v>142.6319940084737</v>
      </c>
      <c r="R36" s="110">
        <v>143.86697591205115</v>
      </c>
    </row>
    <row r="37" spans="2:19">
      <c r="B37" s="109" t="s">
        <v>22</v>
      </c>
      <c r="C37" s="109" t="s">
        <v>22</v>
      </c>
      <c r="D37" s="110">
        <v>51.780748561347615</v>
      </c>
      <c r="E37" s="110">
        <v>54.724931395712751</v>
      </c>
      <c r="F37" s="110">
        <v>53.551995678499217</v>
      </c>
      <c r="G37" s="110">
        <v>51.91757054242575</v>
      </c>
      <c r="H37" s="110">
        <v>52.412725242592671</v>
      </c>
      <c r="I37" s="110">
        <v>51.571278931452213</v>
      </c>
      <c r="J37" s="110">
        <v>49.669750191927626</v>
      </c>
      <c r="K37" s="110">
        <v>48.216037188300383</v>
      </c>
      <c r="L37" s="110">
        <v>60.270175216317114</v>
      </c>
      <c r="M37" s="110">
        <v>61.360664480854197</v>
      </c>
      <c r="N37" s="110">
        <v>62.034544630851066</v>
      </c>
      <c r="O37" s="110">
        <v>60.090612969057709</v>
      </c>
      <c r="P37" s="110">
        <v>58.281302560555737</v>
      </c>
      <c r="Q37" s="110">
        <v>57.308045702703524</v>
      </c>
      <c r="R37" s="110">
        <v>56.762331119012309</v>
      </c>
    </row>
    <row r="38" spans="2:19">
      <c r="B38" s="109" t="s">
        <v>23</v>
      </c>
      <c r="C38" s="109" t="s">
        <v>23</v>
      </c>
      <c r="D38" s="110">
        <v>53.561488534773581</v>
      </c>
      <c r="E38" s="110">
        <v>70.005541169241567</v>
      </c>
      <c r="F38" s="110">
        <v>80.299036514659534</v>
      </c>
      <c r="G38" s="110">
        <v>82.587735666945491</v>
      </c>
      <c r="H38" s="110">
        <v>78.520192566840819</v>
      </c>
      <c r="I38" s="110">
        <v>74.144934005714774</v>
      </c>
      <c r="J38" s="110">
        <v>70.289027171519407</v>
      </c>
      <c r="K38" s="110">
        <v>65.591939962972759</v>
      </c>
      <c r="L38" s="110">
        <v>79.774713329638942</v>
      </c>
      <c r="M38" s="110">
        <v>77.181042409066308</v>
      </c>
      <c r="N38" s="110">
        <v>74.862789439944251</v>
      </c>
      <c r="O38" s="110">
        <v>73.048362149543621</v>
      </c>
      <c r="P38" s="110">
        <v>70.612117467917784</v>
      </c>
      <c r="Q38" s="110">
        <v>67.998467132991465</v>
      </c>
      <c r="R38" s="110">
        <v>65.101582267342266</v>
      </c>
    </row>
    <row r="39" spans="2:19">
      <c r="B39" s="109" t="s">
        <v>24</v>
      </c>
      <c r="C39" s="109" t="s">
        <v>24</v>
      </c>
      <c r="D39" s="110">
        <v>86.306881395481909</v>
      </c>
      <c r="E39" s="110">
        <v>95.782217537546018</v>
      </c>
      <c r="F39" s="110">
        <v>100.7004979857735</v>
      </c>
      <c r="G39" s="110">
        <v>99.302983045499687</v>
      </c>
      <c r="H39" s="110">
        <v>99.166303508582914</v>
      </c>
      <c r="I39" s="110">
        <v>98.556662423495979</v>
      </c>
      <c r="J39" s="110">
        <v>97.514344625720653</v>
      </c>
      <c r="K39" s="110">
        <v>95.535545153189346</v>
      </c>
      <c r="L39" s="110">
        <v>119.91997962472414</v>
      </c>
      <c r="M39" s="110">
        <v>120.22380755338318</v>
      </c>
      <c r="N39" s="110">
        <v>116.44331088289437</v>
      </c>
      <c r="O39" s="110">
        <v>116.24631050258442</v>
      </c>
      <c r="P39" s="110">
        <v>116.31513429695714</v>
      </c>
      <c r="Q39" s="110">
        <v>116.84955281525356</v>
      </c>
      <c r="R39" s="110">
        <v>117.45553909950827</v>
      </c>
    </row>
    <row r="40" spans="2:19">
      <c r="B40" s="109" t="s">
        <v>25</v>
      </c>
      <c r="C40" s="109" t="s">
        <v>25</v>
      </c>
      <c r="D40" s="110">
        <v>37.499325422926432</v>
      </c>
      <c r="E40" s="110">
        <v>40.160924128704771</v>
      </c>
      <c r="F40" s="110">
        <v>44.872155141970531</v>
      </c>
      <c r="G40" s="110">
        <v>43.738695496036826</v>
      </c>
      <c r="H40" s="110">
        <v>42.255445092005019</v>
      </c>
      <c r="I40" s="110">
        <v>40.730415425070284</v>
      </c>
      <c r="J40" s="110">
        <v>38.907890262133343</v>
      </c>
      <c r="K40" s="110">
        <v>34.872842564953913</v>
      </c>
      <c r="L40" s="110">
        <v>37.345500695903553</v>
      </c>
      <c r="M40" s="110">
        <v>39.634794263888779</v>
      </c>
      <c r="N40" s="110">
        <v>39.92036989380032</v>
      </c>
      <c r="O40" s="110">
        <v>38.979544553245169</v>
      </c>
      <c r="P40" s="110">
        <v>37.893215547042573</v>
      </c>
      <c r="Q40" s="110">
        <v>36.276805422189661</v>
      </c>
      <c r="R40" s="110">
        <v>34.578321986852245</v>
      </c>
    </row>
    <row r="41" spans="2:19">
      <c r="B41" s="109" t="s">
        <v>26</v>
      </c>
      <c r="C41" s="109" t="s">
        <v>26</v>
      </c>
      <c r="D41" s="110">
        <v>42.210688578361996</v>
      </c>
      <c r="E41" s="110">
        <v>41.566232768354809</v>
      </c>
      <c r="F41" s="110">
        <v>41.60829883492918</v>
      </c>
      <c r="G41" s="110">
        <v>41.656537624862146</v>
      </c>
      <c r="H41" s="110">
        <v>40.482558411721861</v>
      </c>
      <c r="I41" s="110">
        <v>41.205165296052719</v>
      </c>
      <c r="J41" s="110">
        <v>39.23362091873387</v>
      </c>
      <c r="K41" s="110">
        <v>39.792512541869272</v>
      </c>
      <c r="L41" s="110">
        <v>42.381331004668695</v>
      </c>
      <c r="M41" s="110">
        <v>42.694014156484386</v>
      </c>
      <c r="N41" s="110">
        <v>41.587805686197456</v>
      </c>
      <c r="O41" s="110">
        <v>40.896763753479988</v>
      </c>
      <c r="P41" s="110">
        <v>40.045517701914441</v>
      </c>
      <c r="Q41" s="110">
        <v>39.291905478572325</v>
      </c>
      <c r="R41" s="110">
        <v>38.323912471541128</v>
      </c>
    </row>
    <row r="42" spans="2:19">
      <c r="B42" s="109" t="s">
        <v>27</v>
      </c>
      <c r="C42" s="109" t="s">
        <v>27</v>
      </c>
      <c r="D42" s="110">
        <v>83.161347610952404</v>
      </c>
      <c r="E42" s="110">
        <v>84.156024480772174</v>
      </c>
      <c r="F42" s="110">
        <v>86.060714715127361</v>
      </c>
      <c r="G42" s="110">
        <v>86.719548082167449</v>
      </c>
      <c r="H42" s="110">
        <v>86.775333983051183</v>
      </c>
      <c r="I42" s="110">
        <v>86.314342380472908</v>
      </c>
      <c r="J42" s="110">
        <v>85.775182650789617</v>
      </c>
      <c r="K42" s="110">
        <v>85.242956871926609</v>
      </c>
      <c r="L42" s="110">
        <v>104.47032464836113</v>
      </c>
      <c r="M42" s="110">
        <v>108.49624866884587</v>
      </c>
      <c r="N42" s="110">
        <v>107.09315516988482</v>
      </c>
      <c r="O42" s="110">
        <v>109.40329226152758</v>
      </c>
      <c r="P42" s="110">
        <v>110.45373505025913</v>
      </c>
      <c r="Q42" s="110">
        <v>111.17795220532058</v>
      </c>
      <c r="R42" s="110">
        <v>111.64626211332521</v>
      </c>
    </row>
    <row r="43" spans="2:19" ht="13.5">
      <c r="B43" s="163" t="s">
        <v>42</v>
      </c>
      <c r="C43" s="163" t="s">
        <v>28</v>
      </c>
      <c r="D43" s="164">
        <v>103.00391597119469</v>
      </c>
      <c r="E43" s="164">
        <v>104.49375936021754</v>
      </c>
      <c r="F43" s="164">
        <v>104.45240425225811</v>
      </c>
      <c r="G43" s="164">
        <v>104.87652301916538</v>
      </c>
      <c r="H43" s="164">
        <v>106.92728041037492</v>
      </c>
      <c r="I43" s="164">
        <v>105.98364701579214</v>
      </c>
      <c r="J43" s="164">
        <v>107.05871979305456</v>
      </c>
      <c r="K43" s="164">
        <v>108.46312100539943</v>
      </c>
      <c r="L43" s="164">
        <v>133.91973676338617</v>
      </c>
      <c r="M43" s="164">
        <v>133.28393500684069</v>
      </c>
      <c r="N43" s="164">
        <v>130.65421012438054</v>
      </c>
      <c r="O43" s="164">
        <v>131.09242993669253</v>
      </c>
      <c r="P43" s="164">
        <v>131.7029609214205</v>
      </c>
      <c r="Q43" s="164">
        <v>132.51957569646871</v>
      </c>
      <c r="R43" s="164">
        <v>133.45494513278445</v>
      </c>
    </row>
    <row r="44" spans="2:19" ht="6" customHeight="1">
      <c r="B44" s="109"/>
      <c r="C44" s="109"/>
      <c r="D44" s="110"/>
      <c r="E44" s="110"/>
      <c r="F44" s="110"/>
      <c r="G44" s="110"/>
      <c r="H44" s="110"/>
      <c r="I44" s="110"/>
      <c r="J44" s="110"/>
      <c r="K44" s="110"/>
      <c r="L44" s="110"/>
      <c r="M44" s="110"/>
      <c r="N44" s="110"/>
      <c r="O44" s="110"/>
      <c r="P44" s="110"/>
      <c r="Q44" s="110"/>
      <c r="R44" s="110"/>
    </row>
    <row r="45" spans="2:19" ht="10.5" customHeight="1">
      <c r="B45" s="443" t="s">
        <v>437</v>
      </c>
      <c r="C45" s="443"/>
      <c r="D45" s="443"/>
      <c r="E45" s="443"/>
      <c r="F45" s="443"/>
      <c r="G45" s="443"/>
      <c r="H45" s="443"/>
      <c r="I45" s="443"/>
      <c r="J45" s="443"/>
      <c r="K45" s="443"/>
      <c r="L45" s="443"/>
      <c r="M45" s="443"/>
      <c r="N45" s="443"/>
      <c r="O45" s="443"/>
      <c r="P45" s="443"/>
      <c r="Q45" s="116"/>
      <c r="R45" s="116"/>
    </row>
    <row r="46" spans="2:19">
      <c r="B46" s="109" t="s">
        <v>1233</v>
      </c>
      <c r="C46" s="109"/>
      <c r="D46" s="117"/>
      <c r="E46" s="117"/>
      <c r="F46" s="117"/>
      <c r="G46" s="117"/>
      <c r="H46" s="117"/>
      <c r="I46" s="117"/>
      <c r="J46" s="117"/>
      <c r="K46" s="117"/>
      <c r="L46" s="117"/>
      <c r="M46" s="117"/>
      <c r="N46" s="117"/>
      <c r="O46" s="117"/>
      <c r="P46" s="117"/>
      <c r="Q46" s="117"/>
      <c r="R46" s="117"/>
    </row>
    <row r="47" spans="2:19" ht="38.5" customHeight="1">
      <c r="B47" s="442" t="s">
        <v>516</v>
      </c>
      <c r="C47" s="442"/>
      <c r="D47" s="442"/>
      <c r="E47" s="442"/>
      <c r="F47" s="442"/>
      <c r="G47" s="442"/>
      <c r="H47" s="442"/>
      <c r="I47" s="442"/>
      <c r="J47" s="442"/>
      <c r="K47" s="442"/>
      <c r="L47" s="442"/>
      <c r="M47" s="442"/>
      <c r="N47" s="442"/>
      <c r="O47" s="442"/>
      <c r="P47" s="442"/>
      <c r="Q47" s="442"/>
      <c r="R47" s="442"/>
      <c r="S47" s="133"/>
    </row>
    <row r="48" spans="2:19">
      <c r="B48" s="109"/>
      <c r="C48" s="109"/>
      <c r="D48" s="117"/>
      <c r="E48" s="117"/>
      <c r="F48" s="117"/>
      <c r="G48" s="117"/>
      <c r="H48" s="117"/>
      <c r="I48" s="117"/>
      <c r="J48" s="117"/>
      <c r="K48" s="117"/>
      <c r="L48" s="117"/>
      <c r="M48" s="117"/>
      <c r="N48" s="117"/>
      <c r="O48" s="117"/>
      <c r="P48" s="117"/>
      <c r="Q48" s="117"/>
      <c r="R48" s="117"/>
    </row>
    <row r="49" spans="2:18">
      <c r="B49" s="109"/>
      <c r="C49" s="109"/>
      <c r="D49" s="117"/>
      <c r="E49" s="117"/>
      <c r="F49" s="117"/>
      <c r="G49" s="117"/>
      <c r="H49" s="117"/>
      <c r="I49" s="117"/>
      <c r="J49" s="117"/>
      <c r="K49" s="117"/>
      <c r="L49" s="117"/>
      <c r="M49" s="117"/>
      <c r="N49" s="117"/>
      <c r="O49" s="117"/>
      <c r="P49" s="117"/>
      <c r="Q49" s="117"/>
      <c r="R49" s="117"/>
    </row>
    <row r="50" spans="2:18">
      <c r="B50" s="109"/>
      <c r="C50" s="109"/>
      <c r="D50" s="117"/>
      <c r="E50" s="117"/>
      <c r="F50" s="117"/>
      <c r="G50" s="117"/>
      <c r="H50" s="117"/>
      <c r="I50" s="117"/>
      <c r="J50" s="117"/>
      <c r="K50" s="117"/>
      <c r="L50" s="117"/>
      <c r="M50" s="117"/>
      <c r="N50" s="117"/>
      <c r="O50" s="117"/>
      <c r="P50" s="117"/>
      <c r="Q50" s="117"/>
      <c r="R50" s="117"/>
    </row>
    <row r="51" spans="2:18">
      <c r="B51" s="109"/>
      <c r="C51" s="109"/>
      <c r="D51" s="117"/>
      <c r="E51" s="117"/>
      <c r="F51" s="117"/>
      <c r="G51" s="117"/>
      <c r="H51" s="117"/>
      <c r="I51" s="117"/>
      <c r="J51" s="117"/>
      <c r="K51" s="117"/>
      <c r="L51" s="117"/>
      <c r="M51" s="117"/>
      <c r="N51" s="117"/>
      <c r="O51" s="117"/>
      <c r="P51" s="117"/>
      <c r="Q51" s="117"/>
      <c r="R51" s="117"/>
    </row>
    <row r="52" spans="2:18">
      <c r="B52" s="109"/>
      <c r="C52" s="109"/>
      <c r="D52" s="117"/>
      <c r="E52" s="117"/>
      <c r="F52" s="117"/>
      <c r="G52" s="117"/>
      <c r="H52" s="117"/>
      <c r="I52" s="117"/>
      <c r="J52" s="117"/>
      <c r="K52" s="117"/>
      <c r="L52" s="117"/>
      <c r="M52" s="117"/>
      <c r="N52" s="117"/>
      <c r="O52" s="117"/>
      <c r="P52" s="117"/>
      <c r="Q52" s="117"/>
      <c r="R52" s="117"/>
    </row>
    <row r="53" spans="2:18">
      <c r="B53" s="109"/>
      <c r="C53" s="109"/>
      <c r="D53" s="117"/>
      <c r="E53" s="117"/>
      <c r="F53" s="117"/>
      <c r="G53" s="117"/>
      <c r="H53" s="117"/>
      <c r="I53" s="117"/>
      <c r="J53" s="117"/>
      <c r="K53" s="117"/>
      <c r="L53" s="117"/>
      <c r="M53" s="117"/>
      <c r="N53" s="117"/>
      <c r="O53" s="117"/>
      <c r="P53" s="117"/>
      <c r="Q53" s="117"/>
      <c r="R53" s="117"/>
    </row>
    <row r="54" spans="2:18">
      <c r="B54" s="109"/>
      <c r="C54" s="109"/>
      <c r="D54" s="117"/>
      <c r="E54" s="117"/>
      <c r="F54" s="117"/>
      <c r="G54" s="117"/>
      <c r="H54" s="117"/>
      <c r="I54" s="117"/>
      <c r="J54" s="117"/>
      <c r="K54" s="117"/>
      <c r="L54" s="117"/>
      <c r="M54" s="117"/>
      <c r="N54" s="117"/>
      <c r="O54" s="117"/>
      <c r="P54" s="117"/>
      <c r="Q54" s="117"/>
      <c r="R54" s="117"/>
    </row>
    <row r="55" spans="2:18">
      <c r="B55" s="109"/>
      <c r="C55" s="109"/>
      <c r="D55" s="117"/>
      <c r="E55" s="117"/>
      <c r="F55" s="117"/>
      <c r="G55" s="117"/>
      <c r="H55" s="117"/>
      <c r="I55" s="117"/>
      <c r="J55" s="117"/>
      <c r="K55" s="117"/>
      <c r="L55" s="117"/>
      <c r="M55" s="117"/>
      <c r="N55" s="117"/>
      <c r="O55" s="117"/>
      <c r="P55" s="117"/>
      <c r="Q55" s="117"/>
      <c r="R55" s="117"/>
    </row>
    <row r="56" spans="2:18">
      <c r="B56" s="109"/>
      <c r="C56" s="109"/>
      <c r="D56" s="117"/>
      <c r="E56" s="117"/>
      <c r="F56" s="117"/>
      <c r="G56" s="117"/>
      <c r="H56" s="117"/>
      <c r="I56" s="117"/>
      <c r="J56" s="117"/>
      <c r="K56" s="117"/>
      <c r="L56" s="117"/>
      <c r="M56" s="117"/>
      <c r="N56" s="117"/>
      <c r="O56" s="117"/>
      <c r="P56" s="117"/>
      <c r="Q56" s="117"/>
      <c r="R56" s="117"/>
    </row>
    <row r="57" spans="2:18">
      <c r="B57" s="109"/>
      <c r="C57" s="109"/>
      <c r="D57" s="117"/>
      <c r="E57" s="117"/>
      <c r="F57" s="117"/>
      <c r="G57" s="117"/>
      <c r="H57" s="117"/>
      <c r="I57" s="117"/>
      <c r="J57" s="117"/>
      <c r="K57" s="117"/>
      <c r="L57" s="117"/>
      <c r="M57" s="117"/>
      <c r="N57" s="117"/>
      <c r="O57" s="117"/>
      <c r="P57" s="117"/>
      <c r="Q57" s="117"/>
      <c r="R57" s="117"/>
    </row>
    <row r="58" spans="2:18">
      <c r="B58" s="109"/>
      <c r="C58" s="109"/>
      <c r="D58" s="117"/>
      <c r="E58" s="117"/>
      <c r="F58" s="117"/>
      <c r="G58" s="117"/>
      <c r="H58" s="117"/>
      <c r="I58" s="117"/>
      <c r="J58" s="117"/>
      <c r="K58" s="117"/>
      <c r="L58" s="117"/>
      <c r="M58" s="117"/>
      <c r="N58" s="117"/>
      <c r="O58" s="117"/>
      <c r="P58" s="117"/>
      <c r="Q58" s="117"/>
      <c r="R58" s="117"/>
    </row>
    <row r="59" spans="2:18">
      <c r="B59" s="109"/>
      <c r="C59" s="109"/>
      <c r="D59" s="117"/>
      <c r="E59" s="117"/>
      <c r="F59" s="117"/>
      <c r="G59" s="117"/>
      <c r="H59" s="117"/>
      <c r="I59" s="117"/>
      <c r="J59" s="117"/>
      <c r="K59" s="117"/>
      <c r="L59" s="117"/>
      <c r="M59" s="117"/>
      <c r="N59" s="117"/>
      <c r="O59" s="117"/>
      <c r="P59" s="117"/>
      <c r="Q59" s="117"/>
      <c r="R59" s="117"/>
    </row>
    <row r="60" spans="2:18">
      <c r="B60" s="109"/>
      <c r="C60" s="109"/>
      <c r="D60" s="117"/>
      <c r="E60" s="117"/>
      <c r="F60" s="117"/>
      <c r="G60" s="117"/>
      <c r="H60" s="117"/>
      <c r="I60" s="117"/>
      <c r="J60" s="117"/>
      <c r="K60" s="117"/>
      <c r="L60" s="117"/>
      <c r="M60" s="117"/>
      <c r="N60" s="117"/>
      <c r="O60" s="117"/>
      <c r="P60" s="117"/>
      <c r="Q60" s="117"/>
      <c r="R60" s="117"/>
    </row>
    <row r="61" spans="2:18">
      <c r="B61" s="109"/>
      <c r="C61" s="109"/>
      <c r="D61" s="117"/>
      <c r="E61" s="117"/>
      <c r="F61" s="117"/>
      <c r="G61" s="117"/>
      <c r="H61" s="117"/>
      <c r="I61" s="117"/>
      <c r="J61" s="117"/>
      <c r="K61" s="117"/>
      <c r="L61" s="117"/>
      <c r="M61" s="117"/>
      <c r="N61" s="117"/>
      <c r="O61" s="117"/>
      <c r="P61" s="117"/>
      <c r="Q61" s="117"/>
      <c r="R61" s="117"/>
    </row>
    <row r="62" spans="2:18">
      <c r="B62" s="109"/>
      <c r="C62" s="109"/>
      <c r="D62" s="117"/>
      <c r="E62" s="117"/>
      <c r="F62" s="117"/>
      <c r="G62" s="117"/>
      <c r="H62" s="117"/>
      <c r="I62" s="117"/>
      <c r="J62" s="117"/>
      <c r="K62" s="117"/>
      <c r="L62" s="117"/>
      <c r="M62" s="117"/>
      <c r="N62" s="117"/>
      <c r="O62" s="117"/>
      <c r="P62" s="117"/>
      <c r="Q62" s="117"/>
      <c r="R62" s="117"/>
    </row>
    <row r="63" spans="2:18">
      <c r="B63" s="109"/>
      <c r="C63" s="109"/>
      <c r="D63" s="117"/>
      <c r="E63" s="117"/>
      <c r="F63" s="117"/>
      <c r="G63" s="117"/>
      <c r="H63" s="117"/>
      <c r="I63" s="117"/>
      <c r="J63" s="117"/>
      <c r="K63" s="117"/>
      <c r="L63" s="117"/>
      <c r="M63" s="117"/>
      <c r="N63" s="117"/>
      <c r="O63" s="117"/>
      <c r="P63" s="117"/>
      <c r="Q63" s="117"/>
      <c r="R63" s="117"/>
    </row>
    <row r="64" spans="2:18">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row r="77" spans="2:18">
      <c r="B77" s="109"/>
      <c r="C77" s="109"/>
      <c r="D77" s="117"/>
      <c r="E77" s="117"/>
      <c r="F77" s="117"/>
      <c r="G77" s="117"/>
      <c r="H77" s="117"/>
      <c r="I77" s="117"/>
      <c r="J77" s="117"/>
      <c r="K77" s="117"/>
      <c r="L77" s="117"/>
      <c r="M77" s="117"/>
      <c r="N77" s="117"/>
      <c r="O77" s="117"/>
      <c r="P77" s="117"/>
      <c r="Q77" s="117"/>
      <c r="R77" s="117"/>
    </row>
  </sheetData>
  <mergeCells count="3">
    <mergeCell ref="B2:N2"/>
    <mergeCell ref="B45:P45"/>
    <mergeCell ref="B47:R47"/>
  </mergeCells>
  <conditionalFormatting sqref="B9:C43">
    <cfRule type="expression" dxfId="79" priority="2">
      <formula>MOD(ROW(),2)=0</formula>
    </cfRule>
  </conditionalFormatting>
  <conditionalFormatting sqref="D9:R43">
    <cfRule type="expression" dxfId="78" priority="1">
      <formula>MOD(ROW(),2)=0</formula>
    </cfRule>
  </conditionalFormatting>
  <pageMargins left="0.7" right="0.7" top="0.75" bottom="0.75" header="0.3" footer="0.3"/>
  <pageSetup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A8212-203B-4D8E-9303-A586C1D86B18}">
  <sheetPr>
    <tabColor theme="6"/>
    <outlinePr summaryBelow="0"/>
    <pageSetUpPr fitToPage="1"/>
  </sheetPr>
  <dimension ref="A2:W71"/>
  <sheetViews>
    <sheetView showGridLines="0" zoomScaleNormal="100" zoomScaleSheetLayoutView="100" workbookViewId="0"/>
  </sheetViews>
  <sheetFormatPr defaultColWidth="9.1796875" defaultRowHeight="11.5" outlineLevelRow="1" outlineLevelCol="1"/>
  <cols>
    <col min="1" max="1" width="5.1796875" style="1" customWidth="1"/>
    <col min="2" max="2" width="39.453125" style="1" customWidth="1"/>
    <col min="3" max="3" width="25.81640625" style="1" hidden="1" customWidth="1" outlineLevel="1"/>
    <col min="4" max="6" width="7.453125" style="1" hidden="1" customWidth="1" outlineLevel="1"/>
    <col min="7" max="7" width="7.453125" style="4" customWidth="1" collapsed="1"/>
    <col min="8" max="9" width="7.453125" style="4" customWidth="1"/>
    <col min="10" max="12" width="7.453125" style="1" customWidth="1"/>
    <col min="13" max="16" width="6.1796875" style="1" customWidth="1"/>
    <col min="17" max="17" width="6" style="1" customWidth="1"/>
    <col min="18" max="16384" width="9.1796875" style="1"/>
  </cols>
  <sheetData>
    <row r="2" spans="2:23" ht="13">
      <c r="B2" s="92" t="str">
        <f>"Table 1.2. General Government Debt, "&amp;$G$6&amp;"–"&amp;RIGHT($Q$6,2)</f>
        <v>Table 1.2. General Government Debt, 2016–26</v>
      </c>
      <c r="C2" s="36"/>
      <c r="D2" s="36"/>
      <c r="E2" s="36"/>
      <c r="F2" s="36"/>
      <c r="G2" s="36"/>
      <c r="H2" s="93"/>
      <c r="I2" s="93"/>
      <c r="J2" s="36"/>
      <c r="K2" s="36"/>
      <c r="L2" s="36"/>
      <c r="M2" s="36"/>
      <c r="N2" s="36"/>
      <c r="O2" s="36"/>
      <c r="P2" s="36"/>
      <c r="Q2" s="36"/>
    </row>
    <row r="3" spans="2:23" ht="13">
      <c r="B3" s="94" t="s">
        <v>152</v>
      </c>
      <c r="C3" s="37"/>
      <c r="D3" s="37"/>
      <c r="E3" s="37"/>
      <c r="F3" s="37"/>
      <c r="G3" s="37"/>
      <c r="H3" s="37"/>
      <c r="I3" s="37"/>
      <c r="J3" s="37"/>
      <c r="K3" s="37"/>
      <c r="L3" s="37"/>
      <c r="M3" s="37"/>
      <c r="N3" s="37"/>
      <c r="O3" s="37"/>
      <c r="P3" s="37"/>
      <c r="Q3" s="37"/>
    </row>
    <row r="4" spans="2:23" ht="3" customHeight="1">
      <c r="B4" s="38"/>
      <c r="C4" s="38"/>
      <c r="D4" s="38"/>
      <c r="E4" s="38"/>
      <c r="F4" s="38"/>
      <c r="G4" s="38"/>
      <c r="H4" s="38"/>
      <c r="I4" s="38"/>
      <c r="J4" s="38"/>
      <c r="K4" s="38"/>
      <c r="L4" s="38"/>
      <c r="M4" s="38"/>
      <c r="N4" s="38"/>
      <c r="O4" s="38"/>
      <c r="P4" s="38"/>
      <c r="Q4" s="38"/>
    </row>
    <row r="5" spans="2:23" ht="24.75" customHeight="1">
      <c r="B5" s="39"/>
      <c r="C5" s="39"/>
      <c r="D5" s="40"/>
      <c r="E5" s="201"/>
      <c r="F5" s="40"/>
      <c r="G5" s="41"/>
      <c r="K5" s="421" t="s">
        <v>288</v>
      </c>
      <c r="L5" s="421"/>
      <c r="M5" s="421"/>
      <c r="N5" s="87"/>
      <c r="O5" s="95"/>
      <c r="P5" s="95"/>
      <c r="Q5" s="40"/>
    </row>
    <row r="6" spans="2:23">
      <c r="B6" s="42"/>
      <c r="C6" s="42"/>
      <c r="D6" s="43">
        <v>2013</v>
      </c>
      <c r="E6" s="43">
        <f t="shared" ref="E6:N6" si="0">D6+1</f>
        <v>2014</v>
      </c>
      <c r="F6" s="43">
        <f t="shared" si="0"/>
        <v>2015</v>
      </c>
      <c r="G6" s="44">
        <f t="shared" si="0"/>
        <v>2016</v>
      </c>
      <c r="H6" s="44">
        <f t="shared" si="0"/>
        <v>2017</v>
      </c>
      <c r="I6" s="44">
        <f t="shared" si="0"/>
        <v>2018</v>
      </c>
      <c r="J6" s="43">
        <f t="shared" si="0"/>
        <v>2019</v>
      </c>
      <c r="K6" s="44">
        <f t="shared" si="0"/>
        <v>2020</v>
      </c>
      <c r="L6" s="45">
        <f t="shared" si="0"/>
        <v>2021</v>
      </c>
      <c r="M6" s="45">
        <f t="shared" si="0"/>
        <v>2022</v>
      </c>
      <c r="N6" s="45">
        <f t="shared" si="0"/>
        <v>2023</v>
      </c>
      <c r="O6" s="45">
        <v>2024</v>
      </c>
      <c r="P6" s="45">
        <v>2025</v>
      </c>
      <c r="Q6" s="45">
        <v>2026</v>
      </c>
    </row>
    <row r="7" spans="2:23" ht="5.25" customHeight="1">
      <c r="B7" s="40"/>
      <c r="C7" s="40"/>
      <c r="D7" s="46"/>
      <c r="E7" s="46"/>
      <c r="F7" s="46"/>
      <c r="G7" s="47"/>
      <c r="H7" s="47"/>
      <c r="I7" s="47"/>
      <c r="J7" s="46"/>
      <c r="K7" s="47"/>
      <c r="L7" s="48"/>
      <c r="M7" s="48"/>
      <c r="N7" s="48"/>
      <c r="O7" s="48"/>
      <c r="P7" s="48"/>
      <c r="Q7" s="48"/>
    </row>
    <row r="8" spans="2:23">
      <c r="B8" s="49" t="s">
        <v>56</v>
      </c>
      <c r="C8" s="49"/>
      <c r="D8" s="46"/>
      <c r="E8" s="46"/>
      <c r="F8" s="46"/>
      <c r="G8" s="47"/>
      <c r="H8" s="47"/>
      <c r="I8" s="47"/>
      <c r="J8" s="46"/>
      <c r="K8" s="47"/>
      <c r="L8" s="48"/>
      <c r="M8" s="48"/>
      <c r="N8" s="48"/>
      <c r="O8" s="48"/>
      <c r="P8" s="48"/>
      <c r="Q8" s="48"/>
    </row>
    <row r="9" spans="2:23">
      <c r="B9" s="49" t="s">
        <v>162</v>
      </c>
      <c r="C9" s="200" t="s">
        <v>162</v>
      </c>
      <c r="D9" s="50">
        <v>78.079115121374642</v>
      </c>
      <c r="E9" s="50">
        <v>78.455041902296429</v>
      </c>
      <c r="F9" s="50">
        <v>79.588522334758608</v>
      </c>
      <c r="G9" s="50">
        <v>83.192209990892053</v>
      </c>
      <c r="H9" s="50">
        <v>82.019468905140357</v>
      </c>
      <c r="I9" s="51">
        <v>82.286656686601631</v>
      </c>
      <c r="J9" s="50">
        <v>83.620278415466558</v>
      </c>
      <c r="K9" s="51">
        <v>98.631569678857204</v>
      </c>
      <c r="L9" s="52">
        <v>97.805038906810154</v>
      </c>
      <c r="M9" s="52">
        <v>96.873544620024987</v>
      </c>
      <c r="N9" s="52">
        <v>97.026860099626745</v>
      </c>
      <c r="O9" s="52">
        <v>96.948361589081244</v>
      </c>
      <c r="P9" s="52">
        <v>96.76803916952079</v>
      </c>
      <c r="Q9" s="52">
        <v>96.501503484982976</v>
      </c>
      <c r="R9" s="14"/>
      <c r="S9" s="14"/>
      <c r="T9" s="14"/>
      <c r="U9" s="14"/>
      <c r="V9" s="14"/>
      <c r="W9" s="14"/>
    </row>
    <row r="10" spans="2:23" ht="1.5" customHeight="1">
      <c r="B10" s="53"/>
      <c r="C10" s="195"/>
      <c r="D10" s="50" t="s">
        <v>54</v>
      </c>
      <c r="E10" s="50" t="s">
        <v>54</v>
      </c>
      <c r="F10" s="50" t="s">
        <v>54</v>
      </c>
      <c r="G10" s="50" t="s">
        <v>54</v>
      </c>
      <c r="H10" s="50" t="s">
        <v>54</v>
      </c>
      <c r="I10" s="51" t="s">
        <v>54</v>
      </c>
      <c r="J10" s="50" t="s">
        <v>54</v>
      </c>
      <c r="K10" s="51" t="s">
        <v>54</v>
      </c>
      <c r="L10" s="52" t="s">
        <v>54</v>
      </c>
      <c r="M10" s="52" t="s">
        <v>54</v>
      </c>
      <c r="N10" s="52" t="s">
        <v>54</v>
      </c>
      <c r="O10" s="52" t="s">
        <v>54</v>
      </c>
      <c r="P10" s="58" t="s">
        <v>54</v>
      </c>
      <c r="Q10" s="58" t="s">
        <v>54</v>
      </c>
      <c r="R10" s="14"/>
      <c r="S10" s="14"/>
      <c r="T10" s="14"/>
      <c r="U10" s="14"/>
      <c r="V10" s="14"/>
      <c r="W10" s="14"/>
    </row>
    <row r="11" spans="2:23" ht="12" customHeight="1" collapsed="1">
      <c r="B11" s="54" t="s">
        <v>153</v>
      </c>
      <c r="C11" s="195" t="s">
        <v>382</v>
      </c>
      <c r="D11" s="50">
        <v>104.03157502153903</v>
      </c>
      <c r="E11" s="50">
        <v>103.61033791790058</v>
      </c>
      <c r="F11" s="50">
        <v>103.13281411101043</v>
      </c>
      <c r="G11" s="50">
        <v>105.61358687358218</v>
      </c>
      <c r="H11" s="50">
        <v>103.2414114302145</v>
      </c>
      <c r="I11" s="51">
        <v>102.65952351802508</v>
      </c>
      <c r="J11" s="50">
        <v>103.77237444441133</v>
      </c>
      <c r="K11" s="51">
        <v>122.69322692766137</v>
      </c>
      <c r="L11" s="52">
        <v>121.59888579144521</v>
      </c>
      <c r="M11" s="52">
        <v>119.26959842162481</v>
      </c>
      <c r="N11" s="52">
        <v>119.26831290810425</v>
      </c>
      <c r="O11" s="52">
        <v>119.06162480856615</v>
      </c>
      <c r="P11" s="52">
        <v>118.83843990994649</v>
      </c>
      <c r="Q11" s="52">
        <v>118.56470371341159</v>
      </c>
      <c r="R11" s="14"/>
      <c r="S11" s="14"/>
      <c r="T11" s="14"/>
      <c r="U11" s="14"/>
      <c r="V11" s="14"/>
      <c r="W11" s="14"/>
    </row>
    <row r="12" spans="2:23" ht="12" hidden="1" customHeight="1" outlineLevel="1">
      <c r="B12" s="55" t="s">
        <v>436</v>
      </c>
      <c r="C12" s="195" t="s">
        <v>436</v>
      </c>
      <c r="D12" s="56">
        <v>112.08392977202689</v>
      </c>
      <c r="E12" s="56">
        <v>111.36093395026971</v>
      </c>
      <c r="F12" s="56">
        <v>110.78680358180361</v>
      </c>
      <c r="G12" s="56">
        <v>113.87796060338162</v>
      </c>
      <c r="H12" s="56">
        <v>111.61088886152815</v>
      </c>
      <c r="I12" s="57">
        <v>111.37256035782369</v>
      </c>
      <c r="J12" s="56">
        <v>112.77515838003617</v>
      </c>
      <c r="K12" s="57">
        <v>133.84919257520218</v>
      </c>
      <c r="L12" s="58">
        <v>132.83064847065415</v>
      </c>
      <c r="M12" s="58">
        <v>130.18941521683124</v>
      </c>
      <c r="N12" s="58">
        <v>130.44487720507311</v>
      </c>
      <c r="O12" s="58">
        <v>130.49689926520185</v>
      </c>
      <c r="P12" s="58">
        <v>130.52216235149197</v>
      </c>
      <c r="Q12" s="58">
        <v>130.54009906223254</v>
      </c>
      <c r="R12" s="14"/>
      <c r="S12" s="14"/>
      <c r="T12" s="14"/>
      <c r="U12" s="14"/>
      <c r="V12" s="14"/>
      <c r="W12" s="14"/>
    </row>
    <row r="13" spans="2:23" ht="12" customHeight="1">
      <c r="B13" s="53" t="s">
        <v>57</v>
      </c>
      <c r="C13" s="195" t="s">
        <v>4</v>
      </c>
      <c r="D13" s="56">
        <v>86.129088388626712</v>
      </c>
      <c r="E13" s="56">
        <v>85.579413082774153</v>
      </c>
      <c r="F13" s="56">
        <v>91.192303615128509</v>
      </c>
      <c r="G13" s="56">
        <v>91.732603978701917</v>
      </c>
      <c r="H13" s="56">
        <v>88.841239610004664</v>
      </c>
      <c r="I13" s="57">
        <v>88.831858470540993</v>
      </c>
      <c r="J13" s="56">
        <v>86.820555742126231</v>
      </c>
      <c r="K13" s="57">
        <v>117.45952773475501</v>
      </c>
      <c r="L13" s="58">
        <v>109.8796476682254</v>
      </c>
      <c r="M13" s="58">
        <v>103.94827011981724</v>
      </c>
      <c r="N13" s="58">
        <v>100.22263125524631</v>
      </c>
      <c r="O13" s="58">
        <v>96.851675303988046</v>
      </c>
      <c r="P13" s="58">
        <v>93.405788998806599</v>
      </c>
      <c r="Q13" s="58">
        <v>89.653904169686896</v>
      </c>
      <c r="R13" s="14"/>
      <c r="S13" s="14"/>
      <c r="T13" s="14"/>
      <c r="U13" s="14"/>
      <c r="V13" s="14"/>
      <c r="W13" s="14"/>
    </row>
    <row r="14" spans="2:23" ht="12" customHeight="1">
      <c r="B14" s="53" t="s">
        <v>39</v>
      </c>
      <c r="C14" s="195" t="s">
        <v>39</v>
      </c>
      <c r="D14" s="56">
        <v>92.621892036346352</v>
      </c>
      <c r="E14" s="56">
        <v>92.808141892293307</v>
      </c>
      <c r="F14" s="56">
        <v>90.938044347431486</v>
      </c>
      <c r="G14" s="56">
        <v>90.10471206705904</v>
      </c>
      <c r="H14" s="56">
        <v>87.661361338134711</v>
      </c>
      <c r="I14" s="57">
        <v>85.659729900692184</v>
      </c>
      <c r="J14" s="56">
        <v>83.724212284175081</v>
      </c>
      <c r="K14" s="57">
        <v>97.511432270769262</v>
      </c>
      <c r="L14" s="58">
        <v>98.915721510495075</v>
      </c>
      <c r="M14" s="58">
        <v>96.26262249816503</v>
      </c>
      <c r="N14" s="58">
        <v>95.422330443992934</v>
      </c>
      <c r="O14" s="58">
        <v>94.485573868143774</v>
      </c>
      <c r="P14" s="58">
        <v>93.377770157614677</v>
      </c>
      <c r="Q14" s="58">
        <v>92.154475045843583</v>
      </c>
      <c r="R14" s="14"/>
      <c r="S14" s="14"/>
      <c r="T14" s="14"/>
      <c r="U14" s="14"/>
      <c r="V14" s="14"/>
      <c r="W14" s="14"/>
    </row>
    <row r="15" spans="2:23" ht="12" customHeight="1">
      <c r="B15" s="59" t="s">
        <v>9</v>
      </c>
      <c r="C15" s="195" t="s">
        <v>9</v>
      </c>
      <c r="D15" s="56">
        <v>93.411594335697004</v>
      </c>
      <c r="E15" s="56">
        <v>94.889441404060449</v>
      </c>
      <c r="F15" s="56">
        <v>95.581760090828368</v>
      </c>
      <c r="G15" s="56">
        <v>97.957638077299919</v>
      </c>
      <c r="H15" s="56">
        <v>98.317895981355036</v>
      </c>
      <c r="I15" s="57">
        <v>97.951767566282143</v>
      </c>
      <c r="J15" s="56">
        <v>97.615106445386616</v>
      </c>
      <c r="K15" s="57">
        <v>115.07864134163606</v>
      </c>
      <c r="L15" s="58">
        <v>115.82520789906543</v>
      </c>
      <c r="M15" s="58">
        <v>113.45198450377134</v>
      </c>
      <c r="N15" s="58">
        <v>114.5635405346966</v>
      </c>
      <c r="O15" s="58">
        <v>115.42569376757723</v>
      </c>
      <c r="P15" s="58">
        <v>116.24000776956649</v>
      </c>
      <c r="Q15" s="58">
        <v>116.87388527573313</v>
      </c>
      <c r="R15" s="14"/>
      <c r="S15" s="14"/>
      <c r="T15" s="14"/>
      <c r="U15" s="14"/>
      <c r="V15" s="14"/>
      <c r="W15" s="14"/>
    </row>
    <row r="16" spans="2:23" ht="12" customHeight="1">
      <c r="B16" s="59" t="s">
        <v>10</v>
      </c>
      <c r="C16" s="195" t="s">
        <v>10</v>
      </c>
      <c r="D16" s="56">
        <v>78.765504117239047</v>
      </c>
      <c r="E16" s="56">
        <v>75.704764930331379</v>
      </c>
      <c r="F16" s="56">
        <v>72.339351922225376</v>
      </c>
      <c r="G16" s="56">
        <v>69.298602116921984</v>
      </c>
      <c r="H16" s="56">
        <v>64.975789370584849</v>
      </c>
      <c r="I16" s="57">
        <v>61.58587352205852</v>
      </c>
      <c r="J16" s="56">
        <v>59.240416312781605</v>
      </c>
      <c r="K16" s="57">
        <v>69.05483495468529</v>
      </c>
      <c r="L16" s="58">
        <v>72.497959651867802</v>
      </c>
      <c r="M16" s="58">
        <v>69.811518857558823</v>
      </c>
      <c r="N16" s="58">
        <v>67.976220098774078</v>
      </c>
      <c r="O16" s="58">
        <v>65.896119400391939</v>
      </c>
      <c r="P16" s="58">
        <v>63.424077207175742</v>
      </c>
      <c r="Q16" s="58">
        <v>60.909045993810537</v>
      </c>
      <c r="R16" s="14"/>
      <c r="S16" s="14"/>
      <c r="T16" s="14"/>
      <c r="U16" s="14"/>
      <c r="V16" s="14"/>
      <c r="W16" s="14"/>
    </row>
    <row r="17" spans="2:23" ht="12" customHeight="1">
      <c r="B17" s="59" t="s">
        <v>14</v>
      </c>
      <c r="C17" s="195" t="s">
        <v>14</v>
      </c>
      <c r="D17" s="56">
        <v>132.45549527205085</v>
      </c>
      <c r="E17" s="56">
        <v>135.36554492241027</v>
      </c>
      <c r="F17" s="56">
        <v>135.27968320994589</v>
      </c>
      <c r="G17" s="56">
        <v>134.78384962262359</v>
      </c>
      <c r="H17" s="56">
        <v>134.13471089656585</v>
      </c>
      <c r="I17" s="57">
        <v>134.39984736668009</v>
      </c>
      <c r="J17" s="56">
        <v>134.56281666296283</v>
      </c>
      <c r="K17" s="57">
        <v>155.81216944832116</v>
      </c>
      <c r="L17" s="58">
        <v>154.75309447512302</v>
      </c>
      <c r="M17" s="58">
        <v>150.4100383303666</v>
      </c>
      <c r="N17" s="58">
        <v>149.41054101437706</v>
      </c>
      <c r="O17" s="58">
        <v>148.64509243215312</v>
      </c>
      <c r="P17" s="58">
        <v>147.50553979123339</v>
      </c>
      <c r="Q17" s="58">
        <v>146.45997519889713</v>
      </c>
      <c r="R17" s="14"/>
      <c r="S17" s="14"/>
      <c r="T17" s="14"/>
      <c r="U17" s="14"/>
      <c r="V17" s="14"/>
      <c r="W17" s="14"/>
    </row>
    <row r="18" spans="2:23" ht="12" customHeight="1">
      <c r="B18" s="60" t="s">
        <v>24</v>
      </c>
      <c r="C18" s="195" t="s">
        <v>24</v>
      </c>
      <c r="D18" s="56">
        <v>95.782217537546018</v>
      </c>
      <c r="E18" s="56">
        <v>100.7004979857735</v>
      </c>
      <c r="F18" s="56">
        <v>99.302983045499687</v>
      </c>
      <c r="G18" s="56">
        <v>99.166303508582914</v>
      </c>
      <c r="H18" s="56">
        <v>98.556662423495979</v>
      </c>
      <c r="I18" s="57">
        <v>97.514344625720653</v>
      </c>
      <c r="J18" s="56">
        <v>95.535545153189346</v>
      </c>
      <c r="K18" s="57">
        <v>119.91997962472414</v>
      </c>
      <c r="L18" s="58">
        <v>120.22380755338318</v>
      </c>
      <c r="M18" s="58">
        <v>116.44331088289437</v>
      </c>
      <c r="N18" s="58">
        <v>116.24631050258442</v>
      </c>
      <c r="O18" s="58">
        <v>116.31513429695714</v>
      </c>
      <c r="P18" s="58">
        <v>116.84955281525356</v>
      </c>
      <c r="Q18" s="58">
        <v>117.45553909950827</v>
      </c>
      <c r="R18" s="14"/>
      <c r="S18" s="14"/>
      <c r="T18" s="14"/>
      <c r="U18" s="14"/>
      <c r="V18" s="14"/>
      <c r="W18" s="14"/>
    </row>
    <row r="19" spans="2:23" ht="12" customHeight="1">
      <c r="B19" s="53" t="s">
        <v>15</v>
      </c>
      <c r="C19" s="195" t="s">
        <v>15</v>
      </c>
      <c r="D19" s="56">
        <v>229.62605115857934</v>
      </c>
      <c r="E19" s="56">
        <v>233.52775220113836</v>
      </c>
      <c r="F19" s="56">
        <v>228.39684531950962</v>
      </c>
      <c r="G19" s="56">
        <v>232.51989567286336</v>
      </c>
      <c r="H19" s="56">
        <v>231.4161060113222</v>
      </c>
      <c r="I19" s="57">
        <v>232.50921987753816</v>
      </c>
      <c r="J19" s="56">
        <v>235.44837721704067</v>
      </c>
      <c r="K19" s="57">
        <v>254.12991546890456</v>
      </c>
      <c r="L19" s="58">
        <v>256.86029870173144</v>
      </c>
      <c r="M19" s="58">
        <v>252.29394436151546</v>
      </c>
      <c r="N19" s="58">
        <v>250.82744051416608</v>
      </c>
      <c r="O19" s="58">
        <v>250.95596940944301</v>
      </c>
      <c r="P19" s="58">
        <v>251.28130448631865</v>
      </c>
      <c r="Q19" s="58">
        <v>251.89853734138109</v>
      </c>
      <c r="R19" s="14"/>
      <c r="S19" s="14"/>
      <c r="T19" s="14"/>
      <c r="U19" s="14"/>
      <c r="V19" s="14"/>
      <c r="W19" s="14"/>
    </row>
    <row r="20" spans="2:23" ht="12" customHeight="1">
      <c r="B20" s="53" t="s">
        <v>27</v>
      </c>
      <c r="C20" s="195" t="s">
        <v>27</v>
      </c>
      <c r="D20" s="56">
        <v>84.156024480772174</v>
      </c>
      <c r="E20" s="56">
        <v>86.060714715127361</v>
      </c>
      <c r="F20" s="56">
        <v>86.719548082167449</v>
      </c>
      <c r="G20" s="56">
        <v>86.775333983051183</v>
      </c>
      <c r="H20" s="56">
        <v>86.314342380472908</v>
      </c>
      <c r="I20" s="57">
        <v>85.775182650789617</v>
      </c>
      <c r="J20" s="56">
        <v>85.242956871926609</v>
      </c>
      <c r="K20" s="57">
        <v>104.47032464836113</v>
      </c>
      <c r="L20" s="58">
        <v>108.49624866884587</v>
      </c>
      <c r="M20" s="58">
        <v>107.09315516988482</v>
      </c>
      <c r="N20" s="58">
        <v>109.40329226152758</v>
      </c>
      <c r="O20" s="58">
        <v>110.45373505025913</v>
      </c>
      <c r="P20" s="58">
        <v>111.17795220532058</v>
      </c>
      <c r="Q20" s="58">
        <v>111.64626211332521</v>
      </c>
      <c r="R20" s="14"/>
      <c r="S20" s="14"/>
      <c r="T20" s="14"/>
      <c r="U20" s="14"/>
      <c r="V20" s="14"/>
      <c r="W20" s="14"/>
    </row>
    <row r="21" spans="2:23" ht="12" customHeight="1">
      <c r="B21" s="53" t="s">
        <v>42</v>
      </c>
      <c r="C21" s="195" t="s">
        <v>28</v>
      </c>
      <c r="D21" s="56">
        <v>104.49375936021754</v>
      </c>
      <c r="E21" s="56">
        <v>104.45240425225811</v>
      </c>
      <c r="F21" s="56">
        <v>104.87652301916538</v>
      </c>
      <c r="G21" s="56">
        <v>106.92728041037492</v>
      </c>
      <c r="H21" s="56">
        <v>105.98364701579214</v>
      </c>
      <c r="I21" s="57">
        <v>107.05871979305456</v>
      </c>
      <c r="J21" s="56">
        <v>108.46312100539943</v>
      </c>
      <c r="K21" s="57">
        <v>133.91973676338617</v>
      </c>
      <c r="L21" s="58">
        <v>133.28393500684069</v>
      </c>
      <c r="M21" s="58">
        <v>130.65421012438054</v>
      </c>
      <c r="N21" s="58">
        <v>131.09242993669253</v>
      </c>
      <c r="O21" s="58">
        <v>131.7029609214205</v>
      </c>
      <c r="P21" s="58">
        <v>132.51957569646871</v>
      </c>
      <c r="Q21" s="58">
        <v>133.45494513278445</v>
      </c>
      <c r="R21" s="14"/>
      <c r="S21" s="14"/>
      <c r="T21" s="14"/>
      <c r="U21" s="14"/>
      <c r="V21" s="14"/>
      <c r="W21" s="14"/>
    </row>
    <row r="22" spans="2:23" ht="2.25" customHeight="1">
      <c r="B22" s="53"/>
      <c r="C22" s="195"/>
      <c r="D22" s="56" t="s">
        <v>54</v>
      </c>
      <c r="E22" s="56" t="s">
        <v>54</v>
      </c>
      <c r="F22" s="56" t="s">
        <v>54</v>
      </c>
      <c r="G22" s="56" t="s">
        <v>54</v>
      </c>
      <c r="H22" s="56" t="s">
        <v>54</v>
      </c>
      <c r="I22" s="57" t="s">
        <v>54</v>
      </c>
      <c r="J22" s="56" t="s">
        <v>54</v>
      </c>
      <c r="K22" s="57" t="s">
        <v>54</v>
      </c>
      <c r="L22" s="58" t="s">
        <v>54</v>
      </c>
      <c r="M22" s="58" t="s">
        <v>54</v>
      </c>
      <c r="N22" s="58" t="s">
        <v>54</v>
      </c>
      <c r="O22" s="58" t="s">
        <v>54</v>
      </c>
      <c r="P22" s="58" t="s">
        <v>54</v>
      </c>
      <c r="Q22" s="58" t="s">
        <v>54</v>
      </c>
      <c r="R22" s="14"/>
      <c r="S22" s="14"/>
      <c r="T22" s="14"/>
      <c r="U22" s="14"/>
      <c r="V22" s="14"/>
      <c r="W22" s="14"/>
    </row>
    <row r="23" spans="2:23" ht="12" customHeight="1" collapsed="1">
      <c r="B23" s="27" t="s">
        <v>458</v>
      </c>
      <c r="C23" s="186" t="s">
        <v>150</v>
      </c>
      <c r="D23" s="16">
        <v>38.288324852917896</v>
      </c>
      <c r="E23" s="16">
        <v>40.368626172826289</v>
      </c>
      <c r="F23" s="16">
        <v>43.922608528684741</v>
      </c>
      <c r="G23" s="16">
        <v>48.362855675887978</v>
      </c>
      <c r="H23" s="16">
        <v>50.470446360928115</v>
      </c>
      <c r="I23" s="17">
        <v>52.403405937089815</v>
      </c>
      <c r="J23" s="16">
        <v>54.710477449028602</v>
      </c>
      <c r="K23" s="17">
        <v>64.02403441577674</v>
      </c>
      <c r="L23" s="18">
        <v>64.329830414474401</v>
      </c>
      <c r="M23" s="18">
        <v>65.84133702586405</v>
      </c>
      <c r="N23" s="18">
        <v>67.125339635499031</v>
      </c>
      <c r="O23" s="18">
        <v>68.205509556180118</v>
      </c>
      <c r="P23" s="52">
        <v>69.046173002916461</v>
      </c>
      <c r="Q23" s="52">
        <v>69.750345720309966</v>
      </c>
      <c r="R23" s="14"/>
      <c r="S23" s="14"/>
      <c r="T23" s="14"/>
      <c r="U23" s="14"/>
      <c r="V23" s="14"/>
      <c r="W23" s="14"/>
    </row>
    <row r="24" spans="2:23" ht="12" hidden="1" customHeight="1" outlineLevel="1">
      <c r="B24" s="28" t="s">
        <v>155</v>
      </c>
      <c r="C24" s="186" t="s">
        <v>155</v>
      </c>
      <c r="D24" s="19">
        <v>38.52165009712855</v>
      </c>
      <c r="E24" s="19">
        <v>40.949078352853249</v>
      </c>
      <c r="F24" s="19">
        <v>43.974588541286877</v>
      </c>
      <c r="G24" s="19">
        <v>48.763674688086297</v>
      </c>
      <c r="H24" s="19">
        <v>51.406683694848638</v>
      </c>
      <c r="I24" s="22">
        <v>53.213436254287245</v>
      </c>
      <c r="J24" s="19">
        <v>55.803843429968857</v>
      </c>
      <c r="K24" s="22">
        <v>65.31115125259474</v>
      </c>
      <c r="L24" s="23">
        <v>66.13927395649641</v>
      </c>
      <c r="M24" s="23">
        <v>68.312857733671549</v>
      </c>
      <c r="N24" s="23">
        <v>69.957987057731373</v>
      </c>
      <c r="O24" s="23">
        <v>71.326437409261359</v>
      </c>
      <c r="P24" s="58">
        <v>72.450323213458518</v>
      </c>
      <c r="Q24" s="58">
        <v>73.424008889881947</v>
      </c>
      <c r="R24" s="14"/>
      <c r="S24" s="14"/>
      <c r="T24" s="14"/>
      <c r="U24" s="14"/>
      <c r="V24" s="14"/>
      <c r="W24" s="14"/>
    </row>
    <row r="25" spans="2:23" ht="12" customHeight="1">
      <c r="B25" s="188" t="s">
        <v>546</v>
      </c>
      <c r="C25" s="189" t="s">
        <v>547</v>
      </c>
      <c r="D25" s="19">
        <v>40.719121494633924</v>
      </c>
      <c r="E25" s="19">
        <v>43.032483472676532</v>
      </c>
      <c r="F25" s="19">
        <v>45.876921673508043</v>
      </c>
      <c r="G25" s="19">
        <v>50.097115930187265</v>
      </c>
      <c r="H25" s="19">
        <v>52.171483509336952</v>
      </c>
      <c r="I25" s="22">
        <v>54.196186170124776</v>
      </c>
      <c r="J25" s="19">
        <v>56.219347367753997</v>
      </c>
      <c r="K25" s="22">
        <v>65.909598307358721</v>
      </c>
      <c r="L25" s="23">
        <v>66.796354834001548</v>
      </c>
      <c r="M25" s="23">
        <v>68.31765781639217</v>
      </c>
      <c r="N25" s="23">
        <v>69.563448755540165</v>
      </c>
      <c r="O25" s="23">
        <v>70.587939472526656</v>
      </c>
      <c r="P25" s="58">
        <v>71.366461964626396</v>
      </c>
      <c r="Q25" s="58">
        <v>72.01659508583208</v>
      </c>
      <c r="R25" s="14"/>
      <c r="S25" s="14"/>
      <c r="T25" s="14"/>
      <c r="U25" s="14"/>
      <c r="V25" s="14"/>
      <c r="W25" s="14"/>
    </row>
    <row r="26" spans="2:23" ht="12" customHeight="1">
      <c r="B26" s="60" t="s">
        <v>44</v>
      </c>
      <c r="C26" s="189" t="s">
        <v>441</v>
      </c>
      <c r="D26" s="19">
        <v>41.331546143084928</v>
      </c>
      <c r="E26" s="19">
        <v>43.433740721329841</v>
      </c>
      <c r="F26" s="19">
        <v>44.965265031884655</v>
      </c>
      <c r="G26" s="19">
        <v>49.98528889896874</v>
      </c>
      <c r="H26" s="19">
        <v>52.832524302411962</v>
      </c>
      <c r="I26" s="22">
        <v>54.456321137431942</v>
      </c>
      <c r="J26" s="19">
        <v>57.349819557658925</v>
      </c>
      <c r="K26" s="22">
        <v>67.310482911089863</v>
      </c>
      <c r="L26" s="23">
        <v>70.093052272467233</v>
      </c>
      <c r="M26" s="23">
        <v>72.420902525315014</v>
      </c>
      <c r="N26" s="23">
        <v>74.158986762519177</v>
      </c>
      <c r="O26" s="23">
        <v>75.70389763052421</v>
      </c>
      <c r="P26" s="58">
        <v>76.989717377866057</v>
      </c>
      <c r="Q26" s="58">
        <v>78.115122960825616</v>
      </c>
      <c r="R26" s="14"/>
      <c r="S26" s="14"/>
      <c r="T26" s="14"/>
      <c r="U26" s="14"/>
      <c r="V26" s="14"/>
      <c r="W26" s="14"/>
    </row>
    <row r="27" spans="2:23" ht="12" customHeight="1">
      <c r="B27" s="61" t="s">
        <v>45</v>
      </c>
      <c r="C27" s="195" t="s">
        <v>45</v>
      </c>
      <c r="D27" s="56">
        <v>37.035285298531321</v>
      </c>
      <c r="E27" s="56">
        <v>39.969241127480068</v>
      </c>
      <c r="F27" s="56">
        <v>41.488823753819474</v>
      </c>
      <c r="G27" s="56">
        <v>48.237995301567771</v>
      </c>
      <c r="H27" s="56">
        <v>51.732781725729396</v>
      </c>
      <c r="I27" s="57">
        <v>53.844695703089599</v>
      </c>
      <c r="J27" s="56">
        <v>57.117451086623539</v>
      </c>
      <c r="K27" s="57">
        <v>66.333829585394852</v>
      </c>
      <c r="L27" s="58">
        <v>68.945934124580049</v>
      </c>
      <c r="M27" s="58">
        <v>72.059807001360127</v>
      </c>
      <c r="N27" s="58">
        <v>74.476437991200314</v>
      </c>
      <c r="O27" s="58">
        <v>76.603754718570372</v>
      </c>
      <c r="P27" s="58">
        <v>78.451292903879349</v>
      </c>
      <c r="Q27" s="58">
        <v>80.144281800648898</v>
      </c>
      <c r="R27" s="14"/>
      <c r="S27" s="14"/>
      <c r="T27" s="14"/>
      <c r="U27" s="14"/>
      <c r="V27" s="14"/>
      <c r="W27" s="14"/>
    </row>
    <row r="28" spans="2:23" ht="12" customHeight="1">
      <c r="B28" s="61" t="s">
        <v>46</v>
      </c>
      <c r="C28" s="195" t="s">
        <v>46</v>
      </c>
      <c r="D28" s="56">
        <v>67.713352890278372</v>
      </c>
      <c r="E28" s="56">
        <v>67.102041059826618</v>
      </c>
      <c r="F28" s="56">
        <v>69.048587042645622</v>
      </c>
      <c r="G28" s="56">
        <v>68.943091371390494</v>
      </c>
      <c r="H28" s="56">
        <v>69.676690936512145</v>
      </c>
      <c r="I28" s="57">
        <v>70.439715044525428</v>
      </c>
      <c r="J28" s="56">
        <v>74.085659462847303</v>
      </c>
      <c r="K28" s="57">
        <v>89.607913774582983</v>
      </c>
      <c r="L28" s="58">
        <v>90.600864885008818</v>
      </c>
      <c r="M28" s="58">
        <v>88.802900145884351</v>
      </c>
      <c r="N28" s="58">
        <v>88.134694003634365</v>
      </c>
      <c r="O28" s="58">
        <v>87.293743887650479</v>
      </c>
      <c r="P28" s="58">
        <v>86.33455419915272</v>
      </c>
      <c r="Q28" s="58">
        <v>85.194029862223402</v>
      </c>
      <c r="R28" s="14"/>
      <c r="S28" s="14"/>
      <c r="T28" s="14"/>
      <c r="U28" s="14"/>
      <c r="V28" s="14"/>
      <c r="W28" s="14"/>
    </row>
    <row r="29" spans="2:23" ht="12" customHeight="1">
      <c r="B29" s="60" t="s">
        <v>47</v>
      </c>
      <c r="C29" s="189" t="s">
        <v>442</v>
      </c>
      <c r="D29" s="56">
        <v>26.627452804163042</v>
      </c>
      <c r="E29" s="56">
        <v>28.865446193866074</v>
      </c>
      <c r="F29" s="56">
        <v>31.10710027446618</v>
      </c>
      <c r="G29" s="56">
        <v>31.930552002502107</v>
      </c>
      <c r="H29" s="56">
        <v>30.062577715436529</v>
      </c>
      <c r="I29" s="57">
        <v>29.740492923799859</v>
      </c>
      <c r="J29" s="56">
        <v>29.232047136026647</v>
      </c>
      <c r="K29" s="57">
        <v>38.006247403743266</v>
      </c>
      <c r="L29" s="58">
        <v>36.614863039348577</v>
      </c>
      <c r="M29" s="58">
        <v>36.674573886943215</v>
      </c>
      <c r="N29" s="58">
        <v>36.825550906655558</v>
      </c>
      <c r="O29" s="58">
        <v>37.069724244070272</v>
      </c>
      <c r="P29" s="58">
        <v>37.202240344846651</v>
      </c>
      <c r="Q29" s="58">
        <v>37.429069358340868</v>
      </c>
      <c r="R29" s="14"/>
      <c r="S29" s="14"/>
      <c r="T29" s="14"/>
      <c r="U29" s="14"/>
      <c r="V29" s="14"/>
      <c r="W29" s="14"/>
    </row>
    <row r="30" spans="2:23" ht="12" customHeight="1">
      <c r="B30" s="61" t="s">
        <v>389</v>
      </c>
      <c r="C30" s="195" t="s">
        <v>48</v>
      </c>
      <c r="D30" s="56">
        <v>12.348062196622077</v>
      </c>
      <c r="E30" s="56">
        <v>15.135831880754145</v>
      </c>
      <c r="F30" s="56">
        <v>15.286412536930991</v>
      </c>
      <c r="G30" s="56">
        <v>14.849320304709043</v>
      </c>
      <c r="H30" s="56">
        <v>14.311064460330215</v>
      </c>
      <c r="I30" s="57">
        <v>13.619616539598592</v>
      </c>
      <c r="J30" s="56">
        <v>13.793673838414216</v>
      </c>
      <c r="K30" s="57">
        <v>19.279816497465678</v>
      </c>
      <c r="L30" s="58">
        <v>17.935458820036445</v>
      </c>
      <c r="M30" s="58">
        <v>17.875206378309159</v>
      </c>
      <c r="N30" s="58">
        <v>17.679434382267971</v>
      </c>
      <c r="O30" s="58">
        <v>17.756804466018934</v>
      </c>
      <c r="P30" s="58">
        <v>17.50760797803774</v>
      </c>
      <c r="Q30" s="58">
        <v>17.51863828221137</v>
      </c>
      <c r="R30" s="14"/>
      <c r="S30" s="14"/>
      <c r="T30" s="14"/>
      <c r="U30" s="14"/>
      <c r="V30" s="14"/>
      <c r="W30" s="14"/>
    </row>
    <row r="31" spans="2:23" ht="12" customHeight="1">
      <c r="B31" s="60" t="s">
        <v>50</v>
      </c>
      <c r="C31" s="189" t="s">
        <v>443</v>
      </c>
      <c r="D31" s="56">
        <v>47.382932867800974</v>
      </c>
      <c r="E31" s="56">
        <v>49.540545261132458</v>
      </c>
      <c r="F31" s="56">
        <v>53.022526371936522</v>
      </c>
      <c r="G31" s="56">
        <v>56.426313035099824</v>
      </c>
      <c r="H31" s="56">
        <v>61.072328478514763</v>
      </c>
      <c r="I31" s="57">
        <v>67.437297424720754</v>
      </c>
      <c r="J31" s="56">
        <v>68.307330047021352</v>
      </c>
      <c r="K31" s="57">
        <v>78.12505199493485</v>
      </c>
      <c r="L31" s="58">
        <v>72.985321782201979</v>
      </c>
      <c r="M31" s="58">
        <v>73.583996739413422</v>
      </c>
      <c r="N31" s="58">
        <v>74.249974232193793</v>
      </c>
      <c r="O31" s="58">
        <v>74.194307419183474</v>
      </c>
      <c r="P31" s="58">
        <v>73.839347810766782</v>
      </c>
      <c r="Q31" s="58">
        <v>73.221676865278596</v>
      </c>
      <c r="R31" s="14"/>
      <c r="S31" s="14"/>
      <c r="T31" s="14"/>
      <c r="U31" s="14"/>
      <c r="V31" s="14"/>
      <c r="W31" s="14"/>
    </row>
    <row r="32" spans="2:23" ht="12" customHeight="1">
      <c r="B32" s="61" t="s">
        <v>293</v>
      </c>
      <c r="C32" s="195" t="s">
        <v>51</v>
      </c>
      <c r="D32" s="56">
        <v>60.19273710898959</v>
      </c>
      <c r="E32" s="56">
        <v>62.310017539659178</v>
      </c>
      <c r="F32" s="56">
        <v>72.572965431548269</v>
      </c>
      <c r="G32" s="56">
        <v>78.285930508845695</v>
      </c>
      <c r="H32" s="56">
        <v>83.631905808215905</v>
      </c>
      <c r="I32" s="57">
        <v>85.642192396052423</v>
      </c>
      <c r="J32" s="56">
        <v>87.657839563300399</v>
      </c>
      <c r="K32" s="57">
        <v>98.943356084744366</v>
      </c>
      <c r="L32" s="58">
        <v>90.550419058814285</v>
      </c>
      <c r="M32" s="58">
        <v>90.186705744212333</v>
      </c>
      <c r="N32" s="58">
        <v>91.657314729910112</v>
      </c>
      <c r="O32" s="58">
        <v>92.400835127919805</v>
      </c>
      <c r="P32" s="58">
        <v>92.633981227332981</v>
      </c>
      <c r="Q32" s="58">
        <v>92.422055151244891</v>
      </c>
      <c r="R32" s="14"/>
      <c r="S32" s="14"/>
      <c r="T32" s="14"/>
      <c r="U32" s="14"/>
      <c r="V32" s="14"/>
      <c r="W32" s="14"/>
    </row>
    <row r="33" spans="2:23" ht="12" customHeight="1">
      <c r="B33" s="31" t="s">
        <v>52</v>
      </c>
      <c r="C33" s="195" t="s">
        <v>52</v>
      </c>
      <c r="D33" s="56">
        <v>45.898798628111862</v>
      </c>
      <c r="E33" s="56">
        <v>48.852530107915754</v>
      </c>
      <c r="F33" s="56">
        <v>52.774800844950335</v>
      </c>
      <c r="G33" s="56">
        <v>56.72407680531547</v>
      </c>
      <c r="H33" s="56">
        <v>53.962770401784901</v>
      </c>
      <c r="I33" s="57">
        <v>53.649098582556988</v>
      </c>
      <c r="J33" s="56">
        <v>53.31979949142319</v>
      </c>
      <c r="K33" s="57">
        <v>61.028898676709453</v>
      </c>
      <c r="L33" s="58">
        <v>59.77314369553347</v>
      </c>
      <c r="M33" s="58">
        <v>60.06877779181584</v>
      </c>
      <c r="N33" s="58">
        <v>60.522310196913196</v>
      </c>
      <c r="O33" s="58">
        <v>60.864199933874751</v>
      </c>
      <c r="P33" s="58">
        <v>61.179770461611525</v>
      </c>
      <c r="Q33" s="58">
        <v>61.468667527496955</v>
      </c>
      <c r="R33" s="14"/>
      <c r="S33" s="14"/>
      <c r="T33" s="14"/>
      <c r="U33" s="14"/>
      <c r="V33" s="14"/>
      <c r="W33" s="14"/>
    </row>
    <row r="34" spans="2:23" ht="12" customHeight="1">
      <c r="B34" s="29" t="s">
        <v>379</v>
      </c>
      <c r="C34" s="189" t="s">
        <v>548</v>
      </c>
      <c r="D34" s="19">
        <v>23.939868944356171</v>
      </c>
      <c r="E34" s="19">
        <v>23.926649808354984</v>
      </c>
      <c r="F34" s="19">
        <v>35.124569918562287</v>
      </c>
      <c r="G34" s="19">
        <v>42.494210190002811</v>
      </c>
      <c r="H34" s="19">
        <v>41.88262692696582</v>
      </c>
      <c r="I34" s="22">
        <v>41.124821437185879</v>
      </c>
      <c r="J34" s="19">
        <v>45.659974560461549</v>
      </c>
      <c r="K34" s="22">
        <v>52.623842256982783</v>
      </c>
      <c r="L34" s="23">
        <v>48.418412920340394</v>
      </c>
      <c r="M34" s="23">
        <v>47.147012280006749</v>
      </c>
      <c r="N34" s="23">
        <v>47.53496711100658</v>
      </c>
      <c r="O34" s="23">
        <v>47.924889333530913</v>
      </c>
      <c r="P34" s="58">
        <v>48.18917591958256</v>
      </c>
      <c r="Q34" s="58">
        <v>48.317096809421962</v>
      </c>
      <c r="R34" s="14"/>
      <c r="S34" s="14"/>
      <c r="T34" s="14"/>
      <c r="U34" s="14"/>
      <c r="V34" s="14"/>
      <c r="W34" s="14"/>
    </row>
    <row r="35" spans="2:23" ht="12" customHeight="1">
      <c r="B35" s="61" t="s">
        <v>31</v>
      </c>
      <c r="C35" s="189" t="s">
        <v>31</v>
      </c>
      <c r="D35" s="19">
        <v>2.1478300434319477</v>
      </c>
      <c r="E35" s="19">
        <v>1.5618863073693532</v>
      </c>
      <c r="F35" s="19">
        <v>5.7998469949007809</v>
      </c>
      <c r="G35" s="19">
        <v>13.092586911093045</v>
      </c>
      <c r="H35" s="19">
        <v>17.159599240802123</v>
      </c>
      <c r="I35" s="22">
        <v>18.979588792245895</v>
      </c>
      <c r="J35" s="19">
        <v>22.790204814058537</v>
      </c>
      <c r="K35" s="22">
        <v>32.537378468558821</v>
      </c>
      <c r="L35" s="23">
        <v>29.681053362756892</v>
      </c>
      <c r="M35" s="23">
        <v>30.842864328886687</v>
      </c>
      <c r="N35" s="23">
        <v>30.440754764845892</v>
      </c>
      <c r="O35" s="23">
        <v>29.476586216086815</v>
      </c>
      <c r="P35" s="58">
        <v>28.423853415638</v>
      </c>
      <c r="Q35" s="58">
        <v>27.209180534588583</v>
      </c>
      <c r="R35" s="14"/>
      <c r="S35" s="14"/>
      <c r="T35" s="14"/>
      <c r="U35" s="14"/>
      <c r="V35" s="14"/>
      <c r="W35" s="14"/>
    </row>
    <row r="36" spans="2:23" ht="12" customHeight="1">
      <c r="B36" s="60" t="s">
        <v>53</v>
      </c>
      <c r="C36" s="195" t="s">
        <v>53</v>
      </c>
      <c r="D36" s="56">
        <v>40.35591193568527</v>
      </c>
      <c r="E36" s="56">
        <v>43.25338465613806</v>
      </c>
      <c r="F36" s="56">
        <v>45.195470916486933</v>
      </c>
      <c r="G36" s="56">
        <v>47.134053805151495</v>
      </c>
      <c r="H36" s="56">
        <v>48.588218176712374</v>
      </c>
      <c r="I36" s="57">
        <v>51.589654292797313</v>
      </c>
      <c r="J36" s="56">
        <v>56.303245548051784</v>
      </c>
      <c r="K36" s="57">
        <v>69.447488706712718</v>
      </c>
      <c r="L36" s="58">
        <v>68.828082853694141</v>
      </c>
      <c r="M36" s="58">
        <v>72.340954764778246</v>
      </c>
      <c r="N36" s="58">
        <v>74.856757448134246</v>
      </c>
      <c r="O36" s="58">
        <v>77.430491397418436</v>
      </c>
      <c r="P36" s="58">
        <v>80.226588557133866</v>
      </c>
      <c r="Q36" s="58">
        <v>82.986116137037399</v>
      </c>
      <c r="R36" s="14"/>
      <c r="S36" s="14"/>
      <c r="T36" s="14"/>
      <c r="U36" s="14"/>
      <c r="V36" s="14"/>
      <c r="W36" s="14"/>
    </row>
    <row r="37" spans="2:23" ht="12" customHeight="1">
      <c r="B37" s="53"/>
      <c r="C37" s="195"/>
      <c r="D37" s="56"/>
      <c r="E37" s="56"/>
      <c r="F37" s="56"/>
      <c r="G37" s="56"/>
      <c r="H37" s="56"/>
      <c r="I37" s="57"/>
      <c r="J37" s="56"/>
      <c r="K37" s="57"/>
      <c r="L37" s="58"/>
      <c r="M37" s="58"/>
      <c r="N37" s="58"/>
      <c r="O37" s="58"/>
      <c r="P37" s="58"/>
      <c r="Q37" s="58"/>
      <c r="R37" s="14"/>
      <c r="S37" s="14"/>
      <c r="T37" s="14"/>
      <c r="U37" s="14"/>
      <c r="V37" s="14"/>
      <c r="W37" s="14"/>
    </row>
    <row r="38" spans="2:23" ht="12" customHeight="1">
      <c r="B38" s="20" t="s">
        <v>151</v>
      </c>
      <c r="C38" s="190" t="s">
        <v>151</v>
      </c>
      <c r="D38" s="50">
        <v>31.316120958978924</v>
      </c>
      <c r="E38" s="50">
        <v>31.801296095752214</v>
      </c>
      <c r="F38" s="50">
        <v>36.165972012610879</v>
      </c>
      <c r="G38" s="50">
        <v>39.469565334947745</v>
      </c>
      <c r="H38" s="50">
        <v>42.106849930858083</v>
      </c>
      <c r="I38" s="51">
        <v>42.673076387406546</v>
      </c>
      <c r="J38" s="50">
        <v>44.155148765784588</v>
      </c>
      <c r="K38" s="51">
        <v>49.942315167599482</v>
      </c>
      <c r="L38" s="52">
        <v>50.194156037344875</v>
      </c>
      <c r="M38" s="52">
        <v>49.82091134402819</v>
      </c>
      <c r="N38" s="52">
        <v>49.033241318000378</v>
      </c>
      <c r="O38" s="52">
        <v>48.528508144715104</v>
      </c>
      <c r="P38" s="52">
        <v>47.965287329292934</v>
      </c>
      <c r="Q38" s="52">
        <v>47.320126403917328</v>
      </c>
      <c r="R38" s="14"/>
      <c r="S38" s="199"/>
      <c r="T38" s="199"/>
      <c r="U38" s="199"/>
      <c r="V38" s="199"/>
      <c r="W38" s="198"/>
    </row>
    <row r="39" spans="2:23" ht="12" customHeight="1">
      <c r="B39" s="191" t="s">
        <v>98</v>
      </c>
      <c r="C39" s="31" t="s">
        <v>98</v>
      </c>
      <c r="D39" s="56">
        <v>39.273293238075709</v>
      </c>
      <c r="E39" s="56">
        <v>38.566368874766248</v>
      </c>
      <c r="F39" s="56">
        <v>44.374565508698197</v>
      </c>
      <c r="G39" s="56">
        <v>46.733654679506117</v>
      </c>
      <c r="H39" s="56">
        <v>54.752036150877728</v>
      </c>
      <c r="I39" s="57">
        <v>57.344146872477872</v>
      </c>
      <c r="J39" s="56">
        <v>58.978572530450712</v>
      </c>
      <c r="K39" s="57">
        <v>67.572272360370661</v>
      </c>
      <c r="L39" s="58">
        <v>69.730489530158252</v>
      </c>
      <c r="M39" s="58">
        <v>70.189173457423806</v>
      </c>
      <c r="N39" s="58">
        <v>69.570734436166717</v>
      </c>
      <c r="O39" s="58">
        <v>68.294489263860285</v>
      </c>
      <c r="P39" s="58">
        <v>70.854310281468628</v>
      </c>
      <c r="Q39" s="58">
        <v>69.579707796260777</v>
      </c>
      <c r="R39" s="14"/>
      <c r="S39" s="199"/>
      <c r="T39" s="199"/>
      <c r="U39" s="199"/>
      <c r="V39" s="199"/>
      <c r="W39" s="198"/>
    </row>
    <row r="40" spans="2:23" ht="12" customHeight="1">
      <c r="B40" s="53" t="s">
        <v>128</v>
      </c>
      <c r="C40" s="189" t="s">
        <v>128</v>
      </c>
      <c r="D40" s="56">
        <v>18.28929654819084</v>
      </c>
      <c r="E40" s="56">
        <v>17.540750381750232</v>
      </c>
      <c r="F40" s="56">
        <v>20.328343060898867</v>
      </c>
      <c r="G40" s="56">
        <v>23.410089471741198</v>
      </c>
      <c r="H40" s="56">
        <v>25.340443585947259</v>
      </c>
      <c r="I40" s="57">
        <v>27.689268851770521</v>
      </c>
      <c r="J40" s="56">
        <v>29.170478219355779</v>
      </c>
      <c r="K40" s="57">
        <v>34.999782791935012</v>
      </c>
      <c r="L40" s="58">
        <v>35.709345252404987</v>
      </c>
      <c r="M40" s="58">
        <v>36.87822080815431</v>
      </c>
      <c r="N40" s="58">
        <v>37.684113598051297</v>
      </c>
      <c r="O40" s="58">
        <v>39.130676297789975</v>
      </c>
      <c r="P40" s="58">
        <v>40.617288278184418</v>
      </c>
      <c r="Q40" s="58">
        <v>42.04666387221571</v>
      </c>
      <c r="R40" s="14"/>
      <c r="S40" s="199"/>
      <c r="T40" s="199"/>
      <c r="U40" s="199"/>
      <c r="V40" s="199"/>
      <c r="W40" s="198"/>
    </row>
    <row r="41" spans="2:23" ht="12" customHeight="1">
      <c r="B41" s="191" t="s">
        <v>131</v>
      </c>
      <c r="C41" s="31" t="s">
        <v>131</v>
      </c>
      <c r="D41" s="56">
        <v>41.412897597005042</v>
      </c>
      <c r="E41" s="56">
        <v>43.642335040715366</v>
      </c>
      <c r="F41" s="56">
        <v>46.115999340195927</v>
      </c>
      <c r="G41" s="56">
        <v>47.636737369356716</v>
      </c>
      <c r="H41" s="56">
        <v>46.308589429785044</v>
      </c>
      <c r="I41" s="57">
        <v>43.711703932716212</v>
      </c>
      <c r="J41" s="56">
        <v>43.581022574193184</v>
      </c>
      <c r="K41" s="57">
        <v>46.29789794111035</v>
      </c>
      <c r="L41" s="58">
        <v>47.904091654849843</v>
      </c>
      <c r="M41" s="58">
        <v>47.800504465329411</v>
      </c>
      <c r="N41" s="58">
        <v>47.758891019064251</v>
      </c>
      <c r="O41" s="58">
        <v>46.953883720046555</v>
      </c>
      <c r="P41" s="58">
        <v>46.116039922147507</v>
      </c>
      <c r="Q41" s="58">
        <v>45.252595125813286</v>
      </c>
      <c r="R41" s="14"/>
      <c r="S41" s="199"/>
      <c r="T41" s="199"/>
      <c r="U41" s="199"/>
      <c r="V41" s="199"/>
      <c r="W41" s="198"/>
    </row>
    <row r="42" spans="2:23" ht="12" customHeight="1">
      <c r="B42" s="62" t="s">
        <v>55</v>
      </c>
      <c r="C42" s="197" t="s">
        <v>55</v>
      </c>
      <c r="D42" s="50">
        <v>30.891997132726637</v>
      </c>
      <c r="E42" s="50">
        <v>31.299226156411248</v>
      </c>
      <c r="F42" s="50">
        <v>37.558288721907019</v>
      </c>
      <c r="G42" s="50">
        <v>41.365180657030621</v>
      </c>
      <c r="H42" s="50">
        <v>41.785735949386101</v>
      </c>
      <c r="I42" s="51">
        <v>44.041100106568379</v>
      </c>
      <c r="J42" s="50">
        <v>45.458313362390086</v>
      </c>
      <c r="K42" s="51">
        <v>57.963440106774051</v>
      </c>
      <c r="L42" s="52">
        <v>54.051259517246514</v>
      </c>
      <c r="M42" s="52">
        <v>52.941309024885797</v>
      </c>
      <c r="N42" s="52">
        <v>52.215840521432085</v>
      </c>
      <c r="O42" s="52">
        <v>51.683954750652816</v>
      </c>
      <c r="P42" s="52">
        <v>51.072817996837216</v>
      </c>
      <c r="Q42" s="52">
        <v>50.409189088771988</v>
      </c>
      <c r="R42" s="14"/>
      <c r="S42" s="192"/>
      <c r="T42" s="192"/>
      <c r="U42" s="192"/>
      <c r="V42" s="14"/>
      <c r="W42" s="14"/>
    </row>
    <row r="43" spans="2:23">
      <c r="B43" s="53"/>
      <c r="C43" s="195"/>
      <c r="D43" s="56"/>
      <c r="E43" s="56"/>
      <c r="F43" s="56"/>
      <c r="G43" s="56"/>
      <c r="H43" s="56"/>
      <c r="I43" s="57"/>
      <c r="J43" s="56"/>
      <c r="K43" s="57"/>
      <c r="L43" s="58"/>
      <c r="M43" s="58"/>
      <c r="N43" s="58"/>
      <c r="O43" s="58"/>
      <c r="P43" s="58"/>
      <c r="Q43" s="58"/>
      <c r="R43" s="14"/>
      <c r="S43" s="14"/>
      <c r="T43" s="14"/>
      <c r="U43" s="14"/>
      <c r="V43" s="14"/>
      <c r="W43" s="14"/>
    </row>
    <row r="44" spans="2:23" ht="12" customHeight="1">
      <c r="B44" s="63" t="s">
        <v>294</v>
      </c>
      <c r="C44" s="197"/>
      <c r="D44" s="56"/>
      <c r="E44" s="56"/>
      <c r="F44" s="56"/>
      <c r="G44" s="56"/>
      <c r="H44" s="56"/>
      <c r="I44" s="57"/>
      <c r="J44" s="56"/>
      <c r="K44" s="57"/>
      <c r="L44" s="58"/>
      <c r="M44" s="58"/>
      <c r="N44" s="58"/>
      <c r="O44" s="58"/>
      <c r="P44" s="58"/>
      <c r="Q44" s="58"/>
      <c r="R44" s="14"/>
      <c r="S44" s="14"/>
      <c r="T44" s="14"/>
      <c r="U44" s="14"/>
      <c r="V44" s="14"/>
      <c r="W44" s="14"/>
    </row>
    <row r="45" spans="2:23" ht="12" customHeight="1">
      <c r="B45" s="63" t="s">
        <v>162</v>
      </c>
      <c r="C45" s="197" t="s">
        <v>162</v>
      </c>
      <c r="D45" s="50">
        <v>64.589691121454152</v>
      </c>
      <c r="E45" s="50">
        <v>65.139867364244779</v>
      </c>
      <c r="F45" s="50">
        <v>66.646816103546072</v>
      </c>
      <c r="G45" s="50">
        <v>69.267560611391559</v>
      </c>
      <c r="H45" s="50">
        <v>67.836555573396424</v>
      </c>
      <c r="I45" s="51">
        <v>67.933748466560942</v>
      </c>
      <c r="J45" s="50">
        <v>68.434734726868612</v>
      </c>
      <c r="K45" s="51">
        <v>80.614393463447485</v>
      </c>
      <c r="L45" s="52">
        <v>81.893402404882124</v>
      </c>
      <c r="M45" s="52">
        <v>81.129330259534726</v>
      </c>
      <c r="N45" s="52">
        <v>81.580879564232589</v>
      </c>
      <c r="O45" s="52">
        <v>81.812082260987324</v>
      </c>
      <c r="P45" s="52">
        <v>82.298251462967343</v>
      </c>
      <c r="Q45" s="52">
        <v>82.720922917464506</v>
      </c>
      <c r="R45" s="14"/>
      <c r="S45" s="14"/>
      <c r="T45" s="14"/>
      <c r="U45" s="14"/>
      <c r="V45" s="14"/>
      <c r="W45" s="14"/>
    </row>
    <row r="46" spans="2:23" ht="1.5" customHeight="1">
      <c r="B46" s="62"/>
      <c r="C46" s="196"/>
      <c r="D46" s="50" t="s">
        <v>54</v>
      </c>
      <c r="E46" s="50" t="s">
        <v>54</v>
      </c>
      <c r="F46" s="50" t="s">
        <v>54</v>
      </c>
      <c r="G46" s="50" t="s">
        <v>54</v>
      </c>
      <c r="H46" s="50" t="s">
        <v>54</v>
      </c>
      <c r="I46" s="51" t="s">
        <v>54</v>
      </c>
      <c r="J46" s="50" t="s">
        <v>54</v>
      </c>
      <c r="K46" s="51" t="s">
        <v>54</v>
      </c>
      <c r="L46" s="52" t="s">
        <v>54</v>
      </c>
      <c r="M46" s="52" t="s">
        <v>54</v>
      </c>
      <c r="N46" s="52" t="s">
        <v>54</v>
      </c>
      <c r="O46" s="52" t="s">
        <v>54</v>
      </c>
      <c r="P46" s="52" t="s">
        <v>54</v>
      </c>
      <c r="Q46" s="52" t="s">
        <v>54</v>
      </c>
      <c r="R46" s="14"/>
      <c r="S46" s="14"/>
      <c r="T46" s="14"/>
      <c r="U46" s="14"/>
      <c r="V46" s="14"/>
      <c r="W46" s="14"/>
    </row>
    <row r="47" spans="2:23" ht="12" customHeight="1" collapsed="1">
      <c r="B47" s="62" t="s">
        <v>153</v>
      </c>
      <c r="C47" s="196" t="s">
        <v>382</v>
      </c>
      <c r="D47" s="50">
        <v>74.993708767260529</v>
      </c>
      <c r="E47" s="50">
        <v>75.197350077706929</v>
      </c>
      <c r="F47" s="50">
        <v>75.232934891501387</v>
      </c>
      <c r="G47" s="50">
        <v>76.905221959955284</v>
      </c>
      <c r="H47" s="50">
        <v>75.085231105130731</v>
      </c>
      <c r="I47" s="51">
        <v>74.795387380741076</v>
      </c>
      <c r="J47" s="50">
        <v>75.072251410058698</v>
      </c>
      <c r="K47" s="51">
        <v>88.10173156956391</v>
      </c>
      <c r="L47" s="52">
        <v>89.825054024340389</v>
      </c>
      <c r="M47" s="52">
        <v>88.713162975772178</v>
      </c>
      <c r="N47" s="52">
        <v>89.200669295613977</v>
      </c>
      <c r="O47" s="52">
        <v>89.52377996886365</v>
      </c>
      <c r="P47" s="52">
        <v>90.271560050381879</v>
      </c>
      <c r="Q47" s="52">
        <v>90.986522769119276</v>
      </c>
      <c r="R47" s="14"/>
      <c r="S47" s="14"/>
      <c r="T47" s="14"/>
      <c r="U47" s="14"/>
      <c r="V47" s="14"/>
      <c r="W47" s="14"/>
    </row>
    <row r="48" spans="2:23" ht="12" hidden="1" customHeight="1" outlineLevel="1">
      <c r="B48" s="53" t="s">
        <v>436</v>
      </c>
      <c r="C48" s="195" t="s">
        <v>436</v>
      </c>
      <c r="D48" s="56">
        <v>81.187867782525899</v>
      </c>
      <c r="E48" s="56">
        <v>81.324621964036226</v>
      </c>
      <c r="F48" s="56">
        <v>81.162831741276122</v>
      </c>
      <c r="G48" s="56">
        <v>83.061274944637304</v>
      </c>
      <c r="H48" s="56">
        <v>81.391663550944543</v>
      </c>
      <c r="I48" s="57">
        <v>81.416725452038264</v>
      </c>
      <c r="J48" s="56">
        <v>82.015650058791394</v>
      </c>
      <c r="K48" s="57">
        <v>96.444560603747547</v>
      </c>
      <c r="L48" s="58">
        <v>98.493503162996888</v>
      </c>
      <c r="M48" s="58">
        <v>97.229838960814078</v>
      </c>
      <c r="N48" s="58">
        <v>97.96628463380604</v>
      </c>
      <c r="O48" s="58">
        <v>98.543865092456073</v>
      </c>
      <c r="P48" s="58">
        <v>99.655308297570798</v>
      </c>
      <c r="Q48" s="58">
        <v>100.79913364863657</v>
      </c>
      <c r="R48" s="14"/>
      <c r="S48" s="14"/>
      <c r="T48" s="14"/>
      <c r="U48" s="14"/>
      <c r="V48" s="14"/>
      <c r="W48" s="14"/>
    </row>
    <row r="49" spans="2:23" ht="12" customHeight="1">
      <c r="B49" s="53" t="s">
        <v>57</v>
      </c>
      <c r="C49" s="195" t="s">
        <v>4</v>
      </c>
      <c r="D49" s="56">
        <v>29.687890163580228</v>
      </c>
      <c r="E49" s="56">
        <v>28.488073074412828</v>
      </c>
      <c r="F49" s="56">
        <v>28.387226750252832</v>
      </c>
      <c r="G49" s="56">
        <v>28.659736810274815</v>
      </c>
      <c r="H49" s="56">
        <v>25.964699358743481</v>
      </c>
      <c r="I49" s="57">
        <v>25.578799982789285</v>
      </c>
      <c r="J49" s="56">
        <v>23.379157592984328</v>
      </c>
      <c r="K49" s="57">
        <v>34.686936625387489</v>
      </c>
      <c r="L49" s="58">
        <v>34.931610233028636</v>
      </c>
      <c r="M49" s="58">
        <v>32.486942994697657</v>
      </c>
      <c r="N49" s="58">
        <v>30.080725135917032</v>
      </c>
      <c r="O49" s="58">
        <v>27.659842480841728</v>
      </c>
      <c r="P49" s="58">
        <v>25.056270028821633</v>
      </c>
      <c r="Q49" s="58">
        <v>22.247451369572243</v>
      </c>
      <c r="R49" s="14"/>
      <c r="S49" s="14"/>
      <c r="T49" s="14"/>
      <c r="U49" s="14"/>
      <c r="V49" s="14"/>
      <c r="W49" s="14"/>
    </row>
    <row r="50" spans="2:23" ht="12" customHeight="1">
      <c r="B50" s="53" t="s">
        <v>39</v>
      </c>
      <c r="C50" s="195" t="s">
        <v>39</v>
      </c>
      <c r="D50" s="56">
        <v>75.965849531123098</v>
      </c>
      <c r="E50" s="56">
        <v>76.230574750390858</v>
      </c>
      <c r="F50" s="56">
        <v>75.049265761127558</v>
      </c>
      <c r="G50" s="56">
        <v>74.570310056563088</v>
      </c>
      <c r="H50" s="56">
        <v>72.440736611351056</v>
      </c>
      <c r="I50" s="57">
        <v>70.643329753087841</v>
      </c>
      <c r="J50" s="56">
        <v>69.277157218448266</v>
      </c>
      <c r="K50" s="57">
        <v>80.721771325203491</v>
      </c>
      <c r="L50" s="58">
        <v>82.813549673581932</v>
      </c>
      <c r="M50" s="58">
        <v>80.940429691777524</v>
      </c>
      <c r="N50" s="58">
        <v>80.542440443631904</v>
      </c>
      <c r="O50" s="58">
        <v>79.986157898086446</v>
      </c>
      <c r="P50" s="58">
        <v>79.242192878420383</v>
      </c>
      <c r="Q50" s="58">
        <v>78.384500875180322</v>
      </c>
      <c r="R50" s="14"/>
      <c r="S50" s="14"/>
      <c r="T50" s="14"/>
      <c r="U50" s="14"/>
      <c r="V50" s="14"/>
      <c r="W50" s="14"/>
    </row>
    <row r="51" spans="2:23" ht="12" customHeight="1">
      <c r="B51" s="60" t="s">
        <v>9</v>
      </c>
      <c r="C51" s="195" t="s">
        <v>9</v>
      </c>
      <c r="D51" s="56">
        <v>82.99211832292724</v>
      </c>
      <c r="E51" s="56">
        <v>85.465155493740014</v>
      </c>
      <c r="F51" s="56">
        <v>86.347906144015369</v>
      </c>
      <c r="G51" s="56">
        <v>89.184644217052821</v>
      </c>
      <c r="H51" s="56">
        <v>89.376739585990506</v>
      </c>
      <c r="I51" s="57">
        <v>89.239395998656121</v>
      </c>
      <c r="J51" s="56">
        <v>88.881231193349279</v>
      </c>
      <c r="K51" s="57">
        <v>102.55508367855623</v>
      </c>
      <c r="L51" s="58">
        <v>103.30165023598555</v>
      </c>
      <c r="M51" s="58">
        <v>100.92842684069151</v>
      </c>
      <c r="N51" s="58">
        <v>102.03998287161681</v>
      </c>
      <c r="O51" s="58">
        <v>102.90213610449747</v>
      </c>
      <c r="P51" s="58">
        <v>103.71645010648645</v>
      </c>
      <c r="Q51" s="58">
        <v>104.3503276126533</v>
      </c>
      <c r="R51" s="14"/>
      <c r="S51" s="14"/>
      <c r="T51" s="14"/>
      <c r="U51" s="14"/>
      <c r="V51" s="14"/>
      <c r="W51" s="14"/>
    </row>
    <row r="52" spans="2:23" ht="12" customHeight="1">
      <c r="B52" s="60" t="s">
        <v>10</v>
      </c>
      <c r="C52" s="195" t="s">
        <v>10</v>
      </c>
      <c r="D52" s="56">
        <v>58.786277055507142</v>
      </c>
      <c r="E52" s="56">
        <v>55.200431778044226</v>
      </c>
      <c r="F52" s="56">
        <v>52.475563251359802</v>
      </c>
      <c r="G52" s="56">
        <v>49.601753255453403</v>
      </c>
      <c r="H52" s="56">
        <v>45.671653668629638</v>
      </c>
      <c r="I52" s="57">
        <v>42.873902121822169</v>
      </c>
      <c r="J52" s="56">
        <v>40.831761843753149</v>
      </c>
      <c r="K52" s="57">
        <v>50.067882977586144</v>
      </c>
      <c r="L52" s="58">
        <v>54.445275925430096</v>
      </c>
      <c r="M52" s="58">
        <v>52.869206827181571</v>
      </c>
      <c r="N52" s="58">
        <v>51.567498129734332</v>
      </c>
      <c r="O52" s="58">
        <v>49.992095945808792</v>
      </c>
      <c r="P52" s="58">
        <v>47.99341135677026</v>
      </c>
      <c r="Q52" s="58">
        <v>45.965677019256468</v>
      </c>
      <c r="R52" s="14"/>
      <c r="S52" s="14"/>
      <c r="T52" s="14"/>
      <c r="U52" s="14"/>
      <c r="V52" s="14"/>
      <c r="W52" s="14"/>
    </row>
    <row r="53" spans="2:23" ht="12" customHeight="1">
      <c r="B53" s="60" t="s">
        <v>14</v>
      </c>
      <c r="C53" s="195" t="s">
        <v>14</v>
      </c>
      <c r="D53" s="56">
        <v>119.17594171446287</v>
      </c>
      <c r="E53" s="56">
        <v>121.41758110760314</v>
      </c>
      <c r="F53" s="56">
        <v>122.23619706951077</v>
      </c>
      <c r="G53" s="56">
        <v>121.60283101592357</v>
      </c>
      <c r="H53" s="56">
        <v>121.26341635604889</v>
      </c>
      <c r="I53" s="57">
        <v>121.78264879773037</v>
      </c>
      <c r="J53" s="56">
        <v>122.08212214577581</v>
      </c>
      <c r="K53" s="57">
        <v>142.27846415132041</v>
      </c>
      <c r="L53" s="58">
        <v>142.16192854091631</v>
      </c>
      <c r="M53" s="58">
        <v>138.53116990122345</v>
      </c>
      <c r="N53" s="58">
        <v>137.8539632487113</v>
      </c>
      <c r="O53" s="58">
        <v>137.34432719366302</v>
      </c>
      <c r="P53" s="58">
        <v>136.46297109374569</v>
      </c>
      <c r="Q53" s="58">
        <v>135.67359161913072</v>
      </c>
      <c r="R53" s="14"/>
      <c r="S53" s="14"/>
      <c r="T53" s="14"/>
      <c r="U53" s="14"/>
      <c r="V53" s="14"/>
      <c r="W53" s="14"/>
    </row>
    <row r="54" spans="2:23" ht="12" customHeight="1">
      <c r="B54" s="60" t="s">
        <v>24</v>
      </c>
      <c r="C54" s="195" t="s">
        <v>24</v>
      </c>
      <c r="D54" s="56">
        <v>80.838198438179916</v>
      </c>
      <c r="E54" s="56">
        <v>85.197929580548717</v>
      </c>
      <c r="F54" s="56">
        <v>84.932304030289814</v>
      </c>
      <c r="G54" s="56">
        <v>86.067833351289238</v>
      </c>
      <c r="H54" s="56">
        <v>85.065617407155898</v>
      </c>
      <c r="I54" s="57">
        <v>83.673018693398518</v>
      </c>
      <c r="J54" s="56">
        <v>82.218257358111501</v>
      </c>
      <c r="K54" s="57">
        <v>103.0388942268269</v>
      </c>
      <c r="L54" s="58">
        <v>104.51466676261573</v>
      </c>
      <c r="M54" s="58">
        <v>101.88415442266086</v>
      </c>
      <c r="N54" s="58">
        <v>102.26688009575513</v>
      </c>
      <c r="O54" s="58">
        <v>102.83672951474156</v>
      </c>
      <c r="P54" s="58">
        <v>103.80140366272084</v>
      </c>
      <c r="Q54" s="58">
        <v>104.81609925969381</v>
      </c>
      <c r="R54" s="14"/>
      <c r="S54" s="14"/>
      <c r="T54" s="14"/>
      <c r="U54" s="14"/>
      <c r="V54" s="14"/>
      <c r="W54" s="14"/>
    </row>
    <row r="55" spans="2:23" ht="12" customHeight="1">
      <c r="B55" s="53" t="s">
        <v>15</v>
      </c>
      <c r="C55" s="195" t="s">
        <v>15</v>
      </c>
      <c r="D55" s="56">
        <v>142.92992774138656</v>
      </c>
      <c r="E55" s="56">
        <v>145.14722217778302</v>
      </c>
      <c r="F55" s="56">
        <v>144.59078014461213</v>
      </c>
      <c r="G55" s="56">
        <v>149.56187452306781</v>
      </c>
      <c r="H55" s="56">
        <v>148.10856794672674</v>
      </c>
      <c r="I55" s="57">
        <v>151.1569436034043</v>
      </c>
      <c r="J55" s="56">
        <v>150.80511761552796</v>
      </c>
      <c r="K55" s="57">
        <v>167.01364968889479</v>
      </c>
      <c r="L55" s="58">
        <v>171.54726069452101</v>
      </c>
      <c r="M55" s="58">
        <v>169.18412120486195</v>
      </c>
      <c r="N55" s="58">
        <v>168.28257688264995</v>
      </c>
      <c r="O55" s="58">
        <v>168.41658890212807</v>
      </c>
      <c r="P55" s="58">
        <v>168.74192397900322</v>
      </c>
      <c r="Q55" s="58">
        <v>169.35915683406662</v>
      </c>
      <c r="R55" s="14"/>
      <c r="S55" s="14"/>
      <c r="T55" s="14"/>
      <c r="U55" s="14"/>
      <c r="V55" s="14"/>
      <c r="W55" s="14"/>
    </row>
    <row r="56" spans="2:23" ht="12" customHeight="1">
      <c r="B56" s="53" t="s">
        <v>27</v>
      </c>
      <c r="C56" s="195" t="s">
        <v>27</v>
      </c>
      <c r="D56" s="56">
        <v>75.911625670659916</v>
      </c>
      <c r="E56" s="56">
        <v>77.868908775485664</v>
      </c>
      <c r="F56" s="56">
        <v>78.212488689291376</v>
      </c>
      <c r="G56" s="56">
        <v>77.790076963491472</v>
      </c>
      <c r="H56" s="56">
        <v>76.752948751351653</v>
      </c>
      <c r="I56" s="57">
        <v>75.946263689471252</v>
      </c>
      <c r="J56" s="56">
        <v>75.287488184259288</v>
      </c>
      <c r="K56" s="57">
        <v>91.823730527703333</v>
      </c>
      <c r="L56" s="58">
        <v>97.228305886576607</v>
      </c>
      <c r="M56" s="58">
        <v>95.155048296021732</v>
      </c>
      <c r="N56" s="58">
        <v>97.788898401012446</v>
      </c>
      <c r="O56" s="58">
        <v>98.679816645869906</v>
      </c>
      <c r="P56" s="58">
        <v>99.482469469510789</v>
      </c>
      <c r="Q56" s="58">
        <v>99.912296418233026</v>
      </c>
      <c r="R56" s="14"/>
      <c r="S56" s="14"/>
      <c r="T56" s="14"/>
      <c r="U56" s="14"/>
      <c r="V56" s="14"/>
      <c r="W56" s="14"/>
    </row>
    <row r="57" spans="2:23" ht="12" customHeight="1">
      <c r="B57" s="53" t="s">
        <v>42</v>
      </c>
      <c r="C57" s="195" t="s">
        <v>28</v>
      </c>
      <c r="D57" s="56">
        <v>80.443026795640378</v>
      </c>
      <c r="E57" s="56">
        <v>81.148075501369604</v>
      </c>
      <c r="F57" s="56">
        <v>80.896461473605569</v>
      </c>
      <c r="G57" s="56">
        <v>81.928612310177527</v>
      </c>
      <c r="H57" s="56">
        <v>81.63717730705801</v>
      </c>
      <c r="I57" s="57">
        <v>82.053641153301854</v>
      </c>
      <c r="J57" s="56">
        <v>82.977199779156479</v>
      </c>
      <c r="K57" s="57">
        <v>98.72251271313192</v>
      </c>
      <c r="L57" s="58">
        <v>101.88358771971625</v>
      </c>
      <c r="M57" s="58">
        <v>100.7630743924767</v>
      </c>
      <c r="N57" s="58">
        <v>101.92209710965565</v>
      </c>
      <c r="O57" s="58">
        <v>103.33983374362749</v>
      </c>
      <c r="P57" s="58">
        <v>106.03109945939127</v>
      </c>
      <c r="Q57" s="58">
        <v>108.90512793709482</v>
      </c>
      <c r="R57" s="14"/>
      <c r="S57" s="14"/>
      <c r="T57" s="14"/>
      <c r="U57" s="14"/>
      <c r="V57" s="14"/>
      <c r="W57" s="14"/>
    </row>
    <row r="58" spans="2:23" ht="5.25" customHeight="1">
      <c r="B58" s="53"/>
      <c r="C58" s="195"/>
      <c r="D58" s="56"/>
      <c r="E58" s="56"/>
      <c r="F58" s="56"/>
      <c r="G58" s="56"/>
      <c r="H58" s="56"/>
      <c r="I58" s="57"/>
      <c r="J58" s="56"/>
      <c r="K58" s="57"/>
      <c r="L58" s="58"/>
      <c r="M58" s="58"/>
      <c r="N58" s="58"/>
      <c r="O58" s="58"/>
      <c r="P58" s="58"/>
      <c r="Q58" s="58" t="s">
        <v>54</v>
      </c>
      <c r="R58" s="14"/>
      <c r="S58" s="14"/>
      <c r="T58" s="14"/>
      <c r="U58" s="14"/>
      <c r="V58" s="14"/>
      <c r="W58" s="14"/>
    </row>
    <row r="59" spans="2:23" ht="12" customHeight="1" collapsed="1">
      <c r="B59" s="27" t="s">
        <v>458</v>
      </c>
      <c r="C59" s="185" t="s">
        <v>150</v>
      </c>
      <c r="D59" s="16">
        <v>23.216003081064169</v>
      </c>
      <c r="E59" s="16">
        <v>24.656859423468131</v>
      </c>
      <c r="F59" s="16">
        <v>29.146646402499613</v>
      </c>
      <c r="G59" s="16">
        <v>34.682510189571175</v>
      </c>
      <c r="H59" s="16">
        <v>35.801038771060959</v>
      </c>
      <c r="I59" s="17">
        <v>36.673269646248926</v>
      </c>
      <c r="J59" s="16">
        <v>38.381823725458155</v>
      </c>
      <c r="K59" s="17">
        <v>44.694394258086312</v>
      </c>
      <c r="L59" s="18">
        <v>45.333007000976565</v>
      </c>
      <c r="M59" s="18">
        <v>46.259383265379704</v>
      </c>
      <c r="N59" s="18">
        <v>47.465147829768007</v>
      </c>
      <c r="O59" s="18">
        <v>48.224816648738766</v>
      </c>
      <c r="P59" s="18">
        <v>48.507564455336656</v>
      </c>
      <c r="Q59" s="52">
        <v>48.636287432354045</v>
      </c>
      <c r="R59" s="14"/>
      <c r="S59" s="14"/>
      <c r="T59" s="14"/>
      <c r="U59" s="14"/>
      <c r="V59" s="14"/>
      <c r="W59" s="14"/>
    </row>
    <row r="60" spans="2:23" ht="12" hidden="1" customHeight="1" outlineLevel="1">
      <c r="B60" s="28" t="s">
        <v>155</v>
      </c>
      <c r="C60" s="186" t="s">
        <v>155</v>
      </c>
      <c r="D60" s="19">
        <v>21.543248381866068</v>
      </c>
      <c r="E60" s="19">
        <v>23.061313963863476</v>
      </c>
      <c r="F60" s="19">
        <v>25.988572918394876</v>
      </c>
      <c r="G60" s="19">
        <v>31.898394338190798</v>
      </c>
      <c r="H60" s="19">
        <v>34.878068964595904</v>
      </c>
      <c r="I60" s="22">
        <v>35.967557205339233</v>
      </c>
      <c r="J60" s="19">
        <v>37.562636398859837</v>
      </c>
      <c r="K60" s="22">
        <v>44.480220978296899</v>
      </c>
      <c r="L60" s="23">
        <v>45.121872062773349</v>
      </c>
      <c r="M60" s="23">
        <v>47.181622821971878</v>
      </c>
      <c r="N60" s="23">
        <v>48.89650652050701</v>
      </c>
      <c r="O60" s="23">
        <v>50.2627094251419</v>
      </c>
      <c r="P60" s="23">
        <v>50.927006980770287</v>
      </c>
      <c r="Q60" s="58">
        <v>51.744757350795901</v>
      </c>
      <c r="R60" s="14"/>
      <c r="S60" s="14"/>
      <c r="T60" s="14"/>
      <c r="U60" s="14"/>
      <c r="V60" s="14"/>
      <c r="W60" s="14"/>
    </row>
    <row r="61" spans="2:23" ht="12" customHeight="1">
      <c r="B61" s="60" t="s">
        <v>44</v>
      </c>
      <c r="C61" s="189" t="s">
        <v>441</v>
      </c>
      <c r="D61" s="56" t="s">
        <v>54</v>
      </c>
      <c r="E61" s="56" t="s">
        <v>54</v>
      </c>
      <c r="F61" s="56" t="s">
        <v>54</v>
      </c>
      <c r="G61" s="56" t="s">
        <v>54</v>
      </c>
      <c r="H61" s="56" t="s">
        <v>54</v>
      </c>
      <c r="I61" s="57" t="s">
        <v>54</v>
      </c>
      <c r="J61" s="56" t="s">
        <v>54</v>
      </c>
      <c r="K61" s="57" t="s">
        <v>54</v>
      </c>
      <c r="L61" s="58" t="s">
        <v>54</v>
      </c>
      <c r="M61" s="58" t="s">
        <v>54</v>
      </c>
      <c r="N61" s="58" t="s">
        <v>54</v>
      </c>
      <c r="O61" s="58" t="s">
        <v>54</v>
      </c>
      <c r="P61" s="58" t="s">
        <v>54</v>
      </c>
      <c r="Q61" s="58" t="s">
        <v>54</v>
      </c>
      <c r="R61" s="14"/>
      <c r="S61" s="14"/>
      <c r="T61" s="14"/>
      <c r="U61" s="14"/>
      <c r="V61" s="14"/>
      <c r="W61" s="14"/>
    </row>
    <row r="62" spans="2:23" ht="12" customHeight="1">
      <c r="B62" s="60" t="s">
        <v>47</v>
      </c>
      <c r="C62" s="189" t="s">
        <v>442</v>
      </c>
      <c r="D62" s="56">
        <v>31.700440742303808</v>
      </c>
      <c r="E62" s="56">
        <v>30.28239434446866</v>
      </c>
      <c r="F62" s="56">
        <v>29.44741047674675</v>
      </c>
      <c r="G62" s="56">
        <v>31.355221577235906</v>
      </c>
      <c r="H62" s="56">
        <v>30.150086403291354</v>
      </c>
      <c r="I62" s="57">
        <v>30.375763192958612</v>
      </c>
      <c r="J62" s="56">
        <v>29.385549351631479</v>
      </c>
      <c r="K62" s="57">
        <v>36.881157416607962</v>
      </c>
      <c r="L62" s="58">
        <v>37.400844355390966</v>
      </c>
      <c r="M62" s="58">
        <v>37.767911105106343</v>
      </c>
      <c r="N62" s="58">
        <v>38.061132088754519</v>
      </c>
      <c r="O62" s="58">
        <v>38.363894328353666</v>
      </c>
      <c r="P62" s="58">
        <v>38.593869789125741</v>
      </c>
      <c r="Q62" s="58">
        <v>38.754973142674942</v>
      </c>
      <c r="R62" s="14"/>
      <c r="S62" s="14"/>
      <c r="T62" s="14"/>
      <c r="U62" s="14"/>
      <c r="V62" s="14"/>
      <c r="W62" s="14"/>
    </row>
    <row r="63" spans="2:23" ht="12" customHeight="1">
      <c r="B63" s="60" t="s">
        <v>50</v>
      </c>
      <c r="C63" s="189" t="s">
        <v>443</v>
      </c>
      <c r="D63" s="56">
        <v>29.149340261149444</v>
      </c>
      <c r="E63" s="56">
        <v>31.696631351933348</v>
      </c>
      <c r="F63" s="56">
        <v>34.917439161763525</v>
      </c>
      <c r="G63" s="56">
        <v>40.296486795781192</v>
      </c>
      <c r="H63" s="56">
        <v>42.521158982280731</v>
      </c>
      <c r="I63" s="57">
        <v>42.94861829112287</v>
      </c>
      <c r="J63" s="56">
        <v>44.134444401120426</v>
      </c>
      <c r="K63" s="57">
        <v>51.955889865125378</v>
      </c>
      <c r="L63" s="58">
        <v>51.383664644504115</v>
      </c>
      <c r="M63" s="58">
        <v>53.156550318013394</v>
      </c>
      <c r="N63" s="58">
        <v>55.161347042947625</v>
      </c>
      <c r="O63" s="58">
        <v>56.594650025601808</v>
      </c>
      <c r="P63" s="58">
        <v>57.089868234302429</v>
      </c>
      <c r="Q63" s="58">
        <v>57.877588359077144</v>
      </c>
      <c r="R63" s="14"/>
      <c r="S63" s="14"/>
      <c r="T63" s="14"/>
      <c r="U63" s="14"/>
      <c r="V63" s="14"/>
      <c r="W63" s="14"/>
    </row>
    <row r="64" spans="2:23" ht="13.5" customHeight="1">
      <c r="B64" s="60" t="s">
        <v>379</v>
      </c>
      <c r="C64" s="189" t="s">
        <v>548</v>
      </c>
      <c r="D64" s="56">
        <v>-7.2858066520457365</v>
      </c>
      <c r="E64" s="56">
        <v>-3.5968959831874834</v>
      </c>
      <c r="F64" s="56">
        <v>13.011315323231148</v>
      </c>
      <c r="G64" s="56">
        <v>26.882081570601315</v>
      </c>
      <c r="H64" s="56">
        <v>26.467438769848371</v>
      </c>
      <c r="I64" s="56">
        <v>28.544107635176552</v>
      </c>
      <c r="J64" s="56">
        <v>34.527576030834396</v>
      </c>
      <c r="K64" s="56">
        <v>39.146748306505749</v>
      </c>
      <c r="L64" s="58">
        <v>39.839065697739464</v>
      </c>
      <c r="M64" s="58">
        <v>39.024540797592174</v>
      </c>
      <c r="N64" s="58">
        <v>40.961931806021539</v>
      </c>
      <c r="O64" s="58">
        <v>41.778827895517978</v>
      </c>
      <c r="P64" s="58">
        <v>42.254829955698099</v>
      </c>
      <c r="Q64" s="58">
        <v>41.573188692214096</v>
      </c>
      <c r="R64" s="14"/>
      <c r="S64" s="14"/>
      <c r="T64" s="14"/>
      <c r="U64" s="14"/>
      <c r="V64" s="14"/>
      <c r="W64" s="14"/>
    </row>
    <row r="65" spans="1:23" ht="12" hidden="1" customHeight="1">
      <c r="B65" s="20" t="s">
        <v>151</v>
      </c>
      <c r="C65" s="190" t="s">
        <v>151</v>
      </c>
      <c r="D65" s="50" t="s">
        <v>41</v>
      </c>
      <c r="E65" s="50" t="s">
        <v>41</v>
      </c>
      <c r="F65" s="50" t="s">
        <v>41</v>
      </c>
      <c r="G65" s="50" t="s">
        <v>41</v>
      </c>
      <c r="H65" s="50" t="s">
        <v>41</v>
      </c>
      <c r="I65" s="50" t="s">
        <v>41</v>
      </c>
      <c r="J65" s="50" t="s">
        <v>41</v>
      </c>
      <c r="K65" s="50" t="s">
        <v>41</v>
      </c>
      <c r="L65" s="50" t="s">
        <v>41</v>
      </c>
      <c r="M65" s="50" t="s">
        <v>41</v>
      </c>
      <c r="N65" s="50" t="s">
        <v>41</v>
      </c>
      <c r="O65" s="50" t="s">
        <v>41</v>
      </c>
      <c r="P65" s="50"/>
      <c r="Q65" s="50" t="s">
        <v>41</v>
      </c>
      <c r="R65" s="14"/>
      <c r="S65" s="14"/>
      <c r="T65" s="14"/>
      <c r="U65" s="14"/>
      <c r="V65" s="14"/>
      <c r="W65" s="14"/>
    </row>
    <row r="66" spans="1:23" ht="21" hidden="1" customHeight="1">
      <c r="B66" s="55"/>
      <c r="C66" s="55"/>
      <c r="D66" s="56"/>
      <c r="E66" s="56"/>
      <c r="F66" s="56"/>
      <c r="G66" s="56"/>
      <c r="H66" s="56"/>
      <c r="I66" s="56"/>
      <c r="J66" s="56"/>
      <c r="K66" s="56"/>
      <c r="L66" s="56"/>
      <c r="M66" s="56"/>
      <c r="N66" s="56"/>
      <c r="O66" s="56"/>
      <c r="P66" s="56"/>
      <c r="Q66" s="40"/>
      <c r="R66" s="14"/>
    </row>
    <row r="67" spans="1:23" ht="4.5" customHeight="1">
      <c r="B67" s="96"/>
      <c r="C67" s="96"/>
      <c r="D67" s="97"/>
      <c r="E67" s="97"/>
      <c r="F67" s="97"/>
      <c r="G67" s="97"/>
      <c r="H67" s="97"/>
      <c r="I67" s="97"/>
      <c r="J67" s="97"/>
      <c r="K67" s="97"/>
      <c r="L67" s="97"/>
      <c r="M67" s="97"/>
      <c r="N67" s="97"/>
      <c r="O67" s="97"/>
      <c r="P67" s="97"/>
      <c r="Q67" s="98"/>
      <c r="R67" s="14"/>
    </row>
    <row r="68" spans="1:23" ht="13.5" customHeight="1">
      <c r="B68" s="419" t="s">
        <v>292</v>
      </c>
      <c r="C68" s="419"/>
      <c r="D68" s="419"/>
      <c r="E68" s="419"/>
      <c r="F68" s="419"/>
      <c r="G68" s="419"/>
      <c r="H68" s="419"/>
      <c r="I68" s="419"/>
      <c r="J68" s="419"/>
      <c r="K68" s="419"/>
      <c r="L68" s="419"/>
      <c r="M68" s="419"/>
      <c r="N68" s="419"/>
      <c r="O68" s="419"/>
      <c r="P68" s="419"/>
      <c r="Q68" s="419"/>
    </row>
    <row r="69" spans="1:23" s="4" customFormat="1" ht="46.5" customHeight="1">
      <c r="A69" s="1"/>
      <c r="B69" s="420" t="s">
        <v>549</v>
      </c>
      <c r="C69" s="420"/>
      <c r="D69" s="420"/>
      <c r="E69" s="420"/>
      <c r="F69" s="420"/>
      <c r="G69" s="420"/>
      <c r="H69" s="420"/>
      <c r="I69" s="420"/>
      <c r="J69" s="420"/>
      <c r="K69" s="420"/>
      <c r="L69" s="420"/>
      <c r="M69" s="420"/>
      <c r="N69" s="420"/>
      <c r="O69" s="420"/>
      <c r="P69" s="420"/>
      <c r="Q69" s="420"/>
    </row>
    <row r="70" spans="1:23" s="4" customFormat="1" ht="24.75" customHeight="1">
      <c r="A70" s="1"/>
      <c r="B70" s="420" t="s">
        <v>480</v>
      </c>
      <c r="C70" s="420"/>
      <c r="D70" s="420"/>
      <c r="E70" s="420"/>
      <c r="F70" s="420"/>
      <c r="G70" s="420"/>
      <c r="H70" s="420"/>
      <c r="I70" s="420"/>
      <c r="J70" s="420"/>
      <c r="K70" s="420"/>
      <c r="L70" s="420"/>
      <c r="M70" s="420"/>
      <c r="N70" s="420"/>
      <c r="O70" s="420"/>
      <c r="P70" s="420"/>
      <c r="Q70" s="420"/>
    </row>
    <row r="71" spans="1:23" ht="18.75" customHeight="1">
      <c r="B71" s="418" t="s">
        <v>295</v>
      </c>
      <c r="C71" s="418"/>
      <c r="D71" s="418"/>
      <c r="E71" s="418"/>
      <c r="F71" s="418"/>
      <c r="G71" s="418"/>
      <c r="H71" s="418"/>
      <c r="I71" s="418"/>
      <c r="J71" s="418"/>
      <c r="K71" s="418"/>
      <c r="L71" s="418"/>
      <c r="M71" s="418"/>
      <c r="N71" s="418"/>
      <c r="O71" s="418"/>
      <c r="P71" s="418"/>
      <c r="Q71" s="418"/>
    </row>
  </sheetData>
  <mergeCells count="5">
    <mergeCell ref="B71:Q71"/>
    <mergeCell ref="B68:Q68"/>
    <mergeCell ref="B69:Q69"/>
    <mergeCell ref="B70:Q70"/>
    <mergeCell ref="K5:M5"/>
  </mergeCells>
  <printOptions horizontalCentered="1"/>
  <pageMargins left="0.75" right="0.75" top="1" bottom="1" header="0.5" footer="0.5"/>
  <pageSetup scale="3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72D50-BF0E-495A-B3BC-2035915CD303}">
  <sheetPr>
    <tabColor theme="9" tint="-0.249977111117893"/>
    <pageSetUpPr fitToPage="1"/>
  </sheetPr>
  <dimension ref="B2:R77"/>
  <sheetViews>
    <sheetView zoomScale="85" zoomScaleNormal="85" workbookViewId="0">
      <pane xSplit="3" ySplit="4" topLeftCell="D29"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1.5" outlineLevelCol="1"/>
  <cols>
    <col min="1" max="1" width="6.7265625" style="101" customWidth="1"/>
    <col min="2" max="2" width="17.54296875" style="101" customWidth="1"/>
    <col min="3" max="3" width="20.54296875" style="101" hidden="1" customWidth="1" outlineLevel="1"/>
    <col min="4" max="4" width="8.7265625" style="102" customWidth="1" collapsed="1"/>
    <col min="5" max="14" width="8.7265625" style="102" customWidth="1"/>
    <col min="15" max="18" width="8.1796875" style="102" customWidth="1"/>
    <col min="19" max="16384" width="9.1796875" style="101"/>
  </cols>
  <sheetData>
    <row r="2" spans="2:18" ht="13.9" customHeight="1">
      <c r="B2" s="453" t="str">
        <f>"Table A8. Advanced Economies: General Government Net Debt, "&amp;D4&amp;"–"&amp;RIGHT(R4,2)</f>
        <v>Table A8. Advanced Economies: General Government Net Debt, 2012–26</v>
      </c>
      <c r="C2" s="453"/>
      <c r="D2" s="453"/>
      <c r="E2" s="453"/>
      <c r="F2" s="453"/>
      <c r="G2" s="453"/>
      <c r="H2" s="453"/>
      <c r="I2" s="453"/>
      <c r="J2" s="453"/>
      <c r="K2" s="453"/>
      <c r="L2" s="453"/>
      <c r="M2" s="453"/>
      <c r="N2" s="453"/>
      <c r="O2" s="131"/>
      <c r="P2" s="131"/>
      <c r="Q2" s="131"/>
      <c r="R2" s="131"/>
    </row>
    <row r="3" spans="2:18" ht="15.5">
      <c r="B3" s="132" t="s">
        <v>152</v>
      </c>
      <c r="C3" s="105"/>
      <c r="D3" s="105"/>
      <c r="E3" s="105"/>
      <c r="F3" s="105"/>
      <c r="G3" s="105"/>
      <c r="H3" s="105"/>
      <c r="I3" s="105"/>
      <c r="J3" s="105"/>
      <c r="K3" s="105"/>
      <c r="L3" s="105"/>
      <c r="M3" s="105"/>
      <c r="N3" s="105"/>
      <c r="O3" s="105"/>
      <c r="P3" s="105"/>
      <c r="Q3" s="105"/>
      <c r="R3" s="105"/>
    </row>
    <row r="4" spans="2:18"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18" ht="12">
      <c r="B5" s="111" t="s">
        <v>81</v>
      </c>
      <c r="C5" s="112" t="s">
        <v>153</v>
      </c>
      <c r="D5" s="113">
        <v>76.148593795186713</v>
      </c>
      <c r="E5" s="113">
        <v>74.993708767260529</v>
      </c>
      <c r="F5" s="113">
        <v>75.197350077706929</v>
      </c>
      <c r="G5" s="113">
        <v>75.232934891501387</v>
      </c>
      <c r="H5" s="113">
        <v>76.905221959955284</v>
      </c>
      <c r="I5" s="113">
        <v>75.085231105130731</v>
      </c>
      <c r="J5" s="113">
        <v>74.795387380741076</v>
      </c>
      <c r="K5" s="113">
        <v>75.072251410058698</v>
      </c>
      <c r="L5" s="113">
        <v>88.10173156956391</v>
      </c>
      <c r="M5" s="113">
        <v>89.825054024340389</v>
      </c>
      <c r="N5" s="113">
        <v>88.713162975772178</v>
      </c>
      <c r="O5" s="113">
        <v>89.200669295613977</v>
      </c>
      <c r="P5" s="113">
        <v>89.52377996886365</v>
      </c>
      <c r="Q5" s="113">
        <v>90.271560050381879</v>
      </c>
      <c r="R5" s="113">
        <v>90.986522769119276</v>
      </c>
    </row>
    <row r="6" spans="2:18" ht="12">
      <c r="B6" s="114" t="s">
        <v>39</v>
      </c>
      <c r="C6" s="112" t="s">
        <v>39</v>
      </c>
      <c r="D6" s="113">
        <v>73.577304667839698</v>
      </c>
      <c r="E6" s="113">
        <v>75.965849531123098</v>
      </c>
      <c r="F6" s="113">
        <v>76.230574750390858</v>
      </c>
      <c r="G6" s="113">
        <v>75.049265761127558</v>
      </c>
      <c r="H6" s="113">
        <v>74.570310056563088</v>
      </c>
      <c r="I6" s="113">
        <v>72.440736611351056</v>
      </c>
      <c r="J6" s="113">
        <v>70.643329753087841</v>
      </c>
      <c r="K6" s="113">
        <v>69.277157218448266</v>
      </c>
      <c r="L6" s="113">
        <v>80.721771325203491</v>
      </c>
      <c r="M6" s="113">
        <v>82.813549673581932</v>
      </c>
      <c r="N6" s="113">
        <v>80.940429691777524</v>
      </c>
      <c r="O6" s="113">
        <v>80.542440443631904</v>
      </c>
      <c r="P6" s="113">
        <v>79.986157898086446</v>
      </c>
      <c r="Q6" s="113">
        <v>79.242192878420383</v>
      </c>
      <c r="R6" s="113">
        <v>78.384500875180322</v>
      </c>
    </row>
    <row r="7" spans="2:18">
      <c r="B7" s="114" t="s">
        <v>113</v>
      </c>
      <c r="C7" s="114" t="s">
        <v>435</v>
      </c>
      <c r="D7" s="113">
        <v>88.535841733286816</v>
      </c>
      <c r="E7" s="113">
        <v>86.906074375498349</v>
      </c>
      <c r="F7" s="113">
        <v>86.854431055236375</v>
      </c>
      <c r="G7" s="113">
        <v>86.282773546768112</v>
      </c>
      <c r="H7" s="113">
        <v>88.253017517861039</v>
      </c>
      <c r="I7" s="113">
        <v>86.722610901311299</v>
      </c>
      <c r="J7" s="113">
        <v>86.68480063574323</v>
      </c>
      <c r="K7" s="113">
        <v>86.840681047874128</v>
      </c>
      <c r="L7" s="113">
        <v>101.97589193029624</v>
      </c>
      <c r="M7" s="113">
        <v>104.12000868887027</v>
      </c>
      <c r="N7" s="113">
        <v>102.23990838493827</v>
      </c>
      <c r="O7" s="113">
        <v>102.86522265855139</v>
      </c>
      <c r="P7" s="113">
        <v>103.41030351724652</v>
      </c>
      <c r="Q7" s="113">
        <v>104.56723926764045</v>
      </c>
      <c r="R7" s="113">
        <v>105.77618793059409</v>
      </c>
    </row>
    <row r="8" spans="2:18" ht="12">
      <c r="B8" s="114" t="s">
        <v>114</v>
      </c>
      <c r="C8" s="115" t="s">
        <v>436</v>
      </c>
      <c r="D8" s="113">
        <v>82.582051508669139</v>
      </c>
      <c r="E8" s="113">
        <v>81.187867782525899</v>
      </c>
      <c r="F8" s="113">
        <v>81.324621964036226</v>
      </c>
      <c r="G8" s="113">
        <v>81.162831741276122</v>
      </c>
      <c r="H8" s="113">
        <v>83.061274944637304</v>
      </c>
      <c r="I8" s="113">
        <v>81.391663550944543</v>
      </c>
      <c r="J8" s="113">
        <v>81.416725452038264</v>
      </c>
      <c r="K8" s="113">
        <v>82.015650058791394</v>
      </c>
      <c r="L8" s="113">
        <v>96.444560603747547</v>
      </c>
      <c r="M8" s="113">
        <v>98.493503162996888</v>
      </c>
      <c r="N8" s="113">
        <v>97.229838960814078</v>
      </c>
      <c r="O8" s="113">
        <v>97.96628463380604</v>
      </c>
      <c r="P8" s="113">
        <v>98.543865092456073</v>
      </c>
      <c r="Q8" s="113">
        <v>99.655308297570798</v>
      </c>
      <c r="R8" s="113">
        <v>100.79913364863657</v>
      </c>
    </row>
    <row r="9" spans="2:18" ht="16.5" customHeight="1">
      <c r="B9" s="109" t="s">
        <v>116</v>
      </c>
      <c r="C9" s="109" t="s">
        <v>1</v>
      </c>
      <c r="D9" s="110">
        <v>13.795978012926119</v>
      </c>
      <c r="E9" s="110">
        <v>16.037121531495966</v>
      </c>
      <c r="F9" s="110">
        <v>19.052268939105357</v>
      </c>
      <c r="G9" s="110">
        <v>22.075045635035519</v>
      </c>
      <c r="H9" s="110">
        <v>23.320149859205902</v>
      </c>
      <c r="I9" s="110">
        <v>23.248469168031157</v>
      </c>
      <c r="J9" s="110">
        <v>24.033880192773875</v>
      </c>
      <c r="K9" s="110">
        <v>27.839578688275672</v>
      </c>
      <c r="L9" s="110">
        <v>34.41819187370028</v>
      </c>
      <c r="M9" s="110">
        <v>38.08909084181952</v>
      </c>
      <c r="N9" s="110">
        <v>42.986206879504024</v>
      </c>
      <c r="O9" s="110">
        <v>44.631205804386184</v>
      </c>
      <c r="P9" s="110">
        <v>44.636479201290278</v>
      </c>
      <c r="Q9" s="110">
        <v>43.934657776830988</v>
      </c>
      <c r="R9" s="110">
        <v>42.814987616467647</v>
      </c>
    </row>
    <row r="10" spans="2:18" ht="13.5" customHeight="1">
      <c r="B10" s="109" t="s">
        <v>2</v>
      </c>
      <c r="C10" s="109" t="s">
        <v>2</v>
      </c>
      <c r="D10" s="110">
        <v>60.471195792540541</v>
      </c>
      <c r="E10" s="110">
        <v>60.408465062230206</v>
      </c>
      <c r="F10" s="110">
        <v>59.144351382171365</v>
      </c>
      <c r="G10" s="110">
        <v>58.28529003312233</v>
      </c>
      <c r="H10" s="110">
        <v>56.916407071430164</v>
      </c>
      <c r="I10" s="110">
        <v>55.923374938031564</v>
      </c>
      <c r="J10" s="110">
        <v>50.709086705250314</v>
      </c>
      <c r="K10" s="110">
        <v>47.89909788181059</v>
      </c>
      <c r="L10" s="110">
        <v>59.435989599467618</v>
      </c>
      <c r="M10" s="110">
        <v>61.886933053213745</v>
      </c>
      <c r="N10" s="110">
        <v>60.185427714633519</v>
      </c>
      <c r="O10" s="110">
        <v>59.613813512345125</v>
      </c>
      <c r="P10" s="110">
        <v>58.567379252397402</v>
      </c>
      <c r="Q10" s="110">
        <v>57.764378020357462</v>
      </c>
      <c r="R10" s="110">
        <v>54.718358167400751</v>
      </c>
    </row>
    <row r="11" spans="2:18" ht="13.5" customHeight="1">
      <c r="B11" s="109" t="s">
        <v>195</v>
      </c>
      <c r="C11" s="109" t="s">
        <v>3</v>
      </c>
      <c r="D11" s="110">
        <v>92.035994044150968</v>
      </c>
      <c r="E11" s="110">
        <v>92.528761962940337</v>
      </c>
      <c r="F11" s="110">
        <v>93.36656708122004</v>
      </c>
      <c r="G11" s="110">
        <v>92.000758335693135</v>
      </c>
      <c r="H11" s="110">
        <v>91.181975655974981</v>
      </c>
      <c r="I11" s="110">
        <v>88.306707111560499</v>
      </c>
      <c r="J11" s="110">
        <v>86.306449160457888</v>
      </c>
      <c r="K11" s="110">
        <v>85.11219856280033</v>
      </c>
      <c r="L11" s="110">
        <v>99.202308628321035</v>
      </c>
      <c r="M11" s="110">
        <v>99.583167917243856</v>
      </c>
      <c r="N11" s="110">
        <v>99.710280821416092</v>
      </c>
      <c r="O11" s="110">
        <v>101.34705103681989</v>
      </c>
      <c r="P11" s="110">
        <v>103.5590095405549</v>
      </c>
      <c r="Q11" s="110">
        <v>105.80029618106094</v>
      </c>
      <c r="R11" s="110">
        <v>108.11227997491035</v>
      </c>
    </row>
    <row r="12" spans="2:18" ht="13.5" customHeight="1">
      <c r="B12" s="109" t="s">
        <v>57</v>
      </c>
      <c r="C12" s="109" t="s">
        <v>4</v>
      </c>
      <c r="D12" s="110">
        <v>28.929931627664391</v>
      </c>
      <c r="E12" s="110">
        <v>29.687890163580228</v>
      </c>
      <c r="F12" s="110">
        <v>28.488073074412828</v>
      </c>
      <c r="G12" s="110">
        <v>28.387226750252832</v>
      </c>
      <c r="H12" s="110">
        <v>28.659736810274815</v>
      </c>
      <c r="I12" s="110">
        <v>25.964699358743481</v>
      </c>
      <c r="J12" s="110">
        <v>25.578799982789285</v>
      </c>
      <c r="K12" s="110">
        <v>23.379157592984328</v>
      </c>
      <c r="L12" s="110">
        <v>34.686936625387489</v>
      </c>
      <c r="M12" s="110">
        <v>34.931610233028636</v>
      </c>
      <c r="N12" s="110">
        <v>32.486942994697657</v>
      </c>
      <c r="O12" s="110">
        <v>30.080725135917032</v>
      </c>
      <c r="P12" s="110">
        <v>27.659842480841728</v>
      </c>
      <c r="Q12" s="110">
        <v>25.056270028821633</v>
      </c>
      <c r="R12" s="110">
        <v>22.247451369572243</v>
      </c>
    </row>
    <row r="13" spans="2:18" ht="13.5" customHeight="1">
      <c r="B13" s="109" t="s">
        <v>82</v>
      </c>
      <c r="C13" s="109" t="s">
        <v>82</v>
      </c>
      <c r="D13" s="110">
        <v>67.245352509696204</v>
      </c>
      <c r="E13" s="110">
        <v>78.915254237288138</v>
      </c>
      <c r="F13" s="110">
        <v>90.611696939794157</v>
      </c>
      <c r="G13" s="110">
        <v>90.870508504903881</v>
      </c>
      <c r="H13" s="110">
        <v>86.111477973300651</v>
      </c>
      <c r="I13" s="110">
        <v>79.101287779760327</v>
      </c>
      <c r="J13" s="110">
        <v>52.962776331383033</v>
      </c>
      <c r="K13" s="110">
        <v>48.381350646786707</v>
      </c>
      <c r="L13" s="110">
        <v>58.283550936388892</v>
      </c>
      <c r="M13" s="110" t="s">
        <v>54</v>
      </c>
      <c r="N13" s="110" t="s">
        <v>54</v>
      </c>
      <c r="O13" s="110" t="s">
        <v>54</v>
      </c>
      <c r="P13" s="110" t="s">
        <v>54</v>
      </c>
      <c r="Q13" s="110" t="s">
        <v>54</v>
      </c>
      <c r="R13" s="110" t="s">
        <v>54</v>
      </c>
    </row>
    <row r="14" spans="2:18" ht="13.5" customHeight="1">
      <c r="B14" s="109" t="s">
        <v>5</v>
      </c>
      <c r="C14" s="109" t="s">
        <v>5</v>
      </c>
      <c r="D14" s="110">
        <v>28.312152474790359</v>
      </c>
      <c r="E14" s="110">
        <v>28.994202245769841</v>
      </c>
      <c r="F14" s="110">
        <v>29.406346315010978</v>
      </c>
      <c r="G14" s="110">
        <v>28.083196659818938</v>
      </c>
      <c r="H14" s="110">
        <v>24.972872952859081</v>
      </c>
      <c r="I14" s="110">
        <v>21.455569180449888</v>
      </c>
      <c r="J14" s="110">
        <v>19.62097468142667</v>
      </c>
      <c r="K14" s="110">
        <v>18.131587255204696</v>
      </c>
      <c r="L14" s="110">
        <v>23.697266702290914</v>
      </c>
      <c r="M14" s="110">
        <v>31.104783028134424</v>
      </c>
      <c r="N14" s="110">
        <v>34.021238614357095</v>
      </c>
      <c r="O14" s="110">
        <v>36.527637652500211</v>
      </c>
      <c r="P14" s="110">
        <v>38.125569837342674</v>
      </c>
      <c r="Q14" s="110">
        <v>38.953571889143632</v>
      </c>
      <c r="R14" s="110">
        <v>39.828981420281906</v>
      </c>
    </row>
    <row r="15" spans="2:18" ht="13.5" customHeight="1">
      <c r="B15" s="109" t="s">
        <v>6</v>
      </c>
      <c r="C15" s="109" t="s">
        <v>6</v>
      </c>
      <c r="D15" s="110">
        <v>18.539505499202637</v>
      </c>
      <c r="E15" s="110">
        <v>18.303114977273399</v>
      </c>
      <c r="F15" s="110">
        <v>18.0764348249641</v>
      </c>
      <c r="G15" s="110">
        <v>16.17055171099749</v>
      </c>
      <c r="H15" s="110">
        <v>17.496177310183228</v>
      </c>
      <c r="I15" s="110">
        <v>15.812189916824748</v>
      </c>
      <c r="J15" s="110">
        <v>13.362357238113622</v>
      </c>
      <c r="K15" s="110">
        <v>12.279889665502179</v>
      </c>
      <c r="L15" s="110">
        <v>14.716935937715302</v>
      </c>
      <c r="M15" s="110">
        <v>15.752669125545088</v>
      </c>
      <c r="N15" s="110">
        <v>15.01493985886496</v>
      </c>
      <c r="O15" s="110">
        <v>14.836400668812507</v>
      </c>
      <c r="P15" s="110">
        <v>14.592395654258301</v>
      </c>
      <c r="Q15" s="110">
        <v>14.240788713680979</v>
      </c>
      <c r="R15" s="110">
        <v>13.676239520518926</v>
      </c>
    </row>
    <row r="16" spans="2:18" ht="13.5" customHeight="1">
      <c r="B16" s="109" t="s">
        <v>7</v>
      </c>
      <c r="C16" s="109" t="s">
        <v>7</v>
      </c>
      <c r="D16" s="110">
        <v>-4.7843658622212031</v>
      </c>
      <c r="E16" s="110">
        <v>-4.3641774691472266</v>
      </c>
      <c r="F16" s="110">
        <v>-3.8033282738675687</v>
      </c>
      <c r="G16" s="110">
        <v>-2.0245868306370345</v>
      </c>
      <c r="H16" s="110">
        <v>-1.9316807599814234</v>
      </c>
      <c r="I16" s="110">
        <v>-1.7974601435031088</v>
      </c>
      <c r="J16" s="110">
        <v>-1.7658441811967653</v>
      </c>
      <c r="K16" s="110">
        <v>-2.182654227256386</v>
      </c>
      <c r="L16" s="110">
        <v>2.5400118951261286</v>
      </c>
      <c r="M16" s="110">
        <v>5.8049444830084891</v>
      </c>
      <c r="N16" s="110">
        <v>8.3168016556375299</v>
      </c>
      <c r="O16" s="110">
        <v>10.066176364240686</v>
      </c>
      <c r="P16" s="110">
        <v>10.985495618677438</v>
      </c>
      <c r="Q16" s="110">
        <v>11.139291118688417</v>
      </c>
      <c r="R16" s="110">
        <v>10.689316066432388</v>
      </c>
    </row>
    <row r="17" spans="2:18" ht="13.5" customHeight="1">
      <c r="B17" s="109" t="s">
        <v>196</v>
      </c>
      <c r="C17" s="109" t="s">
        <v>8</v>
      </c>
      <c r="D17" s="110">
        <v>9.4320945895531665</v>
      </c>
      <c r="E17" s="110">
        <v>12.890500731691798</v>
      </c>
      <c r="F17" s="110">
        <v>17.189229423336251</v>
      </c>
      <c r="G17" s="110">
        <v>18.431771412351868</v>
      </c>
      <c r="H17" s="110">
        <v>21.235943692016292</v>
      </c>
      <c r="I17" s="110">
        <v>21.819611932779793</v>
      </c>
      <c r="J17" s="110">
        <v>24.448318399095378</v>
      </c>
      <c r="K17" s="110">
        <v>26.927033657230204</v>
      </c>
      <c r="L17" s="110">
        <v>33.588497298762007</v>
      </c>
      <c r="M17" s="110">
        <v>36.599567885552553</v>
      </c>
      <c r="N17" s="110">
        <v>37.400834018367782</v>
      </c>
      <c r="O17" s="110">
        <v>38.0605450089787</v>
      </c>
      <c r="P17" s="110">
        <v>38.494216323184446</v>
      </c>
      <c r="Q17" s="110">
        <v>38.720841019185805</v>
      </c>
      <c r="R17" s="110">
        <v>39.052691778019636</v>
      </c>
    </row>
    <row r="18" spans="2:18" ht="13.5" customHeight="1">
      <c r="B18" s="109" t="s">
        <v>9</v>
      </c>
      <c r="C18" s="109" t="s">
        <v>9</v>
      </c>
      <c r="D18" s="110">
        <v>79.973994687869236</v>
      </c>
      <c r="E18" s="110">
        <v>82.99211832292724</v>
      </c>
      <c r="F18" s="110">
        <v>85.465155493740014</v>
      </c>
      <c r="G18" s="110">
        <v>86.347906144015369</v>
      </c>
      <c r="H18" s="110">
        <v>89.184644217052821</v>
      </c>
      <c r="I18" s="110">
        <v>89.376739585990506</v>
      </c>
      <c r="J18" s="110">
        <v>89.239395998656121</v>
      </c>
      <c r="K18" s="110">
        <v>88.881231193349279</v>
      </c>
      <c r="L18" s="110">
        <v>102.55508367855623</v>
      </c>
      <c r="M18" s="110">
        <v>103.30165023598555</v>
      </c>
      <c r="N18" s="110">
        <v>100.92842684069151</v>
      </c>
      <c r="O18" s="110">
        <v>102.03998287161681</v>
      </c>
      <c r="P18" s="110">
        <v>102.90213610449747</v>
      </c>
      <c r="Q18" s="110">
        <v>103.71645010648645</v>
      </c>
      <c r="R18" s="110">
        <v>104.3503276126533</v>
      </c>
    </row>
    <row r="19" spans="2:18" ht="13.5" customHeight="1">
      <c r="B19" s="109" t="s">
        <v>10</v>
      </c>
      <c r="C19" s="109" t="s">
        <v>10</v>
      </c>
      <c r="D19" s="110">
        <v>59.753834721761848</v>
      </c>
      <c r="E19" s="110">
        <v>58.786277055507142</v>
      </c>
      <c r="F19" s="110">
        <v>55.200431778044226</v>
      </c>
      <c r="G19" s="110">
        <v>52.475563251359802</v>
      </c>
      <c r="H19" s="110">
        <v>49.601753255453403</v>
      </c>
      <c r="I19" s="110">
        <v>45.671653668629638</v>
      </c>
      <c r="J19" s="110">
        <v>42.873902121822169</v>
      </c>
      <c r="K19" s="110">
        <v>40.831761843753149</v>
      </c>
      <c r="L19" s="110">
        <v>50.067882977586144</v>
      </c>
      <c r="M19" s="110">
        <v>54.445275925430096</v>
      </c>
      <c r="N19" s="110">
        <v>52.869206827181571</v>
      </c>
      <c r="O19" s="110">
        <v>51.567498129734332</v>
      </c>
      <c r="P19" s="110">
        <v>49.992095945808792</v>
      </c>
      <c r="Q19" s="110">
        <v>47.99341135677026</v>
      </c>
      <c r="R19" s="110">
        <v>45.965677019256468</v>
      </c>
    </row>
    <row r="20" spans="2:18" ht="13.5" customHeight="1">
      <c r="B20" s="109" t="s">
        <v>11</v>
      </c>
      <c r="C20" s="109" t="s">
        <v>11</v>
      </c>
      <c r="D20" s="110" t="s">
        <v>54</v>
      </c>
      <c r="E20" s="110" t="s">
        <v>54</v>
      </c>
      <c r="F20" s="110" t="s">
        <v>54</v>
      </c>
      <c r="G20" s="110" t="s">
        <v>54</v>
      </c>
      <c r="H20" s="110" t="s">
        <v>54</v>
      </c>
      <c r="I20" s="110" t="s">
        <v>54</v>
      </c>
      <c r="J20" s="110" t="s">
        <v>54</v>
      </c>
      <c r="K20" s="110" t="s">
        <v>54</v>
      </c>
      <c r="L20" s="110" t="s">
        <v>54</v>
      </c>
      <c r="M20" s="110" t="s">
        <v>54</v>
      </c>
      <c r="N20" s="110" t="s">
        <v>54</v>
      </c>
      <c r="O20" s="110" t="s">
        <v>54</v>
      </c>
      <c r="P20" s="110" t="s">
        <v>54</v>
      </c>
      <c r="Q20" s="110" t="s">
        <v>54</v>
      </c>
      <c r="R20" s="110" t="s">
        <v>54</v>
      </c>
    </row>
    <row r="21" spans="2:18" ht="13.5" customHeight="1">
      <c r="B21" s="109" t="s">
        <v>115</v>
      </c>
      <c r="C21" s="109" t="s">
        <v>83</v>
      </c>
      <c r="D21" s="110" t="s">
        <v>54</v>
      </c>
      <c r="E21" s="110" t="s">
        <v>54</v>
      </c>
      <c r="F21" s="110" t="s">
        <v>54</v>
      </c>
      <c r="G21" s="110" t="s">
        <v>54</v>
      </c>
      <c r="H21" s="110" t="s">
        <v>54</v>
      </c>
      <c r="I21" s="110" t="s">
        <v>54</v>
      </c>
      <c r="J21" s="110" t="s">
        <v>54</v>
      </c>
      <c r="K21" s="110" t="s">
        <v>54</v>
      </c>
      <c r="L21" s="110" t="s">
        <v>54</v>
      </c>
      <c r="M21" s="110" t="s">
        <v>54</v>
      </c>
      <c r="N21" s="110" t="s">
        <v>54</v>
      </c>
      <c r="O21" s="110" t="s">
        <v>54</v>
      </c>
      <c r="P21" s="110" t="s">
        <v>54</v>
      </c>
      <c r="Q21" s="110" t="s">
        <v>54</v>
      </c>
      <c r="R21" s="110" t="s">
        <v>54</v>
      </c>
    </row>
    <row r="22" spans="2:18" ht="13.5" customHeight="1">
      <c r="B22" s="109" t="s">
        <v>197</v>
      </c>
      <c r="C22" s="109" t="s">
        <v>58</v>
      </c>
      <c r="D22" s="110">
        <v>104.81475600232176</v>
      </c>
      <c r="E22" s="110">
        <v>99.179654705793368</v>
      </c>
      <c r="F22" s="110">
        <v>88.118445522345141</v>
      </c>
      <c r="G22" s="110">
        <v>78.009198354889634</v>
      </c>
      <c r="H22" s="110">
        <v>67.606534249236489</v>
      </c>
      <c r="I22" s="110">
        <v>60.189579020719094</v>
      </c>
      <c r="J22" s="110">
        <v>50.647197201278992</v>
      </c>
      <c r="K22" s="110">
        <v>54.013860165296954</v>
      </c>
      <c r="L22" s="110">
        <v>60.49605946620634</v>
      </c>
      <c r="M22" s="110">
        <v>62.888562798036304</v>
      </c>
      <c r="N22" s="110">
        <v>63.697360783983271</v>
      </c>
      <c r="O22" s="110">
        <v>62.76720131989385</v>
      </c>
      <c r="P22" s="110">
        <v>59.610066000158405</v>
      </c>
      <c r="Q22" s="110">
        <v>55.392317469280108</v>
      </c>
      <c r="R22" s="110">
        <v>51.409561284246095</v>
      </c>
    </row>
    <row r="23" spans="2:18" ht="13.5" customHeight="1">
      <c r="B23" s="109" t="s">
        <v>198</v>
      </c>
      <c r="C23" s="109" t="s">
        <v>12</v>
      </c>
      <c r="D23" s="110">
        <v>86.776705998985832</v>
      </c>
      <c r="E23" s="110">
        <v>90.053341210962529</v>
      </c>
      <c r="F23" s="110">
        <v>85.864549026850113</v>
      </c>
      <c r="G23" s="110">
        <v>65.745411927656278</v>
      </c>
      <c r="H23" s="110">
        <v>65.40702367639544</v>
      </c>
      <c r="I23" s="110">
        <v>59.171137492632816</v>
      </c>
      <c r="J23" s="110">
        <v>54.415750118082954</v>
      </c>
      <c r="K23" s="110">
        <v>49.249365402145713</v>
      </c>
      <c r="L23" s="110">
        <v>50.269129372514207</v>
      </c>
      <c r="M23" s="110">
        <v>50.195365191063658</v>
      </c>
      <c r="N23" s="110">
        <v>52.011822764752495</v>
      </c>
      <c r="O23" s="110">
        <v>51.706743782947726</v>
      </c>
      <c r="P23" s="110">
        <v>51.311810440652607</v>
      </c>
      <c r="Q23" s="110">
        <v>50.430046589688601</v>
      </c>
      <c r="R23" s="110">
        <v>49.358415337396913</v>
      </c>
    </row>
    <row r="24" spans="2:18" ht="13.5" customHeight="1">
      <c r="B24" s="109" t="s">
        <v>13</v>
      </c>
      <c r="C24" s="109" t="s">
        <v>13</v>
      </c>
      <c r="D24" s="110">
        <v>63.800000000000004</v>
      </c>
      <c r="E24" s="110">
        <v>62.9</v>
      </c>
      <c r="F24" s="110">
        <v>62.5</v>
      </c>
      <c r="G24" s="110">
        <v>60.6</v>
      </c>
      <c r="H24" s="110">
        <v>59</v>
      </c>
      <c r="I24" s="110">
        <v>57.499999999999993</v>
      </c>
      <c r="J24" s="110">
        <v>58.099999999999994</v>
      </c>
      <c r="K24" s="110">
        <v>57.9</v>
      </c>
      <c r="L24" s="110">
        <v>70.359668657256563</v>
      </c>
      <c r="M24" s="110">
        <v>71.747609601340258</v>
      </c>
      <c r="N24" s="110">
        <v>71.773974532877233</v>
      </c>
      <c r="O24" s="110">
        <v>71.740188179882665</v>
      </c>
      <c r="P24" s="110">
        <v>71.72234633152371</v>
      </c>
      <c r="Q24" s="110">
        <v>71.576747312080286</v>
      </c>
      <c r="R24" s="110">
        <v>71.228003944264145</v>
      </c>
    </row>
    <row r="25" spans="2:18" ht="13.5" customHeight="1">
      <c r="B25" s="109" t="s">
        <v>14</v>
      </c>
      <c r="C25" s="109" t="s">
        <v>14</v>
      </c>
      <c r="D25" s="110">
        <v>114.05349067139142</v>
      </c>
      <c r="E25" s="110">
        <v>119.17594171446287</v>
      </c>
      <c r="F25" s="110">
        <v>121.41758110760314</v>
      </c>
      <c r="G25" s="110">
        <v>122.23619706951077</v>
      </c>
      <c r="H25" s="110">
        <v>121.60283101592357</v>
      </c>
      <c r="I25" s="110">
        <v>121.26341635604889</v>
      </c>
      <c r="J25" s="110">
        <v>121.78264879773037</v>
      </c>
      <c r="K25" s="110">
        <v>122.08212214577581</v>
      </c>
      <c r="L25" s="110">
        <v>142.27846415132041</v>
      </c>
      <c r="M25" s="110">
        <v>142.16192854091631</v>
      </c>
      <c r="N25" s="110">
        <v>138.53116990122345</v>
      </c>
      <c r="O25" s="110">
        <v>137.8539632487113</v>
      </c>
      <c r="P25" s="110">
        <v>137.34432719366302</v>
      </c>
      <c r="Q25" s="110">
        <v>136.46297109374569</v>
      </c>
      <c r="R25" s="110">
        <v>135.67359161913072</v>
      </c>
    </row>
    <row r="26" spans="2:18" ht="13.5" customHeight="1">
      <c r="B26" s="109" t="s">
        <v>15</v>
      </c>
      <c r="C26" s="109" t="s">
        <v>15</v>
      </c>
      <c r="D26" s="110">
        <v>144.00785014550183</v>
      </c>
      <c r="E26" s="110">
        <v>142.92992774138656</v>
      </c>
      <c r="F26" s="110">
        <v>145.14722217778302</v>
      </c>
      <c r="G26" s="110">
        <v>144.59078014461213</v>
      </c>
      <c r="H26" s="110">
        <v>149.56187452306781</v>
      </c>
      <c r="I26" s="110">
        <v>148.10856794672674</v>
      </c>
      <c r="J26" s="110">
        <v>151.1569436034043</v>
      </c>
      <c r="K26" s="110">
        <v>150.80511761552796</v>
      </c>
      <c r="L26" s="110">
        <v>167.01364968889479</v>
      </c>
      <c r="M26" s="110">
        <v>171.54726069452101</v>
      </c>
      <c r="N26" s="110">
        <v>169.18412120486195</v>
      </c>
      <c r="O26" s="110">
        <v>168.28257688264995</v>
      </c>
      <c r="P26" s="110">
        <v>168.41658890212807</v>
      </c>
      <c r="Q26" s="110">
        <v>168.74192397900322</v>
      </c>
      <c r="R26" s="110">
        <v>169.35915683406662</v>
      </c>
    </row>
    <row r="27" spans="2:18" ht="13.5" customHeight="1">
      <c r="B27" s="109" t="s">
        <v>16</v>
      </c>
      <c r="C27" s="109" t="s">
        <v>16</v>
      </c>
      <c r="D27" s="110">
        <v>2.3161404260906777</v>
      </c>
      <c r="E27" s="110">
        <v>5.7850405964955671</v>
      </c>
      <c r="F27" s="110">
        <v>7.5181633719453025</v>
      </c>
      <c r="G27" s="110">
        <v>9.4892306470370933</v>
      </c>
      <c r="H27" s="110">
        <v>9.7342031177345483</v>
      </c>
      <c r="I27" s="110">
        <v>9.6058575553096599</v>
      </c>
      <c r="J27" s="110">
        <v>9.5779855931531923</v>
      </c>
      <c r="K27" s="110">
        <v>11.680974453899925</v>
      </c>
      <c r="L27" s="110">
        <v>17.432082981974879</v>
      </c>
      <c r="M27" s="110">
        <v>20.852885730391698</v>
      </c>
      <c r="N27" s="110">
        <v>24.692044028812283</v>
      </c>
      <c r="O27" s="110">
        <v>28.101322991062887</v>
      </c>
      <c r="P27" s="110">
        <v>31.102298820031749</v>
      </c>
      <c r="Q27" s="110">
        <v>33.762940497097013</v>
      </c>
      <c r="R27" s="110">
        <v>36.268878767932534</v>
      </c>
    </row>
    <row r="28" spans="2:18" ht="13.5" customHeight="1">
      <c r="B28" s="109" t="s">
        <v>84</v>
      </c>
      <c r="C28" s="109" t="s">
        <v>84</v>
      </c>
      <c r="D28" s="110">
        <v>30.493589386511339</v>
      </c>
      <c r="E28" s="110">
        <v>30.327849794223873</v>
      </c>
      <c r="F28" s="110">
        <v>30.284765256539934</v>
      </c>
      <c r="G28" s="110">
        <v>31.37255516679819</v>
      </c>
      <c r="H28" s="110">
        <v>31.211587820214781</v>
      </c>
      <c r="I28" s="110">
        <v>30.522464246884891</v>
      </c>
      <c r="J28" s="110">
        <v>28.683826370922123</v>
      </c>
      <c r="K28" s="110">
        <v>28.50375290860525</v>
      </c>
      <c r="L28" s="110">
        <v>34.684692209082677</v>
      </c>
      <c r="M28" s="110">
        <v>39.282544456016083</v>
      </c>
      <c r="N28" s="110">
        <v>39.522915025187579</v>
      </c>
      <c r="O28" s="110">
        <v>37.709767714048873</v>
      </c>
      <c r="P28" s="110">
        <v>35.870922139433176</v>
      </c>
      <c r="Q28" s="110">
        <v>33.936454516751517</v>
      </c>
      <c r="R28" s="110">
        <v>32.03215196367713</v>
      </c>
    </row>
    <row r="29" spans="2:18" ht="13.5" customHeight="1">
      <c r="B29" s="109" t="s">
        <v>59</v>
      </c>
      <c r="C29" s="109" t="s">
        <v>59</v>
      </c>
      <c r="D29" s="110">
        <v>33.357944579798982</v>
      </c>
      <c r="E29" s="110">
        <v>34.069769632073424</v>
      </c>
      <c r="F29" s="110">
        <v>32.539551628837685</v>
      </c>
      <c r="G29" s="110">
        <v>35.445205204347488</v>
      </c>
      <c r="H29" s="110">
        <v>32.947011949117893</v>
      </c>
      <c r="I29" s="110">
        <v>32.946260670872334</v>
      </c>
      <c r="J29" s="110">
        <v>27.740344243916383</v>
      </c>
      <c r="K29" s="110">
        <v>30.366205955507841</v>
      </c>
      <c r="L29" s="110">
        <v>41.606999429794172</v>
      </c>
      <c r="M29" s="110">
        <v>42.274737020527581</v>
      </c>
      <c r="N29" s="110">
        <v>40.631254754406463</v>
      </c>
      <c r="O29" s="110">
        <v>39.122375669284054</v>
      </c>
      <c r="P29" s="110">
        <v>37.34824137177749</v>
      </c>
      <c r="Q29" s="110">
        <v>35.416915510835032</v>
      </c>
      <c r="R29" s="110">
        <v>33.637304308647998</v>
      </c>
    </row>
    <row r="30" spans="2:18" ht="13.5" customHeight="1">
      <c r="B30" s="109" t="s">
        <v>17</v>
      </c>
      <c r="C30" s="109" t="s">
        <v>17</v>
      </c>
      <c r="D30" s="110">
        <v>-10.780488800125136</v>
      </c>
      <c r="E30" s="110">
        <v>-9.3775201883891235</v>
      </c>
      <c r="F30" s="110">
        <v>-11.25452589494304</v>
      </c>
      <c r="G30" s="110">
        <v>-12.558555824659997</v>
      </c>
      <c r="H30" s="110">
        <v>-11.958146214860609</v>
      </c>
      <c r="I30" s="110">
        <v>-11.66132470170362</v>
      </c>
      <c r="J30" s="110">
        <v>-11.217072890491915</v>
      </c>
      <c r="K30" s="110">
        <v>-8.4085370077649237</v>
      </c>
      <c r="L30" s="110">
        <v>-5.3029948708354775</v>
      </c>
      <c r="M30" s="110">
        <v>-1.2852909078065826</v>
      </c>
      <c r="N30" s="110">
        <v>0.68254470951904211</v>
      </c>
      <c r="O30" s="110">
        <v>1.9578610855097403</v>
      </c>
      <c r="P30" s="110">
        <v>2.8749750220777521</v>
      </c>
      <c r="Q30" s="110">
        <v>3.725462571942729</v>
      </c>
      <c r="R30" s="110">
        <v>4.5441614487452071</v>
      </c>
    </row>
    <row r="31" spans="2:18" ht="13.5" customHeight="1">
      <c r="B31" s="109" t="s">
        <v>60</v>
      </c>
      <c r="C31" s="109" t="s">
        <v>60</v>
      </c>
      <c r="D31" s="110">
        <v>56.387026340016789</v>
      </c>
      <c r="E31" s="110">
        <v>56.738472460599333</v>
      </c>
      <c r="F31" s="110">
        <v>52.248270875111402</v>
      </c>
      <c r="G31" s="110">
        <v>47.662681022056255</v>
      </c>
      <c r="H31" s="110">
        <v>41.826349104650575</v>
      </c>
      <c r="I31" s="110">
        <v>35.649775799826784</v>
      </c>
      <c r="J31" s="110">
        <v>32.662731011103944</v>
      </c>
      <c r="K31" s="110">
        <v>29.701144116574447</v>
      </c>
      <c r="L31" s="110">
        <v>43.579715152754204</v>
      </c>
      <c r="M31" s="110" t="s">
        <v>54</v>
      </c>
      <c r="N31" s="110" t="s">
        <v>54</v>
      </c>
      <c r="O31" s="110" t="s">
        <v>54</v>
      </c>
      <c r="P31" s="110" t="s">
        <v>54</v>
      </c>
      <c r="Q31" s="110" t="s">
        <v>54</v>
      </c>
      <c r="R31" s="110" t="s">
        <v>54</v>
      </c>
    </row>
    <row r="32" spans="2:18" ht="13.5" customHeight="1">
      <c r="B32" s="109" t="s">
        <v>296</v>
      </c>
      <c r="C32" s="109" t="s">
        <v>18</v>
      </c>
      <c r="D32" s="110">
        <v>52.107154124410769</v>
      </c>
      <c r="E32" s="110">
        <v>53.707777725625817</v>
      </c>
      <c r="F32" s="110">
        <v>54.837840252546307</v>
      </c>
      <c r="G32" s="110">
        <v>52.78344598903201</v>
      </c>
      <c r="H32" s="110">
        <v>51.020488835116616</v>
      </c>
      <c r="I32" s="110">
        <v>46.177449989568458</v>
      </c>
      <c r="J32" s="110">
        <v>42.517273498139765</v>
      </c>
      <c r="K32" s="110">
        <v>41.492036228475314</v>
      </c>
      <c r="L32" s="110">
        <v>42.5706180307496</v>
      </c>
      <c r="M32" s="110">
        <v>47.085357230473832</v>
      </c>
      <c r="N32" s="110">
        <v>45.615840257674918</v>
      </c>
      <c r="O32" s="110">
        <v>44.431681306976323</v>
      </c>
      <c r="P32" s="110">
        <v>43.074320298948997</v>
      </c>
      <c r="Q32" s="110">
        <v>41.560189717947154</v>
      </c>
      <c r="R32" s="110">
        <v>39.91062001350425</v>
      </c>
    </row>
    <row r="33" spans="2:18" ht="13.5" customHeight="1">
      <c r="B33" s="109" t="s">
        <v>19</v>
      </c>
      <c r="C33" s="109" t="s">
        <v>19</v>
      </c>
      <c r="D33" s="110">
        <v>8.5215458355523648</v>
      </c>
      <c r="E33" s="110">
        <v>8.6117857487308527</v>
      </c>
      <c r="F33" s="110">
        <v>7.9363695613368703</v>
      </c>
      <c r="G33" s="110">
        <v>7.3447652353607413</v>
      </c>
      <c r="H33" s="110">
        <v>6.6279623251089728</v>
      </c>
      <c r="I33" s="110">
        <v>5.5461399507598745</v>
      </c>
      <c r="J33" s="110">
        <v>4.7091490435855725</v>
      </c>
      <c r="K33" s="110">
        <v>6.9539473684210522</v>
      </c>
      <c r="L33" s="110">
        <v>11.613696955143798</v>
      </c>
      <c r="M33" s="110">
        <v>14.815370165134055</v>
      </c>
      <c r="N33" s="110">
        <v>16.910935243284346</v>
      </c>
      <c r="O33" s="110">
        <v>19.303780539518524</v>
      </c>
      <c r="P33" s="110">
        <v>24.122122454174249</v>
      </c>
      <c r="Q33" s="110">
        <v>26.165921941953403</v>
      </c>
      <c r="R33" s="110">
        <v>23.782407973814824</v>
      </c>
    </row>
    <row r="34" spans="2:18" ht="13.5" customHeight="1">
      <c r="B34" s="109" t="s">
        <v>199</v>
      </c>
      <c r="C34" s="109" t="s">
        <v>20</v>
      </c>
      <c r="D34" s="110">
        <v>-49.019062749552724</v>
      </c>
      <c r="E34" s="110">
        <v>-60.13748915741737</v>
      </c>
      <c r="F34" s="110">
        <v>-74.619095559304043</v>
      </c>
      <c r="G34" s="110">
        <v>-85.573585225870147</v>
      </c>
      <c r="H34" s="110">
        <v>-84.199366847548916</v>
      </c>
      <c r="I34" s="110">
        <v>-79.268867767075264</v>
      </c>
      <c r="J34" s="110">
        <v>-71.373392610934474</v>
      </c>
      <c r="K34" s="110">
        <v>-101.88455113634932</v>
      </c>
      <c r="L34" s="110">
        <v>-121.03118545752831</v>
      </c>
      <c r="M34" s="110">
        <v>-110.88430732731929</v>
      </c>
      <c r="N34" s="110">
        <v>-113.64308577415194</v>
      </c>
      <c r="O34" s="110">
        <v>-118.30733348801981</v>
      </c>
      <c r="P34" s="110">
        <v>-123.68176292645099</v>
      </c>
      <c r="Q34" s="110">
        <v>-129.271087808332</v>
      </c>
      <c r="R34" s="110">
        <v>-134.62997911456526</v>
      </c>
    </row>
    <row r="35" spans="2:18" ht="13.5" customHeight="1">
      <c r="B35" s="109" t="s">
        <v>21</v>
      </c>
      <c r="C35" s="109" t="s">
        <v>21</v>
      </c>
      <c r="D35" s="110">
        <v>117.0650331915986</v>
      </c>
      <c r="E35" s="110">
        <v>118.90953433087594</v>
      </c>
      <c r="F35" s="110">
        <v>120.64971739985913</v>
      </c>
      <c r="G35" s="110">
        <v>121.04798089400222</v>
      </c>
      <c r="H35" s="110">
        <v>119.43001708404428</v>
      </c>
      <c r="I35" s="110">
        <v>115.9943168334719</v>
      </c>
      <c r="J35" s="110">
        <v>113.36916456976928</v>
      </c>
      <c r="K35" s="110">
        <v>109.84020035946406</v>
      </c>
      <c r="L35" s="110">
        <v>123.22492748176299</v>
      </c>
      <c r="M35" s="110">
        <v>121.80264189161245</v>
      </c>
      <c r="N35" s="110">
        <v>117.30125553785614</v>
      </c>
      <c r="O35" s="110">
        <v>114.6935709089326</v>
      </c>
      <c r="P35" s="110">
        <v>112.08085453039681</v>
      </c>
      <c r="Q35" s="110">
        <v>109.61813869917461</v>
      </c>
      <c r="R35" s="110">
        <v>107.37331034087741</v>
      </c>
    </row>
    <row r="36" spans="2:18">
      <c r="B36" s="109" t="s">
        <v>85</v>
      </c>
      <c r="C36" s="109" t="s">
        <v>85</v>
      </c>
      <c r="D36" s="110" t="s">
        <v>54</v>
      </c>
      <c r="E36" s="110" t="s">
        <v>54</v>
      </c>
      <c r="F36" s="110" t="s">
        <v>54</v>
      </c>
      <c r="G36" s="110" t="s">
        <v>54</v>
      </c>
      <c r="H36" s="110" t="s">
        <v>54</v>
      </c>
      <c r="I36" s="110" t="s">
        <v>54</v>
      </c>
      <c r="J36" s="110" t="s">
        <v>54</v>
      </c>
      <c r="K36" s="110" t="s">
        <v>54</v>
      </c>
      <c r="L36" s="110" t="s">
        <v>54</v>
      </c>
      <c r="M36" s="110" t="s">
        <v>54</v>
      </c>
      <c r="N36" s="110" t="s">
        <v>54</v>
      </c>
      <c r="O36" s="110" t="s">
        <v>54</v>
      </c>
      <c r="P36" s="110" t="s">
        <v>54</v>
      </c>
      <c r="Q36" s="110" t="s">
        <v>54</v>
      </c>
      <c r="R36" s="110" t="s">
        <v>54</v>
      </c>
    </row>
    <row r="37" spans="2:18">
      <c r="B37" s="109" t="s">
        <v>22</v>
      </c>
      <c r="C37" s="109" t="s">
        <v>22</v>
      </c>
      <c r="D37" s="110">
        <v>45.343305815227289</v>
      </c>
      <c r="E37" s="110">
        <v>47.828773370119286</v>
      </c>
      <c r="F37" s="110">
        <v>49.579256796267984</v>
      </c>
      <c r="G37" s="110">
        <v>47.483564755615063</v>
      </c>
      <c r="H37" s="110">
        <v>47.056007600106106</v>
      </c>
      <c r="I37" s="110">
        <v>45.879971830485808</v>
      </c>
      <c r="J37" s="110">
        <v>43.638746326516454</v>
      </c>
      <c r="K37" s="110">
        <v>43.355892673627935</v>
      </c>
      <c r="L37" s="110">
        <v>50.13838615745221</v>
      </c>
      <c r="M37" s="110">
        <v>55.454628577250134</v>
      </c>
      <c r="N37" s="110">
        <v>55.292046299191497</v>
      </c>
      <c r="O37" s="110">
        <v>54.824298226650235</v>
      </c>
      <c r="P37" s="110">
        <v>53.765329811443742</v>
      </c>
      <c r="Q37" s="110">
        <v>53.005679836392886</v>
      </c>
      <c r="R37" s="110">
        <v>52.644826160794587</v>
      </c>
    </row>
    <row r="38" spans="2:18">
      <c r="B38" s="109" t="s">
        <v>23</v>
      </c>
      <c r="C38" s="109" t="s">
        <v>23</v>
      </c>
      <c r="D38" s="110">
        <v>36.558804626362992</v>
      </c>
      <c r="E38" s="110">
        <v>45.207437236657306</v>
      </c>
      <c r="F38" s="110">
        <v>46.473420452673366</v>
      </c>
      <c r="G38" s="110">
        <v>50.324689530918221</v>
      </c>
      <c r="H38" s="110">
        <v>52.221516154795253</v>
      </c>
      <c r="I38" s="110">
        <v>51.906591988616945</v>
      </c>
      <c r="J38" s="110">
        <v>45.808059445057367</v>
      </c>
      <c r="K38" s="110">
        <v>42.724725601692676</v>
      </c>
      <c r="L38" s="110">
        <v>49.460322264376146</v>
      </c>
      <c r="M38" s="110">
        <v>50.167677565893179</v>
      </c>
      <c r="N38" s="110">
        <v>48.660813135963856</v>
      </c>
      <c r="O38" s="110">
        <v>47.481435397203278</v>
      </c>
      <c r="P38" s="110">
        <v>45.897876354146504</v>
      </c>
      <c r="Q38" s="110">
        <v>44.19900363644436</v>
      </c>
      <c r="R38" s="110">
        <v>42.316028473772363</v>
      </c>
    </row>
    <row r="39" spans="2:18">
      <c r="B39" s="109" t="s">
        <v>24</v>
      </c>
      <c r="C39" s="109" t="s">
        <v>24</v>
      </c>
      <c r="D39" s="110">
        <v>71.759393714861517</v>
      </c>
      <c r="E39" s="110">
        <v>80.838198438179916</v>
      </c>
      <c r="F39" s="110">
        <v>85.197929580548717</v>
      </c>
      <c r="G39" s="110">
        <v>84.932304030289814</v>
      </c>
      <c r="H39" s="110">
        <v>86.067833351289238</v>
      </c>
      <c r="I39" s="110">
        <v>85.065617407155898</v>
      </c>
      <c r="J39" s="110">
        <v>83.673018693398518</v>
      </c>
      <c r="K39" s="110">
        <v>82.218257358111501</v>
      </c>
      <c r="L39" s="110">
        <v>103.0388942268269</v>
      </c>
      <c r="M39" s="110">
        <v>104.51466676261573</v>
      </c>
      <c r="N39" s="110">
        <v>101.88415442266086</v>
      </c>
      <c r="O39" s="110">
        <v>102.26688009575513</v>
      </c>
      <c r="P39" s="110">
        <v>102.83672951474156</v>
      </c>
      <c r="Q39" s="110">
        <v>103.80140366272084</v>
      </c>
      <c r="R39" s="110">
        <v>104.81609925969381</v>
      </c>
    </row>
    <row r="40" spans="2:18">
      <c r="B40" s="109" t="s">
        <v>25</v>
      </c>
      <c r="C40" s="109" t="s">
        <v>25</v>
      </c>
      <c r="D40" s="110">
        <v>11.263513582108454</v>
      </c>
      <c r="E40" s="110">
        <v>11.406605486059355</v>
      </c>
      <c r="F40" s="110">
        <v>11.235470467574817</v>
      </c>
      <c r="G40" s="110">
        <v>11.15956690224318</v>
      </c>
      <c r="H40" s="110">
        <v>8.9120099043472187</v>
      </c>
      <c r="I40" s="110">
        <v>6.2659050821453581</v>
      </c>
      <c r="J40" s="110">
        <v>6.0350773128297996</v>
      </c>
      <c r="K40" s="110">
        <v>3.4407681846887854</v>
      </c>
      <c r="L40" s="110">
        <v>5.4955230803856754</v>
      </c>
      <c r="M40" s="110">
        <v>9.673881459328344</v>
      </c>
      <c r="N40" s="110">
        <v>11.492904654141997</v>
      </c>
      <c r="O40" s="110">
        <v>11.790484271136243</v>
      </c>
      <c r="P40" s="110">
        <v>11.709513505361501</v>
      </c>
      <c r="Q40" s="110">
        <v>11.093118487291731</v>
      </c>
      <c r="R40" s="110">
        <v>10.346863573685667</v>
      </c>
    </row>
    <row r="41" spans="2:18">
      <c r="B41" s="109" t="s">
        <v>26</v>
      </c>
      <c r="C41" s="109" t="s">
        <v>26</v>
      </c>
      <c r="D41" s="110">
        <v>21.437456765519325</v>
      </c>
      <c r="E41" s="110">
        <v>20.496056620310434</v>
      </c>
      <c r="F41" s="110">
        <v>20.5422782591179</v>
      </c>
      <c r="G41" s="110">
        <v>20.708629203951645</v>
      </c>
      <c r="H41" s="110">
        <v>21.380849469833134</v>
      </c>
      <c r="I41" s="110">
        <v>20.494499172384138</v>
      </c>
      <c r="J41" s="110">
        <v>18.887769063129241</v>
      </c>
      <c r="K41" s="110">
        <v>19.446660686264686</v>
      </c>
      <c r="L41" s="110">
        <v>22.03547914906401</v>
      </c>
      <c r="M41" s="110">
        <v>22.348162300879761</v>
      </c>
      <c r="N41" s="110">
        <v>21.241953830592859</v>
      </c>
      <c r="O41" s="110">
        <v>20.550911897875341</v>
      </c>
      <c r="P41" s="110">
        <v>19.69966584630982</v>
      </c>
      <c r="Q41" s="110">
        <v>18.946053622967732</v>
      </c>
      <c r="R41" s="110">
        <v>17.978060615936435</v>
      </c>
    </row>
    <row r="42" spans="2:18">
      <c r="B42" s="109" t="s">
        <v>27</v>
      </c>
      <c r="C42" s="109" t="s">
        <v>27</v>
      </c>
      <c r="D42" s="110">
        <v>74.698703680985176</v>
      </c>
      <c r="E42" s="110">
        <v>75.911625670659916</v>
      </c>
      <c r="F42" s="110">
        <v>77.868908775485664</v>
      </c>
      <c r="G42" s="110">
        <v>78.212488689291376</v>
      </c>
      <c r="H42" s="110">
        <v>77.790076963491472</v>
      </c>
      <c r="I42" s="110">
        <v>76.752948751351653</v>
      </c>
      <c r="J42" s="110">
        <v>75.946263689471252</v>
      </c>
      <c r="K42" s="110">
        <v>75.287488184259288</v>
      </c>
      <c r="L42" s="110">
        <v>91.823730527703333</v>
      </c>
      <c r="M42" s="110">
        <v>97.228305886576607</v>
      </c>
      <c r="N42" s="110">
        <v>95.155048296021732</v>
      </c>
      <c r="O42" s="110">
        <v>97.788898401012446</v>
      </c>
      <c r="P42" s="110">
        <v>98.679816645869906</v>
      </c>
      <c r="Q42" s="110">
        <v>99.482469469510789</v>
      </c>
      <c r="R42" s="110">
        <v>99.912296418233026</v>
      </c>
    </row>
    <row r="43" spans="2:18" ht="13.5">
      <c r="B43" s="163" t="s">
        <v>42</v>
      </c>
      <c r="C43" s="163" t="s">
        <v>28</v>
      </c>
      <c r="D43" s="164">
        <v>80.521590136551424</v>
      </c>
      <c r="E43" s="164">
        <v>80.443026795640378</v>
      </c>
      <c r="F43" s="164">
        <v>81.148075501369604</v>
      </c>
      <c r="G43" s="164">
        <v>80.896461473605569</v>
      </c>
      <c r="H43" s="164">
        <v>81.928612310177527</v>
      </c>
      <c r="I43" s="164">
        <v>81.63717730705801</v>
      </c>
      <c r="J43" s="164">
        <v>82.053641153301854</v>
      </c>
      <c r="K43" s="164">
        <v>82.977199779156479</v>
      </c>
      <c r="L43" s="164">
        <v>98.72251271313192</v>
      </c>
      <c r="M43" s="164">
        <v>101.88358771971625</v>
      </c>
      <c r="N43" s="164">
        <v>100.7630743924767</v>
      </c>
      <c r="O43" s="164">
        <v>101.92209710965565</v>
      </c>
      <c r="P43" s="164">
        <v>103.33983374362749</v>
      </c>
      <c r="Q43" s="164">
        <v>106.03109945939127</v>
      </c>
      <c r="R43" s="164">
        <v>108.90512793709482</v>
      </c>
    </row>
    <row r="44" spans="2:18" ht="6" customHeight="1">
      <c r="B44" s="109"/>
      <c r="C44" s="109"/>
      <c r="D44" s="110"/>
      <c r="E44" s="110"/>
      <c r="F44" s="110"/>
      <c r="G44" s="110"/>
      <c r="H44" s="110"/>
      <c r="I44" s="110"/>
      <c r="J44" s="110"/>
      <c r="K44" s="110"/>
      <c r="L44" s="110"/>
      <c r="M44" s="110"/>
      <c r="N44" s="110"/>
      <c r="O44" s="110"/>
      <c r="P44" s="110"/>
      <c r="Q44" s="110"/>
      <c r="R44" s="110"/>
    </row>
    <row r="45" spans="2:18" ht="10.5" customHeight="1">
      <c r="B45" s="443" t="s">
        <v>437</v>
      </c>
      <c r="C45" s="443"/>
      <c r="D45" s="443"/>
      <c r="E45" s="443"/>
      <c r="F45" s="443"/>
      <c r="G45" s="443"/>
      <c r="H45" s="443"/>
      <c r="I45" s="443"/>
      <c r="J45" s="443"/>
      <c r="K45" s="443"/>
      <c r="L45" s="443"/>
      <c r="M45" s="443"/>
      <c r="N45" s="443"/>
      <c r="O45" s="443"/>
      <c r="P45" s="443"/>
      <c r="Q45" s="117"/>
      <c r="R45" s="117"/>
    </row>
    <row r="46" spans="2:18" ht="14.5" customHeight="1">
      <c r="B46" s="109" t="s">
        <v>203</v>
      </c>
      <c r="C46" s="134"/>
      <c r="D46" s="117"/>
      <c r="E46" s="117"/>
      <c r="F46" s="117"/>
      <c r="G46" s="117"/>
      <c r="H46" s="117"/>
      <c r="I46" s="117"/>
      <c r="J46" s="117"/>
      <c r="K46" s="117"/>
      <c r="L46" s="117"/>
      <c r="M46" s="117"/>
      <c r="N46" s="117"/>
      <c r="O46" s="117"/>
      <c r="P46" s="117"/>
      <c r="Q46" s="117"/>
      <c r="R46" s="117"/>
    </row>
    <row r="47" spans="2:18" ht="27" customHeight="1">
      <c r="B47" s="442" t="s">
        <v>1235</v>
      </c>
      <c r="C47" s="442"/>
      <c r="D47" s="442"/>
      <c r="E47" s="442"/>
      <c r="F47" s="442"/>
      <c r="G47" s="442"/>
      <c r="H47" s="442"/>
      <c r="I47" s="442"/>
      <c r="J47" s="442"/>
      <c r="K47" s="442"/>
      <c r="L47" s="442"/>
      <c r="M47" s="442"/>
      <c r="N47" s="442"/>
      <c r="O47" s="442"/>
      <c r="P47" s="442"/>
      <c r="Q47" s="442"/>
      <c r="R47" s="442"/>
    </row>
    <row r="48" spans="2:18" ht="25.9" customHeight="1">
      <c r="B48" s="442" t="s">
        <v>1236</v>
      </c>
      <c r="C48" s="442"/>
      <c r="D48" s="442"/>
      <c r="E48" s="442"/>
      <c r="F48" s="442"/>
      <c r="G48" s="442"/>
      <c r="H48" s="442"/>
      <c r="I48" s="442"/>
      <c r="J48" s="442"/>
      <c r="K48" s="442"/>
      <c r="L48" s="442"/>
      <c r="M48" s="442"/>
      <c r="N48" s="442"/>
      <c r="O48" s="442"/>
      <c r="P48" s="442"/>
      <c r="Q48" s="442"/>
      <c r="R48" s="442"/>
    </row>
    <row r="49" spans="2:18" ht="15.75" customHeight="1">
      <c r="B49" s="442" t="s">
        <v>1237</v>
      </c>
      <c r="C49" s="442"/>
      <c r="D49" s="442"/>
      <c r="E49" s="442"/>
      <c r="F49" s="442"/>
      <c r="G49" s="442"/>
      <c r="H49" s="442"/>
      <c r="I49" s="442"/>
      <c r="J49" s="442"/>
      <c r="K49" s="442"/>
      <c r="L49" s="442"/>
      <c r="M49" s="442"/>
      <c r="N49" s="442"/>
      <c r="O49" s="442"/>
      <c r="P49" s="442"/>
      <c r="Q49" s="442"/>
      <c r="R49" s="442"/>
    </row>
    <row r="50" spans="2:18" ht="12" customHeight="1">
      <c r="B50" s="442" t="s">
        <v>439</v>
      </c>
      <c r="C50" s="442"/>
      <c r="D50" s="442"/>
      <c r="E50" s="442"/>
      <c r="F50" s="442"/>
      <c r="G50" s="442"/>
      <c r="H50" s="442"/>
      <c r="I50" s="442"/>
      <c r="J50" s="442"/>
      <c r="K50" s="442"/>
      <c r="L50" s="442"/>
      <c r="M50" s="442"/>
      <c r="N50" s="442"/>
      <c r="O50" s="442"/>
      <c r="P50" s="442"/>
      <c r="Q50" s="442"/>
      <c r="R50" s="442"/>
    </row>
    <row r="51" spans="2:18" ht="14.5" customHeight="1">
      <c r="B51" s="443" t="s">
        <v>1238</v>
      </c>
      <c r="C51" s="443"/>
      <c r="D51" s="443"/>
      <c r="E51" s="443"/>
      <c r="F51" s="443"/>
      <c r="G51" s="443"/>
      <c r="H51" s="443"/>
      <c r="I51" s="443"/>
      <c r="J51" s="443"/>
      <c r="K51" s="443"/>
      <c r="L51" s="443"/>
      <c r="M51" s="443"/>
      <c r="N51" s="443"/>
      <c r="O51" s="443"/>
      <c r="P51" s="443"/>
      <c r="Q51" s="443"/>
      <c r="R51" s="443"/>
    </row>
    <row r="52" spans="2:18" ht="14.5" customHeight="1">
      <c r="B52" s="443"/>
      <c r="C52" s="443"/>
      <c r="D52" s="443"/>
      <c r="E52" s="443"/>
      <c r="F52" s="443"/>
      <c r="G52" s="443"/>
      <c r="H52" s="443"/>
      <c r="I52" s="443"/>
      <c r="J52" s="443"/>
      <c r="K52" s="443"/>
      <c r="L52" s="443"/>
      <c r="M52" s="443"/>
      <c r="N52" s="443"/>
      <c r="O52" s="443"/>
      <c r="P52" s="443"/>
      <c r="Q52" s="443"/>
      <c r="R52" s="443"/>
    </row>
    <row r="53" spans="2:18" ht="15" customHeight="1">
      <c r="B53" s="442" t="s">
        <v>1239</v>
      </c>
      <c r="C53" s="442"/>
      <c r="D53" s="442"/>
      <c r="E53" s="442"/>
      <c r="F53" s="442"/>
      <c r="G53" s="442"/>
      <c r="H53" s="442"/>
      <c r="I53" s="442"/>
      <c r="J53" s="442"/>
      <c r="K53" s="442"/>
      <c r="L53" s="442"/>
      <c r="M53" s="442"/>
      <c r="N53" s="442"/>
      <c r="O53" s="442"/>
      <c r="P53" s="442"/>
      <c r="Q53" s="442"/>
      <c r="R53" s="442"/>
    </row>
    <row r="54" spans="2:18" ht="21.65" customHeight="1">
      <c r="B54" s="442"/>
      <c r="C54" s="442"/>
      <c r="D54" s="442"/>
      <c r="E54" s="442"/>
      <c r="F54" s="442"/>
      <c r="G54" s="442"/>
      <c r="H54" s="442"/>
      <c r="I54" s="442"/>
      <c r="J54" s="442"/>
      <c r="K54" s="442"/>
      <c r="L54" s="442"/>
      <c r="M54" s="442"/>
      <c r="N54" s="442"/>
      <c r="O54" s="442"/>
      <c r="P54" s="442"/>
      <c r="Q54" s="442"/>
      <c r="R54" s="442"/>
    </row>
    <row r="55" spans="2:18">
      <c r="B55" s="109"/>
      <c r="C55" s="109"/>
      <c r="D55" s="117"/>
      <c r="E55" s="117"/>
      <c r="F55" s="117"/>
      <c r="G55" s="117"/>
      <c r="H55" s="117"/>
      <c r="I55" s="117"/>
      <c r="J55" s="117"/>
      <c r="K55" s="117"/>
      <c r="L55" s="117"/>
      <c r="M55" s="117"/>
      <c r="N55" s="117"/>
      <c r="O55" s="117"/>
      <c r="P55" s="117"/>
      <c r="Q55" s="117"/>
      <c r="R55" s="117"/>
    </row>
    <row r="56" spans="2:18">
      <c r="B56" s="109"/>
      <c r="C56" s="109"/>
      <c r="D56" s="117"/>
      <c r="E56" s="117"/>
      <c r="F56" s="117"/>
      <c r="G56" s="117"/>
      <c r="H56" s="117"/>
      <c r="I56" s="117"/>
      <c r="J56" s="117"/>
      <c r="K56" s="117"/>
      <c r="L56" s="117"/>
      <c r="M56" s="117"/>
      <c r="N56" s="117"/>
      <c r="O56" s="117"/>
      <c r="P56" s="117"/>
      <c r="Q56" s="117"/>
      <c r="R56" s="117"/>
    </row>
    <row r="57" spans="2:18">
      <c r="B57" s="109"/>
      <c r="C57" s="109"/>
      <c r="D57" s="117"/>
      <c r="E57" s="117"/>
      <c r="F57" s="117"/>
      <c r="G57" s="117"/>
      <c r="H57" s="117"/>
      <c r="I57" s="117"/>
      <c r="J57" s="117"/>
      <c r="K57" s="117"/>
      <c r="L57" s="117"/>
      <c r="M57" s="117"/>
      <c r="N57" s="117"/>
      <c r="O57" s="117"/>
      <c r="P57" s="117"/>
      <c r="Q57" s="117"/>
      <c r="R57" s="117"/>
    </row>
    <row r="58" spans="2:18">
      <c r="B58" s="109"/>
      <c r="C58" s="109"/>
      <c r="D58" s="117"/>
      <c r="E58" s="117"/>
      <c r="F58" s="117"/>
      <c r="G58" s="117"/>
      <c r="H58" s="117"/>
      <c r="I58" s="117"/>
      <c r="J58" s="117"/>
      <c r="K58" s="117"/>
      <c r="L58" s="117"/>
      <c r="M58" s="117"/>
      <c r="N58" s="117"/>
      <c r="O58" s="117"/>
      <c r="P58" s="117"/>
      <c r="Q58" s="117"/>
      <c r="R58" s="117"/>
    </row>
    <row r="59" spans="2:18">
      <c r="B59" s="109"/>
      <c r="C59" s="109"/>
      <c r="D59" s="117"/>
      <c r="E59" s="117"/>
      <c r="F59" s="117"/>
      <c r="G59" s="117"/>
      <c r="H59" s="117"/>
      <c r="I59" s="117"/>
      <c r="J59" s="117"/>
      <c r="K59" s="117"/>
      <c r="L59" s="117"/>
      <c r="M59" s="117"/>
      <c r="N59" s="117"/>
      <c r="O59" s="117"/>
      <c r="P59" s="117"/>
      <c r="Q59" s="117"/>
      <c r="R59" s="117"/>
    </row>
    <row r="60" spans="2:18">
      <c r="B60" s="109"/>
      <c r="C60" s="109"/>
      <c r="D60" s="117"/>
      <c r="E60" s="117"/>
      <c r="F60" s="117"/>
      <c r="G60" s="117"/>
      <c r="H60" s="117"/>
      <c r="I60" s="117"/>
      <c r="J60" s="117"/>
      <c r="K60" s="117"/>
      <c r="L60" s="117"/>
      <c r="M60" s="117"/>
      <c r="N60" s="117"/>
      <c r="O60" s="117"/>
      <c r="P60" s="117"/>
      <c r="Q60" s="117"/>
      <c r="R60" s="117"/>
    </row>
    <row r="61" spans="2:18">
      <c r="B61" s="109"/>
      <c r="C61" s="109"/>
      <c r="D61" s="117"/>
      <c r="E61" s="117"/>
      <c r="F61" s="117"/>
      <c r="G61" s="117"/>
      <c r="H61" s="117"/>
      <c r="I61" s="117"/>
      <c r="J61" s="117"/>
      <c r="K61" s="117"/>
      <c r="L61" s="117"/>
      <c r="M61" s="117"/>
      <c r="N61" s="117"/>
      <c r="O61" s="117"/>
      <c r="P61" s="117"/>
      <c r="Q61" s="117"/>
      <c r="R61" s="117"/>
    </row>
    <row r="62" spans="2:18">
      <c r="B62" s="109"/>
      <c r="C62" s="109"/>
      <c r="D62" s="117"/>
      <c r="E62" s="117"/>
      <c r="F62" s="117"/>
      <c r="G62" s="117"/>
      <c r="H62" s="117"/>
      <c r="I62" s="117"/>
      <c r="J62" s="117"/>
      <c r="K62" s="117"/>
      <c r="L62" s="117"/>
      <c r="M62" s="117"/>
      <c r="N62" s="117"/>
      <c r="O62" s="117"/>
      <c r="P62" s="117"/>
      <c r="Q62" s="117"/>
      <c r="R62" s="117"/>
    </row>
    <row r="63" spans="2:18">
      <c r="B63" s="109"/>
      <c r="C63" s="109"/>
      <c r="D63" s="117"/>
      <c r="E63" s="117"/>
      <c r="F63" s="117"/>
      <c r="G63" s="117"/>
      <c r="H63" s="117"/>
      <c r="I63" s="117"/>
      <c r="J63" s="117"/>
      <c r="K63" s="117"/>
      <c r="L63" s="117"/>
      <c r="M63" s="117"/>
      <c r="N63" s="117"/>
      <c r="O63" s="117"/>
      <c r="P63" s="117"/>
      <c r="Q63" s="117"/>
      <c r="R63" s="117"/>
    </row>
    <row r="64" spans="2:18">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row r="77" spans="2:18">
      <c r="B77" s="109"/>
      <c r="C77" s="109"/>
      <c r="D77" s="117"/>
      <c r="E77" s="117"/>
      <c r="F77" s="117"/>
      <c r="G77" s="117"/>
      <c r="H77" s="117"/>
      <c r="I77" s="117"/>
      <c r="J77" s="117"/>
      <c r="K77" s="117"/>
      <c r="L77" s="117"/>
      <c r="M77" s="117"/>
      <c r="N77" s="117"/>
      <c r="O77" s="117"/>
      <c r="P77" s="117"/>
      <c r="Q77" s="117"/>
      <c r="R77" s="117"/>
    </row>
  </sheetData>
  <mergeCells count="8">
    <mergeCell ref="B51:R52"/>
    <mergeCell ref="B53:R54"/>
    <mergeCell ref="B2:N2"/>
    <mergeCell ref="B45:P45"/>
    <mergeCell ref="B47:R47"/>
    <mergeCell ref="B48:R48"/>
    <mergeCell ref="B49:R49"/>
    <mergeCell ref="B50:R50"/>
  </mergeCells>
  <conditionalFormatting sqref="B9:C43">
    <cfRule type="expression" dxfId="77" priority="2">
      <formula>MOD(ROW(),2)=0</formula>
    </cfRule>
  </conditionalFormatting>
  <conditionalFormatting sqref="D9:R43">
    <cfRule type="expression" dxfId="76" priority="1">
      <formula>MOD(ROW(),2)=0</formula>
    </cfRule>
  </conditionalFormatting>
  <pageMargins left="0.7" right="0.7" top="0.75" bottom="0.75" header="0.3" footer="0.3"/>
  <pageSetup scale="1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72F21-8B41-4120-BC62-187AE7ACFDC8}">
  <sheetPr>
    <tabColor rgb="FF92D050"/>
    <pageSetUpPr fitToPage="1"/>
  </sheetPr>
  <dimension ref="B1:AC76"/>
  <sheetViews>
    <sheetView showGridLines="0" zoomScale="85" zoomScaleNormal="85" workbookViewId="0">
      <pane xSplit="3" ySplit="4" topLeftCell="D15"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1.5" outlineLevelCol="1"/>
  <cols>
    <col min="1" max="1" width="6.7265625" style="101" customWidth="1"/>
    <col min="2" max="2" width="17.54296875" style="101" customWidth="1"/>
    <col min="3" max="3" width="20.54296875" style="101" hidden="1" customWidth="1" outlineLevel="1"/>
    <col min="4" max="4" width="9.26953125" style="102" customWidth="1" collapsed="1"/>
    <col min="5" max="18" width="9.26953125" style="102" customWidth="1"/>
    <col min="19" max="19" width="9.1796875" style="101"/>
    <col min="20" max="20" width="0" style="101" hidden="1" customWidth="1"/>
    <col min="21" max="16384" width="9.1796875" style="101"/>
  </cols>
  <sheetData>
    <row r="1" spans="2:22">
      <c r="V1" s="165"/>
    </row>
    <row r="2" spans="2:22" ht="13.9" customHeight="1">
      <c r="B2" s="453" t="str">
        <f>"Table A9. Emerging Market and Middle-Income Economies: General Government Overall Balance, "&amp;D4&amp;"–"&amp;RIGHT(R4,2)</f>
        <v>Table A9. Emerging Market and Middle-Income Economies: General Government Overall Balance, 2012–26</v>
      </c>
      <c r="C2" s="453"/>
      <c r="D2" s="453"/>
      <c r="E2" s="453"/>
      <c r="F2" s="453"/>
      <c r="G2" s="453"/>
      <c r="H2" s="453"/>
      <c r="I2" s="453"/>
      <c r="J2" s="453"/>
      <c r="K2" s="453"/>
      <c r="L2" s="453"/>
      <c r="M2" s="453"/>
      <c r="N2" s="453"/>
      <c r="O2" s="131"/>
      <c r="P2" s="131"/>
      <c r="Q2" s="131"/>
      <c r="R2" s="131"/>
      <c r="T2" s="135" t="s">
        <v>440</v>
      </c>
      <c r="V2" s="165"/>
    </row>
    <row r="3" spans="2:22" ht="15.5">
      <c r="B3" s="132" t="s">
        <v>152</v>
      </c>
      <c r="C3" s="105"/>
      <c r="D3" s="105"/>
      <c r="E3" s="105"/>
      <c r="F3" s="105"/>
      <c r="G3" s="105"/>
      <c r="H3" s="105"/>
      <c r="I3" s="105"/>
      <c r="J3" s="105"/>
      <c r="K3" s="105"/>
      <c r="L3" s="105"/>
      <c r="M3" s="105"/>
      <c r="N3" s="105"/>
      <c r="O3" s="105"/>
      <c r="P3" s="105"/>
      <c r="Q3" s="105"/>
      <c r="R3" s="105"/>
    </row>
    <row r="4" spans="2:22"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22" ht="14.15" customHeight="1">
      <c r="B5" s="111" t="s">
        <v>81</v>
      </c>
      <c r="C5" s="136" t="s">
        <v>150</v>
      </c>
      <c r="D5" s="113">
        <v>-0.9520053392585911</v>
      </c>
      <c r="E5" s="113">
        <v>-1.5796350054902994</v>
      </c>
      <c r="F5" s="113">
        <v>-2.4813985323597891</v>
      </c>
      <c r="G5" s="113">
        <v>-4.2990834151588784</v>
      </c>
      <c r="H5" s="113">
        <v>-4.7785022334381084</v>
      </c>
      <c r="I5" s="113">
        <v>-4.0774410066297202</v>
      </c>
      <c r="J5" s="113">
        <v>-3.7103436377096357</v>
      </c>
      <c r="K5" s="113">
        <v>-4.6764241001431737</v>
      </c>
      <c r="L5" s="113">
        <v>-9.5505429343772228</v>
      </c>
      <c r="M5" s="113">
        <v>-6.645435119177951</v>
      </c>
      <c r="N5" s="113">
        <v>-5.7937720242054986</v>
      </c>
      <c r="O5" s="113">
        <v>-5.1841932403261639</v>
      </c>
      <c r="P5" s="113">
        <v>-4.7940677358215442</v>
      </c>
      <c r="Q5" s="113">
        <v>-4.4211452653843768</v>
      </c>
      <c r="R5" s="113">
        <v>-4.1310505596425653</v>
      </c>
    </row>
    <row r="6" spans="2:22" ht="14.15" customHeight="1">
      <c r="B6" s="2" t="s">
        <v>44</v>
      </c>
      <c r="C6" s="136" t="s">
        <v>441</v>
      </c>
      <c r="D6" s="113">
        <v>-1.5713836045103944</v>
      </c>
      <c r="E6" s="113">
        <v>-1.7810922078210196</v>
      </c>
      <c r="F6" s="113">
        <v>-1.8555307022525322</v>
      </c>
      <c r="G6" s="113">
        <v>-3.2778642483046512</v>
      </c>
      <c r="H6" s="113">
        <v>-3.9617732053746284</v>
      </c>
      <c r="I6" s="113">
        <v>-3.9554938958372543</v>
      </c>
      <c r="J6" s="113">
        <v>-4.5167127855650984</v>
      </c>
      <c r="K6" s="113">
        <v>-5.9428609116409516</v>
      </c>
      <c r="L6" s="113">
        <v>-10.754023071637695</v>
      </c>
      <c r="M6" s="113">
        <v>-7.929117142027601</v>
      </c>
      <c r="N6" s="113">
        <v>-6.9825805087614974</v>
      </c>
      <c r="O6" s="113">
        <v>-6.2494351378699218</v>
      </c>
      <c r="P6" s="113">
        <v>-5.7339496010093063</v>
      </c>
      <c r="Q6" s="113">
        <v>-5.2009585139353947</v>
      </c>
      <c r="R6" s="113">
        <v>-4.7924013872057643</v>
      </c>
    </row>
    <row r="7" spans="2:22" ht="14.15" customHeight="1">
      <c r="B7" s="2" t="s">
        <v>47</v>
      </c>
      <c r="C7" s="136" t="s">
        <v>442</v>
      </c>
      <c r="D7" s="113">
        <v>-0.80490670461796976</v>
      </c>
      <c r="E7" s="113">
        <v>-1.5482222243665882</v>
      </c>
      <c r="F7" s="113">
        <v>-1.5329125871939544</v>
      </c>
      <c r="G7" s="113">
        <v>-2.6999270338622083</v>
      </c>
      <c r="H7" s="113">
        <v>-2.771134957392309</v>
      </c>
      <c r="I7" s="113">
        <v>-1.757902339773475</v>
      </c>
      <c r="J7" s="113">
        <v>0.30964743503958997</v>
      </c>
      <c r="K7" s="113">
        <v>-0.69901278660935473</v>
      </c>
      <c r="L7" s="113">
        <v>-5.5720568513887478</v>
      </c>
      <c r="M7" s="113">
        <v>-3.1799374475792352</v>
      </c>
      <c r="N7" s="113">
        <v>-2.3802920392021898</v>
      </c>
      <c r="O7" s="113">
        <v>-2.1234088516997471</v>
      </c>
      <c r="P7" s="113">
        <v>-2.1890045635757662</v>
      </c>
      <c r="Q7" s="113">
        <v>-2.3271119746816877</v>
      </c>
      <c r="R7" s="113">
        <v>-2.4825488724224667</v>
      </c>
    </row>
    <row r="8" spans="2:22" ht="14.15" customHeight="1">
      <c r="B8" s="2" t="s">
        <v>50</v>
      </c>
      <c r="C8" s="136" t="s">
        <v>443</v>
      </c>
      <c r="D8" s="113">
        <v>-2.8307664255207543</v>
      </c>
      <c r="E8" s="113">
        <v>-3.1424018437201777</v>
      </c>
      <c r="F8" s="113">
        <v>-4.9388018195383268</v>
      </c>
      <c r="G8" s="113">
        <v>-6.5597714669855751</v>
      </c>
      <c r="H8" s="113">
        <v>-5.9724122864537295</v>
      </c>
      <c r="I8" s="113">
        <v>-5.420148187149695</v>
      </c>
      <c r="J8" s="113">
        <v>-5.0488660521349011</v>
      </c>
      <c r="K8" s="113">
        <v>-4.088801564626543</v>
      </c>
      <c r="L8" s="113">
        <v>-8.7877892933965338</v>
      </c>
      <c r="M8" s="113">
        <v>-5.7159462532037368</v>
      </c>
      <c r="N8" s="113">
        <v>-4.9267723485340298</v>
      </c>
      <c r="O8" s="113">
        <v>-4.1643671203441635</v>
      </c>
      <c r="P8" s="113">
        <v>-3.5021903456389376</v>
      </c>
      <c r="Q8" s="113">
        <v>-3.1332267011369295</v>
      </c>
      <c r="R8" s="113">
        <v>-2.8895838897454045</v>
      </c>
    </row>
    <row r="9" spans="2:22" ht="14.15" customHeight="1">
      <c r="B9" s="2" t="s">
        <v>379</v>
      </c>
      <c r="C9" s="136" t="s">
        <v>548</v>
      </c>
      <c r="D9" s="113">
        <v>5.8428797025785917</v>
      </c>
      <c r="E9" s="113">
        <v>3.0891605642339171</v>
      </c>
      <c r="F9" s="113">
        <v>-1.6972182763522627</v>
      </c>
      <c r="G9" s="113">
        <v>-7.7512209748539238</v>
      </c>
      <c r="H9" s="113">
        <v>-10.071394965018689</v>
      </c>
      <c r="I9" s="113">
        <v>-5.2589618104361788</v>
      </c>
      <c r="J9" s="113">
        <v>-1.7890569547841249</v>
      </c>
      <c r="K9" s="113">
        <v>-2.8613894628908469</v>
      </c>
      <c r="L9" s="113">
        <v>-8.2011024600594116</v>
      </c>
      <c r="M9" s="113">
        <v>-4.2946619331594293</v>
      </c>
      <c r="N9" s="113">
        <v>-3.723821352228899</v>
      </c>
      <c r="O9" s="113">
        <v>-3.6700894214891031</v>
      </c>
      <c r="P9" s="113">
        <v>-3.7477165338024632</v>
      </c>
      <c r="Q9" s="113">
        <v>-3.664338492934943</v>
      </c>
      <c r="R9" s="113">
        <v>-3.4497213759989016</v>
      </c>
    </row>
    <row r="10" spans="2:22" ht="14.15" customHeight="1">
      <c r="B10" s="138" t="s">
        <v>119</v>
      </c>
      <c r="C10" s="136" t="s">
        <v>155</v>
      </c>
      <c r="D10" s="113">
        <v>-1.2137359025487024</v>
      </c>
      <c r="E10" s="113">
        <v>-1.8206491191631826</v>
      </c>
      <c r="F10" s="113">
        <v>-2.5781920953635904</v>
      </c>
      <c r="G10" s="113">
        <v>-4.4458903028815948</v>
      </c>
      <c r="H10" s="113">
        <v>-4.8610357243972251</v>
      </c>
      <c r="I10" s="113">
        <v>-4.2886529318956885</v>
      </c>
      <c r="J10" s="113">
        <v>-4.2979311976783965</v>
      </c>
      <c r="K10" s="113">
        <v>-5.3587646541794856</v>
      </c>
      <c r="L10" s="113">
        <v>-10.320003900039165</v>
      </c>
      <c r="M10" s="113">
        <v>-7.0120685281138044</v>
      </c>
      <c r="N10" s="113">
        <v>-6.3338876064111949</v>
      </c>
      <c r="O10" s="113">
        <v>-5.6797143296817234</v>
      </c>
      <c r="P10" s="113">
        <v>-5.2164784985352926</v>
      </c>
      <c r="Q10" s="113">
        <v>-4.7808704478910471</v>
      </c>
      <c r="R10" s="113">
        <v>-4.446778431192083</v>
      </c>
    </row>
    <row r="11" spans="2:22" ht="15" customHeight="1">
      <c r="B11" s="109" t="s">
        <v>38</v>
      </c>
      <c r="C11" s="109" t="s">
        <v>38</v>
      </c>
      <c r="D11" s="110">
        <v>-4.434618991215082</v>
      </c>
      <c r="E11" s="110">
        <v>-0.39996035536013547</v>
      </c>
      <c r="F11" s="110">
        <v>-7.3000766167883633</v>
      </c>
      <c r="G11" s="110">
        <v>-15.267414226534262</v>
      </c>
      <c r="H11" s="110">
        <v>-13.05147134390737</v>
      </c>
      <c r="I11" s="110">
        <v>-6.5412794948135744</v>
      </c>
      <c r="J11" s="110">
        <v>-4.4258543048948038</v>
      </c>
      <c r="K11" s="110">
        <v>-5.5793611446142384</v>
      </c>
      <c r="L11" s="110">
        <v>-6.2482226104639089</v>
      </c>
      <c r="M11" s="110">
        <v>-9.246434483594852</v>
      </c>
      <c r="N11" s="110">
        <v>-6.5193556846814049</v>
      </c>
      <c r="O11" s="110">
        <v>-6.0425921284441655</v>
      </c>
      <c r="P11" s="110">
        <v>-5.8636949130493639</v>
      </c>
      <c r="Q11" s="110">
        <v>-6.0430733106035843</v>
      </c>
      <c r="R11" s="110">
        <v>-6.1386783812808057</v>
      </c>
    </row>
    <row r="12" spans="2:22" ht="13.5" customHeight="1">
      <c r="B12" s="109" t="s">
        <v>117</v>
      </c>
      <c r="C12" s="109" t="s">
        <v>117</v>
      </c>
      <c r="D12" s="110">
        <v>4.1311980719001777</v>
      </c>
      <c r="E12" s="110">
        <v>-0.30378888122964293</v>
      </c>
      <c r="F12" s="110">
        <v>-5.7203498475001036</v>
      </c>
      <c r="G12" s="110">
        <v>-2.9172408297489238</v>
      </c>
      <c r="H12" s="110">
        <v>-4.5202038391888575</v>
      </c>
      <c r="I12" s="110">
        <v>-6.5863172401537771</v>
      </c>
      <c r="J12" s="110">
        <v>2.2869378012920083</v>
      </c>
      <c r="K12" s="110">
        <v>0.77583496463204371</v>
      </c>
      <c r="L12" s="110">
        <v>-1.890301215670219</v>
      </c>
      <c r="M12" s="110">
        <v>3.2223184070987081</v>
      </c>
      <c r="N12" s="110">
        <v>2.8182464437634116</v>
      </c>
      <c r="O12" s="110">
        <v>2.8852876386722395</v>
      </c>
      <c r="P12" s="110">
        <v>2.9269603636992003</v>
      </c>
      <c r="Q12" s="110">
        <v>2.8766705779755113</v>
      </c>
      <c r="R12" s="110">
        <v>2.8745370428742616</v>
      </c>
    </row>
    <row r="13" spans="2:22" ht="13.5" customHeight="1">
      <c r="B13" s="109" t="s">
        <v>61</v>
      </c>
      <c r="C13" s="109" t="s">
        <v>61</v>
      </c>
      <c r="D13" s="110">
        <v>-3.0180556001432302</v>
      </c>
      <c r="E13" s="110">
        <v>-3.2538284272855122</v>
      </c>
      <c r="F13" s="110">
        <v>-4.2524290852902995</v>
      </c>
      <c r="G13" s="110">
        <v>-6.0005580309005744</v>
      </c>
      <c r="H13" s="110">
        <v>-6.654668982575215</v>
      </c>
      <c r="I13" s="110">
        <v>-6.6933411315783298</v>
      </c>
      <c r="J13" s="110">
        <v>-5.4411452578468573</v>
      </c>
      <c r="K13" s="110">
        <v>-4.3949657806730302</v>
      </c>
      <c r="L13" s="110">
        <v>-8.625532293995704</v>
      </c>
      <c r="M13" s="110" t="s">
        <v>41</v>
      </c>
      <c r="N13" s="110" t="s">
        <v>41</v>
      </c>
      <c r="O13" s="304" t="s">
        <v>41</v>
      </c>
      <c r="P13" s="304" t="s">
        <v>41</v>
      </c>
      <c r="Q13" s="304" t="s">
        <v>41</v>
      </c>
      <c r="R13" s="304" t="s">
        <v>41</v>
      </c>
    </row>
    <row r="14" spans="2:22" ht="13.5" customHeight="1">
      <c r="B14" s="109" t="s">
        <v>118</v>
      </c>
      <c r="C14" s="109" t="s">
        <v>118</v>
      </c>
      <c r="D14" s="110">
        <v>0.35982481079192929</v>
      </c>
      <c r="E14" s="110">
        <v>-0.98195904059559824</v>
      </c>
      <c r="F14" s="110">
        <v>9.211040549262875E-2</v>
      </c>
      <c r="G14" s="110">
        <v>-2.9636391289039556</v>
      </c>
      <c r="H14" s="110">
        <v>-1.6590826831500034</v>
      </c>
      <c r="I14" s="110">
        <v>-0.33652454450950359</v>
      </c>
      <c r="J14" s="110">
        <v>1.8047983766729336</v>
      </c>
      <c r="K14" s="110">
        <v>0.90955169427908866</v>
      </c>
      <c r="L14" s="110">
        <v>-2.9233530657165696</v>
      </c>
      <c r="M14" s="110">
        <v>-3.8760234463127179</v>
      </c>
      <c r="N14" s="110">
        <v>-2.3642580696225979</v>
      </c>
      <c r="O14" s="110">
        <v>4.7099153740701262E-2</v>
      </c>
      <c r="P14" s="110">
        <v>0.57326395802164221</v>
      </c>
      <c r="Q14" s="110">
        <v>0.65972982260470892</v>
      </c>
      <c r="R14" s="110">
        <v>0.69637373086657106</v>
      </c>
    </row>
    <row r="15" spans="2:22" ht="13.5" customHeight="1">
      <c r="B15" s="109" t="s">
        <v>51</v>
      </c>
      <c r="C15" s="109" t="s">
        <v>51</v>
      </c>
      <c r="D15" s="110">
        <v>-2.5195767805031228</v>
      </c>
      <c r="E15" s="110">
        <v>-2.9550042751220591</v>
      </c>
      <c r="F15" s="110">
        <v>-6.0210616666942958</v>
      </c>
      <c r="G15" s="110">
        <v>-10.252956240946476</v>
      </c>
      <c r="H15" s="110">
        <v>-8.9908410321627752</v>
      </c>
      <c r="I15" s="110">
        <v>-7.8575123650354639</v>
      </c>
      <c r="J15" s="110">
        <v>-7.1034186597073097</v>
      </c>
      <c r="K15" s="110">
        <v>-5.881325800714543</v>
      </c>
      <c r="L15" s="110">
        <v>-13.368296640429641</v>
      </c>
      <c r="M15" s="110">
        <v>-6.1589828675904474</v>
      </c>
      <c r="N15" s="110">
        <v>-7.4089194118210537</v>
      </c>
      <c r="O15" s="110">
        <v>-6.3958555390919729</v>
      </c>
      <c r="P15" s="110">
        <v>-5.4276218530517495</v>
      </c>
      <c r="Q15" s="110">
        <v>-4.8304128926034435</v>
      </c>
      <c r="R15" s="110">
        <v>-4.4302684958421494</v>
      </c>
    </row>
    <row r="16" spans="2:22" ht="13.5" customHeight="1">
      <c r="B16" s="109" t="s">
        <v>312</v>
      </c>
      <c r="C16" s="109" t="s">
        <v>312</v>
      </c>
      <c r="D16" s="110">
        <v>-0.4363006597582566</v>
      </c>
      <c r="E16" s="110">
        <v>-1.7579325592000996</v>
      </c>
      <c r="F16" s="110">
        <v>-3.6632900113954898</v>
      </c>
      <c r="G16" s="110">
        <v>-2.7810750079119448</v>
      </c>
      <c r="H16" s="110">
        <v>1.5432273949946085</v>
      </c>
      <c r="I16" s="110">
        <v>0.82616148723484351</v>
      </c>
      <c r="J16" s="110">
        <v>0.12314618583736196</v>
      </c>
      <c r="K16" s="110">
        <v>-0.9621947771708389</v>
      </c>
      <c r="L16" s="110">
        <v>-2.9776181965975534</v>
      </c>
      <c r="M16" s="110">
        <v>-3.6769357422307087</v>
      </c>
      <c r="N16" s="110">
        <v>-2.9552531799527273</v>
      </c>
      <c r="O16" s="110">
        <v>-1.5098582035360226</v>
      </c>
      <c r="P16" s="110">
        <v>-0.60164555976909651</v>
      </c>
      <c r="Q16" s="110">
        <v>-0.26462562302000081</v>
      </c>
      <c r="R16" s="110">
        <v>-1.0739396124395156E-2</v>
      </c>
    </row>
    <row r="17" spans="2:18" ht="13.5" customHeight="1">
      <c r="B17" s="109" t="s">
        <v>62</v>
      </c>
      <c r="C17" s="109" t="s">
        <v>62</v>
      </c>
      <c r="D17" s="110">
        <v>0.68270946154637724</v>
      </c>
      <c r="E17" s="110">
        <v>-0.46836625082986677</v>
      </c>
      <c r="F17" s="110">
        <v>-1.4901724332326489</v>
      </c>
      <c r="G17" s="110">
        <v>-2.0767355354760615</v>
      </c>
      <c r="H17" s="110">
        <v>-2.6497028279718746</v>
      </c>
      <c r="I17" s="110">
        <v>-2.6221088461176487</v>
      </c>
      <c r="J17" s="110">
        <v>-1.4718961130399639</v>
      </c>
      <c r="K17" s="110">
        <v>-2.7178218180155853</v>
      </c>
      <c r="L17" s="110">
        <v>-7.1423878389190634</v>
      </c>
      <c r="M17" s="110">
        <v>-7.8948727644548269</v>
      </c>
      <c r="N17" s="110">
        <v>-1.6343066987865609</v>
      </c>
      <c r="O17" s="110">
        <v>-1.0102102422039909</v>
      </c>
      <c r="P17" s="110">
        <v>-0.226656327191819</v>
      </c>
      <c r="Q17" s="110">
        <v>0.64251937099226608</v>
      </c>
      <c r="R17" s="110">
        <v>0.60272889124240026</v>
      </c>
    </row>
    <row r="18" spans="2:18" ht="13.5" customHeight="1">
      <c r="B18" s="109" t="s">
        <v>45</v>
      </c>
      <c r="C18" s="109" t="s">
        <v>45</v>
      </c>
      <c r="D18" s="110">
        <v>-0.30171513868628419</v>
      </c>
      <c r="E18" s="110">
        <v>-0.83615536880387931</v>
      </c>
      <c r="F18" s="110">
        <v>-0.88528750753485119</v>
      </c>
      <c r="G18" s="110">
        <v>-2.7920979271203326</v>
      </c>
      <c r="H18" s="110">
        <v>-3.7030056009002728</v>
      </c>
      <c r="I18" s="110">
        <v>-3.8354199123738266</v>
      </c>
      <c r="J18" s="110">
        <v>-4.6548982746783727</v>
      </c>
      <c r="K18" s="110">
        <v>-6.3389833275250149</v>
      </c>
      <c r="L18" s="110">
        <v>-11.180332787285048</v>
      </c>
      <c r="M18" s="110">
        <v>-7.539408895798223</v>
      </c>
      <c r="N18" s="110">
        <v>-6.8319565556690165</v>
      </c>
      <c r="O18" s="110">
        <v>-6.1819213597990359</v>
      </c>
      <c r="P18" s="110">
        <v>-5.6113463686728497</v>
      </c>
      <c r="Q18" s="110">
        <v>-4.9784863315804406</v>
      </c>
      <c r="R18" s="110">
        <v>-4.5112097832061337</v>
      </c>
    </row>
    <row r="19" spans="2:18" ht="13.5" customHeight="1">
      <c r="B19" s="109" t="s">
        <v>63</v>
      </c>
      <c r="C19" s="109" t="s">
        <v>63</v>
      </c>
      <c r="D19" s="110">
        <v>0.15478365004538586</v>
      </c>
      <c r="E19" s="110">
        <v>-1.0207444988617713</v>
      </c>
      <c r="F19" s="110">
        <v>-1.7440770290073575</v>
      </c>
      <c r="G19" s="110">
        <v>-3.520218350074003</v>
      </c>
      <c r="H19" s="110">
        <v>-2.2739569959648382</v>
      </c>
      <c r="I19" s="110">
        <v>-2.4955158231043422</v>
      </c>
      <c r="J19" s="110">
        <v>-4.6676520377459401</v>
      </c>
      <c r="K19" s="110">
        <v>-3.4783288530733119</v>
      </c>
      <c r="L19" s="110">
        <v>-6.9456892403073818</v>
      </c>
      <c r="M19" s="110">
        <v>-8.4375460856837172</v>
      </c>
      <c r="N19" s="110">
        <v>-6.4069892986470904</v>
      </c>
      <c r="O19" s="110">
        <v>-4.3149685856605853</v>
      </c>
      <c r="P19" s="110">
        <v>-2.7575993973077284</v>
      </c>
      <c r="Q19" s="110">
        <v>-2.370911145341617</v>
      </c>
      <c r="R19" s="110">
        <v>-1.8215845213415862</v>
      </c>
    </row>
    <row r="20" spans="2:18" ht="13.5" customHeight="1">
      <c r="B20" s="109" t="s">
        <v>64</v>
      </c>
      <c r="C20" s="109" t="s">
        <v>64</v>
      </c>
      <c r="D20" s="110">
        <v>-5.3453468876032808</v>
      </c>
      <c r="E20" s="110">
        <v>-5.2981875905526987</v>
      </c>
      <c r="F20" s="110">
        <v>-5.2555949596317815</v>
      </c>
      <c r="G20" s="110">
        <v>-3.1988565102955295</v>
      </c>
      <c r="H20" s="110">
        <v>-0.81754219117935978</v>
      </c>
      <c r="I20" s="110">
        <v>0.82582710835453488</v>
      </c>
      <c r="J20" s="110">
        <v>0.23139445359845789</v>
      </c>
      <c r="K20" s="110">
        <v>0.30111899533944808</v>
      </c>
      <c r="L20" s="110">
        <v>-7.415987419190559</v>
      </c>
      <c r="M20" s="110">
        <v>-4.1060961254947488</v>
      </c>
      <c r="N20" s="110">
        <v>-2.6797787316807842</v>
      </c>
      <c r="O20" s="110">
        <v>-1.6814527653538525</v>
      </c>
      <c r="P20" s="110">
        <v>-0.95299874082606062</v>
      </c>
      <c r="Q20" s="110">
        <v>-0.29392255577027637</v>
      </c>
      <c r="R20" s="110">
        <v>-0.17849098896550944</v>
      </c>
    </row>
    <row r="21" spans="2:18" ht="13.5" customHeight="1">
      <c r="B21" s="109" t="s">
        <v>65</v>
      </c>
      <c r="C21" s="109" t="s">
        <v>65</v>
      </c>
      <c r="D21" s="110">
        <v>-6.5603389779954693</v>
      </c>
      <c r="E21" s="110">
        <v>-3.472395610739377</v>
      </c>
      <c r="F21" s="110">
        <v>-2.7527326199288238</v>
      </c>
      <c r="G21" s="110">
        <v>-3.2990253391541345E-2</v>
      </c>
      <c r="H21" s="110">
        <v>-3.1032312632484369</v>
      </c>
      <c r="I21" s="110">
        <v>-3.0875165647140053</v>
      </c>
      <c r="J21" s="110">
        <v>-2.1603910217782643</v>
      </c>
      <c r="K21" s="110">
        <v>-2.1951436374617885</v>
      </c>
      <c r="L21" s="110">
        <v>-7.9050629143446098</v>
      </c>
      <c r="M21" s="110">
        <v>-4.5194215978702674</v>
      </c>
      <c r="N21" s="110">
        <v>-2.3634068541274846</v>
      </c>
      <c r="O21" s="110">
        <v>-2.4599697686809816</v>
      </c>
      <c r="P21" s="110">
        <v>-2.4907188718638684</v>
      </c>
      <c r="Q21" s="110">
        <v>-2.4526104378679698</v>
      </c>
      <c r="R21" s="110">
        <v>-2.4740064445013377</v>
      </c>
    </row>
    <row r="22" spans="2:18" ht="13.5" customHeight="1">
      <c r="B22" s="109" t="s">
        <v>1240</v>
      </c>
      <c r="C22" s="109" t="s">
        <v>66</v>
      </c>
      <c r="D22" s="110">
        <v>-0.93717539197507604</v>
      </c>
      <c r="E22" s="110">
        <v>-4.5700967663170147</v>
      </c>
      <c r="F22" s="110">
        <v>-5.2239957936211212</v>
      </c>
      <c r="G22" s="110">
        <v>-6.1194154707693214</v>
      </c>
      <c r="H22" s="110">
        <v>-8.2315224641735831</v>
      </c>
      <c r="I22" s="110">
        <v>-4.461325136758159</v>
      </c>
      <c r="J22" s="110">
        <v>-2.0545382965335688</v>
      </c>
      <c r="K22" s="110">
        <v>-2.7426140282096969</v>
      </c>
      <c r="L22" s="110">
        <v>-6.1413490739025143</v>
      </c>
      <c r="M22" s="110">
        <v>-2.3181509248792187</v>
      </c>
      <c r="N22" s="110">
        <v>7.6972112251220012E-2</v>
      </c>
      <c r="O22" s="110">
        <v>1.203562704965534</v>
      </c>
      <c r="P22" s="110">
        <v>1.4264772393565555</v>
      </c>
      <c r="Q22" s="110">
        <v>1.3788823980192562</v>
      </c>
      <c r="R22" s="110">
        <v>1.043524525436879</v>
      </c>
    </row>
    <row r="23" spans="2:18" ht="13.15" customHeight="1">
      <c r="B23" s="109" t="s">
        <v>1241</v>
      </c>
      <c r="C23" s="109" t="s">
        <v>144</v>
      </c>
      <c r="D23" s="110">
        <v>-10.004951334567386</v>
      </c>
      <c r="E23" s="110">
        <v>-12.926822188776606</v>
      </c>
      <c r="F23" s="110">
        <v>-11.286484357721079</v>
      </c>
      <c r="G23" s="110">
        <v>-10.93400722944523</v>
      </c>
      <c r="H23" s="110">
        <v>-12.468812283162324</v>
      </c>
      <c r="I23" s="110">
        <v>-10.428677233429395</v>
      </c>
      <c r="J23" s="110">
        <v>-9.4374836616036415</v>
      </c>
      <c r="K23" s="110">
        <v>-7.9862234832115142</v>
      </c>
      <c r="L23" s="110">
        <v>-7.8649910141206671</v>
      </c>
      <c r="M23" s="110">
        <v>-7.3253763939064616</v>
      </c>
      <c r="N23" s="110">
        <v>-6.3281224143487691</v>
      </c>
      <c r="O23" s="110">
        <v>-5.5400634226016363</v>
      </c>
      <c r="P23" s="110">
        <v>-5.1570009520884117</v>
      </c>
      <c r="Q23" s="110">
        <v>-4.8913411466317429</v>
      </c>
      <c r="R23" s="110">
        <v>-4.387996783182297</v>
      </c>
    </row>
    <row r="24" spans="2:18" ht="13.9" customHeight="1">
      <c r="B24" s="109" t="s">
        <v>68</v>
      </c>
      <c r="C24" s="109" t="s">
        <v>68</v>
      </c>
      <c r="D24" s="110">
        <v>-2.3304923138950158</v>
      </c>
      <c r="E24" s="110">
        <v>-2.6027122979427499</v>
      </c>
      <c r="F24" s="110">
        <v>-2.7801404674576013</v>
      </c>
      <c r="G24" s="110">
        <v>-2.0055951938997119</v>
      </c>
      <c r="H24" s="110">
        <v>-1.7987614498065438</v>
      </c>
      <c r="I24" s="110">
        <v>-2.4313113810339804</v>
      </c>
      <c r="J24" s="110">
        <v>-2.0963242209838522</v>
      </c>
      <c r="K24" s="110">
        <v>-2.0786694639766141</v>
      </c>
      <c r="L24" s="110">
        <v>-8.1050265673945106</v>
      </c>
      <c r="M24" s="110">
        <v>-6.5996353408405639</v>
      </c>
      <c r="N24" s="110">
        <v>-5.9358585594434041</v>
      </c>
      <c r="O24" s="110">
        <v>-2.9628812101048383</v>
      </c>
      <c r="P24" s="110">
        <v>-2.2799797947077529</v>
      </c>
      <c r="Q24" s="110">
        <v>-1.42656440636038</v>
      </c>
      <c r="R24" s="110">
        <v>-0.58532502038569667</v>
      </c>
    </row>
    <row r="25" spans="2:18" ht="13.5" customHeight="1">
      <c r="B25" s="109" t="s">
        <v>46</v>
      </c>
      <c r="C25" s="109" t="s">
        <v>46</v>
      </c>
      <c r="D25" s="110">
        <v>-7.5495596846744926</v>
      </c>
      <c r="E25" s="110">
        <v>-6.9996181962554926</v>
      </c>
      <c r="F25" s="110">
        <v>-7.0710685629405283</v>
      </c>
      <c r="G25" s="110">
        <v>-7.2050842042511292</v>
      </c>
      <c r="H25" s="110">
        <v>-7.1200097144993366</v>
      </c>
      <c r="I25" s="110">
        <v>-6.2272356940065681</v>
      </c>
      <c r="J25" s="110">
        <v>-6.3801060707594015</v>
      </c>
      <c r="K25" s="110">
        <v>-7.3912670341672966</v>
      </c>
      <c r="L25" s="110">
        <v>-12.780192819051772</v>
      </c>
      <c r="M25" s="110">
        <v>-11.268618710268385</v>
      </c>
      <c r="N25" s="110">
        <v>-9.7047200825669524</v>
      </c>
      <c r="O25" s="110">
        <v>-8.8078701284090748</v>
      </c>
      <c r="P25" s="110">
        <v>-8.3351477705967572</v>
      </c>
      <c r="Q25" s="110">
        <v>-8.0738194657912423</v>
      </c>
      <c r="R25" s="110">
        <v>-7.8050244970816847</v>
      </c>
    </row>
    <row r="26" spans="2:18" ht="13.5" customHeight="1">
      <c r="B26" s="109" t="s">
        <v>69</v>
      </c>
      <c r="C26" s="109" t="s">
        <v>69</v>
      </c>
      <c r="D26" s="110">
        <v>-1.5864588113557052</v>
      </c>
      <c r="E26" s="110">
        <v>-2.2167712904023764</v>
      </c>
      <c r="F26" s="110">
        <v>-2.1456674734838632</v>
      </c>
      <c r="G26" s="110">
        <v>-2.6035057969430659</v>
      </c>
      <c r="H26" s="110">
        <v>-2.4862739178830595</v>
      </c>
      <c r="I26" s="110">
        <v>-2.5090608778006622</v>
      </c>
      <c r="J26" s="110">
        <v>-1.7501467104115735</v>
      </c>
      <c r="K26" s="110">
        <v>-2.2292310807023363</v>
      </c>
      <c r="L26" s="110">
        <v>-5.8669476090030415</v>
      </c>
      <c r="M26" s="110">
        <v>-6.1156948037416861</v>
      </c>
      <c r="N26" s="110">
        <v>-4.8333025680772534</v>
      </c>
      <c r="O26" s="110">
        <v>-2.8302905498042064</v>
      </c>
      <c r="P26" s="110">
        <v>-2.7605415746389106</v>
      </c>
      <c r="Q26" s="110">
        <v>-2.6619903476891533</v>
      </c>
      <c r="R26" s="110">
        <v>-2.4701292969413107</v>
      </c>
    </row>
    <row r="27" spans="2:18" ht="13.5" customHeight="1">
      <c r="B27" s="109" t="s">
        <v>97</v>
      </c>
      <c r="C27" s="109" t="s">
        <v>97</v>
      </c>
      <c r="D27" s="110">
        <v>-0.62035597202634141</v>
      </c>
      <c r="E27" s="110">
        <v>-0.88940704554653538</v>
      </c>
      <c r="F27" s="110">
        <v>-1.1140910603802638</v>
      </c>
      <c r="G27" s="110">
        <v>-1.5905768747923439</v>
      </c>
      <c r="H27" s="110">
        <v>-1.9426996392209084</v>
      </c>
      <c r="I27" s="110">
        <v>-1.7632101203917629</v>
      </c>
      <c r="J27" s="110">
        <v>-1.8538220831787455</v>
      </c>
      <c r="K27" s="110">
        <v>-5.0793503068562504</v>
      </c>
      <c r="L27" s="110">
        <v>-5.7196600514896438</v>
      </c>
      <c r="M27" s="110">
        <v>-6.4510245266847868</v>
      </c>
      <c r="N27" s="110">
        <v>-7.2659493574838061</v>
      </c>
      <c r="O27" s="110">
        <v>-7.9623135904481117</v>
      </c>
      <c r="P27" s="110">
        <v>-8.5947812043258534</v>
      </c>
      <c r="Q27" s="110">
        <v>-9.1048333737131859</v>
      </c>
      <c r="R27" s="110">
        <v>-9.7202621104390019</v>
      </c>
    </row>
    <row r="28" spans="2:18" ht="13.5" customHeight="1">
      <c r="B28" s="109" t="s">
        <v>36</v>
      </c>
      <c r="C28" s="109" t="s">
        <v>36</v>
      </c>
      <c r="D28" s="110">
        <v>4.4308811565826955</v>
      </c>
      <c r="E28" s="110">
        <v>4.9456928658943857</v>
      </c>
      <c r="F28" s="110">
        <v>2.4818480674930039</v>
      </c>
      <c r="G28" s="110">
        <v>-6.259289827158117</v>
      </c>
      <c r="H28" s="110">
        <v>-4.5032169200206953</v>
      </c>
      <c r="I28" s="110">
        <v>-4.2655085637955645</v>
      </c>
      <c r="J28" s="110">
        <v>2.5795642089630553</v>
      </c>
      <c r="K28" s="110">
        <v>-0.56954266915000806</v>
      </c>
      <c r="L28" s="110">
        <v>-7.030442993265555</v>
      </c>
      <c r="M28" s="110">
        <v>-2.9745329301628631</v>
      </c>
      <c r="N28" s="110">
        <v>-1.4646977593821382</v>
      </c>
      <c r="O28" s="110">
        <v>-0.7687494872226911</v>
      </c>
      <c r="P28" s="110">
        <v>-0.78775242200674234</v>
      </c>
      <c r="Q28" s="110">
        <v>-0.90326245070319988</v>
      </c>
      <c r="R28" s="110">
        <v>-1.0980904952581725</v>
      </c>
    </row>
    <row r="29" spans="2:18" ht="13.5" customHeight="1">
      <c r="B29" s="109" t="s">
        <v>35</v>
      </c>
      <c r="C29" s="109" t="s">
        <v>35</v>
      </c>
      <c r="D29" s="110">
        <v>32.427600181299084</v>
      </c>
      <c r="E29" s="110">
        <v>34.113779766943992</v>
      </c>
      <c r="F29" s="110">
        <v>22.364000288123606</v>
      </c>
      <c r="G29" s="110">
        <v>5.5934119585006608</v>
      </c>
      <c r="H29" s="110">
        <v>0.30203310260877869</v>
      </c>
      <c r="I29" s="110">
        <v>6.2664849664481466</v>
      </c>
      <c r="J29" s="110">
        <v>9.1934100483951298</v>
      </c>
      <c r="K29" s="110">
        <v>4.9725763317432481</v>
      </c>
      <c r="L29" s="110">
        <v>-8.3421674400043866</v>
      </c>
      <c r="M29" s="110">
        <v>-1.4700013210946679</v>
      </c>
      <c r="N29" s="110">
        <v>0.98895343807135472</v>
      </c>
      <c r="O29" s="110">
        <v>-0.49520088516683686</v>
      </c>
      <c r="P29" s="110">
        <v>-1.593665594429345</v>
      </c>
      <c r="Q29" s="110">
        <v>-1.8662386576471215</v>
      </c>
      <c r="R29" s="110">
        <v>-1.1535716906469002</v>
      </c>
    </row>
    <row r="30" spans="2:18" ht="13.5" customHeight="1">
      <c r="B30" s="109" t="s">
        <v>348</v>
      </c>
      <c r="C30" s="109" t="s">
        <v>348</v>
      </c>
      <c r="D30" s="110">
        <v>-8.4307850054229956</v>
      </c>
      <c r="E30" s="110">
        <v>-8.8176046693817529</v>
      </c>
      <c r="F30" s="110">
        <v>-6.2119558964181856</v>
      </c>
      <c r="G30" s="110">
        <v>-7.4634973633304185</v>
      </c>
      <c r="H30" s="110">
        <v>-8.8422465760497762</v>
      </c>
      <c r="I30" s="110">
        <v>-8.6058691081891343</v>
      </c>
      <c r="J30" s="110">
        <v>-11.222983595146948</v>
      </c>
      <c r="K30" s="110">
        <v>-10.295283392786365</v>
      </c>
      <c r="L30" s="110">
        <v>-3.2266620290235917</v>
      </c>
      <c r="M30" s="110" t="s">
        <v>41</v>
      </c>
      <c r="N30" s="305" t="s">
        <v>41</v>
      </c>
      <c r="O30" s="305" t="s">
        <v>41</v>
      </c>
      <c r="P30" s="305" t="s">
        <v>41</v>
      </c>
      <c r="Q30" s="305" t="s">
        <v>41</v>
      </c>
      <c r="R30" s="305" t="s">
        <v>41</v>
      </c>
    </row>
    <row r="31" spans="2:18" ht="13.5" customHeight="1">
      <c r="B31" s="109" t="s">
        <v>1242</v>
      </c>
      <c r="C31" s="109" t="s">
        <v>70</v>
      </c>
      <c r="D31" s="110">
        <v>-3.1028772424590052</v>
      </c>
      <c r="E31" s="110">
        <v>-3.4782278321725708</v>
      </c>
      <c r="F31" s="110">
        <v>-2.6284374697253527</v>
      </c>
      <c r="G31" s="110">
        <v>-2.5458843662969515</v>
      </c>
      <c r="H31" s="110">
        <v>-2.6028737562113036</v>
      </c>
      <c r="I31" s="110">
        <v>-2.4117562951905933</v>
      </c>
      <c r="J31" s="110">
        <v>-2.6445993376602499</v>
      </c>
      <c r="K31" s="110">
        <v>-2.221400582755932</v>
      </c>
      <c r="L31" s="110">
        <v>-5.1825602461553508</v>
      </c>
      <c r="M31" s="110">
        <v>-5.8940888064766677</v>
      </c>
      <c r="N31" s="110">
        <v>-4.1035478027944157</v>
      </c>
      <c r="O31" s="110">
        <v>-4.1070022586138499</v>
      </c>
      <c r="P31" s="110">
        <v>-4.0419184736639817</v>
      </c>
      <c r="Q31" s="110">
        <v>-3.9627129697939032</v>
      </c>
      <c r="R31" s="110">
        <v>-3.9520680045516716</v>
      </c>
    </row>
    <row r="32" spans="2:18" ht="13.5" customHeight="1">
      <c r="B32" s="109" t="s">
        <v>52</v>
      </c>
      <c r="C32" s="109" t="s">
        <v>52</v>
      </c>
      <c r="D32" s="110">
        <v>-3.7263294107940124</v>
      </c>
      <c r="E32" s="110">
        <v>-3.7070507923675597</v>
      </c>
      <c r="F32" s="110">
        <v>-4.5346396524589467</v>
      </c>
      <c r="G32" s="110">
        <v>-3.9951950701275809</v>
      </c>
      <c r="H32" s="110">
        <v>-2.7652964494684573</v>
      </c>
      <c r="I32" s="110">
        <v>-1.0624301019614142</v>
      </c>
      <c r="J32" s="110">
        <v>-2.1978848218253537</v>
      </c>
      <c r="K32" s="110">
        <v>-2.3278794738733635</v>
      </c>
      <c r="L32" s="110">
        <v>-4.4784471044837977</v>
      </c>
      <c r="M32" s="110">
        <v>-4.2493813947952361</v>
      </c>
      <c r="N32" s="110">
        <v>-3.5428135854459586</v>
      </c>
      <c r="O32" s="110">
        <v>-3.2126182848918083</v>
      </c>
      <c r="P32" s="110">
        <v>-2.9074051369607123</v>
      </c>
      <c r="Q32" s="110">
        <v>-2.8234665000466603</v>
      </c>
      <c r="R32" s="110">
        <v>-2.8182556500453435</v>
      </c>
    </row>
    <row r="33" spans="2:29" ht="13.5" customHeight="1">
      <c r="B33" s="109" t="s">
        <v>71</v>
      </c>
      <c r="C33" s="109" t="s">
        <v>71</v>
      </c>
      <c r="D33" s="110">
        <v>-7.1769776654978701</v>
      </c>
      <c r="E33" s="110">
        <v>-5.0882982171077025</v>
      </c>
      <c r="F33" s="110">
        <v>-5.1726001106577222</v>
      </c>
      <c r="G33" s="110">
        <v>-4.9264442683217791</v>
      </c>
      <c r="H33" s="110">
        <v>-4.7800566308307406</v>
      </c>
      <c r="I33" s="110">
        <v>-3.4940853867898349</v>
      </c>
      <c r="J33" s="110">
        <v>-3.6991997026513292</v>
      </c>
      <c r="K33" s="110">
        <v>-3.8190162958902021</v>
      </c>
      <c r="L33" s="110">
        <v>-7.564894166466642</v>
      </c>
      <c r="M33" s="110">
        <v>-6.4851512260315296</v>
      </c>
      <c r="N33" s="110">
        <v>-5.9143068249411854</v>
      </c>
      <c r="O33" s="110">
        <v>-5.198810772983772</v>
      </c>
      <c r="P33" s="110">
        <v>-4.6521230065334702</v>
      </c>
      <c r="Q33" s="110">
        <v>-3.9501716926501826</v>
      </c>
      <c r="R33" s="110">
        <v>-3.6376049036161331</v>
      </c>
    </row>
    <row r="34" spans="2:29" ht="13.5" customHeight="1">
      <c r="B34" s="109" t="s">
        <v>33</v>
      </c>
      <c r="C34" s="109" t="s">
        <v>33</v>
      </c>
      <c r="D34" s="110">
        <v>4.6471682485369401</v>
      </c>
      <c r="E34" s="110">
        <v>3.1708965225830728</v>
      </c>
      <c r="F34" s="110">
        <v>-1.8028978475652788</v>
      </c>
      <c r="G34" s="110">
        <v>-15.620594233926411</v>
      </c>
      <c r="H34" s="110">
        <v>-22.508270696652659</v>
      </c>
      <c r="I34" s="110">
        <v>-11.979081341883743</v>
      </c>
      <c r="J34" s="110">
        <v>-7.7059920037941474</v>
      </c>
      <c r="K34" s="110">
        <v>-5.5722438258680649</v>
      </c>
      <c r="L34" s="110">
        <v>-18.672963604360767</v>
      </c>
      <c r="M34" s="110">
        <v>-2.5729286514847551</v>
      </c>
      <c r="N34" s="110">
        <v>1.1138500561365448</v>
      </c>
      <c r="O34" s="110">
        <v>1.4744879497576948</v>
      </c>
      <c r="P34" s="110">
        <v>2.1488627804205147</v>
      </c>
      <c r="Q34" s="110">
        <v>2.14979139115666</v>
      </c>
      <c r="R34" s="110">
        <v>2.6173707883644792</v>
      </c>
    </row>
    <row r="35" spans="2:29" ht="13.5" customHeight="1">
      <c r="B35" s="109" t="s">
        <v>72</v>
      </c>
      <c r="C35" s="109" t="s">
        <v>72</v>
      </c>
      <c r="D35" s="110">
        <v>-8.6308782081660134</v>
      </c>
      <c r="E35" s="110">
        <v>-8.3688006119275382</v>
      </c>
      <c r="F35" s="110">
        <v>-4.8521543792007602</v>
      </c>
      <c r="G35" s="110">
        <v>-5.2538382033379358</v>
      </c>
      <c r="H35" s="110">
        <v>-4.4156871838353444</v>
      </c>
      <c r="I35" s="110">
        <v>-5.7593933720943538</v>
      </c>
      <c r="J35" s="110">
        <v>-6.4228495579914915</v>
      </c>
      <c r="K35" s="110">
        <v>-8.9573444808087093</v>
      </c>
      <c r="L35" s="110">
        <v>-8.0441326791016117</v>
      </c>
      <c r="M35" s="110">
        <v>-7.0702530375351156</v>
      </c>
      <c r="N35" s="110">
        <v>-6.2261991757061699</v>
      </c>
      <c r="O35" s="110">
        <v>-4.1709692776164191</v>
      </c>
      <c r="P35" s="110">
        <v>-4.2142457054697253</v>
      </c>
      <c r="Q35" s="110">
        <v>-3.7802337567179918</v>
      </c>
      <c r="R35" s="110">
        <v>-3.1928418261419496</v>
      </c>
    </row>
    <row r="36" spans="2:29" ht="13.5" customHeight="1">
      <c r="B36" s="109" t="s">
        <v>73</v>
      </c>
      <c r="C36" s="109" t="s">
        <v>73</v>
      </c>
      <c r="D36" s="110">
        <v>2.0521190486405714</v>
      </c>
      <c r="E36" s="110">
        <v>0.73517373636843042</v>
      </c>
      <c r="F36" s="110">
        <v>-0.22809868908550343</v>
      </c>
      <c r="G36" s="110">
        <v>-2.1257526167436054</v>
      </c>
      <c r="H36" s="110">
        <v>-2.2551644573769378</v>
      </c>
      <c r="I36" s="110">
        <v>-2.9352525078237721</v>
      </c>
      <c r="J36" s="110">
        <v>-1.9999398465677771</v>
      </c>
      <c r="K36" s="110">
        <v>-1.3648634091490384</v>
      </c>
      <c r="L36" s="110">
        <v>-8.338091506419488</v>
      </c>
      <c r="M36" s="110">
        <v>-5.4406856507649675</v>
      </c>
      <c r="N36" s="110">
        <v>-3.9358381095163835</v>
      </c>
      <c r="O36" s="110">
        <v>-3.50504619297898</v>
      </c>
      <c r="P36" s="110">
        <v>-3.1603741905125493</v>
      </c>
      <c r="Q36" s="110">
        <v>-2.9482459772562382</v>
      </c>
      <c r="R36" s="110">
        <v>-2.7509794186720011</v>
      </c>
    </row>
    <row r="37" spans="2:29" ht="13.5" customHeight="1">
      <c r="B37" s="109" t="s">
        <v>74</v>
      </c>
      <c r="C37" s="109" t="s">
        <v>74</v>
      </c>
      <c r="D37" s="110">
        <v>-0.29399883010063921</v>
      </c>
      <c r="E37" s="110">
        <v>0.18742236320851588</v>
      </c>
      <c r="F37" s="110">
        <v>0.82641764262236206</v>
      </c>
      <c r="G37" s="110">
        <v>0.5859383330347876</v>
      </c>
      <c r="H37" s="110">
        <v>-0.35322239107603914</v>
      </c>
      <c r="I37" s="110">
        <v>-0.3719648149057424</v>
      </c>
      <c r="J37" s="110">
        <v>-1.5524801855377799</v>
      </c>
      <c r="K37" s="110">
        <v>-1.6579036953069251</v>
      </c>
      <c r="L37" s="110">
        <v>-5.7408162297612808</v>
      </c>
      <c r="M37" s="110">
        <v>-7.6203631436613701</v>
      </c>
      <c r="N37" s="110">
        <v>-6.1970497068297208</v>
      </c>
      <c r="O37" s="110">
        <v>-5.0025184507033549</v>
      </c>
      <c r="P37" s="110">
        <v>-3.9555225605013531</v>
      </c>
      <c r="Q37" s="110">
        <v>-2.8900398107656811</v>
      </c>
      <c r="R37" s="110">
        <v>-2.0655199504107662</v>
      </c>
    </row>
    <row r="38" spans="2:29" ht="13.5" customHeight="1">
      <c r="B38" s="109" t="s">
        <v>75</v>
      </c>
      <c r="C38" s="109" t="s">
        <v>75</v>
      </c>
      <c r="D38" s="110">
        <v>-3.7907720039836335</v>
      </c>
      <c r="E38" s="110">
        <v>-4.2251163051680978</v>
      </c>
      <c r="F38" s="110">
        <v>-3.6457742267293001</v>
      </c>
      <c r="G38" s="110">
        <v>-2.5962348484583497</v>
      </c>
      <c r="H38" s="110">
        <v>-2.3858500097773701</v>
      </c>
      <c r="I38" s="110">
        <v>-1.4866059721747726</v>
      </c>
      <c r="J38" s="110">
        <v>-0.24166236557619292</v>
      </c>
      <c r="K38" s="110">
        <v>-0.68881932765285592</v>
      </c>
      <c r="L38" s="110">
        <v>-6.9515835513256183</v>
      </c>
      <c r="M38" s="110">
        <v>-4.2486509461568494</v>
      </c>
      <c r="N38" s="110">
        <v>-1.9014419454678591</v>
      </c>
      <c r="O38" s="110">
        <v>-1.8992870643442621</v>
      </c>
      <c r="P38" s="110">
        <v>-1.9141919583139777</v>
      </c>
      <c r="Q38" s="110">
        <v>-1.8949486757762857</v>
      </c>
      <c r="R38" s="110">
        <v>-1.9377115743729862</v>
      </c>
    </row>
    <row r="39" spans="2:29" ht="13.5" customHeight="1">
      <c r="B39" s="109" t="s">
        <v>32</v>
      </c>
      <c r="C39" s="109" t="s">
        <v>32</v>
      </c>
      <c r="D39" s="110">
        <v>10.525258152082563</v>
      </c>
      <c r="E39" s="110">
        <v>21.559345312812134</v>
      </c>
      <c r="F39" s="110">
        <v>15.404262874765607</v>
      </c>
      <c r="G39" s="110">
        <v>21.712872967386748</v>
      </c>
      <c r="H39" s="110">
        <v>-4.8185700887172835</v>
      </c>
      <c r="I39" s="110">
        <v>-2.4880330968397057</v>
      </c>
      <c r="J39" s="110">
        <v>5.9224314625511729</v>
      </c>
      <c r="K39" s="110">
        <v>4.9273865505501924</v>
      </c>
      <c r="L39" s="110">
        <v>1.3233552605478627</v>
      </c>
      <c r="M39" s="110">
        <v>2.7841508435897011</v>
      </c>
      <c r="N39" s="110">
        <v>5.6818956627178236</v>
      </c>
      <c r="O39" s="110">
        <v>8.4496757025596985</v>
      </c>
      <c r="P39" s="110">
        <v>8.6712722548749461</v>
      </c>
      <c r="Q39" s="110">
        <v>9.5467023850306827</v>
      </c>
      <c r="R39" s="110">
        <v>10.874508654599992</v>
      </c>
    </row>
    <row r="40" spans="2:29" ht="13.5" customHeight="1">
      <c r="B40" s="109" t="s">
        <v>76</v>
      </c>
      <c r="C40" s="109" t="s">
        <v>76</v>
      </c>
      <c r="D40" s="110">
        <v>-2.4964046075771322</v>
      </c>
      <c r="E40" s="110">
        <v>-2.4839504570502604</v>
      </c>
      <c r="F40" s="110">
        <v>-1.7161571716679578</v>
      </c>
      <c r="G40" s="110">
        <v>-1.3527617957891642</v>
      </c>
      <c r="H40" s="110">
        <v>-2.3969362257676075</v>
      </c>
      <c r="I40" s="110">
        <v>-2.831891335417581</v>
      </c>
      <c r="J40" s="110">
        <v>-2.8212579069997359</v>
      </c>
      <c r="K40" s="110">
        <v>-4.5644111786660631</v>
      </c>
      <c r="L40" s="110">
        <v>-9.6441382095181236</v>
      </c>
      <c r="M40" s="110">
        <v>-6.6965343292236756</v>
      </c>
      <c r="N40" s="110">
        <v>-5.5848424391131282</v>
      </c>
      <c r="O40" s="110">
        <v>-5.5886500410561171</v>
      </c>
      <c r="P40" s="110">
        <v>-5.5182804908225922</v>
      </c>
      <c r="Q40" s="110">
        <v>-5.3187557779085193</v>
      </c>
      <c r="R40" s="110">
        <v>-5.1016551871768945</v>
      </c>
    </row>
    <row r="41" spans="2:29" ht="13.5" customHeight="1">
      <c r="B41" s="109" t="s">
        <v>48</v>
      </c>
      <c r="C41" s="109" t="s">
        <v>48</v>
      </c>
      <c r="D41" s="110">
        <v>0.38234078713103897</v>
      </c>
      <c r="E41" s="110">
        <v>-1.162177876561709</v>
      </c>
      <c r="F41" s="110">
        <v>-1.0699563320750327</v>
      </c>
      <c r="G41" s="110">
        <v>-3.3864238067177461</v>
      </c>
      <c r="H41" s="110">
        <v>-3.670080744159101</v>
      </c>
      <c r="I41" s="110">
        <v>-1.4689251547453719</v>
      </c>
      <c r="J41" s="110">
        <v>2.9233246552118097</v>
      </c>
      <c r="K41" s="110">
        <v>1.9360932873990961</v>
      </c>
      <c r="L41" s="110">
        <v>-4.0145042597593683</v>
      </c>
      <c r="M41" s="110">
        <v>-0.56305778828317998</v>
      </c>
      <c r="N41" s="110">
        <v>2.0624911868717906E-2</v>
      </c>
      <c r="O41" s="110">
        <v>0.24855839210908467</v>
      </c>
      <c r="P41" s="110">
        <v>0.10612411008175128</v>
      </c>
      <c r="Q41" s="110">
        <v>-0.22042710092814058</v>
      </c>
      <c r="R41" s="110">
        <v>-0.50376914545118057</v>
      </c>
    </row>
    <row r="42" spans="2:29" ht="13.5" customHeight="1">
      <c r="B42" s="109" t="s">
        <v>31</v>
      </c>
      <c r="C42" s="109" t="s">
        <v>31</v>
      </c>
      <c r="D42" s="110">
        <v>11.932970501928509</v>
      </c>
      <c r="E42" s="110">
        <v>5.638506160519956</v>
      </c>
      <c r="F42" s="110">
        <v>-3.5419914720302472</v>
      </c>
      <c r="G42" s="110">
        <v>-15.838432484360181</v>
      </c>
      <c r="H42" s="110">
        <v>-17.203488406290081</v>
      </c>
      <c r="I42" s="110">
        <v>-9.2361200666563654</v>
      </c>
      <c r="J42" s="110">
        <v>-5.8705701183064818</v>
      </c>
      <c r="K42" s="110">
        <v>-4.452479533390906</v>
      </c>
      <c r="L42" s="110">
        <v>-11.308556509361207</v>
      </c>
      <c r="M42" s="110">
        <v>-3.0533166275970332</v>
      </c>
      <c r="N42" s="110">
        <v>-1.7690993089457425</v>
      </c>
      <c r="O42" s="110">
        <v>-1.4412652676407547</v>
      </c>
      <c r="P42" s="110">
        <v>-1.0513227798335236</v>
      </c>
      <c r="Q42" s="110">
        <v>-0.56840945010907706</v>
      </c>
      <c r="R42" s="110">
        <v>7.4741571394919257E-2</v>
      </c>
    </row>
    <row r="43" spans="2:29" ht="13.5" customHeight="1">
      <c r="B43" s="109" t="s">
        <v>53</v>
      </c>
      <c r="C43" s="109" t="s">
        <v>53</v>
      </c>
      <c r="D43" s="110">
        <v>-4.0379545250278097</v>
      </c>
      <c r="E43" s="110">
        <v>-3.9051155412536018</v>
      </c>
      <c r="F43" s="110">
        <v>-3.9242731291552237</v>
      </c>
      <c r="G43" s="110">
        <v>-4.3739942475978406</v>
      </c>
      <c r="H43" s="110">
        <v>-3.7249932863190796</v>
      </c>
      <c r="I43" s="110">
        <v>-4.0158349289277773</v>
      </c>
      <c r="J43" s="110">
        <v>-3.7483208824437333</v>
      </c>
      <c r="K43" s="110">
        <v>-4.7739412107815227</v>
      </c>
      <c r="L43" s="110">
        <v>-10.813730257010032</v>
      </c>
      <c r="M43" s="110">
        <v>-8.4414084484656975</v>
      </c>
      <c r="N43" s="110">
        <v>-6.9889300045225147</v>
      </c>
      <c r="O43" s="110">
        <v>-6.3524199643693198</v>
      </c>
      <c r="P43" s="110">
        <v>-6.2375906435277244</v>
      </c>
      <c r="Q43" s="110">
        <v>-6.4671546166871972</v>
      </c>
      <c r="R43" s="110">
        <v>-6.7629882177414693</v>
      </c>
    </row>
    <row r="44" spans="2:29" ht="13.5" customHeight="1">
      <c r="B44" s="109" t="s">
        <v>77</v>
      </c>
      <c r="C44" s="109" t="s">
        <v>77</v>
      </c>
      <c r="D44" s="110">
        <v>-5.5993824422731588</v>
      </c>
      <c r="E44" s="110">
        <v>-5.1853994813453745</v>
      </c>
      <c r="F44" s="110">
        <v>-6.2311455551608113</v>
      </c>
      <c r="G44" s="110">
        <v>-7.012643392552806</v>
      </c>
      <c r="H44" s="110">
        <v>-5.3377918994231788</v>
      </c>
      <c r="I44" s="110">
        <v>-5.5033638320472162</v>
      </c>
      <c r="J44" s="110">
        <v>-5.323447607387858</v>
      </c>
      <c r="K44" s="110">
        <v>-7.9690021506471771</v>
      </c>
      <c r="L44" s="110">
        <v>-12.758937858386906</v>
      </c>
      <c r="M44" s="110">
        <v>-10.505035698254794</v>
      </c>
      <c r="N44" s="110">
        <v>-10.025938327884834</v>
      </c>
      <c r="O44" s="110">
        <v>-9.5612944616680871</v>
      </c>
      <c r="P44" s="110">
        <v>-9.0512995988457465</v>
      </c>
      <c r="Q44" s="110">
        <v>-8.5612529558730639</v>
      </c>
      <c r="R44" s="110">
        <v>-8.061252955873103</v>
      </c>
    </row>
    <row r="45" spans="2:29" ht="13.5" customHeight="1">
      <c r="B45" s="109" t="s">
        <v>78</v>
      </c>
      <c r="C45" s="109" t="s">
        <v>78</v>
      </c>
      <c r="D45" s="110">
        <v>-0.86047955117879737</v>
      </c>
      <c r="E45" s="110">
        <v>0.51554059375139627</v>
      </c>
      <c r="F45" s="110">
        <v>-0.80092233068601215</v>
      </c>
      <c r="G45" s="110">
        <v>0.13237768014577986</v>
      </c>
      <c r="H45" s="110">
        <v>0.56943005296400973</v>
      </c>
      <c r="I45" s="110">
        <v>-0.4248819614366105</v>
      </c>
      <c r="J45" s="110">
        <v>6.4073757111200627E-2</v>
      </c>
      <c r="K45" s="110">
        <v>-0.81514885840208695</v>
      </c>
      <c r="L45" s="110">
        <v>-4.701847024592011</v>
      </c>
      <c r="M45" s="110">
        <v>-6.9096365151987538</v>
      </c>
      <c r="N45" s="110">
        <v>-3.3555757314705037</v>
      </c>
      <c r="O45" s="110">
        <v>-3.4055083923767127</v>
      </c>
      <c r="P45" s="110">
        <v>-3.4094079943742348</v>
      </c>
      <c r="Q45" s="110">
        <v>-3.5355368681779464</v>
      </c>
      <c r="R45" s="110">
        <v>-3.67489241414208</v>
      </c>
    </row>
    <row r="46" spans="2:29" ht="13.5" customHeight="1">
      <c r="B46" s="109" t="s">
        <v>49</v>
      </c>
      <c r="C46" s="109" t="s">
        <v>49</v>
      </c>
      <c r="D46" s="110">
        <v>-1.8174122676596614</v>
      </c>
      <c r="E46" s="110">
        <v>-1.4582630563053063</v>
      </c>
      <c r="F46" s="110">
        <v>-1.4226473535281878</v>
      </c>
      <c r="G46" s="110">
        <v>-1.2585401824068527</v>
      </c>
      <c r="H46" s="110">
        <v>-2.3378843638095539</v>
      </c>
      <c r="I46" s="110">
        <v>-2.1826159684537676</v>
      </c>
      <c r="J46" s="110">
        <v>-3.7890799260696668</v>
      </c>
      <c r="K46" s="110">
        <v>-5.6083486830291545</v>
      </c>
      <c r="L46" s="110">
        <v>-5.2885573940681354</v>
      </c>
      <c r="M46" s="110">
        <v>-4.9199603666510923</v>
      </c>
      <c r="N46" s="110">
        <v>-5.584030887271286</v>
      </c>
      <c r="O46" s="110">
        <v>-5.8681158238030395</v>
      </c>
      <c r="P46" s="110">
        <v>-5.9102203750101632</v>
      </c>
      <c r="Q46" s="110">
        <v>-6.0180729199511669</v>
      </c>
      <c r="R46" s="110">
        <v>-6.1793360031697286</v>
      </c>
    </row>
    <row r="47" spans="2:29" ht="13.5" customHeight="1">
      <c r="B47" s="109" t="s">
        <v>79</v>
      </c>
      <c r="C47" s="109" t="s">
        <v>79</v>
      </c>
      <c r="D47" s="110">
        <v>-4.3070645112834409</v>
      </c>
      <c r="E47" s="110">
        <v>-4.784336314955385</v>
      </c>
      <c r="F47" s="110">
        <v>-4.4599762753033385</v>
      </c>
      <c r="G47" s="110">
        <v>-1.1598251064728771</v>
      </c>
      <c r="H47" s="110">
        <v>-2.2287276283326634</v>
      </c>
      <c r="I47" s="110">
        <v>-2.2938018321443385</v>
      </c>
      <c r="J47" s="110">
        <v>-2.1499222864509799</v>
      </c>
      <c r="K47" s="110">
        <v>-1.9665587465366341</v>
      </c>
      <c r="L47" s="110">
        <v>-6.0222695262656423</v>
      </c>
      <c r="M47" s="110">
        <v>-4.5031687800129907</v>
      </c>
      <c r="N47" s="110">
        <v>-3.4999999999999996</v>
      </c>
      <c r="O47" s="110">
        <v>-2.4000000000000248</v>
      </c>
      <c r="P47" s="110">
        <v>-2.400000000000075</v>
      </c>
      <c r="Q47" s="110">
        <v>-2.4000000000000159</v>
      </c>
      <c r="R47" s="110">
        <v>-2.3999999999999888</v>
      </c>
      <c r="T47" s="119"/>
      <c r="U47" s="120"/>
      <c r="V47" s="120"/>
      <c r="W47" s="120"/>
      <c r="X47" s="120"/>
      <c r="Y47" s="120"/>
      <c r="Z47" s="120"/>
      <c r="AA47" s="120"/>
      <c r="AB47" s="120"/>
      <c r="AC47" s="120"/>
    </row>
    <row r="48" spans="2:29" ht="13.5" customHeight="1">
      <c r="B48" s="109" t="s">
        <v>30</v>
      </c>
      <c r="C48" s="109" t="s">
        <v>30</v>
      </c>
      <c r="D48" s="110">
        <v>9.0055432458747813</v>
      </c>
      <c r="E48" s="110">
        <v>8.394936711262261</v>
      </c>
      <c r="F48" s="110">
        <v>1.9110348945009883</v>
      </c>
      <c r="G48" s="110">
        <v>-3.3632781723072656</v>
      </c>
      <c r="H48" s="110">
        <v>-2.8193978592307474</v>
      </c>
      <c r="I48" s="110">
        <v>-1.6804175750053643</v>
      </c>
      <c r="J48" s="110">
        <v>1.8998868552419896</v>
      </c>
      <c r="K48" s="110">
        <v>0.59414289294515676</v>
      </c>
      <c r="L48" s="110">
        <v>-5.6414802338761971</v>
      </c>
      <c r="M48" s="110">
        <v>-0.53549242495603944</v>
      </c>
      <c r="N48" s="110">
        <v>-0.22311194263050665</v>
      </c>
      <c r="O48" s="110">
        <v>-0.11091343245611122</v>
      </c>
      <c r="P48" s="110">
        <v>8.2431862295297031E-2</v>
      </c>
      <c r="Q48" s="110">
        <v>0.33964348850518411</v>
      </c>
      <c r="R48" s="110">
        <v>0.73756354403285584</v>
      </c>
    </row>
    <row r="49" spans="2:20" ht="13.5" customHeight="1">
      <c r="B49" s="109" t="s">
        <v>202</v>
      </c>
      <c r="C49" s="109" t="s">
        <v>80</v>
      </c>
      <c r="D49" s="110">
        <v>-2.1820245060919263</v>
      </c>
      <c r="E49" s="110">
        <v>-1.7293140972946888</v>
      </c>
      <c r="F49" s="110">
        <v>-2.6107879705862769</v>
      </c>
      <c r="G49" s="110">
        <v>-1.8648214918850898</v>
      </c>
      <c r="H49" s="110">
        <v>-2.6718361451691557</v>
      </c>
      <c r="I49" s="110">
        <v>-2.5067004464514921</v>
      </c>
      <c r="J49" s="110">
        <v>-1.8709008327482928</v>
      </c>
      <c r="K49" s="110">
        <v>-2.7497837453139997</v>
      </c>
      <c r="L49" s="110">
        <v>-4.6622789903058139</v>
      </c>
      <c r="M49" s="110">
        <v>-4.2056749849357322</v>
      </c>
      <c r="N49" s="110">
        <v>-3.6235259375691018</v>
      </c>
      <c r="O49" s="110">
        <v>-2.5958783624625092</v>
      </c>
      <c r="P49" s="110">
        <v>-2.2641741103522621</v>
      </c>
      <c r="Q49" s="110">
        <v>-2.2254634954241483</v>
      </c>
      <c r="R49" s="110">
        <v>-2.305466867155793</v>
      </c>
    </row>
    <row r="50" spans="2:20" ht="13.5" customHeight="1">
      <c r="B50" s="163" t="s">
        <v>109</v>
      </c>
      <c r="C50" s="163" t="s">
        <v>109</v>
      </c>
      <c r="D50" s="164">
        <v>-10.446538202204652</v>
      </c>
      <c r="E50" s="164">
        <v>-11.264581236858216</v>
      </c>
      <c r="F50" s="164">
        <v>-15.553233823858667</v>
      </c>
      <c r="G50" s="164">
        <v>-10.651569148057716</v>
      </c>
      <c r="H50" s="164">
        <v>-10.812129771337055</v>
      </c>
      <c r="I50" s="164">
        <v>-22.990859518081145</v>
      </c>
      <c r="J50" s="164">
        <v>-30.999999999999932</v>
      </c>
      <c r="K50" s="164">
        <v>-9.9996644854760763</v>
      </c>
      <c r="L50" s="164">
        <v>-5.0466026615036057</v>
      </c>
      <c r="M50" s="164" t="s">
        <v>41</v>
      </c>
      <c r="N50" s="164" t="s">
        <v>41</v>
      </c>
      <c r="O50" s="164" t="s">
        <v>41</v>
      </c>
      <c r="P50" s="164" t="s">
        <v>41</v>
      </c>
      <c r="Q50" s="164" t="s">
        <v>41</v>
      </c>
      <c r="R50" s="164" t="s">
        <v>41</v>
      </c>
    </row>
    <row r="51" spans="2:20" ht="6" customHeight="1">
      <c r="B51" s="109"/>
      <c r="C51" s="109"/>
      <c r="D51" s="110"/>
      <c r="E51" s="110"/>
      <c r="F51" s="110"/>
      <c r="G51" s="110"/>
      <c r="H51" s="110"/>
      <c r="I51" s="110"/>
      <c r="J51" s="110"/>
      <c r="K51" s="110"/>
      <c r="L51" s="110"/>
      <c r="M51" s="110"/>
      <c r="N51" s="110"/>
      <c r="O51" s="110"/>
      <c r="P51" s="110"/>
      <c r="Q51" s="110"/>
      <c r="R51" s="110"/>
    </row>
    <row r="52" spans="2:20" ht="11.25" customHeight="1">
      <c r="B52" s="443" t="s">
        <v>437</v>
      </c>
      <c r="C52" s="443"/>
      <c r="D52" s="443"/>
      <c r="E52" s="443"/>
      <c r="F52" s="443"/>
      <c r="G52" s="443"/>
      <c r="H52" s="443"/>
      <c r="I52" s="443"/>
      <c r="J52" s="443"/>
      <c r="K52" s="443"/>
      <c r="L52" s="443"/>
      <c r="M52" s="443"/>
      <c r="N52" s="443"/>
      <c r="O52" s="443"/>
      <c r="P52" s="443"/>
      <c r="Q52" s="116"/>
      <c r="R52" s="116"/>
      <c r="T52" s="137"/>
    </row>
    <row r="53" spans="2:20" ht="15" customHeight="1">
      <c r="B53" s="443" t="s">
        <v>1243</v>
      </c>
      <c r="C53" s="443"/>
      <c r="D53" s="443"/>
      <c r="E53" s="443"/>
      <c r="F53" s="443"/>
      <c r="G53" s="443"/>
      <c r="H53" s="443"/>
      <c r="I53" s="443"/>
      <c r="J53" s="443"/>
      <c r="K53" s="443"/>
      <c r="L53" s="443"/>
      <c r="M53" s="443"/>
      <c r="N53" s="443"/>
      <c r="O53" s="443"/>
      <c r="P53" s="443"/>
      <c r="Q53" s="443"/>
      <c r="R53" s="117"/>
      <c r="T53" s="137"/>
    </row>
    <row r="54" spans="2:20" ht="25.9" customHeight="1">
      <c r="B54" s="454" t="s">
        <v>1244</v>
      </c>
      <c r="C54" s="454"/>
      <c r="D54" s="454"/>
      <c r="E54" s="454"/>
      <c r="F54" s="454"/>
      <c r="G54" s="454"/>
      <c r="H54" s="454"/>
      <c r="I54" s="454"/>
      <c r="J54" s="454"/>
      <c r="K54" s="454"/>
      <c r="L54" s="454"/>
      <c r="M54" s="454"/>
      <c r="N54" s="454"/>
      <c r="O54" s="454"/>
      <c r="P54" s="454"/>
      <c r="Q54" s="454"/>
      <c r="R54" s="454"/>
      <c r="T54" s="137"/>
    </row>
    <row r="55" spans="2:20" ht="13" customHeight="1">
      <c r="B55" s="454" t="s">
        <v>1245</v>
      </c>
      <c r="C55" s="454"/>
      <c r="D55" s="454"/>
      <c r="E55" s="454"/>
      <c r="F55" s="454"/>
      <c r="G55" s="454"/>
      <c r="H55" s="454"/>
      <c r="I55" s="454"/>
      <c r="J55" s="454"/>
      <c r="K55" s="454"/>
      <c r="L55" s="454"/>
      <c r="M55" s="454"/>
      <c r="N55" s="454"/>
      <c r="O55" s="454"/>
      <c r="P55" s="454"/>
      <c r="Q55" s="454"/>
      <c r="R55" s="454"/>
      <c r="T55" s="137"/>
    </row>
    <row r="56" spans="2:20" ht="14.25" customHeight="1">
      <c r="B56" s="454" t="s">
        <v>1246</v>
      </c>
      <c r="C56" s="454"/>
      <c r="D56" s="454"/>
      <c r="E56" s="454"/>
      <c r="F56" s="454"/>
      <c r="G56" s="454"/>
      <c r="H56" s="454"/>
      <c r="I56" s="454"/>
      <c r="J56" s="454"/>
      <c r="K56" s="454"/>
      <c r="L56" s="454"/>
      <c r="M56" s="454"/>
      <c r="N56" s="454"/>
      <c r="O56" s="454"/>
      <c r="P56" s="454"/>
      <c r="Q56" s="454"/>
      <c r="R56" s="454"/>
      <c r="T56" s="137"/>
    </row>
    <row r="57" spans="2:20" ht="88" customHeight="1">
      <c r="B57" s="454" t="s">
        <v>1247</v>
      </c>
      <c r="C57" s="454"/>
      <c r="D57" s="454"/>
      <c r="E57" s="454"/>
      <c r="F57" s="454"/>
      <c r="G57" s="454"/>
      <c r="H57" s="454"/>
      <c r="I57" s="454"/>
      <c r="J57" s="454"/>
      <c r="K57" s="454"/>
      <c r="L57" s="454"/>
      <c r="M57" s="454"/>
      <c r="N57" s="454"/>
      <c r="O57" s="454"/>
      <c r="P57" s="454"/>
      <c r="Q57" s="454"/>
      <c r="R57" s="454"/>
      <c r="T57" s="137"/>
    </row>
    <row r="58" spans="2:20" ht="84.75" customHeight="1">
      <c r="B58" s="139"/>
      <c r="C58" s="109"/>
      <c r="D58" s="117"/>
      <c r="E58" s="117"/>
      <c r="F58" s="117"/>
      <c r="G58" s="117"/>
      <c r="H58" s="117"/>
      <c r="I58" s="117"/>
      <c r="J58" s="117"/>
      <c r="K58" s="117"/>
      <c r="L58" s="117"/>
      <c r="M58" s="117"/>
      <c r="N58" s="117"/>
      <c r="O58" s="117"/>
      <c r="P58" s="117"/>
      <c r="Q58" s="117"/>
      <c r="R58" s="117"/>
      <c r="T58" s="137"/>
    </row>
    <row r="59" spans="2:20">
      <c r="B59" s="109"/>
      <c r="C59" s="109"/>
      <c r="D59" s="117"/>
      <c r="E59" s="117"/>
      <c r="F59" s="117"/>
      <c r="G59" s="117"/>
      <c r="H59" s="117"/>
      <c r="I59" s="117"/>
      <c r="J59" s="117"/>
      <c r="K59" s="117"/>
      <c r="L59" s="117"/>
      <c r="M59" s="117"/>
      <c r="N59" s="117"/>
      <c r="O59" s="117"/>
      <c r="P59" s="117"/>
      <c r="Q59" s="117"/>
      <c r="R59" s="117"/>
    </row>
    <row r="60" spans="2:20">
      <c r="B60" s="109"/>
      <c r="C60" s="109"/>
      <c r="D60" s="117"/>
      <c r="E60" s="117"/>
      <c r="F60" s="117"/>
      <c r="G60" s="117"/>
      <c r="H60" s="117"/>
      <c r="I60" s="117"/>
      <c r="J60" s="117"/>
      <c r="K60" s="117"/>
      <c r="L60" s="117"/>
      <c r="M60" s="117"/>
      <c r="N60" s="117"/>
      <c r="O60" s="117"/>
      <c r="P60" s="117"/>
      <c r="Q60" s="117"/>
      <c r="R60" s="117"/>
    </row>
    <row r="61" spans="2:20">
      <c r="B61" s="109"/>
      <c r="C61" s="109"/>
      <c r="D61" s="117"/>
      <c r="E61" s="117"/>
      <c r="F61" s="117"/>
      <c r="G61" s="117"/>
      <c r="H61" s="117"/>
      <c r="I61" s="117"/>
      <c r="J61" s="117"/>
      <c r="K61" s="117"/>
      <c r="L61" s="117"/>
      <c r="M61" s="117"/>
      <c r="N61" s="117"/>
      <c r="O61" s="117"/>
      <c r="P61" s="117"/>
      <c r="Q61" s="117"/>
      <c r="R61" s="117"/>
    </row>
    <row r="62" spans="2:20">
      <c r="B62" s="109"/>
      <c r="C62" s="109"/>
      <c r="D62" s="117"/>
      <c r="E62" s="117"/>
      <c r="F62" s="117"/>
      <c r="G62" s="117"/>
      <c r="H62" s="117"/>
      <c r="I62" s="117"/>
      <c r="J62" s="117"/>
      <c r="K62" s="117"/>
      <c r="L62" s="117"/>
      <c r="M62" s="117"/>
      <c r="N62" s="117"/>
      <c r="O62" s="117"/>
      <c r="P62" s="117"/>
      <c r="Q62" s="117"/>
      <c r="R62" s="117"/>
    </row>
    <row r="63" spans="2:20">
      <c r="B63" s="109"/>
      <c r="C63" s="109"/>
      <c r="D63" s="117"/>
      <c r="E63" s="117"/>
      <c r="F63" s="117"/>
      <c r="G63" s="117"/>
      <c r="H63" s="117"/>
      <c r="I63" s="117"/>
      <c r="J63" s="117"/>
      <c r="K63" s="117"/>
      <c r="L63" s="117"/>
      <c r="M63" s="117"/>
      <c r="N63" s="117"/>
      <c r="O63" s="117"/>
      <c r="P63" s="117"/>
      <c r="Q63" s="117"/>
      <c r="R63" s="117"/>
    </row>
    <row r="64" spans="2:20">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sheetData>
  <mergeCells count="7">
    <mergeCell ref="B57:R57"/>
    <mergeCell ref="B2:N2"/>
    <mergeCell ref="B52:P52"/>
    <mergeCell ref="B53:Q53"/>
    <mergeCell ref="B54:R54"/>
    <mergeCell ref="B55:R55"/>
    <mergeCell ref="B56:R56"/>
  </mergeCells>
  <conditionalFormatting sqref="C49:R49 C31:R31 B50:R50 B11:R30 B32:R48">
    <cfRule type="expression" dxfId="75" priority="5">
      <formula>MOD(ROW(),2)=0</formula>
    </cfRule>
  </conditionalFormatting>
  <conditionalFormatting sqref="B23">
    <cfRule type="expression" dxfId="74" priority="4">
      <formula>MOD(ROW(),2)=0</formula>
    </cfRule>
  </conditionalFormatting>
  <conditionalFormatting sqref="B31">
    <cfRule type="expression" dxfId="73" priority="1">
      <formula>MOD(ROW(),2)=0</formula>
    </cfRule>
  </conditionalFormatting>
  <conditionalFormatting sqref="B49">
    <cfRule type="expression" dxfId="72" priority="3">
      <formula>MOD(ROW(),2)=0</formula>
    </cfRule>
  </conditionalFormatting>
  <conditionalFormatting sqref="B49">
    <cfRule type="expression" dxfId="71" priority="2">
      <formula>MOD(ROW(),2)=0</formula>
    </cfRule>
  </conditionalFormatting>
  <pageMargins left="0.7" right="0.7" top="0.75" bottom="0.75" header="0.3" footer="0.3"/>
  <pageSetup scale="3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33AF2-82C0-4BAA-931D-09C7BE226226}">
  <sheetPr>
    <tabColor rgb="FF92D050"/>
    <pageSetUpPr fitToPage="1"/>
  </sheetPr>
  <dimension ref="A1:AI76"/>
  <sheetViews>
    <sheetView showGridLines="0" zoomScale="85" zoomScaleNormal="85" workbookViewId="0">
      <pane xSplit="3" ySplit="4" topLeftCell="D46"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4.5" outlineLevelCol="1"/>
  <cols>
    <col min="1" max="1" width="6.7265625" style="82" customWidth="1"/>
    <col min="2" max="2" width="17.54296875" style="101" customWidth="1"/>
    <col min="3" max="3" width="20.54296875" style="101" hidden="1" customWidth="1" outlineLevel="1"/>
    <col min="4" max="4" width="8.81640625" style="102" customWidth="1" collapsed="1"/>
    <col min="5" max="17" width="8.81640625" style="102" customWidth="1"/>
    <col min="18" max="18" width="9.26953125" style="102" customWidth="1"/>
    <col min="19" max="19" width="9.1796875" style="82"/>
    <col min="20" max="20" width="0" style="82" hidden="1" customWidth="1"/>
    <col min="21" max="35" width="9.1796875" style="82"/>
    <col min="36" max="16384" width="9.1796875" style="101"/>
  </cols>
  <sheetData>
    <row r="1" spans="2:22">
      <c r="V1" s="166"/>
    </row>
    <row r="2" spans="2:22" ht="14.5" customHeight="1">
      <c r="B2" s="453" t="str">
        <f>"Table A10. Emerging Market and Middle-Income Economies: General Government Primary Balance, "&amp;D4&amp;"–"&amp;RIGHT(R4,2)</f>
        <v>Table A10. Emerging Market and Middle-Income Economies: General Government Primary Balance, 2012–26</v>
      </c>
      <c r="C2" s="453"/>
      <c r="D2" s="453"/>
      <c r="E2" s="453"/>
      <c r="F2" s="453"/>
      <c r="G2" s="453"/>
      <c r="H2" s="453"/>
      <c r="I2" s="453"/>
      <c r="J2" s="453"/>
      <c r="K2" s="453"/>
      <c r="L2" s="453"/>
      <c r="M2" s="453"/>
      <c r="N2" s="453"/>
      <c r="O2" s="131"/>
      <c r="P2" s="131"/>
      <c r="Q2" s="131"/>
      <c r="R2" s="131"/>
      <c r="T2" s="135" t="s">
        <v>440</v>
      </c>
      <c r="V2" s="165"/>
    </row>
    <row r="3" spans="2:22">
      <c r="B3" s="455" t="s">
        <v>152</v>
      </c>
      <c r="C3" s="456"/>
      <c r="D3" s="456"/>
      <c r="E3" s="456"/>
      <c r="F3" s="456"/>
      <c r="G3" s="456"/>
      <c r="H3" s="456"/>
      <c r="I3" s="456"/>
      <c r="J3" s="456"/>
      <c r="K3" s="456"/>
      <c r="L3" s="456"/>
      <c r="M3" s="456"/>
      <c r="N3" s="456"/>
      <c r="O3" s="456"/>
      <c r="P3" s="456"/>
      <c r="Q3" s="456"/>
      <c r="R3" s="456"/>
    </row>
    <row r="4" spans="2:22"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22" ht="14.15" customHeight="1">
      <c r="B5" s="111" t="s">
        <v>81</v>
      </c>
      <c r="C5" s="136" t="s">
        <v>150</v>
      </c>
      <c r="D5" s="113">
        <v>0.60151618566916809</v>
      </c>
      <c r="E5" s="113">
        <v>-2.1156998162195902E-2</v>
      </c>
      <c r="F5" s="113">
        <v>-0.866159820626344</v>
      </c>
      <c r="G5" s="113">
        <v>-2.5733583595950198</v>
      </c>
      <c r="H5" s="113">
        <v>-3.0747059827005887</v>
      </c>
      <c r="I5" s="113">
        <v>-2.2906969275309708</v>
      </c>
      <c r="J5" s="113">
        <v>-1.9380575817829271</v>
      </c>
      <c r="K5" s="113">
        <v>-2.8888024362978579</v>
      </c>
      <c r="L5" s="113">
        <v>-7.7695561070447772</v>
      </c>
      <c r="M5" s="113">
        <v>-4.7924770492784052</v>
      </c>
      <c r="N5" s="113">
        <v>-3.7783664099552587</v>
      </c>
      <c r="O5" s="113">
        <v>-3.1347809511229596</v>
      </c>
      <c r="P5" s="113">
        <v>-2.7139691488676863</v>
      </c>
      <c r="Q5" s="113">
        <v>-2.293955325957429</v>
      </c>
      <c r="R5" s="113">
        <v>-1.95597450094287</v>
      </c>
    </row>
    <row r="6" spans="2:22" ht="14.15" customHeight="1">
      <c r="B6" s="2" t="s">
        <v>44</v>
      </c>
      <c r="C6" s="136" t="s">
        <v>441</v>
      </c>
      <c r="D6" s="113">
        <v>-0.36689278697226269</v>
      </c>
      <c r="E6" s="113">
        <v>-0.57793425379832131</v>
      </c>
      <c r="F6" s="113">
        <v>-0.62111369600552013</v>
      </c>
      <c r="G6" s="113">
        <v>-2.0844675354947659</v>
      </c>
      <c r="H6" s="113">
        <v>-2.5944357091750851</v>
      </c>
      <c r="I6" s="113">
        <v>-2.4793075580918615</v>
      </c>
      <c r="J6" s="113">
        <v>-3.0454869174914529</v>
      </c>
      <c r="K6" s="113">
        <v>-4.4383026135098946</v>
      </c>
      <c r="L6" s="113">
        <v>-9.1098890178970287</v>
      </c>
      <c r="M6" s="113">
        <v>-6.3134021649971208</v>
      </c>
      <c r="N6" s="113">
        <v>-5.3233819109377771</v>
      </c>
      <c r="O6" s="113">
        <v>-4.5553984690927649</v>
      </c>
      <c r="P6" s="113">
        <v>-4.022828099985218</v>
      </c>
      <c r="Q6" s="113">
        <v>-3.4659850229699187</v>
      </c>
      <c r="R6" s="113">
        <v>-3.0441219680899612</v>
      </c>
    </row>
    <row r="7" spans="2:22" ht="14.15" customHeight="1">
      <c r="B7" s="2" t="s">
        <v>47</v>
      </c>
      <c r="C7" s="136" t="s">
        <v>442</v>
      </c>
      <c r="D7" s="113">
        <v>0.4084294302118322</v>
      </c>
      <c r="E7" s="113">
        <v>-0.33233657558795587</v>
      </c>
      <c r="F7" s="113">
        <v>-0.36916010714757308</v>
      </c>
      <c r="G7" s="113">
        <v>-1.4889915559992619</v>
      </c>
      <c r="H7" s="113">
        <v>-1.6003342802134826</v>
      </c>
      <c r="I7" s="113">
        <v>-0.70870369691792168</v>
      </c>
      <c r="J7" s="113">
        <v>1.3774958258882823</v>
      </c>
      <c r="K7" s="113">
        <v>0.33623035207123542</v>
      </c>
      <c r="L7" s="113">
        <v>-4.5508960435770565</v>
      </c>
      <c r="M7" s="113">
        <v>-1.9155623951412719</v>
      </c>
      <c r="N7" s="113">
        <v>-1.0472043361694912</v>
      </c>
      <c r="O7" s="113">
        <v>-0.76140334909955265</v>
      </c>
      <c r="P7" s="113">
        <v>-0.80537418788950366</v>
      </c>
      <c r="Q7" s="113">
        <v>-0.8948685035055689</v>
      </c>
      <c r="R7" s="113">
        <v>-0.96976241145424846</v>
      </c>
    </row>
    <row r="8" spans="2:22" ht="14.15" customHeight="1">
      <c r="B8" s="2" t="s">
        <v>50</v>
      </c>
      <c r="C8" s="136" t="s">
        <v>443</v>
      </c>
      <c r="D8" s="113">
        <v>0.21870808527597241</v>
      </c>
      <c r="E8" s="113">
        <v>-0.11293699457715148</v>
      </c>
      <c r="F8" s="113">
        <v>-1.5799899657376728</v>
      </c>
      <c r="G8" s="113">
        <v>-2.3993983497999105</v>
      </c>
      <c r="H8" s="113">
        <v>-2.3478909221695892</v>
      </c>
      <c r="I8" s="113">
        <v>-1.5952636978859605</v>
      </c>
      <c r="J8" s="113">
        <v>-1.3800473638745057</v>
      </c>
      <c r="K8" s="113">
        <v>-0.46209112798120006</v>
      </c>
      <c r="L8" s="113">
        <v>-5.4934218153652754</v>
      </c>
      <c r="M8" s="113">
        <v>-2.4402299891019439</v>
      </c>
      <c r="N8" s="113">
        <v>-0.97112519814416964</v>
      </c>
      <c r="O8" s="113">
        <v>-0.37268515478871117</v>
      </c>
      <c r="P8" s="113">
        <v>0.21867732428272432</v>
      </c>
      <c r="Q8" s="113">
        <v>0.63367718546011431</v>
      </c>
      <c r="R8" s="113">
        <v>0.97008928559738328</v>
      </c>
    </row>
    <row r="9" spans="2:22" ht="14.15" customHeight="1">
      <c r="B9" s="2" t="s">
        <v>379</v>
      </c>
      <c r="C9" s="136" t="s">
        <v>548</v>
      </c>
      <c r="D9" s="113">
        <v>6.1992595737623786</v>
      </c>
      <c r="E9" s="113">
        <v>3.6105644938470545</v>
      </c>
      <c r="F9" s="113">
        <v>-1.2325194053110511</v>
      </c>
      <c r="G9" s="113">
        <v>-7.4590447635164399</v>
      </c>
      <c r="H9" s="113">
        <v>-9.7583807349020706</v>
      </c>
      <c r="I9" s="113">
        <v>-5.0276458395398747</v>
      </c>
      <c r="J9" s="113">
        <v>-1.0084228315764741</v>
      </c>
      <c r="K9" s="113">
        <v>-1.8862385911468456</v>
      </c>
      <c r="L9" s="113">
        <v>-7.2732838732687277</v>
      </c>
      <c r="M9" s="113">
        <v>-2.7804254404778384</v>
      </c>
      <c r="N9" s="113">
        <v>-1.8796808052108573</v>
      </c>
      <c r="O9" s="113">
        <v>-1.4822468037268675</v>
      </c>
      <c r="P9" s="113">
        <v>-1.2749476767144479</v>
      </c>
      <c r="Q9" s="113">
        <v>-0.92568490847964369</v>
      </c>
      <c r="R9" s="113">
        <v>-0.47592070735870623</v>
      </c>
    </row>
    <row r="10" spans="2:22" ht="14.15" customHeight="1">
      <c r="B10" s="138" t="s">
        <v>119</v>
      </c>
      <c r="C10" s="136" t="s">
        <v>155</v>
      </c>
      <c r="D10" s="113">
        <v>0.40394350612431124</v>
      </c>
      <c r="E10" s="113">
        <v>-0.23316408839721645</v>
      </c>
      <c r="F10" s="113">
        <v>-0.90700816880417501</v>
      </c>
      <c r="G10" s="113">
        <v>-2.6600338250042834</v>
      </c>
      <c r="H10" s="113">
        <v>-3.1238919590094785</v>
      </c>
      <c r="I10" s="113">
        <v>-2.4108306192722715</v>
      </c>
      <c r="J10" s="113">
        <v>-2.4765531818707207</v>
      </c>
      <c r="K10" s="113">
        <v>-3.5322733138978024</v>
      </c>
      <c r="L10" s="113">
        <v>-8.5517638236435811</v>
      </c>
      <c r="M10" s="113">
        <v>-5.1621020001469349</v>
      </c>
      <c r="N10" s="113">
        <v>-4.3345543404826623</v>
      </c>
      <c r="O10" s="113">
        <v>-3.6765325366094492</v>
      </c>
      <c r="P10" s="113">
        <v>-3.2109303830409743</v>
      </c>
      <c r="Q10" s="113">
        <v>-2.7447004477972361</v>
      </c>
      <c r="R10" s="113">
        <v>-2.3727458607454679</v>
      </c>
    </row>
    <row r="11" spans="2:22" ht="15" customHeight="1">
      <c r="B11" s="109" t="s">
        <v>38</v>
      </c>
      <c r="C11" s="109" t="s">
        <v>38</v>
      </c>
      <c r="D11" s="110">
        <v>-5.3055658375283778</v>
      </c>
      <c r="E11" s="110">
        <v>-0.4503691156241928</v>
      </c>
      <c r="F11" s="110">
        <v>-7.4277886769673689</v>
      </c>
      <c r="G11" s="110">
        <v>-15.842731682986205</v>
      </c>
      <c r="H11" s="110">
        <v>-13.121224578351775</v>
      </c>
      <c r="I11" s="110">
        <v>-6.1763225649230247</v>
      </c>
      <c r="J11" s="110">
        <v>-4.6099851850403137</v>
      </c>
      <c r="K11" s="110">
        <v>-6.1762879569285278</v>
      </c>
      <c r="L11" s="110">
        <v>-6.1499503857196034</v>
      </c>
      <c r="M11" s="110">
        <v>-9.5588058441422881</v>
      </c>
      <c r="N11" s="110">
        <v>-6.1938614646491246</v>
      </c>
      <c r="O11" s="110">
        <v>-4.8233229900696237</v>
      </c>
      <c r="P11" s="110">
        <v>-3.9823368059176523</v>
      </c>
      <c r="Q11" s="110">
        <v>-3.6057514045621559</v>
      </c>
      <c r="R11" s="110">
        <v>-3.3707627729549801</v>
      </c>
    </row>
    <row r="12" spans="2:22" ht="13.5" customHeight="1">
      <c r="B12" s="109" t="s">
        <v>117</v>
      </c>
      <c r="C12" s="109" t="s">
        <v>117</v>
      </c>
      <c r="D12" s="110">
        <v>4.9924268993028553</v>
      </c>
      <c r="E12" s="110">
        <v>0.44729061585398955</v>
      </c>
      <c r="F12" s="110">
        <v>-4.6766689259539627</v>
      </c>
      <c r="G12" s="110">
        <v>-1.1361355522827286</v>
      </c>
      <c r="H12" s="110">
        <v>-1.6778331305953975</v>
      </c>
      <c r="I12" s="110">
        <v>-2.9633561590097122</v>
      </c>
      <c r="J12" s="110">
        <v>7.0236451255119885</v>
      </c>
      <c r="K12" s="110">
        <v>6.356315434329872</v>
      </c>
      <c r="L12" s="110">
        <v>4.9225359570721778</v>
      </c>
      <c r="M12" s="110">
        <v>8.7499689719896203</v>
      </c>
      <c r="N12" s="110">
        <v>7.7452779539807866</v>
      </c>
      <c r="O12" s="110">
        <v>7.3011099659611123</v>
      </c>
      <c r="P12" s="110">
        <v>6.9389450140421944</v>
      </c>
      <c r="Q12" s="110">
        <v>6.3476319483322312</v>
      </c>
      <c r="R12" s="110">
        <v>5.8321832042695601</v>
      </c>
    </row>
    <row r="13" spans="2:22" ht="13.5" customHeight="1">
      <c r="B13" s="109" t="s">
        <v>61</v>
      </c>
      <c r="C13" s="109" t="s">
        <v>61</v>
      </c>
      <c r="D13" s="110">
        <v>-1.6958186145930445</v>
      </c>
      <c r="E13" s="110">
        <v>-2.6396843699530748</v>
      </c>
      <c r="F13" s="110">
        <v>-3.5000265396211852</v>
      </c>
      <c r="G13" s="110">
        <v>-4.4178280641647518</v>
      </c>
      <c r="H13" s="110">
        <v>-4.7621990449688152</v>
      </c>
      <c r="I13" s="110">
        <v>-4.2283788870827701</v>
      </c>
      <c r="J13" s="110">
        <v>-2.2379860925232387</v>
      </c>
      <c r="K13" s="110">
        <v>-0.40191626709868966</v>
      </c>
      <c r="L13" s="110">
        <v>-6.2157557725363333</v>
      </c>
      <c r="M13" s="110" t="s">
        <v>41</v>
      </c>
      <c r="N13" s="110" t="s">
        <v>41</v>
      </c>
      <c r="O13" s="304" t="s">
        <v>41</v>
      </c>
      <c r="P13" s="304" t="s">
        <v>41</v>
      </c>
      <c r="Q13" s="304" t="s">
        <v>41</v>
      </c>
      <c r="R13" s="304" t="s">
        <v>41</v>
      </c>
    </row>
    <row r="14" spans="2:22" ht="13.5" customHeight="1">
      <c r="B14" s="109" t="s">
        <v>118</v>
      </c>
      <c r="C14" s="109" t="s">
        <v>118</v>
      </c>
      <c r="D14" s="110">
        <v>1.7352394027866584</v>
      </c>
      <c r="E14" s="110">
        <v>4.2175701409807058E-3</v>
      </c>
      <c r="F14" s="110">
        <v>1.1273481996920549</v>
      </c>
      <c r="G14" s="110">
        <v>-1.2898554850407342</v>
      </c>
      <c r="H14" s="110">
        <v>0.30954293486598411</v>
      </c>
      <c r="I14" s="110">
        <v>1.6358158268159659</v>
      </c>
      <c r="J14" s="110">
        <v>3.7708413068141917</v>
      </c>
      <c r="K14" s="110">
        <v>2.6474441890446272</v>
      </c>
      <c r="L14" s="110">
        <v>-1.2355717725516646</v>
      </c>
      <c r="M14" s="110">
        <v>-2.1760304454861297</v>
      </c>
      <c r="N14" s="110">
        <v>-0.71249473339210967</v>
      </c>
      <c r="O14" s="110">
        <v>1.7390009578469818</v>
      </c>
      <c r="P14" s="110">
        <v>2.2851096352256564</v>
      </c>
      <c r="Q14" s="110">
        <v>2.5243908248366855</v>
      </c>
      <c r="R14" s="110">
        <v>2.6892495922869917</v>
      </c>
    </row>
    <row r="15" spans="2:22" ht="13.5" customHeight="1">
      <c r="B15" s="109" t="s">
        <v>51</v>
      </c>
      <c r="C15" s="109" t="s">
        <v>51</v>
      </c>
      <c r="D15" s="110">
        <v>1.9222385545451219</v>
      </c>
      <c r="E15" s="110">
        <v>1.7125402315154474</v>
      </c>
      <c r="F15" s="110">
        <v>-0.6328811055639294</v>
      </c>
      <c r="G15" s="110">
        <v>-1.8839826152429751</v>
      </c>
      <c r="H15" s="110">
        <v>-2.4972866612845834</v>
      </c>
      <c r="I15" s="110">
        <v>-1.7676313383404978</v>
      </c>
      <c r="J15" s="110">
        <v>-1.6897082788738276</v>
      </c>
      <c r="K15" s="110">
        <v>-0.92276529977080179</v>
      </c>
      <c r="L15" s="110">
        <v>-9.1734428952563167</v>
      </c>
      <c r="M15" s="110">
        <v>-1.5846894141934127</v>
      </c>
      <c r="N15" s="110">
        <v>-0.75145039070532338</v>
      </c>
      <c r="O15" s="110">
        <v>-0.37213551192885241</v>
      </c>
      <c r="P15" s="110">
        <v>0.19480444615213005</v>
      </c>
      <c r="Q15" s="110">
        <v>0.64948602842958914</v>
      </c>
      <c r="R15" s="110">
        <v>1.1436243852503747</v>
      </c>
    </row>
    <row r="16" spans="2:22" ht="13.5" customHeight="1">
      <c r="B16" s="109" t="s">
        <v>312</v>
      </c>
      <c r="C16" s="109" t="s">
        <v>312</v>
      </c>
      <c r="D16" s="110">
        <v>-0.14742584793173819</v>
      </c>
      <c r="E16" s="110">
        <v>-1.3142851380608218</v>
      </c>
      <c r="F16" s="110">
        <v>-3.4429914535056874</v>
      </c>
      <c r="G16" s="110">
        <v>-2.4077712760091083</v>
      </c>
      <c r="H16" s="110">
        <v>1.8309909135431637</v>
      </c>
      <c r="I16" s="110">
        <v>1.1630455642192945</v>
      </c>
      <c r="J16" s="110">
        <v>0.33529874772202739</v>
      </c>
      <c r="K16" s="110">
        <v>-0.82401277776383131</v>
      </c>
      <c r="L16" s="110">
        <v>-2.8563060290215927</v>
      </c>
      <c r="M16" s="110">
        <v>-3.5575668661022721</v>
      </c>
      <c r="N16" s="110">
        <v>-2.7586493756131452</v>
      </c>
      <c r="O16" s="110">
        <v>-1.2484995040115827</v>
      </c>
      <c r="P16" s="110">
        <v>-0.40777596919360376</v>
      </c>
      <c r="Q16" s="110">
        <v>-6.8297130283290056E-2</v>
      </c>
      <c r="R16" s="110">
        <v>0.19027383656100247</v>
      </c>
    </row>
    <row r="17" spans="2:18" ht="13.5" customHeight="1">
      <c r="B17" s="109" t="s">
        <v>62</v>
      </c>
      <c r="C17" s="109" t="s">
        <v>62</v>
      </c>
      <c r="D17" s="110">
        <v>0.79233523040125353</v>
      </c>
      <c r="E17" s="110">
        <v>-0.38774879037439991</v>
      </c>
      <c r="F17" s="110">
        <v>-1.3467940467381667</v>
      </c>
      <c r="G17" s="110">
        <v>-1.8607570051030859</v>
      </c>
      <c r="H17" s="110">
        <v>-2.3676037369253562</v>
      </c>
      <c r="I17" s="110">
        <v>-2.2628138368009076</v>
      </c>
      <c r="J17" s="110">
        <v>-1.1041728838904559</v>
      </c>
      <c r="K17" s="110">
        <v>-2.3689903274376247</v>
      </c>
      <c r="L17" s="110">
        <v>-6.6192724783593064</v>
      </c>
      <c r="M17" s="110">
        <v>-7.4666900073665792</v>
      </c>
      <c r="N17" s="110">
        <v>-1.0745777535673098</v>
      </c>
      <c r="O17" s="110">
        <v>-0.35980026305071555</v>
      </c>
      <c r="P17" s="110">
        <v>0.46877051822397187</v>
      </c>
      <c r="Q17" s="110">
        <v>1.4246151522342294</v>
      </c>
      <c r="R17" s="110">
        <v>1.377906201056784</v>
      </c>
    </row>
    <row r="18" spans="2:18" ht="13.5" customHeight="1">
      <c r="B18" s="109" t="s">
        <v>45</v>
      </c>
      <c r="C18" s="109" t="s">
        <v>45</v>
      </c>
      <c r="D18" s="110">
        <v>0.1872542252885841</v>
      </c>
      <c r="E18" s="110">
        <v>-0.32366467021170181</v>
      </c>
      <c r="F18" s="110">
        <v>-0.33054134514679751</v>
      </c>
      <c r="G18" s="110">
        <v>-2.2793653296936864</v>
      </c>
      <c r="H18" s="110">
        <v>-3.022700962338718</v>
      </c>
      <c r="I18" s="110">
        <v>-3.0787009222406425</v>
      </c>
      <c r="J18" s="110">
        <v>-3.8465418528989028</v>
      </c>
      <c r="K18" s="110">
        <v>-5.4868122910845827</v>
      </c>
      <c r="L18" s="110">
        <v>-10.222262706344745</v>
      </c>
      <c r="M18" s="110">
        <v>-6.6455973976816143</v>
      </c>
      <c r="N18" s="110">
        <v>-5.8942764687299913</v>
      </c>
      <c r="O18" s="110">
        <v>-5.2128434080907189</v>
      </c>
      <c r="P18" s="110">
        <v>-4.6201909816884772</v>
      </c>
      <c r="Q18" s="110">
        <v>-3.9688206997068627</v>
      </c>
      <c r="R18" s="110">
        <v>-3.485751839756833</v>
      </c>
    </row>
    <row r="19" spans="2:18" ht="13.5" customHeight="1">
      <c r="B19" s="109" t="s">
        <v>63</v>
      </c>
      <c r="C19" s="109" t="s">
        <v>63</v>
      </c>
      <c r="D19" s="110">
        <v>1.8210427667719638</v>
      </c>
      <c r="E19" s="110">
        <v>0.94735668767408043</v>
      </c>
      <c r="F19" s="110">
        <v>-0.16052524289172154</v>
      </c>
      <c r="G19" s="110">
        <v>-1.7148545404262712</v>
      </c>
      <c r="H19" s="110">
        <v>-0.35068911982405437</v>
      </c>
      <c r="I19" s="110">
        <v>-0.49698901835069398</v>
      </c>
      <c r="J19" s="110">
        <v>-2.4925598595773337</v>
      </c>
      <c r="K19" s="110">
        <v>-1.0100673415713448</v>
      </c>
      <c r="L19" s="110">
        <v>-4.3436107346548232</v>
      </c>
      <c r="M19" s="110">
        <v>-5.6401709528113431</v>
      </c>
      <c r="N19" s="110">
        <v>-3.4186035449827199</v>
      </c>
      <c r="O19" s="110">
        <v>-1.2539732157016452</v>
      </c>
      <c r="P19" s="110">
        <v>0.29139185557398534</v>
      </c>
      <c r="Q19" s="110">
        <v>0.59082191834324227</v>
      </c>
      <c r="R19" s="110">
        <v>1.0775591673210774</v>
      </c>
    </row>
    <row r="20" spans="2:18" ht="13.5" customHeight="1">
      <c r="B20" s="109" t="s">
        <v>64</v>
      </c>
      <c r="C20" s="109" t="s">
        <v>64</v>
      </c>
      <c r="D20" s="110">
        <v>-2.6252284639668897</v>
      </c>
      <c r="E20" s="110">
        <v>-2.559813728768122</v>
      </c>
      <c r="F20" s="110">
        <v>-2.3327246661133327</v>
      </c>
      <c r="G20" s="110">
        <v>-7.6105069156985478E-2</v>
      </c>
      <c r="H20" s="110">
        <v>2.021873638592365</v>
      </c>
      <c r="I20" s="110">
        <v>3.2442150855301071</v>
      </c>
      <c r="J20" s="110">
        <v>2.3170621054578255</v>
      </c>
      <c r="K20" s="110">
        <v>2.300104912512742</v>
      </c>
      <c r="L20" s="110">
        <v>-5.6503568676127003</v>
      </c>
      <c r="M20" s="110">
        <v>-2.6117667349552471</v>
      </c>
      <c r="N20" s="110">
        <v>-1.2880755344865031</v>
      </c>
      <c r="O20" s="110">
        <v>-0.65125164420787462</v>
      </c>
      <c r="P20" s="110">
        <v>-0.18969547438518794</v>
      </c>
      <c r="Q20" s="110">
        <v>0.39954715306534372</v>
      </c>
      <c r="R20" s="110">
        <v>0.44069469914436538</v>
      </c>
    </row>
    <row r="21" spans="2:18" ht="13.5" customHeight="1">
      <c r="B21" s="109" t="s">
        <v>65</v>
      </c>
      <c r="C21" s="109" t="s">
        <v>65</v>
      </c>
      <c r="D21" s="110">
        <v>-4.2041416041434712</v>
      </c>
      <c r="E21" s="110">
        <v>-1.2119335167290568</v>
      </c>
      <c r="F21" s="110">
        <v>-0.39946903630513525</v>
      </c>
      <c r="G21" s="110">
        <v>2.2802828066904453</v>
      </c>
      <c r="H21" s="110">
        <v>-0.57038310535472547</v>
      </c>
      <c r="I21" s="110">
        <v>-0.54115668123953586</v>
      </c>
      <c r="J21" s="110">
        <v>0.42819643770790528</v>
      </c>
      <c r="K21" s="110">
        <v>0.5502460740492674</v>
      </c>
      <c r="L21" s="110">
        <v>-4.6651251117655956</v>
      </c>
      <c r="M21" s="110">
        <v>-1.7082051130902653</v>
      </c>
      <c r="N21" s="110">
        <v>0.51947751351082572</v>
      </c>
      <c r="O21" s="110">
        <v>0.4170590749881799</v>
      </c>
      <c r="P21" s="110">
        <v>0.43425970616588944</v>
      </c>
      <c r="Q21" s="110">
        <v>0.52777545644128598</v>
      </c>
      <c r="R21" s="110">
        <v>0.55271678448852535</v>
      </c>
    </row>
    <row r="22" spans="2:18" ht="14.5" customHeight="1">
      <c r="B22" s="109" t="s">
        <v>1240</v>
      </c>
      <c r="C22" s="109" t="s">
        <v>66</v>
      </c>
      <c r="D22" s="110">
        <v>-0.19550870738928722</v>
      </c>
      <c r="E22" s="110">
        <v>-3.5497775775472822</v>
      </c>
      <c r="F22" s="110">
        <v>-4.2177609133951162</v>
      </c>
      <c r="G22" s="110">
        <v>-4.6879388429013735</v>
      </c>
      <c r="H22" s="110">
        <v>-6.669882196604525</v>
      </c>
      <c r="I22" s="110">
        <v>-2.3429391502339478</v>
      </c>
      <c r="J22" s="110">
        <v>0.37899703845763005</v>
      </c>
      <c r="K22" s="110">
        <v>-4.1710943425414489E-2</v>
      </c>
      <c r="L22" s="110">
        <v>-3.322948053825022</v>
      </c>
      <c r="M22" s="110">
        <v>-1.1006567445202795</v>
      </c>
      <c r="N22" s="110">
        <v>1.4429873114182969</v>
      </c>
      <c r="O22" s="110">
        <v>2.6873881875065</v>
      </c>
      <c r="P22" s="110">
        <v>3.0668796822335271</v>
      </c>
      <c r="Q22" s="110">
        <v>3.2305811334456607</v>
      </c>
      <c r="R22" s="110">
        <v>3.0685474968679003</v>
      </c>
    </row>
    <row r="23" spans="2:18" ht="16.149999999999999" customHeight="1">
      <c r="B23" s="109" t="s">
        <v>1241</v>
      </c>
      <c r="C23" s="109" t="s">
        <v>144</v>
      </c>
      <c r="D23" s="110">
        <v>-4.9435988535260043</v>
      </c>
      <c r="E23" s="110">
        <v>-5.9119114168995912</v>
      </c>
      <c r="F23" s="110">
        <v>-4.2432083013830511</v>
      </c>
      <c r="G23" s="110">
        <v>-4.1203078145755549</v>
      </c>
      <c r="H23" s="110">
        <v>-4.317007455525208</v>
      </c>
      <c r="I23" s="110">
        <v>-2.5082247838616718</v>
      </c>
      <c r="J23" s="110">
        <v>-0.42196105827736963</v>
      </c>
      <c r="K23" s="110">
        <v>1.3541872569098663</v>
      </c>
      <c r="L23" s="110">
        <v>1.2510740265297389</v>
      </c>
      <c r="M23" s="110">
        <v>1.3417165796632295</v>
      </c>
      <c r="N23" s="110">
        <v>1.6806210108040878</v>
      </c>
      <c r="O23" s="110">
        <v>2.0525761565525431</v>
      </c>
      <c r="P23" s="110">
        <v>1.9549501874105317</v>
      </c>
      <c r="Q23" s="110">
        <v>1.8433967631404666</v>
      </c>
      <c r="R23" s="110">
        <v>1.7378215548965941</v>
      </c>
    </row>
    <row r="24" spans="2:18" ht="13.5" customHeight="1">
      <c r="B24" s="109" t="s">
        <v>68</v>
      </c>
      <c r="C24" s="109" t="s">
        <v>68</v>
      </c>
      <c r="D24" s="110">
        <v>1.8650937038495703</v>
      </c>
      <c r="E24" s="110">
        <v>1.658577884065588</v>
      </c>
      <c r="F24" s="110">
        <v>0.96893801779160804</v>
      </c>
      <c r="G24" s="110">
        <v>1.315847934826301</v>
      </c>
      <c r="H24" s="110">
        <v>1.2011888804530957</v>
      </c>
      <c r="I24" s="110">
        <v>0.15085224743796297</v>
      </c>
      <c r="J24" s="110">
        <v>0.17270228456963199</v>
      </c>
      <c r="K24" s="110">
        <v>9.3562734004063841E-2</v>
      </c>
      <c r="L24" s="110">
        <v>-5.8385999124923593</v>
      </c>
      <c r="M24" s="110">
        <v>-4.5543148269625116</v>
      </c>
      <c r="N24" s="110">
        <v>-3.9757251386955064</v>
      </c>
      <c r="O24" s="110">
        <v>-1.2354299819263412</v>
      </c>
      <c r="P24" s="110">
        <v>-0.41554868711492066</v>
      </c>
      <c r="Q24" s="110">
        <v>0.52475210481930978</v>
      </c>
      <c r="R24" s="110">
        <v>1.8004999387705605</v>
      </c>
    </row>
    <row r="25" spans="2:18" ht="13.5" customHeight="1">
      <c r="B25" s="109" t="s">
        <v>46</v>
      </c>
      <c r="C25" s="109" t="s">
        <v>46</v>
      </c>
      <c r="D25" s="110">
        <v>-3.1906307415217805</v>
      </c>
      <c r="E25" s="110">
        <v>-2.439174185829553</v>
      </c>
      <c r="F25" s="110">
        <v>-2.5739956656902976</v>
      </c>
      <c r="G25" s="110">
        <v>-2.6837530415259514</v>
      </c>
      <c r="H25" s="110">
        <v>-2.5187156378981621</v>
      </c>
      <c r="I25" s="110">
        <v>-1.4964629339662165</v>
      </c>
      <c r="J25" s="110">
        <v>-1.6717089703260875</v>
      </c>
      <c r="K25" s="110">
        <v>-2.7424719685702712</v>
      </c>
      <c r="L25" s="110">
        <v>-7.4136851745909862</v>
      </c>
      <c r="M25" s="110">
        <v>-5.6994767160667568</v>
      </c>
      <c r="N25" s="110">
        <v>-4.2014597710426669</v>
      </c>
      <c r="O25" s="110">
        <v>-3.2306819403735072</v>
      </c>
      <c r="P25" s="110">
        <v>-2.752668013699449</v>
      </c>
      <c r="Q25" s="110">
        <v>-2.4494843436816494</v>
      </c>
      <c r="R25" s="110">
        <v>-2.1538021849975846</v>
      </c>
    </row>
    <row r="26" spans="2:18" ht="13.5" customHeight="1">
      <c r="B26" s="109" t="s">
        <v>69</v>
      </c>
      <c r="C26" s="109" t="s">
        <v>69</v>
      </c>
      <c r="D26" s="110">
        <v>-0.41979862703763809</v>
      </c>
      <c r="E26" s="110">
        <v>-1.0326742466820389</v>
      </c>
      <c r="F26" s="110">
        <v>-0.88318194325815313</v>
      </c>
      <c r="G26" s="110">
        <v>-1.2499985389585921</v>
      </c>
      <c r="H26" s="110">
        <v>-1.0125981286982939</v>
      </c>
      <c r="I26" s="110">
        <v>-0.91545692157037739</v>
      </c>
      <c r="J26" s="110">
        <v>-1.0823009691648006E-2</v>
      </c>
      <c r="K26" s="110">
        <v>-0.48898990619026189</v>
      </c>
      <c r="L26" s="110">
        <v>-3.8319624405922972</v>
      </c>
      <c r="M26" s="110">
        <v>-4.1049679442551179</v>
      </c>
      <c r="N26" s="110">
        <v>-2.8250023851705262</v>
      </c>
      <c r="O26" s="110">
        <v>-0.88282130946982007</v>
      </c>
      <c r="P26" s="110">
        <v>-0.94109393761829008</v>
      </c>
      <c r="Q26" s="110">
        <v>-0.86599329466297803</v>
      </c>
      <c r="R26" s="110">
        <v>-0.81230977366924073</v>
      </c>
    </row>
    <row r="27" spans="2:18" ht="13.5" customHeight="1">
      <c r="B27" s="109" t="s">
        <v>97</v>
      </c>
      <c r="C27" s="109" t="s">
        <v>97</v>
      </c>
      <c r="D27" s="110">
        <v>-0.53671570335062857</v>
      </c>
      <c r="E27" s="110">
        <v>-0.80622010130571953</v>
      </c>
      <c r="F27" s="110">
        <v>-1.0279231327562539</v>
      </c>
      <c r="G27" s="110">
        <v>-1.487393617452627</v>
      </c>
      <c r="H27" s="110">
        <v>-1.4128630410709437</v>
      </c>
      <c r="I27" s="110">
        <v>-0.99527272968261038</v>
      </c>
      <c r="J27" s="110">
        <v>-1.1334367350033543</v>
      </c>
      <c r="K27" s="110">
        <v>-4.5451283155676885</v>
      </c>
      <c r="L27" s="110">
        <v>-4.9575229215510079</v>
      </c>
      <c r="M27" s="110">
        <v>-4.6041819280149356</v>
      </c>
      <c r="N27" s="110">
        <v>-4.3851142561395138</v>
      </c>
      <c r="O27" s="110">
        <v>-4.1821429353254604</v>
      </c>
      <c r="P27" s="110">
        <v>-3.9555539260908072</v>
      </c>
      <c r="Q27" s="110">
        <v>-3.7067392313299883</v>
      </c>
      <c r="R27" s="110">
        <v>-3.434533038581336</v>
      </c>
    </row>
    <row r="28" spans="2:18" ht="13.5" customHeight="1">
      <c r="B28" s="109" t="s">
        <v>36</v>
      </c>
      <c r="C28" s="109" t="s">
        <v>36</v>
      </c>
      <c r="D28" s="110">
        <v>3.7828717845591817</v>
      </c>
      <c r="E28" s="110">
        <v>4.4182763328853003</v>
      </c>
      <c r="F28" s="110">
        <v>2.0139816659989722</v>
      </c>
      <c r="G28" s="110">
        <v>-5.8874547538737154</v>
      </c>
      <c r="H28" s="110">
        <v>-4.278950741660573</v>
      </c>
      <c r="I28" s="110">
        <v>-5.229171333364822</v>
      </c>
      <c r="J28" s="110">
        <v>1.7863881273564304</v>
      </c>
      <c r="K28" s="110">
        <v>-0.7647397401037026</v>
      </c>
      <c r="L28" s="110">
        <v>-7.6734991955880503</v>
      </c>
      <c r="M28" s="110">
        <v>-3.3925374326848763</v>
      </c>
      <c r="N28" s="110">
        <v>-1.7670594282907497</v>
      </c>
      <c r="O28" s="110">
        <v>-0.95530164154491848</v>
      </c>
      <c r="P28" s="110">
        <v>-0.89017241573182226</v>
      </c>
      <c r="Q28" s="110">
        <v>-0.93555030311578435</v>
      </c>
      <c r="R28" s="110">
        <v>-1.0766409123850802</v>
      </c>
    </row>
    <row r="29" spans="2:18" ht="13.5" customHeight="1">
      <c r="B29" s="109" t="s">
        <v>1248</v>
      </c>
      <c r="C29" s="109" t="s">
        <v>35</v>
      </c>
      <c r="D29" s="110">
        <v>25.429219123931325</v>
      </c>
      <c r="E29" s="110">
        <v>25.764694075297594</v>
      </c>
      <c r="F29" s="110">
        <v>12.676354399519617</v>
      </c>
      <c r="G29" s="110">
        <v>-7.4967395075379377</v>
      </c>
      <c r="H29" s="110">
        <v>-14.224183009007568</v>
      </c>
      <c r="I29" s="110">
        <v>-9.3532654668516049</v>
      </c>
      <c r="J29" s="110">
        <v>-3.0895605290133825</v>
      </c>
      <c r="K29" s="110">
        <v>-8.0512848330996221</v>
      </c>
      <c r="L29" s="110">
        <v>-22.32149286238057</v>
      </c>
      <c r="M29" s="110">
        <v>-13.411098333416591</v>
      </c>
      <c r="N29" s="110">
        <v>-10.572851427360899</v>
      </c>
      <c r="O29" s="110">
        <v>-11.866951370941617</v>
      </c>
      <c r="P29" s="110">
        <v>-12.96372249949474</v>
      </c>
      <c r="Q29" s="110">
        <v>-13.351997720070614</v>
      </c>
      <c r="R29" s="110">
        <v>-12.454211817284223</v>
      </c>
    </row>
    <row r="30" spans="2:18" ht="13.5" customHeight="1">
      <c r="B30" s="109" t="s">
        <v>348</v>
      </c>
      <c r="C30" s="109" t="s">
        <v>348</v>
      </c>
      <c r="D30" s="110">
        <v>-0.19837960653169731</v>
      </c>
      <c r="E30" s="110">
        <v>-0.72891187001527236</v>
      </c>
      <c r="F30" s="110">
        <v>2.4900426492914929</v>
      </c>
      <c r="G30" s="110">
        <v>1.4425669767072105</v>
      </c>
      <c r="H30" s="110">
        <v>0.43243103693090135</v>
      </c>
      <c r="I30" s="110">
        <v>0.75237078937163926</v>
      </c>
      <c r="J30" s="110">
        <v>-1.4352290319096592</v>
      </c>
      <c r="K30" s="110">
        <v>-0.30247844827586207</v>
      </c>
      <c r="L30" s="110">
        <v>-0.18165658350975619</v>
      </c>
      <c r="M30" s="110">
        <v>-4.7385536083826683</v>
      </c>
      <c r="N30" s="305" t="s">
        <v>41</v>
      </c>
      <c r="O30" s="305" t="s">
        <v>41</v>
      </c>
      <c r="P30" s="305" t="s">
        <v>41</v>
      </c>
      <c r="Q30" s="305" t="s">
        <v>41</v>
      </c>
      <c r="R30" s="305" t="s">
        <v>41</v>
      </c>
    </row>
    <row r="31" spans="2:18" ht="13.5" customHeight="1">
      <c r="B31" s="109" t="s">
        <v>70</v>
      </c>
      <c r="C31" s="109" t="s">
        <v>70</v>
      </c>
      <c r="D31" s="110">
        <v>-2.0714287581276682</v>
      </c>
      <c r="E31" s="110">
        <v>-2.1403260923125189</v>
      </c>
      <c r="F31" s="110">
        <v>-0.90623816294590909</v>
      </c>
      <c r="G31" s="110">
        <v>-0.93285634683822738</v>
      </c>
      <c r="H31" s="110">
        <v>-0.75897893538222283</v>
      </c>
      <c r="I31" s="110">
        <v>-0.61591238009761118</v>
      </c>
      <c r="J31" s="110">
        <v>-0.75756920353761226</v>
      </c>
      <c r="K31" s="110">
        <v>-0.18566420846012796</v>
      </c>
      <c r="L31" s="110">
        <v>-3.4320358611501574</v>
      </c>
      <c r="M31" s="110">
        <v>-4.2089707449587053</v>
      </c>
      <c r="N31" s="110">
        <v>-2.0757328010245377</v>
      </c>
      <c r="O31" s="110">
        <v>-2.040481694467859</v>
      </c>
      <c r="P31" s="110">
        <v>-1.8228853578735487</v>
      </c>
      <c r="Q31" s="110">
        <v>-1.6177025212242673</v>
      </c>
      <c r="R31" s="110">
        <v>-1.5211217420519469</v>
      </c>
    </row>
    <row r="32" spans="2:18" ht="13.5" customHeight="1">
      <c r="B32" s="109" t="s">
        <v>52</v>
      </c>
      <c r="C32" s="109" t="s">
        <v>52</v>
      </c>
      <c r="D32" s="110">
        <v>-0.91789758314456316</v>
      </c>
      <c r="E32" s="110">
        <v>-0.94946587476135924</v>
      </c>
      <c r="F32" s="110">
        <v>-1.7470225371154471</v>
      </c>
      <c r="G32" s="110">
        <v>-1.2076753707613981</v>
      </c>
      <c r="H32" s="110">
        <v>0.3521008145775118</v>
      </c>
      <c r="I32" s="110">
        <v>2.6156823400974374</v>
      </c>
      <c r="J32" s="110">
        <v>1.5787642293882169</v>
      </c>
      <c r="K32" s="110">
        <v>1.4041607762798693</v>
      </c>
      <c r="L32" s="110">
        <v>-0.52162390121506041</v>
      </c>
      <c r="M32" s="110">
        <v>-0.56913312228317869</v>
      </c>
      <c r="N32" s="110">
        <v>-9.9283793120392608E-2</v>
      </c>
      <c r="O32" s="110">
        <v>0.17831062377190593</v>
      </c>
      <c r="P32" s="110">
        <v>0.55311423871832999</v>
      </c>
      <c r="Q32" s="110">
        <v>0.73166185047179721</v>
      </c>
      <c r="R32" s="110">
        <v>0.8587304404827556</v>
      </c>
    </row>
    <row r="33" spans="2:28" ht="13.5" customHeight="1">
      <c r="B33" s="109" t="s">
        <v>71</v>
      </c>
      <c r="C33" s="109" t="s">
        <v>71</v>
      </c>
      <c r="D33" s="110">
        <v>-4.7319765391605664</v>
      </c>
      <c r="E33" s="110">
        <v>-2.5074421748858198</v>
      </c>
      <c r="F33" s="110">
        <v>-2.4026017532332804</v>
      </c>
      <c r="G33" s="110">
        <v>-2.1641587275555452</v>
      </c>
      <c r="H33" s="110">
        <v>-2.1256714918345212</v>
      </c>
      <c r="I33" s="110">
        <v>-0.94687430917788051</v>
      </c>
      <c r="J33" s="110">
        <v>-1.269438853619832</v>
      </c>
      <c r="K33" s="110">
        <v>-1.5340698261459431</v>
      </c>
      <c r="L33" s="110">
        <v>-5.0581962689502094</v>
      </c>
      <c r="M33" s="110">
        <v>-4.0873029723155776</v>
      </c>
      <c r="N33" s="110">
        <v>-3.5382482664820412</v>
      </c>
      <c r="O33" s="110">
        <v>-2.761861632517268</v>
      </c>
      <c r="P33" s="110">
        <v>-1.9771674974131748</v>
      </c>
      <c r="Q33" s="110">
        <v>-1.2404851815276892</v>
      </c>
      <c r="R33" s="110">
        <v>-0.86983132701189658</v>
      </c>
    </row>
    <row r="34" spans="2:28" ht="13.5" customHeight="1">
      <c r="B34" s="109" t="s">
        <v>33</v>
      </c>
      <c r="C34" s="109" t="s">
        <v>33</v>
      </c>
      <c r="D34" s="110">
        <v>3.3409371732725028</v>
      </c>
      <c r="E34" s="110">
        <v>2.5677789295075368</v>
      </c>
      <c r="F34" s="110">
        <v>-2.1339225861294668</v>
      </c>
      <c r="G34" s="110">
        <v>-16.074432999626396</v>
      </c>
      <c r="H34" s="110">
        <v>-22.961962688612349</v>
      </c>
      <c r="I34" s="110">
        <v>-12.700454312817511</v>
      </c>
      <c r="J34" s="110">
        <v>-5.9792072991251253</v>
      </c>
      <c r="K34" s="110">
        <v>-5.3456158083944958</v>
      </c>
      <c r="L34" s="110">
        <v>-15.461802756725469</v>
      </c>
      <c r="M34" s="110">
        <v>-1.4959958527423405</v>
      </c>
      <c r="N34" s="110">
        <v>2.355142679768667</v>
      </c>
      <c r="O34" s="110">
        <v>2.650585203693034</v>
      </c>
      <c r="P34" s="110">
        <v>3.2801086178057681</v>
      </c>
      <c r="Q34" s="110">
        <v>3.1703648417306427</v>
      </c>
      <c r="R34" s="110">
        <v>3.3991482168925078</v>
      </c>
    </row>
    <row r="35" spans="2:28" ht="13.5" customHeight="1">
      <c r="B35" s="109" t="s">
        <v>72</v>
      </c>
      <c r="C35" s="109" t="s">
        <v>72</v>
      </c>
      <c r="D35" s="110">
        <v>-4.1959693712119321</v>
      </c>
      <c r="E35" s="110">
        <v>-3.942006258739692</v>
      </c>
      <c r="F35" s="110">
        <v>-0.29191800723157096</v>
      </c>
      <c r="G35" s="110">
        <v>-0.50331190751488342</v>
      </c>
      <c r="H35" s="110">
        <v>-7.0516091601513883E-2</v>
      </c>
      <c r="I35" s="110">
        <v>-1.5352777049122124</v>
      </c>
      <c r="J35" s="110">
        <v>-2.0898563919392661</v>
      </c>
      <c r="K35" s="110">
        <v>-3.4668407208148082</v>
      </c>
      <c r="L35" s="110">
        <v>-1.7394367346141235</v>
      </c>
      <c r="M35" s="110">
        <v>-1.3068095178458299</v>
      </c>
      <c r="N35" s="110">
        <v>-0.41028418872527056</v>
      </c>
      <c r="O35" s="110">
        <v>1.3321129771294338</v>
      </c>
      <c r="P35" s="110">
        <v>1.334820599215649</v>
      </c>
      <c r="Q35" s="110">
        <v>1.3506296227052028</v>
      </c>
      <c r="R35" s="110">
        <v>1.4002781611017689</v>
      </c>
    </row>
    <row r="36" spans="2:28" ht="13.5" customHeight="1">
      <c r="B36" s="109" t="s">
        <v>73</v>
      </c>
      <c r="C36" s="109" t="s">
        <v>73</v>
      </c>
      <c r="D36" s="110">
        <v>2.9679070529580258</v>
      </c>
      <c r="E36" s="110">
        <v>1.6888452251067567</v>
      </c>
      <c r="F36" s="110">
        <v>0.69472156384979289</v>
      </c>
      <c r="G36" s="110">
        <v>-1.2139843378744999</v>
      </c>
      <c r="H36" s="110">
        <v>-1.3164397924231506</v>
      </c>
      <c r="I36" s="110">
        <v>-1.9248576178766568</v>
      </c>
      <c r="J36" s="110">
        <v>-0.85949258676334028</v>
      </c>
      <c r="K36" s="110">
        <v>-0.18180054380445076</v>
      </c>
      <c r="L36" s="110">
        <v>-6.9299299087414816</v>
      </c>
      <c r="M36" s="110">
        <v>-3.9043385447639181</v>
      </c>
      <c r="N36" s="110">
        <v>-2.4111514484460179</v>
      </c>
      <c r="O36" s="110">
        <v>-2.0350964877625679</v>
      </c>
      <c r="P36" s="110">
        <v>-1.8252579721289897</v>
      </c>
      <c r="Q36" s="110">
        <v>-1.7615716684604616</v>
      </c>
      <c r="R36" s="110">
        <v>-1.6744194677820183</v>
      </c>
    </row>
    <row r="37" spans="2:28" ht="13.5" customHeight="1">
      <c r="B37" s="109" t="s">
        <v>74</v>
      </c>
      <c r="C37" s="109" t="s">
        <v>74</v>
      </c>
      <c r="D37" s="110">
        <v>2.216500276230859</v>
      </c>
      <c r="E37" s="110">
        <v>2.5561727060339683</v>
      </c>
      <c r="F37" s="110">
        <v>2.9797812890634301</v>
      </c>
      <c r="G37" s="110">
        <v>2.5490470440011501</v>
      </c>
      <c r="H37" s="110">
        <v>1.4026280758233558</v>
      </c>
      <c r="I37" s="110">
        <v>1.2555442749458225</v>
      </c>
      <c r="J37" s="110">
        <v>0.11131740604320595</v>
      </c>
      <c r="K37" s="110">
        <v>-6.9485319769514636E-2</v>
      </c>
      <c r="L37" s="110">
        <v>-3.9197828775835561</v>
      </c>
      <c r="M37" s="110">
        <v>-5.1419131651001049</v>
      </c>
      <c r="N37" s="110">
        <v>-3.7555432442919012</v>
      </c>
      <c r="O37" s="110">
        <v>-2.6737066645996181</v>
      </c>
      <c r="P37" s="110">
        <v>-1.5768091663118957</v>
      </c>
      <c r="Q37" s="110">
        <v>-0.51094019870644614</v>
      </c>
      <c r="R37" s="110">
        <v>0.25483915440469085</v>
      </c>
    </row>
    <row r="38" spans="2:28" ht="13.5" customHeight="1">
      <c r="B38" s="109" t="s">
        <v>75</v>
      </c>
      <c r="C38" s="109" t="s">
        <v>75</v>
      </c>
      <c r="D38" s="110">
        <v>-1.1131900953184419</v>
      </c>
      <c r="E38" s="110">
        <v>-1.6963378013764179</v>
      </c>
      <c r="F38" s="110">
        <v>-1.6801167244277584</v>
      </c>
      <c r="G38" s="110">
        <v>-0.83822656013470798</v>
      </c>
      <c r="H38" s="110">
        <v>-0.67904961816740539</v>
      </c>
      <c r="I38" s="110">
        <v>7.9654861765897533E-2</v>
      </c>
      <c r="J38" s="110">
        <v>1.1998746202667383</v>
      </c>
      <c r="K38" s="110">
        <v>0.68153692529035748</v>
      </c>
      <c r="L38" s="110">
        <v>-5.6981512217393568</v>
      </c>
      <c r="M38" s="110">
        <v>-3.1442770974417091</v>
      </c>
      <c r="N38" s="110">
        <v>-0.87903017339024925</v>
      </c>
      <c r="O38" s="110">
        <v>-0.89819856648514929</v>
      </c>
      <c r="P38" s="110">
        <v>-0.92818209968913468</v>
      </c>
      <c r="Q38" s="110">
        <v>-0.87497729054615259</v>
      </c>
      <c r="R38" s="110">
        <v>-0.93006190253142451</v>
      </c>
    </row>
    <row r="39" spans="2:28" ht="13.5" customHeight="1">
      <c r="B39" s="109" t="s">
        <v>32</v>
      </c>
      <c r="C39" s="109" t="s">
        <v>32</v>
      </c>
      <c r="D39" s="110">
        <v>11.975320939367476</v>
      </c>
      <c r="E39" s="110">
        <v>22.83531926248374</v>
      </c>
      <c r="F39" s="110">
        <v>16.576567705993675</v>
      </c>
      <c r="G39" s="110">
        <v>23.200644164177142</v>
      </c>
      <c r="H39" s="110">
        <v>-3.3338831856474211</v>
      </c>
      <c r="I39" s="110">
        <v>-1.0918895022687554</v>
      </c>
      <c r="J39" s="110">
        <v>7.3914141785239362</v>
      </c>
      <c r="K39" s="110">
        <v>6.6431128202891516</v>
      </c>
      <c r="L39" s="110">
        <v>3.6317013028315275</v>
      </c>
      <c r="M39" s="110">
        <v>4.6645323056832684</v>
      </c>
      <c r="N39" s="110">
        <v>7.3625410183430384</v>
      </c>
      <c r="O39" s="110">
        <v>10.021116142822631</v>
      </c>
      <c r="P39" s="110">
        <v>10.047577018508656</v>
      </c>
      <c r="Q39" s="110">
        <v>10.844626505918056</v>
      </c>
      <c r="R39" s="110">
        <v>12.092625985335976</v>
      </c>
    </row>
    <row r="40" spans="2:28" ht="13.5" customHeight="1">
      <c r="B40" s="109" t="s">
        <v>76</v>
      </c>
      <c r="C40" s="109" t="s">
        <v>76</v>
      </c>
      <c r="D40" s="110">
        <v>-0.73389770278461053</v>
      </c>
      <c r="E40" s="110">
        <v>-0.81981882706839393</v>
      </c>
      <c r="F40" s="110">
        <v>-0.2162766576484636</v>
      </c>
      <c r="G40" s="110">
        <v>-0.11263292907393513</v>
      </c>
      <c r="H40" s="110">
        <v>-1.1321199241768032</v>
      </c>
      <c r="I40" s="110">
        <v>-1.6983715567277573</v>
      </c>
      <c r="J40" s="110">
        <v>-1.4745903425031377</v>
      </c>
      <c r="K40" s="110">
        <v>-3.4633191493787026</v>
      </c>
      <c r="L40" s="110">
        <v>-8.316415654587372</v>
      </c>
      <c r="M40" s="110">
        <v>-5.1974002196598379</v>
      </c>
      <c r="N40" s="110">
        <v>-3.9711231901354274</v>
      </c>
      <c r="O40" s="110">
        <v>-3.8934794934892261</v>
      </c>
      <c r="P40" s="110">
        <v>-3.735372067305319</v>
      </c>
      <c r="Q40" s="110">
        <v>-3.4555072282537411</v>
      </c>
      <c r="R40" s="110">
        <v>-3.1655682193187364</v>
      </c>
    </row>
    <row r="41" spans="2:28" ht="13.5" customHeight="1">
      <c r="B41" s="109" t="s">
        <v>48</v>
      </c>
      <c r="C41" s="109" t="s">
        <v>48</v>
      </c>
      <c r="D41" s="110">
        <v>0.65500402386638479</v>
      </c>
      <c r="E41" s="110">
        <v>-0.82507521003605866</v>
      </c>
      <c r="F41" s="110">
        <v>-0.6768309283110312</v>
      </c>
      <c r="G41" s="110">
        <v>-3.1358105021912732</v>
      </c>
      <c r="H41" s="110">
        <v>-3.2352466255505314</v>
      </c>
      <c r="I41" s="110">
        <v>-0.95950005542311501</v>
      </c>
      <c r="J41" s="110">
        <v>3.4246549879486916</v>
      </c>
      <c r="K41" s="110">
        <v>2.2071097935778248</v>
      </c>
      <c r="L41" s="110">
        <v>-3.7697997222925426</v>
      </c>
      <c r="M41" s="110">
        <v>2.2195212949038107E-2</v>
      </c>
      <c r="N41" s="110">
        <v>0.49128071006992269</v>
      </c>
      <c r="O41" s="110">
        <v>0.70084459689897594</v>
      </c>
      <c r="P41" s="110">
        <v>0.484446440779704</v>
      </c>
      <c r="Q41" s="110">
        <v>8.8222503645427774E-2</v>
      </c>
      <c r="R41" s="110">
        <v>-0.21870921634023527</v>
      </c>
    </row>
    <row r="42" spans="2:28" ht="13.5" customHeight="1">
      <c r="B42" s="109" t="s">
        <v>31</v>
      </c>
      <c r="C42" s="109" t="s">
        <v>31</v>
      </c>
      <c r="D42" s="110">
        <v>11.722746026973374</v>
      </c>
      <c r="E42" s="110">
        <v>5.169815202258917</v>
      </c>
      <c r="F42" s="110">
        <v>-4.2476961295540621</v>
      </c>
      <c r="G42" s="110">
        <v>-17.857700366780204</v>
      </c>
      <c r="H42" s="110">
        <v>-20.165829620246136</v>
      </c>
      <c r="I42" s="110">
        <v>-11.097794787453216</v>
      </c>
      <c r="J42" s="110">
        <v>-6.5249276307714839</v>
      </c>
      <c r="K42" s="110">
        <v>-4.4861085328878163</v>
      </c>
      <c r="L42" s="110">
        <v>-13.195591149623684</v>
      </c>
      <c r="M42" s="110">
        <v>-2.775672680015334</v>
      </c>
      <c r="N42" s="110">
        <v>-1.352316183400915</v>
      </c>
      <c r="O42" s="110">
        <v>-0.9316071550291114</v>
      </c>
      <c r="P42" s="110">
        <v>-0.50798800546384859</v>
      </c>
      <c r="Q42" s="110">
        <v>6.9703482682433274E-2</v>
      </c>
      <c r="R42" s="110">
        <v>0.75758774975581011</v>
      </c>
    </row>
    <row r="43" spans="2:28" ht="13.5" customHeight="1">
      <c r="B43" s="109" t="s">
        <v>53</v>
      </c>
      <c r="C43" s="109" t="s">
        <v>53</v>
      </c>
      <c r="D43" s="110">
        <v>-1.5937622927503496</v>
      </c>
      <c r="E43" s="110">
        <v>-1.248878017487665</v>
      </c>
      <c r="F43" s="110">
        <v>-1.1564858905821134</v>
      </c>
      <c r="G43" s="110">
        <v>-1.4400338658118559</v>
      </c>
      <c r="H43" s="110">
        <v>-0.61742274878474646</v>
      </c>
      <c r="I43" s="110">
        <v>-0.76245469497542895</v>
      </c>
      <c r="J43" s="110">
        <v>-0.36518088516910607</v>
      </c>
      <c r="K43" s="110">
        <v>-1.1988712368906735</v>
      </c>
      <c r="L43" s="110">
        <v>-6.7108548743213747</v>
      </c>
      <c r="M43" s="110">
        <v>-4.2392546727806764</v>
      </c>
      <c r="N43" s="110">
        <v>-2.3402484937696646</v>
      </c>
      <c r="O43" s="110">
        <v>-1.3295922418216179</v>
      </c>
      <c r="P43" s="110">
        <v>-0.83745934150700663</v>
      </c>
      <c r="Q43" s="110">
        <v>-0.56515599792050053</v>
      </c>
      <c r="R43" s="110">
        <v>-0.25398879369837379</v>
      </c>
    </row>
    <row r="44" spans="2:28" ht="13.5" customHeight="1">
      <c r="B44" s="109" t="s">
        <v>77</v>
      </c>
      <c r="C44" s="109" t="s">
        <v>77</v>
      </c>
      <c r="D44" s="110">
        <v>-0.92145824150643407</v>
      </c>
      <c r="E44" s="110">
        <v>-0.55652944472679411</v>
      </c>
      <c r="F44" s="110">
        <v>-2.0193065422943839</v>
      </c>
      <c r="G44" s="110">
        <v>-2.1980579914143683</v>
      </c>
      <c r="H44" s="110">
        <v>-0.24533839542970859</v>
      </c>
      <c r="I44" s="110">
        <v>1.5546098345728572E-2</v>
      </c>
      <c r="J44" s="110">
        <v>0.63971442542349299</v>
      </c>
      <c r="K44" s="110">
        <v>-1.9651713253591743</v>
      </c>
      <c r="L44" s="110">
        <v>-6.2118037314380814</v>
      </c>
      <c r="M44" s="110">
        <v>-4.2999999999999954</v>
      </c>
      <c r="N44" s="110">
        <v>-3.1999999999999513</v>
      </c>
      <c r="O44" s="110">
        <v>-2.5000000000000262</v>
      </c>
      <c r="P44" s="110">
        <v>-2</v>
      </c>
      <c r="Q44" s="110">
        <v>-1.5000000000000051</v>
      </c>
      <c r="R44" s="110">
        <v>-1.0000000000000213</v>
      </c>
    </row>
    <row r="45" spans="2:28" ht="13.5" customHeight="1">
      <c r="B45" s="109" t="s">
        <v>78</v>
      </c>
      <c r="C45" s="109" t="s">
        <v>78</v>
      </c>
      <c r="D45" s="110">
        <v>-3.3943709272551921E-4</v>
      </c>
      <c r="E45" s="110">
        <v>1.267014349707462</v>
      </c>
      <c r="F45" s="110">
        <v>-6.0616309315840826E-2</v>
      </c>
      <c r="G45" s="110">
        <v>0.71290553004801926</v>
      </c>
      <c r="H45" s="110">
        <v>0.97065963076772199</v>
      </c>
      <c r="I45" s="110">
        <v>7.6818138347003712E-2</v>
      </c>
      <c r="J45" s="110">
        <v>0.6223845624755121</v>
      </c>
      <c r="K45" s="110">
        <v>-0.27659933773715195</v>
      </c>
      <c r="L45" s="110">
        <v>-4.2332863932235067</v>
      </c>
      <c r="M45" s="110">
        <v>-6.4954351890913822</v>
      </c>
      <c r="N45" s="110">
        <v>-2.564895852763307</v>
      </c>
      <c r="O45" s="110">
        <v>-2.3652116351362018</v>
      </c>
      <c r="P45" s="110">
        <v>-2.2159797134114849</v>
      </c>
      <c r="Q45" s="110">
        <v>-2.1946336954210626</v>
      </c>
      <c r="R45" s="110">
        <v>-2.1787833756528139</v>
      </c>
    </row>
    <row r="46" spans="2:28">
      <c r="B46" s="109" t="s">
        <v>49</v>
      </c>
      <c r="C46" s="109" t="s">
        <v>49</v>
      </c>
      <c r="D46" s="110">
        <v>0.66292463151305758</v>
      </c>
      <c r="E46" s="110">
        <v>0.81398716052119724</v>
      </c>
      <c r="F46" s="110">
        <v>0.53616583983231525</v>
      </c>
      <c r="G46" s="110">
        <v>0.58276964797794095</v>
      </c>
      <c r="H46" s="110">
        <v>-0.97497847869227205</v>
      </c>
      <c r="I46" s="110">
        <v>-0.85829390060988253</v>
      </c>
      <c r="J46" s="110">
        <v>-2.2169458345274515</v>
      </c>
      <c r="K46" s="110">
        <v>-3.6321587593222517</v>
      </c>
      <c r="L46" s="110">
        <v>-3.3636146938570324</v>
      </c>
      <c r="M46" s="110">
        <v>-2.3750511131894432</v>
      </c>
      <c r="N46" s="110">
        <v>-2.6390708852322082</v>
      </c>
      <c r="O46" s="110">
        <v>-2.7650975579643395</v>
      </c>
      <c r="P46" s="110">
        <v>-2.6577191160181788</v>
      </c>
      <c r="Q46" s="110">
        <v>-2.6269485331476954</v>
      </c>
      <c r="R46" s="110">
        <v>-2.6272839797876388</v>
      </c>
    </row>
    <row r="47" spans="2:28">
      <c r="B47" s="109" t="s">
        <v>79</v>
      </c>
      <c r="C47" s="109" t="s">
        <v>79</v>
      </c>
      <c r="D47" s="110">
        <v>-2.3849034897189303</v>
      </c>
      <c r="E47" s="110">
        <v>-2.3341555202778053</v>
      </c>
      <c r="F47" s="110">
        <v>-1.1527097391485983</v>
      </c>
      <c r="G47" s="110">
        <v>3.0034739563484631</v>
      </c>
      <c r="H47" s="110">
        <v>1.8665493099749428</v>
      </c>
      <c r="I47" s="110">
        <v>1.4507068592607277</v>
      </c>
      <c r="J47" s="110">
        <v>1.1345431019273093</v>
      </c>
      <c r="K47" s="110">
        <v>1.0701934728346418</v>
      </c>
      <c r="L47" s="110">
        <v>-3.1071704306012795</v>
      </c>
      <c r="M47" s="110">
        <v>-1.278766650457702</v>
      </c>
      <c r="N47" s="110">
        <v>0.40343766736774006</v>
      </c>
      <c r="O47" s="110">
        <v>1.0890503380116854</v>
      </c>
      <c r="P47" s="110">
        <v>0.6189001323853176</v>
      </c>
      <c r="Q47" s="110">
        <v>0.37250198221140529</v>
      </c>
      <c r="R47" s="110">
        <v>0.18711350684900038</v>
      </c>
      <c r="T47" s="119"/>
      <c r="U47" s="120"/>
      <c r="V47" s="120"/>
      <c r="W47" s="120"/>
      <c r="X47" s="120"/>
      <c r="Y47" s="120"/>
      <c r="Z47" s="120"/>
      <c r="AA47" s="120"/>
      <c r="AB47" s="120"/>
    </row>
    <row r="48" spans="2:28">
      <c r="B48" s="109" t="s">
        <v>30</v>
      </c>
      <c r="C48" s="109" t="s">
        <v>30</v>
      </c>
      <c r="D48" s="110">
        <v>9.3195510786321574</v>
      </c>
      <c r="E48" s="110">
        <v>8.8073502412677769</v>
      </c>
      <c r="F48" s="110">
        <v>2.1862572541230403</v>
      </c>
      <c r="G48" s="110">
        <v>-3.1511098008283627</v>
      </c>
      <c r="H48" s="110">
        <v>-2.6679604987482137</v>
      </c>
      <c r="I48" s="110">
        <v>-1.544474632896697</v>
      </c>
      <c r="J48" s="110">
        <v>2.1361396243581616</v>
      </c>
      <c r="K48" s="110">
        <v>0.88988946785848544</v>
      </c>
      <c r="L48" s="110">
        <v>-5.1320383245708845</v>
      </c>
      <c r="M48" s="110">
        <v>-4.8508393869024544E-2</v>
      </c>
      <c r="N48" s="110">
        <v>0.32135801374680673</v>
      </c>
      <c r="O48" s="110">
        <v>0.56090381168452275</v>
      </c>
      <c r="P48" s="110">
        <v>0.90245996618785829</v>
      </c>
      <c r="Q48" s="110">
        <v>1.3387743428900811</v>
      </c>
      <c r="R48" s="110">
        <v>1.8216291276038812</v>
      </c>
    </row>
    <row r="49" spans="2:18">
      <c r="B49" s="109" t="s">
        <v>202</v>
      </c>
      <c r="C49" s="109" t="s">
        <v>80</v>
      </c>
      <c r="D49" s="110">
        <v>-0.11543246507413729</v>
      </c>
      <c r="E49" s="110">
        <v>0.4206514941263913</v>
      </c>
      <c r="F49" s="110">
        <v>-0.50217104661875966</v>
      </c>
      <c r="G49" s="110">
        <v>0.24739217283907122</v>
      </c>
      <c r="H49" s="110">
        <v>-0.23911265500007065</v>
      </c>
      <c r="I49" s="110">
        <v>-0.12348404878409919</v>
      </c>
      <c r="J49" s="110">
        <v>0.55788921173867079</v>
      </c>
      <c r="K49" s="110">
        <v>-0.50557917583540402</v>
      </c>
      <c r="L49" s="110">
        <v>-2.1062699914558647</v>
      </c>
      <c r="M49" s="110">
        <v>-1.914245467346851</v>
      </c>
      <c r="N49" s="110">
        <v>-1.1316268472514965</v>
      </c>
      <c r="O49" s="110">
        <v>3.8081762434285133E-4</v>
      </c>
      <c r="P49" s="110">
        <v>0.41726560136963231</v>
      </c>
      <c r="Q49" s="110">
        <v>0.49963883335845105</v>
      </c>
      <c r="R49" s="110">
        <v>0.56408552438772419</v>
      </c>
    </row>
    <row r="50" spans="2:18">
      <c r="B50" s="163" t="s">
        <v>109</v>
      </c>
      <c r="C50" s="163" t="s">
        <v>109</v>
      </c>
      <c r="D50" s="164">
        <v>-6.9397664415304501</v>
      </c>
      <c r="E50" s="164">
        <v>-8.1471770702425843</v>
      </c>
      <c r="F50" s="164">
        <v>-11.873472207694498</v>
      </c>
      <c r="G50" s="164">
        <v>-9.0110195807126292</v>
      </c>
      <c r="H50" s="164">
        <v>-10.592917043998552</v>
      </c>
      <c r="I50" s="164">
        <v>-22.960383527661108</v>
      </c>
      <c r="J50" s="164">
        <v>-30.99421818781828</v>
      </c>
      <c r="K50" s="164">
        <v>-9.970909542913402</v>
      </c>
      <c r="L50" s="164">
        <v>-4.9742940436234759</v>
      </c>
      <c r="M50" s="164" t="s">
        <v>41</v>
      </c>
      <c r="N50" s="164" t="s">
        <v>41</v>
      </c>
      <c r="O50" s="164" t="s">
        <v>41</v>
      </c>
      <c r="P50" s="164" t="s">
        <v>41</v>
      </c>
      <c r="Q50" s="164" t="s">
        <v>41</v>
      </c>
      <c r="R50" s="164" t="s">
        <v>41</v>
      </c>
    </row>
    <row r="51" spans="2:18" ht="6" customHeight="1">
      <c r="B51" s="121"/>
      <c r="C51" s="109"/>
      <c r="D51" s="110"/>
      <c r="E51" s="110"/>
      <c r="F51" s="110"/>
      <c r="G51" s="110"/>
      <c r="H51" s="110"/>
      <c r="I51" s="110"/>
      <c r="J51" s="110"/>
      <c r="K51" s="110"/>
      <c r="L51" s="110"/>
      <c r="M51" s="110"/>
      <c r="N51" s="110"/>
      <c r="O51" s="110"/>
      <c r="P51" s="110"/>
      <c r="Q51" s="110"/>
      <c r="R51" s="110"/>
    </row>
    <row r="52" spans="2:18" ht="12.75" customHeight="1">
      <c r="B52" s="443" t="s">
        <v>437</v>
      </c>
      <c r="C52" s="443"/>
      <c r="D52" s="443"/>
      <c r="E52" s="443"/>
      <c r="F52" s="443"/>
      <c r="G52" s="443"/>
      <c r="H52" s="443"/>
      <c r="I52" s="443"/>
      <c r="J52" s="443"/>
      <c r="K52" s="443"/>
      <c r="L52" s="443"/>
      <c r="M52" s="443"/>
      <c r="N52" s="443"/>
      <c r="O52" s="443"/>
      <c r="P52" s="443"/>
      <c r="Q52" s="116"/>
      <c r="R52" s="116"/>
    </row>
    <row r="53" spans="2:18" ht="14" customHeight="1">
      <c r="B53" s="443" t="s">
        <v>1249</v>
      </c>
      <c r="C53" s="443"/>
      <c r="D53" s="443"/>
      <c r="E53" s="443"/>
      <c r="F53" s="443"/>
      <c r="G53" s="443"/>
      <c r="H53" s="443"/>
      <c r="I53" s="443"/>
      <c r="J53" s="443"/>
      <c r="K53" s="443"/>
      <c r="L53" s="443"/>
      <c r="M53" s="443"/>
      <c r="N53" s="443"/>
      <c r="O53" s="443"/>
      <c r="P53" s="443"/>
      <c r="Q53" s="443"/>
      <c r="R53" s="443"/>
    </row>
    <row r="54" spans="2:18" ht="25.5" customHeight="1">
      <c r="B54" s="454" t="s">
        <v>1250</v>
      </c>
      <c r="C54" s="454"/>
      <c r="D54" s="454"/>
      <c r="E54" s="454"/>
      <c r="F54" s="454"/>
      <c r="G54" s="454"/>
      <c r="H54" s="454"/>
      <c r="I54" s="454"/>
      <c r="J54" s="454"/>
      <c r="K54" s="454"/>
      <c r="L54" s="454"/>
      <c r="M54" s="454"/>
      <c r="N54" s="454"/>
      <c r="O54" s="454"/>
      <c r="P54" s="454"/>
      <c r="Q54" s="454"/>
      <c r="R54" s="454"/>
    </row>
    <row r="55" spans="2:18" ht="18" customHeight="1">
      <c r="B55" s="454" t="s">
        <v>1251</v>
      </c>
      <c r="C55" s="454"/>
      <c r="D55" s="454"/>
      <c r="E55" s="454"/>
      <c r="F55" s="454"/>
      <c r="G55" s="454"/>
      <c r="H55" s="454"/>
      <c r="I55" s="454"/>
      <c r="J55" s="454"/>
      <c r="K55" s="454"/>
      <c r="L55" s="454"/>
      <c r="M55" s="454"/>
      <c r="N55" s="454"/>
      <c r="O55" s="454"/>
      <c r="P55" s="454"/>
      <c r="Q55" s="454"/>
      <c r="R55" s="454"/>
    </row>
    <row r="56" spans="2:18" ht="11.25" customHeight="1">
      <c r="B56" s="454" t="s">
        <v>1252</v>
      </c>
      <c r="C56" s="454"/>
      <c r="D56" s="454"/>
      <c r="E56" s="454"/>
      <c r="F56" s="454"/>
      <c r="G56" s="454"/>
      <c r="H56" s="454"/>
      <c r="I56" s="454"/>
      <c r="J56" s="454"/>
      <c r="K56" s="454"/>
      <c r="L56" s="454"/>
      <c r="M56" s="454"/>
      <c r="N56" s="454"/>
      <c r="O56" s="454"/>
      <c r="P56" s="454"/>
      <c r="Q56" s="454"/>
      <c r="R56" s="454"/>
    </row>
    <row r="57" spans="2:18" ht="14.25" customHeight="1">
      <c r="B57" s="454" t="s">
        <v>1247</v>
      </c>
      <c r="C57" s="454"/>
      <c r="D57" s="454"/>
      <c r="E57" s="454"/>
      <c r="F57" s="454"/>
      <c r="G57" s="454"/>
      <c r="H57" s="454"/>
      <c r="I57" s="454"/>
      <c r="J57" s="454"/>
      <c r="K57" s="454"/>
      <c r="L57" s="454"/>
      <c r="M57" s="454"/>
      <c r="N57" s="454"/>
      <c r="O57" s="454"/>
      <c r="P57" s="454"/>
      <c r="Q57" s="454"/>
      <c r="R57" s="454"/>
    </row>
    <row r="58" spans="2:18" ht="97.5" customHeight="1">
      <c r="B58" s="109"/>
      <c r="C58" s="109"/>
      <c r="D58" s="117"/>
      <c r="E58" s="117"/>
      <c r="F58" s="117"/>
      <c r="G58" s="117"/>
      <c r="H58" s="117"/>
      <c r="I58" s="117"/>
      <c r="J58" s="117"/>
      <c r="K58" s="117"/>
      <c r="L58" s="117"/>
      <c r="M58" s="117"/>
      <c r="N58" s="117"/>
      <c r="O58" s="117"/>
      <c r="P58" s="117"/>
      <c r="Q58" s="117"/>
      <c r="R58" s="117"/>
    </row>
    <row r="59" spans="2:18">
      <c r="B59" s="109"/>
      <c r="C59" s="109"/>
      <c r="D59" s="117"/>
      <c r="E59" s="117"/>
      <c r="F59" s="117"/>
      <c r="G59" s="117"/>
      <c r="H59" s="117"/>
      <c r="I59" s="117"/>
      <c r="J59" s="117"/>
      <c r="K59" s="117"/>
      <c r="L59" s="117"/>
      <c r="M59" s="117"/>
      <c r="N59" s="117"/>
      <c r="O59" s="117"/>
      <c r="P59" s="117"/>
      <c r="Q59" s="117"/>
      <c r="R59" s="117"/>
    </row>
    <row r="60" spans="2:18">
      <c r="B60" s="109"/>
      <c r="C60" s="109"/>
      <c r="D60" s="117"/>
      <c r="E60" s="117"/>
      <c r="F60" s="117"/>
      <c r="G60" s="117"/>
      <c r="H60" s="117"/>
      <c r="I60" s="117"/>
      <c r="J60" s="117"/>
      <c r="K60" s="117"/>
      <c r="L60" s="117"/>
      <c r="M60" s="117"/>
      <c r="N60" s="117"/>
      <c r="O60" s="117"/>
      <c r="P60" s="117"/>
      <c r="Q60" s="117"/>
      <c r="R60" s="117"/>
    </row>
    <row r="61" spans="2:18">
      <c r="B61" s="109"/>
      <c r="C61" s="109"/>
      <c r="D61" s="117"/>
      <c r="E61" s="117"/>
      <c r="F61" s="117"/>
      <c r="G61" s="117"/>
      <c r="H61" s="117"/>
      <c r="I61" s="117"/>
      <c r="J61" s="117"/>
      <c r="K61" s="117"/>
      <c r="L61" s="117"/>
      <c r="M61" s="117"/>
      <c r="N61" s="117"/>
      <c r="O61" s="117"/>
      <c r="P61" s="117"/>
      <c r="Q61" s="117"/>
      <c r="R61" s="117"/>
    </row>
    <row r="62" spans="2:18">
      <c r="B62" s="109"/>
      <c r="C62" s="109"/>
      <c r="D62" s="117"/>
      <c r="E62" s="117"/>
      <c r="F62" s="117"/>
      <c r="G62" s="117"/>
      <c r="H62" s="117"/>
      <c r="I62" s="117"/>
      <c r="J62" s="117"/>
      <c r="K62" s="117"/>
      <c r="L62" s="117"/>
      <c r="M62" s="117"/>
      <c r="N62" s="117"/>
      <c r="O62" s="117"/>
      <c r="P62" s="117"/>
      <c r="Q62" s="117"/>
      <c r="R62" s="117"/>
    </row>
    <row r="63" spans="2:18">
      <c r="B63" s="109"/>
      <c r="C63" s="109"/>
      <c r="D63" s="117"/>
      <c r="E63" s="117"/>
      <c r="F63" s="117"/>
      <c r="G63" s="117"/>
      <c r="H63" s="117"/>
      <c r="I63" s="117"/>
      <c r="J63" s="117"/>
      <c r="K63" s="117"/>
      <c r="L63" s="117"/>
      <c r="M63" s="117"/>
      <c r="N63" s="117"/>
      <c r="O63" s="117"/>
      <c r="P63" s="117"/>
      <c r="Q63" s="117"/>
      <c r="R63" s="117"/>
    </row>
    <row r="64" spans="2:18">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sheetData>
  <mergeCells count="8">
    <mergeCell ref="B56:R56"/>
    <mergeCell ref="B57:R57"/>
    <mergeCell ref="B2:N2"/>
    <mergeCell ref="B3:R3"/>
    <mergeCell ref="B52:P52"/>
    <mergeCell ref="B53:R53"/>
    <mergeCell ref="B54:R54"/>
    <mergeCell ref="B55:R55"/>
  </mergeCells>
  <conditionalFormatting sqref="B11:R12 C49:R49 B50:L50 C14:R14 B24:R28 C23:R23 B13:L13 B31:R48 B15:R22 C29:R29 D30:M30">
    <cfRule type="expression" dxfId="70" priority="13">
      <formula>MOD(ROW(),2)=0</formula>
    </cfRule>
  </conditionalFormatting>
  <conditionalFormatting sqref="B49">
    <cfRule type="expression" dxfId="69" priority="12">
      <formula>MOD(ROW(),2)=0</formula>
    </cfRule>
  </conditionalFormatting>
  <conditionalFormatting sqref="B49">
    <cfRule type="expression" dxfId="68" priority="11">
      <formula>MOD(ROW(),2)=0</formula>
    </cfRule>
  </conditionalFormatting>
  <conditionalFormatting sqref="B29:B30">
    <cfRule type="expression" dxfId="67" priority="10">
      <formula>MOD(ROW(),2)=0</formula>
    </cfRule>
  </conditionalFormatting>
  <conditionalFormatting sqref="B29:B30">
    <cfRule type="expression" dxfId="66" priority="9">
      <formula>MOD(ROW(),2)=0</formula>
    </cfRule>
  </conditionalFormatting>
  <conditionalFormatting sqref="M50:R50">
    <cfRule type="expression" dxfId="65" priority="8">
      <formula>MOD(ROW(),2)=0</formula>
    </cfRule>
  </conditionalFormatting>
  <conditionalFormatting sqref="B14">
    <cfRule type="expression" dxfId="64" priority="7">
      <formula>MOD(ROW(),2)=0</formula>
    </cfRule>
  </conditionalFormatting>
  <conditionalFormatting sqref="B23">
    <cfRule type="expression" dxfId="63" priority="6">
      <formula>MOD(ROW(),2)=0</formula>
    </cfRule>
  </conditionalFormatting>
  <conditionalFormatting sqref="B23">
    <cfRule type="expression" dxfId="62" priority="5">
      <formula>MOD(ROW(),2)=0</formula>
    </cfRule>
  </conditionalFormatting>
  <conditionalFormatting sqref="M13:R13">
    <cfRule type="expression" dxfId="61" priority="4">
      <formula>MOD(ROW(),2)=0</formula>
    </cfRule>
  </conditionalFormatting>
  <conditionalFormatting sqref="C30">
    <cfRule type="expression" dxfId="60" priority="3">
      <formula>MOD(ROW(),2)=0</formula>
    </cfRule>
  </conditionalFormatting>
  <conditionalFormatting sqref="C30">
    <cfRule type="expression" dxfId="59" priority="2">
      <formula>MOD(ROW(),2)=0</formula>
    </cfRule>
  </conditionalFormatting>
  <conditionalFormatting sqref="N30:R30">
    <cfRule type="expression" dxfId="58" priority="1">
      <formula>MOD(ROW(),2)=0</formula>
    </cfRule>
  </conditionalFormatting>
  <pageMargins left="0.7" right="0.7" top="0.75" bottom="0.75" header="0.3" footer="0.3"/>
  <pageSetup scale="1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E9088-7196-4AA0-A400-A69D04545F8A}">
  <sheetPr>
    <tabColor rgb="FF92D050"/>
    <pageSetUpPr fitToPage="1"/>
  </sheetPr>
  <dimension ref="A1:AI76"/>
  <sheetViews>
    <sheetView showGridLines="0" zoomScale="85" zoomScaleNormal="85" workbookViewId="0">
      <pane xSplit="3" ySplit="4" topLeftCell="D5"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4.5" outlineLevelCol="1"/>
  <cols>
    <col min="1" max="1" width="6.7265625" style="82" customWidth="1"/>
    <col min="2" max="2" width="19.453125" style="101" customWidth="1"/>
    <col min="3" max="3" width="1.7265625" style="101" hidden="1" customWidth="1" outlineLevel="1"/>
    <col min="4" max="4" width="8.81640625" style="102" customWidth="1" collapsed="1"/>
    <col min="5" max="18" width="8.81640625" style="102" customWidth="1"/>
    <col min="19" max="19" width="4.453125" style="102" customWidth="1"/>
    <col min="20" max="20" width="0" style="82" hidden="1" customWidth="1"/>
    <col min="21" max="34" width="9.1796875" style="82"/>
    <col min="35" max="16384" width="9.1796875" style="101"/>
  </cols>
  <sheetData>
    <row r="1" spans="2:28">
      <c r="V1" s="166"/>
    </row>
    <row r="2" spans="2:28">
      <c r="B2" s="453" t="str">
        <f>"Table A11. Emerging Market and Middle-Income Economies: General Government Cyclically Adjusted Balance, "&amp;D4&amp;"–"&amp;RIGHT(R4,2)</f>
        <v>Table A11. Emerging Market and Middle-Income Economies: General Government Cyclically Adjusted Balance, 2012–26</v>
      </c>
      <c r="C2" s="453"/>
      <c r="D2" s="453"/>
      <c r="E2" s="453"/>
      <c r="F2" s="453"/>
      <c r="G2" s="453"/>
      <c r="H2" s="453"/>
      <c r="I2" s="453"/>
      <c r="J2" s="453"/>
      <c r="K2" s="453"/>
      <c r="L2" s="453"/>
      <c r="M2" s="453"/>
      <c r="N2" s="453"/>
      <c r="O2" s="453"/>
      <c r="P2" s="453"/>
      <c r="Q2" s="453"/>
      <c r="R2" s="453"/>
      <c r="S2" s="140"/>
      <c r="T2" s="135" t="s">
        <v>440</v>
      </c>
      <c r="V2" s="165"/>
    </row>
    <row r="3" spans="2:28">
      <c r="B3" s="455" t="s">
        <v>154</v>
      </c>
      <c r="C3" s="456"/>
      <c r="D3" s="456"/>
      <c r="E3" s="456"/>
      <c r="F3" s="456"/>
      <c r="G3" s="456"/>
      <c r="H3" s="456"/>
      <c r="I3" s="456"/>
      <c r="J3" s="456"/>
      <c r="K3" s="456"/>
      <c r="L3" s="456"/>
      <c r="M3" s="456"/>
      <c r="N3" s="456"/>
      <c r="O3" s="456"/>
      <c r="P3" s="456"/>
      <c r="Q3" s="456"/>
      <c r="R3" s="456"/>
      <c r="S3" s="140"/>
    </row>
    <row r="4" spans="2:28"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c r="S4" s="117"/>
    </row>
    <row r="5" spans="2:28" ht="14.15" customHeight="1">
      <c r="B5" s="111" t="s">
        <v>81</v>
      </c>
      <c r="C5" s="136" t="s">
        <v>150</v>
      </c>
      <c r="D5" s="113">
        <v>-0.31272615187120789</v>
      </c>
      <c r="E5" s="113">
        <v>-0.37172091942581442</v>
      </c>
      <c r="F5" s="113">
        <v>-0.39826795967291867</v>
      </c>
      <c r="G5" s="113">
        <v>-0.60368603355940031</v>
      </c>
      <c r="H5" s="113">
        <v>-0.65963886481045675</v>
      </c>
      <c r="I5" s="113">
        <v>-0.64210354023386562</v>
      </c>
      <c r="J5" s="113">
        <v>-0.68469417469510674</v>
      </c>
      <c r="K5" s="113">
        <v>-0.8265760182835622</v>
      </c>
      <c r="L5" s="113">
        <v>-1.405145234492138</v>
      </c>
      <c r="M5" s="113">
        <v>-1.2132346361638098</v>
      </c>
      <c r="N5" s="113">
        <v>-1.1854800417131972</v>
      </c>
      <c r="O5" s="113">
        <v>-1.1351052477603052</v>
      </c>
      <c r="P5" s="113">
        <v>-1.1091736767172959</v>
      </c>
      <c r="Q5" s="113">
        <v>-1.0772248138275662</v>
      </c>
      <c r="R5" s="113">
        <v>-1.0581608746236748</v>
      </c>
      <c r="S5" s="117"/>
    </row>
    <row r="6" spans="2:28" ht="14.15" customHeight="1">
      <c r="B6" s="2" t="s">
        <v>44</v>
      </c>
      <c r="C6" s="136" t="s">
        <v>441</v>
      </c>
      <c r="D6" s="113">
        <v>-1.6067085203088864</v>
      </c>
      <c r="E6" s="113">
        <v>-1.8247487766312218</v>
      </c>
      <c r="F6" s="113">
        <v>-1.8158233469333276</v>
      </c>
      <c r="G6" s="113">
        <v>-2.977225512096767</v>
      </c>
      <c r="H6" s="113">
        <v>-3.7486350850378538</v>
      </c>
      <c r="I6" s="113">
        <v>-3.7745912210575265</v>
      </c>
      <c r="J6" s="113">
        <v>-4.4517913532860272</v>
      </c>
      <c r="K6" s="113">
        <v>-5.6323734410612127</v>
      </c>
      <c r="L6" s="113">
        <v>-8.7952816850966862</v>
      </c>
      <c r="M6" s="113">
        <v>-7.0452868733541418</v>
      </c>
      <c r="N6" s="113">
        <v>-6.5134838338613292</v>
      </c>
      <c r="O6" s="113">
        <v>-5.9952746007355957</v>
      </c>
      <c r="P6" s="113">
        <v>-5.627328923661012</v>
      </c>
      <c r="Q6" s="113">
        <v>-5.1688623573836487</v>
      </c>
      <c r="R6" s="113">
        <v>-4.7765738673217841</v>
      </c>
      <c r="S6" s="117"/>
    </row>
    <row r="7" spans="2:28" ht="14.15" customHeight="1">
      <c r="B7" s="2" t="s">
        <v>47</v>
      </c>
      <c r="C7" s="136" t="s">
        <v>442</v>
      </c>
      <c r="D7" s="113">
        <v>-1.1555916817450984</v>
      </c>
      <c r="E7" s="113">
        <v>-2.0703770377663373</v>
      </c>
      <c r="F7" s="113">
        <v>-1.208091380923721</v>
      </c>
      <c r="G7" s="113">
        <v>-2.2177704760265886</v>
      </c>
      <c r="H7" s="113">
        <v>-2.2900342091801971</v>
      </c>
      <c r="I7" s="113">
        <v>-1.6204580371336439</v>
      </c>
      <c r="J7" s="113">
        <v>-0.1433335198747088</v>
      </c>
      <c r="K7" s="113">
        <v>-1.0519129577669561</v>
      </c>
      <c r="L7" s="113">
        <v>-4.8980839686797584</v>
      </c>
      <c r="M7" s="113">
        <v>-3.1059660885067135</v>
      </c>
      <c r="N7" s="113">
        <v>-2.507841975023577</v>
      </c>
      <c r="O7" s="113">
        <v>-2.2625381192246423</v>
      </c>
      <c r="P7" s="113">
        <v>-2.2751973611663585</v>
      </c>
      <c r="Q7" s="113">
        <v>-2.3973400414029968</v>
      </c>
      <c r="R7" s="113">
        <v>-2.5467649866547246</v>
      </c>
      <c r="S7" s="117"/>
    </row>
    <row r="8" spans="2:28" ht="14.15" customHeight="1">
      <c r="B8" s="2" t="s">
        <v>50</v>
      </c>
      <c r="C8" s="136" t="s">
        <v>443</v>
      </c>
      <c r="D8" s="113">
        <v>-3.0470047959239714</v>
      </c>
      <c r="E8" s="113">
        <v>-3.5978688122995757</v>
      </c>
      <c r="F8" s="113">
        <v>-5.2447890578929961</v>
      </c>
      <c r="G8" s="113">
        <v>-6.3842071690901783</v>
      </c>
      <c r="H8" s="113">
        <v>-5.3422166337545862</v>
      </c>
      <c r="I8" s="113">
        <v>-4.8575604996174651</v>
      </c>
      <c r="J8" s="113">
        <v>-4.3016629534640511</v>
      </c>
      <c r="K8" s="113">
        <v>-3.5553631924784574</v>
      </c>
      <c r="L8" s="113">
        <v>-6.9161495977132947</v>
      </c>
      <c r="M8" s="113">
        <v>-5.3687791696249052</v>
      </c>
      <c r="N8" s="113">
        <v>-4.801430588089791</v>
      </c>
      <c r="O8" s="113">
        <v>-4.1480003688789875</v>
      </c>
      <c r="P8" s="113">
        <v>-3.5447654103338904</v>
      </c>
      <c r="Q8" s="113">
        <v>-3.2132866903796655</v>
      </c>
      <c r="R8" s="113">
        <v>-3.0043048759614885</v>
      </c>
      <c r="S8" s="117"/>
    </row>
    <row r="9" spans="2:28" ht="14.15" customHeight="1">
      <c r="B9" s="2" t="s">
        <v>379</v>
      </c>
      <c r="C9" s="136" t="s">
        <v>548</v>
      </c>
      <c r="D9" s="113">
        <v>-3.8355258446562276E-2</v>
      </c>
      <c r="E9" s="113">
        <v>-3.6660938325354185E-2</v>
      </c>
      <c r="F9" s="113">
        <v>-4.2600579029044162E-2</v>
      </c>
      <c r="G9" s="113">
        <v>-5.8158473861864235E-2</v>
      </c>
      <c r="H9" s="113">
        <v>-5.7723580142184483E-2</v>
      </c>
      <c r="I9" s="113">
        <v>-3.8581122751803407E-2</v>
      </c>
      <c r="J9" s="113">
        <v>-3.5851861724668053E-2</v>
      </c>
      <c r="K9" s="113">
        <v>-3.9740588729697657E-2</v>
      </c>
      <c r="L9" s="113">
        <v>-4.1343407341394071E-2</v>
      </c>
      <c r="M9" s="113">
        <v>-4.6947319134737611E-2</v>
      </c>
      <c r="N9" s="113">
        <v>-4.1001123652174766E-2</v>
      </c>
      <c r="O9" s="113">
        <v>-3.8779846654643832E-2</v>
      </c>
      <c r="P9" s="113">
        <v>-3.657212074255952E-2</v>
      </c>
      <c r="Q9" s="113">
        <v>-3.4049917544139767E-2</v>
      </c>
      <c r="R9" s="113">
        <v>-3.2360991767580956E-2</v>
      </c>
      <c r="S9" s="117"/>
    </row>
    <row r="10" spans="2:28" ht="14.15" customHeight="1">
      <c r="B10" s="138" t="s">
        <v>119</v>
      </c>
      <c r="C10" s="136" t="s">
        <v>155</v>
      </c>
      <c r="D10" s="113">
        <v>-1.9387395595266046</v>
      </c>
      <c r="E10" s="113">
        <v>-2.3833175171561214</v>
      </c>
      <c r="F10" s="113">
        <v>-2.6097868800265447</v>
      </c>
      <c r="G10" s="113">
        <v>-3.8948675119904492</v>
      </c>
      <c r="H10" s="113">
        <v>-4.235305524523322</v>
      </c>
      <c r="I10" s="113">
        <v>-4.001163677124536</v>
      </c>
      <c r="J10" s="113">
        <v>-4.1342292760463133</v>
      </c>
      <c r="K10" s="113">
        <v>-5.0548648127313038</v>
      </c>
      <c r="L10" s="113">
        <v>-8.4966857263055573</v>
      </c>
      <c r="M10" s="113">
        <v>-6.4001206307713074</v>
      </c>
      <c r="N10" s="113">
        <v>-6.0775809809669274</v>
      </c>
      <c r="O10" s="113">
        <v>-5.58925220558256</v>
      </c>
      <c r="P10" s="113">
        <v>-5.2430863328485433</v>
      </c>
      <c r="Q10" s="113">
        <v>-4.8667150098773657</v>
      </c>
      <c r="R10" s="113">
        <v>-4.548488098873694</v>
      </c>
      <c r="S10" s="117"/>
    </row>
    <row r="11" spans="2:28" ht="15" customHeight="1">
      <c r="B11" s="109" t="s">
        <v>38</v>
      </c>
      <c r="C11" s="109" t="s">
        <v>38</v>
      </c>
      <c r="D11" s="110" t="s">
        <v>41</v>
      </c>
      <c r="E11" s="110" t="s">
        <v>41</v>
      </c>
      <c r="F11" s="110" t="s">
        <v>41</v>
      </c>
      <c r="G11" s="110" t="s">
        <v>41</v>
      </c>
      <c r="H11" s="110" t="s">
        <v>41</v>
      </c>
      <c r="I11" s="110" t="s">
        <v>41</v>
      </c>
      <c r="J11" s="110" t="s">
        <v>41</v>
      </c>
      <c r="K11" s="110" t="s">
        <v>41</v>
      </c>
      <c r="L11" s="110" t="s">
        <v>41</v>
      </c>
      <c r="M11" s="110" t="s">
        <v>41</v>
      </c>
      <c r="N11" s="110" t="s">
        <v>41</v>
      </c>
      <c r="O11" s="110" t="s">
        <v>41</v>
      </c>
      <c r="P11" s="110" t="s">
        <v>41</v>
      </c>
      <c r="Q11" s="110" t="s">
        <v>41</v>
      </c>
      <c r="R11" s="110" t="s">
        <v>41</v>
      </c>
      <c r="S11" s="110"/>
    </row>
    <row r="12" spans="2:28" ht="13.5" customHeight="1">
      <c r="B12" s="109" t="s">
        <v>117</v>
      </c>
      <c r="C12" s="109" t="s">
        <v>117</v>
      </c>
      <c r="D12" s="110">
        <v>-0.55844464052532827</v>
      </c>
      <c r="E12" s="110">
        <v>-2.6029728574585236</v>
      </c>
      <c r="F12" s="110">
        <v>-5.7938699459869625</v>
      </c>
      <c r="G12" s="110">
        <v>0.41941246909979935</v>
      </c>
      <c r="H12" s="110">
        <v>-1.7176283272663073</v>
      </c>
      <c r="I12" s="110">
        <v>-3.9406915373306912</v>
      </c>
      <c r="J12" s="110">
        <v>3.3713274304871255</v>
      </c>
      <c r="K12" s="110">
        <v>1.5694176873864201</v>
      </c>
      <c r="L12" s="110">
        <v>-4.4680448275406806E-2</v>
      </c>
      <c r="M12" s="110">
        <v>2.5815893720634655</v>
      </c>
      <c r="N12" s="110">
        <v>2.0957343264216792</v>
      </c>
      <c r="O12" s="110">
        <v>2.4823381773608553</v>
      </c>
      <c r="P12" s="110">
        <v>2.8040158044810202</v>
      </c>
      <c r="Q12" s="110">
        <v>2.9436319814735721</v>
      </c>
      <c r="R12" s="110">
        <v>3.0291788244362317</v>
      </c>
      <c r="S12" s="110"/>
    </row>
    <row r="13" spans="2:28" ht="13.5" customHeight="1">
      <c r="B13" s="109" t="s">
        <v>61</v>
      </c>
      <c r="C13" s="109" t="s">
        <v>61</v>
      </c>
      <c r="D13" s="110">
        <v>-2.9397184450014389</v>
      </c>
      <c r="E13" s="110">
        <v>-3.6146597898113488</v>
      </c>
      <c r="F13" s="110">
        <v>-3.4319859125660725</v>
      </c>
      <c r="G13" s="110">
        <v>-6.2035649780847573</v>
      </c>
      <c r="H13" s="110">
        <v>-5.9855044119254917</v>
      </c>
      <c r="I13" s="110">
        <v>-7.1793809515440703</v>
      </c>
      <c r="J13" s="110">
        <v>-4.9902847046614394</v>
      </c>
      <c r="K13" s="110">
        <v>-3.378159306885741</v>
      </c>
      <c r="L13" s="110">
        <v>-5.4416166040081304</v>
      </c>
      <c r="M13" s="110" t="s">
        <v>41</v>
      </c>
      <c r="N13" s="110" t="s">
        <v>41</v>
      </c>
      <c r="O13" s="110" t="s">
        <v>41</v>
      </c>
      <c r="P13" s="110" t="s">
        <v>41</v>
      </c>
      <c r="Q13" s="110" t="s">
        <v>41</v>
      </c>
      <c r="R13" s="110" t="s">
        <v>41</v>
      </c>
      <c r="S13" s="110"/>
      <c r="T13" s="119"/>
      <c r="U13" s="120"/>
      <c r="V13" s="120"/>
      <c r="W13" s="120"/>
      <c r="X13" s="120"/>
      <c r="Y13" s="120"/>
      <c r="Z13" s="120"/>
      <c r="AA13" s="120"/>
      <c r="AB13" s="120"/>
    </row>
    <row r="14" spans="2:28" ht="13.5" customHeight="1">
      <c r="B14" s="109" t="s">
        <v>118</v>
      </c>
      <c r="C14" s="109" t="s">
        <v>118</v>
      </c>
      <c r="D14" s="110">
        <v>-0.16561362568190532</v>
      </c>
      <c r="E14" s="110">
        <v>-1.4535290761143043</v>
      </c>
      <c r="F14" s="110">
        <v>-0.82945383312415433</v>
      </c>
      <c r="G14" s="110">
        <v>-2.3275901591247421</v>
      </c>
      <c r="H14" s="110">
        <v>-6.0408362194428918E-2</v>
      </c>
      <c r="I14" s="110">
        <v>0.37325188264123127</v>
      </c>
      <c r="J14" s="110">
        <v>1.6870811485735653</v>
      </c>
      <c r="K14" s="110">
        <v>0.64597805798636787</v>
      </c>
      <c r="L14" s="110">
        <v>-2.4360481083379697</v>
      </c>
      <c r="M14" s="110">
        <v>-3.8125459519934726</v>
      </c>
      <c r="N14" s="110">
        <v>-2.116889469791281</v>
      </c>
      <c r="O14" s="110">
        <v>0.29025272151593523</v>
      </c>
      <c r="P14" s="110">
        <v>0.74030545763898037</v>
      </c>
      <c r="Q14" s="110">
        <v>0.72502500019824578</v>
      </c>
      <c r="R14" s="110">
        <v>0.65135603525453956</v>
      </c>
      <c r="S14" s="110"/>
    </row>
    <row r="15" spans="2:28" ht="13.5" customHeight="1">
      <c r="B15" s="109" t="s">
        <v>51</v>
      </c>
      <c r="C15" s="109" t="s">
        <v>51</v>
      </c>
      <c r="D15" s="110">
        <v>-3.7415392273375239</v>
      </c>
      <c r="E15" s="110">
        <v>-4.572853249650306</v>
      </c>
      <c r="F15" s="110">
        <v>-7.7791893250449275</v>
      </c>
      <c r="G15" s="110">
        <v>-10.352388732104775</v>
      </c>
      <c r="H15" s="110">
        <v>-7.6792285722032076</v>
      </c>
      <c r="I15" s="110">
        <v>-6.7965476887414837</v>
      </c>
      <c r="J15" s="110">
        <v>-6.4147107862307688</v>
      </c>
      <c r="K15" s="110">
        <v>-5.4138019960770345</v>
      </c>
      <c r="L15" s="110">
        <v>-12.077743848618292</v>
      </c>
      <c r="M15" s="110">
        <v>-5.8790615683908243</v>
      </c>
      <c r="N15" s="110">
        <v>-7.1382185752365475</v>
      </c>
      <c r="O15" s="110">
        <v>-6.2429015094452085</v>
      </c>
      <c r="P15" s="110">
        <v>-5.3452526895095023</v>
      </c>
      <c r="Q15" s="110">
        <v>-4.7593283637387147</v>
      </c>
      <c r="R15" s="110">
        <v>-4.3687762521676712</v>
      </c>
      <c r="S15" s="110"/>
    </row>
    <row r="16" spans="2:28" ht="13.5" customHeight="1">
      <c r="B16" s="109" t="s">
        <v>312</v>
      </c>
      <c r="C16" s="109" t="s">
        <v>312</v>
      </c>
      <c r="D16" s="110">
        <v>-0.33619437909744626</v>
      </c>
      <c r="E16" s="110">
        <v>-1.2327045036748874</v>
      </c>
      <c r="F16" s="110">
        <v>-3.0609912342931067</v>
      </c>
      <c r="G16" s="110">
        <v>-2.6632705939108514</v>
      </c>
      <c r="H16" s="110">
        <v>1.4288783834534546</v>
      </c>
      <c r="I16" s="110">
        <v>0.67625417490580642</v>
      </c>
      <c r="J16" s="110">
        <v>9.0719436863570993E-2</v>
      </c>
      <c r="K16" s="110">
        <v>-0.9621947771708389</v>
      </c>
      <c r="L16" s="110">
        <v>-1.7757028536570105</v>
      </c>
      <c r="M16" s="110">
        <v>-2.3310246035663797</v>
      </c>
      <c r="N16" s="110">
        <v>-2.3235682725621185</v>
      </c>
      <c r="O16" s="110">
        <v>-1.2619303605071706</v>
      </c>
      <c r="P16" s="110">
        <v>-0.54268611630162622</v>
      </c>
      <c r="Q16" s="110">
        <v>-0.2567853488576452</v>
      </c>
      <c r="R16" s="110">
        <v>-6.5842700346177537E-3</v>
      </c>
      <c r="S16" s="110"/>
    </row>
    <row r="17" spans="2:35" ht="13.5" customHeight="1">
      <c r="B17" s="109" t="s">
        <v>1253</v>
      </c>
      <c r="C17" s="109" t="s">
        <v>62</v>
      </c>
      <c r="D17" s="110">
        <v>-0.37217144174672584</v>
      </c>
      <c r="E17" s="110">
        <v>-0.51974078591714745</v>
      </c>
      <c r="F17" s="110">
        <v>-0.49705169350687173</v>
      </c>
      <c r="G17" s="110">
        <v>0.46680587884458158</v>
      </c>
      <c r="H17" s="110">
        <v>-0.9537506468817416</v>
      </c>
      <c r="I17" s="110">
        <v>-1.9791282445948986</v>
      </c>
      <c r="J17" s="110">
        <v>-1.4922963590026543</v>
      </c>
      <c r="K17" s="110">
        <v>-1.680585179648945</v>
      </c>
      <c r="L17" s="110">
        <v>-2.5035171649581747</v>
      </c>
      <c r="M17" s="110">
        <v>-10.694220891049579</v>
      </c>
      <c r="N17" s="110">
        <v>-3.9616277362575807</v>
      </c>
      <c r="O17" s="110">
        <v>-2.9233848477028723</v>
      </c>
      <c r="P17" s="110">
        <v>-1.9047699587244369</v>
      </c>
      <c r="Q17" s="110">
        <v>-0.89936144309929411</v>
      </c>
      <c r="R17" s="110">
        <v>-0.89986244663897519</v>
      </c>
      <c r="S17" s="110"/>
    </row>
    <row r="18" spans="2:35" ht="13.5" customHeight="1">
      <c r="B18" s="109" t="s">
        <v>45</v>
      </c>
      <c r="C18" s="109" t="s">
        <v>45</v>
      </c>
      <c r="D18" s="110">
        <v>-0.35615449519542286</v>
      </c>
      <c r="E18" s="110">
        <v>-0.92206844057979631</v>
      </c>
      <c r="F18" s="110">
        <v>-0.91289222187401331</v>
      </c>
      <c r="G18" s="110">
        <v>-2.4688499255102014</v>
      </c>
      <c r="H18" s="110">
        <v>-3.4200792640508779</v>
      </c>
      <c r="I18" s="110">
        <v>-3.6236658254344163</v>
      </c>
      <c r="J18" s="110">
        <v>-4.4678117513094691</v>
      </c>
      <c r="K18" s="110">
        <v>-5.9378397442052799</v>
      </c>
      <c r="L18" s="110">
        <v>-9.5102848794844839</v>
      </c>
      <c r="M18" s="110">
        <v>-6.9218312159362787</v>
      </c>
      <c r="N18" s="110">
        <v>-6.4592617483359422</v>
      </c>
      <c r="O18" s="110">
        <v>-5.9683473450410363</v>
      </c>
      <c r="P18" s="110">
        <v>-5.5436329494801271</v>
      </c>
      <c r="Q18" s="110">
        <v>-4.9784863315803944</v>
      </c>
      <c r="R18" s="110">
        <v>-4.5112097832061711</v>
      </c>
      <c r="S18" s="110"/>
    </row>
    <row r="19" spans="2:35" ht="13.5" customHeight="1">
      <c r="B19" s="109" t="s">
        <v>63</v>
      </c>
      <c r="C19" s="109" t="s">
        <v>63</v>
      </c>
      <c r="D19" s="110">
        <v>6.9472482827456189E-2</v>
      </c>
      <c r="E19" s="110">
        <v>-1.5048570258284086</v>
      </c>
      <c r="F19" s="110">
        <v>-2.3664146897265508</v>
      </c>
      <c r="G19" s="110">
        <v>-3.9091446322918633</v>
      </c>
      <c r="H19" s="110">
        <v>-2.5503733213875357</v>
      </c>
      <c r="I19" s="110">
        <v>-2.3029020934816451</v>
      </c>
      <c r="J19" s="110">
        <v>-4.0552122876645704</v>
      </c>
      <c r="K19" s="110">
        <v>-2.0441478471456218</v>
      </c>
      <c r="L19" s="110">
        <v>-4.880706058963991</v>
      </c>
      <c r="M19" s="110">
        <v>-7.9523476902502708</v>
      </c>
      <c r="N19" s="110">
        <v>-6.3061598608378082</v>
      </c>
      <c r="O19" s="110">
        <v>-4.3046938847664284</v>
      </c>
      <c r="P19" s="110">
        <v>-2.7515175530077527</v>
      </c>
      <c r="Q19" s="110">
        <v>-2.3642220898882504</v>
      </c>
      <c r="R19" s="110">
        <v>-1.8164024156741294</v>
      </c>
      <c r="S19" s="110"/>
    </row>
    <row r="20" spans="2:35" ht="13.5" customHeight="1">
      <c r="B20" s="109" t="s">
        <v>64</v>
      </c>
      <c r="C20" s="109" t="s">
        <v>64</v>
      </c>
      <c r="D20" s="110">
        <v>-6.096908342446743</v>
      </c>
      <c r="E20" s="110">
        <v>-6.2705345387458218</v>
      </c>
      <c r="F20" s="110">
        <v>-5.0810299554615517</v>
      </c>
      <c r="G20" s="110">
        <v>-2.7768674114364895</v>
      </c>
      <c r="H20" s="110">
        <v>-0.82135729131395319</v>
      </c>
      <c r="I20" s="110">
        <v>0.83878773582500232</v>
      </c>
      <c r="J20" s="110">
        <v>0.41948989184138752</v>
      </c>
      <c r="K20" s="110">
        <v>0.14941882218330615</v>
      </c>
      <c r="L20" s="110">
        <v>-5.7321603454266459</v>
      </c>
      <c r="M20" s="110">
        <v>-3.4978834439814142</v>
      </c>
      <c r="N20" s="110">
        <v>-2.4216471298790654</v>
      </c>
      <c r="O20" s="110">
        <v>-1.5789608487594273</v>
      </c>
      <c r="P20" s="110">
        <v>-0.88981244827488293</v>
      </c>
      <c r="Q20" s="110">
        <v>-0.26822284470208696</v>
      </c>
      <c r="R20" s="110">
        <v>-0.18882004209528885</v>
      </c>
      <c r="S20" s="110"/>
    </row>
    <row r="21" spans="2:35" ht="13.5" customHeight="1">
      <c r="B21" s="109" t="s">
        <v>65</v>
      </c>
      <c r="C21" s="109" t="s">
        <v>65</v>
      </c>
      <c r="D21" s="110">
        <v>-6.2505378057967285</v>
      </c>
      <c r="E21" s="110">
        <v>-3.1326896756085851</v>
      </c>
      <c r="F21" s="110">
        <v>-4.723295004774922</v>
      </c>
      <c r="G21" s="110">
        <v>-4.6691156426344502</v>
      </c>
      <c r="H21" s="110">
        <v>-4.2297657013628465</v>
      </c>
      <c r="I21" s="110">
        <v>-4.1766108806148559</v>
      </c>
      <c r="J21" s="110">
        <v>-3.9715555500583912</v>
      </c>
      <c r="K21" s="110">
        <v>-4.0097817314410706</v>
      </c>
      <c r="L21" s="110">
        <v>-7.6454855695442694</v>
      </c>
      <c r="M21" s="110">
        <v>-5.6012519273672519</v>
      </c>
      <c r="N21" s="110">
        <v>-3.0319806461256391</v>
      </c>
      <c r="O21" s="110">
        <v>-3.1489305297973691</v>
      </c>
      <c r="P21" s="110">
        <v>-3.1350102099956638</v>
      </c>
      <c r="Q21" s="110">
        <v>-3.0900614025341677</v>
      </c>
      <c r="R21" s="110">
        <v>-3.2275431204000018</v>
      </c>
      <c r="S21" s="110"/>
    </row>
    <row r="22" spans="2:35" ht="13.5" customHeight="1">
      <c r="B22" s="109" t="s">
        <v>168</v>
      </c>
      <c r="C22" s="109" t="s">
        <v>66</v>
      </c>
      <c r="D22" s="110">
        <v>-2.3443383766829822</v>
      </c>
      <c r="E22" s="110">
        <v>-6.0074886460812902</v>
      </c>
      <c r="F22" s="110">
        <v>-6.4615462586919321</v>
      </c>
      <c r="G22" s="110">
        <v>-6.8279538124927504</v>
      </c>
      <c r="H22" s="110">
        <v>-7.6037226554047042</v>
      </c>
      <c r="I22" s="110">
        <v>-3.9237938505721823</v>
      </c>
      <c r="J22" s="110">
        <v>-2.5673294647996019</v>
      </c>
      <c r="K22" s="110">
        <v>-2.8792418960709529</v>
      </c>
      <c r="L22" s="110">
        <v>-4.2629434644135173</v>
      </c>
      <c r="M22" s="110">
        <v>-1.921842469373922</v>
      </c>
      <c r="N22" s="110">
        <v>0.20014313473611625</v>
      </c>
      <c r="O22" s="110">
        <v>1.3967344485229207</v>
      </c>
      <c r="P22" s="110">
        <v>1.6288873613673645</v>
      </c>
      <c r="Q22" s="110">
        <v>1.6275929947831831</v>
      </c>
      <c r="R22" s="110">
        <v>1.2262935406868043</v>
      </c>
      <c r="S22" s="110"/>
    </row>
    <row r="23" spans="2:35" ht="13.5" customHeight="1">
      <c r="B23" s="109" t="s">
        <v>169</v>
      </c>
      <c r="C23" s="109" t="s">
        <v>144</v>
      </c>
      <c r="D23" s="110">
        <v>-9.9259346399073447</v>
      </c>
      <c r="E23" s="110">
        <v>-13.164582137708653</v>
      </c>
      <c r="F23" s="110">
        <v>-11.578678998715503</v>
      </c>
      <c r="G23" s="110">
        <v>-11.427512146330947</v>
      </c>
      <c r="H23" s="110">
        <v>-12.046475846818526</v>
      </c>
      <c r="I23" s="110">
        <v>-10.661864418890506</v>
      </c>
      <c r="J23" s="110">
        <v>-9.519043032208609</v>
      </c>
      <c r="K23" s="110">
        <v>-7.7244381022969693</v>
      </c>
      <c r="L23" s="110">
        <v>-6.9701704499135406</v>
      </c>
      <c r="M23" s="110">
        <v>-7.5839481393009018</v>
      </c>
      <c r="N23" s="110">
        <v>-6.5370981605539127</v>
      </c>
      <c r="O23" s="110">
        <v>-5.645489871866201</v>
      </c>
      <c r="P23" s="110">
        <v>-5.1774894719238089</v>
      </c>
      <c r="Q23" s="110">
        <v>-4.8771684646873892</v>
      </c>
      <c r="R23" s="110">
        <v>-4.3820755675436587</v>
      </c>
      <c r="S23" s="110"/>
    </row>
    <row r="24" spans="2:35" ht="13.5" customHeight="1">
      <c r="B24" s="109" t="s">
        <v>68</v>
      </c>
      <c r="C24" s="109" t="s">
        <v>68</v>
      </c>
      <c r="D24" s="110">
        <v>-6.0519645483310902E-2</v>
      </c>
      <c r="E24" s="110">
        <v>-0.39653066287994798</v>
      </c>
      <c r="F24" s="110">
        <v>-1.6526021551043091</v>
      </c>
      <c r="G24" s="110">
        <v>-1.4176477783957195</v>
      </c>
      <c r="H24" s="110">
        <v>-1.1549113066135916</v>
      </c>
      <c r="I24" s="110">
        <v>-2.4862063988967638</v>
      </c>
      <c r="J24" s="110">
        <v>-2.998685943277315</v>
      </c>
      <c r="K24" s="110">
        <v>-3.4033009062325399</v>
      </c>
      <c r="L24" s="110">
        <v>-7.342704000789305</v>
      </c>
      <c r="M24" s="110">
        <v>-6.8944304232992293</v>
      </c>
      <c r="N24" s="110">
        <v>-6.4392074056693698</v>
      </c>
      <c r="O24" s="110">
        <v>-3.2014266568727336</v>
      </c>
      <c r="P24" s="110">
        <v>-2.5071001709642124</v>
      </c>
      <c r="Q24" s="110">
        <v>-1.5878389173676357</v>
      </c>
      <c r="R24" s="110">
        <v>-0.67534540348942407</v>
      </c>
      <c r="S24" s="110"/>
      <c r="U24" s="86"/>
      <c r="V24" s="86"/>
      <c r="W24" s="86"/>
      <c r="X24" s="86"/>
      <c r="Y24" s="86"/>
      <c r="Z24" s="86"/>
      <c r="AA24" s="86"/>
      <c r="AB24" s="86"/>
      <c r="AC24" s="86"/>
      <c r="AD24" s="86"/>
      <c r="AE24" s="86"/>
      <c r="AF24" s="86"/>
      <c r="AG24" s="86"/>
      <c r="AH24" s="86"/>
      <c r="AI24" s="86"/>
    </row>
    <row r="25" spans="2:35" ht="13.5" customHeight="1">
      <c r="B25" s="109" t="s">
        <v>46</v>
      </c>
      <c r="C25" s="109" t="s">
        <v>46</v>
      </c>
      <c r="D25" s="110">
        <v>-7.3120869578727845</v>
      </c>
      <c r="E25" s="110">
        <v>-6.5816340339318229</v>
      </c>
      <c r="F25" s="110">
        <v>-6.6882852817945526</v>
      </c>
      <c r="G25" s="110">
        <v>-7.0283409340121272</v>
      </c>
      <c r="H25" s="110">
        <v>-7.3744472937683714</v>
      </c>
      <c r="I25" s="110">
        <v>-6.1858989426516864</v>
      </c>
      <c r="J25" s="110">
        <v>-6.7987659446053765</v>
      </c>
      <c r="K25" s="110">
        <v>-7.3799199212619291</v>
      </c>
      <c r="L25" s="110">
        <v>-8.911503915188316</v>
      </c>
      <c r="M25" s="110">
        <v>-9.4112388090155275</v>
      </c>
      <c r="N25" s="110">
        <v>-9.1567799440089104</v>
      </c>
      <c r="O25" s="110">
        <v>-8.6084799062201629</v>
      </c>
      <c r="P25" s="110">
        <v>-8.2560451346404573</v>
      </c>
      <c r="Q25" s="110">
        <v>-8.0628849886420078</v>
      </c>
      <c r="R25" s="110">
        <v>-7.8122061465411647</v>
      </c>
      <c r="S25" s="110"/>
    </row>
    <row r="26" spans="2:35" ht="13.5" customHeight="1">
      <c r="B26" s="109" t="s">
        <v>69</v>
      </c>
      <c r="C26" s="109" t="s">
        <v>69</v>
      </c>
      <c r="D26" s="110">
        <v>-1.9350321079992572</v>
      </c>
      <c r="E26" s="110">
        <v>-2.5474733213964371</v>
      </c>
      <c r="F26" s="110">
        <v>-2.3421452233710953</v>
      </c>
      <c r="G26" s="110">
        <v>-2.6645673570981576</v>
      </c>
      <c r="H26" s="110">
        <v>-2.4637641082679225</v>
      </c>
      <c r="I26" s="110">
        <v>-2.4224629046613835</v>
      </c>
      <c r="J26" s="110">
        <v>-1.6896232916742957</v>
      </c>
      <c r="K26" s="110">
        <v>-2.171132096061684</v>
      </c>
      <c r="L26" s="110">
        <v>-4.7410477298208855</v>
      </c>
      <c r="M26" s="110">
        <v>-4.9230660264563832</v>
      </c>
      <c r="N26" s="110">
        <v>-4.1236986463801504</v>
      </c>
      <c r="O26" s="110">
        <v>-2.5562764084938019</v>
      </c>
      <c r="P26" s="110">
        <v>-2.631615073669646</v>
      </c>
      <c r="Q26" s="110">
        <v>-2.6004436850896862</v>
      </c>
      <c r="R26" s="110">
        <v>-2.4460961167708826</v>
      </c>
      <c r="S26" s="110"/>
    </row>
    <row r="27" spans="2:35" ht="13.5" customHeight="1">
      <c r="B27" s="109" t="s">
        <v>97</v>
      </c>
      <c r="C27" s="109" t="s">
        <v>97</v>
      </c>
      <c r="D27" s="110" t="s">
        <v>54</v>
      </c>
      <c r="E27" s="110" t="s">
        <v>54</v>
      </c>
      <c r="F27" s="110" t="s">
        <v>54</v>
      </c>
      <c r="G27" s="110" t="s">
        <v>54</v>
      </c>
      <c r="H27" s="110" t="s">
        <v>54</v>
      </c>
      <c r="I27" s="110" t="s">
        <v>54</v>
      </c>
      <c r="J27" s="110" t="s">
        <v>54</v>
      </c>
      <c r="K27" s="110" t="s">
        <v>54</v>
      </c>
      <c r="L27" s="110" t="s">
        <v>54</v>
      </c>
      <c r="M27" s="110" t="s">
        <v>54</v>
      </c>
      <c r="N27" s="110" t="s">
        <v>54</v>
      </c>
      <c r="O27" s="110" t="s">
        <v>54</v>
      </c>
      <c r="P27" s="110" t="s">
        <v>54</v>
      </c>
      <c r="Q27" s="110" t="s">
        <v>54</v>
      </c>
      <c r="R27" s="110" t="s">
        <v>54</v>
      </c>
      <c r="S27" s="110"/>
    </row>
    <row r="28" spans="2:35" ht="13.5" customHeight="1">
      <c r="B28" s="109" t="s">
        <v>36</v>
      </c>
      <c r="C28" s="109" t="s">
        <v>36</v>
      </c>
      <c r="D28" s="110" t="s">
        <v>54</v>
      </c>
      <c r="E28" s="110" t="s">
        <v>54</v>
      </c>
      <c r="F28" s="110" t="s">
        <v>54</v>
      </c>
      <c r="G28" s="110" t="s">
        <v>54</v>
      </c>
      <c r="H28" s="110" t="s">
        <v>54</v>
      </c>
      <c r="I28" s="110" t="s">
        <v>54</v>
      </c>
      <c r="J28" s="110" t="s">
        <v>54</v>
      </c>
      <c r="K28" s="110" t="s">
        <v>54</v>
      </c>
      <c r="L28" s="110" t="s">
        <v>54</v>
      </c>
      <c r="M28" s="110" t="s">
        <v>54</v>
      </c>
      <c r="N28" s="110" t="s">
        <v>54</v>
      </c>
      <c r="O28" s="110" t="s">
        <v>54</v>
      </c>
      <c r="P28" s="110" t="s">
        <v>54</v>
      </c>
      <c r="Q28" s="110" t="s">
        <v>54</v>
      </c>
      <c r="R28" s="110" t="s">
        <v>54</v>
      </c>
      <c r="S28" s="110"/>
    </row>
    <row r="29" spans="2:35" ht="13.5" customHeight="1">
      <c r="B29" s="109" t="s">
        <v>35</v>
      </c>
      <c r="C29" s="109" t="s">
        <v>35</v>
      </c>
      <c r="D29" s="110" t="s">
        <v>54</v>
      </c>
      <c r="E29" s="110" t="s">
        <v>54</v>
      </c>
      <c r="F29" s="110" t="s">
        <v>54</v>
      </c>
      <c r="G29" s="110" t="s">
        <v>54</v>
      </c>
      <c r="H29" s="110" t="s">
        <v>54</v>
      </c>
      <c r="I29" s="110" t="s">
        <v>54</v>
      </c>
      <c r="J29" s="110" t="s">
        <v>54</v>
      </c>
      <c r="K29" s="110" t="s">
        <v>54</v>
      </c>
      <c r="L29" s="110" t="s">
        <v>54</v>
      </c>
      <c r="M29" s="110" t="s">
        <v>54</v>
      </c>
      <c r="N29" s="110" t="s">
        <v>54</v>
      </c>
      <c r="O29" s="110" t="s">
        <v>54</v>
      </c>
      <c r="P29" s="110" t="s">
        <v>54</v>
      </c>
      <c r="Q29" s="110" t="s">
        <v>54</v>
      </c>
      <c r="R29" s="110" t="s">
        <v>54</v>
      </c>
      <c r="S29" s="110"/>
    </row>
    <row r="30" spans="2:35" ht="13.5" customHeight="1">
      <c r="B30" s="109" t="s">
        <v>348</v>
      </c>
      <c r="C30" s="109" t="s">
        <v>348</v>
      </c>
      <c r="D30" s="110">
        <v>-17.276605272809743</v>
      </c>
      <c r="E30" s="110">
        <v>-14.076844359547207</v>
      </c>
      <c r="F30" s="110">
        <v>-14.286506092062881</v>
      </c>
      <c r="G30" s="110">
        <v>-13.316281170151806</v>
      </c>
      <c r="H30" s="110">
        <v>-13.475911236392808</v>
      </c>
      <c r="I30" s="110">
        <v>-16.019502294136764</v>
      </c>
      <c r="J30" s="110">
        <v>-14.75406625242417</v>
      </c>
      <c r="K30" s="110">
        <v>-19.602994444011028</v>
      </c>
      <c r="L30" s="110">
        <v>-11.940678964864816</v>
      </c>
      <c r="M30" s="110">
        <v>-2.3519887004390028</v>
      </c>
      <c r="N30" s="305" t="s">
        <v>41</v>
      </c>
      <c r="O30" s="305" t="s">
        <v>41</v>
      </c>
      <c r="P30" s="305" t="s">
        <v>41</v>
      </c>
      <c r="Q30" s="305" t="s">
        <v>41</v>
      </c>
      <c r="R30" s="305" t="s">
        <v>41</v>
      </c>
      <c r="S30" s="110"/>
    </row>
    <row r="31" spans="2:35" ht="13.5" customHeight="1">
      <c r="B31" s="109" t="s">
        <v>70</v>
      </c>
      <c r="C31" s="109" t="s">
        <v>70</v>
      </c>
      <c r="D31" s="110">
        <v>-3.3466260573602522</v>
      </c>
      <c r="E31" s="110">
        <v>-3.2387670961475776</v>
      </c>
      <c r="F31" s="110">
        <v>-2.5264882335674574</v>
      </c>
      <c r="G31" s="110">
        <v>-2.7170189467332229</v>
      </c>
      <c r="H31" s="110">
        <v>-2.6979183686350985</v>
      </c>
      <c r="I31" s="110">
        <v>-2.5790223030399315</v>
      </c>
      <c r="J31" s="110">
        <v>-3.5419684537953349</v>
      </c>
      <c r="K31" s="110">
        <v>-1.8441267141072681</v>
      </c>
      <c r="L31" s="110">
        <v>-4.500755080285848</v>
      </c>
      <c r="M31" s="110">
        <v>-4.9108818758025912</v>
      </c>
      <c r="N31" s="110">
        <v>-3.3328790385887928</v>
      </c>
      <c r="O31" s="110">
        <v>-3.438911668305114</v>
      </c>
      <c r="P31" s="110">
        <v>-3.5846764526192851</v>
      </c>
      <c r="Q31" s="110">
        <v>-3.687770445808559</v>
      </c>
      <c r="R31" s="110">
        <v>-3.9520667605059829</v>
      </c>
      <c r="S31" s="110"/>
    </row>
    <row r="32" spans="2:35" ht="13.5" customHeight="1">
      <c r="B32" s="109" t="s">
        <v>52</v>
      </c>
      <c r="C32" s="109" t="s">
        <v>52</v>
      </c>
      <c r="D32" s="110">
        <v>-3.9153025216904247</v>
      </c>
      <c r="E32" s="110">
        <v>-3.6323120104117992</v>
      </c>
      <c r="F32" s="110">
        <v>-4.4719156379965179</v>
      </c>
      <c r="G32" s="110">
        <v>-4.2288958352026418</v>
      </c>
      <c r="H32" s="110">
        <v>-4.0542088038259578</v>
      </c>
      <c r="I32" s="110">
        <v>-2.6200041267859073</v>
      </c>
      <c r="J32" s="110">
        <v>-2.3593948889742271</v>
      </c>
      <c r="K32" s="110">
        <v>-2.1188813906749364</v>
      </c>
      <c r="L32" s="110">
        <v>-3.0917013319353295</v>
      </c>
      <c r="M32" s="110">
        <v>-3.3330763750653927</v>
      </c>
      <c r="N32" s="110">
        <v>-3.0544254784709293</v>
      </c>
      <c r="O32" s="110">
        <v>-2.8941703458663923</v>
      </c>
      <c r="P32" s="110">
        <v>-2.7124329453215008</v>
      </c>
      <c r="Q32" s="110">
        <v>-2.7491133295955379</v>
      </c>
      <c r="R32" s="110">
        <v>-2.8153948650923746</v>
      </c>
      <c r="S32" s="110"/>
    </row>
    <row r="33" spans="2:19" ht="13.5" customHeight="1">
      <c r="B33" s="109" t="s">
        <v>71</v>
      </c>
      <c r="C33" s="109" t="s">
        <v>71</v>
      </c>
      <c r="D33" s="110">
        <v>-7.6887569711037553</v>
      </c>
      <c r="E33" s="110">
        <v>-5.8825878861719199</v>
      </c>
      <c r="F33" s="110">
        <v>-6.3235531189194072</v>
      </c>
      <c r="G33" s="110">
        <v>-4.6414908668692139</v>
      </c>
      <c r="H33" s="110">
        <v>-4.8149507336790691</v>
      </c>
      <c r="I33" s="110">
        <v>-4.1944543172926094</v>
      </c>
      <c r="J33" s="110">
        <v>-3.7726934224385311</v>
      </c>
      <c r="K33" s="110">
        <v>-3.7495150806485182</v>
      </c>
      <c r="L33" s="110">
        <v>-5.2909014560994523</v>
      </c>
      <c r="M33" s="110">
        <v>-5.5987639397092552</v>
      </c>
      <c r="N33" s="110">
        <v>-5.3119953815345413</v>
      </c>
      <c r="O33" s="110">
        <v>-4.9307328332286122</v>
      </c>
      <c r="P33" s="110">
        <v>-4.5926712852243385</v>
      </c>
      <c r="Q33" s="110">
        <v>-4.0030432226441457</v>
      </c>
      <c r="R33" s="110">
        <v>-3.7480658579091566</v>
      </c>
      <c r="S33" s="110"/>
    </row>
    <row r="34" spans="2:19" ht="13.5" customHeight="1">
      <c r="B34" s="109" t="s">
        <v>33</v>
      </c>
      <c r="C34" s="109" t="s">
        <v>33</v>
      </c>
      <c r="D34" s="110" t="s">
        <v>54</v>
      </c>
      <c r="E34" s="110" t="s">
        <v>54</v>
      </c>
      <c r="F34" s="110" t="s">
        <v>54</v>
      </c>
      <c r="G34" s="110" t="s">
        <v>54</v>
      </c>
      <c r="H34" s="110" t="s">
        <v>54</v>
      </c>
      <c r="I34" s="110" t="s">
        <v>54</v>
      </c>
      <c r="J34" s="110" t="s">
        <v>54</v>
      </c>
      <c r="K34" s="110" t="s">
        <v>54</v>
      </c>
      <c r="L34" s="110" t="s">
        <v>54</v>
      </c>
      <c r="M34" s="110" t="s">
        <v>54</v>
      </c>
      <c r="N34" s="110" t="s">
        <v>54</v>
      </c>
      <c r="O34" s="110" t="s">
        <v>54</v>
      </c>
      <c r="P34" s="110" t="s">
        <v>54</v>
      </c>
      <c r="Q34" s="110" t="s">
        <v>54</v>
      </c>
      <c r="R34" s="110" t="s">
        <v>54</v>
      </c>
      <c r="S34" s="110"/>
    </row>
    <row r="35" spans="2:19" ht="13.5" customHeight="1">
      <c r="B35" s="109" t="s">
        <v>72</v>
      </c>
      <c r="C35" s="109" t="s">
        <v>72</v>
      </c>
      <c r="D35" s="110" t="s">
        <v>54</v>
      </c>
      <c r="E35" s="110" t="s">
        <v>54</v>
      </c>
      <c r="F35" s="110" t="s">
        <v>54</v>
      </c>
      <c r="G35" s="110" t="s">
        <v>54</v>
      </c>
      <c r="H35" s="110" t="s">
        <v>54</v>
      </c>
      <c r="I35" s="110" t="s">
        <v>54</v>
      </c>
      <c r="J35" s="110" t="s">
        <v>54</v>
      </c>
      <c r="K35" s="110" t="s">
        <v>54</v>
      </c>
      <c r="L35" s="110" t="s">
        <v>54</v>
      </c>
      <c r="M35" s="110" t="s">
        <v>54</v>
      </c>
      <c r="N35" s="110" t="s">
        <v>54</v>
      </c>
      <c r="O35" s="110" t="s">
        <v>54</v>
      </c>
      <c r="P35" s="110" t="s">
        <v>54</v>
      </c>
      <c r="Q35" s="110" t="s">
        <v>54</v>
      </c>
      <c r="R35" s="110" t="s">
        <v>54</v>
      </c>
      <c r="S35" s="110"/>
    </row>
    <row r="36" spans="2:19" ht="13.5" customHeight="1">
      <c r="B36" s="109" t="s">
        <v>73</v>
      </c>
      <c r="C36" s="109" t="s">
        <v>73</v>
      </c>
      <c r="D36" s="110">
        <v>1.3249619432652753</v>
      </c>
      <c r="E36" s="110">
        <v>0.12190061703993456</v>
      </c>
      <c r="F36" s="110">
        <v>-0.12281233366140598</v>
      </c>
      <c r="G36" s="110">
        <v>-1.5516277499434503</v>
      </c>
      <c r="H36" s="110">
        <v>-1.8334121763612579</v>
      </c>
      <c r="I36" s="110">
        <v>-2.0801390439104317</v>
      </c>
      <c r="J36" s="110">
        <v>-1.6360618041467521</v>
      </c>
      <c r="K36" s="110">
        <v>-0.59876052039987648</v>
      </c>
      <c r="L36" s="110">
        <v>-6.0159509695118176</v>
      </c>
      <c r="M36" s="110">
        <v>-5.2556235289827908</v>
      </c>
      <c r="N36" s="110">
        <v>-4.0699768370323808</v>
      </c>
      <c r="O36" s="110">
        <v>-4.1423930503491997</v>
      </c>
      <c r="P36" s="110">
        <v>-3.9760758165021586</v>
      </c>
      <c r="Q36" s="110">
        <v>-3.9781398362196607</v>
      </c>
      <c r="R36" s="110">
        <v>-3.9213931312888923</v>
      </c>
      <c r="S36" s="110"/>
    </row>
    <row r="37" spans="2:19" ht="13.5" customHeight="1">
      <c r="B37" s="109" t="s">
        <v>74</v>
      </c>
      <c r="C37" s="109" t="s">
        <v>74</v>
      </c>
      <c r="D37" s="110">
        <v>-0.38769834269777265</v>
      </c>
      <c r="E37" s="110">
        <v>0.18304728957912023</v>
      </c>
      <c r="F37" s="110">
        <v>0.65664716577476778</v>
      </c>
      <c r="G37" s="110">
        <v>0.64205398569740635</v>
      </c>
      <c r="H37" s="110">
        <v>-0.3822371609824316</v>
      </c>
      <c r="I37" s="110">
        <v>-0.45252426589483824</v>
      </c>
      <c r="J37" s="110">
        <v>-1.6015933155750912</v>
      </c>
      <c r="K37" s="110">
        <v>-1.6491121419272818</v>
      </c>
      <c r="L37" s="110">
        <v>-3.4781271650245325</v>
      </c>
      <c r="M37" s="110">
        <v>-6.3185840408198803</v>
      </c>
      <c r="N37" s="110">
        <v>-5.8468659354949537</v>
      </c>
      <c r="O37" s="110">
        <v>-4.9485110164893698</v>
      </c>
      <c r="P37" s="110">
        <v>-3.9682308784139746</v>
      </c>
      <c r="Q37" s="110">
        <v>-2.900587051928615</v>
      </c>
      <c r="R37" s="110">
        <v>-2.0789639389188368</v>
      </c>
      <c r="S37" s="110"/>
    </row>
    <row r="38" spans="2:19" ht="13.5" customHeight="1">
      <c r="B38" s="109" t="s">
        <v>75</v>
      </c>
      <c r="C38" s="109" t="s">
        <v>75</v>
      </c>
      <c r="D38" s="110">
        <v>-3.6731361225615844</v>
      </c>
      <c r="E38" s="110">
        <v>-3.5123651230193254</v>
      </c>
      <c r="F38" s="110">
        <v>-2.9862934976593274</v>
      </c>
      <c r="G38" s="110">
        <v>-2.2820492036585942</v>
      </c>
      <c r="H38" s="110">
        <v>-1.8683506782794734</v>
      </c>
      <c r="I38" s="110">
        <v>-1.6522155966102336</v>
      </c>
      <c r="J38" s="110">
        <v>-1.244727692642889</v>
      </c>
      <c r="K38" s="110">
        <v>-2.2515674754381489</v>
      </c>
      <c r="L38" s="110">
        <v>-5.2109115130304797</v>
      </c>
      <c r="M38" s="110">
        <v>-3.6816228240416295</v>
      </c>
      <c r="N38" s="110">
        <v>-2.2685896956367095</v>
      </c>
      <c r="O38" s="110">
        <v>-2.252237125244914</v>
      </c>
      <c r="P38" s="110">
        <v>-2.0625892820790552</v>
      </c>
      <c r="Q38" s="110">
        <v>-1.9697066839963477</v>
      </c>
      <c r="R38" s="110">
        <v>-1.9382106109562813</v>
      </c>
      <c r="S38" s="110"/>
    </row>
    <row r="39" spans="2:19" ht="13.5" customHeight="1">
      <c r="B39" s="109" t="s">
        <v>32</v>
      </c>
      <c r="C39" s="109" t="s">
        <v>32</v>
      </c>
      <c r="D39" s="110" t="s">
        <v>54</v>
      </c>
      <c r="E39" s="110" t="s">
        <v>54</v>
      </c>
      <c r="F39" s="110" t="s">
        <v>54</v>
      </c>
      <c r="G39" s="110" t="s">
        <v>54</v>
      </c>
      <c r="H39" s="110" t="s">
        <v>54</v>
      </c>
      <c r="I39" s="110" t="s">
        <v>54</v>
      </c>
      <c r="J39" s="110" t="s">
        <v>54</v>
      </c>
      <c r="K39" s="110" t="s">
        <v>54</v>
      </c>
      <c r="L39" s="110" t="s">
        <v>54</v>
      </c>
      <c r="M39" s="110" t="s">
        <v>54</v>
      </c>
      <c r="N39" s="110" t="s">
        <v>54</v>
      </c>
      <c r="O39" s="110" t="s">
        <v>54</v>
      </c>
      <c r="P39" s="110" t="s">
        <v>54</v>
      </c>
      <c r="Q39" s="110" t="s">
        <v>54</v>
      </c>
      <c r="R39" s="110" t="s">
        <v>54</v>
      </c>
      <c r="S39" s="110"/>
    </row>
    <row r="40" spans="2:19" ht="13.5" customHeight="1">
      <c r="B40" s="109" t="s">
        <v>76</v>
      </c>
      <c r="C40" s="109" t="s">
        <v>76</v>
      </c>
      <c r="D40" s="110">
        <v>-1.3155334566317189</v>
      </c>
      <c r="E40" s="110">
        <v>-1.6067417153882948</v>
      </c>
      <c r="F40" s="110">
        <v>-0.96323496243320861</v>
      </c>
      <c r="G40" s="110">
        <v>-0.46426151256584614</v>
      </c>
      <c r="H40" s="110">
        <v>-1.9255480545495332</v>
      </c>
      <c r="I40" s="110">
        <v>-3.4150905277198209</v>
      </c>
      <c r="J40" s="110">
        <v>-3.6575196757495125</v>
      </c>
      <c r="K40" s="110">
        <v>-5.5682854699268569</v>
      </c>
      <c r="L40" s="110">
        <v>-8.7025986995578783</v>
      </c>
      <c r="M40" s="110">
        <v>-6.3416560443933623</v>
      </c>
      <c r="N40" s="110">
        <v>-5.593550440959393</v>
      </c>
      <c r="O40" s="110">
        <v>-5.5938441127590242</v>
      </c>
      <c r="P40" s="110">
        <v>-5.5336947882507994</v>
      </c>
      <c r="Q40" s="110">
        <v>-5.3205201536855711</v>
      </c>
      <c r="R40" s="110">
        <v>-5.0898019701987947</v>
      </c>
      <c r="S40" s="110"/>
    </row>
    <row r="41" spans="2:19" ht="13.5" customHeight="1">
      <c r="B41" s="109" t="s">
        <v>48</v>
      </c>
      <c r="C41" s="109" t="s">
        <v>48</v>
      </c>
      <c r="D41" s="110">
        <v>7.2565026670288246E-2</v>
      </c>
      <c r="E41" s="110">
        <v>-1.5602156323314424</v>
      </c>
      <c r="F41" s="110">
        <v>-0.1341306610717628</v>
      </c>
      <c r="G41" s="110">
        <v>-3.076833497261239</v>
      </c>
      <c r="H41" s="110">
        <v>-3.2089296118275414</v>
      </c>
      <c r="I41" s="110">
        <v>-1.0017630472737686</v>
      </c>
      <c r="J41" s="110">
        <v>2.9439738100556578</v>
      </c>
      <c r="K41" s="110">
        <v>1.9941541889687335</v>
      </c>
      <c r="L41" s="110">
        <v>-4.3899712139095319</v>
      </c>
      <c r="M41" s="110">
        <v>-0.61925922706871639</v>
      </c>
      <c r="N41" s="110">
        <v>7.2989411974706139E-2</v>
      </c>
      <c r="O41" s="110">
        <v>0.24860028757223177</v>
      </c>
      <c r="P41" s="110">
        <v>0.10646826981703753</v>
      </c>
      <c r="Q41" s="110">
        <v>-0.22164464235114198</v>
      </c>
      <c r="R41" s="110">
        <v>-0.50794925459973961</v>
      </c>
      <c r="S41" s="110"/>
    </row>
    <row r="42" spans="2:19" ht="13.5" customHeight="1">
      <c r="B42" s="109" t="s">
        <v>31</v>
      </c>
      <c r="C42" s="109" t="s">
        <v>31</v>
      </c>
      <c r="D42" s="110" t="s">
        <v>54</v>
      </c>
      <c r="E42" s="110" t="s">
        <v>54</v>
      </c>
      <c r="F42" s="110" t="s">
        <v>54</v>
      </c>
      <c r="G42" s="110" t="s">
        <v>54</v>
      </c>
      <c r="H42" s="110" t="s">
        <v>54</v>
      </c>
      <c r="I42" s="110" t="s">
        <v>54</v>
      </c>
      <c r="J42" s="110" t="s">
        <v>54</v>
      </c>
      <c r="K42" s="110" t="s">
        <v>54</v>
      </c>
      <c r="L42" s="110" t="s">
        <v>54</v>
      </c>
      <c r="M42" s="110" t="s">
        <v>54</v>
      </c>
      <c r="N42" s="110" t="s">
        <v>54</v>
      </c>
      <c r="O42" s="110" t="s">
        <v>54</v>
      </c>
      <c r="P42" s="110" t="s">
        <v>54</v>
      </c>
      <c r="Q42" s="110" t="s">
        <v>54</v>
      </c>
      <c r="R42" s="110" t="s">
        <v>54</v>
      </c>
      <c r="S42" s="110"/>
    </row>
    <row r="43" spans="2:19" ht="13.5" customHeight="1">
      <c r="B43" s="109" t="s">
        <v>53</v>
      </c>
      <c r="C43" s="109" t="s">
        <v>53</v>
      </c>
      <c r="D43" s="110">
        <v>-4.0098251243927212</v>
      </c>
      <c r="E43" s="110">
        <v>-4.0258751148468104</v>
      </c>
      <c r="F43" s="110">
        <v>-3.9740998342391807</v>
      </c>
      <c r="G43" s="110">
        <v>-4.1120731744245234</v>
      </c>
      <c r="H43" s="110">
        <v>-3.5356347651693536</v>
      </c>
      <c r="I43" s="110">
        <v>-3.7165712896492518</v>
      </c>
      <c r="J43" s="110">
        <v>-3.4696882432328136</v>
      </c>
      <c r="K43" s="110">
        <v>-3.879233854132222</v>
      </c>
      <c r="L43" s="110">
        <v>-5.2368349200629343</v>
      </c>
      <c r="M43" s="110">
        <v>-4.799871978828163</v>
      </c>
      <c r="N43" s="110">
        <v>-5.0813290458323808</v>
      </c>
      <c r="O43" s="110">
        <v>-5.2417331746422189</v>
      </c>
      <c r="P43" s="110">
        <v>-5.3529770401805399</v>
      </c>
      <c r="Q43" s="110">
        <v>-5.7670800494541856</v>
      </c>
      <c r="R43" s="110">
        <v>-6.155771705507612</v>
      </c>
      <c r="S43" s="110"/>
    </row>
    <row r="44" spans="2:19" ht="13.5" customHeight="1">
      <c r="B44" s="109" t="s">
        <v>77</v>
      </c>
      <c r="C44" s="109" t="s">
        <v>77</v>
      </c>
      <c r="D44" s="110" t="s">
        <v>54</v>
      </c>
      <c r="E44" s="110" t="s">
        <v>54</v>
      </c>
      <c r="F44" s="110" t="s">
        <v>54</v>
      </c>
      <c r="G44" s="110" t="s">
        <v>54</v>
      </c>
      <c r="H44" s="110" t="s">
        <v>54</v>
      </c>
      <c r="I44" s="110" t="s">
        <v>54</v>
      </c>
      <c r="J44" s="110" t="s">
        <v>54</v>
      </c>
      <c r="K44" s="110" t="s">
        <v>54</v>
      </c>
      <c r="L44" s="110" t="s">
        <v>54</v>
      </c>
      <c r="M44" s="110" t="s">
        <v>54</v>
      </c>
      <c r="N44" s="110" t="s">
        <v>54</v>
      </c>
      <c r="O44" s="110" t="s">
        <v>54</v>
      </c>
      <c r="P44" s="110" t="s">
        <v>54</v>
      </c>
      <c r="Q44" s="110" t="s">
        <v>54</v>
      </c>
      <c r="R44" s="110" t="s">
        <v>54</v>
      </c>
      <c r="S44" s="110"/>
    </row>
    <row r="45" spans="2:19" ht="13.5" customHeight="1">
      <c r="B45" s="109" t="s">
        <v>78</v>
      </c>
      <c r="C45" s="109" t="s">
        <v>78</v>
      </c>
      <c r="D45" s="110">
        <v>-0.5647876685426777</v>
      </c>
      <c r="E45" s="110">
        <v>0.2908724392347507</v>
      </c>
      <c r="F45" s="110">
        <v>-0.40617661721352205</v>
      </c>
      <c r="G45" s="110">
        <v>0.542400851774823</v>
      </c>
      <c r="H45" s="110">
        <v>0.9145210269379016</v>
      </c>
      <c r="I45" s="110">
        <v>-0.25011875199444494</v>
      </c>
      <c r="J45" s="110">
        <v>5.5716935411361579E-2</v>
      </c>
      <c r="K45" s="110">
        <v>-0.72300227271697748</v>
      </c>
      <c r="L45" s="110">
        <v>-2.8541297802941719</v>
      </c>
      <c r="M45" s="110">
        <v>-4.5571406689919964</v>
      </c>
      <c r="N45" s="110">
        <v>-1.6896630724684307</v>
      </c>
      <c r="O45" s="110">
        <v>-2.4179129294391597</v>
      </c>
      <c r="P45" s="110">
        <v>-2.6901776114429907</v>
      </c>
      <c r="Q45" s="110">
        <v>-3.138681528566762</v>
      </c>
      <c r="R45" s="110">
        <v>-3.6049424870992683</v>
      </c>
      <c r="S45" s="110"/>
    </row>
    <row r="46" spans="2:19">
      <c r="B46" s="109" t="s">
        <v>49</v>
      </c>
      <c r="C46" s="109" t="s">
        <v>49</v>
      </c>
      <c r="D46" s="110">
        <v>-1.7216362770892453</v>
      </c>
      <c r="E46" s="110">
        <v>-2.0120300224796956</v>
      </c>
      <c r="F46" s="110">
        <v>-1.5796553730461158</v>
      </c>
      <c r="G46" s="110">
        <v>-1.5632791470733136</v>
      </c>
      <c r="H46" s="110">
        <v>-2.0800793142891494</v>
      </c>
      <c r="I46" s="110">
        <v>-2.8930221586291656</v>
      </c>
      <c r="J46" s="110">
        <v>-4.2204953358510329</v>
      </c>
      <c r="K46" s="110">
        <v>-5.1074239400146002</v>
      </c>
      <c r="L46" s="110">
        <v>-4.1966861264783981</v>
      </c>
      <c r="M46" s="110">
        <v>-5.3337943647455344</v>
      </c>
      <c r="N46" s="110">
        <v>-5.8077509703496064</v>
      </c>
      <c r="O46" s="110">
        <v>-5.946578900299988</v>
      </c>
      <c r="P46" s="110">
        <v>-5.8944614148814791</v>
      </c>
      <c r="Q46" s="110">
        <v>-5.968793508473385</v>
      </c>
      <c r="R46" s="110">
        <v>-6.1699761630838168</v>
      </c>
      <c r="S46" s="110"/>
    </row>
    <row r="47" spans="2:19">
      <c r="B47" s="109" t="s">
        <v>79</v>
      </c>
      <c r="C47" s="109" t="s">
        <v>79</v>
      </c>
      <c r="D47" s="110">
        <v>-4.488797339727741</v>
      </c>
      <c r="E47" s="110">
        <v>-4.6231688789501586</v>
      </c>
      <c r="F47" s="110">
        <v>-3.2741213736157104</v>
      </c>
      <c r="G47" s="110">
        <v>0.85695992740690907</v>
      </c>
      <c r="H47" s="110">
        <v>-1.1980783865967715</v>
      </c>
      <c r="I47" s="110">
        <v>-1.324687622457315</v>
      </c>
      <c r="J47" s="110">
        <v>-2.055583601995421</v>
      </c>
      <c r="K47" s="110">
        <v>-1.814919079582213</v>
      </c>
      <c r="L47" s="110">
        <v>-4.6418270275084339</v>
      </c>
      <c r="M47" s="110">
        <v>-3.9969396681056395</v>
      </c>
      <c r="N47" s="110">
        <v>-3.371682782912369</v>
      </c>
      <c r="O47" s="110">
        <v>-2.3473741252813629</v>
      </c>
      <c r="P47" s="110">
        <v>-2.3744305992508199</v>
      </c>
      <c r="Q47" s="110">
        <v>-2.4013370179098139</v>
      </c>
      <c r="R47" s="110">
        <v>-2.3981818769554004</v>
      </c>
      <c r="S47" s="110"/>
    </row>
    <row r="48" spans="2:19">
      <c r="B48" s="109" t="s">
        <v>30</v>
      </c>
      <c r="C48" s="109" t="s">
        <v>30</v>
      </c>
      <c r="D48" s="110" t="s">
        <v>54</v>
      </c>
      <c r="E48" s="110" t="s">
        <v>54</v>
      </c>
      <c r="F48" s="110" t="s">
        <v>54</v>
      </c>
      <c r="G48" s="110" t="s">
        <v>54</v>
      </c>
      <c r="H48" s="110" t="s">
        <v>54</v>
      </c>
      <c r="I48" s="110" t="s">
        <v>54</v>
      </c>
      <c r="J48" s="110" t="s">
        <v>54</v>
      </c>
      <c r="K48" s="110" t="s">
        <v>54</v>
      </c>
      <c r="L48" s="110" t="s">
        <v>54</v>
      </c>
      <c r="M48" s="110" t="s">
        <v>54</v>
      </c>
      <c r="N48" s="110" t="s">
        <v>54</v>
      </c>
      <c r="O48" s="110" t="s">
        <v>54</v>
      </c>
      <c r="P48" s="110" t="s">
        <v>54</v>
      </c>
      <c r="Q48" s="110" t="s">
        <v>54</v>
      </c>
      <c r="R48" s="110" t="s">
        <v>54</v>
      </c>
      <c r="S48" s="110"/>
    </row>
    <row r="49" spans="2:19">
      <c r="B49" s="109" t="s">
        <v>202</v>
      </c>
      <c r="C49" s="109" t="s">
        <v>80</v>
      </c>
      <c r="D49" s="110">
        <v>-3.0209085612404003</v>
      </c>
      <c r="E49" s="110">
        <v>-2.6596473464022932</v>
      </c>
      <c r="F49" s="110">
        <v>-3.4157016101537541</v>
      </c>
      <c r="G49" s="110">
        <v>-1.9388427578497864</v>
      </c>
      <c r="H49" s="110">
        <v>-2.5897545974936564</v>
      </c>
      <c r="I49" s="110">
        <v>-2.5481634299572882</v>
      </c>
      <c r="J49" s="110">
        <v>-1.8765877618905813</v>
      </c>
      <c r="K49" s="110">
        <v>-2.3465929171804856</v>
      </c>
      <c r="L49" s="110">
        <v>-3.4370217639313654</v>
      </c>
      <c r="M49" s="110">
        <v>-3.3977134002606615</v>
      </c>
      <c r="N49" s="110">
        <v>-3.2367894520993401</v>
      </c>
      <c r="O49" s="110">
        <v>-2.4523269591916947</v>
      </c>
      <c r="P49" s="110">
        <v>-2.2684652224899149</v>
      </c>
      <c r="Q49" s="110">
        <v>-2.2277509313717134</v>
      </c>
      <c r="R49" s="110">
        <v>-2.3047986304835928</v>
      </c>
      <c r="S49" s="110"/>
    </row>
    <row r="50" spans="2:19">
      <c r="B50" s="163" t="s">
        <v>109</v>
      </c>
      <c r="C50" s="163" t="s">
        <v>109</v>
      </c>
      <c r="D50" s="164" t="s">
        <v>54</v>
      </c>
      <c r="E50" s="164" t="s">
        <v>54</v>
      </c>
      <c r="F50" s="164" t="s">
        <v>54</v>
      </c>
      <c r="G50" s="164" t="s">
        <v>54</v>
      </c>
      <c r="H50" s="164" t="s">
        <v>54</v>
      </c>
      <c r="I50" s="164" t="s">
        <v>54</v>
      </c>
      <c r="J50" s="164" t="s">
        <v>54</v>
      </c>
      <c r="K50" s="164" t="s">
        <v>54</v>
      </c>
      <c r="L50" s="164" t="s">
        <v>54</v>
      </c>
      <c r="M50" s="164" t="s">
        <v>54</v>
      </c>
      <c r="N50" s="164" t="s">
        <v>54</v>
      </c>
      <c r="O50" s="164" t="s">
        <v>54</v>
      </c>
      <c r="P50" s="164" t="s">
        <v>54</v>
      </c>
      <c r="Q50" s="164" t="s">
        <v>54</v>
      </c>
      <c r="R50" s="164" t="s">
        <v>54</v>
      </c>
      <c r="S50" s="110"/>
    </row>
    <row r="51" spans="2:19" ht="6" customHeight="1">
      <c r="B51" s="109"/>
      <c r="C51" s="109"/>
      <c r="D51" s="110"/>
      <c r="E51" s="110"/>
      <c r="F51" s="110"/>
      <c r="G51" s="110"/>
      <c r="H51" s="110"/>
      <c r="I51" s="110"/>
      <c r="J51" s="110"/>
      <c r="K51" s="110"/>
      <c r="L51" s="110"/>
      <c r="M51" s="110"/>
      <c r="N51" s="110"/>
      <c r="O51" s="110"/>
      <c r="P51" s="110"/>
      <c r="Q51" s="110"/>
      <c r="R51" s="110"/>
      <c r="S51" s="110"/>
    </row>
    <row r="52" spans="2:19" ht="11.25" customHeight="1">
      <c r="B52" s="443" t="s">
        <v>437</v>
      </c>
      <c r="C52" s="443"/>
      <c r="D52" s="443"/>
      <c r="E52" s="443"/>
      <c r="F52" s="443"/>
      <c r="G52" s="443"/>
      <c r="H52" s="443"/>
      <c r="I52" s="443"/>
      <c r="J52" s="443"/>
      <c r="K52" s="443"/>
      <c r="L52" s="443"/>
      <c r="M52" s="443"/>
      <c r="N52" s="443"/>
      <c r="O52" s="443"/>
      <c r="P52" s="443"/>
      <c r="Q52" s="116"/>
      <c r="R52" s="116"/>
    </row>
    <row r="53" spans="2:19" ht="14.25" customHeight="1">
      <c r="B53" s="443" t="s">
        <v>1243</v>
      </c>
      <c r="C53" s="443"/>
      <c r="D53" s="443"/>
      <c r="E53" s="443"/>
      <c r="F53" s="443"/>
      <c r="G53" s="443"/>
      <c r="H53" s="443"/>
      <c r="I53" s="443"/>
      <c r="J53" s="443"/>
      <c r="K53" s="443"/>
      <c r="L53" s="443"/>
      <c r="M53" s="443"/>
      <c r="N53" s="443"/>
      <c r="O53" s="443"/>
      <c r="P53" s="443"/>
      <c r="Q53" s="443"/>
      <c r="R53" s="443"/>
    </row>
    <row r="54" spans="2:19" ht="15" customHeight="1">
      <c r="B54" s="454" t="s">
        <v>1254</v>
      </c>
      <c r="C54" s="454"/>
      <c r="D54" s="454"/>
      <c r="E54" s="454"/>
      <c r="F54" s="454"/>
      <c r="G54" s="454"/>
      <c r="H54" s="454"/>
      <c r="I54" s="454"/>
      <c r="J54" s="454"/>
      <c r="K54" s="454"/>
      <c r="L54" s="454"/>
      <c r="M54" s="454"/>
      <c r="N54" s="454"/>
      <c r="O54" s="454"/>
      <c r="P54" s="454"/>
      <c r="Q54" s="454"/>
      <c r="R54" s="454"/>
    </row>
    <row r="55" spans="2:19" ht="37.5" customHeight="1">
      <c r="B55" s="454" t="s">
        <v>1255</v>
      </c>
      <c r="C55" s="454"/>
      <c r="D55" s="454"/>
      <c r="E55" s="454"/>
      <c r="F55" s="454"/>
      <c r="G55" s="454"/>
      <c r="H55" s="454"/>
      <c r="I55" s="454"/>
      <c r="J55" s="454"/>
      <c r="K55" s="454"/>
      <c r="L55" s="454"/>
      <c r="M55" s="454"/>
      <c r="N55" s="454"/>
      <c r="O55" s="454"/>
      <c r="P55" s="454"/>
      <c r="Q55" s="454"/>
      <c r="R55" s="454"/>
    </row>
    <row r="56" spans="2:19" ht="23" customHeight="1">
      <c r="B56" s="454" t="s">
        <v>517</v>
      </c>
      <c r="C56" s="454"/>
      <c r="D56" s="454"/>
      <c r="E56" s="454"/>
      <c r="F56" s="454"/>
      <c r="G56" s="454"/>
      <c r="H56" s="454"/>
      <c r="I56" s="454"/>
      <c r="J56" s="454"/>
      <c r="K56" s="454"/>
      <c r="L56" s="454"/>
      <c r="M56" s="454"/>
      <c r="N56" s="454"/>
      <c r="O56" s="454"/>
      <c r="P56" s="454"/>
      <c r="Q56" s="454"/>
      <c r="R56" s="454"/>
    </row>
    <row r="57" spans="2:19" ht="80.5" customHeight="1">
      <c r="B57" s="454" t="s">
        <v>1256</v>
      </c>
      <c r="C57" s="454"/>
      <c r="D57" s="454"/>
      <c r="E57" s="454"/>
      <c r="F57" s="454"/>
      <c r="G57" s="454"/>
      <c r="H57" s="454"/>
      <c r="I57" s="454"/>
      <c r="J57" s="454"/>
      <c r="K57" s="454"/>
      <c r="L57" s="454"/>
      <c r="M57" s="454"/>
      <c r="N57" s="454"/>
      <c r="O57" s="454"/>
      <c r="P57" s="454"/>
      <c r="Q57" s="454"/>
      <c r="R57" s="454"/>
    </row>
    <row r="58" spans="2:19" ht="87.75" customHeight="1">
      <c r="B58" s="109"/>
      <c r="C58" s="109"/>
      <c r="D58" s="117"/>
      <c r="E58" s="117"/>
      <c r="F58" s="117"/>
      <c r="G58" s="117"/>
      <c r="H58" s="117"/>
      <c r="I58" s="117"/>
      <c r="J58" s="117"/>
      <c r="K58" s="117"/>
      <c r="L58" s="117"/>
      <c r="M58" s="117"/>
      <c r="N58" s="117"/>
      <c r="O58" s="117"/>
      <c r="P58" s="117"/>
      <c r="Q58" s="117"/>
      <c r="R58" s="117"/>
    </row>
    <row r="59" spans="2:19" ht="77.25" customHeight="1">
      <c r="B59" s="109"/>
      <c r="C59" s="109"/>
      <c r="D59" s="117"/>
      <c r="E59" s="117"/>
      <c r="F59" s="117"/>
      <c r="G59" s="117"/>
      <c r="H59" s="117"/>
      <c r="I59" s="117"/>
      <c r="J59" s="117"/>
      <c r="K59" s="117"/>
      <c r="L59" s="117"/>
      <c r="M59" s="117"/>
      <c r="N59" s="117"/>
      <c r="O59" s="117"/>
      <c r="P59" s="117"/>
      <c r="Q59" s="117"/>
      <c r="R59" s="117"/>
    </row>
    <row r="60" spans="2:19">
      <c r="B60" s="109"/>
      <c r="C60" s="109"/>
      <c r="D60" s="117"/>
      <c r="E60" s="117"/>
      <c r="F60" s="117"/>
      <c r="G60" s="117"/>
      <c r="H60" s="117"/>
      <c r="I60" s="117"/>
      <c r="J60" s="117"/>
      <c r="K60" s="117"/>
      <c r="L60" s="117"/>
      <c r="M60" s="117"/>
      <c r="N60" s="117"/>
      <c r="O60" s="117"/>
      <c r="P60" s="117"/>
      <c r="Q60" s="117"/>
      <c r="R60" s="117"/>
    </row>
    <row r="61" spans="2:19">
      <c r="B61" s="109"/>
      <c r="C61" s="109"/>
      <c r="D61" s="117"/>
      <c r="E61" s="117"/>
      <c r="F61" s="117"/>
      <c r="G61" s="117"/>
      <c r="H61" s="117"/>
      <c r="I61" s="117"/>
      <c r="J61" s="117"/>
      <c r="K61" s="117"/>
      <c r="L61" s="117"/>
      <c r="M61" s="117"/>
      <c r="N61" s="117"/>
      <c r="O61" s="117"/>
      <c r="P61" s="117"/>
      <c r="Q61" s="117"/>
      <c r="R61" s="117"/>
    </row>
    <row r="62" spans="2:19">
      <c r="B62" s="109"/>
      <c r="C62" s="109"/>
      <c r="D62" s="117"/>
      <c r="E62" s="117"/>
      <c r="F62" s="117"/>
      <c r="G62" s="117"/>
      <c r="H62" s="117"/>
      <c r="I62" s="117"/>
      <c r="J62" s="117"/>
      <c r="K62" s="117"/>
      <c r="L62" s="117"/>
      <c r="M62" s="117"/>
      <c r="N62" s="117"/>
      <c r="O62" s="117"/>
      <c r="P62" s="117"/>
      <c r="Q62" s="117"/>
      <c r="R62" s="117"/>
    </row>
    <row r="63" spans="2:19">
      <c r="B63" s="109"/>
      <c r="C63" s="109"/>
      <c r="D63" s="117"/>
      <c r="E63" s="117"/>
      <c r="F63" s="117"/>
      <c r="G63" s="117"/>
      <c r="H63" s="117"/>
      <c r="I63" s="117"/>
      <c r="J63" s="117"/>
      <c r="K63" s="117"/>
      <c r="L63" s="117"/>
      <c r="M63" s="117"/>
      <c r="N63" s="117"/>
      <c r="O63" s="117"/>
      <c r="P63" s="117"/>
      <c r="Q63" s="117"/>
      <c r="R63" s="117"/>
    </row>
    <row r="64" spans="2:19">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sheetData>
  <mergeCells count="8">
    <mergeCell ref="B56:R56"/>
    <mergeCell ref="B57:R57"/>
    <mergeCell ref="B2:R2"/>
    <mergeCell ref="B3:R3"/>
    <mergeCell ref="B52:P52"/>
    <mergeCell ref="B53:R53"/>
    <mergeCell ref="B54:R54"/>
    <mergeCell ref="B55:R55"/>
  </mergeCells>
  <conditionalFormatting sqref="C49:R49 B50:R50 C14:R14 B15:R29 B31:R48 B30:M30 B11:R13">
    <cfRule type="expression" dxfId="57" priority="6">
      <formula>MOD(ROW(),2)=0</formula>
    </cfRule>
  </conditionalFormatting>
  <conditionalFormatting sqref="B23">
    <cfRule type="expression" dxfId="56" priority="5">
      <formula>MOD(ROW(),2)=0</formula>
    </cfRule>
  </conditionalFormatting>
  <conditionalFormatting sqref="B49">
    <cfRule type="expression" dxfId="55" priority="4">
      <formula>MOD(ROW(),2)=0</formula>
    </cfRule>
  </conditionalFormatting>
  <conditionalFormatting sqref="B49">
    <cfRule type="expression" dxfId="54" priority="3">
      <formula>MOD(ROW(),2)=0</formula>
    </cfRule>
  </conditionalFormatting>
  <conditionalFormatting sqref="B14">
    <cfRule type="expression" dxfId="53" priority="2">
      <formula>MOD(ROW(),2)=0</formula>
    </cfRule>
  </conditionalFormatting>
  <conditionalFormatting sqref="N30:R30">
    <cfRule type="expression" dxfId="52" priority="1">
      <formula>MOD(ROW(),2)=0</formula>
    </cfRule>
  </conditionalFormatting>
  <pageMargins left="0.7" right="0.7" top="0.75" bottom="0.75" header="0.3" footer="0.3"/>
  <pageSetup scale="1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521C6-A172-4271-9F00-7C013667E66C}">
  <sheetPr>
    <tabColor rgb="FF92D050"/>
    <pageSetUpPr fitToPage="1"/>
  </sheetPr>
  <dimension ref="A1:AJ76"/>
  <sheetViews>
    <sheetView showGridLines="0" zoomScale="85" zoomScaleNormal="85" workbookViewId="0">
      <pane xSplit="3" ySplit="4" topLeftCell="D5"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4.5" outlineLevelCol="1"/>
  <cols>
    <col min="1" max="1" width="6.7265625" style="82" customWidth="1"/>
    <col min="2" max="2" width="23.453125" style="101" customWidth="1"/>
    <col min="3" max="3" width="15.453125" style="101" hidden="1" customWidth="1" outlineLevel="1"/>
    <col min="4" max="4" width="8.81640625" style="102" customWidth="1" collapsed="1"/>
    <col min="5" max="18" width="8.81640625" style="102" customWidth="1"/>
    <col min="19" max="19" width="2.7265625" style="102" customWidth="1"/>
    <col min="20" max="20" width="13" style="82" hidden="1" customWidth="1"/>
    <col min="21" max="29" width="0" style="82" hidden="1" customWidth="1"/>
    <col min="30" max="36" width="9.1796875" style="82"/>
    <col min="37" max="16384" width="9.1796875" style="101"/>
  </cols>
  <sheetData>
    <row r="1" spans="2:28">
      <c r="V1" s="166"/>
    </row>
    <row r="2" spans="2:28" ht="14.25" customHeight="1">
      <c r="B2" s="141" t="str">
        <f>"Table A12. Emerging Market and Middle-Income Economies: General Government Cyclically Adjusted Primary Balance, "&amp;D4&amp;"–"&amp;RIGHT(R4,2)</f>
        <v>Table A12. Emerging Market and Middle-Income Economies: General Government Cyclically Adjusted Primary Balance, 2012–26</v>
      </c>
      <c r="C2" s="141"/>
      <c r="D2" s="141"/>
      <c r="E2" s="141"/>
      <c r="F2" s="141"/>
      <c r="G2" s="141"/>
      <c r="H2" s="141"/>
      <c r="I2" s="141"/>
      <c r="J2" s="141"/>
      <c r="K2" s="141"/>
      <c r="L2" s="141"/>
      <c r="M2" s="131"/>
      <c r="N2" s="131"/>
      <c r="O2" s="131"/>
      <c r="P2" s="131"/>
      <c r="Q2" s="131"/>
      <c r="R2" s="131"/>
      <c r="S2" s="140"/>
      <c r="T2" s="135" t="s">
        <v>440</v>
      </c>
      <c r="V2" s="165"/>
    </row>
    <row r="3" spans="2:28">
      <c r="B3" s="455" t="s">
        <v>154</v>
      </c>
      <c r="C3" s="456"/>
      <c r="D3" s="456"/>
      <c r="E3" s="456"/>
      <c r="F3" s="456"/>
      <c r="G3" s="456"/>
      <c r="H3" s="456"/>
      <c r="I3" s="456"/>
      <c r="J3" s="456"/>
      <c r="K3" s="456"/>
      <c r="L3" s="456"/>
      <c r="M3" s="456"/>
      <c r="N3" s="456"/>
      <c r="O3" s="456"/>
      <c r="P3" s="456"/>
      <c r="Q3" s="456"/>
      <c r="R3" s="456"/>
      <c r="S3" s="140"/>
    </row>
    <row r="4" spans="2:28"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c r="S4" s="117"/>
    </row>
    <row r="5" spans="2:28" ht="14.15" customHeight="1">
      <c r="B5" s="111" t="s">
        <v>81</v>
      </c>
      <c r="C5" s="136" t="s">
        <v>150</v>
      </c>
      <c r="D5" s="113">
        <v>-5.145348502710935E-2</v>
      </c>
      <c r="E5" s="113">
        <v>-0.10788039834149937</v>
      </c>
      <c r="F5" s="113">
        <v>-0.13221030382904528</v>
      </c>
      <c r="G5" s="113">
        <v>-0.29454652468856546</v>
      </c>
      <c r="H5" s="113">
        <v>-0.34466364447222536</v>
      </c>
      <c r="I5" s="113">
        <v>-0.30489071129153067</v>
      </c>
      <c r="J5" s="113">
        <v>-0.34355969761242466</v>
      </c>
      <c r="K5" s="113">
        <v>-0.48825845501997622</v>
      </c>
      <c r="L5" s="113">
        <v>-1.0770364663462355</v>
      </c>
      <c r="M5" s="113">
        <v>-0.84494034459602141</v>
      </c>
      <c r="N5" s="113">
        <v>-0.75981354022276504</v>
      </c>
      <c r="O5" s="113">
        <v>-0.68677638637489435</v>
      </c>
      <c r="P5" s="113">
        <v>-0.63771480719688667</v>
      </c>
      <c r="Q5" s="113">
        <v>-0.57580329641727601</v>
      </c>
      <c r="R5" s="113">
        <v>-0.52450075275373731</v>
      </c>
      <c r="S5" s="117"/>
    </row>
    <row r="6" spans="2:28" ht="14.15" customHeight="1">
      <c r="B6" s="2" t="s">
        <v>44</v>
      </c>
      <c r="C6" s="136" t="s">
        <v>441</v>
      </c>
      <c r="D6" s="113">
        <v>-0.41962722578384815</v>
      </c>
      <c r="E6" s="113">
        <v>-0.63880970112142232</v>
      </c>
      <c r="F6" s="113">
        <v>-0.59939938330603537</v>
      </c>
      <c r="G6" s="113">
        <v>-1.8139852612291116</v>
      </c>
      <c r="H6" s="113">
        <v>-2.4084175771017104</v>
      </c>
      <c r="I6" s="113">
        <v>-2.323203486460395</v>
      </c>
      <c r="J6" s="113">
        <v>-3.003288501908302</v>
      </c>
      <c r="K6" s="113">
        <v>-4.1577781942793637</v>
      </c>
      <c r="L6" s="113">
        <v>-7.2429219047742981</v>
      </c>
      <c r="M6" s="113">
        <v>-5.4838868936559528</v>
      </c>
      <c r="N6" s="113">
        <v>-4.8937347300775302</v>
      </c>
      <c r="O6" s="113">
        <v>-4.3311544655004912</v>
      </c>
      <c r="P6" s="113">
        <v>-3.9384305673959883</v>
      </c>
      <c r="Q6" s="113">
        <v>-3.4517787473356476</v>
      </c>
      <c r="R6" s="113">
        <v>-3.0449006773220053</v>
      </c>
      <c r="S6" s="117"/>
    </row>
    <row r="7" spans="2:28" ht="14.15" customHeight="1">
      <c r="B7" s="2" t="s">
        <v>47</v>
      </c>
      <c r="C7" s="136" t="s">
        <v>442</v>
      </c>
      <c r="D7" s="113">
        <v>0.16459927815075265</v>
      </c>
      <c r="E7" s="113">
        <v>-0.74191369833290821</v>
      </c>
      <c r="F7" s="113">
        <v>5.7479533694395533E-2</v>
      </c>
      <c r="G7" s="113">
        <v>-0.96314248221346921</v>
      </c>
      <c r="H7" s="113">
        <v>-1.0931688272856224</v>
      </c>
      <c r="I7" s="113">
        <v>-0.47696655131123578</v>
      </c>
      <c r="J7" s="113">
        <v>1.0194176996166662</v>
      </c>
      <c r="K7" s="113">
        <v>4.471310628839191E-2</v>
      </c>
      <c r="L7" s="113">
        <v>-3.8294351007312155</v>
      </c>
      <c r="M7" s="113">
        <v>-1.7596021360836946</v>
      </c>
      <c r="N7" s="113">
        <v>-1.0858922888111024</v>
      </c>
      <c r="O7" s="113">
        <v>-0.81379100868546872</v>
      </c>
      <c r="P7" s="113">
        <v>-0.80799992352985217</v>
      </c>
      <c r="Q7" s="113">
        <v>-0.88241736170895269</v>
      </c>
      <c r="R7" s="113">
        <v>-0.94854329307182206</v>
      </c>
      <c r="S7" s="117"/>
    </row>
    <row r="8" spans="2:28" ht="14.15" customHeight="1">
      <c r="B8" s="2" t="s">
        <v>50</v>
      </c>
      <c r="C8" s="136" t="s">
        <v>443</v>
      </c>
      <c r="D8" s="113">
        <v>3.3353572836134597E-2</v>
      </c>
      <c r="E8" s="113">
        <v>-0.48777320416172493</v>
      </c>
      <c r="F8" s="113">
        <v>-1.8217941520772853</v>
      </c>
      <c r="G8" s="113">
        <v>-2.0120846769920173</v>
      </c>
      <c r="H8" s="113">
        <v>-1.5552280527839004</v>
      </c>
      <c r="I8" s="113">
        <v>-0.95098939394385706</v>
      </c>
      <c r="J8" s="113">
        <v>-0.57192330028699689</v>
      </c>
      <c r="K8" s="113">
        <v>9.2765486006669257E-2</v>
      </c>
      <c r="L8" s="113">
        <v>-3.7603436762709355</v>
      </c>
      <c r="M8" s="113">
        <v>-2.1192098910694495</v>
      </c>
      <c r="N8" s="113">
        <v>-0.85064987314776119</v>
      </c>
      <c r="O8" s="113">
        <v>-0.34865523360094175</v>
      </c>
      <c r="P8" s="113">
        <v>0.18955913334650942</v>
      </c>
      <c r="Q8" s="113">
        <v>0.57467676563108894</v>
      </c>
      <c r="R8" s="113">
        <v>0.88606481092024569</v>
      </c>
      <c r="S8" s="117"/>
    </row>
    <row r="9" spans="2:28" ht="14.15" customHeight="1">
      <c r="B9" s="2" t="s">
        <v>379</v>
      </c>
      <c r="C9" s="136" t="s">
        <v>548</v>
      </c>
      <c r="D9" s="113">
        <v>-2.308204779804501E-2</v>
      </c>
      <c r="E9" s="113">
        <v>-1.6216338690429159E-2</v>
      </c>
      <c r="F9" s="113">
        <v>-2.2074296811908835E-2</v>
      </c>
      <c r="G9" s="113">
        <v>-3.4119569251355286E-2</v>
      </c>
      <c r="H9" s="113">
        <v>-2.899147298467197E-2</v>
      </c>
      <c r="I9" s="113">
        <v>-1.6748327524942229E-2</v>
      </c>
      <c r="J9" s="113">
        <v>-1.1537069226543658E-2</v>
      </c>
      <c r="K9" s="113">
        <v>-1.2827890496162437E-2</v>
      </c>
      <c r="L9" s="113">
        <v>-1.3013351476496331E-2</v>
      </c>
      <c r="M9" s="113">
        <v>-1.7749240781076141E-2</v>
      </c>
      <c r="N9" s="113">
        <v>-9.8385188272331944E-3</v>
      </c>
      <c r="O9" s="113">
        <v>-5.3545474037214359E-3</v>
      </c>
      <c r="P9" s="113">
        <v>-1.513582741835193E-3</v>
      </c>
      <c r="Q9" s="113">
        <v>2.6618191078154403E-3</v>
      </c>
      <c r="R9" s="113">
        <v>4.7714154237132522E-3</v>
      </c>
      <c r="S9" s="117"/>
    </row>
    <row r="10" spans="2:28" ht="14.15" customHeight="1">
      <c r="B10" s="138" t="s">
        <v>119</v>
      </c>
      <c r="C10" s="136" t="s">
        <v>155</v>
      </c>
      <c r="D10" s="113">
        <v>-0.23778887429449935</v>
      </c>
      <c r="E10" s="113">
        <v>-0.70500498035032211</v>
      </c>
      <c r="F10" s="113">
        <v>-0.84410038401914267</v>
      </c>
      <c r="G10" s="113">
        <v>-1.9970808638432647</v>
      </c>
      <c r="H10" s="113">
        <v>-2.3646719686648128</v>
      </c>
      <c r="I10" s="113">
        <v>-2.017252808161893</v>
      </c>
      <c r="J10" s="113">
        <v>-2.2365440970470685</v>
      </c>
      <c r="K10" s="113">
        <v>-3.1856559462410416</v>
      </c>
      <c r="L10" s="113">
        <v>-6.7029942172985901</v>
      </c>
      <c r="M10" s="113">
        <v>-4.5387591044961768</v>
      </c>
      <c r="N10" s="113">
        <v>-4.0549045601873859</v>
      </c>
      <c r="O10" s="113">
        <v>-3.5576130509588464</v>
      </c>
      <c r="P10" s="113">
        <v>-3.2036392931626656</v>
      </c>
      <c r="Q10" s="113">
        <v>-2.7953833819792124</v>
      </c>
      <c r="R10" s="113">
        <v>-2.4393409917951714</v>
      </c>
      <c r="S10" s="117"/>
    </row>
    <row r="11" spans="2:28" ht="15" customHeight="1">
      <c r="B11" s="109" t="s">
        <v>38</v>
      </c>
      <c r="C11" s="109" t="s">
        <v>38</v>
      </c>
      <c r="D11" s="110" t="s">
        <v>41</v>
      </c>
      <c r="E11" s="110" t="s">
        <v>41</v>
      </c>
      <c r="F11" s="110" t="s">
        <v>41</v>
      </c>
      <c r="G11" s="110" t="s">
        <v>41</v>
      </c>
      <c r="H11" s="110" t="s">
        <v>41</v>
      </c>
      <c r="I11" s="110" t="s">
        <v>41</v>
      </c>
      <c r="J11" s="110" t="s">
        <v>41</v>
      </c>
      <c r="K11" s="110" t="s">
        <v>41</v>
      </c>
      <c r="L11" s="110" t="s">
        <v>41</v>
      </c>
      <c r="M11" s="110" t="s">
        <v>41</v>
      </c>
      <c r="N11" s="110" t="s">
        <v>41</v>
      </c>
      <c r="O11" s="110" t="s">
        <v>41</v>
      </c>
      <c r="P11" s="110" t="s">
        <v>41</v>
      </c>
      <c r="Q11" s="110" t="s">
        <v>41</v>
      </c>
      <c r="R11" s="110" t="s">
        <v>41</v>
      </c>
      <c r="S11" s="110"/>
    </row>
    <row r="12" spans="2:28" ht="13.5" customHeight="1">
      <c r="B12" s="109" t="s">
        <v>117</v>
      </c>
      <c r="C12" s="109" t="s">
        <v>117</v>
      </c>
      <c r="D12" s="110">
        <v>0.46098291632260674</v>
      </c>
      <c r="E12" s="110">
        <v>-1.7863495768777733</v>
      </c>
      <c r="F12" s="110">
        <v>-4.7473726239579594</v>
      </c>
      <c r="G12" s="110">
        <v>1.8929902660874582</v>
      </c>
      <c r="H12" s="110">
        <v>0.64014409139008588</v>
      </c>
      <c r="I12" s="110">
        <v>-0.83410092450473006</v>
      </c>
      <c r="J12" s="110">
        <v>7.7280416779055647</v>
      </c>
      <c r="K12" s="110">
        <v>6.8317143117717238</v>
      </c>
      <c r="L12" s="110">
        <v>5.9943255075925288</v>
      </c>
      <c r="M12" s="110">
        <v>8.3834159997619597</v>
      </c>
      <c r="N12" s="110">
        <v>7.2964900381707025</v>
      </c>
      <c r="O12" s="110">
        <v>7.0429189308219451</v>
      </c>
      <c r="P12" s="110">
        <v>6.8581840143302406</v>
      </c>
      <c r="Q12" s="110">
        <v>6.3939550896075197</v>
      </c>
      <c r="R12" s="110">
        <v>5.9446933605405468</v>
      </c>
      <c r="S12" s="110"/>
    </row>
    <row r="13" spans="2:28" ht="13.5" customHeight="1">
      <c r="B13" s="109" t="s">
        <v>61</v>
      </c>
      <c r="C13" s="109" t="s">
        <v>61</v>
      </c>
      <c r="D13" s="110">
        <v>-1.6207597139517342</v>
      </c>
      <c r="E13" s="110">
        <v>-2.9946315060587798</v>
      </c>
      <c r="F13" s="110">
        <v>-2.6957790083242257</v>
      </c>
      <c r="G13" s="110">
        <v>-4.6124868080655093</v>
      </c>
      <c r="H13" s="110">
        <v>-4.1241399998149024</v>
      </c>
      <c r="I13" s="110">
        <v>-4.6835316230531729</v>
      </c>
      <c r="J13" s="110">
        <v>-1.8318892695817084</v>
      </c>
      <c r="K13" s="110">
        <v>0.50723554389476888</v>
      </c>
      <c r="L13" s="110">
        <v>-3.2091033298485225</v>
      </c>
      <c r="M13" s="110" t="s">
        <v>41</v>
      </c>
      <c r="N13" s="110" t="s">
        <v>41</v>
      </c>
      <c r="O13" s="110" t="s">
        <v>41</v>
      </c>
      <c r="P13" s="110" t="s">
        <v>41</v>
      </c>
      <c r="Q13" s="110" t="s">
        <v>41</v>
      </c>
      <c r="R13" s="110" t="s">
        <v>41</v>
      </c>
      <c r="S13" s="110"/>
      <c r="T13" s="119"/>
      <c r="U13" s="120"/>
      <c r="V13" s="120"/>
      <c r="W13" s="120"/>
      <c r="X13" s="120"/>
      <c r="Y13" s="120"/>
      <c r="Z13" s="120"/>
      <c r="AA13" s="120"/>
      <c r="AB13" s="120"/>
    </row>
    <row r="14" spans="2:28" ht="13.5" customHeight="1">
      <c r="B14" s="109" t="s">
        <v>118</v>
      </c>
      <c r="C14" s="109" t="s">
        <v>118</v>
      </c>
      <c r="D14" s="110">
        <v>1.2316347578230613</v>
      </c>
      <c r="E14" s="110">
        <v>-0.455521996131388</v>
      </c>
      <c r="F14" s="110">
        <v>0.22972962270487723</v>
      </c>
      <c r="G14" s="110">
        <v>-0.6792938379177329</v>
      </c>
      <c r="H14" s="110">
        <v>1.8308587902177349</v>
      </c>
      <c r="I14" s="110">
        <v>2.3097355477036863</v>
      </c>
      <c r="J14" s="110">
        <v>3.6592395347508204</v>
      </c>
      <c r="K14" s="110">
        <v>2.3961334720723064</v>
      </c>
      <c r="L14" s="110">
        <v>-0.76949291576136025</v>
      </c>
      <c r="M14" s="110">
        <v>-2.1153537459379437</v>
      </c>
      <c r="N14" s="110">
        <v>-0.47626893073239002</v>
      </c>
      <c r="O14" s="110">
        <v>1.9702370409970666</v>
      </c>
      <c r="P14" s="110">
        <v>2.4438042601135215</v>
      </c>
      <c r="Q14" s="110">
        <v>2.5861523565123572</v>
      </c>
      <c r="R14" s="110">
        <v>2.6468260751690758</v>
      </c>
      <c r="S14" s="110"/>
    </row>
    <row r="15" spans="2:28" ht="13.5" customHeight="1">
      <c r="B15" s="109" t="s">
        <v>51</v>
      </c>
      <c r="C15" s="109" t="s">
        <v>51</v>
      </c>
      <c r="D15" s="110">
        <v>0.86983719956064509</v>
      </c>
      <c r="E15" s="110">
        <v>0.3423074600609563</v>
      </c>
      <c r="F15" s="110">
        <v>-2.1385126591798667</v>
      </c>
      <c r="G15" s="110">
        <v>-1.9617885258063839</v>
      </c>
      <c r="H15" s="110">
        <v>-1.4094817271386728</v>
      </c>
      <c r="I15" s="110">
        <v>-0.88070342753060349</v>
      </c>
      <c r="J15" s="110">
        <v>-1.1043870141042915</v>
      </c>
      <c r="K15" s="110">
        <v>-0.5204522936818996</v>
      </c>
      <c r="L15" s="110">
        <v>-8.0496823080712865</v>
      </c>
      <c r="M15" s="110">
        <v>-1.3409037043224239</v>
      </c>
      <c r="N15" s="110">
        <v>-0.52542031358001839</v>
      </c>
      <c r="O15" s="110">
        <v>-0.23816119656204526</v>
      </c>
      <c r="P15" s="110">
        <v>0.27057393414826847</v>
      </c>
      <c r="Q15" s="110">
        <v>0.7204388399846392</v>
      </c>
      <c r="R15" s="110">
        <v>1.2065702336775674</v>
      </c>
      <c r="S15" s="110"/>
    </row>
    <row r="16" spans="2:28" ht="13.5" customHeight="1">
      <c r="B16" s="109" t="s">
        <v>312</v>
      </c>
      <c r="C16" s="109" t="s">
        <v>312</v>
      </c>
      <c r="D16" s="110">
        <v>-4.8162582195916889E-2</v>
      </c>
      <c r="E16" s="110">
        <v>-0.79529727951762519</v>
      </c>
      <c r="F16" s="110">
        <v>-2.8440966514261086</v>
      </c>
      <c r="G16" s="110">
        <v>-2.2910878222358035</v>
      </c>
      <c r="H16" s="110">
        <v>1.7175964768595307</v>
      </c>
      <c r="I16" s="110">
        <v>1.0146342271620898</v>
      </c>
      <c r="J16" s="110">
        <v>0.30306255354663342</v>
      </c>
      <c r="K16" s="110">
        <v>-0.82401277776383419</v>
      </c>
      <c r="L16" s="110">
        <v>-1.6580650355099102</v>
      </c>
      <c r="M16" s="110">
        <v>-2.2154481092267182</v>
      </c>
      <c r="N16" s="110">
        <v>-2.1301349610037432</v>
      </c>
      <c r="O16" s="110">
        <v>-1.0022898677105763</v>
      </c>
      <c r="P16" s="110">
        <v>-0.3491196685904206</v>
      </c>
      <c r="Q16" s="110">
        <v>-6.0497406833704977E-2</v>
      </c>
      <c r="R16" s="110">
        <v>0.19440698840148091</v>
      </c>
      <c r="S16" s="110"/>
    </row>
    <row r="17" spans="2:35" ht="13.5" customHeight="1">
      <c r="B17" s="109" t="s">
        <v>1253</v>
      </c>
      <c r="C17" s="109" t="s">
        <v>62</v>
      </c>
      <c r="D17" s="110">
        <v>-0.26148837565744293</v>
      </c>
      <c r="E17" s="110">
        <v>-0.43850461308973504</v>
      </c>
      <c r="F17" s="110">
        <v>-0.35464988654999136</v>
      </c>
      <c r="G17" s="110">
        <v>0.68151526827066122</v>
      </c>
      <c r="H17" s="110">
        <v>-0.67444954401353696</v>
      </c>
      <c r="I17" s="110">
        <v>-1.6263460927010722</v>
      </c>
      <c r="J17" s="110">
        <v>-1.1271621733928145</v>
      </c>
      <c r="K17" s="110">
        <v>-1.3362028951599036</v>
      </c>
      <c r="L17" s="110">
        <v>-2.00985713747479</v>
      </c>
      <c r="M17" s="110">
        <v>-10.258088780410606</v>
      </c>
      <c r="N17" s="110">
        <v>-3.3930022272611944</v>
      </c>
      <c r="O17" s="110">
        <v>-2.2675394312308477</v>
      </c>
      <c r="P17" s="110">
        <v>-1.2072925014014699</v>
      </c>
      <c r="Q17" s="110">
        <v>-0.11700484700480066</v>
      </c>
      <c r="R17" s="110">
        <v>-0.12480361289025682</v>
      </c>
      <c r="S17" s="110"/>
    </row>
    <row r="18" spans="2:35" ht="13.5" customHeight="1">
      <c r="B18" s="109" t="s">
        <v>45</v>
      </c>
      <c r="C18" s="109" t="s">
        <v>45</v>
      </c>
      <c r="D18" s="110">
        <v>0.1337484097260225</v>
      </c>
      <c r="E18" s="110">
        <v>-0.40808439278752651</v>
      </c>
      <c r="F18" s="110">
        <v>-0.35763398772630145</v>
      </c>
      <c r="G18" s="110">
        <v>-1.9609780313356899</v>
      </c>
      <c r="H18" s="110">
        <v>-2.7452170625978152</v>
      </c>
      <c r="I18" s="110">
        <v>-2.8714871492420313</v>
      </c>
      <c r="J18" s="110">
        <v>-3.6634971116388964</v>
      </c>
      <c r="K18" s="110">
        <v>-5.0941904181292523</v>
      </c>
      <c r="L18" s="110">
        <v>-8.5867053214580285</v>
      </c>
      <c r="M18" s="110">
        <v>-6.0416950337408561</v>
      </c>
      <c r="N18" s="110">
        <v>-5.5304896222228406</v>
      </c>
      <c r="O18" s="110">
        <v>-5.0046962298622857</v>
      </c>
      <c r="P18" s="110">
        <v>-4.554261642192329</v>
      </c>
      <c r="Q18" s="110">
        <v>-3.9688206997068147</v>
      </c>
      <c r="R18" s="110">
        <v>-3.4857518397568699</v>
      </c>
      <c r="S18" s="110"/>
    </row>
    <row r="19" spans="2:35" ht="13.5" customHeight="1">
      <c r="B19" s="109" t="s">
        <v>63</v>
      </c>
      <c r="C19" s="109" t="s">
        <v>63</v>
      </c>
      <c r="D19" s="110">
        <v>1.7360959540957128</v>
      </c>
      <c r="E19" s="110">
        <v>0.4825824106165772</v>
      </c>
      <c r="F19" s="110">
        <v>-0.75653643703661544</v>
      </c>
      <c r="G19" s="110">
        <v>-2.0822152045925946</v>
      </c>
      <c r="H19" s="110">
        <v>-0.62059189466152476</v>
      </c>
      <c r="I19" s="110">
        <v>-0.32670987430760778</v>
      </c>
      <c r="J19" s="110">
        <v>-1.9124852667023489</v>
      </c>
      <c r="K19" s="110">
        <v>0.39165767658605832</v>
      </c>
      <c r="L19" s="110">
        <v>-2.4375089653961717</v>
      </c>
      <c r="M19" s="110">
        <v>-5.1958240935956956</v>
      </c>
      <c r="N19" s="110">
        <v>-3.3324647021928104</v>
      </c>
      <c r="O19" s="110">
        <v>-1.2519499294108642</v>
      </c>
      <c r="P19" s="110">
        <v>0.28925464433520454</v>
      </c>
      <c r="Q19" s="110">
        <v>0.58938437483862094</v>
      </c>
      <c r="R19" s="110">
        <v>1.0747864108950365</v>
      </c>
      <c r="S19" s="110"/>
    </row>
    <row r="20" spans="2:35" ht="13.5" customHeight="1">
      <c r="B20" s="109" t="s">
        <v>64</v>
      </c>
      <c r="C20" s="109" t="s">
        <v>64</v>
      </c>
      <c r="D20" s="110">
        <v>-3.3209934382527373</v>
      </c>
      <c r="E20" s="110">
        <v>-3.4608937715621546</v>
      </c>
      <c r="F20" s="110">
        <v>-2.1703354326318354</v>
      </c>
      <c r="G20" s="110">
        <v>0.3120396751137553</v>
      </c>
      <c r="H20" s="110">
        <v>2.0185165825603848</v>
      </c>
      <c r="I20" s="110">
        <v>3.2627082641822751</v>
      </c>
      <c r="J20" s="110">
        <v>2.502840621856155</v>
      </c>
      <c r="K20" s="110">
        <v>2.1571009651167681</v>
      </c>
      <c r="L20" s="110">
        <v>-4.0345673313300834</v>
      </c>
      <c r="M20" s="110">
        <v>-2.0258387709110997</v>
      </c>
      <c r="N20" s="110">
        <v>-1.0389360077063914</v>
      </c>
      <c r="O20" s="110">
        <v>-0.55146415445494601</v>
      </c>
      <c r="P20" s="110">
        <v>-0.12777526993178215</v>
      </c>
      <c r="Q20" s="110">
        <v>0.42476811154510502</v>
      </c>
      <c r="R20" s="110">
        <v>0.43053891322479565</v>
      </c>
      <c r="S20" s="110"/>
    </row>
    <row r="21" spans="2:35" ht="13.5" customHeight="1">
      <c r="B21" s="109" t="s">
        <v>65</v>
      </c>
      <c r="C21" s="109" t="s">
        <v>65</v>
      </c>
      <c r="D21" s="110">
        <v>-3.9330481674398112</v>
      </c>
      <c r="E21" s="110">
        <v>-0.91843450992609843</v>
      </c>
      <c r="F21" s="110">
        <v>-2.3905966557970655</v>
      </c>
      <c r="G21" s="110">
        <v>-2.3547597979988599</v>
      </c>
      <c r="H21" s="110">
        <v>-1.6724326070709161</v>
      </c>
      <c r="I21" s="110">
        <v>-1.6166483284534392</v>
      </c>
      <c r="J21" s="110">
        <v>-1.3048823528054168</v>
      </c>
      <c r="K21" s="110">
        <v>-1.1457187719580093</v>
      </c>
      <c r="L21" s="110">
        <v>-4.5997878019729388</v>
      </c>
      <c r="M21" s="110">
        <v>-2.817089699055733</v>
      </c>
      <c r="N21" s="110">
        <v>-0.14807570747067728</v>
      </c>
      <c r="O21" s="110">
        <v>-0.26662362043889198</v>
      </c>
      <c r="P21" s="110">
        <v>-0.20562582779481633</v>
      </c>
      <c r="Q21" s="110">
        <v>-0.10648389286558547</v>
      </c>
      <c r="R21" s="110">
        <v>-0.19959824626764355</v>
      </c>
      <c r="S21" s="110"/>
    </row>
    <row r="22" spans="2:35" ht="13.5" customHeight="1">
      <c r="B22" s="109" t="s">
        <v>168</v>
      </c>
      <c r="C22" s="109" t="s">
        <v>66</v>
      </c>
      <c r="D22" s="110">
        <v>-1.5974949811344432</v>
      </c>
      <c r="E22" s="110">
        <v>-4.9697402526325076</v>
      </c>
      <c r="F22" s="110">
        <v>-5.4295823436774242</v>
      </c>
      <c r="G22" s="110">
        <v>-5.3863469736599958</v>
      </c>
      <c r="H22" s="110">
        <v>-6.0695303746348044</v>
      </c>
      <c r="I22" s="110">
        <v>-1.8131203871520662</v>
      </c>
      <c r="J22" s="110">
        <v>-0.13042969364360604</v>
      </c>
      <c r="K22" s="110">
        <v>-0.19270163093121381</v>
      </c>
      <c r="L22" s="110">
        <v>-1.5489779392492875</v>
      </c>
      <c r="M22" s="110">
        <v>-0.69907423833245974</v>
      </c>
      <c r="N22" s="110">
        <v>1.5889058673808787</v>
      </c>
      <c r="O22" s="110">
        <v>2.9137183696588251</v>
      </c>
      <c r="P22" s="110">
        <v>3.3185323878337947</v>
      </c>
      <c r="Q22" s="110">
        <v>3.5500495422484013</v>
      </c>
      <c r="R22" s="110">
        <v>3.335673854179503</v>
      </c>
      <c r="S22" s="110"/>
    </row>
    <row r="23" spans="2:35" ht="13.5" customHeight="1">
      <c r="B23" s="109" t="s">
        <v>169</v>
      </c>
      <c r="C23" s="109" t="s">
        <v>144</v>
      </c>
      <c r="D23" s="110">
        <v>-4.8648453258026585</v>
      </c>
      <c r="E23" s="110">
        <v>-6.1499035320080058</v>
      </c>
      <c r="F23" s="110">
        <v>-4.535932650461814</v>
      </c>
      <c r="G23" s="110">
        <v>-4.6139248803647259</v>
      </c>
      <c r="H23" s="110">
        <v>-3.8946743589992119</v>
      </c>
      <c r="I23" s="110">
        <v>-2.7417968690212953</v>
      </c>
      <c r="J23" s="110">
        <v>-0.50334603109307274</v>
      </c>
      <c r="K23" s="110">
        <v>1.6170101524787797</v>
      </c>
      <c r="L23" s="110">
        <v>2.145999260955858</v>
      </c>
      <c r="M23" s="110">
        <v>1.0821933524930363</v>
      </c>
      <c r="N23" s="110">
        <v>1.4710063926264045</v>
      </c>
      <c r="O23" s="110">
        <v>1.9469215469271903</v>
      </c>
      <c r="P23" s="110">
        <v>1.9345334331266753</v>
      </c>
      <c r="Q23" s="110">
        <v>1.8577453110119633</v>
      </c>
      <c r="R23" s="110">
        <v>1.7438888700021229</v>
      </c>
      <c r="S23" s="110"/>
    </row>
    <row r="24" spans="2:35" ht="13.5" customHeight="1">
      <c r="B24" s="109" t="s">
        <v>68</v>
      </c>
      <c r="C24" s="109" t="s">
        <v>68</v>
      </c>
      <c r="D24" s="110">
        <v>3.9447081200363403</v>
      </c>
      <c r="E24" s="110">
        <v>3.6641213823423215</v>
      </c>
      <c r="F24" s="110">
        <v>2.016624444421296</v>
      </c>
      <c r="G24" s="110">
        <v>1.8691542644052983</v>
      </c>
      <c r="H24" s="110">
        <v>1.7507052200468296</v>
      </c>
      <c r="I24" s="110">
        <v>7.4667872930916479E-2</v>
      </c>
      <c r="J24" s="110">
        <v>-0.65343006163551842</v>
      </c>
      <c r="K24" s="110">
        <v>-1.0814514536137969</v>
      </c>
      <c r="L24" s="110">
        <v>-5.0454300807027153</v>
      </c>
      <c r="M24" s="110">
        <v>-4.7010778887099258</v>
      </c>
      <c r="N24" s="110">
        <v>-4.2673558457679803</v>
      </c>
      <c r="O24" s="110">
        <v>-1.2500487358252139</v>
      </c>
      <c r="P24" s="110">
        <v>-0.37596239243819979</v>
      </c>
      <c r="Q24" s="110">
        <v>0.65248083386346156</v>
      </c>
      <c r="R24" s="110">
        <v>2.0773311002046815</v>
      </c>
      <c r="S24" s="110"/>
      <c r="U24" s="86"/>
      <c r="V24" s="86"/>
      <c r="W24" s="86"/>
      <c r="X24" s="86"/>
      <c r="Y24" s="86"/>
      <c r="Z24" s="86"/>
      <c r="AA24" s="86"/>
      <c r="AB24" s="86"/>
      <c r="AC24" s="86"/>
      <c r="AD24" s="86"/>
      <c r="AE24" s="86"/>
      <c r="AF24" s="86"/>
      <c r="AG24" s="86"/>
      <c r="AH24" s="86"/>
      <c r="AI24" s="86"/>
    </row>
    <row r="25" spans="2:35" ht="13.5" customHeight="1">
      <c r="B25" s="109" t="s">
        <v>46</v>
      </c>
      <c r="C25" s="109" t="s">
        <v>46</v>
      </c>
      <c r="D25" s="110">
        <v>-2.9954848404166401</v>
      </c>
      <c r="E25" s="110">
        <v>-2.1034197854663739</v>
      </c>
      <c r="F25" s="110">
        <v>-2.2659664565620585</v>
      </c>
      <c r="G25" s="110">
        <v>-2.5405833395769291</v>
      </c>
      <c r="H25" s="110">
        <v>-2.7250781525206382</v>
      </c>
      <c r="I25" s="110">
        <v>-1.3879345587572789</v>
      </c>
      <c r="J25" s="110">
        <v>-2.0085201471902767</v>
      </c>
      <c r="K25" s="110">
        <v>-2.7333130020727121</v>
      </c>
      <c r="L25" s="110">
        <v>-3.9759899815982958</v>
      </c>
      <c r="M25" s="110">
        <v>-4.0801710008232837</v>
      </c>
      <c r="N25" s="110">
        <v>-3.7363838212552167</v>
      </c>
      <c r="O25" s="110">
        <v>-3.0710283816928081</v>
      </c>
      <c r="P25" s="110">
        <v>-2.6868656260753765</v>
      </c>
      <c r="Q25" s="110">
        <v>-2.4365562093655613</v>
      </c>
      <c r="R25" s="110">
        <v>-2.1549546944351259</v>
      </c>
      <c r="S25" s="110"/>
    </row>
    <row r="26" spans="2:35" ht="13.5" customHeight="1">
      <c r="B26" s="109" t="s">
        <v>69</v>
      </c>
      <c r="C26" s="109" t="s">
        <v>69</v>
      </c>
      <c r="D26" s="110">
        <v>-0.74876299767394738</v>
      </c>
      <c r="E26" s="110">
        <v>-1.3452392180630164</v>
      </c>
      <c r="F26" s="110">
        <v>-1.0678063457662836</v>
      </c>
      <c r="G26" s="110">
        <v>-1.306955375582024</v>
      </c>
      <c r="H26" s="110">
        <v>-0.99180793777458587</v>
      </c>
      <c r="I26" s="110">
        <v>-0.83612381202890773</v>
      </c>
      <c r="J26" s="110">
        <v>4.3956163380942812E-2</v>
      </c>
      <c r="K26" s="110">
        <v>-0.43633821709661202</v>
      </c>
      <c r="L26" s="110">
        <v>-2.8047590445426862</v>
      </c>
      <c r="M26" s="110">
        <v>-3.0135774617832078</v>
      </c>
      <c r="N26" s="110">
        <v>-2.1828069400393924</v>
      </c>
      <c r="O26" s="110">
        <v>-0.63892076543819953</v>
      </c>
      <c r="P26" s="110">
        <v>-0.8253394088565158</v>
      </c>
      <c r="Q26" s="110">
        <v>-0.81061672810445273</v>
      </c>
      <c r="R26" s="110">
        <v>-0.7905221843233452</v>
      </c>
      <c r="S26" s="110"/>
    </row>
    <row r="27" spans="2:35" ht="13.5" customHeight="1">
      <c r="B27" s="109" t="s">
        <v>97</v>
      </c>
      <c r="C27" s="109" t="s">
        <v>97</v>
      </c>
      <c r="D27" s="110" t="s">
        <v>54</v>
      </c>
      <c r="E27" s="110" t="s">
        <v>54</v>
      </c>
      <c r="F27" s="110" t="s">
        <v>54</v>
      </c>
      <c r="G27" s="110" t="s">
        <v>54</v>
      </c>
      <c r="H27" s="110" t="s">
        <v>54</v>
      </c>
      <c r="I27" s="110" t="s">
        <v>54</v>
      </c>
      <c r="J27" s="110" t="s">
        <v>54</v>
      </c>
      <c r="K27" s="110" t="s">
        <v>54</v>
      </c>
      <c r="L27" s="110" t="s">
        <v>54</v>
      </c>
      <c r="M27" s="110" t="s">
        <v>54</v>
      </c>
      <c r="N27" s="110" t="s">
        <v>54</v>
      </c>
      <c r="O27" s="110" t="s">
        <v>54</v>
      </c>
      <c r="P27" s="110" t="s">
        <v>54</v>
      </c>
      <c r="Q27" s="110" t="s">
        <v>54</v>
      </c>
      <c r="R27" s="110" t="s">
        <v>54</v>
      </c>
      <c r="S27" s="110"/>
    </row>
    <row r="28" spans="2:35" ht="13.5" customHeight="1">
      <c r="B28" s="109" t="s">
        <v>36</v>
      </c>
      <c r="C28" s="109" t="s">
        <v>36</v>
      </c>
      <c r="D28" s="110" t="s">
        <v>54</v>
      </c>
      <c r="E28" s="110" t="s">
        <v>54</v>
      </c>
      <c r="F28" s="110" t="s">
        <v>54</v>
      </c>
      <c r="G28" s="110" t="s">
        <v>54</v>
      </c>
      <c r="H28" s="110" t="s">
        <v>54</v>
      </c>
      <c r="I28" s="110" t="s">
        <v>54</v>
      </c>
      <c r="J28" s="110" t="s">
        <v>54</v>
      </c>
      <c r="K28" s="110" t="s">
        <v>54</v>
      </c>
      <c r="L28" s="110" t="s">
        <v>54</v>
      </c>
      <c r="M28" s="110" t="s">
        <v>54</v>
      </c>
      <c r="N28" s="110" t="s">
        <v>54</v>
      </c>
      <c r="O28" s="110" t="s">
        <v>54</v>
      </c>
      <c r="P28" s="110" t="s">
        <v>54</v>
      </c>
      <c r="Q28" s="110" t="s">
        <v>54</v>
      </c>
      <c r="R28" s="110" t="s">
        <v>54</v>
      </c>
      <c r="S28" s="110"/>
    </row>
    <row r="29" spans="2:35" ht="13.5" customHeight="1">
      <c r="B29" s="109" t="s">
        <v>35</v>
      </c>
      <c r="C29" s="109" t="s">
        <v>35</v>
      </c>
      <c r="D29" s="110" t="s">
        <v>54</v>
      </c>
      <c r="E29" s="110" t="s">
        <v>54</v>
      </c>
      <c r="F29" s="110" t="s">
        <v>54</v>
      </c>
      <c r="G29" s="110" t="s">
        <v>54</v>
      </c>
      <c r="H29" s="110" t="s">
        <v>54</v>
      </c>
      <c r="I29" s="110" t="s">
        <v>54</v>
      </c>
      <c r="J29" s="110" t="s">
        <v>54</v>
      </c>
      <c r="K29" s="110" t="s">
        <v>54</v>
      </c>
      <c r="L29" s="110" t="s">
        <v>54</v>
      </c>
      <c r="M29" s="110" t="s">
        <v>54</v>
      </c>
      <c r="N29" s="110" t="s">
        <v>54</v>
      </c>
      <c r="O29" s="110" t="s">
        <v>54</v>
      </c>
      <c r="P29" s="110" t="s">
        <v>54</v>
      </c>
      <c r="Q29" s="110" t="s">
        <v>54</v>
      </c>
      <c r="R29" s="110" t="s">
        <v>54</v>
      </c>
      <c r="S29" s="110"/>
    </row>
    <row r="30" spans="2:35" ht="13.5" customHeight="1">
      <c r="B30" s="109" t="s">
        <v>348</v>
      </c>
      <c r="C30" s="109" t="s">
        <v>348</v>
      </c>
      <c r="D30" s="110">
        <v>-8.933352008703606</v>
      </c>
      <c r="E30" s="110">
        <v>-5.71408275309728</v>
      </c>
      <c r="F30" s="110">
        <v>-5.1397317734953232</v>
      </c>
      <c r="G30" s="110">
        <v>-3.8770558800553601</v>
      </c>
      <c r="H30" s="110">
        <v>-3.3601650618239214</v>
      </c>
      <c r="I30" s="110">
        <v>-5.489281270170931</v>
      </c>
      <c r="J30" s="110">
        <v>-3.5629274186362712</v>
      </c>
      <c r="K30" s="110">
        <v>-8.5500896863554363</v>
      </c>
      <c r="L30" s="110">
        <v>-9.2962576736690039</v>
      </c>
      <c r="M30" s="110">
        <v>0.55001691209285741</v>
      </c>
      <c r="N30" s="305" t="s">
        <v>41</v>
      </c>
      <c r="O30" s="305" t="s">
        <v>41</v>
      </c>
      <c r="P30" s="305" t="s">
        <v>41</v>
      </c>
      <c r="Q30" s="305" t="s">
        <v>41</v>
      </c>
      <c r="R30" s="305" t="s">
        <v>41</v>
      </c>
      <c r="S30" s="110"/>
    </row>
    <row r="31" spans="2:35" ht="13.5" customHeight="1">
      <c r="B31" s="109" t="s">
        <v>70</v>
      </c>
      <c r="C31" s="109" t="s">
        <v>70</v>
      </c>
      <c r="D31" s="110">
        <v>-2.311713154275207</v>
      </c>
      <c r="E31" s="110">
        <v>-1.9001137296059796</v>
      </c>
      <c r="F31" s="110">
        <v>-0.79364343972424845</v>
      </c>
      <c r="G31" s="110">
        <v>-1.0993962043619212</v>
      </c>
      <c r="H31" s="110">
        <v>-0.8537287428230842</v>
      </c>
      <c r="I31" s="110">
        <v>-0.76967878912916132</v>
      </c>
      <c r="J31" s="110">
        <v>-1.6443164326578912</v>
      </c>
      <c r="K31" s="110">
        <v>0.19330416128295455</v>
      </c>
      <c r="L31" s="110">
        <v>-2.7983368987942656</v>
      </c>
      <c r="M31" s="110">
        <v>-3.2913631252609363</v>
      </c>
      <c r="N31" s="110">
        <v>-1.3729098998494207</v>
      </c>
      <c r="O31" s="110">
        <v>-1.4329920974509318</v>
      </c>
      <c r="P31" s="110">
        <v>-1.4100171232187133</v>
      </c>
      <c r="Q31" s="110">
        <v>-1.3708921256944431</v>
      </c>
      <c r="R31" s="110">
        <v>-1.5211206287969159</v>
      </c>
      <c r="S31" s="110"/>
    </row>
    <row r="32" spans="2:35" ht="13.5" customHeight="1">
      <c r="B32" s="109" t="s">
        <v>52</v>
      </c>
      <c r="C32" s="109" t="s">
        <v>52</v>
      </c>
      <c r="D32" s="110">
        <v>-1.0812074126583326</v>
      </c>
      <c r="E32" s="110">
        <v>-0.88476535653416821</v>
      </c>
      <c r="F32" s="110">
        <v>-1.692024899832413</v>
      </c>
      <c r="G32" s="110">
        <v>-1.432371966351309</v>
      </c>
      <c r="H32" s="110">
        <v>-0.92367760658983666</v>
      </c>
      <c r="I32" s="110">
        <v>1.0745393592652248</v>
      </c>
      <c r="J32" s="110">
        <v>1.4473705947959941</v>
      </c>
      <c r="K32" s="110">
        <v>1.5761526504042678</v>
      </c>
      <c r="L32" s="110">
        <v>0.64255215241212249</v>
      </c>
      <c r="M32" s="110">
        <v>0.20543977389026491</v>
      </c>
      <c r="N32" s="110">
        <v>0.31695719733320127</v>
      </c>
      <c r="O32" s="110">
        <v>0.45155778118087642</v>
      </c>
      <c r="P32" s="110">
        <v>0.72132460850184255</v>
      </c>
      <c r="Q32" s="110">
        <v>0.79857347391558264</v>
      </c>
      <c r="R32" s="110">
        <v>0.86619228652433633</v>
      </c>
      <c r="S32" s="110"/>
    </row>
    <row r="33" spans="2:29" ht="13.5" customHeight="1">
      <c r="B33" s="109" t="s">
        <v>71</v>
      </c>
      <c r="C33" s="109" t="s">
        <v>71</v>
      </c>
      <c r="D33" s="110">
        <v>-5.2170919784737189</v>
      </c>
      <c r="E33" s="110">
        <v>-3.2943780374930696</v>
      </c>
      <c r="F33" s="110">
        <v>-3.5549916322968138</v>
      </c>
      <c r="G33" s="110">
        <v>-1.8818299669310863</v>
      </c>
      <c r="H33" s="110">
        <v>-2.1846213498781779</v>
      </c>
      <c r="I33" s="110">
        <v>-1.6840289671906119</v>
      </c>
      <c r="J33" s="110">
        <v>-1.3645344528615353</v>
      </c>
      <c r="K33" s="110">
        <v>-1.4848909544601969</v>
      </c>
      <c r="L33" s="110">
        <v>-3.1</v>
      </c>
      <c r="M33" s="110">
        <v>-3.2658648247194071</v>
      </c>
      <c r="N33" s="110">
        <v>-2.9813882242944394</v>
      </c>
      <c r="O33" s="110">
        <v>-2.5190689473498602</v>
      </c>
      <c r="P33" s="110">
        <v>-1.9305361692289511</v>
      </c>
      <c r="Q33" s="110">
        <v>-1.2979267747211289</v>
      </c>
      <c r="R33" s="110">
        <v>-0.98029228130492008</v>
      </c>
      <c r="S33" s="110"/>
    </row>
    <row r="34" spans="2:29" ht="13.5" customHeight="1">
      <c r="B34" s="109" t="s">
        <v>33</v>
      </c>
      <c r="C34" s="109" t="s">
        <v>33</v>
      </c>
      <c r="D34" s="110" t="s">
        <v>54</v>
      </c>
      <c r="E34" s="110" t="s">
        <v>54</v>
      </c>
      <c r="F34" s="110" t="s">
        <v>54</v>
      </c>
      <c r="G34" s="110" t="s">
        <v>54</v>
      </c>
      <c r="H34" s="110" t="s">
        <v>54</v>
      </c>
      <c r="I34" s="110" t="s">
        <v>54</v>
      </c>
      <c r="J34" s="110" t="s">
        <v>54</v>
      </c>
      <c r="K34" s="110" t="s">
        <v>54</v>
      </c>
      <c r="L34" s="110" t="s">
        <v>54</v>
      </c>
      <c r="M34" s="110" t="s">
        <v>54</v>
      </c>
      <c r="N34" s="110" t="s">
        <v>54</v>
      </c>
      <c r="O34" s="110" t="s">
        <v>54</v>
      </c>
      <c r="P34" s="110" t="s">
        <v>54</v>
      </c>
      <c r="Q34" s="110" t="s">
        <v>54</v>
      </c>
      <c r="R34" s="110" t="s">
        <v>54</v>
      </c>
      <c r="S34" s="110"/>
    </row>
    <row r="35" spans="2:29" ht="13.5" customHeight="1">
      <c r="B35" s="109" t="s">
        <v>72</v>
      </c>
      <c r="C35" s="109" t="s">
        <v>72</v>
      </c>
      <c r="D35" s="110" t="s">
        <v>54</v>
      </c>
      <c r="E35" s="110" t="s">
        <v>54</v>
      </c>
      <c r="F35" s="110" t="s">
        <v>54</v>
      </c>
      <c r="G35" s="110" t="s">
        <v>54</v>
      </c>
      <c r="H35" s="110" t="s">
        <v>54</v>
      </c>
      <c r="I35" s="110" t="s">
        <v>54</v>
      </c>
      <c r="J35" s="110" t="s">
        <v>54</v>
      </c>
      <c r="K35" s="110" t="s">
        <v>54</v>
      </c>
      <c r="L35" s="110" t="s">
        <v>54</v>
      </c>
      <c r="M35" s="110" t="s">
        <v>54</v>
      </c>
      <c r="N35" s="110" t="s">
        <v>54</v>
      </c>
      <c r="O35" s="110" t="s">
        <v>54</v>
      </c>
      <c r="P35" s="110" t="s">
        <v>54</v>
      </c>
      <c r="Q35" s="110" t="s">
        <v>54</v>
      </c>
      <c r="R35" s="110" t="s">
        <v>54</v>
      </c>
      <c r="S35" s="110"/>
    </row>
    <row r="36" spans="2:29" ht="13.5" customHeight="1">
      <c r="B36" s="109" t="s">
        <v>73</v>
      </c>
      <c r="C36" s="109" t="s">
        <v>73</v>
      </c>
      <c r="D36" s="110">
        <v>2.2476543868293111</v>
      </c>
      <c r="E36" s="110">
        <v>1.091844553865337</v>
      </c>
      <c r="F36" s="110">
        <v>0.79835249828351484</v>
      </c>
      <c r="G36" s="110">
        <v>-0.64773050866316773</v>
      </c>
      <c r="H36" s="110">
        <v>-0.90141853204074207</v>
      </c>
      <c r="I36" s="110">
        <v>-1.0845730098464594</v>
      </c>
      <c r="J36" s="110">
        <v>-0.5071739493167654</v>
      </c>
      <c r="K36" s="110">
        <v>0.56377698313356317</v>
      </c>
      <c r="L36" s="110">
        <v>-4.7079754202767408</v>
      </c>
      <c r="M36" s="110">
        <v>-3.7500706370146784</v>
      </c>
      <c r="N36" s="110">
        <v>-2.5612461707599281</v>
      </c>
      <c r="O36" s="110">
        <v>-2.6705983897923944</v>
      </c>
      <c r="P36" s="110">
        <v>-2.6392333834206498</v>
      </c>
      <c r="Q36" s="110">
        <v>-2.7904993042738435</v>
      </c>
      <c r="R36" s="110">
        <v>-2.8448272351274362</v>
      </c>
      <c r="S36" s="110"/>
    </row>
    <row r="37" spans="2:29" ht="13.5" customHeight="1">
      <c r="B37" s="109" t="s">
        <v>74</v>
      </c>
      <c r="C37" s="109" t="s">
        <v>74</v>
      </c>
      <c r="D37" s="110">
        <v>2.1146614396318348</v>
      </c>
      <c r="E37" s="110">
        <v>2.5517886582277107</v>
      </c>
      <c r="F37" s="110">
        <v>2.808378033026278</v>
      </c>
      <c r="G37" s="110">
        <v>2.5984317924934492</v>
      </c>
      <c r="H37" s="110">
        <v>1.3759032039595747</v>
      </c>
      <c r="I37" s="110">
        <v>1.1814869200354612</v>
      </c>
      <c r="J37" s="110">
        <v>6.5768007517483656E-2</v>
      </c>
      <c r="K37" s="110">
        <v>-6.1741372395417972E-2</v>
      </c>
      <c r="L37" s="110">
        <v>-1.8133630895979029</v>
      </c>
      <c r="M37" s="110">
        <v>-3.9571212076864577</v>
      </c>
      <c r="N37" s="110">
        <v>-3.4373646396280497</v>
      </c>
      <c r="O37" s="110">
        <v>-2.6252823854906633</v>
      </c>
      <c r="P37" s="110">
        <v>-1.5894566401429537</v>
      </c>
      <c r="Q37" s="110">
        <v>-0.52153527509437392</v>
      </c>
      <c r="R37" s="110">
        <v>0.24138998130025757</v>
      </c>
      <c r="S37" s="110"/>
    </row>
    <row r="38" spans="2:29" ht="13.5" customHeight="1">
      <c r="B38" s="109" t="s">
        <v>75</v>
      </c>
      <c r="C38" s="109" t="s">
        <v>75</v>
      </c>
      <c r="D38" s="110">
        <v>-1.0027647835886211</v>
      </c>
      <c r="E38" s="110">
        <v>-1.0249535621260542</v>
      </c>
      <c r="F38" s="110">
        <v>-1.0441956802641219</v>
      </c>
      <c r="G38" s="110">
        <v>-0.53421381516981603</v>
      </c>
      <c r="H38" s="110">
        <v>-0.17794156456235655</v>
      </c>
      <c r="I38" s="110">
        <v>-8.1119688281684948E-2</v>
      </c>
      <c r="J38" s="110">
        <v>0.22397782979326625</v>
      </c>
      <c r="K38" s="110">
        <v>-0.84169243760160994</v>
      </c>
      <c r="L38" s="110">
        <v>-3.99550621042397</v>
      </c>
      <c r="M38" s="110">
        <v>-2.5884876139002531</v>
      </c>
      <c r="N38" s="110">
        <v>-1.2392589730019032</v>
      </c>
      <c r="O38" s="110">
        <v>-1.2446340737492418</v>
      </c>
      <c r="P38" s="110">
        <v>-1.0738726254499513</v>
      </c>
      <c r="Q38" s="110">
        <v>-0.94832237874552894</v>
      </c>
      <c r="R38" s="110">
        <v>-0.93030142987911546</v>
      </c>
      <c r="S38" s="110"/>
    </row>
    <row r="39" spans="2:29" ht="13.5" customHeight="1">
      <c r="B39" s="109" t="s">
        <v>32</v>
      </c>
      <c r="C39" s="109" t="s">
        <v>32</v>
      </c>
      <c r="D39" s="110" t="s">
        <v>54</v>
      </c>
      <c r="E39" s="110" t="s">
        <v>54</v>
      </c>
      <c r="F39" s="110" t="s">
        <v>54</v>
      </c>
      <c r="G39" s="110" t="s">
        <v>54</v>
      </c>
      <c r="H39" s="110" t="s">
        <v>54</v>
      </c>
      <c r="I39" s="110" t="s">
        <v>54</v>
      </c>
      <c r="J39" s="110" t="s">
        <v>54</v>
      </c>
      <c r="K39" s="110" t="s">
        <v>54</v>
      </c>
      <c r="L39" s="110" t="s">
        <v>54</v>
      </c>
      <c r="M39" s="110" t="s">
        <v>54</v>
      </c>
      <c r="N39" s="110" t="s">
        <v>54</v>
      </c>
      <c r="O39" s="110" t="s">
        <v>54</v>
      </c>
      <c r="P39" s="110" t="s">
        <v>54</v>
      </c>
      <c r="Q39" s="110" t="s">
        <v>54</v>
      </c>
      <c r="R39" s="110" t="s">
        <v>54</v>
      </c>
      <c r="S39" s="110"/>
    </row>
    <row r="40" spans="2:29" ht="13.5" customHeight="1">
      <c r="B40" s="109" t="s">
        <v>76</v>
      </c>
      <c r="C40" s="109" t="s">
        <v>76</v>
      </c>
      <c r="D40" s="110">
        <v>0.38773431999097996</v>
      </c>
      <c r="E40" s="110">
        <v>1.4439220255585465E-2</v>
      </c>
      <c r="F40" s="110">
        <v>0.50315285387571873</v>
      </c>
      <c r="G40" s="110">
        <v>0.74364221907358119</v>
      </c>
      <c r="H40" s="110">
        <v>-0.67976061797919429</v>
      </c>
      <c r="I40" s="110">
        <v>-2.2601017679144517</v>
      </c>
      <c r="J40" s="110">
        <v>-2.2756304069621325</v>
      </c>
      <c r="K40" s="110">
        <v>-4.4341747123533128</v>
      </c>
      <c r="L40" s="110">
        <v>-7.4072697030191526</v>
      </c>
      <c r="M40" s="110">
        <v>-4.8568908809413625</v>
      </c>
      <c r="N40" s="110">
        <v>-3.9794376253629298</v>
      </c>
      <c r="O40" s="110">
        <v>-3.8984220810103452</v>
      </c>
      <c r="P40" s="110">
        <v>-3.7500057347962161</v>
      </c>
      <c r="Q40" s="110">
        <v>-3.4571746263688476</v>
      </c>
      <c r="R40" s="110">
        <v>-3.1543611923922175</v>
      </c>
      <c r="S40" s="110"/>
    </row>
    <row r="41" spans="2:29" ht="13.5" customHeight="1">
      <c r="B41" s="109" t="s">
        <v>48</v>
      </c>
      <c r="C41" s="109" t="s">
        <v>48</v>
      </c>
      <c r="D41" s="110">
        <v>0.34906215183320893</v>
      </c>
      <c r="E41" s="110">
        <v>-1.2172515913081938</v>
      </c>
      <c r="F41" s="110">
        <v>0.26518821063005998</v>
      </c>
      <c r="G41" s="110">
        <v>-2.8293249531554654</v>
      </c>
      <c r="H41" s="110">
        <v>-2.7814876732353189</v>
      </c>
      <c r="I41" s="110">
        <v>-0.49692277384541089</v>
      </c>
      <c r="J41" s="110">
        <v>3.4448028124598045</v>
      </c>
      <c r="K41" s="110">
        <v>2.2645027500480182</v>
      </c>
      <c r="L41" s="110">
        <v>-4.150160767192042</v>
      </c>
      <c r="M41" s="110">
        <v>-3.6347237841429167E-2</v>
      </c>
      <c r="N41" s="110">
        <v>0.54270389857951007</v>
      </c>
      <c r="O41" s="110">
        <v>0.70096272692360651</v>
      </c>
      <c r="P41" s="110">
        <v>0.48601749714656017</v>
      </c>
      <c r="Q41" s="110">
        <v>8.8709805579572865E-2</v>
      </c>
      <c r="R41" s="110">
        <v>-0.22052399281941923</v>
      </c>
      <c r="S41" s="110"/>
    </row>
    <row r="42" spans="2:29" ht="13.5" customHeight="1">
      <c r="B42" s="109" t="s">
        <v>31</v>
      </c>
      <c r="C42" s="109" t="s">
        <v>31</v>
      </c>
      <c r="D42" s="110" t="s">
        <v>54</v>
      </c>
      <c r="E42" s="110" t="s">
        <v>54</v>
      </c>
      <c r="F42" s="110" t="s">
        <v>54</v>
      </c>
      <c r="G42" s="110" t="s">
        <v>54</v>
      </c>
      <c r="H42" s="110" t="s">
        <v>54</v>
      </c>
      <c r="I42" s="110" t="s">
        <v>54</v>
      </c>
      <c r="J42" s="110" t="s">
        <v>54</v>
      </c>
      <c r="K42" s="110" t="s">
        <v>54</v>
      </c>
      <c r="L42" s="110" t="s">
        <v>54</v>
      </c>
      <c r="M42" s="110" t="s">
        <v>54</v>
      </c>
      <c r="N42" s="110" t="s">
        <v>54</v>
      </c>
      <c r="O42" s="110" t="s">
        <v>54</v>
      </c>
      <c r="P42" s="110" t="s">
        <v>54</v>
      </c>
      <c r="Q42" s="110" t="s">
        <v>54</v>
      </c>
      <c r="R42" s="110" t="s">
        <v>54</v>
      </c>
      <c r="S42" s="110"/>
    </row>
    <row r="43" spans="2:29" ht="13.5" customHeight="1">
      <c r="B43" s="109" t="s">
        <v>53</v>
      </c>
      <c r="C43" s="109" t="s">
        <v>53</v>
      </c>
      <c r="D43" s="110">
        <v>-1.5680352969556304</v>
      </c>
      <c r="E43" s="110">
        <v>-1.358542291230284</v>
      </c>
      <c r="F43" s="110">
        <v>-1.2016091599355683</v>
      </c>
      <c r="G43" s="110">
        <v>-1.1782849737634136</v>
      </c>
      <c r="H43" s="110">
        <v>-0.44773902204619753</v>
      </c>
      <c r="I43" s="110">
        <v>-0.49150601714468617</v>
      </c>
      <c r="J43" s="110">
        <v>-0.11640167682754181</v>
      </c>
      <c r="K43" s="110">
        <v>-0.37723089031080204</v>
      </c>
      <c r="L43" s="110">
        <v>-1.524575592849124</v>
      </c>
      <c r="M43" s="110">
        <v>-0.81167000980337978</v>
      </c>
      <c r="N43" s="110">
        <v>-0.58323074121109542</v>
      </c>
      <c r="O43" s="110">
        <v>-0.33319942816859888</v>
      </c>
      <c r="P43" s="110">
        <v>-3.9003322804063482E-2</v>
      </c>
      <c r="Q43" s="110">
        <v>7.5358678455305347E-2</v>
      </c>
      <c r="R43" s="110">
        <v>0.30668144711631717</v>
      </c>
      <c r="S43" s="110"/>
    </row>
    <row r="44" spans="2:29" ht="13.5" customHeight="1">
      <c r="B44" s="109" t="s">
        <v>77</v>
      </c>
      <c r="C44" s="109" t="s">
        <v>77</v>
      </c>
      <c r="D44" s="110" t="s">
        <v>54</v>
      </c>
      <c r="E44" s="110" t="s">
        <v>54</v>
      </c>
      <c r="F44" s="110" t="s">
        <v>54</v>
      </c>
      <c r="G44" s="110" t="s">
        <v>54</v>
      </c>
      <c r="H44" s="110" t="s">
        <v>54</v>
      </c>
      <c r="I44" s="110" t="s">
        <v>54</v>
      </c>
      <c r="J44" s="110" t="s">
        <v>54</v>
      </c>
      <c r="K44" s="110" t="s">
        <v>54</v>
      </c>
      <c r="L44" s="110" t="s">
        <v>54</v>
      </c>
      <c r="M44" s="110" t="s">
        <v>54</v>
      </c>
      <c r="N44" s="110" t="s">
        <v>54</v>
      </c>
      <c r="O44" s="110" t="s">
        <v>54</v>
      </c>
      <c r="P44" s="110" t="s">
        <v>54</v>
      </c>
      <c r="Q44" s="110" t="s">
        <v>54</v>
      </c>
      <c r="R44" s="110" t="s">
        <v>54</v>
      </c>
      <c r="S44" s="110"/>
    </row>
    <row r="45" spans="2:29" ht="13.5" customHeight="1">
      <c r="B45" s="109" t="s">
        <v>78</v>
      </c>
      <c r="C45" s="109" t="s">
        <v>78</v>
      </c>
      <c r="D45" s="110">
        <v>0.28392226083791244</v>
      </c>
      <c r="E45" s="110">
        <v>1.0501496642184851</v>
      </c>
      <c r="F45" s="110">
        <v>0.32095747234444666</v>
      </c>
      <c r="G45" s="110">
        <v>1.1121980341363267</v>
      </c>
      <c r="H45" s="110">
        <v>1.3092652483632357</v>
      </c>
      <c r="I45" s="110">
        <v>0.24750737027483868</v>
      </c>
      <c r="J45" s="110">
        <v>0.61424620409124298</v>
      </c>
      <c r="K45" s="110">
        <v>-0.18672783197377779</v>
      </c>
      <c r="L45" s="110">
        <v>-2.4197836665196388</v>
      </c>
      <c r="M45" s="110">
        <v>-4.1787651876627407</v>
      </c>
      <c r="N45" s="110">
        <v>-0.95354514134108237</v>
      </c>
      <c r="O45" s="110">
        <v>-1.4195931968089672</v>
      </c>
      <c r="P45" s="110">
        <v>-1.5316583436960205</v>
      </c>
      <c r="Q45" s="110">
        <v>-1.8193101779731005</v>
      </c>
      <c r="R45" s="110">
        <v>-2.1130442008904664</v>
      </c>
      <c r="S45" s="110"/>
    </row>
    <row r="46" spans="2:29">
      <c r="B46" s="109" t="s">
        <v>49</v>
      </c>
      <c r="C46" s="109" t="s">
        <v>49</v>
      </c>
      <c r="D46" s="110">
        <v>0.75174812029429272</v>
      </c>
      <c r="E46" s="110">
        <v>0.29703809336382442</v>
      </c>
      <c r="F46" s="110">
        <v>0.38840689017097663</v>
      </c>
      <c r="G46" s="110">
        <v>0.2948516306809012</v>
      </c>
      <c r="H46" s="110">
        <v>-0.72715726552125692</v>
      </c>
      <c r="I46" s="110">
        <v>-1.5401329491965099</v>
      </c>
      <c r="J46" s="110">
        <v>-2.6286777823017267</v>
      </c>
      <c r="K46" s="110">
        <v>-3.1589523438434721</v>
      </c>
      <c r="L46" s="110">
        <v>-2.3340955555730103</v>
      </c>
      <c r="M46" s="110">
        <v>-2.752904633217359</v>
      </c>
      <c r="N46" s="110">
        <v>-2.8399730177106064</v>
      </c>
      <c r="O46" s="110">
        <v>-2.8325793665291439</v>
      </c>
      <c r="P46" s="110">
        <v>-2.6395341350736787</v>
      </c>
      <c r="Q46" s="110">
        <v>-2.578453822643886</v>
      </c>
      <c r="R46" s="110">
        <v>-2.618562327744236</v>
      </c>
      <c r="S46" s="110"/>
    </row>
    <row r="47" spans="2:29">
      <c r="B47" s="109" t="s">
        <v>79</v>
      </c>
      <c r="C47" s="109" t="s">
        <v>79</v>
      </c>
      <c r="D47" s="110">
        <v>-2.5595499593640021</v>
      </c>
      <c r="E47" s="110">
        <v>-2.1811962144365555</v>
      </c>
      <c r="F47" s="110">
        <v>9.1542129173590447E-3</v>
      </c>
      <c r="G47" s="110">
        <v>4.8251893590878217</v>
      </c>
      <c r="H47" s="110">
        <v>2.7931221605956464</v>
      </c>
      <c r="I47" s="110">
        <v>2.3325576289014829</v>
      </c>
      <c r="J47" s="110">
        <v>1.2214552276433805</v>
      </c>
      <c r="K47" s="110">
        <v>1.2106961801124538</v>
      </c>
      <c r="L47" s="110">
        <v>-1.8142280583546992</v>
      </c>
      <c r="M47" s="110">
        <v>-0.81211393830120138</v>
      </c>
      <c r="N47" s="110">
        <v>0.51909271614617669</v>
      </c>
      <c r="O47" s="110">
        <v>1.1368671961006283</v>
      </c>
      <c r="P47" s="110">
        <v>0.64244502007665749</v>
      </c>
      <c r="Q47" s="110">
        <v>0.37126247637698545</v>
      </c>
      <c r="R47" s="110">
        <v>0.18880768736969186</v>
      </c>
      <c r="S47" s="110"/>
      <c r="T47" s="119"/>
      <c r="U47" s="120"/>
      <c r="V47" s="120"/>
      <c r="W47" s="120"/>
      <c r="X47" s="120"/>
      <c r="Y47" s="120"/>
      <c r="Z47" s="120"/>
      <c r="AA47" s="120"/>
      <c r="AB47" s="120"/>
      <c r="AC47" s="80"/>
    </row>
    <row r="48" spans="2:29">
      <c r="B48" s="109" t="s">
        <v>30</v>
      </c>
      <c r="C48" s="109" t="s">
        <v>30</v>
      </c>
      <c r="D48" s="110" t="s">
        <v>54</v>
      </c>
      <c r="E48" s="110" t="s">
        <v>54</v>
      </c>
      <c r="F48" s="110" t="s">
        <v>54</v>
      </c>
      <c r="G48" s="110" t="s">
        <v>54</v>
      </c>
      <c r="H48" s="110" t="s">
        <v>54</v>
      </c>
      <c r="I48" s="110" t="s">
        <v>54</v>
      </c>
      <c r="J48" s="110" t="s">
        <v>54</v>
      </c>
      <c r="K48" s="110" t="s">
        <v>54</v>
      </c>
      <c r="L48" s="110" t="s">
        <v>54</v>
      </c>
      <c r="M48" s="110" t="s">
        <v>54</v>
      </c>
      <c r="N48" s="110" t="s">
        <v>54</v>
      </c>
      <c r="O48" s="110" t="s">
        <v>54</v>
      </c>
      <c r="P48" s="110" t="s">
        <v>54</v>
      </c>
      <c r="Q48" s="110" t="s">
        <v>54</v>
      </c>
      <c r="R48" s="110" t="s">
        <v>54</v>
      </c>
      <c r="S48" s="110"/>
    </row>
    <row r="49" spans="2:19">
      <c r="B49" s="109" t="s">
        <v>202</v>
      </c>
      <c r="C49" s="109" t="s">
        <v>80</v>
      </c>
      <c r="D49" s="110">
        <v>-0.89326877251717252</v>
      </c>
      <c r="E49" s="110">
        <v>-0.43867734143871573</v>
      </c>
      <c r="F49" s="110">
        <v>-1.2489599436392838</v>
      </c>
      <c r="G49" s="110">
        <v>0.17889444210054575</v>
      </c>
      <c r="H49" s="110">
        <v>-0.1638601978547094</v>
      </c>
      <c r="I49" s="110">
        <v>-0.16158875226622665</v>
      </c>
      <c r="J49" s="110">
        <v>0.55267442499645403</v>
      </c>
      <c r="K49" s="110">
        <v>-0.13261164351254284</v>
      </c>
      <c r="L49" s="110">
        <v>-0.97859539371782156</v>
      </c>
      <c r="M49" s="110">
        <v>-1.1656207483534247</v>
      </c>
      <c r="N49" s="110">
        <v>-0.77603610023565672</v>
      </c>
      <c r="O49" s="110">
        <v>0.13161014673924418</v>
      </c>
      <c r="P49" s="110">
        <v>0.41335636140945309</v>
      </c>
      <c r="Q49" s="110">
        <v>0.49755797490512782</v>
      </c>
      <c r="R49" s="110">
        <v>0.56469051671792247</v>
      </c>
      <c r="S49" s="110"/>
    </row>
    <row r="50" spans="2:19">
      <c r="B50" s="163" t="s">
        <v>109</v>
      </c>
      <c r="C50" s="163" t="s">
        <v>109</v>
      </c>
      <c r="D50" s="164" t="s">
        <v>54</v>
      </c>
      <c r="E50" s="164" t="s">
        <v>54</v>
      </c>
      <c r="F50" s="164" t="s">
        <v>54</v>
      </c>
      <c r="G50" s="164" t="s">
        <v>54</v>
      </c>
      <c r="H50" s="164" t="s">
        <v>54</v>
      </c>
      <c r="I50" s="164" t="s">
        <v>54</v>
      </c>
      <c r="J50" s="164" t="s">
        <v>54</v>
      </c>
      <c r="K50" s="164" t="s">
        <v>54</v>
      </c>
      <c r="L50" s="164" t="s">
        <v>54</v>
      </c>
      <c r="M50" s="164" t="s">
        <v>54</v>
      </c>
      <c r="N50" s="164" t="s">
        <v>54</v>
      </c>
      <c r="O50" s="164" t="s">
        <v>54</v>
      </c>
      <c r="P50" s="164" t="s">
        <v>54</v>
      </c>
      <c r="Q50" s="164" t="s">
        <v>54</v>
      </c>
      <c r="R50" s="164" t="s">
        <v>54</v>
      </c>
      <c r="S50" s="110"/>
    </row>
    <row r="51" spans="2:19" ht="6" customHeight="1">
      <c r="B51" s="109"/>
      <c r="C51" s="109"/>
      <c r="D51" s="110"/>
      <c r="E51" s="110"/>
      <c r="F51" s="110"/>
      <c r="G51" s="110"/>
      <c r="H51" s="110"/>
      <c r="I51" s="110"/>
      <c r="J51" s="110"/>
      <c r="K51" s="110"/>
      <c r="L51" s="110"/>
      <c r="M51" s="110"/>
      <c r="N51" s="110"/>
      <c r="O51" s="110"/>
      <c r="P51" s="110"/>
      <c r="Q51" s="110"/>
      <c r="R51" s="110"/>
      <c r="S51" s="110"/>
    </row>
    <row r="52" spans="2:19" ht="13.5" customHeight="1">
      <c r="B52" s="443" t="s">
        <v>437</v>
      </c>
      <c r="C52" s="443"/>
      <c r="D52" s="443"/>
      <c r="E52" s="443"/>
      <c r="F52" s="443"/>
      <c r="G52" s="443"/>
      <c r="H52" s="443"/>
      <c r="I52" s="443"/>
      <c r="J52" s="443"/>
      <c r="K52" s="443"/>
      <c r="L52" s="443"/>
      <c r="M52" s="443"/>
      <c r="N52" s="443"/>
      <c r="O52" s="443"/>
      <c r="P52" s="443"/>
      <c r="Q52" s="116"/>
      <c r="R52" s="116"/>
      <c r="S52" s="116"/>
    </row>
    <row r="53" spans="2:19" ht="22.5" customHeight="1">
      <c r="B53" s="442" t="s">
        <v>1257</v>
      </c>
      <c r="C53" s="442"/>
      <c r="D53" s="442"/>
      <c r="E53" s="442"/>
      <c r="F53" s="442"/>
      <c r="G53" s="442"/>
      <c r="H53" s="442"/>
      <c r="I53" s="442"/>
      <c r="J53" s="442"/>
      <c r="K53" s="442"/>
      <c r="L53" s="442"/>
      <c r="M53" s="442"/>
      <c r="N53" s="442"/>
      <c r="O53" s="442"/>
      <c r="P53" s="442"/>
      <c r="Q53" s="442"/>
      <c r="R53" s="442"/>
      <c r="S53" s="175"/>
    </row>
    <row r="54" spans="2:19" ht="20.5" customHeight="1">
      <c r="B54" s="109" t="s">
        <v>1258</v>
      </c>
      <c r="C54" s="177"/>
      <c r="D54" s="177"/>
      <c r="E54" s="177"/>
      <c r="F54" s="177"/>
      <c r="G54" s="177"/>
      <c r="H54" s="177"/>
      <c r="I54" s="177"/>
      <c r="J54" s="177"/>
      <c r="K54" s="177"/>
      <c r="L54" s="177"/>
      <c r="M54" s="177"/>
      <c r="N54" s="177"/>
      <c r="O54" s="177"/>
      <c r="P54" s="177"/>
      <c r="Q54" s="177"/>
      <c r="R54" s="177"/>
      <c r="S54" s="175"/>
    </row>
    <row r="55" spans="2:19" ht="25.5" customHeight="1">
      <c r="B55" s="454" t="s">
        <v>1259</v>
      </c>
      <c r="C55" s="454"/>
      <c r="D55" s="454"/>
      <c r="E55" s="454"/>
      <c r="F55" s="454"/>
      <c r="G55" s="454"/>
      <c r="H55" s="454"/>
      <c r="I55" s="454"/>
      <c r="J55" s="454"/>
      <c r="K55" s="454"/>
      <c r="L55" s="454"/>
      <c r="M55" s="454"/>
      <c r="N55" s="454"/>
      <c r="O55" s="454"/>
      <c r="P55" s="454"/>
      <c r="Q55" s="454"/>
      <c r="R55" s="454"/>
      <c r="S55" s="175"/>
    </row>
    <row r="56" spans="2:19" ht="19" customHeight="1">
      <c r="B56" s="454" t="s">
        <v>517</v>
      </c>
      <c r="C56" s="454"/>
      <c r="D56" s="454"/>
      <c r="E56" s="454"/>
      <c r="F56" s="454"/>
      <c r="G56" s="454"/>
      <c r="H56" s="454"/>
      <c r="I56" s="454"/>
      <c r="J56" s="454"/>
      <c r="K56" s="454"/>
      <c r="L56" s="454"/>
      <c r="M56" s="454"/>
      <c r="N56" s="454"/>
      <c r="O56" s="454"/>
      <c r="P56" s="454"/>
      <c r="Q56" s="454"/>
      <c r="R56" s="454"/>
      <c r="S56" s="175"/>
    </row>
    <row r="57" spans="2:19" ht="67" customHeight="1">
      <c r="B57" s="454" t="s">
        <v>1256</v>
      </c>
      <c r="C57" s="454"/>
      <c r="D57" s="454"/>
      <c r="E57" s="454"/>
      <c r="F57" s="454"/>
      <c r="G57" s="454"/>
      <c r="H57" s="454"/>
      <c r="I57" s="454"/>
      <c r="J57" s="454"/>
      <c r="K57" s="454"/>
      <c r="L57" s="454"/>
      <c r="M57" s="454"/>
      <c r="N57" s="454"/>
      <c r="O57" s="454"/>
      <c r="P57" s="454"/>
      <c r="Q57" s="454"/>
      <c r="R57" s="454"/>
      <c r="S57" s="142"/>
    </row>
    <row r="58" spans="2:19" ht="88.5" customHeight="1">
      <c r="B58" s="109"/>
      <c r="C58" s="109"/>
      <c r="D58" s="117"/>
      <c r="E58" s="117"/>
      <c r="F58" s="117"/>
      <c r="G58" s="117"/>
      <c r="H58" s="117"/>
      <c r="I58" s="117"/>
      <c r="J58" s="117"/>
      <c r="K58" s="117"/>
      <c r="L58" s="117"/>
      <c r="M58" s="117"/>
      <c r="N58" s="117"/>
      <c r="O58" s="117"/>
      <c r="P58" s="117"/>
      <c r="Q58" s="117"/>
      <c r="R58" s="117"/>
    </row>
    <row r="59" spans="2:19">
      <c r="B59" s="109"/>
      <c r="C59" s="109"/>
      <c r="D59" s="117"/>
      <c r="E59" s="117"/>
      <c r="F59" s="117"/>
      <c r="G59" s="117"/>
      <c r="H59" s="117"/>
      <c r="I59" s="117"/>
      <c r="J59" s="117"/>
      <c r="K59" s="117"/>
      <c r="L59" s="117"/>
      <c r="M59" s="117"/>
      <c r="N59" s="117"/>
      <c r="O59" s="117"/>
      <c r="P59" s="117"/>
      <c r="Q59" s="117"/>
      <c r="R59" s="117"/>
    </row>
    <row r="60" spans="2:19">
      <c r="B60" s="109"/>
      <c r="C60" s="109"/>
      <c r="D60" s="117"/>
      <c r="E60" s="117"/>
      <c r="F60" s="117"/>
      <c r="G60" s="117"/>
      <c r="H60" s="117"/>
      <c r="I60" s="117"/>
      <c r="J60" s="117"/>
      <c r="K60" s="117"/>
      <c r="L60" s="117"/>
      <c r="M60" s="117"/>
      <c r="N60" s="117"/>
      <c r="O60" s="117"/>
      <c r="P60" s="117"/>
      <c r="Q60" s="117"/>
      <c r="R60" s="117"/>
    </row>
    <row r="61" spans="2:19">
      <c r="B61" s="109"/>
      <c r="C61" s="109"/>
      <c r="D61" s="117"/>
      <c r="E61" s="117"/>
      <c r="F61" s="117"/>
      <c r="G61" s="117"/>
      <c r="H61" s="117"/>
      <c r="I61" s="117"/>
      <c r="J61" s="117"/>
      <c r="K61" s="117"/>
      <c r="L61" s="117"/>
      <c r="M61" s="117"/>
      <c r="N61" s="117"/>
      <c r="O61" s="117"/>
      <c r="P61" s="117"/>
      <c r="Q61" s="117"/>
      <c r="R61" s="117"/>
    </row>
    <row r="62" spans="2:19">
      <c r="B62" s="109"/>
      <c r="C62" s="109"/>
      <c r="D62" s="117"/>
      <c r="E62" s="117"/>
      <c r="F62" s="117"/>
      <c r="G62" s="117"/>
      <c r="H62" s="117"/>
      <c r="I62" s="117"/>
      <c r="J62" s="117"/>
      <c r="K62" s="117"/>
      <c r="L62" s="117"/>
      <c r="M62" s="117"/>
      <c r="N62" s="117"/>
      <c r="O62" s="117"/>
      <c r="P62" s="117"/>
      <c r="Q62" s="117"/>
      <c r="R62" s="117"/>
    </row>
    <row r="63" spans="2:19">
      <c r="B63" s="109"/>
      <c r="C63" s="109"/>
      <c r="D63" s="117"/>
      <c r="E63" s="117"/>
      <c r="F63" s="117"/>
      <c r="G63" s="117"/>
      <c r="H63" s="117"/>
      <c r="I63" s="117"/>
      <c r="J63" s="117"/>
      <c r="K63" s="117"/>
      <c r="L63" s="117"/>
      <c r="M63" s="117"/>
      <c r="N63" s="117"/>
      <c r="O63" s="117"/>
      <c r="P63" s="117"/>
      <c r="Q63" s="117"/>
      <c r="R63" s="117"/>
    </row>
    <row r="64" spans="2:19">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sheetData>
  <mergeCells count="6">
    <mergeCell ref="B57:R57"/>
    <mergeCell ref="B3:R3"/>
    <mergeCell ref="B52:P52"/>
    <mergeCell ref="B53:R53"/>
    <mergeCell ref="B55:R55"/>
    <mergeCell ref="B56:R56"/>
  </mergeCells>
  <conditionalFormatting sqref="C49:R49 B50:R50 B31:R48 B30:M30 B11:R29">
    <cfRule type="expression" dxfId="51" priority="5">
      <formula>MOD(ROW(),2)=0</formula>
    </cfRule>
  </conditionalFormatting>
  <conditionalFormatting sqref="B22">
    <cfRule type="expression" dxfId="50" priority="4">
      <formula>MOD(ROW(),2)=0</formula>
    </cfRule>
  </conditionalFormatting>
  <conditionalFormatting sqref="B49">
    <cfRule type="expression" dxfId="49" priority="3">
      <formula>MOD(ROW(),2)=0</formula>
    </cfRule>
  </conditionalFormatting>
  <conditionalFormatting sqref="B49">
    <cfRule type="expression" dxfId="48" priority="2">
      <formula>MOD(ROW(),2)=0</formula>
    </cfRule>
  </conditionalFormatting>
  <conditionalFormatting sqref="N30:R30">
    <cfRule type="expression" dxfId="47" priority="1">
      <formula>MOD(ROW(),2)=0</formula>
    </cfRule>
  </conditionalFormatting>
  <pageMargins left="0.7" right="0.7" top="0.75" bottom="0.75" header="0.3" footer="0.3"/>
  <pageSetup scale="1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0E328-2CDE-45DA-B9E3-F0E3B58D1126}">
  <sheetPr>
    <tabColor rgb="FF92D050"/>
    <pageSetUpPr fitToPage="1"/>
  </sheetPr>
  <dimension ref="A1:AI76"/>
  <sheetViews>
    <sheetView zoomScaleNormal="100" workbookViewId="0">
      <pane xSplit="3" ySplit="4" topLeftCell="D53"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4.5" outlineLevelCol="1"/>
  <cols>
    <col min="1" max="1" width="6.7265625" style="82" customWidth="1"/>
    <col min="2" max="2" width="17.54296875" style="101" customWidth="1"/>
    <col min="3" max="3" width="20.54296875" style="101" hidden="1" customWidth="1" outlineLevel="1"/>
    <col min="4" max="4" width="8.81640625" style="102" customWidth="1" collapsed="1"/>
    <col min="5" max="18" width="8.81640625" style="102" customWidth="1"/>
    <col min="19" max="19" width="9.1796875" style="82"/>
    <col min="20" max="20" width="0" style="82" hidden="1" customWidth="1"/>
    <col min="21" max="35" width="9.1796875" style="82"/>
    <col min="36" max="16384" width="9.1796875" style="101"/>
  </cols>
  <sheetData>
    <row r="1" spans="2:22">
      <c r="V1" s="166"/>
    </row>
    <row r="2" spans="2:22" ht="14.5" customHeight="1">
      <c r="B2" s="453" t="str">
        <f>"Table A13. Emerging Market and Middle-Income Economies: General Government Revenue, "&amp;D4&amp;"–"&amp;RIGHT(R4,2)</f>
        <v>Table A13. Emerging Market and Middle-Income Economies: General Government Revenue, 2012–26</v>
      </c>
      <c r="C2" s="453"/>
      <c r="D2" s="453"/>
      <c r="E2" s="453"/>
      <c r="F2" s="453"/>
      <c r="G2" s="453"/>
      <c r="H2" s="453"/>
      <c r="I2" s="453"/>
      <c r="J2" s="453"/>
      <c r="K2" s="453"/>
      <c r="L2" s="453"/>
      <c r="M2" s="453"/>
      <c r="N2" s="453"/>
      <c r="O2" s="131"/>
      <c r="P2" s="131"/>
      <c r="Q2" s="131"/>
      <c r="R2" s="131"/>
      <c r="T2" s="135" t="s">
        <v>440</v>
      </c>
      <c r="V2" s="165"/>
    </row>
    <row r="3" spans="2:22">
      <c r="B3" s="455" t="s">
        <v>152</v>
      </c>
      <c r="C3" s="455"/>
      <c r="D3" s="455"/>
      <c r="E3" s="455"/>
      <c r="F3" s="455"/>
      <c r="G3" s="455"/>
      <c r="H3" s="455"/>
      <c r="I3" s="455"/>
      <c r="J3" s="455"/>
      <c r="K3" s="455"/>
      <c r="L3" s="455"/>
      <c r="M3" s="455"/>
      <c r="N3" s="455"/>
      <c r="O3" s="455"/>
      <c r="P3" s="455"/>
      <c r="Q3" s="455"/>
      <c r="R3" s="455"/>
    </row>
    <row r="4" spans="2:22"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22" ht="14.15" customHeight="1">
      <c r="B5" s="111" t="s">
        <v>81</v>
      </c>
      <c r="C5" s="136" t="s">
        <v>150</v>
      </c>
      <c r="D5" s="113">
        <v>29.440535604567604</v>
      </c>
      <c r="E5" s="113">
        <v>29.027207179920644</v>
      </c>
      <c r="F5" s="113">
        <v>28.441758296602799</v>
      </c>
      <c r="G5" s="113">
        <v>27.239636610561984</v>
      </c>
      <c r="H5" s="113">
        <v>26.624244244662243</v>
      </c>
      <c r="I5" s="113">
        <v>26.702366953725019</v>
      </c>
      <c r="J5" s="113">
        <v>27.486138640441212</v>
      </c>
      <c r="K5" s="113">
        <v>27.046985293117572</v>
      </c>
      <c r="L5" s="113">
        <v>25.074957807535814</v>
      </c>
      <c r="M5" s="113">
        <v>25.504729186339368</v>
      </c>
      <c r="N5" s="113">
        <v>25.589905104309</v>
      </c>
      <c r="O5" s="113">
        <v>25.617323432108286</v>
      </c>
      <c r="P5" s="113">
        <v>25.854303699179479</v>
      </c>
      <c r="Q5" s="113">
        <v>26.073239513813004</v>
      </c>
      <c r="R5" s="113">
        <v>26.290351168372069</v>
      </c>
    </row>
    <row r="6" spans="2:22" ht="14.15" customHeight="1">
      <c r="B6" s="2" t="s">
        <v>44</v>
      </c>
      <c r="C6" s="136" t="s">
        <v>441</v>
      </c>
      <c r="D6" s="113">
        <v>25.346781330799626</v>
      </c>
      <c r="E6" s="113">
        <v>25.362507459821682</v>
      </c>
      <c r="F6" s="113">
        <v>25.570337893245874</v>
      </c>
      <c r="G6" s="113">
        <v>26.187727736121666</v>
      </c>
      <c r="H6" s="113">
        <v>25.587795333044113</v>
      </c>
      <c r="I6" s="113">
        <v>25.216765184188649</v>
      </c>
      <c r="J6" s="113">
        <v>25.785676204622472</v>
      </c>
      <c r="K6" s="113">
        <v>25.308436797793036</v>
      </c>
      <c r="L6" s="113">
        <v>23.353192680860939</v>
      </c>
      <c r="M6" s="113">
        <v>23.853919937508639</v>
      </c>
      <c r="N6" s="113">
        <v>23.961199560748547</v>
      </c>
      <c r="O6" s="113">
        <v>24.058862846914529</v>
      </c>
      <c r="P6" s="113">
        <v>24.485549811346242</v>
      </c>
      <c r="Q6" s="113">
        <v>24.882572756131292</v>
      </c>
      <c r="R6" s="113">
        <v>25.27006701059522</v>
      </c>
    </row>
    <row r="7" spans="2:22" ht="14.15" customHeight="1">
      <c r="B7" s="2" t="s">
        <v>47</v>
      </c>
      <c r="C7" s="136" t="s">
        <v>442</v>
      </c>
      <c r="D7" s="113">
        <v>35.133189939725952</v>
      </c>
      <c r="E7" s="113">
        <v>34.439810550328055</v>
      </c>
      <c r="F7" s="113">
        <v>34.381659577939793</v>
      </c>
      <c r="G7" s="113">
        <v>33.419613746457664</v>
      </c>
      <c r="H7" s="113">
        <v>33.787690844040888</v>
      </c>
      <c r="I7" s="113">
        <v>33.792129173033899</v>
      </c>
      <c r="J7" s="113">
        <v>35.201796155170136</v>
      </c>
      <c r="K7" s="113">
        <v>35.141057365374778</v>
      </c>
      <c r="L7" s="113">
        <v>34.641403132378628</v>
      </c>
      <c r="M7" s="113">
        <v>34.800774727589896</v>
      </c>
      <c r="N7" s="113">
        <v>34.887085960904038</v>
      </c>
      <c r="O7" s="113">
        <v>34.743913953352902</v>
      </c>
      <c r="P7" s="113">
        <v>34.578024441484402</v>
      </c>
      <c r="Q7" s="113">
        <v>34.360810720564643</v>
      </c>
      <c r="R7" s="113">
        <v>34.127886515043166</v>
      </c>
    </row>
    <row r="8" spans="2:22" ht="14.15" customHeight="1">
      <c r="B8" s="2" t="s">
        <v>50</v>
      </c>
      <c r="C8" s="136" t="s">
        <v>443</v>
      </c>
      <c r="D8" s="113">
        <v>30.091230698892929</v>
      </c>
      <c r="E8" s="113">
        <v>29.75917222147044</v>
      </c>
      <c r="F8" s="113">
        <v>28.941150522795489</v>
      </c>
      <c r="G8" s="113">
        <v>26.349280648469392</v>
      </c>
      <c r="H8" s="113">
        <v>26.80958832556539</v>
      </c>
      <c r="I8" s="113">
        <v>27.174457284031785</v>
      </c>
      <c r="J8" s="113">
        <v>27.08280618502377</v>
      </c>
      <c r="K8" s="113">
        <v>27.163759720846649</v>
      </c>
      <c r="L8" s="113">
        <v>25.88578336424084</v>
      </c>
      <c r="M8" s="113">
        <v>26.61092060202763</v>
      </c>
      <c r="N8" s="113">
        <v>26.437337079631192</v>
      </c>
      <c r="O8" s="113">
        <v>26.514949019356816</v>
      </c>
      <c r="P8" s="113">
        <v>26.679605963650882</v>
      </c>
      <c r="Q8" s="113">
        <v>26.768868434825844</v>
      </c>
      <c r="R8" s="113">
        <v>26.81398976708228</v>
      </c>
    </row>
    <row r="9" spans="2:22" ht="14.15" customHeight="1">
      <c r="B9" s="2" t="s">
        <v>379</v>
      </c>
      <c r="C9" s="136" t="s">
        <v>548</v>
      </c>
      <c r="D9" s="113">
        <v>38.049135995928836</v>
      </c>
      <c r="E9" s="113">
        <v>36.876337122220008</v>
      </c>
      <c r="F9" s="113">
        <v>33.820313401488463</v>
      </c>
      <c r="G9" s="113">
        <v>28.523855120868685</v>
      </c>
      <c r="H9" s="113">
        <v>24.921612767211972</v>
      </c>
      <c r="I9" s="113">
        <v>26.979073034873164</v>
      </c>
      <c r="J9" s="113">
        <v>30.245828230896787</v>
      </c>
      <c r="K9" s="113">
        <v>28.740647009612346</v>
      </c>
      <c r="L9" s="113">
        <v>24.215021033865444</v>
      </c>
      <c r="M9" s="113">
        <v>24.375768950712462</v>
      </c>
      <c r="N9" s="113">
        <v>24.797011438584182</v>
      </c>
      <c r="O9" s="113">
        <v>24.548701110029484</v>
      </c>
      <c r="P9" s="113">
        <v>24.28263875427594</v>
      </c>
      <c r="Q9" s="113">
        <v>24.150413127305956</v>
      </c>
      <c r="R9" s="113">
        <v>24.090398459992702</v>
      </c>
    </row>
    <row r="10" spans="2:22" ht="14.15" customHeight="1">
      <c r="B10" s="138" t="s">
        <v>119</v>
      </c>
      <c r="C10" s="136" t="s">
        <v>155</v>
      </c>
      <c r="D10" s="113">
        <v>28.941959966114982</v>
      </c>
      <c r="E10" s="113">
        <v>28.566398868794845</v>
      </c>
      <c r="F10" s="113">
        <v>28.116509868916967</v>
      </c>
      <c r="G10" s="113">
        <v>27.350006738447966</v>
      </c>
      <c r="H10" s="113">
        <v>27.138493600381398</v>
      </c>
      <c r="I10" s="113">
        <v>26.93714511297814</v>
      </c>
      <c r="J10" s="113">
        <v>27.470990540841491</v>
      </c>
      <c r="K10" s="113">
        <v>27.119118189345148</v>
      </c>
      <c r="L10" s="113">
        <v>25.174928233697596</v>
      </c>
      <c r="M10" s="113">
        <v>25.646289168842877</v>
      </c>
      <c r="N10" s="113">
        <v>25.64116512580366</v>
      </c>
      <c r="O10" s="113">
        <v>25.651712050162303</v>
      </c>
      <c r="P10" s="113">
        <v>25.965264270211634</v>
      </c>
      <c r="Q10" s="113">
        <v>26.255946765047614</v>
      </c>
      <c r="R10" s="113">
        <v>26.53661932011018</v>
      </c>
    </row>
    <row r="11" spans="2:22" ht="15" customHeight="1">
      <c r="B11" s="109" t="s">
        <v>38</v>
      </c>
      <c r="C11" s="109" t="s">
        <v>38</v>
      </c>
      <c r="D11" s="110">
        <v>39.108546787089132</v>
      </c>
      <c r="E11" s="110">
        <v>35.785570552442046</v>
      </c>
      <c r="F11" s="110">
        <v>33.305480422088849</v>
      </c>
      <c r="G11" s="110">
        <v>30.544078911073903</v>
      </c>
      <c r="H11" s="110">
        <v>28.613733685039911</v>
      </c>
      <c r="I11" s="110">
        <v>32.039737870969795</v>
      </c>
      <c r="J11" s="110">
        <v>33.379526996963662</v>
      </c>
      <c r="K11" s="110">
        <v>32.315838162229696</v>
      </c>
      <c r="L11" s="110">
        <v>31.532862577062676</v>
      </c>
      <c r="M11" s="110">
        <v>26.961479172606779</v>
      </c>
      <c r="N11" s="110">
        <v>27.800370039252016</v>
      </c>
      <c r="O11" s="110">
        <v>27.724926193010802</v>
      </c>
      <c r="P11" s="110">
        <v>27.148394929012117</v>
      </c>
      <c r="Q11" s="110">
        <v>26.70785162839751</v>
      </c>
      <c r="R11" s="110">
        <v>26.408419926358071</v>
      </c>
    </row>
    <row r="12" spans="2:22" ht="13.5" customHeight="1">
      <c r="B12" s="109" t="s">
        <v>117</v>
      </c>
      <c r="C12" s="109" t="s">
        <v>117</v>
      </c>
      <c r="D12" s="110">
        <v>41.34007068668577</v>
      </c>
      <c r="E12" s="110">
        <v>36.745793227945541</v>
      </c>
      <c r="F12" s="110">
        <v>30.736414793431155</v>
      </c>
      <c r="G12" s="110">
        <v>24.133864104780692</v>
      </c>
      <c r="H12" s="110">
        <v>17.522939524684364</v>
      </c>
      <c r="I12" s="110">
        <v>17.516465654640974</v>
      </c>
      <c r="J12" s="110">
        <v>22.865698751769791</v>
      </c>
      <c r="K12" s="110">
        <v>21.178818849691222</v>
      </c>
      <c r="L12" s="110">
        <v>20.893097847168637</v>
      </c>
      <c r="M12" s="110">
        <v>22.891496902960203</v>
      </c>
      <c r="N12" s="110">
        <v>22.423740051625028</v>
      </c>
      <c r="O12" s="110">
        <v>21.577494469974148</v>
      </c>
      <c r="P12" s="110">
        <v>20.852940929654338</v>
      </c>
      <c r="Q12" s="110">
        <v>20.215661585548158</v>
      </c>
      <c r="R12" s="110">
        <v>19.657219684890975</v>
      </c>
    </row>
    <row r="13" spans="2:22" ht="13.5" customHeight="1">
      <c r="B13" s="109" t="s">
        <v>61</v>
      </c>
      <c r="C13" s="109" t="s">
        <v>61</v>
      </c>
      <c r="D13" s="110">
        <v>33.803367540917797</v>
      </c>
      <c r="E13" s="110">
        <v>34.349105027695217</v>
      </c>
      <c r="F13" s="110">
        <v>34.600502413750803</v>
      </c>
      <c r="G13" s="110">
        <v>35.365772019337641</v>
      </c>
      <c r="H13" s="110">
        <v>34.867351694500016</v>
      </c>
      <c r="I13" s="110">
        <v>34.428112889621062</v>
      </c>
      <c r="J13" s="110">
        <v>33.508062980314399</v>
      </c>
      <c r="K13" s="110">
        <v>33.307699108217435</v>
      </c>
      <c r="L13" s="110">
        <v>33.466384165484875</v>
      </c>
      <c r="M13" s="110" t="s">
        <v>41</v>
      </c>
      <c r="N13" s="110" t="s">
        <v>41</v>
      </c>
      <c r="O13" s="304" t="s">
        <v>41</v>
      </c>
      <c r="P13" s="304" t="s">
        <v>41</v>
      </c>
      <c r="Q13" s="304" t="s">
        <v>41</v>
      </c>
      <c r="R13" s="304" t="s">
        <v>41</v>
      </c>
    </row>
    <row r="14" spans="2:22" ht="13.5" customHeight="1">
      <c r="B14" s="109" t="s">
        <v>118</v>
      </c>
      <c r="C14" s="109" t="s">
        <v>118</v>
      </c>
      <c r="D14" s="110">
        <v>39.252387513627689</v>
      </c>
      <c r="E14" s="110">
        <v>39.83108064308766</v>
      </c>
      <c r="F14" s="110">
        <v>38.928559057310899</v>
      </c>
      <c r="G14" s="110">
        <v>38.806474455500798</v>
      </c>
      <c r="H14" s="110">
        <v>39.024134060253402</v>
      </c>
      <c r="I14" s="110">
        <v>38.705564029260074</v>
      </c>
      <c r="J14" s="110">
        <v>39.649420707122403</v>
      </c>
      <c r="K14" s="110">
        <v>38.263026210687727</v>
      </c>
      <c r="L14" s="110">
        <v>35.824422942825464</v>
      </c>
      <c r="M14" s="110">
        <v>34.652788863634676</v>
      </c>
      <c r="N14" s="110">
        <v>34.304666029397538</v>
      </c>
      <c r="O14" s="110">
        <v>34.56713194033285</v>
      </c>
      <c r="P14" s="110">
        <v>34.831507708080977</v>
      </c>
      <c r="Q14" s="110">
        <v>35.115182950220145</v>
      </c>
      <c r="R14" s="110">
        <v>35.279452391608473</v>
      </c>
    </row>
    <row r="15" spans="2:22" ht="13.5" customHeight="1">
      <c r="B15" s="109" t="s">
        <v>51</v>
      </c>
      <c r="C15" s="109" t="s">
        <v>51</v>
      </c>
      <c r="D15" s="110">
        <v>34.708171633102239</v>
      </c>
      <c r="E15" s="110">
        <v>34.491001823172098</v>
      </c>
      <c r="F15" s="110">
        <v>32.495781032808019</v>
      </c>
      <c r="G15" s="110">
        <v>28.229070912762761</v>
      </c>
      <c r="H15" s="110">
        <v>30.648186882996249</v>
      </c>
      <c r="I15" s="110">
        <v>30.437023104265172</v>
      </c>
      <c r="J15" s="110">
        <v>30.600169767506536</v>
      </c>
      <c r="K15" s="110">
        <v>31.425369547695475</v>
      </c>
      <c r="L15" s="110">
        <v>29.361548408344657</v>
      </c>
      <c r="M15" s="110">
        <v>30.176176740317899</v>
      </c>
      <c r="N15" s="110">
        <v>29.558877160953433</v>
      </c>
      <c r="O15" s="110">
        <v>29.511605167982118</v>
      </c>
      <c r="P15" s="110">
        <v>29.577315171389774</v>
      </c>
      <c r="Q15" s="110">
        <v>29.546400486294839</v>
      </c>
      <c r="R15" s="110">
        <v>29.437319254972206</v>
      </c>
    </row>
    <row r="16" spans="2:22" ht="13.5" customHeight="1">
      <c r="B16" s="109" t="s">
        <v>312</v>
      </c>
      <c r="C16" s="109" t="s">
        <v>312</v>
      </c>
      <c r="D16" s="110">
        <v>32.242295772036847</v>
      </c>
      <c r="E16" s="110">
        <v>33.841276148537879</v>
      </c>
      <c r="F16" s="110">
        <v>33.533319539324594</v>
      </c>
      <c r="G16" s="110">
        <v>34.635768467677238</v>
      </c>
      <c r="H16" s="110">
        <v>34.343184597299356</v>
      </c>
      <c r="I16" s="110">
        <v>32.960383469349978</v>
      </c>
      <c r="J16" s="110">
        <v>34.503546975609012</v>
      </c>
      <c r="K16" s="110">
        <v>35.077230680729464</v>
      </c>
      <c r="L16" s="110">
        <v>35.434878916970554</v>
      </c>
      <c r="M16" s="110">
        <v>36.747131483598096</v>
      </c>
      <c r="N16" s="110">
        <v>34.410299858769243</v>
      </c>
      <c r="O16" s="110">
        <v>34.436969367258605</v>
      </c>
      <c r="P16" s="110">
        <v>35.321014962587633</v>
      </c>
      <c r="Q16" s="110">
        <v>35.89199175597787</v>
      </c>
      <c r="R16" s="110">
        <v>36.189229752385799</v>
      </c>
    </row>
    <row r="17" spans="2:18" ht="13.5" customHeight="1">
      <c r="B17" s="109" t="s">
        <v>62</v>
      </c>
      <c r="C17" s="109" t="s">
        <v>62</v>
      </c>
      <c r="D17" s="110">
        <v>23.784547175759844</v>
      </c>
      <c r="E17" s="110">
        <v>22.551076255308153</v>
      </c>
      <c r="F17" s="110">
        <v>22.263650855586228</v>
      </c>
      <c r="G17" s="110">
        <v>22.810081584886397</v>
      </c>
      <c r="H17" s="110">
        <v>22.612899030834921</v>
      </c>
      <c r="I17" s="110">
        <v>22.817904399927798</v>
      </c>
      <c r="J17" s="110">
        <v>23.965306069200746</v>
      </c>
      <c r="K17" s="110">
        <v>23.65633026375356</v>
      </c>
      <c r="L17" s="110">
        <v>22.092279581125712</v>
      </c>
      <c r="M17" s="110">
        <v>25.409150407506466</v>
      </c>
      <c r="N17" s="110">
        <v>24.020764434444636</v>
      </c>
      <c r="O17" s="110">
        <v>24.554068320626321</v>
      </c>
      <c r="P17" s="110">
        <v>25.392795561503657</v>
      </c>
      <c r="Q17" s="110">
        <v>25.585735872653963</v>
      </c>
      <c r="R17" s="110">
        <v>25.503073141845523</v>
      </c>
    </row>
    <row r="18" spans="2:18" ht="13.5" customHeight="1">
      <c r="B18" s="109" t="s">
        <v>45</v>
      </c>
      <c r="C18" s="109" t="s">
        <v>45</v>
      </c>
      <c r="D18" s="110">
        <v>27.857013613482017</v>
      </c>
      <c r="E18" s="110">
        <v>27.728282677142918</v>
      </c>
      <c r="F18" s="110">
        <v>28.107864028521277</v>
      </c>
      <c r="G18" s="110">
        <v>28.813326350803219</v>
      </c>
      <c r="H18" s="110">
        <v>28.215125956833909</v>
      </c>
      <c r="I18" s="110">
        <v>27.811388851068074</v>
      </c>
      <c r="J18" s="110">
        <v>28.272143332459553</v>
      </c>
      <c r="K18" s="110">
        <v>27.777557081005323</v>
      </c>
      <c r="L18" s="110">
        <v>25.344446127492237</v>
      </c>
      <c r="M18" s="110">
        <v>25.795764602263226</v>
      </c>
      <c r="N18" s="110">
        <v>25.877862520737672</v>
      </c>
      <c r="O18" s="110">
        <v>25.954337249663499</v>
      </c>
      <c r="P18" s="110">
        <v>26.453590366898911</v>
      </c>
      <c r="Q18" s="110">
        <v>26.919908288967022</v>
      </c>
      <c r="R18" s="110">
        <v>27.387184837341287</v>
      </c>
    </row>
    <row r="19" spans="2:18" ht="13.5" customHeight="1">
      <c r="B19" s="109" t="s">
        <v>63</v>
      </c>
      <c r="C19" s="109" t="s">
        <v>63</v>
      </c>
      <c r="D19" s="110">
        <v>29.247380991592888</v>
      </c>
      <c r="E19" s="110">
        <v>28.977659381687655</v>
      </c>
      <c r="F19" s="110">
        <v>29.517126854378077</v>
      </c>
      <c r="G19" s="110">
        <v>27.757093331616527</v>
      </c>
      <c r="H19" s="110">
        <v>27.719700577667862</v>
      </c>
      <c r="I19" s="110">
        <v>26.824943032759389</v>
      </c>
      <c r="J19" s="110">
        <v>29.990242298185848</v>
      </c>
      <c r="K19" s="110">
        <v>29.367967404365107</v>
      </c>
      <c r="L19" s="110">
        <v>26.506642192999962</v>
      </c>
      <c r="M19" s="110">
        <v>27.297098019197374</v>
      </c>
      <c r="N19" s="110">
        <v>28.990146339728117</v>
      </c>
      <c r="O19" s="110">
        <v>29.729315091838338</v>
      </c>
      <c r="P19" s="110">
        <v>29.757068571678019</v>
      </c>
      <c r="Q19" s="110">
        <v>29.62009065866993</v>
      </c>
      <c r="R19" s="110">
        <v>29.433915922691529</v>
      </c>
    </row>
    <row r="20" spans="2:18" ht="13.5" customHeight="1">
      <c r="B20" s="109" t="s">
        <v>64</v>
      </c>
      <c r="C20" s="109" t="s">
        <v>64</v>
      </c>
      <c r="D20" s="110">
        <v>42.902104134253733</v>
      </c>
      <c r="E20" s="110">
        <v>42.840967622421225</v>
      </c>
      <c r="F20" s="110">
        <v>43.481807892552631</v>
      </c>
      <c r="G20" s="110">
        <v>45.439996231547831</v>
      </c>
      <c r="H20" s="110">
        <v>46.601300117597141</v>
      </c>
      <c r="I20" s="110">
        <v>46.118629032703041</v>
      </c>
      <c r="J20" s="110">
        <v>46.313943049374501</v>
      </c>
      <c r="K20" s="110">
        <v>47.461761645475903</v>
      </c>
      <c r="L20" s="110">
        <v>48.021167373604371</v>
      </c>
      <c r="M20" s="110">
        <v>51.127566911991586</v>
      </c>
      <c r="N20" s="110">
        <v>52.318262174436427</v>
      </c>
      <c r="O20" s="110">
        <v>52.057010971225573</v>
      </c>
      <c r="P20" s="110">
        <v>50.411233084497354</v>
      </c>
      <c r="Q20" s="110">
        <v>48.789543729446059</v>
      </c>
      <c r="R20" s="110">
        <v>48.081570117354829</v>
      </c>
    </row>
    <row r="21" spans="2:18" ht="13.5" customHeight="1">
      <c r="B21" s="109" t="s">
        <v>65</v>
      </c>
      <c r="C21" s="109" t="s">
        <v>65</v>
      </c>
      <c r="D21" s="110">
        <v>13.557291534492636</v>
      </c>
      <c r="E21" s="110">
        <v>14.218386624879686</v>
      </c>
      <c r="F21" s="110">
        <v>14.247109968709537</v>
      </c>
      <c r="G21" s="110">
        <v>16.648164902511635</v>
      </c>
      <c r="H21" s="110">
        <v>13.871206923691542</v>
      </c>
      <c r="I21" s="110">
        <v>13.976602020035289</v>
      </c>
      <c r="J21" s="110">
        <v>14.191252273322243</v>
      </c>
      <c r="K21" s="110">
        <v>14.396072919810221</v>
      </c>
      <c r="L21" s="110">
        <v>14.18669300498688</v>
      </c>
      <c r="M21" s="110">
        <v>14.510382364865032</v>
      </c>
      <c r="N21" s="110">
        <v>14.575324584106031</v>
      </c>
      <c r="O21" s="110">
        <v>14.233928623497421</v>
      </c>
      <c r="P21" s="110">
        <v>14.25830019279366</v>
      </c>
      <c r="Q21" s="110">
        <v>14.258300192793705</v>
      </c>
      <c r="R21" s="110">
        <v>14.258300192793655</v>
      </c>
    </row>
    <row r="22" spans="2:18" ht="16.149999999999999" customHeight="1">
      <c r="B22" s="109" t="s">
        <v>1240</v>
      </c>
      <c r="C22" s="109" t="s">
        <v>66</v>
      </c>
      <c r="D22" s="110">
        <v>39.317335339434116</v>
      </c>
      <c r="E22" s="110">
        <v>39.167337680996098</v>
      </c>
      <c r="F22" s="110">
        <v>38.369662429636143</v>
      </c>
      <c r="G22" s="110">
        <v>33.559868490826922</v>
      </c>
      <c r="H22" s="110">
        <v>30.332983502057921</v>
      </c>
      <c r="I22" s="110">
        <v>32.049682819481376</v>
      </c>
      <c r="J22" s="110">
        <v>35.598078666641008</v>
      </c>
      <c r="K22" s="110">
        <v>33.659599433896148</v>
      </c>
      <c r="L22" s="110">
        <v>29.763032225080536</v>
      </c>
      <c r="M22" s="110">
        <v>33.200123714940929</v>
      </c>
      <c r="N22" s="110">
        <v>33.846641400844078</v>
      </c>
      <c r="O22" s="110">
        <v>33.767573279889326</v>
      </c>
      <c r="P22" s="110">
        <v>33.267734664413751</v>
      </c>
      <c r="Q22" s="110">
        <v>32.814769420604861</v>
      </c>
      <c r="R22" s="110">
        <v>32.506683143209067</v>
      </c>
    </row>
    <row r="23" spans="2:18" ht="14.5" customHeight="1">
      <c r="B23" s="109" t="s">
        <v>1241</v>
      </c>
      <c r="C23" s="109" t="s">
        <v>144</v>
      </c>
      <c r="D23" s="110">
        <v>20.83144503493163</v>
      </c>
      <c r="E23" s="110">
        <v>21.693651902816597</v>
      </c>
      <c r="F23" s="110">
        <v>24.387184037558683</v>
      </c>
      <c r="G23" s="110">
        <v>22.030361307745817</v>
      </c>
      <c r="H23" s="110">
        <v>20.265298590093746</v>
      </c>
      <c r="I23" s="110">
        <v>21.761089337175793</v>
      </c>
      <c r="J23" s="110">
        <v>20.669601568486051</v>
      </c>
      <c r="K23" s="110">
        <v>20.295590086619946</v>
      </c>
      <c r="L23" s="110">
        <v>19.194214805305947</v>
      </c>
      <c r="M23" s="110">
        <v>19.902678672655323</v>
      </c>
      <c r="N23" s="110">
        <v>21.023026861814454</v>
      </c>
      <c r="O23" s="110">
        <v>21.195911110783499</v>
      </c>
      <c r="P23" s="110">
        <v>21.359804799500857</v>
      </c>
      <c r="Q23" s="110">
        <v>21.569633038293539</v>
      </c>
      <c r="R23" s="110">
        <v>21.644205492121682</v>
      </c>
    </row>
    <row r="24" spans="2:18" ht="13.5" customHeight="1">
      <c r="B24" s="109" t="s">
        <v>68</v>
      </c>
      <c r="C24" s="109" t="s">
        <v>68</v>
      </c>
      <c r="D24" s="110">
        <v>46.914859664658508</v>
      </c>
      <c r="E24" s="110">
        <v>47.559935452604279</v>
      </c>
      <c r="F24" s="110">
        <v>47.3612550637285</v>
      </c>
      <c r="G24" s="110">
        <v>48.41433772278166</v>
      </c>
      <c r="H24" s="110">
        <v>45.049216973339263</v>
      </c>
      <c r="I24" s="110">
        <v>44.065379235909276</v>
      </c>
      <c r="J24" s="110">
        <v>43.790031075823073</v>
      </c>
      <c r="K24" s="110">
        <v>43.634600625871521</v>
      </c>
      <c r="L24" s="110">
        <v>43.51337159419473</v>
      </c>
      <c r="M24" s="110">
        <v>42.459228121157331</v>
      </c>
      <c r="N24" s="110">
        <v>41.333103861659467</v>
      </c>
      <c r="O24" s="110">
        <v>42.819310011832776</v>
      </c>
      <c r="P24" s="110">
        <v>43.236814563720635</v>
      </c>
      <c r="Q24" s="110">
        <v>43.531050106915146</v>
      </c>
      <c r="R24" s="110">
        <v>43.723462765395652</v>
      </c>
    </row>
    <row r="25" spans="2:18" ht="13.5" customHeight="1">
      <c r="B25" s="109" t="s">
        <v>46</v>
      </c>
      <c r="C25" s="109" t="s">
        <v>46</v>
      </c>
      <c r="D25" s="110">
        <v>19.814295339606456</v>
      </c>
      <c r="E25" s="110">
        <v>19.600329905497119</v>
      </c>
      <c r="F25" s="110">
        <v>19.149373514191577</v>
      </c>
      <c r="G25" s="110">
        <v>19.853890285052067</v>
      </c>
      <c r="H25" s="110">
        <v>20.11283383009329</v>
      </c>
      <c r="I25" s="110">
        <v>20.004426900112581</v>
      </c>
      <c r="J25" s="110">
        <v>19.96527619148026</v>
      </c>
      <c r="K25" s="110">
        <v>19.659414176638261</v>
      </c>
      <c r="L25" s="110">
        <v>18.292681845114195</v>
      </c>
      <c r="M25" s="110">
        <v>19.169469394922299</v>
      </c>
      <c r="N25" s="110">
        <v>19.452175790993696</v>
      </c>
      <c r="O25" s="110">
        <v>19.623702682100923</v>
      </c>
      <c r="P25" s="110">
        <v>19.826220390122053</v>
      </c>
      <c r="Q25" s="110">
        <v>19.994609425731689</v>
      </c>
      <c r="R25" s="110">
        <v>20.135118915140954</v>
      </c>
    </row>
    <row r="26" spans="2:18" ht="13.5" customHeight="1">
      <c r="B26" s="109" t="s">
        <v>69</v>
      </c>
      <c r="C26" s="109" t="s">
        <v>69</v>
      </c>
      <c r="D26" s="110">
        <v>17.249345574989601</v>
      </c>
      <c r="E26" s="110">
        <v>16.864417379830936</v>
      </c>
      <c r="F26" s="110">
        <v>16.460577729014826</v>
      </c>
      <c r="G26" s="110">
        <v>14.874655838178818</v>
      </c>
      <c r="H26" s="110">
        <v>14.337500561274341</v>
      </c>
      <c r="I26" s="110">
        <v>14.053316643830978</v>
      </c>
      <c r="J26" s="110">
        <v>14.880765554679179</v>
      </c>
      <c r="K26" s="110">
        <v>14.15363448296986</v>
      </c>
      <c r="L26" s="110">
        <v>12.364844516392925</v>
      </c>
      <c r="M26" s="110">
        <v>12.387415314103361</v>
      </c>
      <c r="N26" s="110">
        <v>12.04100370348103</v>
      </c>
      <c r="O26" s="110">
        <v>12.293987617904722</v>
      </c>
      <c r="P26" s="110">
        <v>12.397300803858345</v>
      </c>
      <c r="Q26" s="110">
        <v>12.643658806797674</v>
      </c>
      <c r="R26" s="110">
        <v>12.823081473532039</v>
      </c>
    </row>
    <row r="27" spans="2:18" ht="13.5" customHeight="1">
      <c r="B27" s="109" t="s">
        <v>97</v>
      </c>
      <c r="C27" s="109" t="s">
        <v>97</v>
      </c>
      <c r="D27" s="110">
        <v>13.534966978808535</v>
      </c>
      <c r="E27" s="110">
        <v>13.356033655803987</v>
      </c>
      <c r="F27" s="110">
        <v>13.950958337859179</v>
      </c>
      <c r="G27" s="110">
        <v>15.718183441972435</v>
      </c>
      <c r="H27" s="110">
        <v>16.724431216139653</v>
      </c>
      <c r="I27" s="110">
        <v>16.941754873767227</v>
      </c>
      <c r="J27" s="110">
        <v>15.387892912658222</v>
      </c>
      <c r="K27" s="110">
        <v>10.445438131035031</v>
      </c>
      <c r="L27" s="110">
        <v>8.9116009948137265</v>
      </c>
      <c r="M27" s="110">
        <v>9.1690594907851288</v>
      </c>
      <c r="N27" s="110">
        <v>9.3987988525696871</v>
      </c>
      <c r="O27" s="110">
        <v>9.6050932791825261</v>
      </c>
      <c r="P27" s="110">
        <v>9.8310816922677766</v>
      </c>
      <c r="Q27" s="110">
        <v>10.076197752936229</v>
      </c>
      <c r="R27" s="110">
        <v>10.341830835607986</v>
      </c>
    </row>
    <row r="28" spans="2:18" ht="13.5" customHeight="1">
      <c r="B28" s="109" t="s">
        <v>36</v>
      </c>
      <c r="C28" s="109" t="s">
        <v>36</v>
      </c>
      <c r="D28" s="110">
        <v>26.342900627079828</v>
      </c>
      <c r="E28" s="110">
        <v>24.754329586102735</v>
      </c>
      <c r="F28" s="110">
        <v>23.742082287251456</v>
      </c>
      <c r="G28" s="110">
        <v>16.611010262417224</v>
      </c>
      <c r="H28" s="110">
        <v>17.008453073854909</v>
      </c>
      <c r="I28" s="110">
        <v>19.822408875434313</v>
      </c>
      <c r="J28" s="110">
        <v>21.42619090986458</v>
      </c>
      <c r="K28" s="110">
        <v>19.678941879517573</v>
      </c>
      <c r="L28" s="110">
        <v>17.492967317964826</v>
      </c>
      <c r="M28" s="110">
        <v>18.347712718626745</v>
      </c>
      <c r="N28" s="110">
        <v>18.88840513265108</v>
      </c>
      <c r="O28" s="110">
        <v>19.111009965641578</v>
      </c>
      <c r="P28" s="110">
        <v>19.037032720322692</v>
      </c>
      <c r="Q28" s="110">
        <v>18.899111407197104</v>
      </c>
      <c r="R28" s="110">
        <v>18.82079199598607</v>
      </c>
    </row>
    <row r="29" spans="2:18" ht="13.5" customHeight="1">
      <c r="B29" s="109" t="s">
        <v>35</v>
      </c>
      <c r="C29" s="109" t="s">
        <v>35</v>
      </c>
      <c r="D29" s="110">
        <v>71.242179243577056</v>
      </c>
      <c r="E29" s="110">
        <v>72.259772527475434</v>
      </c>
      <c r="F29" s="110">
        <v>66.645493818619187</v>
      </c>
      <c r="G29" s="110">
        <v>59.998947460771689</v>
      </c>
      <c r="H29" s="110">
        <v>54.059696490110795</v>
      </c>
      <c r="I29" s="110">
        <v>57.651326108113246</v>
      </c>
      <c r="J29" s="110">
        <v>59.469628604054336</v>
      </c>
      <c r="K29" s="110">
        <v>57.264465304624558</v>
      </c>
      <c r="L29" s="110">
        <v>58.756421147923845</v>
      </c>
      <c r="M29" s="110">
        <v>54.971319571833952</v>
      </c>
      <c r="N29" s="110">
        <v>56.192947670438308</v>
      </c>
      <c r="O29" s="110">
        <v>54.798593223078697</v>
      </c>
      <c r="P29" s="110">
        <v>53.389338426932689</v>
      </c>
      <c r="Q29" s="110">
        <v>52.50279229433437</v>
      </c>
      <c r="R29" s="110">
        <v>51.785564337569227</v>
      </c>
    </row>
    <row r="30" spans="2:18" ht="13.5" customHeight="1">
      <c r="B30" s="109" t="s">
        <v>348</v>
      </c>
      <c r="C30" s="109" t="s">
        <v>348</v>
      </c>
      <c r="D30" s="110">
        <v>21.78516531212054</v>
      </c>
      <c r="E30" s="110">
        <v>20.079000291129585</v>
      </c>
      <c r="F30" s="110">
        <v>22.598733479417319</v>
      </c>
      <c r="G30" s="110">
        <v>19.122827728754274</v>
      </c>
      <c r="H30" s="110">
        <v>19.3083685086938</v>
      </c>
      <c r="I30" s="110">
        <v>21.795340042544193</v>
      </c>
      <c r="J30" s="110">
        <v>20.883007116370049</v>
      </c>
      <c r="K30" s="110">
        <v>20.652521799445108</v>
      </c>
      <c r="L30" s="110">
        <v>16.011758623499862</v>
      </c>
      <c r="M30" s="110">
        <v>12.134006014313478</v>
      </c>
      <c r="N30" s="305" t="s">
        <v>41</v>
      </c>
      <c r="O30" s="305" t="s">
        <v>41</v>
      </c>
      <c r="P30" s="305" t="s">
        <v>41</v>
      </c>
      <c r="Q30" s="305" t="s">
        <v>41</v>
      </c>
      <c r="R30" s="305" t="s">
        <v>41</v>
      </c>
    </row>
    <row r="31" spans="2:18" ht="13.5" customHeight="1">
      <c r="B31" s="109" t="s">
        <v>70</v>
      </c>
      <c r="C31" s="109" t="s">
        <v>70</v>
      </c>
      <c r="D31" s="110">
        <v>25.402553273999569</v>
      </c>
      <c r="E31" s="110">
        <v>24.301875644308069</v>
      </c>
      <c r="F31" s="110">
        <v>23.328529532330506</v>
      </c>
      <c r="G31" s="110">
        <v>22.162299936296723</v>
      </c>
      <c r="H31" s="110">
        <v>20.094782735335045</v>
      </c>
      <c r="I31" s="110">
        <v>19.521754924178939</v>
      </c>
      <c r="J31" s="110">
        <v>20.155343739037544</v>
      </c>
      <c r="K31" s="110">
        <v>21.281342460645352</v>
      </c>
      <c r="L31" s="110">
        <v>20.182099007840648</v>
      </c>
      <c r="M31" s="110">
        <v>20.146864736316701</v>
      </c>
      <c r="N31" s="110">
        <v>19.585928688298964</v>
      </c>
      <c r="O31" s="110">
        <v>19.239378505013722</v>
      </c>
      <c r="P31" s="110">
        <v>19.207822092395215</v>
      </c>
      <c r="Q31" s="110">
        <v>19.185841704320069</v>
      </c>
      <c r="R31" s="110">
        <v>19.170441528343837</v>
      </c>
    </row>
    <row r="32" spans="2:18" ht="13.5" customHeight="1">
      <c r="B32" s="109" t="s">
        <v>52</v>
      </c>
      <c r="C32" s="109" t="s">
        <v>52</v>
      </c>
      <c r="D32" s="110">
        <v>24.487579353158853</v>
      </c>
      <c r="E32" s="110">
        <v>24.070357763542575</v>
      </c>
      <c r="F32" s="110">
        <v>23.421809748765202</v>
      </c>
      <c r="G32" s="110">
        <v>23.500956101067231</v>
      </c>
      <c r="H32" s="110">
        <v>24.586975859942591</v>
      </c>
      <c r="I32" s="110">
        <v>24.642441779171961</v>
      </c>
      <c r="J32" s="110">
        <v>23.464208284407782</v>
      </c>
      <c r="K32" s="110">
        <v>23.625193923551073</v>
      </c>
      <c r="L32" s="110">
        <v>24.524168825218855</v>
      </c>
      <c r="M32" s="110">
        <v>24.040762303831794</v>
      </c>
      <c r="N32" s="110">
        <v>23.209756453478796</v>
      </c>
      <c r="O32" s="110">
        <v>22.948189086079008</v>
      </c>
      <c r="P32" s="110">
        <v>22.983078248786125</v>
      </c>
      <c r="Q32" s="110">
        <v>23.033998245789082</v>
      </c>
      <c r="R32" s="110">
        <v>23.085152492035427</v>
      </c>
    </row>
    <row r="33" spans="2:18" ht="13.5" customHeight="1">
      <c r="B33" s="109" t="s">
        <v>71</v>
      </c>
      <c r="C33" s="109" t="s">
        <v>71</v>
      </c>
      <c r="D33" s="110">
        <v>28.039212637622494</v>
      </c>
      <c r="E33" s="110">
        <v>27.8445002522488</v>
      </c>
      <c r="F33" s="110">
        <v>28.026103983677984</v>
      </c>
      <c r="G33" s="110">
        <v>26.080185621854852</v>
      </c>
      <c r="H33" s="110">
        <v>26.054208870847557</v>
      </c>
      <c r="I33" s="110">
        <v>26.562892445757235</v>
      </c>
      <c r="J33" s="110">
        <v>26.141038537145576</v>
      </c>
      <c r="K33" s="110">
        <v>25.608725232172631</v>
      </c>
      <c r="L33" s="110">
        <v>28.418078045909255</v>
      </c>
      <c r="M33" s="110">
        <v>24.688284603692402</v>
      </c>
      <c r="N33" s="110">
        <v>26.003690321840082</v>
      </c>
      <c r="O33" s="110">
        <v>26.248004221975908</v>
      </c>
      <c r="P33" s="110">
        <v>26.541551414160725</v>
      </c>
      <c r="Q33" s="110">
        <v>26.899261043272531</v>
      </c>
      <c r="R33" s="110">
        <v>27.209847133880654</v>
      </c>
    </row>
    <row r="34" spans="2:18" ht="13.5" customHeight="1">
      <c r="B34" s="109" t="s">
        <v>33</v>
      </c>
      <c r="C34" s="109" t="s">
        <v>33</v>
      </c>
      <c r="D34" s="110">
        <v>48.717870381685607</v>
      </c>
      <c r="E34" s="110">
        <v>48.025590408218513</v>
      </c>
      <c r="F34" s="110">
        <v>45.549347010329122</v>
      </c>
      <c r="G34" s="110">
        <v>35.248810264271668</v>
      </c>
      <c r="H34" s="110">
        <v>28.679395895873149</v>
      </c>
      <c r="I34" s="110">
        <v>33.17881403492737</v>
      </c>
      <c r="J34" s="110">
        <v>36.242204955624082</v>
      </c>
      <c r="K34" s="110">
        <v>39.165084040699881</v>
      </c>
      <c r="L34" s="110">
        <v>34.577665922468483</v>
      </c>
      <c r="M34" s="110">
        <v>32.329984151714065</v>
      </c>
      <c r="N34" s="110">
        <v>34.556609290967934</v>
      </c>
      <c r="O34" s="110">
        <v>34.288017282007814</v>
      </c>
      <c r="P34" s="110">
        <v>34.482249723320031</v>
      </c>
      <c r="Q34" s="110">
        <v>33.586078078949285</v>
      </c>
      <c r="R34" s="110">
        <v>32.846229796410064</v>
      </c>
    </row>
    <row r="35" spans="2:18" ht="13.5" customHeight="1">
      <c r="B35" s="109" t="s">
        <v>72</v>
      </c>
      <c r="C35" s="109" t="s">
        <v>72</v>
      </c>
      <c r="D35" s="110">
        <v>13.024867183797669</v>
      </c>
      <c r="E35" s="110">
        <v>13.452283308012806</v>
      </c>
      <c r="F35" s="110">
        <v>15.243139274987429</v>
      </c>
      <c r="G35" s="110">
        <v>14.517406020806725</v>
      </c>
      <c r="H35" s="110">
        <v>15.519442001486262</v>
      </c>
      <c r="I35" s="110">
        <v>15.543963130233776</v>
      </c>
      <c r="J35" s="110">
        <v>15.209507358700533</v>
      </c>
      <c r="K35" s="110">
        <v>12.954085350317667</v>
      </c>
      <c r="L35" s="110">
        <v>15.174955553096778</v>
      </c>
      <c r="M35" s="110">
        <v>14.532232430452538</v>
      </c>
      <c r="N35" s="110">
        <v>15.365363226263218</v>
      </c>
      <c r="O35" s="110">
        <v>16.590652369329437</v>
      </c>
      <c r="P35" s="110">
        <v>16.625592526821322</v>
      </c>
      <c r="Q35" s="110">
        <v>16.628455314115755</v>
      </c>
      <c r="R35" s="110">
        <v>16.695479239255359</v>
      </c>
    </row>
    <row r="36" spans="2:18" ht="13.5" customHeight="1">
      <c r="B36" s="109" t="s">
        <v>73</v>
      </c>
      <c r="C36" s="109" t="s">
        <v>73</v>
      </c>
      <c r="D36" s="110">
        <v>22.372712741800079</v>
      </c>
      <c r="E36" s="110">
        <v>22.292947037961543</v>
      </c>
      <c r="F36" s="110">
        <v>22.392902945894068</v>
      </c>
      <c r="G36" s="110">
        <v>20.284125876241983</v>
      </c>
      <c r="H36" s="110">
        <v>18.819724311047334</v>
      </c>
      <c r="I36" s="110">
        <v>18.306246122112757</v>
      </c>
      <c r="J36" s="110">
        <v>19.40895833079303</v>
      </c>
      <c r="K36" s="110">
        <v>19.919649782785793</v>
      </c>
      <c r="L36" s="110">
        <v>17.873452362622043</v>
      </c>
      <c r="M36" s="110">
        <v>18.2851383818969</v>
      </c>
      <c r="N36" s="110">
        <v>18.731985097641264</v>
      </c>
      <c r="O36" s="110">
        <v>18.797517371935925</v>
      </c>
      <c r="P36" s="110">
        <v>18.921423985614226</v>
      </c>
      <c r="Q36" s="110">
        <v>19.051685925685341</v>
      </c>
      <c r="R36" s="110">
        <v>19.167113576061116</v>
      </c>
    </row>
    <row r="37" spans="2:18" ht="13.5" customHeight="1">
      <c r="B37" s="109" t="s">
        <v>74</v>
      </c>
      <c r="C37" s="109" t="s">
        <v>74</v>
      </c>
      <c r="D37" s="110">
        <v>17.774690942500168</v>
      </c>
      <c r="E37" s="110">
        <v>18.044764872545525</v>
      </c>
      <c r="F37" s="110">
        <v>18.133500107844139</v>
      </c>
      <c r="G37" s="110">
        <v>18.512739702180532</v>
      </c>
      <c r="H37" s="110">
        <v>18.299132244613503</v>
      </c>
      <c r="I37" s="110">
        <v>18.688809952845961</v>
      </c>
      <c r="J37" s="110">
        <v>19.297968141734405</v>
      </c>
      <c r="K37" s="110">
        <v>20.012652780678152</v>
      </c>
      <c r="L37" s="110">
        <v>20.642352919154376</v>
      </c>
      <c r="M37" s="110">
        <v>20.070024467114354</v>
      </c>
      <c r="N37" s="110">
        <v>20.884195880555954</v>
      </c>
      <c r="O37" s="110">
        <v>21.191370265407574</v>
      </c>
      <c r="P37" s="110">
        <v>21.656601700660634</v>
      </c>
      <c r="Q37" s="110">
        <v>21.979278145445168</v>
      </c>
      <c r="R37" s="110">
        <v>22.232211454427748</v>
      </c>
    </row>
    <row r="38" spans="2:18" ht="13.5" customHeight="1">
      <c r="B38" s="109" t="s">
        <v>75</v>
      </c>
      <c r="C38" s="109" t="s">
        <v>75</v>
      </c>
      <c r="D38" s="110">
        <v>39.354460620222802</v>
      </c>
      <c r="E38" s="110">
        <v>38.752276565610053</v>
      </c>
      <c r="F38" s="110">
        <v>38.99359892644194</v>
      </c>
      <c r="G38" s="110">
        <v>39.079272189665488</v>
      </c>
      <c r="H38" s="110">
        <v>38.721068483017959</v>
      </c>
      <c r="I38" s="110">
        <v>39.785166063551216</v>
      </c>
      <c r="J38" s="110">
        <v>41.293862284974935</v>
      </c>
      <c r="K38" s="110">
        <v>41.083302266837428</v>
      </c>
      <c r="L38" s="110">
        <v>41.709716467307182</v>
      </c>
      <c r="M38" s="110">
        <v>40.918500529916393</v>
      </c>
      <c r="N38" s="110">
        <v>41.096690062387857</v>
      </c>
      <c r="O38" s="110">
        <v>41.326865377125252</v>
      </c>
      <c r="P38" s="110">
        <v>41.256396475838152</v>
      </c>
      <c r="Q38" s="110">
        <v>41.22507946885144</v>
      </c>
      <c r="R38" s="110">
        <v>41.112274604278134</v>
      </c>
    </row>
    <row r="39" spans="2:18" ht="13.5" customHeight="1">
      <c r="B39" s="109" t="s">
        <v>32</v>
      </c>
      <c r="C39" s="109" t="s">
        <v>32</v>
      </c>
      <c r="D39" s="110">
        <v>41.508875376090536</v>
      </c>
      <c r="E39" s="110">
        <v>49.852578434496913</v>
      </c>
      <c r="F39" s="110">
        <v>47.719511629857806</v>
      </c>
      <c r="G39" s="110">
        <v>60.272457702742166</v>
      </c>
      <c r="H39" s="110">
        <v>35.319578217019583</v>
      </c>
      <c r="I39" s="110">
        <v>32.175106972839572</v>
      </c>
      <c r="J39" s="110">
        <v>34.818496436927056</v>
      </c>
      <c r="K39" s="110">
        <v>37.490260006763855</v>
      </c>
      <c r="L39" s="110">
        <v>35.774739862153901</v>
      </c>
      <c r="M39" s="110">
        <v>34.347673671862857</v>
      </c>
      <c r="N39" s="110">
        <v>36.439401793954097</v>
      </c>
      <c r="O39" s="110">
        <v>36.702523925599884</v>
      </c>
      <c r="P39" s="110">
        <v>35.77989447354657</v>
      </c>
      <c r="Q39" s="110">
        <v>35.591781568120759</v>
      </c>
      <c r="R39" s="110">
        <v>35.796190080398873</v>
      </c>
    </row>
    <row r="40" spans="2:18" ht="13.5" customHeight="1">
      <c r="B40" s="109" t="s">
        <v>76</v>
      </c>
      <c r="C40" s="109" t="s">
        <v>76</v>
      </c>
      <c r="D40" s="110">
        <v>32.637359536369694</v>
      </c>
      <c r="E40" s="110">
        <v>31.503644751749615</v>
      </c>
      <c r="F40" s="110">
        <v>32.001441809541355</v>
      </c>
      <c r="G40" s="110">
        <v>32.839642571737748</v>
      </c>
      <c r="H40" s="110">
        <v>28.935433975635515</v>
      </c>
      <c r="I40" s="110">
        <v>27.959873575668929</v>
      </c>
      <c r="J40" s="110">
        <v>29.152396465499354</v>
      </c>
      <c r="K40" s="110">
        <v>28.912286377126879</v>
      </c>
      <c r="L40" s="110">
        <v>28.946967732103907</v>
      </c>
      <c r="M40" s="110">
        <v>30.330535163266685</v>
      </c>
      <c r="N40" s="110">
        <v>30.159210531613677</v>
      </c>
      <c r="O40" s="110">
        <v>29.778790740893985</v>
      </c>
      <c r="P40" s="110">
        <v>29.852079089592383</v>
      </c>
      <c r="Q40" s="110">
        <v>29.96304270845113</v>
      </c>
      <c r="R40" s="110">
        <v>30.19822630117644</v>
      </c>
    </row>
    <row r="41" spans="2:18" ht="13.5" customHeight="1">
      <c r="B41" s="109" t="s">
        <v>48</v>
      </c>
      <c r="C41" s="109" t="s">
        <v>48</v>
      </c>
      <c r="D41" s="110">
        <v>34.411064244726106</v>
      </c>
      <c r="E41" s="110">
        <v>33.489691505170185</v>
      </c>
      <c r="F41" s="110">
        <v>33.868252275400614</v>
      </c>
      <c r="G41" s="110">
        <v>31.887011760022943</v>
      </c>
      <c r="H41" s="110">
        <v>32.916122084514477</v>
      </c>
      <c r="I41" s="110">
        <v>33.36122889359136</v>
      </c>
      <c r="J41" s="110">
        <v>35.544302240227552</v>
      </c>
      <c r="K41" s="110">
        <v>35.801674682989912</v>
      </c>
      <c r="L41" s="110">
        <v>35.390863046228169</v>
      </c>
      <c r="M41" s="110">
        <v>36.418536805926699</v>
      </c>
      <c r="N41" s="110">
        <v>36.331643456968386</v>
      </c>
      <c r="O41" s="110">
        <v>36.037461174875162</v>
      </c>
      <c r="P41" s="110">
        <v>35.804130333405794</v>
      </c>
      <c r="Q41" s="110">
        <v>35.387641579081745</v>
      </c>
      <c r="R41" s="110">
        <v>34.945506557718261</v>
      </c>
    </row>
    <row r="42" spans="2:18" ht="13.5" customHeight="1">
      <c r="B42" s="109" t="s">
        <v>31</v>
      </c>
      <c r="C42" s="109" t="s">
        <v>31</v>
      </c>
      <c r="D42" s="110">
        <v>45.165905952628115</v>
      </c>
      <c r="E42" s="110">
        <v>41.16565937814071</v>
      </c>
      <c r="F42" s="110">
        <v>36.672279585405562</v>
      </c>
      <c r="G42" s="110">
        <v>24.972111417383971</v>
      </c>
      <c r="H42" s="110">
        <v>21.478094355960664</v>
      </c>
      <c r="I42" s="110">
        <v>24.068826608638606</v>
      </c>
      <c r="J42" s="110">
        <v>30.703946284368179</v>
      </c>
      <c r="K42" s="110">
        <v>31.160630933836963</v>
      </c>
      <c r="L42" s="110">
        <v>29.66488720030749</v>
      </c>
      <c r="M42" s="110">
        <v>29.082043528013514</v>
      </c>
      <c r="N42" s="110">
        <v>29.061674976663987</v>
      </c>
      <c r="O42" s="110">
        <v>29.030324118440959</v>
      </c>
      <c r="P42" s="110">
        <v>29.067307860582392</v>
      </c>
      <c r="Q42" s="110">
        <v>29.163563286827504</v>
      </c>
      <c r="R42" s="110">
        <v>29.175538080754382</v>
      </c>
    </row>
    <row r="43" spans="2:18" ht="13.5" customHeight="1">
      <c r="B43" s="109" t="s">
        <v>53</v>
      </c>
      <c r="C43" s="109" t="s">
        <v>53</v>
      </c>
      <c r="D43" s="110">
        <v>24.580728461155253</v>
      </c>
      <c r="E43" s="110">
        <v>25.004973870634934</v>
      </c>
      <c r="F43" s="110">
        <v>25.396786277942525</v>
      </c>
      <c r="G43" s="110">
        <v>25.790099156514241</v>
      </c>
      <c r="H43" s="110">
        <v>26.183576483624527</v>
      </c>
      <c r="I43" s="110">
        <v>25.844130792319138</v>
      </c>
      <c r="J43" s="110">
        <v>26.449881931138343</v>
      </c>
      <c r="K43" s="110">
        <v>26.94006319728507</v>
      </c>
      <c r="L43" s="110">
        <v>25.169327624231215</v>
      </c>
      <c r="M43" s="110">
        <v>25.123683735131198</v>
      </c>
      <c r="N43" s="110">
        <v>26.144778984399821</v>
      </c>
      <c r="O43" s="110">
        <v>26.156509129749882</v>
      </c>
      <c r="P43" s="110">
        <v>26.255539564278667</v>
      </c>
      <c r="Q43" s="110">
        <v>26.339004916426333</v>
      </c>
      <c r="R43" s="110">
        <v>26.425366716707181</v>
      </c>
    </row>
    <row r="44" spans="2:18" ht="13.5" customHeight="1">
      <c r="B44" s="109" t="s">
        <v>77</v>
      </c>
      <c r="C44" s="109" t="s">
        <v>77</v>
      </c>
      <c r="D44" s="110">
        <v>12.224878593817117</v>
      </c>
      <c r="E44" s="110">
        <v>12.023467167077159</v>
      </c>
      <c r="F44" s="110">
        <v>11.626320280439884</v>
      </c>
      <c r="G44" s="110">
        <v>13.340722868593479</v>
      </c>
      <c r="H44" s="110">
        <v>14.11758203760494</v>
      </c>
      <c r="I44" s="110">
        <v>13.802129230243793</v>
      </c>
      <c r="J44" s="110">
        <v>13.522296833763118</v>
      </c>
      <c r="K44" s="110">
        <v>12.647800752818917</v>
      </c>
      <c r="L44" s="110">
        <v>9.1718930762945607</v>
      </c>
      <c r="M44" s="110">
        <v>9.4599373651396945</v>
      </c>
      <c r="N44" s="110">
        <v>10.331342903781401</v>
      </c>
      <c r="O44" s="110">
        <v>10.68631108737206</v>
      </c>
      <c r="P44" s="110">
        <v>11.023779941630188</v>
      </c>
      <c r="Q44" s="110">
        <v>11.099248655276451</v>
      </c>
      <c r="R44" s="110">
        <v>11.136561185385078</v>
      </c>
    </row>
    <row r="45" spans="2:18" ht="13.5" customHeight="1">
      <c r="B45" s="109" t="s">
        <v>78</v>
      </c>
      <c r="C45" s="109" t="s">
        <v>78</v>
      </c>
      <c r="D45" s="110">
        <v>21.390818762749774</v>
      </c>
      <c r="E45" s="110">
        <v>22.15107490800461</v>
      </c>
      <c r="F45" s="110">
        <v>21.385089012238939</v>
      </c>
      <c r="G45" s="110">
        <v>22.314582965352027</v>
      </c>
      <c r="H45" s="110">
        <v>21.919175188485639</v>
      </c>
      <c r="I45" s="110">
        <v>21.096768393094695</v>
      </c>
      <c r="J45" s="110">
        <v>21.420995130080531</v>
      </c>
      <c r="K45" s="110">
        <v>20.997491250418427</v>
      </c>
      <c r="L45" s="110">
        <v>20.6022525056961</v>
      </c>
      <c r="M45" s="110">
        <v>20.288798167802209</v>
      </c>
      <c r="N45" s="110">
        <v>20.785857585749472</v>
      </c>
      <c r="O45" s="110">
        <v>21.069603102467909</v>
      </c>
      <c r="P45" s="110">
        <v>21.178794319227375</v>
      </c>
      <c r="Q45" s="110">
        <v>21.178794319227347</v>
      </c>
      <c r="R45" s="110">
        <v>21.178794319227375</v>
      </c>
    </row>
    <row r="46" spans="2:18">
      <c r="B46" s="109" t="s">
        <v>49</v>
      </c>
      <c r="C46" s="109" t="s">
        <v>49</v>
      </c>
      <c r="D46" s="110">
        <v>32.333581009907654</v>
      </c>
      <c r="E46" s="110">
        <v>32.477411962558456</v>
      </c>
      <c r="F46" s="110">
        <v>31.64162061514844</v>
      </c>
      <c r="G46" s="110">
        <v>31.937287126050535</v>
      </c>
      <c r="H46" s="110">
        <v>32.505222721133528</v>
      </c>
      <c r="I46" s="110">
        <v>31.162849841359119</v>
      </c>
      <c r="J46" s="110">
        <v>30.768428944292424</v>
      </c>
      <c r="K46" s="110">
        <v>30.059388882622741</v>
      </c>
      <c r="L46" s="110">
        <v>28.703360442200832</v>
      </c>
      <c r="M46" s="110">
        <v>27.990816301964649</v>
      </c>
      <c r="N46" s="110">
        <v>28.715570903374015</v>
      </c>
      <c r="O46" s="110">
        <v>28.553366156979461</v>
      </c>
      <c r="P46" s="110">
        <v>28.562686756708906</v>
      </c>
      <c r="Q46" s="110">
        <v>28.576069192358176</v>
      </c>
      <c r="R46" s="110">
        <v>28.509304800005964</v>
      </c>
    </row>
    <row r="47" spans="2:18">
      <c r="B47" s="109" t="s">
        <v>79</v>
      </c>
      <c r="C47" s="109" t="s">
        <v>79</v>
      </c>
      <c r="D47" s="110">
        <v>44.665326849243485</v>
      </c>
      <c r="E47" s="110">
        <v>43.325202464103832</v>
      </c>
      <c r="F47" s="110">
        <v>40.313914850770203</v>
      </c>
      <c r="G47" s="110">
        <v>41.883672706979077</v>
      </c>
      <c r="H47" s="110">
        <v>38.326042055157963</v>
      </c>
      <c r="I47" s="110">
        <v>39.291271816260917</v>
      </c>
      <c r="J47" s="110">
        <v>39.572247395154122</v>
      </c>
      <c r="K47" s="110">
        <v>39.381538807911248</v>
      </c>
      <c r="L47" s="110">
        <v>39.967683176888137</v>
      </c>
      <c r="M47" s="110">
        <v>36.740760348280475</v>
      </c>
      <c r="N47" s="110">
        <v>36.057068451542776</v>
      </c>
      <c r="O47" s="110">
        <v>35.781262431215573</v>
      </c>
      <c r="P47" s="110">
        <v>35.728411671596817</v>
      </c>
      <c r="Q47" s="110">
        <v>35.614623222922411</v>
      </c>
      <c r="R47" s="110">
        <v>35.550580138443514</v>
      </c>
    </row>
    <row r="48" spans="2:18">
      <c r="B48" s="109" t="s">
        <v>30</v>
      </c>
      <c r="C48" s="109" t="s">
        <v>30</v>
      </c>
      <c r="D48" s="110">
        <v>38.146875710249667</v>
      </c>
      <c r="E48" s="110">
        <v>38.722158564594707</v>
      </c>
      <c r="F48" s="110">
        <v>35.038445178942752</v>
      </c>
      <c r="G48" s="110">
        <v>28.996446581832974</v>
      </c>
      <c r="H48" s="110">
        <v>28.863821880348269</v>
      </c>
      <c r="I48" s="110">
        <v>28.557481656795748</v>
      </c>
      <c r="J48" s="110">
        <v>30.798986227414428</v>
      </c>
      <c r="K48" s="110">
        <v>31.096732592623532</v>
      </c>
      <c r="L48" s="110">
        <v>27.502110125183048</v>
      </c>
      <c r="M48" s="110">
        <v>30.741710021713399</v>
      </c>
      <c r="N48" s="110">
        <v>30.575159798556218</v>
      </c>
      <c r="O48" s="110">
        <v>30.306622629863167</v>
      </c>
      <c r="P48" s="110">
        <v>30.067850636791345</v>
      </c>
      <c r="Q48" s="110">
        <v>29.878808691072106</v>
      </c>
      <c r="R48" s="110">
        <v>29.70355043887853</v>
      </c>
    </row>
    <row r="49" spans="2:18">
      <c r="B49" s="109" t="s">
        <v>1260</v>
      </c>
      <c r="C49" s="109" t="s">
        <v>80</v>
      </c>
      <c r="D49" s="110">
        <v>25.614138052610997</v>
      </c>
      <c r="E49" s="110">
        <v>27.220207405386876</v>
      </c>
      <c r="F49" s="110">
        <v>26.608924770200321</v>
      </c>
      <c r="G49" s="110">
        <v>26.607098375978243</v>
      </c>
      <c r="H49" s="110">
        <v>27.10121534571352</v>
      </c>
      <c r="I49" s="110">
        <v>27.544292452641827</v>
      </c>
      <c r="J49" s="110">
        <v>28.820392808707691</v>
      </c>
      <c r="K49" s="110">
        <v>28.30508937796295</v>
      </c>
      <c r="L49" s="110">
        <v>28.088732751333929</v>
      </c>
      <c r="M49" s="110">
        <v>27.485754532653157</v>
      </c>
      <c r="N49" s="110">
        <v>27.468373152748487</v>
      </c>
      <c r="O49" s="110">
        <v>27.800380817624355</v>
      </c>
      <c r="P49" s="110">
        <v>28.017265601369619</v>
      </c>
      <c r="Q49" s="110">
        <v>28.099638833358355</v>
      </c>
      <c r="R49" s="110">
        <v>28.164085524387627</v>
      </c>
    </row>
    <row r="50" spans="2:18">
      <c r="B50" s="163" t="s">
        <v>109</v>
      </c>
      <c r="C50" s="163" t="s">
        <v>109</v>
      </c>
      <c r="D50" s="164">
        <v>29.83840693838448</v>
      </c>
      <c r="E50" s="164">
        <v>28.401601412942661</v>
      </c>
      <c r="F50" s="164">
        <v>34.56553828139225</v>
      </c>
      <c r="G50" s="164">
        <v>19.662900143710367</v>
      </c>
      <c r="H50" s="164">
        <v>14.339110883133868</v>
      </c>
      <c r="I50" s="164">
        <v>14.711196798547062</v>
      </c>
      <c r="J50" s="164">
        <v>17.421098609622739</v>
      </c>
      <c r="K50" s="164">
        <v>11.358933447186919</v>
      </c>
      <c r="L50" s="164">
        <v>5.8820315026862389</v>
      </c>
      <c r="M50" s="164" t="s">
        <v>41</v>
      </c>
      <c r="N50" s="164" t="s">
        <v>41</v>
      </c>
      <c r="O50" s="164" t="s">
        <v>41</v>
      </c>
      <c r="P50" s="164" t="s">
        <v>41</v>
      </c>
      <c r="Q50" s="164" t="s">
        <v>41</v>
      </c>
      <c r="R50" s="164" t="s">
        <v>41</v>
      </c>
    </row>
    <row r="51" spans="2:18" ht="6" customHeight="1">
      <c r="B51" s="109"/>
      <c r="C51" s="109"/>
      <c r="D51" s="110"/>
      <c r="E51" s="110"/>
      <c r="F51" s="110"/>
      <c r="G51" s="110"/>
      <c r="H51" s="110"/>
      <c r="I51" s="110"/>
      <c r="J51" s="110"/>
      <c r="K51" s="110"/>
      <c r="L51" s="110"/>
      <c r="M51" s="110"/>
      <c r="N51" s="110"/>
      <c r="O51" s="110"/>
      <c r="P51" s="110"/>
      <c r="Q51" s="110"/>
      <c r="R51" s="110"/>
    </row>
    <row r="52" spans="2:18" ht="12" customHeight="1">
      <c r="B52" s="443" t="s">
        <v>437</v>
      </c>
      <c r="C52" s="443"/>
      <c r="D52" s="443"/>
      <c r="E52" s="443"/>
      <c r="F52" s="443"/>
      <c r="G52" s="443"/>
      <c r="H52" s="443"/>
      <c r="I52" s="443"/>
      <c r="J52" s="443"/>
      <c r="K52" s="443"/>
      <c r="L52" s="443"/>
      <c r="M52" s="443"/>
      <c r="N52" s="443"/>
      <c r="O52" s="443"/>
      <c r="P52" s="443"/>
      <c r="Q52" s="116"/>
      <c r="R52" s="116"/>
    </row>
    <row r="53" spans="2:18" ht="15" customHeight="1">
      <c r="B53" s="443" t="s">
        <v>1243</v>
      </c>
      <c r="C53" s="443"/>
      <c r="D53" s="443"/>
      <c r="E53" s="443"/>
      <c r="F53" s="443"/>
      <c r="G53" s="443"/>
      <c r="H53" s="443"/>
      <c r="I53" s="443"/>
      <c r="J53" s="443"/>
      <c r="K53" s="443"/>
      <c r="L53" s="443"/>
      <c r="M53" s="443"/>
      <c r="N53" s="443"/>
      <c r="O53" s="443"/>
      <c r="P53" s="443"/>
      <c r="Q53" s="443"/>
      <c r="R53" s="143"/>
    </row>
    <row r="54" spans="2:18" ht="24.75" customHeight="1">
      <c r="B54" s="454" t="s">
        <v>1261</v>
      </c>
      <c r="C54" s="454"/>
      <c r="D54" s="454"/>
      <c r="E54" s="454"/>
      <c r="F54" s="454"/>
      <c r="G54" s="454"/>
      <c r="H54" s="454"/>
      <c r="I54" s="454"/>
      <c r="J54" s="454"/>
      <c r="K54" s="454"/>
      <c r="L54" s="454"/>
      <c r="M54" s="454"/>
      <c r="N54" s="454"/>
      <c r="O54" s="454"/>
      <c r="P54" s="454"/>
      <c r="Q54" s="454"/>
      <c r="R54" s="454"/>
    </row>
    <row r="55" spans="2:18" ht="25.5" customHeight="1">
      <c r="B55" s="454" t="s">
        <v>1245</v>
      </c>
      <c r="C55" s="454"/>
      <c r="D55" s="454"/>
      <c r="E55" s="454"/>
      <c r="F55" s="454"/>
      <c r="G55" s="454"/>
      <c r="H55" s="454"/>
      <c r="I55" s="454"/>
      <c r="J55" s="454"/>
      <c r="K55" s="454"/>
      <c r="L55" s="454"/>
      <c r="M55" s="454"/>
      <c r="N55" s="454"/>
      <c r="O55" s="454"/>
      <c r="P55" s="454"/>
      <c r="Q55" s="454"/>
      <c r="R55" s="454"/>
    </row>
    <row r="56" spans="2:18" ht="10.5" customHeight="1">
      <c r="B56" s="454" t="s">
        <v>1262</v>
      </c>
      <c r="C56" s="454"/>
      <c r="D56" s="454"/>
      <c r="E56" s="454"/>
      <c r="F56" s="454"/>
      <c r="G56" s="454"/>
      <c r="H56" s="454"/>
      <c r="I56" s="454"/>
      <c r="J56" s="454"/>
      <c r="K56" s="454"/>
      <c r="L56" s="454"/>
      <c r="M56" s="454"/>
      <c r="N56" s="454"/>
      <c r="O56" s="454"/>
      <c r="P56" s="454"/>
      <c r="Q56" s="454"/>
      <c r="R56" s="454"/>
    </row>
    <row r="57" spans="2:18" ht="103.5" customHeight="1">
      <c r="B57" s="109"/>
      <c r="C57" s="109"/>
      <c r="D57" s="117"/>
      <c r="E57" s="117"/>
      <c r="F57" s="117"/>
      <c r="G57" s="117"/>
      <c r="H57" s="117"/>
      <c r="I57" s="117"/>
      <c r="J57" s="117"/>
      <c r="K57" s="117"/>
      <c r="L57" s="117"/>
      <c r="M57" s="117"/>
      <c r="N57" s="117"/>
      <c r="O57" s="117"/>
      <c r="P57" s="117"/>
      <c r="Q57" s="117"/>
      <c r="R57" s="117"/>
    </row>
    <row r="58" spans="2:18">
      <c r="B58" s="109"/>
      <c r="C58" s="109"/>
      <c r="D58" s="117"/>
      <c r="E58" s="117"/>
      <c r="F58" s="117"/>
      <c r="G58" s="117"/>
      <c r="H58" s="117"/>
      <c r="I58" s="117"/>
      <c r="J58" s="117"/>
      <c r="K58" s="117"/>
      <c r="L58" s="117"/>
      <c r="M58" s="117"/>
      <c r="N58" s="117"/>
      <c r="O58" s="117"/>
      <c r="P58" s="117"/>
      <c r="Q58" s="117"/>
      <c r="R58" s="117"/>
    </row>
    <row r="59" spans="2:18">
      <c r="B59" s="109"/>
      <c r="C59" s="109"/>
      <c r="D59" s="117"/>
      <c r="E59" s="117"/>
      <c r="F59" s="117"/>
      <c r="G59" s="117"/>
      <c r="H59" s="117"/>
      <c r="I59" s="117"/>
      <c r="J59" s="117"/>
      <c r="K59" s="117"/>
      <c r="L59" s="117"/>
      <c r="M59" s="117"/>
      <c r="N59" s="117"/>
      <c r="O59" s="117"/>
      <c r="P59" s="117"/>
      <c r="Q59" s="117"/>
      <c r="R59" s="117"/>
    </row>
    <row r="60" spans="2:18">
      <c r="B60" s="109"/>
      <c r="C60" s="109"/>
      <c r="D60" s="117"/>
      <c r="E60" s="117"/>
      <c r="F60" s="117"/>
      <c r="G60" s="117"/>
      <c r="H60" s="117"/>
      <c r="I60" s="117"/>
      <c r="J60" s="117"/>
      <c r="K60" s="117"/>
      <c r="L60" s="117"/>
      <c r="M60" s="117"/>
      <c r="N60" s="117"/>
      <c r="O60" s="117"/>
      <c r="P60" s="117"/>
      <c r="Q60" s="117"/>
      <c r="R60" s="117"/>
    </row>
    <row r="61" spans="2:18">
      <c r="B61" s="109"/>
      <c r="C61" s="109"/>
      <c r="D61" s="117"/>
      <c r="E61" s="117"/>
      <c r="F61" s="117"/>
      <c r="G61" s="117"/>
      <c r="H61" s="117"/>
      <c r="I61" s="117"/>
      <c r="J61" s="117"/>
      <c r="K61" s="117"/>
      <c r="L61" s="117"/>
      <c r="M61" s="117"/>
      <c r="N61" s="117"/>
      <c r="O61" s="117"/>
      <c r="P61" s="117"/>
      <c r="Q61" s="117"/>
      <c r="R61" s="117"/>
    </row>
    <row r="62" spans="2:18">
      <c r="B62" s="109"/>
      <c r="C62" s="109"/>
      <c r="D62" s="117"/>
      <c r="E62" s="117"/>
      <c r="F62" s="117"/>
      <c r="G62" s="117"/>
      <c r="H62" s="117"/>
      <c r="I62" s="117"/>
      <c r="J62" s="117"/>
      <c r="K62" s="117"/>
      <c r="L62" s="117"/>
      <c r="M62" s="117"/>
      <c r="N62" s="117"/>
      <c r="O62" s="117"/>
      <c r="P62" s="117"/>
      <c r="Q62" s="117"/>
      <c r="R62" s="117"/>
    </row>
    <row r="63" spans="2:18">
      <c r="B63" s="109"/>
      <c r="C63" s="109"/>
      <c r="D63" s="117"/>
      <c r="E63" s="117"/>
      <c r="F63" s="117"/>
      <c r="G63" s="117"/>
      <c r="H63" s="117"/>
      <c r="I63" s="117"/>
      <c r="J63" s="117"/>
      <c r="K63" s="117"/>
      <c r="L63" s="117"/>
      <c r="M63" s="117"/>
      <c r="N63" s="117"/>
      <c r="O63" s="117"/>
      <c r="P63" s="117"/>
      <c r="Q63" s="117"/>
      <c r="R63" s="117"/>
    </row>
    <row r="64" spans="2:18">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sheetData>
  <mergeCells count="7">
    <mergeCell ref="B56:R56"/>
    <mergeCell ref="B2:N2"/>
    <mergeCell ref="B3:R3"/>
    <mergeCell ref="B52:P52"/>
    <mergeCell ref="B53:Q53"/>
    <mergeCell ref="B54:R54"/>
    <mergeCell ref="B55:R55"/>
  </mergeCells>
  <conditionalFormatting sqref="B11:R12 C49:R49 B50:L50 B13:L13 B14:R29 B31:R48 B30:M30">
    <cfRule type="expression" dxfId="46" priority="6">
      <formula>MOD(ROW(),2)=0</formula>
    </cfRule>
  </conditionalFormatting>
  <conditionalFormatting sqref="B23">
    <cfRule type="expression" dxfId="45" priority="5">
      <formula>MOD(ROW(),2)=0</formula>
    </cfRule>
  </conditionalFormatting>
  <conditionalFormatting sqref="B49">
    <cfRule type="expression" dxfId="44" priority="4">
      <formula>MOD(ROW(),2)=0</formula>
    </cfRule>
  </conditionalFormatting>
  <conditionalFormatting sqref="M50:R50">
    <cfRule type="expression" dxfId="43" priority="3">
      <formula>MOD(ROW(),2)=0</formula>
    </cfRule>
  </conditionalFormatting>
  <conditionalFormatting sqref="M13:R13">
    <cfRule type="expression" dxfId="42" priority="2">
      <formula>MOD(ROW(),2)=0</formula>
    </cfRule>
  </conditionalFormatting>
  <conditionalFormatting sqref="N30:R30">
    <cfRule type="expression" dxfId="41" priority="1">
      <formula>MOD(ROW(),2)=0</formula>
    </cfRule>
  </conditionalFormatting>
  <pageMargins left="0.7" right="0.7" top="0.75" bottom="0.75" header="0.3" footer="0.3"/>
  <pageSetup scale="1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7B11C-4D37-4A01-8BE6-A7417E576A80}">
  <sheetPr>
    <tabColor rgb="FF92D050"/>
    <pageSetUpPr fitToPage="1"/>
  </sheetPr>
  <dimension ref="A1:AI76"/>
  <sheetViews>
    <sheetView showGridLines="0" zoomScaleNormal="100" workbookViewId="0">
      <pane xSplit="3" ySplit="4" topLeftCell="D50"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4.5" outlineLevelCol="1"/>
  <cols>
    <col min="1" max="1" width="6.7265625" style="82" customWidth="1"/>
    <col min="2" max="2" width="17.54296875" style="101" customWidth="1"/>
    <col min="3" max="3" width="20.54296875" style="101" hidden="1" customWidth="1" outlineLevel="1"/>
    <col min="4" max="4" width="8.81640625" style="102" customWidth="1" collapsed="1"/>
    <col min="5" max="18" width="8.81640625" style="102" customWidth="1"/>
    <col min="19" max="19" width="5" style="82" customWidth="1"/>
    <col min="20" max="20" width="0" style="82" hidden="1" customWidth="1"/>
    <col min="21" max="35" width="9.1796875" style="82"/>
    <col min="36" max="16384" width="9.1796875" style="101"/>
  </cols>
  <sheetData>
    <row r="1" spans="2:22">
      <c r="V1" s="166"/>
    </row>
    <row r="2" spans="2:22">
      <c r="B2" s="453" t="str">
        <f>"Table A14. Emerging Market and Middle-Income Economies: General Government Expenditure, "&amp;D4&amp;"–"&amp;RIGHT(R4,2)</f>
        <v>Table A14. Emerging Market and Middle-Income Economies: General Government Expenditure, 2012–26</v>
      </c>
      <c r="C2" s="453"/>
      <c r="D2" s="453"/>
      <c r="E2" s="453"/>
      <c r="F2" s="453"/>
      <c r="G2" s="453"/>
      <c r="H2" s="453"/>
      <c r="I2" s="453"/>
      <c r="J2" s="453"/>
      <c r="K2" s="453"/>
      <c r="L2" s="453"/>
      <c r="M2" s="453"/>
      <c r="N2" s="453"/>
      <c r="O2" s="453"/>
      <c r="P2" s="453"/>
      <c r="Q2" s="453"/>
      <c r="R2" s="453"/>
      <c r="T2" s="135" t="s">
        <v>440</v>
      </c>
      <c r="V2" s="165"/>
    </row>
    <row r="3" spans="2:22">
      <c r="B3" s="455" t="s">
        <v>152</v>
      </c>
      <c r="C3" s="456"/>
      <c r="D3" s="456"/>
      <c r="E3" s="456"/>
      <c r="F3" s="456"/>
      <c r="G3" s="456"/>
      <c r="H3" s="456"/>
      <c r="I3" s="456"/>
      <c r="J3" s="456"/>
      <c r="K3" s="456"/>
      <c r="L3" s="456"/>
      <c r="M3" s="456"/>
      <c r="N3" s="456"/>
      <c r="O3" s="456"/>
      <c r="P3" s="456"/>
      <c r="Q3" s="456"/>
      <c r="R3" s="456"/>
    </row>
    <row r="4" spans="2:22"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22" ht="14.15" customHeight="1">
      <c r="B5" s="111" t="s">
        <v>81</v>
      </c>
      <c r="C5" s="136" t="s">
        <v>150</v>
      </c>
      <c r="D5" s="113">
        <v>30.392540943826177</v>
      </c>
      <c r="E5" s="113">
        <v>30.606842185410954</v>
      </c>
      <c r="F5" s="113">
        <v>30.923156828962586</v>
      </c>
      <c r="G5" s="113">
        <v>31.538720025720849</v>
      </c>
      <c r="H5" s="113">
        <v>31.40274647810034</v>
      </c>
      <c r="I5" s="113">
        <v>30.779807960354752</v>
      </c>
      <c r="J5" s="113">
        <v>31.19648227815085</v>
      </c>
      <c r="K5" s="113">
        <v>31.723409393260756</v>
      </c>
      <c r="L5" s="113">
        <v>34.625500741913051</v>
      </c>
      <c r="M5" s="113">
        <v>32.150164305517315</v>
      </c>
      <c r="N5" s="113">
        <v>31.383677128514517</v>
      </c>
      <c r="O5" s="113">
        <v>30.801516672434467</v>
      </c>
      <c r="P5" s="113">
        <v>30.648371435001042</v>
      </c>
      <c r="Q5" s="113">
        <v>30.494384779197372</v>
      </c>
      <c r="R5" s="113">
        <v>30.421401728014622</v>
      </c>
    </row>
    <row r="6" spans="2:22" ht="14.15" customHeight="1">
      <c r="B6" s="2" t="s">
        <v>44</v>
      </c>
      <c r="C6" s="136" t="s">
        <v>441</v>
      </c>
      <c r="D6" s="113">
        <v>26.918164935310028</v>
      </c>
      <c r="E6" s="113">
        <v>27.1435996676427</v>
      </c>
      <c r="F6" s="113">
        <v>27.425868595498393</v>
      </c>
      <c r="G6" s="113">
        <v>29.465591984426311</v>
      </c>
      <c r="H6" s="113">
        <v>29.549568538418743</v>
      </c>
      <c r="I6" s="113">
        <v>29.172259080025892</v>
      </c>
      <c r="J6" s="113">
        <v>30.302388990187577</v>
      </c>
      <c r="K6" s="113">
        <v>31.251297709433988</v>
      </c>
      <c r="L6" s="113">
        <v>34.107215752498647</v>
      </c>
      <c r="M6" s="113">
        <v>31.783037079536236</v>
      </c>
      <c r="N6" s="113">
        <v>30.943780069510041</v>
      </c>
      <c r="O6" s="113">
        <v>30.308297984784449</v>
      </c>
      <c r="P6" s="113">
        <v>30.219499412355539</v>
      </c>
      <c r="Q6" s="113">
        <v>30.083531270066683</v>
      </c>
      <c r="R6" s="113">
        <v>30.062468397800981</v>
      </c>
    </row>
    <row r="7" spans="2:22" ht="14.15" customHeight="1">
      <c r="B7" s="2" t="s">
        <v>47</v>
      </c>
      <c r="C7" s="136" t="s">
        <v>442</v>
      </c>
      <c r="D7" s="113">
        <v>35.938096644343915</v>
      </c>
      <c r="E7" s="113">
        <v>35.988032774694645</v>
      </c>
      <c r="F7" s="113">
        <v>35.914572165133741</v>
      </c>
      <c r="G7" s="113">
        <v>36.119540780319873</v>
      </c>
      <c r="H7" s="113">
        <v>36.558825801433208</v>
      </c>
      <c r="I7" s="113">
        <v>35.550031512807372</v>
      </c>
      <c r="J7" s="113">
        <v>34.89214872013055</v>
      </c>
      <c r="K7" s="113">
        <v>35.840070151984143</v>
      </c>
      <c r="L7" s="113">
        <v>40.213459983767365</v>
      </c>
      <c r="M7" s="113">
        <v>37.980712175169131</v>
      </c>
      <c r="N7" s="113">
        <v>37.26737800010622</v>
      </c>
      <c r="O7" s="113">
        <v>36.867322805052645</v>
      </c>
      <c r="P7" s="113">
        <v>36.767029005060166</v>
      </c>
      <c r="Q7" s="113">
        <v>36.687922695246336</v>
      </c>
      <c r="R7" s="113">
        <v>36.610435387465621</v>
      </c>
    </row>
    <row r="8" spans="2:22" ht="14.15" customHeight="1">
      <c r="B8" s="2" t="s">
        <v>50</v>
      </c>
      <c r="C8" s="136" t="s">
        <v>443</v>
      </c>
      <c r="D8" s="113">
        <v>32.921997124413693</v>
      </c>
      <c r="E8" s="113">
        <v>32.901574065190623</v>
      </c>
      <c r="F8" s="113">
        <v>33.879952342333823</v>
      </c>
      <c r="G8" s="113">
        <v>32.909052115454969</v>
      </c>
      <c r="H8" s="113">
        <v>32.782000612019132</v>
      </c>
      <c r="I8" s="113">
        <v>32.594605471181495</v>
      </c>
      <c r="J8" s="113">
        <v>32.131672237158661</v>
      </c>
      <c r="K8" s="113">
        <v>31.252561285473192</v>
      </c>
      <c r="L8" s="113">
        <v>34.673572657637379</v>
      </c>
      <c r="M8" s="113">
        <v>32.326866855231358</v>
      </c>
      <c r="N8" s="113">
        <v>31.364109428165229</v>
      </c>
      <c r="O8" s="113">
        <v>30.679316139701001</v>
      </c>
      <c r="P8" s="113">
        <v>30.181796309289833</v>
      </c>
      <c r="Q8" s="113">
        <v>29.902095135962771</v>
      </c>
      <c r="R8" s="113">
        <v>29.703573656827679</v>
      </c>
    </row>
    <row r="9" spans="2:22" ht="14.15" customHeight="1">
      <c r="B9" s="2" t="s">
        <v>379</v>
      </c>
      <c r="C9" s="136" t="s">
        <v>548</v>
      </c>
      <c r="D9" s="113">
        <v>32.206256293350236</v>
      </c>
      <c r="E9" s="113">
        <v>33.787176557986093</v>
      </c>
      <c r="F9" s="113">
        <v>35.517531677840729</v>
      </c>
      <c r="G9" s="113">
        <v>36.275076095722618</v>
      </c>
      <c r="H9" s="113">
        <v>34.993007732230659</v>
      </c>
      <c r="I9" s="113">
        <v>32.238034845309343</v>
      </c>
      <c r="J9" s="113">
        <v>32.034885185680899</v>
      </c>
      <c r="K9" s="113">
        <v>31.602036472503194</v>
      </c>
      <c r="L9" s="113">
        <v>32.41612349392485</v>
      </c>
      <c r="M9" s="113">
        <v>28.670430883871887</v>
      </c>
      <c r="N9" s="113">
        <v>28.520832790813074</v>
      </c>
      <c r="O9" s="113">
        <v>28.218790531518586</v>
      </c>
      <c r="P9" s="113">
        <v>28.0303552880784</v>
      </c>
      <c r="Q9" s="113">
        <v>27.814751620240894</v>
      </c>
      <c r="R9" s="113">
        <v>27.540119835991607</v>
      </c>
    </row>
    <row r="10" spans="2:22" ht="14.15" customHeight="1">
      <c r="B10" s="138" t="s">
        <v>119</v>
      </c>
      <c r="C10" s="136" t="s">
        <v>155</v>
      </c>
      <c r="D10" s="113">
        <v>30.155695868663678</v>
      </c>
      <c r="E10" s="113">
        <v>30.387047987958031</v>
      </c>
      <c r="F10" s="113">
        <v>30.694701964280561</v>
      </c>
      <c r="G10" s="113">
        <v>31.79589704132956</v>
      </c>
      <c r="H10" s="113">
        <v>31.999529324778621</v>
      </c>
      <c r="I10" s="113">
        <v>31.225798044873834</v>
      </c>
      <c r="J10" s="113">
        <v>31.768921738519879</v>
      </c>
      <c r="K10" s="113">
        <v>32.477882843524633</v>
      </c>
      <c r="L10" s="113">
        <v>35.494932133736768</v>
      </c>
      <c r="M10" s="113">
        <v>32.658357696956685</v>
      </c>
      <c r="N10" s="113">
        <v>31.975052732214859</v>
      </c>
      <c r="O10" s="113">
        <v>31.331426379844029</v>
      </c>
      <c r="P10" s="113">
        <v>31.181742768746922</v>
      </c>
      <c r="Q10" s="113">
        <v>31.036817212938654</v>
      </c>
      <c r="R10" s="113">
        <v>30.983397751302256</v>
      </c>
    </row>
    <row r="11" spans="2:22" ht="15" customHeight="1">
      <c r="B11" s="109" t="s">
        <v>38</v>
      </c>
      <c r="C11" s="109" t="s">
        <v>38</v>
      </c>
      <c r="D11" s="110">
        <v>43.543165778304214</v>
      </c>
      <c r="E11" s="110">
        <v>36.185530907802182</v>
      </c>
      <c r="F11" s="110">
        <v>40.605557038877215</v>
      </c>
      <c r="G11" s="110">
        <v>45.81149313760816</v>
      </c>
      <c r="H11" s="110">
        <v>41.665205028947277</v>
      </c>
      <c r="I11" s="110">
        <v>38.581017365783367</v>
      </c>
      <c r="J11" s="110">
        <v>37.805381301858468</v>
      </c>
      <c r="K11" s="110">
        <v>37.895199306843935</v>
      </c>
      <c r="L11" s="110">
        <v>37.781085187526585</v>
      </c>
      <c r="M11" s="110">
        <v>36.207913656201633</v>
      </c>
      <c r="N11" s="110">
        <v>34.319725723933416</v>
      </c>
      <c r="O11" s="110">
        <v>33.767518321454965</v>
      </c>
      <c r="P11" s="110">
        <v>33.012089842061478</v>
      </c>
      <c r="Q11" s="110">
        <v>32.750924939001095</v>
      </c>
      <c r="R11" s="110">
        <v>32.547098307638876</v>
      </c>
    </row>
    <row r="12" spans="2:22" ht="13.5" customHeight="1">
      <c r="B12" s="109" t="s">
        <v>117</v>
      </c>
      <c r="C12" s="109" t="s">
        <v>117</v>
      </c>
      <c r="D12" s="110">
        <v>37.208872614785591</v>
      </c>
      <c r="E12" s="110">
        <v>37.049582109175184</v>
      </c>
      <c r="F12" s="110">
        <v>36.456764640931254</v>
      </c>
      <c r="G12" s="110">
        <v>27.051104934529612</v>
      </c>
      <c r="H12" s="110">
        <v>22.04314336387322</v>
      </c>
      <c r="I12" s="110">
        <v>24.102782894794753</v>
      </c>
      <c r="J12" s="110">
        <v>20.578760950477783</v>
      </c>
      <c r="K12" s="110">
        <v>20.402983885059179</v>
      </c>
      <c r="L12" s="110">
        <v>22.783399062838857</v>
      </c>
      <c r="M12" s="110">
        <v>19.669178495861495</v>
      </c>
      <c r="N12" s="110">
        <v>19.605493607861614</v>
      </c>
      <c r="O12" s="110">
        <v>18.69220683130191</v>
      </c>
      <c r="P12" s="110">
        <v>17.925980565955136</v>
      </c>
      <c r="Q12" s="110">
        <v>17.338991007572648</v>
      </c>
      <c r="R12" s="110">
        <v>16.782682642016713</v>
      </c>
    </row>
    <row r="13" spans="2:22" ht="13.5" customHeight="1">
      <c r="B13" s="109" t="s">
        <v>61</v>
      </c>
      <c r="C13" s="109" t="s">
        <v>61</v>
      </c>
      <c r="D13" s="110">
        <v>36.821423141061018</v>
      </c>
      <c r="E13" s="110">
        <v>37.602933454980722</v>
      </c>
      <c r="F13" s="110">
        <v>38.852931499041098</v>
      </c>
      <c r="G13" s="110">
        <v>41.366330050238219</v>
      </c>
      <c r="H13" s="110">
        <v>41.522020677075233</v>
      </c>
      <c r="I13" s="110">
        <v>41.121454021199391</v>
      </c>
      <c r="J13" s="110">
        <v>38.949208238161255</v>
      </c>
      <c r="K13" s="110">
        <v>37.702664888890467</v>
      </c>
      <c r="L13" s="110">
        <v>42.091916459480579</v>
      </c>
      <c r="M13" s="110" t="s">
        <v>41</v>
      </c>
      <c r="N13" s="110" t="s">
        <v>41</v>
      </c>
      <c r="O13" s="304" t="s">
        <v>41</v>
      </c>
      <c r="P13" s="304" t="s">
        <v>41</v>
      </c>
      <c r="Q13" s="304" t="s">
        <v>41</v>
      </c>
      <c r="R13" s="304" t="s">
        <v>41</v>
      </c>
    </row>
    <row r="14" spans="2:22" ht="13.5" customHeight="1">
      <c r="B14" s="109" t="s">
        <v>118</v>
      </c>
      <c r="C14" s="109" t="s">
        <v>118</v>
      </c>
      <c r="D14" s="110">
        <v>38.892562702835761</v>
      </c>
      <c r="E14" s="110">
        <v>40.813039683683257</v>
      </c>
      <c r="F14" s="110">
        <v>38.836448651818266</v>
      </c>
      <c r="G14" s="110">
        <v>41.770113584404747</v>
      </c>
      <c r="H14" s="110">
        <v>40.683216743403406</v>
      </c>
      <c r="I14" s="110">
        <v>39.042088573769576</v>
      </c>
      <c r="J14" s="110">
        <v>37.844622330449468</v>
      </c>
      <c r="K14" s="110">
        <v>37.353474516408639</v>
      </c>
      <c r="L14" s="110">
        <v>38.747776008542033</v>
      </c>
      <c r="M14" s="110">
        <v>38.528812309947391</v>
      </c>
      <c r="N14" s="110">
        <v>36.668924099020131</v>
      </c>
      <c r="O14" s="110">
        <v>34.520032786592147</v>
      </c>
      <c r="P14" s="110">
        <v>34.258243750059336</v>
      </c>
      <c r="Q14" s="110">
        <v>34.455453127615435</v>
      </c>
      <c r="R14" s="110">
        <v>34.583078660741904</v>
      </c>
    </row>
    <row r="15" spans="2:22" ht="13.5" customHeight="1">
      <c r="B15" s="109" t="s">
        <v>51</v>
      </c>
      <c r="C15" s="109" t="s">
        <v>51</v>
      </c>
      <c r="D15" s="110">
        <v>37.227748413605369</v>
      </c>
      <c r="E15" s="110">
        <v>37.446006098294163</v>
      </c>
      <c r="F15" s="110">
        <v>38.516842699502313</v>
      </c>
      <c r="G15" s="110">
        <v>38.48202715370924</v>
      </c>
      <c r="H15" s="110">
        <v>39.639027915159026</v>
      </c>
      <c r="I15" s="110">
        <v>38.294535469300641</v>
      </c>
      <c r="J15" s="110">
        <v>37.703588427213845</v>
      </c>
      <c r="K15" s="110">
        <v>37.306695348410017</v>
      </c>
      <c r="L15" s="110">
        <v>42.729845048774294</v>
      </c>
      <c r="M15" s="110">
        <v>36.335159607908352</v>
      </c>
      <c r="N15" s="110">
        <v>36.967796572774489</v>
      </c>
      <c r="O15" s="110">
        <v>35.907460707074094</v>
      </c>
      <c r="P15" s="110">
        <v>35.004937024441524</v>
      </c>
      <c r="Q15" s="110">
        <v>34.376813378898277</v>
      </c>
      <c r="R15" s="110">
        <v>33.867587750814351</v>
      </c>
    </row>
    <row r="16" spans="2:22" ht="13.5" customHeight="1">
      <c r="B16" s="109" t="s">
        <v>312</v>
      </c>
      <c r="C16" s="109" t="s">
        <v>312</v>
      </c>
      <c r="D16" s="110">
        <v>32.678596431795107</v>
      </c>
      <c r="E16" s="110">
        <v>35.599208707737986</v>
      </c>
      <c r="F16" s="110">
        <v>37.19660955072009</v>
      </c>
      <c r="G16" s="110">
        <v>37.416843475589182</v>
      </c>
      <c r="H16" s="110">
        <v>32.799957202304746</v>
      </c>
      <c r="I16" s="110">
        <v>32.134221982115129</v>
      </c>
      <c r="J16" s="110">
        <v>34.380400789771649</v>
      </c>
      <c r="K16" s="110">
        <v>36.039425457900307</v>
      </c>
      <c r="L16" s="110">
        <v>38.412497113568108</v>
      </c>
      <c r="M16" s="110">
        <v>40.4240672258288</v>
      </c>
      <c r="N16" s="110">
        <v>37.36555303872197</v>
      </c>
      <c r="O16" s="110">
        <v>35.946827570794618</v>
      </c>
      <c r="P16" s="110">
        <v>35.922660522356722</v>
      </c>
      <c r="Q16" s="110">
        <v>36.156617378997865</v>
      </c>
      <c r="R16" s="110">
        <v>36.199969148510199</v>
      </c>
    </row>
    <row r="17" spans="2:18" ht="13.5" customHeight="1">
      <c r="B17" s="109" t="s">
        <v>62</v>
      </c>
      <c r="C17" s="109" t="s">
        <v>62</v>
      </c>
      <c r="D17" s="110">
        <v>23.101837714213467</v>
      </c>
      <c r="E17" s="110">
        <v>23.01944250613802</v>
      </c>
      <c r="F17" s="110">
        <v>23.753823288818875</v>
      </c>
      <c r="G17" s="110">
        <v>24.886817120362462</v>
      </c>
      <c r="H17" s="110">
        <v>25.2626018588068</v>
      </c>
      <c r="I17" s="110">
        <v>25.440013246045446</v>
      </c>
      <c r="J17" s="110">
        <v>25.437202182240714</v>
      </c>
      <c r="K17" s="110">
        <v>26.374152081769147</v>
      </c>
      <c r="L17" s="110">
        <v>29.234667420044776</v>
      </c>
      <c r="M17" s="110">
        <v>33.30402317196129</v>
      </c>
      <c r="N17" s="110">
        <v>25.655071133231193</v>
      </c>
      <c r="O17" s="110">
        <v>25.56427856283031</v>
      </c>
      <c r="P17" s="110">
        <v>25.619451888695476</v>
      </c>
      <c r="Q17" s="110">
        <v>24.943216501661698</v>
      </c>
      <c r="R17" s="110">
        <v>24.900344250603119</v>
      </c>
    </row>
    <row r="18" spans="2:18" ht="13.5" customHeight="1">
      <c r="B18" s="109" t="s">
        <v>45</v>
      </c>
      <c r="C18" s="109" t="s">
        <v>45</v>
      </c>
      <c r="D18" s="110">
        <v>28.158728752168301</v>
      </c>
      <c r="E18" s="110">
        <v>28.564438045946801</v>
      </c>
      <c r="F18" s="110">
        <v>28.993151536056128</v>
      </c>
      <c r="G18" s="110">
        <v>31.605424277923554</v>
      </c>
      <c r="H18" s="110">
        <v>31.918131557734181</v>
      </c>
      <c r="I18" s="110">
        <v>31.646808763441896</v>
      </c>
      <c r="J18" s="110">
        <v>32.927041607137923</v>
      </c>
      <c r="K18" s="110">
        <v>34.116540408530341</v>
      </c>
      <c r="L18" s="110">
        <v>36.524778914777286</v>
      </c>
      <c r="M18" s="110">
        <v>33.335173498061451</v>
      </c>
      <c r="N18" s="110">
        <v>32.709819076406689</v>
      </c>
      <c r="O18" s="110">
        <v>32.13625860946253</v>
      </c>
      <c r="P18" s="110">
        <v>32.064936735571756</v>
      </c>
      <c r="Q18" s="110">
        <v>31.89839462054746</v>
      </c>
      <c r="R18" s="110">
        <v>31.898394620547421</v>
      </c>
    </row>
    <row r="19" spans="2:18" ht="13.5" customHeight="1">
      <c r="B19" s="109" t="s">
        <v>63</v>
      </c>
      <c r="C19" s="109" t="s">
        <v>63</v>
      </c>
      <c r="D19" s="110">
        <v>29.092597341547499</v>
      </c>
      <c r="E19" s="110">
        <v>29.998403880549425</v>
      </c>
      <c r="F19" s="110">
        <v>31.261203883385434</v>
      </c>
      <c r="G19" s="110">
        <v>31.277311681690534</v>
      </c>
      <c r="H19" s="110">
        <v>29.993657573632699</v>
      </c>
      <c r="I19" s="110">
        <v>29.32045885586373</v>
      </c>
      <c r="J19" s="110">
        <v>34.657894335931793</v>
      </c>
      <c r="K19" s="110">
        <v>32.846296257438425</v>
      </c>
      <c r="L19" s="110">
        <v>33.452331433307343</v>
      </c>
      <c r="M19" s="110">
        <v>35.734644104881092</v>
      </c>
      <c r="N19" s="110">
        <v>35.397135638375211</v>
      </c>
      <c r="O19" s="110">
        <v>34.044283677498925</v>
      </c>
      <c r="P19" s="110">
        <v>32.514667968985748</v>
      </c>
      <c r="Q19" s="110">
        <v>31.991001804011542</v>
      </c>
      <c r="R19" s="110">
        <v>31.255500444033114</v>
      </c>
    </row>
    <row r="20" spans="2:18" ht="13.5" customHeight="1">
      <c r="B20" s="109" t="s">
        <v>64</v>
      </c>
      <c r="C20" s="109" t="s">
        <v>64</v>
      </c>
      <c r="D20" s="110">
        <v>48.24745102185701</v>
      </c>
      <c r="E20" s="110">
        <v>48.139155212973925</v>
      </c>
      <c r="F20" s="110">
        <v>48.737402852184417</v>
      </c>
      <c r="G20" s="110">
        <v>48.638852741843365</v>
      </c>
      <c r="H20" s="110">
        <v>47.418842308776505</v>
      </c>
      <c r="I20" s="110">
        <v>45.292801924348502</v>
      </c>
      <c r="J20" s="110">
        <v>46.082548595776039</v>
      </c>
      <c r="K20" s="110">
        <v>47.160642650136452</v>
      </c>
      <c r="L20" s="110">
        <v>55.437154792794928</v>
      </c>
      <c r="M20" s="110">
        <v>55.233663037486338</v>
      </c>
      <c r="N20" s="110">
        <v>54.998040906117218</v>
      </c>
      <c r="O20" s="110">
        <v>53.738463736579419</v>
      </c>
      <c r="P20" s="110">
        <v>51.364231825323415</v>
      </c>
      <c r="Q20" s="110">
        <v>49.083466285216339</v>
      </c>
      <c r="R20" s="110">
        <v>48.260061106320343</v>
      </c>
    </row>
    <row r="21" spans="2:18" ht="13.5" customHeight="1">
      <c r="B21" s="109" t="s">
        <v>65</v>
      </c>
      <c r="C21" s="109" t="s">
        <v>65</v>
      </c>
      <c r="D21" s="110">
        <v>20.117630512488105</v>
      </c>
      <c r="E21" s="110">
        <v>17.690782235619061</v>
      </c>
      <c r="F21" s="110">
        <v>16.999842588638362</v>
      </c>
      <c r="G21" s="110">
        <v>16.681155155903177</v>
      </c>
      <c r="H21" s="110">
        <v>16.974438186939981</v>
      </c>
      <c r="I21" s="110">
        <v>17.064118584749295</v>
      </c>
      <c r="J21" s="110">
        <v>16.351643295100509</v>
      </c>
      <c r="K21" s="110">
        <v>16.591216557272009</v>
      </c>
      <c r="L21" s="110">
        <v>22.09175591933149</v>
      </c>
      <c r="M21" s="110">
        <v>19.029803962735301</v>
      </c>
      <c r="N21" s="110">
        <v>16.938731438233518</v>
      </c>
      <c r="O21" s="110">
        <v>16.693898392178401</v>
      </c>
      <c r="P21" s="110">
        <v>16.749019064657528</v>
      </c>
      <c r="Q21" s="110">
        <v>16.710910630661672</v>
      </c>
      <c r="R21" s="110">
        <v>16.73230663729499</v>
      </c>
    </row>
    <row r="22" spans="2:18" ht="16.149999999999999" customHeight="1">
      <c r="B22" s="109" t="s">
        <v>1240</v>
      </c>
      <c r="C22" s="109" t="s">
        <v>66</v>
      </c>
      <c r="D22" s="110">
        <v>40.254510731409191</v>
      </c>
      <c r="E22" s="110">
        <v>43.737434447313113</v>
      </c>
      <c r="F22" s="110">
        <v>43.593658223257265</v>
      </c>
      <c r="G22" s="110">
        <v>39.679283961596241</v>
      </c>
      <c r="H22" s="110">
        <v>38.564505966231508</v>
      </c>
      <c r="I22" s="110">
        <v>36.511007956239531</v>
      </c>
      <c r="J22" s="110">
        <v>37.65261696317458</v>
      </c>
      <c r="K22" s="110">
        <v>36.402213462105848</v>
      </c>
      <c r="L22" s="110">
        <v>35.904381298983054</v>
      </c>
      <c r="M22" s="110">
        <v>35.518274639820149</v>
      </c>
      <c r="N22" s="110">
        <v>33.769669288592858</v>
      </c>
      <c r="O22" s="110">
        <v>32.564010574923792</v>
      </c>
      <c r="P22" s="110">
        <v>31.841257425057197</v>
      </c>
      <c r="Q22" s="110">
        <v>31.4358870225856</v>
      </c>
      <c r="R22" s="110">
        <v>31.463158617772191</v>
      </c>
    </row>
    <row r="23" spans="2:18" ht="15.65" customHeight="1">
      <c r="B23" s="109" t="s">
        <v>1241</v>
      </c>
      <c r="C23" s="109" t="s">
        <v>144</v>
      </c>
      <c r="D23" s="110">
        <v>30.836396369499013</v>
      </c>
      <c r="E23" s="110">
        <v>34.620474091593209</v>
      </c>
      <c r="F23" s="110">
        <v>35.673668395279769</v>
      </c>
      <c r="G23" s="110">
        <v>32.964368537191049</v>
      </c>
      <c r="H23" s="110">
        <v>32.734110873256071</v>
      </c>
      <c r="I23" s="110">
        <v>32.189766570605187</v>
      </c>
      <c r="J23" s="110">
        <v>30.107085230089691</v>
      </c>
      <c r="K23" s="110">
        <v>28.28181356983146</v>
      </c>
      <c r="L23" s="110">
        <v>27.059205819426612</v>
      </c>
      <c r="M23" s="110">
        <v>27.22805506656179</v>
      </c>
      <c r="N23" s="110">
        <v>27.351149276163223</v>
      </c>
      <c r="O23" s="110">
        <v>26.735974533385132</v>
      </c>
      <c r="P23" s="110">
        <v>26.516805751589267</v>
      </c>
      <c r="Q23" s="110">
        <v>26.460974184925284</v>
      </c>
      <c r="R23" s="110">
        <v>26.032202275303977</v>
      </c>
    </row>
    <row r="24" spans="2:18" ht="13.5" customHeight="1">
      <c r="B24" s="109" t="s">
        <v>68</v>
      </c>
      <c r="C24" s="109" t="s">
        <v>68</v>
      </c>
      <c r="D24" s="110">
        <v>49.245351978553522</v>
      </c>
      <c r="E24" s="110">
        <v>50.162647750547031</v>
      </c>
      <c r="F24" s="110">
        <v>50.141395531186106</v>
      </c>
      <c r="G24" s="110">
        <v>50.419932916681375</v>
      </c>
      <c r="H24" s="110">
        <v>46.847978423145804</v>
      </c>
      <c r="I24" s="110">
        <v>46.496690616943255</v>
      </c>
      <c r="J24" s="110">
        <v>45.886355296806926</v>
      </c>
      <c r="K24" s="110">
        <v>45.713270089848137</v>
      </c>
      <c r="L24" s="110">
        <v>51.618398161589241</v>
      </c>
      <c r="M24" s="110">
        <v>49.058863461997888</v>
      </c>
      <c r="N24" s="110">
        <v>47.26896242110287</v>
      </c>
      <c r="O24" s="110">
        <v>45.782191221937616</v>
      </c>
      <c r="P24" s="110">
        <v>45.516794358428385</v>
      </c>
      <c r="Q24" s="110">
        <v>44.957614513275523</v>
      </c>
      <c r="R24" s="110">
        <v>44.308787785781348</v>
      </c>
    </row>
    <row r="25" spans="2:18" ht="13.5" customHeight="1">
      <c r="B25" s="109" t="s">
        <v>46</v>
      </c>
      <c r="C25" s="109" t="s">
        <v>46</v>
      </c>
      <c r="D25" s="110">
        <v>27.363855024280948</v>
      </c>
      <c r="E25" s="110">
        <v>26.599948101752613</v>
      </c>
      <c r="F25" s="110">
        <v>26.220442077132105</v>
      </c>
      <c r="G25" s="110">
        <v>27.058974489303196</v>
      </c>
      <c r="H25" s="110">
        <v>27.232843544592626</v>
      </c>
      <c r="I25" s="110">
        <v>26.231662594119147</v>
      </c>
      <c r="J25" s="110">
        <v>26.345382262239664</v>
      </c>
      <c r="K25" s="110">
        <v>27.050681210805561</v>
      </c>
      <c r="L25" s="110">
        <v>31.072874664165965</v>
      </c>
      <c r="M25" s="110">
        <v>30.43808810519068</v>
      </c>
      <c r="N25" s="110">
        <v>29.156895873560646</v>
      </c>
      <c r="O25" s="110">
        <v>28.431572810509998</v>
      </c>
      <c r="P25" s="110">
        <v>28.161368160718808</v>
      </c>
      <c r="Q25" s="110">
        <v>28.068428891522935</v>
      </c>
      <c r="R25" s="110">
        <v>27.940143412222639</v>
      </c>
    </row>
    <row r="26" spans="2:18" ht="13.5" customHeight="1">
      <c r="B26" s="109" t="s">
        <v>69</v>
      </c>
      <c r="C26" s="109" t="s">
        <v>69</v>
      </c>
      <c r="D26" s="110">
        <v>18.835804386345306</v>
      </c>
      <c r="E26" s="110">
        <v>19.081188670233313</v>
      </c>
      <c r="F26" s="110">
        <v>18.606245202498691</v>
      </c>
      <c r="G26" s="110">
        <v>17.478161635121882</v>
      </c>
      <c r="H26" s="110">
        <v>16.823774479157404</v>
      </c>
      <c r="I26" s="110">
        <v>16.562377521631642</v>
      </c>
      <c r="J26" s="110">
        <v>16.630912265090753</v>
      </c>
      <c r="K26" s="110">
        <v>16.382865563672198</v>
      </c>
      <c r="L26" s="110">
        <v>18.23179212539597</v>
      </c>
      <c r="M26" s="110">
        <v>18.503110117845047</v>
      </c>
      <c r="N26" s="110">
        <v>16.874306271558286</v>
      </c>
      <c r="O26" s="110">
        <v>15.12427816770893</v>
      </c>
      <c r="P26" s="110">
        <v>15.157842378497255</v>
      </c>
      <c r="Q26" s="110">
        <v>15.305649154486831</v>
      </c>
      <c r="R26" s="110">
        <v>15.293210770473348</v>
      </c>
    </row>
    <row r="27" spans="2:18" ht="13.5" customHeight="1">
      <c r="B27" s="109" t="s">
        <v>97</v>
      </c>
      <c r="C27" s="109" t="s">
        <v>97</v>
      </c>
      <c r="D27" s="110">
        <v>14.155322950834876</v>
      </c>
      <c r="E27" s="110">
        <v>14.245440701350521</v>
      </c>
      <c r="F27" s="110">
        <v>15.065049398239442</v>
      </c>
      <c r="G27" s="110">
        <v>17.308760316764779</v>
      </c>
      <c r="H27" s="110">
        <v>18.667130855360561</v>
      </c>
      <c r="I27" s="110">
        <v>18.704964994158992</v>
      </c>
      <c r="J27" s="110">
        <v>17.241714995836968</v>
      </c>
      <c r="K27" s="110">
        <v>15.524788437891281</v>
      </c>
      <c r="L27" s="110">
        <v>14.63126104630337</v>
      </c>
      <c r="M27" s="110">
        <v>15.620084017469916</v>
      </c>
      <c r="N27" s="110">
        <v>16.664748210053492</v>
      </c>
      <c r="O27" s="110">
        <v>17.567406869630638</v>
      </c>
      <c r="P27" s="110">
        <v>18.425862896593632</v>
      </c>
      <c r="Q27" s="110">
        <v>19.181031126649415</v>
      </c>
      <c r="R27" s="110">
        <v>20.062092946046988</v>
      </c>
    </row>
    <row r="28" spans="2:18" ht="13.5" customHeight="1">
      <c r="B28" s="109" t="s">
        <v>36</v>
      </c>
      <c r="C28" s="109" t="s">
        <v>36</v>
      </c>
      <c r="D28" s="110">
        <v>21.912019470497132</v>
      </c>
      <c r="E28" s="110">
        <v>19.808636720208352</v>
      </c>
      <c r="F28" s="110">
        <v>21.260234219758452</v>
      </c>
      <c r="G28" s="110">
        <v>22.870300089575345</v>
      </c>
      <c r="H28" s="110">
        <v>21.511669993875604</v>
      </c>
      <c r="I28" s="110">
        <v>24.087917439229876</v>
      </c>
      <c r="J28" s="110">
        <v>18.846626700901528</v>
      </c>
      <c r="K28" s="110">
        <v>20.24848454866758</v>
      </c>
      <c r="L28" s="110">
        <v>24.523410311230379</v>
      </c>
      <c r="M28" s="110">
        <v>21.322245648789607</v>
      </c>
      <c r="N28" s="110">
        <v>20.353102892033217</v>
      </c>
      <c r="O28" s="110">
        <v>19.87975945286427</v>
      </c>
      <c r="P28" s="110">
        <v>19.824785142329436</v>
      </c>
      <c r="Q28" s="110">
        <v>19.802373857900303</v>
      </c>
      <c r="R28" s="110">
        <v>19.91888249124424</v>
      </c>
    </row>
    <row r="29" spans="2:18" ht="13.5" customHeight="1">
      <c r="B29" s="109" t="s">
        <v>35</v>
      </c>
      <c r="C29" s="109" t="s">
        <v>35</v>
      </c>
      <c r="D29" s="110">
        <v>38.814579062277978</v>
      </c>
      <c r="E29" s="110">
        <v>38.145992760531456</v>
      </c>
      <c r="F29" s="110">
        <v>44.281493530495581</v>
      </c>
      <c r="G29" s="110">
        <v>54.405535502271029</v>
      </c>
      <c r="H29" s="110">
        <v>53.757663387502021</v>
      </c>
      <c r="I29" s="110">
        <v>51.384841141665092</v>
      </c>
      <c r="J29" s="110">
        <v>50.276218555659213</v>
      </c>
      <c r="K29" s="110">
        <v>52.29188897288131</v>
      </c>
      <c r="L29" s="110">
        <v>67.098588587928219</v>
      </c>
      <c r="M29" s="110">
        <v>56.441320892928623</v>
      </c>
      <c r="N29" s="110">
        <v>55.203994232366959</v>
      </c>
      <c r="O29" s="110">
        <v>55.293794108245528</v>
      </c>
      <c r="P29" s="110">
        <v>54.983004021362035</v>
      </c>
      <c r="Q29" s="110">
        <v>54.369030951981486</v>
      </c>
      <c r="R29" s="110">
        <v>52.939136028216126</v>
      </c>
    </row>
    <row r="30" spans="2:18" ht="13.5" customHeight="1">
      <c r="B30" s="109" t="s">
        <v>348</v>
      </c>
      <c r="C30" s="109" t="s">
        <v>348</v>
      </c>
      <c r="D30" s="110">
        <v>30.215950317543538</v>
      </c>
      <c r="E30" s="110">
        <v>28.89660496051134</v>
      </c>
      <c r="F30" s="110">
        <v>28.810689375835501</v>
      </c>
      <c r="G30" s="110">
        <v>26.586325092084689</v>
      </c>
      <c r="H30" s="110">
        <v>28.150615084743574</v>
      </c>
      <c r="I30" s="110">
        <v>30.401209150733326</v>
      </c>
      <c r="J30" s="110">
        <v>32.105990711516995</v>
      </c>
      <c r="K30" s="110">
        <v>30.947805192231471</v>
      </c>
      <c r="L30" s="110">
        <v>19.238420652523452</v>
      </c>
      <c r="M30" s="110">
        <v>23</v>
      </c>
      <c r="N30" s="305" t="s">
        <v>41</v>
      </c>
      <c r="O30" s="305" t="s">
        <v>41</v>
      </c>
      <c r="P30" s="305" t="s">
        <v>41</v>
      </c>
      <c r="Q30" s="305" t="s">
        <v>41</v>
      </c>
      <c r="R30" s="305" t="s">
        <v>41</v>
      </c>
    </row>
    <row r="31" spans="2:18" ht="13.5" customHeight="1">
      <c r="B31" s="109" t="s">
        <v>70</v>
      </c>
      <c r="C31" s="109" t="s">
        <v>70</v>
      </c>
      <c r="D31" s="110">
        <v>28.505430516458574</v>
      </c>
      <c r="E31" s="110">
        <v>27.78010347648064</v>
      </c>
      <c r="F31" s="110">
        <v>25.956967002055858</v>
      </c>
      <c r="G31" s="110">
        <v>24.708184302593672</v>
      </c>
      <c r="H31" s="110">
        <v>22.697656491546347</v>
      </c>
      <c r="I31" s="110">
        <v>21.933511219369535</v>
      </c>
      <c r="J31" s="110">
        <v>22.799943076697797</v>
      </c>
      <c r="K31" s="110">
        <v>23.502743043401285</v>
      </c>
      <c r="L31" s="110">
        <v>25.364659253995995</v>
      </c>
      <c r="M31" s="110">
        <v>23</v>
      </c>
      <c r="N31" s="110">
        <v>23.689476491093377</v>
      </c>
      <c r="O31" s="110">
        <v>23.346380763627572</v>
      </c>
      <c r="P31" s="110">
        <v>23.249740566059195</v>
      </c>
      <c r="Q31" s="110">
        <v>23.148554674113971</v>
      </c>
      <c r="R31" s="110">
        <v>23.12250953289551</v>
      </c>
    </row>
    <row r="32" spans="2:18" ht="13.5" customHeight="1">
      <c r="B32" s="109" t="s">
        <v>52</v>
      </c>
      <c r="C32" s="109" t="s">
        <v>52</v>
      </c>
      <c r="D32" s="110">
        <v>28.213908763952865</v>
      </c>
      <c r="E32" s="110">
        <v>27.777408555910132</v>
      </c>
      <c r="F32" s="110">
        <v>27.956449401224148</v>
      </c>
      <c r="G32" s="110">
        <v>27.496151171194811</v>
      </c>
      <c r="H32" s="110">
        <v>27.352272309411045</v>
      </c>
      <c r="I32" s="110">
        <v>25.704871881133379</v>
      </c>
      <c r="J32" s="110">
        <v>25.662093106233137</v>
      </c>
      <c r="K32" s="110">
        <v>25.953073397424436</v>
      </c>
      <c r="L32" s="110">
        <v>29.002615929702653</v>
      </c>
      <c r="M32" s="110">
        <v>28.290143698627034</v>
      </c>
      <c r="N32" s="110">
        <v>26.752570038924755</v>
      </c>
      <c r="O32" s="110">
        <v>26.160807370970819</v>
      </c>
      <c r="P32" s="110">
        <v>25.890483385746837</v>
      </c>
      <c r="Q32" s="110">
        <v>25.857464745835738</v>
      </c>
      <c r="R32" s="110">
        <v>25.903408142080771</v>
      </c>
    </row>
    <row r="33" spans="2:28" ht="13.5" customHeight="1">
      <c r="B33" s="109" t="s">
        <v>71</v>
      </c>
      <c r="C33" s="109" t="s">
        <v>71</v>
      </c>
      <c r="D33" s="110">
        <v>35.216190303120364</v>
      </c>
      <c r="E33" s="110">
        <v>32.932798469356506</v>
      </c>
      <c r="F33" s="110">
        <v>33.19870409433571</v>
      </c>
      <c r="G33" s="110">
        <v>31.00662989017663</v>
      </c>
      <c r="H33" s="110">
        <v>30.834265501678299</v>
      </c>
      <c r="I33" s="110">
        <v>30.056977832547073</v>
      </c>
      <c r="J33" s="110">
        <v>29.840238239796907</v>
      </c>
      <c r="K33" s="110">
        <v>29.427741528062828</v>
      </c>
      <c r="L33" s="110">
        <v>35.982972212375898</v>
      </c>
      <c r="M33" s="110">
        <v>31.173435829723928</v>
      </c>
      <c r="N33" s="110">
        <v>31.917997146781268</v>
      </c>
      <c r="O33" s="110">
        <v>31.446814994959677</v>
      </c>
      <c r="P33" s="110">
        <v>31.19367442069419</v>
      </c>
      <c r="Q33" s="110">
        <v>30.849432735922715</v>
      </c>
      <c r="R33" s="110">
        <v>30.847452037496787</v>
      </c>
    </row>
    <row r="34" spans="2:28" ht="13.5" customHeight="1">
      <c r="B34" s="109" t="s">
        <v>33</v>
      </c>
      <c r="C34" s="109" t="s">
        <v>33</v>
      </c>
      <c r="D34" s="110">
        <v>44.070702133148671</v>
      </c>
      <c r="E34" s="110">
        <v>44.854693885635442</v>
      </c>
      <c r="F34" s="110">
        <v>47.352244857894398</v>
      </c>
      <c r="G34" s="110">
        <v>50.86940449819808</v>
      </c>
      <c r="H34" s="110">
        <v>51.187666592525801</v>
      </c>
      <c r="I34" s="110">
        <v>45.157895376811112</v>
      </c>
      <c r="J34" s="110">
        <v>43.948196959418226</v>
      </c>
      <c r="K34" s="110">
        <v>44.737327866567952</v>
      </c>
      <c r="L34" s="110">
        <v>53.25062952682925</v>
      </c>
      <c r="M34" s="110">
        <v>34.902912803198824</v>
      </c>
      <c r="N34" s="110">
        <v>33.442759234831385</v>
      </c>
      <c r="O34" s="110">
        <v>32.813529332250127</v>
      </c>
      <c r="P34" s="110">
        <v>32.333386942899509</v>
      </c>
      <c r="Q34" s="110">
        <v>31.436286687792624</v>
      </c>
      <c r="R34" s="110">
        <v>30.228859008045582</v>
      </c>
    </row>
    <row r="35" spans="2:28" ht="13.5" customHeight="1">
      <c r="B35" s="109" t="s">
        <v>72</v>
      </c>
      <c r="C35" s="109" t="s">
        <v>72</v>
      </c>
      <c r="D35" s="110">
        <v>21.655745391963684</v>
      </c>
      <c r="E35" s="110">
        <v>21.821083919940342</v>
      </c>
      <c r="F35" s="110">
        <v>20.09529365418819</v>
      </c>
      <c r="G35" s="110">
        <v>19.771244224144663</v>
      </c>
      <c r="H35" s="110">
        <v>19.935129185321607</v>
      </c>
      <c r="I35" s="110">
        <v>21.303356502328128</v>
      </c>
      <c r="J35" s="110">
        <v>21.632356916692025</v>
      </c>
      <c r="K35" s="110">
        <v>21.911429831126377</v>
      </c>
      <c r="L35" s="110">
        <v>23.219088232198391</v>
      </c>
      <c r="M35" s="110">
        <v>21.602485467987652</v>
      </c>
      <c r="N35" s="110">
        <v>21.591562401969387</v>
      </c>
      <c r="O35" s="110">
        <v>20.761621646945859</v>
      </c>
      <c r="P35" s="110">
        <v>20.839838232291044</v>
      </c>
      <c r="Q35" s="110">
        <v>20.408689070833745</v>
      </c>
      <c r="R35" s="110">
        <v>19.888321065397307</v>
      </c>
    </row>
    <row r="36" spans="2:28" ht="13.5" customHeight="1">
      <c r="B36" s="109" t="s">
        <v>73</v>
      </c>
      <c r="C36" s="109" t="s">
        <v>73</v>
      </c>
      <c r="D36" s="110">
        <v>20.320593693159509</v>
      </c>
      <c r="E36" s="110">
        <v>21.557773301593112</v>
      </c>
      <c r="F36" s="110">
        <v>22.621001634979574</v>
      </c>
      <c r="G36" s="110">
        <v>22.409878492985591</v>
      </c>
      <c r="H36" s="110">
        <v>21.074888768424273</v>
      </c>
      <c r="I36" s="110">
        <v>21.24149862993653</v>
      </c>
      <c r="J36" s="110">
        <v>21.408898177360808</v>
      </c>
      <c r="K36" s="110">
        <v>21.284513191934831</v>
      </c>
      <c r="L36" s="110">
        <v>26.211543869041531</v>
      </c>
      <c r="M36" s="110">
        <v>23.725824032661865</v>
      </c>
      <c r="N36" s="110">
        <v>22.66782320715765</v>
      </c>
      <c r="O36" s="110">
        <v>22.302563564914902</v>
      </c>
      <c r="P36" s="110">
        <v>22.081798176126775</v>
      </c>
      <c r="Q36" s="110">
        <v>21.999931902941579</v>
      </c>
      <c r="R36" s="110">
        <v>21.918092994733115</v>
      </c>
    </row>
    <row r="37" spans="2:28" ht="13.5" customHeight="1">
      <c r="B37" s="109" t="s">
        <v>74</v>
      </c>
      <c r="C37" s="109" t="s">
        <v>74</v>
      </c>
      <c r="D37" s="110">
        <v>18.068689772600806</v>
      </c>
      <c r="E37" s="110">
        <v>17.857342509337009</v>
      </c>
      <c r="F37" s="110">
        <v>17.307082465221775</v>
      </c>
      <c r="G37" s="110">
        <v>17.926801369145746</v>
      </c>
      <c r="H37" s="110">
        <v>18.652354635689544</v>
      </c>
      <c r="I37" s="110">
        <v>19.060774767751703</v>
      </c>
      <c r="J37" s="110">
        <v>20.850448327272186</v>
      </c>
      <c r="K37" s="110">
        <v>21.670556475985077</v>
      </c>
      <c r="L37" s="110">
        <v>26.383169148915659</v>
      </c>
      <c r="M37" s="110">
        <v>27.690387610775723</v>
      </c>
      <c r="N37" s="110">
        <v>27.081245587385673</v>
      </c>
      <c r="O37" s="110">
        <v>26.19388871611093</v>
      </c>
      <c r="P37" s="110">
        <v>25.612124261161988</v>
      </c>
      <c r="Q37" s="110">
        <v>24.86931795621085</v>
      </c>
      <c r="R37" s="110">
        <v>24.297731404838515</v>
      </c>
    </row>
    <row r="38" spans="2:28" ht="13.5" customHeight="1">
      <c r="B38" s="109" t="s">
        <v>75</v>
      </c>
      <c r="C38" s="109" t="s">
        <v>75</v>
      </c>
      <c r="D38" s="110">
        <v>43.145232624206443</v>
      </c>
      <c r="E38" s="110">
        <v>42.977392870778154</v>
      </c>
      <c r="F38" s="110">
        <v>42.639373153171242</v>
      </c>
      <c r="G38" s="110">
        <v>41.675507038123833</v>
      </c>
      <c r="H38" s="110">
        <v>41.106918492795337</v>
      </c>
      <c r="I38" s="110">
        <v>41.271772035725988</v>
      </c>
      <c r="J38" s="110">
        <v>41.535524650551132</v>
      </c>
      <c r="K38" s="110">
        <v>41.77212159449028</v>
      </c>
      <c r="L38" s="110">
        <v>48.661300018632801</v>
      </c>
      <c r="M38" s="110">
        <v>45.167151476073244</v>
      </c>
      <c r="N38" s="110">
        <v>42.998132007855716</v>
      </c>
      <c r="O38" s="110">
        <v>43.226152441469509</v>
      </c>
      <c r="P38" s="110">
        <v>43.17058843415213</v>
      </c>
      <c r="Q38" s="110">
        <v>43.120028144627724</v>
      </c>
      <c r="R38" s="110">
        <v>43.049986178651118</v>
      </c>
    </row>
    <row r="39" spans="2:28" ht="13.5" customHeight="1">
      <c r="B39" s="109" t="s">
        <v>32</v>
      </c>
      <c r="C39" s="109" t="s">
        <v>32</v>
      </c>
      <c r="D39" s="110">
        <v>30.983617224007975</v>
      </c>
      <c r="E39" s="110">
        <v>28.293233121684786</v>
      </c>
      <c r="F39" s="110">
        <v>32.315248755092199</v>
      </c>
      <c r="G39" s="110">
        <v>38.559584735355415</v>
      </c>
      <c r="H39" s="110">
        <v>40.138148305736863</v>
      </c>
      <c r="I39" s="110">
        <v>34.66314006967928</v>
      </c>
      <c r="J39" s="110">
        <v>28.896064974375879</v>
      </c>
      <c r="K39" s="110">
        <v>32.562873456213666</v>
      </c>
      <c r="L39" s="110">
        <v>34.451384601606037</v>
      </c>
      <c r="M39" s="110">
        <v>31.563522828273154</v>
      </c>
      <c r="N39" s="110">
        <v>30.757506131236273</v>
      </c>
      <c r="O39" s="110">
        <v>28.252848223040182</v>
      </c>
      <c r="P39" s="110">
        <v>27.10862221867162</v>
      </c>
      <c r="Q39" s="110">
        <v>26.045079183090074</v>
      </c>
      <c r="R39" s="110">
        <v>24.921681425798877</v>
      </c>
    </row>
    <row r="40" spans="2:28" ht="13.5" customHeight="1">
      <c r="B40" s="109" t="s">
        <v>76</v>
      </c>
      <c r="C40" s="109" t="s">
        <v>76</v>
      </c>
      <c r="D40" s="110">
        <v>35.13376414394682</v>
      </c>
      <c r="E40" s="110">
        <v>33.987595208799874</v>
      </c>
      <c r="F40" s="110">
        <v>33.717598981209306</v>
      </c>
      <c r="G40" s="110">
        <v>34.192404367526912</v>
      </c>
      <c r="H40" s="110">
        <v>31.332370201403126</v>
      </c>
      <c r="I40" s="110">
        <v>30.79176491108651</v>
      </c>
      <c r="J40" s="110">
        <v>31.973654372499087</v>
      </c>
      <c r="K40" s="110">
        <v>33.476697555792938</v>
      </c>
      <c r="L40" s="110">
        <v>38.591105941622025</v>
      </c>
      <c r="M40" s="110">
        <v>37.027069492490362</v>
      </c>
      <c r="N40" s="110">
        <v>35.744052970726806</v>
      </c>
      <c r="O40" s="110">
        <v>35.367440781950101</v>
      </c>
      <c r="P40" s="110">
        <v>35.37035958041497</v>
      </c>
      <c r="Q40" s="110">
        <v>35.281798486359648</v>
      </c>
      <c r="R40" s="110">
        <v>35.299881488353336</v>
      </c>
    </row>
    <row r="41" spans="2:28" ht="13.5" customHeight="1">
      <c r="B41" s="109" t="s">
        <v>48</v>
      </c>
      <c r="C41" s="109" t="s">
        <v>48</v>
      </c>
      <c r="D41" s="110">
        <v>34.028723457595071</v>
      </c>
      <c r="E41" s="110">
        <v>34.651869381731899</v>
      </c>
      <c r="F41" s="110">
        <v>34.938208607475637</v>
      </c>
      <c r="G41" s="110">
        <v>35.273435566740687</v>
      </c>
      <c r="H41" s="110">
        <v>36.586202828673578</v>
      </c>
      <c r="I41" s="110">
        <v>34.83015404833673</v>
      </c>
      <c r="J41" s="110">
        <v>32.620977585015744</v>
      </c>
      <c r="K41" s="110">
        <v>33.865581395590816</v>
      </c>
      <c r="L41" s="110">
        <v>39.405367305987539</v>
      </c>
      <c r="M41" s="110">
        <v>36.981594594209874</v>
      </c>
      <c r="N41" s="110">
        <v>36.311018545099671</v>
      </c>
      <c r="O41" s="110">
        <v>35.78890278276608</v>
      </c>
      <c r="P41" s="110">
        <v>35.698006223324043</v>
      </c>
      <c r="Q41" s="110">
        <v>35.608068680009886</v>
      </c>
      <c r="R41" s="110">
        <v>35.449275703169441</v>
      </c>
    </row>
    <row r="42" spans="2:28" ht="13.5" customHeight="1">
      <c r="B42" s="109" t="s">
        <v>31</v>
      </c>
      <c r="C42" s="109" t="s">
        <v>31</v>
      </c>
      <c r="D42" s="110">
        <v>33.232935450699607</v>
      </c>
      <c r="E42" s="110">
        <v>35.52715321762075</v>
      </c>
      <c r="F42" s="110">
        <v>40.214271057435816</v>
      </c>
      <c r="G42" s="110">
        <v>40.810543901744154</v>
      </c>
      <c r="H42" s="110">
        <v>38.681582762250741</v>
      </c>
      <c r="I42" s="110">
        <v>33.304946675294971</v>
      </c>
      <c r="J42" s="110">
        <v>36.574516402674661</v>
      </c>
      <c r="K42" s="110">
        <v>35.613110467227862</v>
      </c>
      <c r="L42" s="110">
        <v>40.973443709668693</v>
      </c>
      <c r="M42" s="110">
        <v>32.135360155610542</v>
      </c>
      <c r="N42" s="110">
        <v>30.830774285609731</v>
      </c>
      <c r="O42" s="110">
        <v>30.47158938608171</v>
      </c>
      <c r="P42" s="110">
        <v>30.118630640415915</v>
      </c>
      <c r="Q42" s="110">
        <v>29.73197273693658</v>
      </c>
      <c r="R42" s="110">
        <v>29.100796509359462</v>
      </c>
    </row>
    <row r="43" spans="2:28" ht="13.5" customHeight="1">
      <c r="B43" s="109" t="s">
        <v>53</v>
      </c>
      <c r="C43" s="109" t="s">
        <v>53</v>
      </c>
      <c r="D43" s="110">
        <v>28.618682986183064</v>
      </c>
      <c r="E43" s="110">
        <v>28.910089411888535</v>
      </c>
      <c r="F43" s="110">
        <v>29.321059407097749</v>
      </c>
      <c r="G43" s="110">
        <v>30.16409340411208</v>
      </c>
      <c r="H43" s="110">
        <v>29.908569769943604</v>
      </c>
      <c r="I43" s="110">
        <v>29.859965721246915</v>
      </c>
      <c r="J43" s="110">
        <v>30.198202813582071</v>
      </c>
      <c r="K43" s="110">
        <v>31.714004408066593</v>
      </c>
      <c r="L43" s="110">
        <v>35.983057881241251</v>
      </c>
      <c r="M43" s="110">
        <v>33.565092183596896</v>
      </c>
      <c r="N43" s="110">
        <v>33.133708988922336</v>
      </c>
      <c r="O43" s="110">
        <v>32.508929094119196</v>
      </c>
      <c r="P43" s="110">
        <v>32.493130207806395</v>
      </c>
      <c r="Q43" s="110">
        <v>32.806159533113529</v>
      </c>
      <c r="R43" s="110">
        <v>33.188354934448654</v>
      </c>
    </row>
    <row r="44" spans="2:28" ht="13.5" customHeight="1">
      <c r="B44" s="109" t="s">
        <v>77</v>
      </c>
      <c r="C44" s="109" t="s">
        <v>77</v>
      </c>
      <c r="D44" s="110">
        <v>17.824261036090274</v>
      </c>
      <c r="E44" s="110">
        <v>17.208866648422532</v>
      </c>
      <c r="F44" s="110">
        <v>17.857465835600696</v>
      </c>
      <c r="G44" s="110">
        <v>20.353366261146284</v>
      </c>
      <c r="H44" s="110">
        <v>19.455373937028117</v>
      </c>
      <c r="I44" s="110">
        <v>19.30549306229101</v>
      </c>
      <c r="J44" s="110">
        <v>18.845744441150973</v>
      </c>
      <c r="K44" s="110">
        <v>20.616802903466095</v>
      </c>
      <c r="L44" s="110">
        <v>21.930830934681467</v>
      </c>
      <c r="M44" s="110">
        <v>19.964973063394488</v>
      </c>
      <c r="N44" s="110">
        <v>20.357281231666235</v>
      </c>
      <c r="O44" s="110">
        <v>20.247605549040145</v>
      </c>
      <c r="P44" s="110">
        <v>20.075079540475933</v>
      </c>
      <c r="Q44" s="110">
        <v>19.660501611149517</v>
      </c>
      <c r="R44" s="110">
        <v>19.197814141258181</v>
      </c>
    </row>
    <row r="45" spans="2:28" ht="13.5" customHeight="1">
      <c r="B45" s="109" t="s">
        <v>78</v>
      </c>
      <c r="C45" s="109" t="s">
        <v>78</v>
      </c>
      <c r="D45" s="110">
        <v>22.251298313928572</v>
      </c>
      <c r="E45" s="110">
        <v>21.635534314253213</v>
      </c>
      <c r="F45" s="110">
        <v>22.186011342924953</v>
      </c>
      <c r="G45" s="110">
        <v>22.182205285206251</v>
      </c>
      <c r="H45" s="110">
        <v>21.349745135521626</v>
      </c>
      <c r="I45" s="110">
        <v>21.521650354531303</v>
      </c>
      <c r="J45" s="110">
        <v>21.356921372969328</v>
      </c>
      <c r="K45" s="110">
        <v>21.812640108820514</v>
      </c>
      <c r="L45" s="110">
        <v>25.304099530288109</v>
      </c>
      <c r="M45" s="110">
        <v>27.198434683000965</v>
      </c>
      <c r="N45" s="110">
        <v>24.141433317219978</v>
      </c>
      <c r="O45" s="110">
        <v>24.475111494844619</v>
      </c>
      <c r="P45" s="110">
        <v>24.588202313601609</v>
      </c>
      <c r="Q45" s="110">
        <v>24.714331187405296</v>
      </c>
      <c r="R45" s="110">
        <v>24.853686733369454</v>
      </c>
    </row>
    <row r="46" spans="2:28">
      <c r="B46" s="109" t="s">
        <v>49</v>
      </c>
      <c r="C46" s="109" t="s">
        <v>49</v>
      </c>
      <c r="D46" s="110">
        <v>34.150993277567316</v>
      </c>
      <c r="E46" s="110">
        <v>33.935675018863762</v>
      </c>
      <c r="F46" s="110">
        <v>33.064267968676631</v>
      </c>
      <c r="G46" s="110">
        <v>33.195827308457389</v>
      </c>
      <c r="H46" s="110">
        <v>34.843107084943078</v>
      </c>
      <c r="I46" s="110">
        <v>33.345465809812886</v>
      </c>
      <c r="J46" s="110">
        <v>34.557508870362092</v>
      </c>
      <c r="K46" s="110">
        <v>35.66773756565189</v>
      </c>
      <c r="L46" s="110">
        <v>33.991917836268968</v>
      </c>
      <c r="M46" s="110">
        <v>32.910776668615739</v>
      </c>
      <c r="N46" s="110">
        <v>34.299601790645298</v>
      </c>
      <c r="O46" s="110">
        <v>34.421481980782495</v>
      </c>
      <c r="P46" s="110">
        <v>34.472907131719069</v>
      </c>
      <c r="Q46" s="110">
        <v>34.594142112309342</v>
      </c>
      <c r="R46" s="110">
        <v>34.688640803175694</v>
      </c>
    </row>
    <row r="47" spans="2:28">
      <c r="B47" s="109" t="s">
        <v>79</v>
      </c>
      <c r="C47" s="109" t="s">
        <v>79</v>
      </c>
      <c r="D47" s="110">
        <v>48.972391360526927</v>
      </c>
      <c r="E47" s="110">
        <v>48.109538779059214</v>
      </c>
      <c r="F47" s="110">
        <v>44.773891126073543</v>
      </c>
      <c r="G47" s="110">
        <v>43.04349781345195</v>
      </c>
      <c r="H47" s="110">
        <v>40.554769683490633</v>
      </c>
      <c r="I47" s="110">
        <v>41.585073648405249</v>
      </c>
      <c r="J47" s="110">
        <v>41.722169681605102</v>
      </c>
      <c r="K47" s="110">
        <v>41.348097554447882</v>
      </c>
      <c r="L47" s="110">
        <v>45.989952703153776</v>
      </c>
      <c r="M47" s="110">
        <v>41.243929128293459</v>
      </c>
      <c r="N47" s="110">
        <v>39.557068451542769</v>
      </c>
      <c r="O47" s="110">
        <v>38.1812624312156</v>
      </c>
      <c r="P47" s="110">
        <v>38.128411671596893</v>
      </c>
      <c r="Q47" s="110">
        <v>38.014623222922424</v>
      </c>
      <c r="R47" s="110">
        <v>37.950580138443506</v>
      </c>
      <c r="T47" s="119"/>
      <c r="U47" s="120"/>
      <c r="V47" s="120"/>
      <c r="W47" s="120"/>
      <c r="X47" s="120"/>
      <c r="Y47" s="120"/>
      <c r="Z47" s="120"/>
      <c r="AA47" s="120"/>
      <c r="AB47" s="120"/>
    </row>
    <row r="48" spans="2:28">
      <c r="B48" s="109" t="s">
        <v>30</v>
      </c>
      <c r="C48" s="109" t="s">
        <v>30</v>
      </c>
      <c r="D48" s="110">
        <v>29.141332464374887</v>
      </c>
      <c r="E48" s="110">
        <v>30.327221853332446</v>
      </c>
      <c r="F48" s="110">
        <v>33.127410284441758</v>
      </c>
      <c r="G48" s="110">
        <v>32.359724754140238</v>
      </c>
      <c r="H48" s="110">
        <v>31.683219739579016</v>
      </c>
      <c r="I48" s="110">
        <v>30.237899231801112</v>
      </c>
      <c r="J48" s="110">
        <v>28.899099372172437</v>
      </c>
      <c r="K48" s="110">
        <v>30.502589699678378</v>
      </c>
      <c r="L48" s="110">
        <v>33.143590359059246</v>
      </c>
      <c r="M48" s="110">
        <v>31.277202446669435</v>
      </c>
      <c r="N48" s="110">
        <v>30.798271741186724</v>
      </c>
      <c r="O48" s="110">
        <v>30.417536062319279</v>
      </c>
      <c r="P48" s="110">
        <v>29.985418774496047</v>
      </c>
      <c r="Q48" s="110">
        <v>29.539165202566924</v>
      </c>
      <c r="R48" s="110">
        <v>28.96598689484567</v>
      </c>
    </row>
    <row r="49" spans="2:18">
      <c r="B49" s="109" t="s">
        <v>1263</v>
      </c>
      <c r="C49" s="109" t="s">
        <v>80</v>
      </c>
      <c r="D49" s="110">
        <v>27.796162558702925</v>
      </c>
      <c r="E49" s="110">
        <v>28.949521502681563</v>
      </c>
      <c r="F49" s="110">
        <v>29.219712740786598</v>
      </c>
      <c r="G49" s="110">
        <v>28.471919867863331</v>
      </c>
      <c r="H49" s="110">
        <v>29.773051490882679</v>
      </c>
      <c r="I49" s="110">
        <v>30.05099289909332</v>
      </c>
      <c r="J49" s="110">
        <v>30.691293641455985</v>
      </c>
      <c r="K49" s="110">
        <v>31.054873123276948</v>
      </c>
      <c r="L49" s="110">
        <v>32.751011741639743</v>
      </c>
      <c r="M49" s="110">
        <v>31.691429517588894</v>
      </c>
      <c r="N49" s="110">
        <v>31.091899090317593</v>
      </c>
      <c r="O49" s="110">
        <v>30.396259180086865</v>
      </c>
      <c r="P49" s="110">
        <v>30.28143971172188</v>
      </c>
      <c r="Q49" s="110">
        <v>30.325102328782506</v>
      </c>
      <c r="R49" s="110">
        <v>30.46955239154342</v>
      </c>
    </row>
    <row r="50" spans="2:18">
      <c r="B50" s="163" t="s">
        <v>109</v>
      </c>
      <c r="C50" s="163" t="s">
        <v>109</v>
      </c>
      <c r="D50" s="164">
        <v>40.284945140589137</v>
      </c>
      <c r="E50" s="164">
        <v>39.666182649800881</v>
      </c>
      <c r="F50" s="164">
        <v>50.118772105250919</v>
      </c>
      <c r="G50" s="164">
        <v>30.314469291768081</v>
      </c>
      <c r="H50" s="164">
        <v>25.151240654470918</v>
      </c>
      <c r="I50" s="164">
        <v>37.702056316628209</v>
      </c>
      <c r="J50" s="164">
        <v>48.421098609622675</v>
      </c>
      <c r="K50" s="164">
        <v>21.358597932662995</v>
      </c>
      <c r="L50" s="164">
        <v>10.928634164189845</v>
      </c>
      <c r="M50" s="164" t="s">
        <v>41</v>
      </c>
      <c r="N50" s="164" t="s">
        <v>41</v>
      </c>
      <c r="O50" s="164" t="s">
        <v>41</v>
      </c>
      <c r="P50" s="164" t="s">
        <v>41</v>
      </c>
      <c r="Q50" s="164" t="s">
        <v>41</v>
      </c>
      <c r="R50" s="164" t="s">
        <v>41</v>
      </c>
    </row>
    <row r="51" spans="2:18" ht="6" customHeight="1">
      <c r="B51" s="109"/>
      <c r="C51" s="109"/>
      <c r="D51" s="110"/>
      <c r="E51" s="110"/>
      <c r="F51" s="110"/>
      <c r="G51" s="110"/>
      <c r="H51" s="110"/>
      <c r="I51" s="110"/>
      <c r="J51" s="110"/>
      <c r="K51" s="110"/>
      <c r="L51" s="110"/>
      <c r="M51" s="110"/>
      <c r="N51" s="110"/>
      <c r="O51" s="110"/>
      <c r="P51" s="110"/>
      <c r="Q51" s="110"/>
      <c r="R51" s="110"/>
    </row>
    <row r="52" spans="2:18" ht="12" customHeight="1">
      <c r="B52" s="443" t="s">
        <v>437</v>
      </c>
      <c r="C52" s="443"/>
      <c r="D52" s="443"/>
      <c r="E52" s="443"/>
      <c r="F52" s="443"/>
      <c r="G52" s="443"/>
      <c r="H52" s="443"/>
      <c r="I52" s="443"/>
      <c r="J52" s="443"/>
      <c r="K52" s="443"/>
      <c r="L52" s="443"/>
      <c r="M52" s="443"/>
      <c r="N52" s="443"/>
      <c r="O52" s="443"/>
      <c r="P52" s="443"/>
      <c r="Q52" s="116"/>
      <c r="R52" s="116"/>
    </row>
    <row r="53" spans="2:18" ht="15" customHeight="1">
      <c r="B53" s="443" t="s">
        <v>1243</v>
      </c>
      <c r="C53" s="443"/>
      <c r="D53" s="443"/>
      <c r="E53" s="443"/>
      <c r="F53" s="443"/>
      <c r="G53" s="443"/>
      <c r="H53" s="443"/>
      <c r="I53" s="443"/>
      <c r="J53" s="443"/>
      <c r="K53" s="443"/>
      <c r="L53" s="443"/>
      <c r="M53" s="443"/>
      <c r="N53" s="443"/>
      <c r="O53" s="443"/>
      <c r="P53" s="443"/>
      <c r="Q53" s="443"/>
      <c r="R53" s="143"/>
    </row>
    <row r="54" spans="2:18" ht="24.75" customHeight="1">
      <c r="B54" s="454" t="s">
        <v>1261</v>
      </c>
      <c r="C54" s="454"/>
      <c r="D54" s="454"/>
      <c r="E54" s="454"/>
      <c r="F54" s="454"/>
      <c r="G54" s="454"/>
      <c r="H54" s="454"/>
      <c r="I54" s="454"/>
      <c r="J54" s="454"/>
      <c r="K54" s="454"/>
      <c r="L54" s="454"/>
      <c r="M54" s="454"/>
      <c r="N54" s="454"/>
      <c r="O54" s="454"/>
      <c r="P54" s="454"/>
      <c r="Q54" s="454"/>
      <c r="R54" s="454"/>
    </row>
    <row r="55" spans="2:18" ht="23.5" customHeight="1">
      <c r="B55" s="454" t="s">
        <v>1245</v>
      </c>
      <c r="C55" s="454"/>
      <c r="D55" s="454"/>
      <c r="E55" s="454"/>
      <c r="F55" s="454"/>
      <c r="G55" s="454"/>
      <c r="H55" s="454"/>
      <c r="I55" s="454"/>
      <c r="J55" s="454"/>
      <c r="K55" s="454"/>
      <c r="L55" s="454"/>
      <c r="M55" s="454"/>
      <c r="N55" s="454"/>
      <c r="O55" s="454"/>
      <c r="P55" s="454"/>
      <c r="Q55" s="454"/>
      <c r="R55" s="454"/>
    </row>
    <row r="56" spans="2:18" ht="52" customHeight="1">
      <c r="B56" s="454" t="s">
        <v>1264</v>
      </c>
      <c r="C56" s="454"/>
      <c r="D56" s="454"/>
      <c r="E56" s="454"/>
      <c r="F56" s="454"/>
      <c r="G56" s="454"/>
      <c r="H56" s="454"/>
      <c r="I56" s="454"/>
      <c r="J56" s="454"/>
      <c r="K56" s="454"/>
      <c r="L56" s="454"/>
      <c r="M56" s="454"/>
      <c r="N56" s="454"/>
      <c r="O56" s="454"/>
      <c r="P56" s="454"/>
      <c r="Q56" s="454"/>
      <c r="R56" s="454"/>
    </row>
    <row r="57" spans="2:18" ht="54.75" customHeight="1">
      <c r="B57" s="109"/>
      <c r="C57" s="109"/>
      <c r="D57" s="117"/>
      <c r="E57" s="117"/>
      <c r="F57" s="117"/>
      <c r="G57" s="117"/>
      <c r="H57" s="117"/>
      <c r="I57" s="117"/>
      <c r="J57" s="117"/>
      <c r="K57" s="117"/>
      <c r="L57" s="117"/>
      <c r="M57" s="117"/>
      <c r="N57" s="117"/>
      <c r="O57" s="117"/>
      <c r="P57" s="117"/>
      <c r="Q57" s="117"/>
      <c r="R57" s="117"/>
    </row>
    <row r="58" spans="2:18" ht="54.65" customHeight="1">
      <c r="B58" s="109"/>
      <c r="C58" s="109"/>
      <c r="D58" s="117"/>
      <c r="E58" s="117"/>
      <c r="F58" s="117"/>
      <c r="G58" s="117"/>
      <c r="H58" s="117"/>
      <c r="I58" s="117"/>
      <c r="J58" s="117"/>
      <c r="K58" s="117"/>
      <c r="L58" s="117"/>
      <c r="M58" s="117"/>
      <c r="N58" s="117"/>
      <c r="O58" s="117"/>
      <c r="P58" s="117"/>
      <c r="Q58" s="117"/>
      <c r="R58" s="117"/>
    </row>
    <row r="59" spans="2:18">
      <c r="B59" s="109"/>
      <c r="C59" s="109"/>
      <c r="D59" s="117"/>
      <c r="E59" s="117"/>
      <c r="F59" s="117"/>
      <c r="G59" s="117"/>
      <c r="H59" s="117"/>
      <c r="I59" s="117"/>
      <c r="J59" s="117"/>
      <c r="K59" s="117"/>
      <c r="L59" s="117"/>
      <c r="M59" s="117"/>
      <c r="N59" s="117"/>
      <c r="O59" s="117"/>
      <c r="P59" s="117"/>
      <c r="Q59" s="117"/>
      <c r="R59" s="117"/>
    </row>
    <row r="60" spans="2:18">
      <c r="B60" s="109"/>
      <c r="C60" s="109"/>
      <c r="D60" s="117"/>
      <c r="E60" s="117"/>
      <c r="F60" s="117"/>
      <c r="G60" s="117"/>
      <c r="H60" s="117"/>
      <c r="I60" s="117"/>
      <c r="J60" s="117"/>
      <c r="K60" s="117"/>
      <c r="L60" s="117"/>
      <c r="M60" s="117"/>
      <c r="N60" s="117"/>
      <c r="O60" s="117"/>
      <c r="P60" s="117"/>
      <c r="Q60" s="117"/>
      <c r="R60" s="117"/>
    </row>
    <row r="61" spans="2:18">
      <c r="B61" s="109"/>
      <c r="C61" s="109"/>
      <c r="D61" s="117"/>
      <c r="E61" s="117"/>
      <c r="F61" s="117"/>
      <c r="G61" s="117"/>
      <c r="H61" s="117"/>
      <c r="I61" s="117"/>
      <c r="J61" s="117"/>
      <c r="K61" s="117"/>
      <c r="L61" s="117"/>
      <c r="M61" s="117"/>
      <c r="N61" s="117"/>
      <c r="O61" s="117"/>
      <c r="P61" s="117"/>
      <c r="Q61" s="117"/>
      <c r="R61" s="117"/>
    </row>
    <row r="62" spans="2:18">
      <c r="B62" s="109"/>
      <c r="C62" s="109"/>
      <c r="D62" s="117"/>
      <c r="E62" s="117"/>
      <c r="F62" s="117"/>
      <c r="G62" s="117"/>
      <c r="H62" s="117"/>
      <c r="I62" s="117"/>
      <c r="J62" s="117"/>
      <c r="K62" s="117"/>
      <c r="L62" s="117"/>
      <c r="M62" s="117"/>
      <c r="N62" s="117"/>
      <c r="O62" s="117"/>
      <c r="P62" s="117"/>
      <c r="Q62" s="117"/>
      <c r="R62" s="117"/>
    </row>
    <row r="63" spans="2:18">
      <c r="B63" s="109"/>
      <c r="C63" s="109"/>
      <c r="D63" s="117"/>
      <c r="E63" s="117"/>
      <c r="F63" s="117"/>
      <c r="G63" s="117"/>
      <c r="H63" s="117"/>
      <c r="I63" s="117"/>
      <c r="J63" s="117"/>
      <c r="K63" s="117"/>
      <c r="L63" s="117"/>
      <c r="M63" s="117"/>
      <c r="N63" s="117"/>
      <c r="O63" s="117"/>
      <c r="P63" s="117"/>
      <c r="Q63" s="117"/>
      <c r="R63" s="117"/>
    </row>
    <row r="64" spans="2:18">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sheetData>
  <mergeCells count="7">
    <mergeCell ref="B56:R56"/>
    <mergeCell ref="B2:R2"/>
    <mergeCell ref="B3:R3"/>
    <mergeCell ref="B52:P52"/>
    <mergeCell ref="B53:Q53"/>
    <mergeCell ref="B54:R54"/>
    <mergeCell ref="B55:R55"/>
  </mergeCells>
  <conditionalFormatting sqref="B11:R12 C49:R49 B50:L50 B13:L13 B14:R29 B31:R48 B30:M30">
    <cfRule type="expression" dxfId="40" priority="6">
      <formula>MOD(ROW(),2)=0</formula>
    </cfRule>
  </conditionalFormatting>
  <conditionalFormatting sqref="B23">
    <cfRule type="expression" dxfId="39" priority="5">
      <formula>MOD(ROW(),2)=0</formula>
    </cfRule>
  </conditionalFormatting>
  <conditionalFormatting sqref="B49">
    <cfRule type="expression" dxfId="38" priority="4">
      <formula>MOD(ROW(),2)=0</formula>
    </cfRule>
  </conditionalFormatting>
  <conditionalFormatting sqref="M50:R50">
    <cfRule type="expression" dxfId="37" priority="3">
      <formula>MOD(ROW(),2)=0</formula>
    </cfRule>
  </conditionalFormatting>
  <conditionalFormatting sqref="M13:R13">
    <cfRule type="expression" dxfId="36" priority="2">
      <formula>MOD(ROW(),2)=0</formula>
    </cfRule>
  </conditionalFormatting>
  <conditionalFormatting sqref="N30:R30">
    <cfRule type="expression" dxfId="35" priority="1">
      <formula>MOD(ROW(),2)=0</formula>
    </cfRule>
  </conditionalFormatting>
  <pageMargins left="0.7" right="0.7" top="0.75" bottom="0.75" header="0.3" footer="0.3"/>
  <pageSetup scale="1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57AA6-FDA6-407C-8793-F4123F896557}">
  <sheetPr>
    <tabColor rgb="FF92D050"/>
    <pageSetUpPr fitToPage="1"/>
  </sheetPr>
  <dimension ref="A1:AI76"/>
  <sheetViews>
    <sheetView zoomScaleNormal="100" workbookViewId="0">
      <pane xSplit="3" ySplit="4" topLeftCell="F55"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4.5" outlineLevelCol="1"/>
  <cols>
    <col min="1" max="1" width="6.7265625" style="82" customWidth="1"/>
    <col min="2" max="2" width="17.54296875" style="101" customWidth="1"/>
    <col min="3" max="3" width="20.54296875" style="101" hidden="1" customWidth="1" outlineLevel="1"/>
    <col min="4" max="4" width="9.81640625" style="102" customWidth="1" collapsed="1"/>
    <col min="5" max="18" width="9.81640625" style="102" customWidth="1"/>
    <col min="19" max="19" width="9.1796875" style="82"/>
    <col min="20" max="20" width="0" style="82" hidden="1" customWidth="1"/>
    <col min="21" max="35" width="9.1796875" style="82"/>
    <col min="36" max="16384" width="9.1796875" style="101"/>
  </cols>
  <sheetData>
    <row r="1" spans="2:22">
      <c r="V1" s="166"/>
    </row>
    <row r="2" spans="2:22">
      <c r="B2" s="453" t="str">
        <f>"Table A15. Emerging Market and Middle-Income Economies: General Government Gross Debt, "&amp;D4&amp;"–"&amp;RIGHT(R4,2)</f>
        <v>Table A15. Emerging Market and Middle-Income Economies: General Government Gross Debt, 2012–26</v>
      </c>
      <c r="C2" s="453"/>
      <c r="D2" s="453"/>
      <c r="E2" s="453"/>
      <c r="F2" s="453"/>
      <c r="G2" s="453"/>
      <c r="H2" s="453"/>
      <c r="I2" s="453"/>
      <c r="J2" s="453"/>
      <c r="K2" s="453"/>
      <c r="L2" s="453"/>
      <c r="M2" s="453"/>
      <c r="N2" s="453"/>
      <c r="O2" s="453"/>
      <c r="P2" s="453"/>
      <c r="Q2" s="453"/>
      <c r="R2" s="453"/>
      <c r="T2" s="135" t="s">
        <v>440</v>
      </c>
      <c r="V2" s="165"/>
    </row>
    <row r="3" spans="2:22">
      <c r="B3" s="455" t="s">
        <v>152</v>
      </c>
      <c r="C3" s="456"/>
      <c r="D3" s="456"/>
      <c r="E3" s="456"/>
      <c r="F3" s="456"/>
      <c r="G3" s="456"/>
      <c r="H3" s="456"/>
      <c r="I3" s="456"/>
      <c r="J3" s="456"/>
      <c r="K3" s="456"/>
      <c r="L3" s="456"/>
      <c r="M3" s="456"/>
      <c r="N3" s="456"/>
      <c r="O3" s="456"/>
      <c r="P3" s="456"/>
      <c r="Q3" s="456"/>
      <c r="R3" s="456"/>
    </row>
    <row r="4" spans="2:22"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22" ht="14.15" customHeight="1">
      <c r="B5" s="111" t="s">
        <v>81</v>
      </c>
      <c r="C5" s="136" t="s">
        <v>150</v>
      </c>
      <c r="D5" s="113">
        <v>37.103314311093285</v>
      </c>
      <c r="E5" s="113">
        <v>38.288324852917896</v>
      </c>
      <c r="F5" s="113">
        <v>40.368626172826289</v>
      </c>
      <c r="G5" s="113">
        <v>43.922608528684741</v>
      </c>
      <c r="H5" s="113">
        <v>48.362855675887978</v>
      </c>
      <c r="I5" s="113">
        <v>50.470446360928115</v>
      </c>
      <c r="J5" s="113">
        <v>52.403405937089815</v>
      </c>
      <c r="K5" s="113">
        <v>54.710477449028602</v>
      </c>
      <c r="L5" s="113">
        <v>64.02403441577674</v>
      </c>
      <c r="M5" s="113">
        <v>64.329830414474401</v>
      </c>
      <c r="N5" s="113">
        <v>65.84133702586405</v>
      </c>
      <c r="O5" s="113">
        <v>67.125339635499031</v>
      </c>
      <c r="P5" s="113">
        <v>68.205509556180118</v>
      </c>
      <c r="Q5" s="113">
        <v>69.046173002916461</v>
      </c>
      <c r="R5" s="113">
        <v>69.750345720309966</v>
      </c>
    </row>
    <row r="6" spans="2:22" ht="14.15" customHeight="1">
      <c r="B6" s="2" t="s">
        <v>44</v>
      </c>
      <c r="C6" s="136" t="s">
        <v>441</v>
      </c>
      <c r="D6" s="113">
        <v>39.648588574347329</v>
      </c>
      <c r="E6" s="113">
        <v>41.331546143084928</v>
      </c>
      <c r="F6" s="113">
        <v>43.433740721329841</v>
      </c>
      <c r="G6" s="113">
        <v>44.965265031884655</v>
      </c>
      <c r="H6" s="113">
        <v>49.98528889896874</v>
      </c>
      <c r="I6" s="113">
        <v>52.832524302411962</v>
      </c>
      <c r="J6" s="113">
        <v>54.456321137431942</v>
      </c>
      <c r="K6" s="113">
        <v>57.349819557658925</v>
      </c>
      <c r="L6" s="113">
        <v>67.310482911089863</v>
      </c>
      <c r="M6" s="113">
        <v>70.093052272467233</v>
      </c>
      <c r="N6" s="113">
        <v>72.420902525315014</v>
      </c>
      <c r="O6" s="113">
        <v>74.158986762519177</v>
      </c>
      <c r="P6" s="113">
        <v>75.70389763052421</v>
      </c>
      <c r="Q6" s="113">
        <v>76.989717377866057</v>
      </c>
      <c r="R6" s="113">
        <v>78.115122960825616</v>
      </c>
    </row>
    <row r="7" spans="2:22" ht="14.15" customHeight="1">
      <c r="B7" s="2" t="s">
        <v>47</v>
      </c>
      <c r="C7" s="136" t="s">
        <v>442</v>
      </c>
      <c r="D7" s="113">
        <v>25.691114993246522</v>
      </c>
      <c r="E7" s="113">
        <v>26.627452804163042</v>
      </c>
      <c r="F7" s="113">
        <v>28.865446193866074</v>
      </c>
      <c r="G7" s="113">
        <v>31.10710027446618</v>
      </c>
      <c r="H7" s="113">
        <v>31.930552002502107</v>
      </c>
      <c r="I7" s="113">
        <v>30.062577715436529</v>
      </c>
      <c r="J7" s="113">
        <v>29.740492923799859</v>
      </c>
      <c r="K7" s="113">
        <v>29.232047136026647</v>
      </c>
      <c r="L7" s="113">
        <v>38.006247403743266</v>
      </c>
      <c r="M7" s="113">
        <v>36.614863039348577</v>
      </c>
      <c r="N7" s="113">
        <v>36.674573886943215</v>
      </c>
      <c r="O7" s="113">
        <v>36.825550906655558</v>
      </c>
      <c r="P7" s="113">
        <v>37.069724244070272</v>
      </c>
      <c r="Q7" s="113">
        <v>37.202240344846651</v>
      </c>
      <c r="R7" s="113">
        <v>37.429069358340868</v>
      </c>
    </row>
    <row r="8" spans="2:22" ht="14.15" customHeight="1">
      <c r="B8" s="2" t="s">
        <v>50</v>
      </c>
      <c r="C8" s="136" t="s">
        <v>443</v>
      </c>
      <c r="D8" s="113">
        <v>46.764333566844911</v>
      </c>
      <c r="E8" s="113">
        <v>47.382932867800974</v>
      </c>
      <c r="F8" s="113">
        <v>49.540545261132458</v>
      </c>
      <c r="G8" s="113">
        <v>53.022526371936522</v>
      </c>
      <c r="H8" s="113">
        <v>56.426313035099824</v>
      </c>
      <c r="I8" s="113">
        <v>61.072328478514763</v>
      </c>
      <c r="J8" s="113">
        <v>67.437297424720754</v>
      </c>
      <c r="K8" s="113">
        <v>68.307330047021352</v>
      </c>
      <c r="L8" s="113">
        <v>78.12505199493485</v>
      </c>
      <c r="M8" s="113">
        <v>72.985321782201979</v>
      </c>
      <c r="N8" s="113">
        <v>73.583996739413422</v>
      </c>
      <c r="O8" s="113">
        <v>74.249974232193793</v>
      </c>
      <c r="P8" s="113">
        <v>74.194307419183474</v>
      </c>
      <c r="Q8" s="113">
        <v>73.839347810766782</v>
      </c>
      <c r="R8" s="113">
        <v>73.221676865278596</v>
      </c>
    </row>
    <row r="9" spans="2:22" ht="14.15" customHeight="1">
      <c r="B9" s="2" t="s">
        <v>379</v>
      </c>
      <c r="C9" s="136" t="s">
        <v>548</v>
      </c>
      <c r="D9" s="113">
        <v>23.835425966643175</v>
      </c>
      <c r="E9" s="113">
        <v>23.939868944356171</v>
      </c>
      <c r="F9" s="113">
        <v>23.926649808354984</v>
      </c>
      <c r="G9" s="113">
        <v>35.124569918562287</v>
      </c>
      <c r="H9" s="113">
        <v>42.494210190002811</v>
      </c>
      <c r="I9" s="113">
        <v>41.88262692696582</v>
      </c>
      <c r="J9" s="113">
        <v>41.124821437185879</v>
      </c>
      <c r="K9" s="113">
        <v>45.659974560461549</v>
      </c>
      <c r="L9" s="113">
        <v>52.623842256982783</v>
      </c>
      <c r="M9" s="113">
        <v>48.418412920340394</v>
      </c>
      <c r="N9" s="113">
        <v>47.147012280006749</v>
      </c>
      <c r="O9" s="113">
        <v>47.53496711100658</v>
      </c>
      <c r="P9" s="113">
        <v>47.924889333530913</v>
      </c>
      <c r="Q9" s="113">
        <v>48.18917591958256</v>
      </c>
      <c r="R9" s="113">
        <v>48.317096809421962</v>
      </c>
    </row>
    <row r="10" spans="2:22" ht="14.15" customHeight="1">
      <c r="B10" s="138" t="s">
        <v>119</v>
      </c>
      <c r="C10" s="136" t="s">
        <v>155</v>
      </c>
      <c r="D10" s="113">
        <v>37.348092875840642</v>
      </c>
      <c r="E10" s="113">
        <v>38.52165009712855</v>
      </c>
      <c r="F10" s="113">
        <v>40.949078352853249</v>
      </c>
      <c r="G10" s="113">
        <v>43.974588541286877</v>
      </c>
      <c r="H10" s="113">
        <v>48.763674688086297</v>
      </c>
      <c r="I10" s="113">
        <v>51.406683694848638</v>
      </c>
      <c r="J10" s="113">
        <v>53.213436254287245</v>
      </c>
      <c r="K10" s="113">
        <v>55.803843429968857</v>
      </c>
      <c r="L10" s="113">
        <v>65.31115125259474</v>
      </c>
      <c r="M10" s="113">
        <v>66.13927395649641</v>
      </c>
      <c r="N10" s="113">
        <v>68.312857733671549</v>
      </c>
      <c r="O10" s="113">
        <v>69.957987057731373</v>
      </c>
      <c r="P10" s="113">
        <v>71.326437409261359</v>
      </c>
      <c r="Q10" s="113">
        <v>72.450323213458518</v>
      </c>
      <c r="R10" s="113">
        <v>73.424008889881947</v>
      </c>
    </row>
    <row r="11" spans="2:22" ht="15" customHeight="1">
      <c r="B11" s="109" t="s">
        <v>38</v>
      </c>
      <c r="C11" s="109" t="s">
        <v>38</v>
      </c>
      <c r="D11" s="110">
        <v>9.3256582889152106</v>
      </c>
      <c r="E11" s="110">
        <v>7.0935111316868804</v>
      </c>
      <c r="F11" s="110">
        <v>7.6583201459201558</v>
      </c>
      <c r="G11" s="110">
        <v>8.7333137124337767</v>
      </c>
      <c r="H11" s="110">
        <v>20.438286858175463</v>
      </c>
      <c r="I11" s="110">
        <v>26.808303087419556</v>
      </c>
      <c r="J11" s="110">
        <v>37.814973790044739</v>
      </c>
      <c r="K11" s="110">
        <v>45.770705365028178</v>
      </c>
      <c r="L11" s="110">
        <v>55.605064430861219</v>
      </c>
      <c r="M11" s="110">
        <v>58.480272953368996</v>
      </c>
      <c r="N11" s="110">
        <v>63.242382262750283</v>
      </c>
      <c r="O11" s="110">
        <v>68.206286946477064</v>
      </c>
      <c r="P11" s="110">
        <v>73.535229287588606</v>
      </c>
      <c r="Q11" s="110">
        <v>79.141604246645088</v>
      </c>
      <c r="R11" s="110">
        <v>84.376904211988531</v>
      </c>
    </row>
    <row r="12" spans="2:22" ht="13.5" customHeight="1">
      <c r="B12" s="109" t="s">
        <v>117</v>
      </c>
      <c r="C12" s="109" t="s">
        <v>117</v>
      </c>
      <c r="D12" s="110">
        <v>26.690559676903558</v>
      </c>
      <c r="E12" s="110">
        <v>33.149103637934196</v>
      </c>
      <c r="F12" s="110">
        <v>39.809856914508927</v>
      </c>
      <c r="G12" s="110">
        <v>57.093048224125511</v>
      </c>
      <c r="H12" s="110">
        <v>75.662637315019296</v>
      </c>
      <c r="I12" s="110">
        <v>69.322867576341096</v>
      </c>
      <c r="J12" s="110">
        <v>92.995001210985635</v>
      </c>
      <c r="K12" s="110">
        <v>113.55417481023969</v>
      </c>
      <c r="L12" s="110">
        <v>136.53872419686292</v>
      </c>
      <c r="M12" s="110">
        <v>103.71272191717283</v>
      </c>
      <c r="N12" s="110">
        <v>90.823667385176691</v>
      </c>
      <c r="O12" s="110">
        <v>83.271086923574501</v>
      </c>
      <c r="P12" s="110">
        <v>75.737856533948644</v>
      </c>
      <c r="Q12" s="110">
        <v>67.595939582000526</v>
      </c>
      <c r="R12" s="110">
        <v>61.503552164495048</v>
      </c>
    </row>
    <row r="13" spans="2:22" ht="13.5" customHeight="1">
      <c r="B13" s="109" t="s">
        <v>61</v>
      </c>
      <c r="C13" s="109" t="s">
        <v>61</v>
      </c>
      <c r="D13" s="110">
        <v>40.436048010475474</v>
      </c>
      <c r="E13" s="110">
        <v>43.496069782894182</v>
      </c>
      <c r="F13" s="110">
        <v>44.696850201948308</v>
      </c>
      <c r="G13" s="110">
        <v>52.562643306270537</v>
      </c>
      <c r="H13" s="110">
        <v>53.060179552391276</v>
      </c>
      <c r="I13" s="110">
        <v>57.027841921980574</v>
      </c>
      <c r="J13" s="110">
        <v>85.246310857090748</v>
      </c>
      <c r="K13" s="110">
        <v>88.725133516416818</v>
      </c>
      <c r="L13" s="110">
        <v>102.78970201143218</v>
      </c>
      <c r="M13" s="110" t="s">
        <v>41</v>
      </c>
      <c r="N13" s="110" t="s">
        <v>41</v>
      </c>
      <c r="O13" s="304" t="s">
        <v>41</v>
      </c>
      <c r="P13" s="304" t="s">
        <v>41</v>
      </c>
      <c r="Q13" s="304" t="s">
        <v>41</v>
      </c>
      <c r="R13" s="304" t="s">
        <v>41</v>
      </c>
    </row>
    <row r="14" spans="2:22" ht="13.5" customHeight="1">
      <c r="B14" s="109" t="s">
        <v>118</v>
      </c>
      <c r="C14" s="109" t="s">
        <v>118</v>
      </c>
      <c r="D14" s="110">
        <v>36.946222305236489</v>
      </c>
      <c r="E14" s="110">
        <v>36.859472648840701</v>
      </c>
      <c r="F14" s="110">
        <v>38.790604875819547</v>
      </c>
      <c r="G14" s="110">
        <v>53.006888477235236</v>
      </c>
      <c r="H14" s="110">
        <v>53.481630120226122</v>
      </c>
      <c r="I14" s="110">
        <v>53.159845614365068</v>
      </c>
      <c r="J14" s="110">
        <v>47.51523605764239</v>
      </c>
      <c r="K14" s="110">
        <v>40.999215084282071</v>
      </c>
      <c r="L14" s="110">
        <v>48.045005277043117</v>
      </c>
      <c r="M14" s="110">
        <v>44.861963454938362</v>
      </c>
      <c r="N14" s="110">
        <v>44.710781093258667</v>
      </c>
      <c r="O14" s="110">
        <v>40.324193539452601</v>
      </c>
      <c r="P14" s="110">
        <v>39.774804259715467</v>
      </c>
      <c r="Q14" s="110">
        <v>37.772925980304571</v>
      </c>
      <c r="R14" s="110">
        <v>36.73865157740692</v>
      </c>
    </row>
    <row r="15" spans="2:22" ht="16.899999999999999" customHeight="1">
      <c r="B15" s="109" t="s">
        <v>1265</v>
      </c>
      <c r="C15" s="109" t="s">
        <v>51</v>
      </c>
      <c r="D15" s="110">
        <v>62.195628155428892</v>
      </c>
      <c r="E15" s="110">
        <v>60.19273710898959</v>
      </c>
      <c r="F15" s="110">
        <v>62.310017539659178</v>
      </c>
      <c r="G15" s="110">
        <v>72.572965431548269</v>
      </c>
      <c r="H15" s="110">
        <v>78.285930508845695</v>
      </c>
      <c r="I15" s="110">
        <v>83.631905808215905</v>
      </c>
      <c r="J15" s="110">
        <v>85.642192396052423</v>
      </c>
      <c r="K15" s="110">
        <v>87.657839563300399</v>
      </c>
      <c r="L15" s="110">
        <v>98.943356084744366</v>
      </c>
      <c r="M15" s="110">
        <v>90.550419058814285</v>
      </c>
      <c r="N15" s="110">
        <v>90.186705744212333</v>
      </c>
      <c r="O15" s="110">
        <v>91.657314729910112</v>
      </c>
      <c r="P15" s="110">
        <v>92.400835127919805</v>
      </c>
      <c r="Q15" s="110">
        <v>92.633981227332981</v>
      </c>
      <c r="R15" s="110">
        <v>92.422055151244891</v>
      </c>
    </row>
    <row r="16" spans="2:22" ht="16.899999999999999" customHeight="1">
      <c r="B16" s="109" t="s">
        <v>312</v>
      </c>
      <c r="C16" s="109" t="s">
        <v>312</v>
      </c>
      <c r="D16" s="110">
        <v>16.626702364016207</v>
      </c>
      <c r="E16" s="110">
        <v>17.22718072658299</v>
      </c>
      <c r="F16" s="110">
        <v>26.348403735791798</v>
      </c>
      <c r="G16" s="110">
        <v>25.417987367090326</v>
      </c>
      <c r="H16" s="110">
        <v>27.069252569240241</v>
      </c>
      <c r="I16" s="110">
        <v>22.994866028828412</v>
      </c>
      <c r="J16" s="110">
        <v>20.106689935346342</v>
      </c>
      <c r="K16" s="110">
        <v>18.402621165967076</v>
      </c>
      <c r="L16" s="110">
        <v>23.567995593095102</v>
      </c>
      <c r="M16" s="110">
        <v>24.964361575849203</v>
      </c>
      <c r="N16" s="110">
        <v>26.050276230909812</v>
      </c>
      <c r="O16" s="110">
        <v>26.738385500821671</v>
      </c>
      <c r="P16" s="110">
        <v>25.776844797738914</v>
      </c>
      <c r="Q16" s="110">
        <v>24.647018821391207</v>
      </c>
      <c r="R16" s="110">
        <v>23.39170195996525</v>
      </c>
    </row>
    <row r="17" spans="2:25" ht="13.5" customHeight="1">
      <c r="B17" s="109" t="s">
        <v>62</v>
      </c>
      <c r="C17" s="109" t="s">
        <v>62</v>
      </c>
      <c r="D17" s="110">
        <v>11.945480100027357</v>
      </c>
      <c r="E17" s="110">
        <v>12.732204475346096</v>
      </c>
      <c r="F17" s="110">
        <v>14.957542044621578</v>
      </c>
      <c r="G17" s="110">
        <v>17.276684720124567</v>
      </c>
      <c r="H17" s="110">
        <v>21.013953022691823</v>
      </c>
      <c r="I17" s="110">
        <v>23.602830722877457</v>
      </c>
      <c r="J17" s="110">
        <v>25.618297241679056</v>
      </c>
      <c r="K17" s="110">
        <v>28.198017761759868</v>
      </c>
      <c r="L17" s="110">
        <v>32.538726829028406</v>
      </c>
      <c r="M17" s="110">
        <v>34.40354326359752</v>
      </c>
      <c r="N17" s="110">
        <v>37.301513110990328</v>
      </c>
      <c r="O17" s="110">
        <v>39.656563159538891</v>
      </c>
      <c r="P17" s="110">
        <v>40.925248303727777</v>
      </c>
      <c r="Q17" s="110">
        <v>40.752942575458469</v>
      </c>
      <c r="R17" s="110">
        <v>40.523623201056232</v>
      </c>
    </row>
    <row r="18" spans="2:25" ht="13.5" customHeight="1">
      <c r="B18" s="109" t="s">
        <v>45</v>
      </c>
      <c r="C18" s="109" t="s">
        <v>45</v>
      </c>
      <c r="D18" s="110">
        <v>34.393062352996608</v>
      </c>
      <c r="E18" s="110">
        <v>37.035285298531321</v>
      </c>
      <c r="F18" s="110">
        <v>39.969241127480068</v>
      </c>
      <c r="G18" s="110">
        <v>41.488823753819474</v>
      </c>
      <c r="H18" s="110">
        <v>48.237995301567771</v>
      </c>
      <c r="I18" s="110">
        <v>51.732781725729396</v>
      </c>
      <c r="J18" s="110">
        <v>53.844695703089599</v>
      </c>
      <c r="K18" s="110">
        <v>57.117451086623539</v>
      </c>
      <c r="L18" s="110">
        <v>66.333829585394852</v>
      </c>
      <c r="M18" s="110">
        <v>68.945934124580049</v>
      </c>
      <c r="N18" s="110">
        <v>72.059807001360127</v>
      </c>
      <c r="O18" s="110">
        <v>74.476437991200314</v>
      </c>
      <c r="P18" s="110">
        <v>76.603754718570372</v>
      </c>
      <c r="Q18" s="110">
        <v>78.451292903879349</v>
      </c>
      <c r="R18" s="110">
        <v>80.144281800648898</v>
      </c>
    </row>
    <row r="19" spans="2:25" ht="13.5" customHeight="1">
      <c r="B19" s="109" t="s">
        <v>63</v>
      </c>
      <c r="C19" s="109" t="s">
        <v>63</v>
      </c>
      <c r="D19" s="110">
        <v>33.966577733391098</v>
      </c>
      <c r="E19" s="110">
        <v>37.592310994829234</v>
      </c>
      <c r="F19" s="110">
        <v>43.318836968400568</v>
      </c>
      <c r="G19" s="110">
        <v>50.418972734560263</v>
      </c>
      <c r="H19" s="110">
        <v>49.796316819874811</v>
      </c>
      <c r="I19" s="110">
        <v>49.436259080044479</v>
      </c>
      <c r="J19" s="110">
        <v>53.584095411832564</v>
      </c>
      <c r="K19" s="110">
        <v>52.349053445654633</v>
      </c>
      <c r="L19" s="110">
        <v>65.38252801655949</v>
      </c>
      <c r="M19" s="110">
        <v>66.726616952631431</v>
      </c>
      <c r="N19" s="110">
        <v>67.56610883682572</v>
      </c>
      <c r="O19" s="110">
        <v>69.671577824864116</v>
      </c>
      <c r="P19" s="110">
        <v>68.28513263156519</v>
      </c>
      <c r="Q19" s="110">
        <v>66.716346359697837</v>
      </c>
      <c r="R19" s="110">
        <v>64.725245564302355</v>
      </c>
    </row>
    <row r="20" spans="2:25" ht="13.5" customHeight="1">
      <c r="B20" s="109" t="s">
        <v>64</v>
      </c>
      <c r="C20" s="109" t="s">
        <v>64</v>
      </c>
      <c r="D20" s="110">
        <v>70.015135265773452</v>
      </c>
      <c r="E20" s="110">
        <v>80.99888851739064</v>
      </c>
      <c r="F20" s="110">
        <v>84.692643175130158</v>
      </c>
      <c r="G20" s="110">
        <v>84.322149666433106</v>
      </c>
      <c r="H20" s="110">
        <v>80.795503404052965</v>
      </c>
      <c r="I20" s="110">
        <v>77.528986315683497</v>
      </c>
      <c r="J20" s="110">
        <v>74.249597143546637</v>
      </c>
      <c r="K20" s="110">
        <v>72.830011880676253</v>
      </c>
      <c r="L20" s="110">
        <v>88.74013501437355</v>
      </c>
      <c r="M20" s="110">
        <v>87.022064553738574</v>
      </c>
      <c r="N20" s="110">
        <v>83.626495025034359</v>
      </c>
      <c r="O20" s="110">
        <v>80.270968379026598</v>
      </c>
      <c r="P20" s="110">
        <v>77.147952211108034</v>
      </c>
      <c r="Q20" s="110">
        <v>73.949989556443143</v>
      </c>
      <c r="R20" s="110">
        <v>70.713225720854282</v>
      </c>
    </row>
    <row r="21" spans="2:25" ht="13.5" customHeight="1">
      <c r="B21" s="109" t="s">
        <v>65</v>
      </c>
      <c r="C21" s="109" t="s">
        <v>65</v>
      </c>
      <c r="D21" s="110">
        <v>42.320453913931658</v>
      </c>
      <c r="E21" s="110">
        <v>46.714612109302408</v>
      </c>
      <c r="F21" s="110">
        <v>44.852729607107726</v>
      </c>
      <c r="G21" s="110">
        <v>44.921266638453098</v>
      </c>
      <c r="H21" s="110">
        <v>46.568586517607407</v>
      </c>
      <c r="I21" s="110">
        <v>48.839657681025045</v>
      </c>
      <c r="J21" s="110">
        <v>50.420641122468666</v>
      </c>
      <c r="K21" s="110">
        <v>53.537370734704041</v>
      </c>
      <c r="L21" s="110">
        <v>71.458998584266425</v>
      </c>
      <c r="M21" s="110">
        <v>66.144327503586467</v>
      </c>
      <c r="N21" s="110">
        <v>63.772984868922165</v>
      </c>
      <c r="O21" s="110">
        <v>62.203394125436652</v>
      </c>
      <c r="P21" s="110">
        <v>60.692360769567721</v>
      </c>
      <c r="Q21" s="110">
        <v>59.218461566859389</v>
      </c>
      <c r="R21" s="110">
        <v>58.012948075993663</v>
      </c>
    </row>
    <row r="22" spans="2:25" ht="16.899999999999999" customHeight="1">
      <c r="B22" s="109" t="s">
        <v>168</v>
      </c>
      <c r="C22" s="109" t="s">
        <v>66</v>
      </c>
      <c r="D22" s="110">
        <v>17.495502789221856</v>
      </c>
      <c r="E22" s="110">
        <v>20.031400558336912</v>
      </c>
      <c r="F22" s="110">
        <v>27.075131010652491</v>
      </c>
      <c r="G22" s="110">
        <v>33.79811459227475</v>
      </c>
      <c r="H22" s="110">
        <v>43.166374277527467</v>
      </c>
      <c r="I22" s="110">
        <v>44.616679946288187</v>
      </c>
      <c r="J22" s="110">
        <v>49.087030007449933</v>
      </c>
      <c r="K22" s="110">
        <v>51.411454635458234</v>
      </c>
      <c r="L22" s="110">
        <v>61.18759864959025</v>
      </c>
      <c r="M22" s="110">
        <v>60.954445832845138</v>
      </c>
      <c r="N22" s="110">
        <v>59.917726391377023</v>
      </c>
      <c r="O22" s="110">
        <v>57.891219183352192</v>
      </c>
      <c r="P22" s="110">
        <v>56.187332924924164</v>
      </c>
      <c r="Q22" s="110">
        <v>52.859262960491861</v>
      </c>
      <c r="R22" s="110">
        <v>49.63542158840356</v>
      </c>
    </row>
    <row r="23" spans="2:25" ht="13.5" customHeight="1">
      <c r="B23" s="109" t="s">
        <v>169</v>
      </c>
      <c r="C23" s="109" t="s">
        <v>144</v>
      </c>
      <c r="D23" s="110">
        <v>73.799605899564099</v>
      </c>
      <c r="E23" s="110">
        <v>84.02058697054396</v>
      </c>
      <c r="F23" s="110">
        <v>85.126572769953043</v>
      </c>
      <c r="G23" s="110">
        <v>88.30479970538893</v>
      </c>
      <c r="H23" s="110">
        <v>96.808887576585221</v>
      </c>
      <c r="I23" s="110">
        <v>103.03982708933717</v>
      </c>
      <c r="J23" s="110">
        <v>92.483886960832919</v>
      </c>
      <c r="K23" s="110">
        <v>84.213975686289245</v>
      </c>
      <c r="L23" s="110">
        <v>89.838853230637568</v>
      </c>
      <c r="M23" s="110">
        <v>91.360167892597246</v>
      </c>
      <c r="N23" s="110">
        <v>89.491188181976028</v>
      </c>
      <c r="O23" s="110">
        <v>86.198559200514538</v>
      </c>
      <c r="P23" s="110">
        <v>82.281052504834975</v>
      </c>
      <c r="Q23" s="110">
        <v>78.198474270757018</v>
      </c>
      <c r="R23" s="110">
        <v>74.124763809262902</v>
      </c>
    </row>
    <row r="24" spans="2:25" ht="13.5" customHeight="1">
      <c r="B24" s="109" t="s">
        <v>68</v>
      </c>
      <c r="C24" s="109" t="s">
        <v>68</v>
      </c>
      <c r="D24" s="110">
        <v>78.360792064555199</v>
      </c>
      <c r="E24" s="110">
        <v>77.353877003405643</v>
      </c>
      <c r="F24" s="110">
        <v>76.688120747495788</v>
      </c>
      <c r="G24" s="110">
        <v>75.820982569552498</v>
      </c>
      <c r="H24" s="110">
        <v>74.931588353761043</v>
      </c>
      <c r="I24" s="110">
        <v>72.162727041709076</v>
      </c>
      <c r="J24" s="110">
        <v>69.117409493758913</v>
      </c>
      <c r="K24" s="110">
        <v>65.48783770615465</v>
      </c>
      <c r="L24" s="110">
        <v>80.44665589311542</v>
      </c>
      <c r="M24" s="110">
        <v>76.584121624646698</v>
      </c>
      <c r="N24" s="110">
        <v>75.552554665756006</v>
      </c>
      <c r="O24" s="110">
        <v>73.148845191559047</v>
      </c>
      <c r="P24" s="110">
        <v>70.825310255946064</v>
      </c>
      <c r="Q24" s="110">
        <v>68.375742089665053</v>
      </c>
      <c r="R24" s="110">
        <v>65.284974303790619</v>
      </c>
    </row>
    <row r="25" spans="2:25" ht="13.5" customHeight="1">
      <c r="B25" s="109" t="s">
        <v>46</v>
      </c>
      <c r="C25" s="109" t="s">
        <v>46</v>
      </c>
      <c r="D25" s="110">
        <v>67.984531684903786</v>
      </c>
      <c r="E25" s="110">
        <v>67.713352890278372</v>
      </c>
      <c r="F25" s="110">
        <v>67.102041059826618</v>
      </c>
      <c r="G25" s="110">
        <v>69.048587042645622</v>
      </c>
      <c r="H25" s="110">
        <v>68.943091371390494</v>
      </c>
      <c r="I25" s="110">
        <v>69.676690936512145</v>
      </c>
      <c r="J25" s="110">
        <v>70.439715044525428</v>
      </c>
      <c r="K25" s="110">
        <v>74.085659462847303</v>
      </c>
      <c r="L25" s="110">
        <v>89.607913774582983</v>
      </c>
      <c r="M25" s="110">
        <v>90.600864885008818</v>
      </c>
      <c r="N25" s="110">
        <v>88.802900145884351</v>
      </c>
      <c r="O25" s="110">
        <v>88.134694003634365</v>
      </c>
      <c r="P25" s="110">
        <v>87.293743887650479</v>
      </c>
      <c r="Q25" s="110">
        <v>86.33455419915272</v>
      </c>
      <c r="R25" s="110">
        <v>85.194029862223402</v>
      </c>
    </row>
    <row r="26" spans="2:25" ht="13.5" customHeight="1">
      <c r="B26" s="109" t="s">
        <v>69</v>
      </c>
      <c r="C26" s="109" t="s">
        <v>69</v>
      </c>
      <c r="D26" s="110">
        <v>22.960397492741308</v>
      </c>
      <c r="E26" s="110">
        <v>24.846707578167244</v>
      </c>
      <c r="F26" s="110">
        <v>24.681631265084373</v>
      </c>
      <c r="G26" s="110">
        <v>27.013303956079159</v>
      </c>
      <c r="H26" s="110">
        <v>27.95546087755066</v>
      </c>
      <c r="I26" s="110">
        <v>29.395537141336554</v>
      </c>
      <c r="J26" s="110">
        <v>30.422723351615794</v>
      </c>
      <c r="K26" s="110">
        <v>30.563689817980006</v>
      </c>
      <c r="L26" s="110">
        <v>36.621032708792008</v>
      </c>
      <c r="M26" s="110">
        <v>41.395955280287502</v>
      </c>
      <c r="N26" s="110">
        <v>43.291633247306841</v>
      </c>
      <c r="O26" s="110">
        <v>42.821753739762066</v>
      </c>
      <c r="P26" s="110">
        <v>42.675902704860775</v>
      </c>
      <c r="Q26" s="110">
        <v>42.517780378215114</v>
      </c>
      <c r="R26" s="110">
        <v>42.392253487681373</v>
      </c>
    </row>
    <row r="27" spans="2:25" ht="13.5" customHeight="1">
      <c r="B27" s="109" t="s">
        <v>97</v>
      </c>
      <c r="C27" s="109" t="s">
        <v>97</v>
      </c>
      <c r="D27" s="110">
        <v>11.706296727725112</v>
      </c>
      <c r="E27" s="110">
        <v>10.342796907053538</v>
      </c>
      <c r="F27" s="110">
        <v>10.98263608599958</v>
      </c>
      <c r="G27" s="110">
        <v>39.260114369852751</v>
      </c>
      <c r="H27" s="110">
        <v>44.649657549949012</v>
      </c>
      <c r="I27" s="110">
        <v>36.916651537042696</v>
      </c>
      <c r="J27" s="110">
        <v>38.47174536084021</v>
      </c>
      <c r="K27" s="110">
        <v>47.864221265347268</v>
      </c>
      <c r="L27" s="110">
        <v>39.526638579788212</v>
      </c>
      <c r="M27" s="110">
        <v>33.598511739452057</v>
      </c>
      <c r="N27" s="110">
        <v>33.305585977760401</v>
      </c>
      <c r="O27" s="110">
        <v>34.220465166163102</v>
      </c>
      <c r="P27" s="110">
        <v>35.534495536470381</v>
      </c>
      <c r="Q27" s="110">
        <v>37.045924257872315</v>
      </c>
      <c r="R27" s="110">
        <v>38.79120494960317</v>
      </c>
    </row>
    <row r="28" spans="2:25" ht="13.5" customHeight="1">
      <c r="B28" s="109" t="s">
        <v>36</v>
      </c>
      <c r="C28" s="109" t="s">
        <v>36</v>
      </c>
      <c r="D28" s="110">
        <v>12.12526544922488</v>
      </c>
      <c r="E28" s="110">
        <v>12.602506181431389</v>
      </c>
      <c r="F28" s="110">
        <v>14.496345329150923</v>
      </c>
      <c r="G28" s="110">
        <v>21.881939502679717</v>
      </c>
      <c r="H28" s="110">
        <v>19.677354055078066</v>
      </c>
      <c r="I28" s="110">
        <v>19.869431490485272</v>
      </c>
      <c r="J28" s="110">
        <v>20.258538347560336</v>
      </c>
      <c r="K28" s="110">
        <v>19.943727311643755</v>
      </c>
      <c r="L28" s="110">
        <v>26.332888626672368</v>
      </c>
      <c r="M28" s="110">
        <v>25.176215384106264</v>
      </c>
      <c r="N28" s="110">
        <v>26.544243933730144</v>
      </c>
      <c r="O28" s="110">
        <v>27.589192120089308</v>
      </c>
      <c r="P28" s="110">
        <v>29.167262286191587</v>
      </c>
      <c r="Q28" s="110">
        <v>31.302929685616089</v>
      </c>
      <c r="R28" s="110">
        <v>33.315822147807992</v>
      </c>
    </row>
    <row r="29" spans="2:25" ht="13.5" customHeight="1">
      <c r="B29" s="109" t="s">
        <v>35</v>
      </c>
      <c r="C29" s="109" t="s">
        <v>35</v>
      </c>
      <c r="D29" s="110">
        <v>3.6020540944374431</v>
      </c>
      <c r="E29" s="110">
        <v>3.0919859962512706</v>
      </c>
      <c r="F29" s="110">
        <v>3.4291890924909896</v>
      </c>
      <c r="G29" s="110">
        <v>4.6534537433586323</v>
      </c>
      <c r="H29" s="110">
        <v>10.01792426431105</v>
      </c>
      <c r="I29" s="110">
        <v>20.485106731675341</v>
      </c>
      <c r="J29" s="110">
        <v>15.10265070985975</v>
      </c>
      <c r="K29" s="110">
        <v>11.635736914138363</v>
      </c>
      <c r="L29" s="110">
        <v>11.705956324163335</v>
      </c>
      <c r="M29" s="110">
        <v>7.9091673745336708</v>
      </c>
      <c r="N29" s="110">
        <v>10.844106896436847</v>
      </c>
      <c r="O29" s="110">
        <v>21.564723762489127</v>
      </c>
      <c r="P29" s="110">
        <v>34.305147130488201</v>
      </c>
      <c r="Q29" s="110">
        <v>47.234011677655339</v>
      </c>
      <c r="R29" s="110">
        <v>60.186773494733323</v>
      </c>
      <c r="T29" s="144"/>
      <c r="U29" s="144"/>
      <c r="V29" s="144"/>
      <c r="W29" s="144"/>
      <c r="X29" s="144"/>
      <c r="Y29" s="144"/>
    </row>
    <row r="30" spans="2:25" ht="13.5" customHeight="1">
      <c r="B30" s="109" t="s">
        <v>348</v>
      </c>
      <c r="C30" s="109" t="s">
        <v>348</v>
      </c>
      <c r="D30" s="110">
        <v>130.99391419619187</v>
      </c>
      <c r="E30" s="110">
        <v>135.31873974772327</v>
      </c>
      <c r="F30" s="110">
        <v>138.29054175107839</v>
      </c>
      <c r="G30" s="110">
        <v>140.45631608235948</v>
      </c>
      <c r="H30" s="110">
        <v>145.72280525113271</v>
      </c>
      <c r="I30" s="110">
        <v>149.15098212397527</v>
      </c>
      <c r="J30" s="110">
        <v>154.02440926928199</v>
      </c>
      <c r="K30" s="110">
        <v>171.11325802615934</v>
      </c>
      <c r="L30" s="110">
        <v>150.43280869573979</v>
      </c>
      <c r="M30" s="110">
        <v>491.84513382963758</v>
      </c>
      <c r="N30" s="305" t="s">
        <v>41</v>
      </c>
      <c r="O30" s="305" t="s">
        <v>41</v>
      </c>
      <c r="P30" s="305" t="s">
        <v>41</v>
      </c>
      <c r="Q30" s="305" t="s">
        <v>41</v>
      </c>
      <c r="R30" s="305" t="s">
        <v>41</v>
      </c>
      <c r="T30" s="144"/>
      <c r="U30" s="144"/>
      <c r="V30" s="144"/>
      <c r="W30" s="144"/>
      <c r="X30" s="144"/>
      <c r="Y30" s="144"/>
    </row>
    <row r="31" spans="2:25" ht="13.5" customHeight="1">
      <c r="B31" s="109" t="s">
        <v>70</v>
      </c>
      <c r="C31" s="109" t="s">
        <v>70</v>
      </c>
      <c r="D31" s="110">
        <v>53.787501941527779</v>
      </c>
      <c r="E31" s="110">
        <v>55.656452691308068</v>
      </c>
      <c r="F31" s="110">
        <v>55.373067884386359</v>
      </c>
      <c r="G31" s="110">
        <v>56.970771929701655</v>
      </c>
      <c r="H31" s="110">
        <v>55.787490887791201</v>
      </c>
      <c r="I31" s="110">
        <v>54.395544801980613</v>
      </c>
      <c r="J31" s="110">
        <v>55.645963479625074</v>
      </c>
      <c r="K31" s="110">
        <v>57.066677826943391</v>
      </c>
      <c r="L31" s="110">
        <v>67.433758942868337</v>
      </c>
      <c r="M31" s="110">
        <v>70.680037054449613</v>
      </c>
      <c r="N31" s="110">
        <v>69.886877218546161</v>
      </c>
      <c r="O31" s="110">
        <v>70.104115902967777</v>
      </c>
      <c r="P31" s="110">
        <v>71.047342266636051</v>
      </c>
      <c r="Q31" s="110">
        <v>71.887638362427708</v>
      </c>
      <c r="R31" s="110">
        <v>72.605420985173396</v>
      </c>
      <c r="U31" s="144"/>
      <c r="V31" s="144"/>
      <c r="W31" s="144"/>
      <c r="X31" s="144"/>
      <c r="Y31" s="144"/>
    </row>
    <row r="32" spans="2:25" ht="13.5" customHeight="1">
      <c r="B32" s="109" t="s">
        <v>52</v>
      </c>
      <c r="C32" s="109" t="s">
        <v>52</v>
      </c>
      <c r="D32" s="110">
        <v>42.650100680298358</v>
      </c>
      <c r="E32" s="110">
        <v>45.898798628111862</v>
      </c>
      <c r="F32" s="110">
        <v>48.852530107915754</v>
      </c>
      <c r="G32" s="110">
        <v>52.774800844950335</v>
      </c>
      <c r="H32" s="110">
        <v>56.72407680531547</v>
      </c>
      <c r="I32" s="110">
        <v>53.962770401784901</v>
      </c>
      <c r="J32" s="110">
        <v>53.649098582556988</v>
      </c>
      <c r="K32" s="110">
        <v>53.31979949142319</v>
      </c>
      <c r="L32" s="110">
        <v>61.028898676709453</v>
      </c>
      <c r="M32" s="110">
        <v>59.77314369553347</v>
      </c>
      <c r="N32" s="110">
        <v>60.06877779181584</v>
      </c>
      <c r="O32" s="110">
        <v>60.522310196913196</v>
      </c>
      <c r="P32" s="110">
        <v>60.864199933874751</v>
      </c>
      <c r="Q32" s="110">
        <v>61.179770461611525</v>
      </c>
      <c r="R32" s="110">
        <v>61.468667527496955</v>
      </c>
      <c r="T32" s="144"/>
      <c r="U32" s="144"/>
      <c r="V32" s="144"/>
      <c r="W32" s="144"/>
      <c r="X32" s="144"/>
      <c r="Y32" s="144"/>
    </row>
    <row r="33" spans="2:18" ht="13.5" customHeight="1">
      <c r="B33" s="109" t="s">
        <v>71</v>
      </c>
      <c r="C33" s="109" t="s">
        <v>71</v>
      </c>
      <c r="D33" s="110">
        <v>56.532281063026538</v>
      </c>
      <c r="E33" s="110">
        <v>61.727063456443368</v>
      </c>
      <c r="F33" s="110">
        <v>63.339204820527009</v>
      </c>
      <c r="G33" s="110">
        <v>63.687838453363021</v>
      </c>
      <c r="H33" s="110">
        <v>64.879325404227473</v>
      </c>
      <c r="I33" s="110">
        <v>65.124242153436597</v>
      </c>
      <c r="J33" s="110">
        <v>65.197755811425367</v>
      </c>
      <c r="K33" s="110">
        <v>65.069057586445595</v>
      </c>
      <c r="L33" s="110">
        <v>75.372571983467964</v>
      </c>
      <c r="M33" s="110">
        <v>75.78830643618258</v>
      </c>
      <c r="N33" s="110">
        <v>76.609760695922276</v>
      </c>
      <c r="O33" s="110">
        <v>76.612492461831351</v>
      </c>
      <c r="P33" s="110">
        <v>76.635973656795201</v>
      </c>
      <c r="Q33" s="110">
        <v>76.318148587823103</v>
      </c>
      <c r="R33" s="110">
        <v>75.910985992977587</v>
      </c>
    </row>
    <row r="34" spans="2:18" ht="13.5" customHeight="1">
      <c r="B34" s="109" t="s">
        <v>33</v>
      </c>
      <c r="C34" s="109" t="s">
        <v>33</v>
      </c>
      <c r="D34" s="110">
        <v>5.2323272149162898</v>
      </c>
      <c r="E34" s="110">
        <v>5.3202384823535116</v>
      </c>
      <c r="F34" s="110">
        <v>4.6176276258406368</v>
      </c>
      <c r="G34" s="110">
        <v>15.825204249136776</v>
      </c>
      <c r="H34" s="110">
        <v>33.660877059891256</v>
      </c>
      <c r="I34" s="110">
        <v>45.933490268890289</v>
      </c>
      <c r="J34" s="110">
        <v>51.253634431594449</v>
      </c>
      <c r="K34" s="110">
        <v>60.525454122340193</v>
      </c>
      <c r="L34" s="110">
        <v>81.156025684201566</v>
      </c>
      <c r="M34" s="110">
        <v>68.195890018874493</v>
      </c>
      <c r="N34" s="110">
        <v>61.722872507937851</v>
      </c>
      <c r="O34" s="110">
        <v>58.399846587876759</v>
      </c>
      <c r="P34" s="110">
        <v>54.294952952788144</v>
      </c>
      <c r="Q34" s="110">
        <v>49.920792471711565</v>
      </c>
      <c r="R34" s="110">
        <v>44.773091387745204</v>
      </c>
    </row>
    <row r="35" spans="2:18" ht="13.5" customHeight="1">
      <c r="B35" s="109" t="s">
        <v>72</v>
      </c>
      <c r="C35" s="109" t="s">
        <v>72</v>
      </c>
      <c r="D35" s="110">
        <v>63.422835384730504</v>
      </c>
      <c r="E35" s="110">
        <v>64.452939758949228</v>
      </c>
      <c r="F35" s="110">
        <v>63.527429085562069</v>
      </c>
      <c r="G35" s="110">
        <v>63.320110479096606</v>
      </c>
      <c r="H35" s="110">
        <v>67.646206567004754</v>
      </c>
      <c r="I35" s="110">
        <v>67.060381852651261</v>
      </c>
      <c r="J35" s="110">
        <v>72.077199909925682</v>
      </c>
      <c r="K35" s="110">
        <v>85.299571463709256</v>
      </c>
      <c r="L35" s="110">
        <v>87.563060905082182</v>
      </c>
      <c r="M35" s="110">
        <v>83.416444724041895</v>
      </c>
      <c r="N35" s="110">
        <v>80.93697685161203</v>
      </c>
      <c r="O35" s="110">
        <v>75.809928628776149</v>
      </c>
      <c r="P35" s="110">
        <v>71.809043713268778</v>
      </c>
      <c r="Q35" s="110">
        <v>67.730201637564051</v>
      </c>
      <c r="R35" s="110">
        <v>63.642307438901099</v>
      </c>
    </row>
    <row r="36" spans="2:18" ht="13.5" customHeight="1">
      <c r="B36" s="109" t="s">
        <v>73</v>
      </c>
      <c r="C36" s="109" t="s">
        <v>73</v>
      </c>
      <c r="D36" s="110">
        <v>21.175136053715548</v>
      </c>
      <c r="E36" s="110">
        <v>19.963567868913938</v>
      </c>
      <c r="F36" s="110">
        <v>20.646911701506916</v>
      </c>
      <c r="G36" s="110">
        <v>24.075027291373171</v>
      </c>
      <c r="H36" s="110">
        <v>24.498718598634717</v>
      </c>
      <c r="I36" s="110">
        <v>25.415349280515837</v>
      </c>
      <c r="J36" s="110">
        <v>26.149593725656405</v>
      </c>
      <c r="K36" s="110">
        <v>27.080320963169424</v>
      </c>
      <c r="L36" s="110">
        <v>35.073421743217096</v>
      </c>
      <c r="M36" s="110">
        <v>35.001672935940107</v>
      </c>
      <c r="N36" s="110">
        <v>36.889914148134814</v>
      </c>
      <c r="O36" s="110">
        <v>38.474897145155765</v>
      </c>
      <c r="P36" s="110">
        <v>40.099183876635777</v>
      </c>
      <c r="Q36" s="110">
        <v>42.061093917645181</v>
      </c>
      <c r="R36" s="110">
        <v>43.805316600342685</v>
      </c>
    </row>
    <row r="37" spans="2:18" ht="13.5" customHeight="1">
      <c r="B37" s="109" t="s">
        <v>74</v>
      </c>
      <c r="C37" s="109" t="s">
        <v>74</v>
      </c>
      <c r="D37" s="110">
        <v>45.691174312688048</v>
      </c>
      <c r="E37" s="110">
        <v>43.796757553756898</v>
      </c>
      <c r="F37" s="110">
        <v>40.240237852722849</v>
      </c>
      <c r="G37" s="110">
        <v>39.63994355926291</v>
      </c>
      <c r="H37" s="110">
        <v>37.343323551656773</v>
      </c>
      <c r="I37" s="110">
        <v>38.108352951330552</v>
      </c>
      <c r="J37" s="110">
        <v>37.134016282665755</v>
      </c>
      <c r="K37" s="110">
        <v>36.966504121557563</v>
      </c>
      <c r="L37" s="110">
        <v>51.675433244898258</v>
      </c>
      <c r="M37" s="110">
        <v>59.114454478227721</v>
      </c>
      <c r="N37" s="110">
        <v>62.253175761999977</v>
      </c>
      <c r="O37" s="110">
        <v>63.33344804048798</v>
      </c>
      <c r="P37" s="110">
        <v>63.468481458031903</v>
      </c>
      <c r="Q37" s="110">
        <v>62.585233650968974</v>
      </c>
      <c r="R37" s="110">
        <v>60.803199891687157</v>
      </c>
    </row>
    <row r="38" spans="2:18" ht="13.5" customHeight="1">
      <c r="B38" s="109" t="s">
        <v>75</v>
      </c>
      <c r="C38" s="109" t="s">
        <v>75</v>
      </c>
      <c r="D38" s="110">
        <v>54.422873272251607</v>
      </c>
      <c r="E38" s="110">
        <v>56.540140092701641</v>
      </c>
      <c r="F38" s="110">
        <v>51.068631817714852</v>
      </c>
      <c r="G38" s="110">
        <v>51.269268581339276</v>
      </c>
      <c r="H38" s="110">
        <v>54.200652239661693</v>
      </c>
      <c r="I38" s="110">
        <v>50.616267301814929</v>
      </c>
      <c r="J38" s="110">
        <v>48.818814501627344</v>
      </c>
      <c r="K38" s="110">
        <v>45.597694016390115</v>
      </c>
      <c r="L38" s="110">
        <v>57.47203251143894</v>
      </c>
      <c r="M38" s="110">
        <v>55.506582506325522</v>
      </c>
      <c r="N38" s="110">
        <v>53.276714309254082</v>
      </c>
      <c r="O38" s="110">
        <v>52.105137763689015</v>
      </c>
      <c r="P38" s="110">
        <v>51.337066954438328</v>
      </c>
      <c r="Q38" s="110">
        <v>50.619243262520008</v>
      </c>
      <c r="R38" s="110">
        <v>50.067379008806036</v>
      </c>
    </row>
    <row r="39" spans="2:18" ht="13.5" customHeight="1">
      <c r="B39" s="109" t="s">
        <v>32</v>
      </c>
      <c r="C39" s="109" t="s">
        <v>32</v>
      </c>
      <c r="D39" s="110">
        <v>32.118410643547612</v>
      </c>
      <c r="E39" s="110">
        <v>30.883225573669868</v>
      </c>
      <c r="F39" s="110">
        <v>24.91195724284561</v>
      </c>
      <c r="G39" s="110">
        <v>35.546881183830358</v>
      </c>
      <c r="H39" s="110">
        <v>46.706774336643704</v>
      </c>
      <c r="I39" s="110">
        <v>51.568807010902098</v>
      </c>
      <c r="J39" s="110">
        <v>52.177300926064675</v>
      </c>
      <c r="K39" s="110">
        <v>62.276481956850184</v>
      </c>
      <c r="L39" s="110">
        <v>72.095179992407054</v>
      </c>
      <c r="M39" s="110">
        <v>59.011920949223672</v>
      </c>
      <c r="N39" s="110">
        <v>53.081018607194899</v>
      </c>
      <c r="O39" s="110">
        <v>46.712887831655102</v>
      </c>
      <c r="P39" s="110">
        <v>44.112560252181815</v>
      </c>
      <c r="Q39" s="110">
        <v>41.682562252427644</v>
      </c>
      <c r="R39" s="110">
        <v>39.199084607117321</v>
      </c>
    </row>
    <row r="40" spans="2:18" ht="13.5" customHeight="1">
      <c r="B40" s="109" t="s">
        <v>76</v>
      </c>
      <c r="C40" s="109" t="s">
        <v>76</v>
      </c>
      <c r="D40" s="110">
        <v>37.965079703568321</v>
      </c>
      <c r="E40" s="110">
        <v>39.056326950752464</v>
      </c>
      <c r="F40" s="110">
        <v>40.426209254567581</v>
      </c>
      <c r="G40" s="110">
        <v>39.387936930307319</v>
      </c>
      <c r="H40" s="110">
        <v>38.950818598773658</v>
      </c>
      <c r="I40" s="110">
        <v>36.836004656510106</v>
      </c>
      <c r="J40" s="110">
        <v>36.467973797149085</v>
      </c>
      <c r="K40" s="110">
        <v>36.823397455070229</v>
      </c>
      <c r="L40" s="110">
        <v>49.802022417153999</v>
      </c>
      <c r="M40" s="110">
        <v>51.121408150115997</v>
      </c>
      <c r="N40" s="110">
        <v>52.865209995785847</v>
      </c>
      <c r="O40" s="110">
        <v>54.864083925492324</v>
      </c>
      <c r="P40" s="110">
        <v>56.985497904352137</v>
      </c>
      <c r="Q40" s="110">
        <v>58.789390275456675</v>
      </c>
      <c r="R40" s="110">
        <v>60.387033072805664</v>
      </c>
    </row>
    <row r="41" spans="2:18" ht="13.5" customHeight="1">
      <c r="B41" s="109" t="s">
        <v>48</v>
      </c>
      <c r="C41" s="109" t="s">
        <v>48</v>
      </c>
      <c r="D41" s="110">
        <v>11.167439557143991</v>
      </c>
      <c r="E41" s="110">
        <v>12.348062196622077</v>
      </c>
      <c r="F41" s="110">
        <v>15.135831880754145</v>
      </c>
      <c r="G41" s="110">
        <v>15.286412536930991</v>
      </c>
      <c r="H41" s="110">
        <v>14.849320304709043</v>
      </c>
      <c r="I41" s="110">
        <v>14.311064460330215</v>
      </c>
      <c r="J41" s="110">
        <v>13.619616539598592</v>
      </c>
      <c r="K41" s="110">
        <v>13.793673838414216</v>
      </c>
      <c r="L41" s="110">
        <v>19.279816497465678</v>
      </c>
      <c r="M41" s="110">
        <v>17.935458820036445</v>
      </c>
      <c r="N41" s="110">
        <v>17.875206378309159</v>
      </c>
      <c r="O41" s="110">
        <v>17.679434382267971</v>
      </c>
      <c r="P41" s="110">
        <v>17.756804466018934</v>
      </c>
      <c r="Q41" s="110">
        <v>17.50760797803774</v>
      </c>
      <c r="R41" s="110">
        <v>17.51863828221137</v>
      </c>
    </row>
    <row r="42" spans="2:18" ht="13.5" customHeight="1">
      <c r="B42" s="109" t="s">
        <v>31</v>
      </c>
      <c r="C42" s="109" t="s">
        <v>31</v>
      </c>
      <c r="D42" s="110">
        <v>3.0363341953189003</v>
      </c>
      <c r="E42" s="110">
        <v>2.1478300434319477</v>
      </c>
      <c r="F42" s="110">
        <v>1.5618863073693532</v>
      </c>
      <c r="G42" s="110">
        <v>5.7998469949007809</v>
      </c>
      <c r="H42" s="110">
        <v>13.092586911093045</v>
      </c>
      <c r="I42" s="110">
        <v>17.159599240802123</v>
      </c>
      <c r="J42" s="110">
        <v>18.979588792245895</v>
      </c>
      <c r="K42" s="110">
        <v>22.790204814058537</v>
      </c>
      <c r="L42" s="110">
        <v>32.537378468558821</v>
      </c>
      <c r="M42" s="110">
        <v>29.681053362756892</v>
      </c>
      <c r="N42" s="110">
        <v>30.842864328886687</v>
      </c>
      <c r="O42" s="110">
        <v>30.440754764845892</v>
      </c>
      <c r="P42" s="110">
        <v>29.476586216086815</v>
      </c>
      <c r="Q42" s="110">
        <v>28.423853415638</v>
      </c>
      <c r="R42" s="110">
        <v>27.209180534588583</v>
      </c>
    </row>
    <row r="43" spans="2:18" ht="13.5" customHeight="1">
      <c r="B43" s="109" t="s">
        <v>53</v>
      </c>
      <c r="C43" s="109" t="s">
        <v>53</v>
      </c>
      <c r="D43" s="110">
        <v>37.407879039572137</v>
      </c>
      <c r="E43" s="110">
        <v>40.35591193568527</v>
      </c>
      <c r="F43" s="110">
        <v>43.25338465613806</v>
      </c>
      <c r="G43" s="110">
        <v>45.195470916486933</v>
      </c>
      <c r="H43" s="110">
        <v>47.134053805151495</v>
      </c>
      <c r="I43" s="110">
        <v>48.588218176712374</v>
      </c>
      <c r="J43" s="110">
        <v>51.589654292797313</v>
      </c>
      <c r="K43" s="110">
        <v>56.303245548051784</v>
      </c>
      <c r="L43" s="110">
        <v>69.447488706712718</v>
      </c>
      <c r="M43" s="110">
        <v>68.828082853694141</v>
      </c>
      <c r="N43" s="110">
        <v>72.340954764778246</v>
      </c>
      <c r="O43" s="110">
        <v>74.856757448134246</v>
      </c>
      <c r="P43" s="110">
        <v>77.430491397418436</v>
      </c>
      <c r="Q43" s="110">
        <v>80.226588557133866</v>
      </c>
      <c r="R43" s="110">
        <v>82.986116137037399</v>
      </c>
    </row>
    <row r="44" spans="2:18" ht="13.5" customHeight="1">
      <c r="B44" s="109" t="s">
        <v>77</v>
      </c>
      <c r="C44" s="109" t="s">
        <v>77</v>
      </c>
      <c r="D44" s="110">
        <v>69.608780478085052</v>
      </c>
      <c r="E44" s="110">
        <v>71.775784823488024</v>
      </c>
      <c r="F44" s="110">
        <v>72.216595627261967</v>
      </c>
      <c r="G44" s="110">
        <v>78.486864040129689</v>
      </c>
      <c r="H44" s="110">
        <v>79.016410688688083</v>
      </c>
      <c r="I44" s="110">
        <v>77.901798683805183</v>
      </c>
      <c r="J44" s="110">
        <v>84.209435958163041</v>
      </c>
      <c r="K44" s="110">
        <v>86.802003576511567</v>
      </c>
      <c r="L44" s="110">
        <v>101.23540422599714</v>
      </c>
      <c r="M44" s="110">
        <v>109.25044829770212</v>
      </c>
      <c r="N44" s="110">
        <v>111.42120215806939</v>
      </c>
      <c r="O44" s="110">
        <v>111.88338914171578</v>
      </c>
      <c r="P44" s="110">
        <v>111.54999007049626</v>
      </c>
      <c r="Q44" s="110">
        <v>110.98281348567546</v>
      </c>
      <c r="R44" s="110">
        <v>110.20400914549657</v>
      </c>
    </row>
    <row r="45" spans="2:18" ht="13.5" customHeight="1">
      <c r="B45" s="109" t="s">
        <v>78</v>
      </c>
      <c r="C45" s="109" t="s">
        <v>78</v>
      </c>
      <c r="D45" s="110">
        <v>41.929723248310488</v>
      </c>
      <c r="E45" s="110">
        <v>42.190422332296187</v>
      </c>
      <c r="F45" s="110">
        <v>43.334600263899659</v>
      </c>
      <c r="G45" s="110">
        <v>42.558701233713911</v>
      </c>
      <c r="H45" s="110">
        <v>41.745392200110643</v>
      </c>
      <c r="I45" s="110">
        <v>41.777662241267784</v>
      </c>
      <c r="J45" s="110">
        <v>41.950036363960308</v>
      </c>
      <c r="K45" s="110">
        <v>41.04319280977753</v>
      </c>
      <c r="L45" s="110">
        <v>49.631756934469585</v>
      </c>
      <c r="M45" s="110">
        <v>58.042664927481447</v>
      </c>
      <c r="N45" s="110">
        <v>59.503686037748672</v>
      </c>
      <c r="O45" s="110">
        <v>60.038348761534657</v>
      </c>
      <c r="P45" s="110">
        <v>61.17230914446916</v>
      </c>
      <c r="Q45" s="110">
        <v>61.618820527117137</v>
      </c>
      <c r="R45" s="110">
        <v>61.968734668296399</v>
      </c>
    </row>
    <row r="46" spans="2:18">
      <c r="B46" s="109" t="s">
        <v>49</v>
      </c>
      <c r="C46" s="109" t="s">
        <v>49</v>
      </c>
      <c r="D46" s="110">
        <v>32.442094956351781</v>
      </c>
      <c r="E46" s="110">
        <v>31.160386474850011</v>
      </c>
      <c r="F46" s="110">
        <v>28.488326212849589</v>
      </c>
      <c r="G46" s="110">
        <v>27.362060850059322</v>
      </c>
      <c r="H46" s="110">
        <v>27.999020711396579</v>
      </c>
      <c r="I46" s="110">
        <v>28.027245940559816</v>
      </c>
      <c r="J46" s="110">
        <v>30.169041327209662</v>
      </c>
      <c r="K46" s="110">
        <v>32.663283978504623</v>
      </c>
      <c r="L46" s="110">
        <v>39.765353797659635</v>
      </c>
      <c r="M46" s="110">
        <v>37.769457809365129</v>
      </c>
      <c r="N46" s="110">
        <v>37.92334245160631</v>
      </c>
      <c r="O46" s="110">
        <v>38.966208329075982</v>
      </c>
      <c r="P46" s="110">
        <v>39.780757237361748</v>
      </c>
      <c r="Q46" s="110">
        <v>40.445379444224436</v>
      </c>
      <c r="R46" s="110">
        <v>41.120542846671455</v>
      </c>
    </row>
    <row r="47" spans="2:18">
      <c r="B47" s="109" t="s">
        <v>79</v>
      </c>
      <c r="C47" s="109" t="s">
        <v>79</v>
      </c>
      <c r="D47" s="110">
        <v>37.541537970867154</v>
      </c>
      <c r="E47" s="110">
        <v>40.518807911668738</v>
      </c>
      <c r="F47" s="110">
        <v>70.316870768184174</v>
      </c>
      <c r="G47" s="110">
        <v>79.502809400441734</v>
      </c>
      <c r="H47" s="110">
        <v>79.512854026355697</v>
      </c>
      <c r="I47" s="110">
        <v>71.619824179587454</v>
      </c>
      <c r="J47" s="110">
        <v>60.424216283879296</v>
      </c>
      <c r="K47" s="110">
        <v>50.492331707484759</v>
      </c>
      <c r="L47" s="110">
        <v>60.783935246279221</v>
      </c>
      <c r="M47" s="110">
        <v>54.391228422156189</v>
      </c>
      <c r="N47" s="110">
        <v>51.68416328659459</v>
      </c>
      <c r="O47" s="110">
        <v>48.929918642975487</v>
      </c>
      <c r="P47" s="110">
        <v>46.436790590260514</v>
      </c>
      <c r="Q47" s="110">
        <v>44.769217461789331</v>
      </c>
      <c r="R47" s="110">
        <v>43.586393845644629</v>
      </c>
    </row>
    <row r="48" spans="2:18">
      <c r="B48" s="109" t="s">
        <v>30</v>
      </c>
      <c r="C48" s="109" t="s">
        <v>30</v>
      </c>
      <c r="D48" s="110">
        <v>21.20976294648073</v>
      </c>
      <c r="E48" s="110">
        <v>16.015734229561659</v>
      </c>
      <c r="F48" s="110">
        <v>14.194618951308152</v>
      </c>
      <c r="G48" s="110">
        <v>16.650388362684915</v>
      </c>
      <c r="H48" s="110">
        <v>19.365808904501435</v>
      </c>
      <c r="I48" s="110">
        <v>21.623366293915275</v>
      </c>
      <c r="J48" s="110">
        <v>20.906073084009392</v>
      </c>
      <c r="K48" s="110">
        <v>27.086021267125432</v>
      </c>
      <c r="L48" s="110">
        <v>39.361500471187746</v>
      </c>
      <c r="M48" s="110">
        <v>37.319920418049342</v>
      </c>
      <c r="N48" s="110">
        <v>38.647205154202716</v>
      </c>
      <c r="O48" s="110">
        <v>38.877058678190181</v>
      </c>
      <c r="P48" s="110">
        <v>38.628953876340475</v>
      </c>
      <c r="Q48" s="110">
        <v>37.946627892227433</v>
      </c>
      <c r="R48" s="110">
        <v>36.954614435840767</v>
      </c>
    </row>
    <row r="49" spans="2:18">
      <c r="B49" s="109" t="s">
        <v>202</v>
      </c>
      <c r="C49" s="109" t="s">
        <v>80</v>
      </c>
      <c r="D49" s="110">
        <v>50.029418588663141</v>
      </c>
      <c r="E49" s="110">
        <v>50.271261624567174</v>
      </c>
      <c r="F49" s="110">
        <v>51.392055635043398</v>
      </c>
      <c r="G49" s="110">
        <v>58.151524851544437</v>
      </c>
      <c r="H49" s="110">
        <v>56.780132293515315</v>
      </c>
      <c r="I49" s="110">
        <v>56.520281084093412</v>
      </c>
      <c r="J49" s="110">
        <v>58.567352048279552</v>
      </c>
      <c r="K49" s="110">
        <v>60.455608235640156</v>
      </c>
      <c r="L49" s="110">
        <v>68.056073302377939</v>
      </c>
      <c r="M49" s="110">
        <v>67.471385103139326</v>
      </c>
      <c r="N49" s="110">
        <v>68.807710831288787</v>
      </c>
      <c r="O49" s="110">
        <v>70.011192900076267</v>
      </c>
      <c r="P49" s="110">
        <v>70.432519588731466</v>
      </c>
      <c r="Q49" s="110">
        <v>70.70488572010342</v>
      </c>
      <c r="R49" s="110">
        <v>70.557494151324647</v>
      </c>
    </row>
    <row r="50" spans="2:18">
      <c r="B50" s="163" t="s">
        <v>109</v>
      </c>
      <c r="C50" s="163" t="s">
        <v>109</v>
      </c>
      <c r="D50" s="164">
        <v>30.115535021240703</v>
      </c>
      <c r="E50" s="164">
        <v>33.235086311494335</v>
      </c>
      <c r="F50" s="164">
        <v>25.141931116816735</v>
      </c>
      <c r="G50" s="164">
        <v>11.044531574584632</v>
      </c>
      <c r="H50" s="164">
        <v>5.0541076046594382</v>
      </c>
      <c r="I50" s="164">
        <v>26.004266280398713</v>
      </c>
      <c r="J50" s="164">
        <v>180.78868272765666</v>
      </c>
      <c r="K50" s="164">
        <v>232.78634393658831</v>
      </c>
      <c r="L50" s="164">
        <v>304.12547588957864</v>
      </c>
      <c r="M50" s="164" t="s">
        <v>41</v>
      </c>
      <c r="N50" s="164" t="s">
        <v>41</v>
      </c>
      <c r="O50" s="164" t="s">
        <v>41</v>
      </c>
      <c r="P50" s="164" t="s">
        <v>41</v>
      </c>
      <c r="Q50" s="164" t="s">
        <v>41</v>
      </c>
      <c r="R50" s="164" t="s">
        <v>41</v>
      </c>
    </row>
    <row r="51" spans="2:18" ht="6" customHeight="1">
      <c r="B51" s="109"/>
      <c r="C51" s="109"/>
      <c r="D51" s="110"/>
      <c r="E51" s="110"/>
      <c r="F51" s="110"/>
      <c r="G51" s="110"/>
      <c r="H51" s="110"/>
      <c r="I51" s="110"/>
      <c r="J51" s="110"/>
      <c r="K51" s="110"/>
      <c r="L51" s="110"/>
      <c r="M51" s="110"/>
      <c r="N51" s="110"/>
      <c r="O51" s="110"/>
      <c r="P51" s="110"/>
      <c r="Q51" s="110"/>
      <c r="R51" s="110"/>
    </row>
    <row r="52" spans="2:18" ht="11.25" customHeight="1">
      <c r="B52" s="443" t="s">
        <v>437</v>
      </c>
      <c r="C52" s="443"/>
      <c r="D52" s="443"/>
      <c r="E52" s="443"/>
      <c r="F52" s="443"/>
      <c r="G52" s="443"/>
      <c r="H52" s="443"/>
      <c r="I52" s="443"/>
      <c r="J52" s="443"/>
      <c r="K52" s="443"/>
      <c r="L52" s="443"/>
      <c r="M52" s="443"/>
      <c r="N52" s="443"/>
      <c r="O52" s="443"/>
      <c r="P52" s="443"/>
      <c r="Q52" s="116"/>
      <c r="R52" s="116"/>
    </row>
    <row r="53" spans="2:18">
      <c r="B53" s="443" t="s">
        <v>1243</v>
      </c>
      <c r="C53" s="443"/>
      <c r="D53" s="443"/>
      <c r="E53" s="443"/>
      <c r="F53" s="443"/>
      <c r="G53" s="443"/>
      <c r="H53" s="443"/>
      <c r="I53" s="443"/>
      <c r="J53" s="443"/>
      <c r="K53" s="443"/>
      <c r="L53" s="443"/>
      <c r="M53" s="443"/>
      <c r="N53" s="443"/>
      <c r="O53" s="443"/>
      <c r="P53" s="443"/>
      <c r="Q53" s="443"/>
      <c r="R53" s="143"/>
    </row>
    <row r="54" spans="2:18" ht="23" customHeight="1">
      <c r="B54" s="454" t="s">
        <v>1266</v>
      </c>
      <c r="C54" s="454"/>
      <c r="D54" s="454"/>
      <c r="E54" s="454"/>
      <c r="F54" s="454"/>
      <c r="G54" s="454"/>
      <c r="H54" s="454"/>
      <c r="I54" s="454"/>
      <c r="J54" s="454"/>
      <c r="K54" s="454"/>
      <c r="L54" s="454"/>
      <c r="M54" s="454"/>
      <c r="N54" s="454"/>
      <c r="O54" s="454"/>
      <c r="P54" s="454"/>
      <c r="Q54" s="454"/>
      <c r="R54" s="454"/>
    </row>
    <row r="55" spans="2:18" ht="22" customHeight="1">
      <c r="B55" s="454" t="s">
        <v>1267</v>
      </c>
      <c r="C55" s="454"/>
      <c r="D55" s="454"/>
      <c r="E55" s="454"/>
      <c r="F55" s="454"/>
      <c r="G55" s="454"/>
      <c r="H55" s="454"/>
      <c r="I55" s="454"/>
      <c r="J55" s="454"/>
      <c r="K55" s="454"/>
      <c r="L55" s="454"/>
      <c r="M55" s="454"/>
      <c r="N55" s="454"/>
      <c r="O55" s="454"/>
      <c r="P55" s="454"/>
      <c r="Q55" s="454"/>
      <c r="R55" s="454"/>
    </row>
    <row r="56" spans="2:18" ht="19" customHeight="1">
      <c r="B56" s="454" t="s">
        <v>517</v>
      </c>
      <c r="C56" s="454"/>
      <c r="D56" s="454"/>
      <c r="E56" s="454"/>
      <c r="F56" s="454"/>
      <c r="G56" s="454"/>
      <c r="H56" s="454"/>
      <c r="I56" s="454"/>
      <c r="J56" s="454"/>
      <c r="K56" s="454"/>
      <c r="L56" s="454"/>
      <c r="M56" s="454"/>
      <c r="N56" s="454"/>
      <c r="O56" s="454"/>
      <c r="P56" s="454"/>
      <c r="Q56" s="454"/>
      <c r="R56" s="454"/>
    </row>
    <row r="57" spans="2:18" ht="41" customHeight="1">
      <c r="B57" s="454" t="s">
        <v>1268</v>
      </c>
      <c r="C57" s="454"/>
      <c r="D57" s="454"/>
      <c r="E57" s="454"/>
      <c r="F57" s="454"/>
      <c r="G57" s="454"/>
      <c r="H57" s="454"/>
      <c r="I57" s="454"/>
      <c r="J57" s="454"/>
      <c r="K57" s="454"/>
      <c r="L57" s="454"/>
      <c r="M57" s="454"/>
      <c r="N57" s="454"/>
      <c r="O57" s="454"/>
      <c r="P57" s="454"/>
      <c r="Q57" s="454"/>
      <c r="R57" s="454"/>
    </row>
    <row r="58" spans="2:18" ht="43.5" customHeight="1">
      <c r="B58" s="109"/>
      <c r="C58" s="109"/>
      <c r="D58" s="117"/>
      <c r="E58" s="117"/>
      <c r="F58" s="117"/>
      <c r="G58" s="117"/>
      <c r="H58" s="117"/>
      <c r="I58" s="117"/>
      <c r="J58" s="117"/>
      <c r="K58" s="117"/>
      <c r="L58" s="117"/>
      <c r="M58" s="117"/>
      <c r="N58" s="117"/>
      <c r="O58" s="117"/>
      <c r="P58" s="117"/>
      <c r="Q58" s="117"/>
      <c r="R58" s="117"/>
    </row>
    <row r="59" spans="2:18">
      <c r="B59" s="109"/>
      <c r="C59" s="109"/>
      <c r="D59" s="117"/>
      <c r="E59" s="117"/>
      <c r="F59" s="117"/>
      <c r="G59" s="117"/>
      <c r="H59" s="117"/>
      <c r="I59" s="117"/>
      <c r="J59" s="117"/>
      <c r="K59" s="117"/>
      <c r="L59" s="117"/>
      <c r="M59" s="117"/>
      <c r="N59" s="117"/>
      <c r="O59" s="117"/>
      <c r="P59" s="117"/>
      <c r="Q59" s="117"/>
      <c r="R59" s="117"/>
    </row>
    <row r="60" spans="2:18">
      <c r="B60" s="109"/>
      <c r="C60" s="109"/>
      <c r="D60" s="117"/>
      <c r="E60" s="117"/>
      <c r="F60" s="117"/>
      <c r="G60" s="117"/>
      <c r="H60" s="117"/>
      <c r="I60" s="117"/>
      <c r="J60" s="117"/>
      <c r="K60" s="117"/>
      <c r="L60" s="117"/>
      <c r="M60" s="117"/>
      <c r="N60" s="117"/>
      <c r="O60" s="117"/>
      <c r="P60" s="117"/>
      <c r="Q60" s="117"/>
      <c r="R60" s="117"/>
    </row>
    <row r="61" spans="2:18">
      <c r="B61" s="109"/>
      <c r="C61" s="109"/>
      <c r="D61" s="117"/>
      <c r="E61" s="117"/>
      <c r="F61" s="117"/>
      <c r="G61" s="117"/>
      <c r="H61" s="117"/>
      <c r="I61" s="117"/>
      <c r="J61" s="117"/>
      <c r="K61" s="117"/>
      <c r="L61" s="117"/>
      <c r="M61" s="117"/>
      <c r="N61" s="117"/>
      <c r="O61" s="117"/>
      <c r="P61" s="117"/>
      <c r="Q61" s="117"/>
      <c r="R61" s="117"/>
    </row>
    <row r="62" spans="2:18">
      <c r="B62" s="109"/>
      <c r="C62" s="109"/>
      <c r="D62" s="117"/>
      <c r="E62" s="117"/>
      <c r="F62" s="117"/>
      <c r="G62" s="117"/>
      <c r="H62" s="117"/>
      <c r="I62" s="117"/>
      <c r="J62" s="117"/>
      <c r="K62" s="117"/>
      <c r="L62" s="117"/>
      <c r="M62" s="117"/>
      <c r="N62" s="117"/>
      <c r="O62" s="117"/>
      <c r="P62" s="117"/>
      <c r="Q62" s="117"/>
      <c r="R62" s="117"/>
    </row>
    <row r="63" spans="2:18">
      <c r="B63" s="109"/>
      <c r="C63" s="109"/>
      <c r="D63" s="117"/>
      <c r="E63" s="117"/>
      <c r="F63" s="117"/>
      <c r="G63" s="117"/>
      <c r="H63" s="117"/>
      <c r="I63" s="117"/>
      <c r="J63" s="117"/>
      <c r="K63" s="117"/>
      <c r="L63" s="117"/>
      <c r="M63" s="117"/>
      <c r="N63" s="117"/>
      <c r="O63" s="117"/>
      <c r="P63" s="117"/>
      <c r="Q63" s="117"/>
      <c r="R63" s="117"/>
    </row>
    <row r="64" spans="2:18">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sheetData>
  <mergeCells count="8">
    <mergeCell ref="B56:R56"/>
    <mergeCell ref="B57:R57"/>
    <mergeCell ref="B2:R2"/>
    <mergeCell ref="B3:R3"/>
    <mergeCell ref="B52:P52"/>
    <mergeCell ref="B53:Q53"/>
    <mergeCell ref="B54:R54"/>
    <mergeCell ref="B55:R55"/>
  </mergeCells>
  <conditionalFormatting sqref="B11:R12 C49:R49 B50:L50 B13:L13 B14:R29 B31:R48 B30:M30">
    <cfRule type="expression" dxfId="34" priority="6">
      <formula>MOD(ROW(),2)=0</formula>
    </cfRule>
  </conditionalFormatting>
  <conditionalFormatting sqref="B23">
    <cfRule type="expression" dxfId="33" priority="5">
      <formula>MOD(ROW(),2)=0</formula>
    </cfRule>
  </conditionalFormatting>
  <conditionalFormatting sqref="B49">
    <cfRule type="expression" dxfId="32" priority="4">
      <formula>MOD(ROW(),2)=0</formula>
    </cfRule>
  </conditionalFormatting>
  <conditionalFormatting sqref="M50:R50">
    <cfRule type="expression" dxfId="31" priority="3">
      <formula>MOD(ROW(),2)=0</formula>
    </cfRule>
  </conditionalFormatting>
  <conditionalFormatting sqref="M13:R13">
    <cfRule type="expression" dxfId="30" priority="2">
      <formula>MOD(ROW(),2)=0</formula>
    </cfRule>
  </conditionalFormatting>
  <conditionalFormatting sqref="N30:R30">
    <cfRule type="expression" dxfId="29" priority="1">
      <formula>MOD(ROW(),2)=0</formula>
    </cfRule>
  </conditionalFormatting>
  <pageMargins left="0.7" right="0.7" top="0.75" bottom="0.75" header="0.3" footer="0.3"/>
  <pageSetup scale="1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325EC-0817-424F-BFDB-D1B438031C96}">
  <sheetPr>
    <tabColor rgb="FF92D050"/>
    <pageSetUpPr fitToPage="1"/>
  </sheetPr>
  <dimension ref="B1:V77"/>
  <sheetViews>
    <sheetView zoomScale="85" zoomScaleNormal="85" workbookViewId="0">
      <pane xSplit="3" ySplit="4" topLeftCell="D5"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1.5" outlineLevelCol="1"/>
  <cols>
    <col min="1" max="1" width="6.7265625" style="101" customWidth="1"/>
    <col min="2" max="2" width="17.54296875" style="101" customWidth="1"/>
    <col min="3" max="3" width="20.54296875" style="101" hidden="1" customWidth="1" outlineLevel="1"/>
    <col min="4" max="4" width="9.26953125" style="102" customWidth="1" collapsed="1"/>
    <col min="5" max="18" width="9.26953125" style="102" customWidth="1"/>
    <col min="19" max="19" width="9.1796875" style="101"/>
    <col min="20" max="20" width="0" style="101" hidden="1" customWidth="1"/>
    <col min="21" max="16384" width="9.1796875" style="101"/>
  </cols>
  <sheetData>
    <row r="1" spans="2:22">
      <c r="V1" s="166"/>
    </row>
    <row r="2" spans="2:22" ht="15.75" customHeight="1">
      <c r="B2" s="453" t="str">
        <f>"Table A16. Emerging Market and Middle-Income Economies: General Government Net Debt, "&amp;D4&amp;"–"&amp;RIGHT(R4,2)</f>
        <v>Table A16. Emerging Market and Middle-Income Economies: General Government Net Debt, 2012–26</v>
      </c>
      <c r="C2" s="453"/>
      <c r="D2" s="453"/>
      <c r="E2" s="453"/>
      <c r="F2" s="453"/>
      <c r="G2" s="453"/>
      <c r="H2" s="453"/>
      <c r="I2" s="453"/>
      <c r="J2" s="453"/>
      <c r="K2" s="453"/>
      <c r="L2" s="453"/>
      <c r="M2" s="453"/>
      <c r="N2" s="453"/>
      <c r="O2" s="453"/>
      <c r="P2" s="453"/>
      <c r="Q2" s="453"/>
      <c r="R2" s="453"/>
      <c r="T2" s="135"/>
      <c r="V2" s="165"/>
    </row>
    <row r="3" spans="2:22">
      <c r="B3" s="455" t="s">
        <v>152</v>
      </c>
      <c r="C3" s="456"/>
      <c r="D3" s="456"/>
      <c r="E3" s="456"/>
      <c r="F3" s="456"/>
      <c r="G3" s="456"/>
      <c r="H3" s="456"/>
      <c r="I3" s="456"/>
      <c r="J3" s="456"/>
      <c r="K3" s="456"/>
      <c r="L3" s="456"/>
      <c r="M3" s="456"/>
      <c r="N3" s="456"/>
      <c r="O3" s="456"/>
      <c r="P3" s="456"/>
      <c r="Q3" s="456"/>
      <c r="R3" s="456"/>
    </row>
    <row r="4" spans="2:22"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22" ht="14.15" customHeight="1">
      <c r="B5" s="111" t="s">
        <v>81</v>
      </c>
      <c r="C5" s="136" t="s">
        <v>150</v>
      </c>
      <c r="D5" s="113">
        <v>23.006423254014042</v>
      </c>
      <c r="E5" s="113">
        <v>23.216003081064169</v>
      </c>
      <c r="F5" s="113">
        <v>24.656859423468131</v>
      </c>
      <c r="G5" s="113">
        <v>29.146646402499613</v>
      </c>
      <c r="H5" s="113">
        <v>34.682510189571175</v>
      </c>
      <c r="I5" s="113">
        <v>35.801038771060959</v>
      </c>
      <c r="J5" s="113">
        <v>36.673269646248926</v>
      </c>
      <c r="K5" s="113">
        <v>38.381823725458155</v>
      </c>
      <c r="L5" s="113">
        <v>44.694394258086312</v>
      </c>
      <c r="M5" s="113">
        <v>45.333007000976565</v>
      </c>
      <c r="N5" s="113">
        <v>46.259383265379704</v>
      </c>
      <c r="O5" s="113">
        <v>47.465147829768007</v>
      </c>
      <c r="P5" s="113">
        <v>48.224816648738766</v>
      </c>
      <c r="Q5" s="113">
        <v>48.507564455336656</v>
      </c>
      <c r="R5" s="113">
        <v>48.636287432354045</v>
      </c>
    </row>
    <row r="6" spans="2:22" ht="14.15" customHeight="1">
      <c r="B6" s="2" t="s">
        <v>44</v>
      </c>
      <c r="C6" s="136" t="s">
        <v>441</v>
      </c>
      <c r="D6" s="113" t="s">
        <v>54</v>
      </c>
      <c r="E6" s="113" t="s">
        <v>54</v>
      </c>
      <c r="F6" s="113" t="s">
        <v>54</v>
      </c>
      <c r="G6" s="113" t="s">
        <v>54</v>
      </c>
      <c r="H6" s="113" t="s">
        <v>54</v>
      </c>
      <c r="I6" s="113" t="s">
        <v>54</v>
      </c>
      <c r="J6" s="113" t="s">
        <v>54</v>
      </c>
      <c r="K6" s="113" t="s">
        <v>54</v>
      </c>
      <c r="L6" s="113" t="s">
        <v>54</v>
      </c>
      <c r="M6" s="113" t="s">
        <v>54</v>
      </c>
      <c r="N6" s="113" t="s">
        <v>54</v>
      </c>
      <c r="O6" s="113" t="s">
        <v>54</v>
      </c>
      <c r="P6" s="113" t="s">
        <v>54</v>
      </c>
      <c r="Q6" s="113" t="s">
        <v>54</v>
      </c>
      <c r="R6" s="113" t="s">
        <v>54</v>
      </c>
    </row>
    <row r="7" spans="2:22" ht="14.15" customHeight="1">
      <c r="B7" s="2" t="s">
        <v>47</v>
      </c>
      <c r="C7" s="136" t="s">
        <v>442</v>
      </c>
      <c r="D7" s="113">
        <v>31.846424357953662</v>
      </c>
      <c r="E7" s="113">
        <v>31.700440742303808</v>
      </c>
      <c r="F7" s="113">
        <v>30.28239434446866</v>
      </c>
      <c r="G7" s="113">
        <v>29.44741047674675</v>
      </c>
      <c r="H7" s="113">
        <v>31.355221577235906</v>
      </c>
      <c r="I7" s="113">
        <v>30.150086403291354</v>
      </c>
      <c r="J7" s="113">
        <v>30.375763192958612</v>
      </c>
      <c r="K7" s="113">
        <v>29.385549351631479</v>
      </c>
      <c r="L7" s="113">
        <v>36.881157416607962</v>
      </c>
      <c r="M7" s="113">
        <v>37.400844355390966</v>
      </c>
      <c r="N7" s="113">
        <v>37.767911105106343</v>
      </c>
      <c r="O7" s="113">
        <v>38.061132088754519</v>
      </c>
      <c r="P7" s="113">
        <v>38.363894328353666</v>
      </c>
      <c r="Q7" s="113">
        <v>38.593869789125741</v>
      </c>
      <c r="R7" s="113">
        <v>38.754973142674942</v>
      </c>
    </row>
    <row r="8" spans="2:22" ht="14.15" customHeight="1">
      <c r="B8" s="2" t="s">
        <v>50</v>
      </c>
      <c r="C8" s="136" t="s">
        <v>443</v>
      </c>
      <c r="D8" s="113">
        <v>29.133196063697117</v>
      </c>
      <c r="E8" s="113">
        <v>29.149340261149444</v>
      </c>
      <c r="F8" s="113">
        <v>31.696631351933348</v>
      </c>
      <c r="G8" s="113">
        <v>34.917439161763525</v>
      </c>
      <c r="H8" s="113">
        <v>40.296486795781192</v>
      </c>
      <c r="I8" s="113">
        <v>42.521158982280731</v>
      </c>
      <c r="J8" s="113">
        <v>42.94861829112287</v>
      </c>
      <c r="K8" s="113">
        <v>44.134444401120426</v>
      </c>
      <c r="L8" s="113">
        <v>51.955889865125378</v>
      </c>
      <c r="M8" s="113">
        <v>51.383664644504115</v>
      </c>
      <c r="N8" s="113">
        <v>53.156550318013394</v>
      </c>
      <c r="O8" s="113">
        <v>55.161347042947625</v>
      </c>
      <c r="P8" s="113">
        <v>56.594650025601808</v>
      </c>
      <c r="Q8" s="113">
        <v>57.089868234302429</v>
      </c>
      <c r="R8" s="113">
        <v>57.877588359077144</v>
      </c>
    </row>
    <row r="9" spans="2:22" ht="14.15" customHeight="1">
      <c r="B9" s="2" t="s">
        <v>379</v>
      </c>
      <c r="C9" s="136" t="s">
        <v>548</v>
      </c>
      <c r="D9" s="113">
        <v>-6.3073655870962799</v>
      </c>
      <c r="E9" s="113">
        <v>-7.2858066520457365</v>
      </c>
      <c r="F9" s="113">
        <v>-3.5968959831874834</v>
      </c>
      <c r="G9" s="113">
        <v>13.011315323231148</v>
      </c>
      <c r="H9" s="113">
        <v>26.882081570601315</v>
      </c>
      <c r="I9" s="113">
        <v>26.467438769848371</v>
      </c>
      <c r="J9" s="113">
        <v>28.544107635176552</v>
      </c>
      <c r="K9" s="113">
        <v>34.527576030834396</v>
      </c>
      <c r="L9" s="113">
        <v>39.146748306505749</v>
      </c>
      <c r="M9" s="113">
        <v>39.839065697739464</v>
      </c>
      <c r="N9" s="113">
        <v>39.024540797592174</v>
      </c>
      <c r="O9" s="113">
        <v>40.961931806021539</v>
      </c>
      <c r="P9" s="113">
        <v>41.778827895517978</v>
      </c>
      <c r="Q9" s="113">
        <v>42.254829955698099</v>
      </c>
      <c r="R9" s="113">
        <v>41.573188692214096</v>
      </c>
    </row>
    <row r="10" spans="2:22" ht="14.15" customHeight="1">
      <c r="B10" s="138" t="s">
        <v>119</v>
      </c>
      <c r="C10" s="136" t="s">
        <v>155</v>
      </c>
      <c r="D10" s="113">
        <v>21.743024526937901</v>
      </c>
      <c r="E10" s="113">
        <v>21.543248381866068</v>
      </c>
      <c r="F10" s="113">
        <v>23.061313963863476</v>
      </c>
      <c r="G10" s="113">
        <v>25.988572918394876</v>
      </c>
      <c r="H10" s="113">
        <v>31.898394338190798</v>
      </c>
      <c r="I10" s="113">
        <v>34.878068964595904</v>
      </c>
      <c r="J10" s="113">
        <v>35.967557205339233</v>
      </c>
      <c r="K10" s="113">
        <v>37.562636398859837</v>
      </c>
      <c r="L10" s="113">
        <v>44.480220978296899</v>
      </c>
      <c r="M10" s="113">
        <v>45.121872062773349</v>
      </c>
      <c r="N10" s="113">
        <v>47.181622821971878</v>
      </c>
      <c r="O10" s="113">
        <v>48.89650652050701</v>
      </c>
      <c r="P10" s="113">
        <v>50.2627094251419</v>
      </c>
      <c r="Q10" s="113">
        <v>50.927006980770287</v>
      </c>
      <c r="R10" s="113">
        <v>51.744757350795901</v>
      </c>
    </row>
    <row r="11" spans="2:22" ht="15" customHeight="1">
      <c r="B11" s="109" t="s">
        <v>38</v>
      </c>
      <c r="C11" s="109" t="s">
        <v>38</v>
      </c>
      <c r="D11" s="110">
        <v>-29.033947527022875</v>
      </c>
      <c r="E11" s="110">
        <v>-30.018699880523247</v>
      </c>
      <c r="F11" s="110">
        <v>-21.802574516345146</v>
      </c>
      <c r="G11" s="110">
        <v>-7.6306553811294604</v>
      </c>
      <c r="H11" s="110">
        <v>13.313149043845362</v>
      </c>
      <c r="I11" s="110">
        <v>21.236939848029898</v>
      </c>
      <c r="J11" s="110">
        <v>25.208269002441337</v>
      </c>
      <c r="K11" s="110">
        <v>30.193226657265416</v>
      </c>
      <c r="L11" s="110">
        <v>47.533945529653323</v>
      </c>
      <c r="M11" s="110">
        <v>56.036032129795728</v>
      </c>
      <c r="N11" s="110">
        <v>60.835946260771244</v>
      </c>
      <c r="O11" s="110">
        <v>65.783961745369908</v>
      </c>
      <c r="P11" s="110">
        <v>71.089709901368352</v>
      </c>
      <c r="Q11" s="110">
        <v>76.686444423948529</v>
      </c>
      <c r="R11" s="110">
        <v>81.933531761754779</v>
      </c>
    </row>
    <row r="12" spans="2:22" ht="13.5" customHeight="1">
      <c r="B12" s="109" t="s">
        <v>117</v>
      </c>
      <c r="C12" s="109" t="s">
        <v>117</v>
      </c>
      <c r="D12" s="110" t="s">
        <v>54</v>
      </c>
      <c r="E12" s="110" t="s">
        <v>54</v>
      </c>
      <c r="F12" s="110" t="s">
        <v>54</v>
      </c>
      <c r="G12" s="110" t="s">
        <v>54</v>
      </c>
      <c r="H12" s="110" t="s">
        <v>54</v>
      </c>
      <c r="I12" s="110" t="s">
        <v>54</v>
      </c>
      <c r="J12" s="110" t="s">
        <v>54</v>
      </c>
      <c r="K12" s="110" t="s">
        <v>54</v>
      </c>
      <c r="L12" s="110" t="s">
        <v>54</v>
      </c>
      <c r="M12" s="110" t="s">
        <v>54</v>
      </c>
      <c r="N12" s="110" t="s">
        <v>54</v>
      </c>
      <c r="O12" s="110" t="s">
        <v>54</v>
      </c>
      <c r="P12" s="110" t="s">
        <v>54</v>
      </c>
      <c r="Q12" s="110" t="s">
        <v>54</v>
      </c>
      <c r="R12" s="110" t="s">
        <v>54</v>
      </c>
    </row>
    <row r="13" spans="2:22" ht="13.5" customHeight="1">
      <c r="B13" s="109" t="s">
        <v>61</v>
      </c>
      <c r="C13" s="109" t="s">
        <v>61</v>
      </c>
      <c r="D13" s="110" t="s">
        <v>54</v>
      </c>
      <c r="E13" s="110" t="s">
        <v>54</v>
      </c>
      <c r="F13" s="110" t="s">
        <v>54</v>
      </c>
      <c r="G13" s="110" t="s">
        <v>54</v>
      </c>
      <c r="H13" s="110" t="s">
        <v>54</v>
      </c>
      <c r="I13" s="110" t="s">
        <v>54</v>
      </c>
      <c r="J13" s="110" t="s">
        <v>54</v>
      </c>
      <c r="K13" s="110" t="s">
        <v>54</v>
      </c>
      <c r="L13" s="110" t="s">
        <v>54</v>
      </c>
      <c r="M13" s="110" t="s">
        <v>54</v>
      </c>
      <c r="N13" s="110" t="s">
        <v>54</v>
      </c>
      <c r="O13" s="304" t="s">
        <v>54</v>
      </c>
      <c r="P13" s="304" t="s">
        <v>54</v>
      </c>
      <c r="Q13" s="304" t="s">
        <v>54</v>
      </c>
      <c r="R13" s="304" t="s">
        <v>54</v>
      </c>
    </row>
    <row r="14" spans="2:22" ht="13.5" customHeight="1">
      <c r="B14" s="109" t="s">
        <v>118</v>
      </c>
      <c r="C14" s="109" t="s">
        <v>118</v>
      </c>
      <c r="D14" s="110" t="s">
        <v>54</v>
      </c>
      <c r="E14" s="110" t="s">
        <v>54</v>
      </c>
      <c r="F14" s="110" t="s">
        <v>54</v>
      </c>
      <c r="G14" s="110" t="s">
        <v>54</v>
      </c>
      <c r="H14" s="110" t="s">
        <v>54</v>
      </c>
      <c r="I14" s="110" t="s">
        <v>54</v>
      </c>
      <c r="J14" s="110" t="s">
        <v>54</v>
      </c>
      <c r="K14" s="110" t="s">
        <v>54</v>
      </c>
      <c r="L14" s="110" t="s">
        <v>54</v>
      </c>
      <c r="M14" s="110" t="s">
        <v>54</v>
      </c>
      <c r="N14" s="110" t="s">
        <v>54</v>
      </c>
      <c r="O14" s="110" t="s">
        <v>54</v>
      </c>
      <c r="P14" s="110" t="s">
        <v>54</v>
      </c>
      <c r="Q14" s="110" t="s">
        <v>54</v>
      </c>
      <c r="R14" s="110" t="s">
        <v>54</v>
      </c>
    </row>
    <row r="15" spans="2:22" ht="13.5" customHeight="1">
      <c r="B15" s="109" t="s">
        <v>51</v>
      </c>
      <c r="C15" s="109" t="s">
        <v>51</v>
      </c>
      <c r="D15" s="110">
        <v>32.194392995999799</v>
      </c>
      <c r="E15" s="110">
        <v>30.503583727270083</v>
      </c>
      <c r="F15" s="110">
        <v>32.586300410611926</v>
      </c>
      <c r="G15" s="110">
        <v>35.639819294002059</v>
      </c>
      <c r="H15" s="110">
        <v>46.143908777759627</v>
      </c>
      <c r="I15" s="110">
        <v>51.369729086846093</v>
      </c>
      <c r="J15" s="110">
        <v>52.766460847339026</v>
      </c>
      <c r="K15" s="110">
        <v>54.566710278579663</v>
      </c>
      <c r="L15" s="110">
        <v>62.702649621510908</v>
      </c>
      <c r="M15" s="110">
        <v>60.714095038765549</v>
      </c>
      <c r="N15" s="110">
        <v>63.448723822298568</v>
      </c>
      <c r="O15" s="110">
        <v>67.323889758845837</v>
      </c>
      <c r="P15" s="110">
        <v>70.181602876341358</v>
      </c>
      <c r="Q15" s="110">
        <v>71.289524691235513</v>
      </c>
      <c r="R15" s="110">
        <v>73.275218126005655</v>
      </c>
    </row>
    <row r="16" spans="2:22" ht="13.5" customHeight="1">
      <c r="B16" s="109" t="s">
        <v>312</v>
      </c>
      <c r="C16" s="109" t="s">
        <v>312</v>
      </c>
      <c r="D16" s="110">
        <v>4.5136080845861359</v>
      </c>
      <c r="E16" s="110">
        <v>6.5007746627563838</v>
      </c>
      <c r="F16" s="110">
        <v>13.176322426923429</v>
      </c>
      <c r="G16" s="110">
        <v>15.481005854473857</v>
      </c>
      <c r="H16" s="110">
        <v>11.332957861092211</v>
      </c>
      <c r="I16" s="110">
        <v>10.379170526281607</v>
      </c>
      <c r="J16" s="110">
        <v>8.9814510429904892</v>
      </c>
      <c r="K16" s="110">
        <v>8.0431758413505463</v>
      </c>
      <c r="L16" s="110">
        <v>13.129489625738982</v>
      </c>
      <c r="M16" s="110">
        <v>15.121384801388396</v>
      </c>
      <c r="N16" s="110">
        <v>16.748809739331612</v>
      </c>
      <c r="O16" s="110">
        <v>17.882531971934522</v>
      </c>
      <c r="P16" s="110">
        <v>17.319710525443082</v>
      </c>
      <c r="Q16" s="110">
        <v>16.537617566373957</v>
      </c>
      <c r="R16" s="110">
        <v>15.594616701527158</v>
      </c>
    </row>
    <row r="17" spans="2:18" ht="13.5" customHeight="1">
      <c r="B17" s="109" t="s">
        <v>62</v>
      </c>
      <c r="C17" s="109" t="s">
        <v>62</v>
      </c>
      <c r="D17" s="110">
        <v>-6.7744106063353753</v>
      </c>
      <c r="E17" s="110">
        <v>-5.6234627564808237</v>
      </c>
      <c r="F17" s="110">
        <v>-4.3507845259395657</v>
      </c>
      <c r="G17" s="110">
        <v>-3.4401093648327561</v>
      </c>
      <c r="H17" s="110">
        <v>0.94103576774902231</v>
      </c>
      <c r="I17" s="110">
        <v>4.4124154436353411</v>
      </c>
      <c r="J17" s="110">
        <v>5.6997929970571928</v>
      </c>
      <c r="K17" s="110">
        <v>7.9562194173413285</v>
      </c>
      <c r="L17" s="110">
        <v>13.372499528924378</v>
      </c>
      <c r="M17" s="110">
        <v>19.836558780688101</v>
      </c>
      <c r="N17" s="110">
        <v>20.739124666908545</v>
      </c>
      <c r="O17" s="110">
        <v>21.328542784463007</v>
      </c>
      <c r="P17" s="110">
        <v>21.179487515679458</v>
      </c>
      <c r="Q17" s="110">
        <v>20.119529899239925</v>
      </c>
      <c r="R17" s="110">
        <v>19.066623075007012</v>
      </c>
    </row>
    <row r="18" spans="2:18" ht="13.5" customHeight="1">
      <c r="B18" s="109" t="s">
        <v>45</v>
      </c>
      <c r="C18" s="109" t="s">
        <v>45</v>
      </c>
      <c r="D18" s="110" t="s">
        <v>54</v>
      </c>
      <c r="E18" s="110" t="s">
        <v>54</v>
      </c>
      <c r="F18" s="110" t="s">
        <v>54</v>
      </c>
      <c r="G18" s="110" t="s">
        <v>54</v>
      </c>
      <c r="H18" s="110" t="s">
        <v>54</v>
      </c>
      <c r="I18" s="110" t="s">
        <v>54</v>
      </c>
      <c r="J18" s="110" t="s">
        <v>54</v>
      </c>
      <c r="K18" s="110" t="s">
        <v>54</v>
      </c>
      <c r="L18" s="110" t="s">
        <v>54</v>
      </c>
      <c r="M18" s="110" t="s">
        <v>54</v>
      </c>
      <c r="N18" s="110" t="s">
        <v>54</v>
      </c>
      <c r="O18" s="110" t="s">
        <v>54</v>
      </c>
      <c r="P18" s="110" t="s">
        <v>54</v>
      </c>
      <c r="Q18" s="110" t="s">
        <v>54</v>
      </c>
      <c r="R18" s="110" t="s">
        <v>54</v>
      </c>
    </row>
    <row r="19" spans="2:18" ht="13.5" customHeight="1">
      <c r="B19" s="109" t="s">
        <v>63</v>
      </c>
      <c r="C19" s="109" t="s">
        <v>63</v>
      </c>
      <c r="D19" s="110">
        <v>24.794046019779987</v>
      </c>
      <c r="E19" s="110">
        <v>26.865607058072349</v>
      </c>
      <c r="F19" s="110">
        <v>32.919044608355193</v>
      </c>
      <c r="G19" s="110">
        <v>42.080961584880569</v>
      </c>
      <c r="H19" s="110">
        <v>38.611142866694607</v>
      </c>
      <c r="I19" s="110">
        <v>38.642419567260056</v>
      </c>
      <c r="J19" s="110">
        <v>43.064435943124309</v>
      </c>
      <c r="K19" s="110">
        <v>43.011996180247827</v>
      </c>
      <c r="L19" s="110">
        <v>54.381709366452156</v>
      </c>
      <c r="M19" s="110">
        <v>57.592553851473802</v>
      </c>
      <c r="N19" s="110">
        <v>60.220443472446505</v>
      </c>
      <c r="O19" s="110">
        <v>60.925372109083106</v>
      </c>
      <c r="P19" s="110">
        <v>59.922041385271271</v>
      </c>
      <c r="Q19" s="110">
        <v>58.550488565446969</v>
      </c>
      <c r="R19" s="110">
        <v>56.827933074296901</v>
      </c>
    </row>
    <row r="20" spans="2:18" ht="13.5" customHeight="1">
      <c r="B20" s="109" t="s">
        <v>64</v>
      </c>
      <c r="C20" s="109" t="s">
        <v>64</v>
      </c>
      <c r="D20" s="110">
        <v>58.307206622056405</v>
      </c>
      <c r="E20" s="110">
        <v>65.580365614523373</v>
      </c>
      <c r="F20" s="110">
        <v>69.655202595638727</v>
      </c>
      <c r="G20" s="110">
        <v>70.954007218941186</v>
      </c>
      <c r="H20" s="110">
        <v>68.719301592544397</v>
      </c>
      <c r="I20" s="110">
        <v>65.578188902887334</v>
      </c>
      <c r="J20" s="110">
        <v>62.36023281340416</v>
      </c>
      <c r="K20" s="110" t="s">
        <v>54</v>
      </c>
      <c r="L20" s="110" t="s">
        <v>54</v>
      </c>
      <c r="M20" s="110" t="s">
        <v>54</v>
      </c>
      <c r="N20" s="110" t="s">
        <v>54</v>
      </c>
      <c r="O20" s="110" t="s">
        <v>54</v>
      </c>
      <c r="P20" s="110" t="s">
        <v>54</v>
      </c>
      <c r="Q20" s="110" t="s">
        <v>54</v>
      </c>
      <c r="R20" s="110" t="s">
        <v>54</v>
      </c>
    </row>
    <row r="21" spans="2:18" ht="13.5" customHeight="1">
      <c r="B21" s="109" t="s">
        <v>65</v>
      </c>
      <c r="C21" s="109" t="s">
        <v>65</v>
      </c>
      <c r="D21" s="110">
        <v>36.320148438802043</v>
      </c>
      <c r="E21" s="110">
        <v>39.061557513222027</v>
      </c>
      <c r="F21" s="110">
        <v>37.5073497039172</v>
      </c>
      <c r="G21" s="110">
        <v>37.449551529975601</v>
      </c>
      <c r="H21" s="110">
        <v>38.482432554134164</v>
      </c>
      <c r="I21" s="110">
        <v>40.25260136245123</v>
      </c>
      <c r="J21" s="110">
        <v>41.384807767785119</v>
      </c>
      <c r="K21" s="110">
        <v>43.359315756744579</v>
      </c>
      <c r="L21" s="110">
        <v>57.419243183122873</v>
      </c>
      <c r="M21" s="110">
        <v>52.57267493461346</v>
      </c>
      <c r="N21" s="110">
        <v>50.128204354411722</v>
      </c>
      <c r="O21" s="110">
        <v>48.558613610926201</v>
      </c>
      <c r="P21" s="110">
        <v>47.047580255057312</v>
      </c>
      <c r="Q21" s="110">
        <v>45.573681052348917</v>
      </c>
      <c r="R21" s="110">
        <v>44.368167561483148</v>
      </c>
    </row>
    <row r="22" spans="2:18" ht="13.5" customHeight="1">
      <c r="B22" s="109" t="s">
        <v>66</v>
      </c>
      <c r="C22" s="109" t="s">
        <v>66</v>
      </c>
      <c r="D22" s="110" t="s">
        <v>54</v>
      </c>
      <c r="E22" s="110" t="s">
        <v>54</v>
      </c>
      <c r="F22" s="110" t="s">
        <v>54</v>
      </c>
      <c r="G22" s="110" t="s">
        <v>54</v>
      </c>
      <c r="H22" s="110" t="s">
        <v>54</v>
      </c>
      <c r="I22" s="110" t="s">
        <v>54</v>
      </c>
      <c r="J22" s="110" t="s">
        <v>54</v>
      </c>
      <c r="K22" s="110" t="s">
        <v>54</v>
      </c>
      <c r="L22" s="110" t="s">
        <v>54</v>
      </c>
      <c r="M22" s="110" t="s">
        <v>54</v>
      </c>
      <c r="N22" s="110" t="s">
        <v>54</v>
      </c>
      <c r="O22" s="110" t="s">
        <v>54</v>
      </c>
      <c r="P22" s="110" t="s">
        <v>54</v>
      </c>
      <c r="Q22" s="110" t="s">
        <v>54</v>
      </c>
      <c r="R22" s="110" t="s">
        <v>54</v>
      </c>
    </row>
    <row r="23" spans="2:18" ht="13.5" customHeight="1">
      <c r="B23" s="109" t="s">
        <v>67</v>
      </c>
      <c r="C23" s="109" t="s">
        <v>144</v>
      </c>
      <c r="D23" s="110">
        <v>63.451961545351409</v>
      </c>
      <c r="E23" s="110">
        <v>73.732745646097612</v>
      </c>
      <c r="F23" s="110">
        <v>77.053521126760558</v>
      </c>
      <c r="G23" s="110">
        <v>78.838774657923821</v>
      </c>
      <c r="H23" s="110">
        <v>88.188370118845512</v>
      </c>
      <c r="I23" s="110">
        <v>93.883701723342938</v>
      </c>
      <c r="J23" s="110">
        <v>81.331455356740435</v>
      </c>
      <c r="K23" s="110">
        <v>74.227034441291977</v>
      </c>
      <c r="L23" s="110">
        <v>79.197329910141207</v>
      </c>
      <c r="M23" s="110">
        <v>83.496005246001914</v>
      </c>
      <c r="N23" s="110">
        <v>82.219440645962692</v>
      </c>
      <c r="O23" s="110">
        <v>83.915791965516433</v>
      </c>
      <c r="P23" s="110">
        <v>80.504626492467253</v>
      </c>
      <c r="Q23" s="110">
        <v>76.772495954627288</v>
      </c>
      <c r="R23" s="110">
        <v>68.19796220140465</v>
      </c>
    </row>
    <row r="24" spans="2:18" ht="13.5" customHeight="1">
      <c r="B24" s="109" t="s">
        <v>68</v>
      </c>
      <c r="C24" s="109" t="s">
        <v>68</v>
      </c>
      <c r="D24" s="110">
        <v>70.709472250873688</v>
      </c>
      <c r="E24" s="110">
        <v>71.118619044915107</v>
      </c>
      <c r="F24" s="110">
        <v>70.447763126814593</v>
      </c>
      <c r="G24" s="110">
        <v>70.571918338425164</v>
      </c>
      <c r="H24" s="110">
        <v>67.972101878448569</v>
      </c>
      <c r="I24" s="110">
        <v>65.203240566396573</v>
      </c>
      <c r="J24" s="110">
        <v>62.157923018446468</v>
      </c>
      <c r="K24" s="110">
        <v>58.528351230842226</v>
      </c>
      <c r="L24" s="110">
        <v>73.487169417802832</v>
      </c>
      <c r="M24" s="110">
        <v>69.62463514933421</v>
      </c>
      <c r="N24" s="110">
        <v>68.593068190443532</v>
      </c>
      <c r="O24" s="110">
        <v>66.189358716246517</v>
      </c>
      <c r="P24" s="110">
        <v>63.86582378063359</v>
      </c>
      <c r="Q24" s="110">
        <v>61.416255614352487</v>
      </c>
      <c r="R24" s="110">
        <v>58.325487828478082</v>
      </c>
    </row>
    <row r="25" spans="2:18" ht="13.5" customHeight="1">
      <c r="B25" s="109" t="s">
        <v>46</v>
      </c>
      <c r="C25" s="109" t="s">
        <v>46</v>
      </c>
      <c r="D25" s="110" t="s">
        <v>54</v>
      </c>
      <c r="E25" s="110" t="s">
        <v>54</v>
      </c>
      <c r="F25" s="110" t="s">
        <v>54</v>
      </c>
      <c r="G25" s="110" t="s">
        <v>54</v>
      </c>
      <c r="H25" s="110" t="s">
        <v>54</v>
      </c>
      <c r="I25" s="110" t="s">
        <v>54</v>
      </c>
      <c r="J25" s="110" t="s">
        <v>54</v>
      </c>
      <c r="K25" s="110" t="s">
        <v>54</v>
      </c>
      <c r="L25" s="110" t="s">
        <v>54</v>
      </c>
      <c r="M25" s="110" t="s">
        <v>54</v>
      </c>
      <c r="N25" s="110" t="s">
        <v>54</v>
      </c>
      <c r="O25" s="110" t="s">
        <v>54</v>
      </c>
      <c r="P25" s="110" t="s">
        <v>54</v>
      </c>
      <c r="Q25" s="110" t="s">
        <v>54</v>
      </c>
      <c r="R25" s="110" t="s">
        <v>54</v>
      </c>
    </row>
    <row r="26" spans="2:18" ht="13.5" customHeight="1">
      <c r="B26" s="109" t="s">
        <v>69</v>
      </c>
      <c r="C26" s="109" t="s">
        <v>69</v>
      </c>
      <c r="D26" s="110">
        <v>18.576668454680636</v>
      </c>
      <c r="E26" s="110">
        <v>20.600460008208561</v>
      </c>
      <c r="F26" s="110">
        <v>20.377420601736741</v>
      </c>
      <c r="G26" s="110">
        <v>22.043463765785333</v>
      </c>
      <c r="H26" s="110">
        <v>23.451280992127511</v>
      </c>
      <c r="I26" s="110">
        <v>25.285137399110351</v>
      </c>
      <c r="J26" s="110">
        <v>26.658282716957537</v>
      </c>
      <c r="K26" s="110">
        <v>27.035536263105968</v>
      </c>
      <c r="L26" s="110">
        <v>33.001811077566437</v>
      </c>
      <c r="M26" s="110">
        <v>38.001408701700903</v>
      </c>
      <c r="N26" s="110">
        <v>40.181190230863677</v>
      </c>
      <c r="O26" s="110">
        <v>39.987730427829106</v>
      </c>
      <c r="P26" s="110">
        <v>40.068562939739685</v>
      </c>
      <c r="Q26" s="110">
        <v>40.112857204913318</v>
      </c>
      <c r="R26" s="110">
        <v>40.172356421619156</v>
      </c>
    </row>
    <row r="27" spans="2:18" ht="13.5" customHeight="1">
      <c r="B27" s="109" t="s">
        <v>97</v>
      </c>
      <c r="C27" s="109" t="s">
        <v>97</v>
      </c>
      <c r="D27" s="110">
        <v>0.99749618045290256</v>
      </c>
      <c r="E27" s="110">
        <v>-5.8666968580702044</v>
      </c>
      <c r="F27" s="110">
        <v>-6.0728083313863168</v>
      </c>
      <c r="G27" s="110">
        <v>22.950557941313193</v>
      </c>
      <c r="H27" s="110">
        <v>32.043261859071919</v>
      </c>
      <c r="I27" s="110">
        <v>23.700864065186149</v>
      </c>
      <c r="J27" s="110">
        <v>25.564533679797957</v>
      </c>
      <c r="K27" s="110">
        <v>36.931987746258635</v>
      </c>
      <c r="L27" s="110">
        <v>30.289761416023925</v>
      </c>
      <c r="M27" s="110">
        <v>27.279542953713836</v>
      </c>
      <c r="N27" s="110">
        <v>28.426891812852013</v>
      </c>
      <c r="O27" s="110">
        <v>30.387359163023131</v>
      </c>
      <c r="P27" s="110">
        <v>32.526175468198382</v>
      </c>
      <c r="Q27" s="110">
        <v>34.686842914390738</v>
      </c>
      <c r="R27" s="110">
        <v>36.942732721341969</v>
      </c>
    </row>
    <row r="28" spans="2:18" ht="13.5" customHeight="1">
      <c r="B28" s="109" t="s">
        <v>36</v>
      </c>
      <c r="C28" s="109" t="s">
        <v>36</v>
      </c>
      <c r="D28" s="110">
        <v>-15.940628359582998</v>
      </c>
      <c r="E28" s="110">
        <v>-17.604007438518927</v>
      </c>
      <c r="F28" s="110">
        <v>-19.140378716697644</v>
      </c>
      <c r="G28" s="110">
        <v>-30.753844210952025</v>
      </c>
      <c r="H28" s="110">
        <v>-23.759383261338503</v>
      </c>
      <c r="I28" s="110">
        <v>-15.780705750346918</v>
      </c>
      <c r="J28" s="110">
        <v>-15.780211859898358</v>
      </c>
      <c r="K28" s="110">
        <v>-13.908907573589321</v>
      </c>
      <c r="L28" s="110">
        <v>-8.6159752063860271</v>
      </c>
      <c r="M28" s="110">
        <v>-4.8527719395523938</v>
      </c>
      <c r="N28" s="110">
        <v>-3.8662431544617459</v>
      </c>
      <c r="O28" s="110">
        <v>-3.2607100904143205</v>
      </c>
      <c r="P28" s="110">
        <v>-2.6310642124832677</v>
      </c>
      <c r="Q28" s="110">
        <v>-2.0094464102956588</v>
      </c>
      <c r="R28" s="110">
        <v>-1.2979081974568627</v>
      </c>
    </row>
    <row r="29" spans="2:18" ht="13.5" customHeight="1">
      <c r="B29" s="109" t="s">
        <v>35</v>
      </c>
      <c r="C29" s="109" t="s">
        <v>35</v>
      </c>
      <c r="D29" s="110" t="s">
        <v>54</v>
      </c>
      <c r="E29" s="110" t="s">
        <v>54</v>
      </c>
      <c r="F29" s="110" t="s">
        <v>54</v>
      </c>
      <c r="G29" s="110" t="s">
        <v>54</v>
      </c>
      <c r="H29" s="110" t="s">
        <v>54</v>
      </c>
      <c r="I29" s="110" t="s">
        <v>54</v>
      </c>
      <c r="J29" s="110" t="s">
        <v>54</v>
      </c>
      <c r="K29" s="110" t="s">
        <v>54</v>
      </c>
      <c r="L29" s="110" t="s">
        <v>54</v>
      </c>
      <c r="M29" s="110" t="s">
        <v>54</v>
      </c>
      <c r="N29" s="110" t="s">
        <v>54</v>
      </c>
      <c r="O29" s="110" t="s">
        <v>54</v>
      </c>
      <c r="P29" s="110" t="s">
        <v>54</v>
      </c>
      <c r="Q29" s="110" t="s">
        <v>54</v>
      </c>
      <c r="R29" s="110" t="s">
        <v>54</v>
      </c>
    </row>
    <row r="30" spans="2:18" ht="13.5" customHeight="1">
      <c r="B30" s="109" t="s">
        <v>348</v>
      </c>
      <c r="C30" s="109" t="s">
        <v>348</v>
      </c>
      <c r="D30" s="110">
        <v>123.66534104603519</v>
      </c>
      <c r="E30" s="110">
        <v>126.01250070705356</v>
      </c>
      <c r="F30" s="110">
        <v>129.91551935612796</v>
      </c>
      <c r="G30" s="110">
        <v>134.0395367941278</v>
      </c>
      <c r="H30" s="110">
        <v>140.03278730847177</v>
      </c>
      <c r="I30" s="110">
        <v>143.5953574582955</v>
      </c>
      <c r="J30" s="110">
        <v>149.74858692652018</v>
      </c>
      <c r="K30" s="110">
        <v>165.94332144272693</v>
      </c>
      <c r="L30" s="110">
        <v>147.79490026890619</v>
      </c>
      <c r="M30" s="110">
        <v>490.94158344762189</v>
      </c>
      <c r="N30" s="305" t="s">
        <v>41</v>
      </c>
      <c r="O30" s="305" t="s">
        <v>41</v>
      </c>
      <c r="P30" s="305" t="s">
        <v>41</v>
      </c>
      <c r="Q30" s="305" t="s">
        <v>41</v>
      </c>
      <c r="R30" s="305" t="s">
        <v>41</v>
      </c>
    </row>
    <row r="31" spans="2:18" ht="13.5" customHeight="1">
      <c r="B31" s="109" t="s">
        <v>70</v>
      </c>
      <c r="C31" s="109" t="s">
        <v>70</v>
      </c>
      <c r="D31" s="110" t="s">
        <v>54</v>
      </c>
      <c r="E31" s="110" t="s">
        <v>54</v>
      </c>
      <c r="F31" s="110" t="s">
        <v>54</v>
      </c>
      <c r="G31" s="110" t="s">
        <v>54</v>
      </c>
      <c r="H31" s="110" t="s">
        <v>54</v>
      </c>
      <c r="I31" s="110" t="s">
        <v>54</v>
      </c>
      <c r="J31" s="110" t="s">
        <v>54</v>
      </c>
      <c r="K31" s="110" t="s">
        <v>54</v>
      </c>
      <c r="L31" s="110" t="s">
        <v>54</v>
      </c>
      <c r="M31" s="110" t="s">
        <v>54</v>
      </c>
      <c r="N31" s="110" t="s">
        <v>54</v>
      </c>
      <c r="O31" s="110" t="s">
        <v>54</v>
      </c>
      <c r="P31" s="110" t="s">
        <v>54</v>
      </c>
      <c r="Q31" s="110" t="s">
        <v>54</v>
      </c>
      <c r="R31" s="110" t="s">
        <v>54</v>
      </c>
    </row>
    <row r="32" spans="2:18" ht="13.5" customHeight="1">
      <c r="B32" s="109" t="s">
        <v>52</v>
      </c>
      <c r="C32" s="109" t="s">
        <v>52</v>
      </c>
      <c r="D32" s="110">
        <v>37.241986761856751</v>
      </c>
      <c r="E32" s="110">
        <v>39.959693526062615</v>
      </c>
      <c r="F32" s="110">
        <v>42.587095817879778</v>
      </c>
      <c r="G32" s="110">
        <v>46.484887868583243</v>
      </c>
      <c r="H32" s="110">
        <v>48.67311672041518</v>
      </c>
      <c r="I32" s="110">
        <v>45.736097112145821</v>
      </c>
      <c r="J32" s="110">
        <v>44.853913739698456</v>
      </c>
      <c r="K32" s="110">
        <v>44.485571054493938</v>
      </c>
      <c r="L32" s="110">
        <v>52.372092551694635</v>
      </c>
      <c r="M32" s="110">
        <v>51.116337570518731</v>
      </c>
      <c r="N32" s="110">
        <v>51.411971666800916</v>
      </c>
      <c r="O32" s="110">
        <v>51.865504071898336</v>
      </c>
      <c r="P32" s="110">
        <v>52.20739380886009</v>
      </c>
      <c r="Q32" s="110">
        <v>52.522964336596566</v>
      </c>
      <c r="R32" s="110">
        <v>52.811861402482386</v>
      </c>
    </row>
    <row r="33" spans="2:18" ht="13.5" customHeight="1">
      <c r="B33" s="109" t="s">
        <v>71</v>
      </c>
      <c r="C33" s="109" t="s">
        <v>71</v>
      </c>
      <c r="D33" s="110">
        <v>56.007373059267749</v>
      </c>
      <c r="E33" s="110">
        <v>61.216182608953105</v>
      </c>
      <c r="F33" s="110">
        <v>62.838049234400927</v>
      </c>
      <c r="G33" s="110">
        <v>63.085306789695835</v>
      </c>
      <c r="H33" s="110">
        <v>64.391779561329173</v>
      </c>
      <c r="I33" s="110">
        <v>64.759016711095001</v>
      </c>
      <c r="J33" s="110">
        <v>64.937858296549365</v>
      </c>
      <c r="K33" s="110">
        <v>64.78191445281513</v>
      </c>
      <c r="L33" s="110">
        <v>74.699023087193368</v>
      </c>
      <c r="M33" s="110">
        <v>75.114757539908013</v>
      </c>
      <c r="N33" s="110">
        <v>75.936211799647694</v>
      </c>
      <c r="O33" s="110">
        <v>75.938943565556713</v>
      </c>
      <c r="P33" s="110">
        <v>75.962424760520506</v>
      </c>
      <c r="Q33" s="110">
        <v>75.644599691548947</v>
      </c>
      <c r="R33" s="110">
        <v>75.237437096703161</v>
      </c>
    </row>
    <row r="34" spans="2:18" ht="13.5" customHeight="1">
      <c r="B34" s="109" t="s">
        <v>33</v>
      </c>
      <c r="C34" s="109" t="s">
        <v>33</v>
      </c>
      <c r="D34" s="110">
        <v>-29.25333411548413</v>
      </c>
      <c r="E34" s="110">
        <v>-44.176873023426843</v>
      </c>
      <c r="F34" s="110">
        <v>-44.927705023161614</v>
      </c>
      <c r="G34" s="110">
        <v>-42.218011660597369</v>
      </c>
      <c r="H34" s="110">
        <v>-27.796070269647661</v>
      </c>
      <c r="I34" s="110">
        <v>-11.932259835180826</v>
      </c>
      <c r="J34" s="110">
        <v>7.2965696181076183</v>
      </c>
      <c r="K34" s="110">
        <v>12.877234239658705</v>
      </c>
      <c r="L34" s="110">
        <v>32.985390601385483</v>
      </c>
      <c r="M34" s="110">
        <v>30.326013872366637</v>
      </c>
      <c r="N34" s="110">
        <v>26.109731632028598</v>
      </c>
      <c r="O34" s="110">
        <v>23.239367570326991</v>
      </c>
      <c r="P34" s="110">
        <v>19.959899650856837</v>
      </c>
      <c r="Q34" s="110">
        <v>16.633711256123828</v>
      </c>
      <c r="R34" s="110">
        <v>12.810076740224233</v>
      </c>
    </row>
    <row r="35" spans="2:18" ht="13.5" customHeight="1">
      <c r="B35" s="109" t="s">
        <v>72</v>
      </c>
      <c r="C35" s="109" t="s">
        <v>72</v>
      </c>
      <c r="D35" s="110">
        <v>59.399720562143024</v>
      </c>
      <c r="E35" s="110">
        <v>60.719634847657147</v>
      </c>
      <c r="F35" s="110">
        <v>58.089406028195214</v>
      </c>
      <c r="G35" s="110">
        <v>58.240060349289401</v>
      </c>
      <c r="H35" s="110">
        <v>61.27151325084926</v>
      </c>
      <c r="I35" s="110">
        <v>61.505370679157444</v>
      </c>
      <c r="J35" s="110">
        <v>66.504920437442451</v>
      </c>
      <c r="K35" s="110">
        <v>76.931302967006815</v>
      </c>
      <c r="L35" s="110">
        <v>79.951065279178437</v>
      </c>
      <c r="M35" s="110">
        <v>74.817325348613721</v>
      </c>
      <c r="N35" s="110">
        <v>74.077958433206462</v>
      </c>
      <c r="O35" s="110">
        <v>69.771658701864496</v>
      </c>
      <c r="P35" s="110">
        <v>66.4022553657868</v>
      </c>
      <c r="Q35" s="110">
        <v>62.936751773202147</v>
      </c>
      <c r="R35" s="110">
        <v>59.353388045864008</v>
      </c>
    </row>
    <row r="36" spans="2:18" ht="13.5" customHeight="1">
      <c r="B36" s="109" t="s">
        <v>73</v>
      </c>
      <c r="C36" s="109" t="s">
        <v>73</v>
      </c>
      <c r="D36" s="110">
        <v>2.7887349881757184</v>
      </c>
      <c r="E36" s="110">
        <v>1.5027518854760831</v>
      </c>
      <c r="F36" s="110">
        <v>2.6854658020707465</v>
      </c>
      <c r="G36" s="110">
        <v>5.3074420363541748</v>
      </c>
      <c r="H36" s="110">
        <v>6.9549675463667509</v>
      </c>
      <c r="I36" s="110">
        <v>8.7271377678810556</v>
      </c>
      <c r="J36" s="110">
        <v>10.225549657892676</v>
      </c>
      <c r="K36" s="110">
        <v>11.197922664966036</v>
      </c>
      <c r="L36" s="110">
        <v>20.349896281903483</v>
      </c>
      <c r="M36" s="110">
        <v>22.583065355086323</v>
      </c>
      <c r="N36" s="110">
        <v>24.98101990660874</v>
      </c>
      <c r="O36" s="110">
        <v>26.942556218989417</v>
      </c>
      <c r="P36" s="110">
        <v>28.799012100324319</v>
      </c>
      <c r="Q36" s="110">
        <v>30.382833332281862</v>
      </c>
      <c r="R36" s="110">
        <v>31.670424440497268</v>
      </c>
    </row>
    <row r="37" spans="2:18" ht="13.5" customHeight="1">
      <c r="B37" s="109" t="s">
        <v>74</v>
      </c>
      <c r="C37" s="109" t="s">
        <v>74</v>
      </c>
      <c r="D37" s="110" t="s">
        <v>54</v>
      </c>
      <c r="E37" s="110" t="s">
        <v>54</v>
      </c>
      <c r="F37" s="110" t="s">
        <v>54</v>
      </c>
      <c r="G37" s="110" t="s">
        <v>54</v>
      </c>
      <c r="H37" s="110" t="s">
        <v>54</v>
      </c>
      <c r="I37" s="110" t="s">
        <v>54</v>
      </c>
      <c r="J37" s="110" t="s">
        <v>54</v>
      </c>
      <c r="K37" s="110" t="s">
        <v>54</v>
      </c>
      <c r="L37" s="110" t="s">
        <v>54</v>
      </c>
      <c r="M37" s="110" t="s">
        <v>54</v>
      </c>
      <c r="N37" s="110" t="s">
        <v>54</v>
      </c>
      <c r="O37" s="110" t="s">
        <v>54</v>
      </c>
      <c r="P37" s="110" t="s">
        <v>54</v>
      </c>
      <c r="Q37" s="110" t="s">
        <v>54</v>
      </c>
      <c r="R37" s="110" t="s">
        <v>54</v>
      </c>
    </row>
    <row r="38" spans="2:18" ht="13.5" customHeight="1">
      <c r="B38" s="109" t="s">
        <v>75</v>
      </c>
      <c r="C38" s="109" t="s">
        <v>75</v>
      </c>
      <c r="D38" s="110">
        <v>48.487214575644941</v>
      </c>
      <c r="E38" s="110">
        <v>51.722756923610568</v>
      </c>
      <c r="F38" s="110">
        <v>45.128392546195336</v>
      </c>
      <c r="G38" s="110">
        <v>46.380344677047027</v>
      </c>
      <c r="H38" s="110">
        <v>47.620138763526526</v>
      </c>
      <c r="I38" s="110">
        <v>44.262824658893756</v>
      </c>
      <c r="J38" s="110">
        <v>41.596046296230831</v>
      </c>
      <c r="K38" s="110">
        <v>38.324100308246209</v>
      </c>
      <c r="L38" s="110">
        <v>45.333989712800992</v>
      </c>
      <c r="M38" s="110">
        <v>43.368539707687688</v>
      </c>
      <c r="N38" s="110">
        <v>41.13867151061644</v>
      </c>
      <c r="O38" s="110">
        <v>39.967094965051118</v>
      </c>
      <c r="P38" s="110">
        <v>39.199024155800608</v>
      </c>
      <c r="Q38" s="110">
        <v>38.481200463882267</v>
      </c>
      <c r="R38" s="110">
        <v>37.929336210168216</v>
      </c>
    </row>
    <row r="39" spans="2:18" ht="13.5" customHeight="1">
      <c r="B39" s="109" t="s">
        <v>32</v>
      </c>
      <c r="C39" s="109" t="s">
        <v>32</v>
      </c>
      <c r="D39" s="110" t="s">
        <v>54</v>
      </c>
      <c r="E39" s="110" t="s">
        <v>54</v>
      </c>
      <c r="F39" s="110" t="s">
        <v>54</v>
      </c>
      <c r="G39" s="110" t="s">
        <v>54</v>
      </c>
      <c r="H39" s="110" t="s">
        <v>54</v>
      </c>
      <c r="I39" s="110" t="s">
        <v>54</v>
      </c>
      <c r="J39" s="110" t="s">
        <v>54</v>
      </c>
      <c r="K39" s="110" t="s">
        <v>54</v>
      </c>
      <c r="L39" s="110" t="s">
        <v>54</v>
      </c>
      <c r="M39" s="110" t="s">
        <v>54</v>
      </c>
      <c r="N39" s="110" t="s">
        <v>54</v>
      </c>
      <c r="O39" s="110" t="s">
        <v>54</v>
      </c>
      <c r="P39" s="110" t="s">
        <v>54</v>
      </c>
      <c r="Q39" s="110" t="s">
        <v>54</v>
      </c>
      <c r="R39" s="110" t="s">
        <v>54</v>
      </c>
    </row>
    <row r="40" spans="2:18" ht="13.5" customHeight="1">
      <c r="B40" s="109" t="s">
        <v>76</v>
      </c>
      <c r="C40" s="109" t="s">
        <v>76</v>
      </c>
      <c r="D40" s="110">
        <v>29.077903295222988</v>
      </c>
      <c r="E40" s="110">
        <v>29.609032143047255</v>
      </c>
      <c r="F40" s="110">
        <v>29.671360731212705</v>
      </c>
      <c r="G40" s="110">
        <v>29.700131887985037</v>
      </c>
      <c r="H40" s="110">
        <v>27.752860942640794</v>
      </c>
      <c r="I40" s="110">
        <v>28.231771389197313</v>
      </c>
      <c r="J40" s="110">
        <v>28.025077623702245</v>
      </c>
      <c r="K40" s="110">
        <v>28.527779430032101</v>
      </c>
      <c r="L40" s="110">
        <v>40.156964929160175</v>
      </c>
      <c r="M40" s="110">
        <v>41.827421093931939</v>
      </c>
      <c r="N40" s="110">
        <v>43.792412124062956</v>
      </c>
      <c r="O40" s="110">
        <v>45.977578673923517</v>
      </c>
      <c r="P40" s="110">
        <v>48.258608187540197</v>
      </c>
      <c r="Q40" s="110">
        <v>50.212229919281661</v>
      </c>
      <c r="R40" s="110">
        <v>51.946437377520738</v>
      </c>
    </row>
    <row r="41" spans="2:18" ht="13.5" customHeight="1">
      <c r="B41" s="109" t="s">
        <v>48</v>
      </c>
      <c r="C41" s="109" t="s">
        <v>48</v>
      </c>
      <c r="D41" s="110" t="s">
        <v>54</v>
      </c>
      <c r="E41" s="110" t="s">
        <v>54</v>
      </c>
      <c r="F41" s="110" t="s">
        <v>54</v>
      </c>
      <c r="G41" s="110" t="s">
        <v>54</v>
      </c>
      <c r="H41" s="110" t="s">
        <v>54</v>
      </c>
      <c r="I41" s="110" t="s">
        <v>54</v>
      </c>
      <c r="J41" s="110" t="s">
        <v>54</v>
      </c>
      <c r="K41" s="110" t="s">
        <v>54</v>
      </c>
      <c r="L41" s="110" t="s">
        <v>54</v>
      </c>
      <c r="M41" s="110" t="s">
        <v>54</v>
      </c>
      <c r="N41" s="110" t="s">
        <v>54</v>
      </c>
      <c r="O41" s="110" t="s">
        <v>54</v>
      </c>
      <c r="P41" s="110" t="s">
        <v>54</v>
      </c>
      <c r="Q41" s="110" t="s">
        <v>54</v>
      </c>
      <c r="R41" s="110" t="s">
        <v>54</v>
      </c>
    </row>
    <row r="42" spans="2:18" ht="13.5" customHeight="1">
      <c r="B42" s="109" t="s">
        <v>31</v>
      </c>
      <c r="C42" s="109" t="s">
        <v>31</v>
      </c>
      <c r="D42" s="110">
        <v>-47.12031963395868</v>
      </c>
      <c r="E42" s="110">
        <v>-50.868821110920074</v>
      </c>
      <c r="F42" s="110">
        <v>-47.055720911013374</v>
      </c>
      <c r="G42" s="110">
        <v>-35.907859465183186</v>
      </c>
      <c r="H42" s="110">
        <v>-17.115318299809882</v>
      </c>
      <c r="I42" s="110">
        <v>-7.6788039961288819</v>
      </c>
      <c r="J42" s="110">
        <v>-8.7202462282900794E-2</v>
      </c>
      <c r="K42" s="110">
        <v>4.9920904593183266</v>
      </c>
      <c r="L42" s="110">
        <v>15.909130729701895</v>
      </c>
      <c r="M42" s="110">
        <v>16.272431464695039</v>
      </c>
      <c r="N42" s="110">
        <v>17.418234158342464</v>
      </c>
      <c r="O42" s="110">
        <v>18.414666260482676</v>
      </c>
      <c r="P42" s="110">
        <v>18.877080019130485</v>
      </c>
      <c r="Q42" s="110">
        <v>18.772479495419965</v>
      </c>
      <c r="R42" s="110">
        <v>17.896664574928067</v>
      </c>
    </row>
    <row r="43" spans="2:18" ht="13.5" customHeight="1">
      <c r="B43" s="109" t="s">
        <v>53</v>
      </c>
      <c r="C43" s="109" t="s">
        <v>53</v>
      </c>
      <c r="D43" s="110">
        <v>31.78675294047374</v>
      </c>
      <c r="E43" s="110">
        <v>34.717094363278761</v>
      </c>
      <c r="F43" s="110">
        <v>38.122361066389821</v>
      </c>
      <c r="G43" s="110">
        <v>41.049607952873487</v>
      </c>
      <c r="H43" s="110">
        <v>42.083013886593648</v>
      </c>
      <c r="I43" s="110">
        <v>43.777960907366626</v>
      </c>
      <c r="J43" s="110">
        <v>46.639695064282527</v>
      </c>
      <c r="K43" s="110">
        <v>50.777908761466314</v>
      </c>
      <c r="L43" s="110">
        <v>63.295208681011061</v>
      </c>
      <c r="M43" s="110">
        <v>64.741208615707919</v>
      </c>
      <c r="N43" s="110">
        <v>69.08979746350586</v>
      </c>
      <c r="O43" s="110">
        <v>72.068040310575526</v>
      </c>
      <c r="P43" s="110">
        <v>75.041308703160951</v>
      </c>
      <c r="Q43" s="110">
        <v>78.189748017033338</v>
      </c>
      <c r="R43" s="110">
        <v>81.273309137950946</v>
      </c>
    </row>
    <row r="44" spans="2:18" ht="13.5" customHeight="1">
      <c r="B44" s="109" t="s">
        <v>77</v>
      </c>
      <c r="C44" s="109" t="s">
        <v>77</v>
      </c>
      <c r="D44" s="110" t="s">
        <v>54</v>
      </c>
      <c r="E44" s="110" t="s">
        <v>54</v>
      </c>
      <c r="F44" s="110" t="s">
        <v>54</v>
      </c>
      <c r="G44" s="110" t="s">
        <v>54</v>
      </c>
      <c r="H44" s="110" t="s">
        <v>54</v>
      </c>
      <c r="I44" s="110" t="s">
        <v>54</v>
      </c>
      <c r="J44" s="110" t="s">
        <v>54</v>
      </c>
      <c r="K44" s="110" t="s">
        <v>54</v>
      </c>
      <c r="L44" s="110" t="s">
        <v>54</v>
      </c>
      <c r="M44" s="110" t="s">
        <v>54</v>
      </c>
      <c r="N44" s="110" t="s">
        <v>54</v>
      </c>
      <c r="O44" s="110" t="s">
        <v>54</v>
      </c>
      <c r="P44" s="110" t="s">
        <v>54</v>
      </c>
      <c r="Q44" s="110" t="s">
        <v>54</v>
      </c>
      <c r="R44" s="110" t="s">
        <v>54</v>
      </c>
    </row>
    <row r="45" spans="2:18" ht="13.5" customHeight="1">
      <c r="B45" s="109" t="s">
        <v>78</v>
      </c>
      <c r="C45" s="109" t="s">
        <v>78</v>
      </c>
      <c r="D45" s="110" t="s">
        <v>54</v>
      </c>
      <c r="E45" s="110" t="s">
        <v>54</v>
      </c>
      <c r="F45" s="110" t="s">
        <v>54</v>
      </c>
      <c r="G45" s="110" t="s">
        <v>54</v>
      </c>
      <c r="H45" s="110" t="s">
        <v>54</v>
      </c>
      <c r="I45" s="110" t="s">
        <v>54</v>
      </c>
      <c r="J45" s="110" t="s">
        <v>54</v>
      </c>
      <c r="K45" s="110" t="s">
        <v>54</v>
      </c>
      <c r="L45" s="110" t="s">
        <v>54</v>
      </c>
      <c r="M45" s="110" t="s">
        <v>54</v>
      </c>
      <c r="N45" s="110" t="s">
        <v>54</v>
      </c>
      <c r="O45" s="110" t="s">
        <v>54</v>
      </c>
      <c r="P45" s="110" t="s">
        <v>54</v>
      </c>
      <c r="Q45" s="110" t="s">
        <v>54</v>
      </c>
      <c r="R45" s="110" t="s">
        <v>54</v>
      </c>
    </row>
    <row r="46" spans="2:18">
      <c r="B46" s="109" t="s">
        <v>49</v>
      </c>
      <c r="C46" s="109" t="s">
        <v>49</v>
      </c>
      <c r="D46" s="110">
        <v>27.265060755235197</v>
      </c>
      <c r="E46" s="110">
        <v>25.753374549410228</v>
      </c>
      <c r="F46" s="110">
        <v>23.707112294246656</v>
      </c>
      <c r="G46" s="110">
        <v>22.840562118861545</v>
      </c>
      <c r="H46" s="110">
        <v>23.275212813312347</v>
      </c>
      <c r="I46" s="110">
        <v>22.11520018056002</v>
      </c>
      <c r="J46" s="110">
        <v>24.015303258692906</v>
      </c>
      <c r="K46" s="110">
        <v>26.74602000819003</v>
      </c>
      <c r="L46" s="110">
        <v>32.055379465731058</v>
      </c>
      <c r="M46" s="110">
        <v>33.792047422163741</v>
      </c>
      <c r="N46" s="110">
        <v>35.362704904464294</v>
      </c>
      <c r="O46" s="110">
        <v>36.840961311345971</v>
      </c>
      <c r="P46" s="110">
        <v>38.126882891544021</v>
      </c>
      <c r="Q46" s="110">
        <v>39.18036331592004</v>
      </c>
      <c r="R46" s="110">
        <v>40.112188240068605</v>
      </c>
    </row>
    <row r="47" spans="2:18">
      <c r="B47" s="109" t="s">
        <v>79</v>
      </c>
      <c r="C47" s="109" t="s">
        <v>79</v>
      </c>
      <c r="D47" s="110" t="s">
        <v>54</v>
      </c>
      <c r="E47" s="110" t="s">
        <v>54</v>
      </c>
      <c r="F47" s="110" t="s">
        <v>54</v>
      </c>
      <c r="G47" s="110" t="s">
        <v>54</v>
      </c>
      <c r="H47" s="110" t="s">
        <v>54</v>
      </c>
      <c r="I47" s="110" t="s">
        <v>54</v>
      </c>
      <c r="J47" s="110" t="s">
        <v>54</v>
      </c>
      <c r="K47" s="110" t="s">
        <v>54</v>
      </c>
      <c r="L47" s="110" t="s">
        <v>54</v>
      </c>
      <c r="M47" s="110" t="s">
        <v>54</v>
      </c>
      <c r="N47" s="110" t="s">
        <v>54</v>
      </c>
      <c r="O47" s="110" t="s">
        <v>54</v>
      </c>
      <c r="P47" s="110" t="s">
        <v>54</v>
      </c>
      <c r="Q47" s="110" t="s">
        <v>54</v>
      </c>
      <c r="R47" s="110" t="s">
        <v>54</v>
      </c>
    </row>
    <row r="48" spans="2:18">
      <c r="B48" s="109" t="s">
        <v>30</v>
      </c>
      <c r="C48" s="109" t="s">
        <v>30</v>
      </c>
      <c r="D48" s="110" t="s">
        <v>54</v>
      </c>
      <c r="E48" s="110" t="s">
        <v>54</v>
      </c>
      <c r="F48" s="110" t="s">
        <v>54</v>
      </c>
      <c r="G48" s="110" t="s">
        <v>54</v>
      </c>
      <c r="H48" s="110" t="s">
        <v>54</v>
      </c>
      <c r="I48" s="110" t="s">
        <v>54</v>
      </c>
      <c r="J48" s="110" t="s">
        <v>54</v>
      </c>
      <c r="K48" s="110" t="s">
        <v>54</v>
      </c>
      <c r="L48" s="110" t="s">
        <v>54</v>
      </c>
      <c r="M48" s="110" t="s">
        <v>54</v>
      </c>
      <c r="N48" s="110" t="s">
        <v>54</v>
      </c>
      <c r="O48" s="110" t="s">
        <v>54</v>
      </c>
      <c r="P48" s="110" t="s">
        <v>54</v>
      </c>
      <c r="Q48" s="110" t="s">
        <v>54</v>
      </c>
      <c r="R48" s="110" t="s">
        <v>54</v>
      </c>
    </row>
    <row r="49" spans="2:18" ht="13.5">
      <c r="B49" s="109" t="s">
        <v>201</v>
      </c>
      <c r="C49" s="109" t="s">
        <v>80</v>
      </c>
      <c r="D49" s="110">
        <v>38.102724446958902</v>
      </c>
      <c r="E49" s="110">
        <v>39.719359593214236</v>
      </c>
      <c r="F49" s="110">
        <v>41.556084697422925</v>
      </c>
      <c r="G49" s="110">
        <v>45.639448349208948</v>
      </c>
      <c r="H49" s="110">
        <v>45.606197221471085</v>
      </c>
      <c r="I49" s="110">
        <v>45.716682129201594</v>
      </c>
      <c r="J49" s="110">
        <v>47.895247954809719</v>
      </c>
      <c r="K49" s="110">
        <v>51.18798047502974</v>
      </c>
      <c r="L49" s="110">
        <v>57.845778030752413</v>
      </c>
      <c r="M49" s="110">
        <v>57.361089831513866</v>
      </c>
      <c r="N49" s="110">
        <v>58.797415559663115</v>
      </c>
      <c r="O49" s="110">
        <v>60.10089762845049</v>
      </c>
      <c r="P49" s="110">
        <v>60.622224317105655</v>
      </c>
      <c r="Q49" s="110">
        <v>60.994590448477645</v>
      </c>
      <c r="R49" s="110">
        <v>60.947198879698981</v>
      </c>
    </row>
    <row r="50" spans="2:18">
      <c r="B50" s="163" t="s">
        <v>109</v>
      </c>
      <c r="C50" s="163" t="s">
        <v>109</v>
      </c>
      <c r="D50" s="164" t="s">
        <v>54</v>
      </c>
      <c r="E50" s="164" t="s">
        <v>54</v>
      </c>
      <c r="F50" s="164" t="s">
        <v>54</v>
      </c>
      <c r="G50" s="164" t="s">
        <v>54</v>
      </c>
      <c r="H50" s="164" t="s">
        <v>54</v>
      </c>
      <c r="I50" s="164" t="s">
        <v>54</v>
      </c>
      <c r="J50" s="164" t="s">
        <v>54</v>
      </c>
      <c r="K50" s="164" t="s">
        <v>54</v>
      </c>
      <c r="L50" s="164" t="s">
        <v>54</v>
      </c>
      <c r="M50" s="164" t="s">
        <v>41</v>
      </c>
      <c r="N50" s="164" t="s">
        <v>41</v>
      </c>
      <c r="O50" s="164" t="s">
        <v>41</v>
      </c>
      <c r="P50" s="164" t="s">
        <v>41</v>
      </c>
      <c r="Q50" s="164" t="s">
        <v>41</v>
      </c>
      <c r="R50" s="164" t="s">
        <v>41</v>
      </c>
    </row>
    <row r="51" spans="2:18" ht="6" customHeight="1">
      <c r="B51" s="109"/>
      <c r="C51" s="109"/>
      <c r="D51" s="110"/>
      <c r="E51" s="110"/>
      <c r="F51" s="110"/>
      <c r="G51" s="110"/>
      <c r="H51" s="110"/>
      <c r="I51" s="110"/>
      <c r="J51" s="110"/>
      <c r="K51" s="110"/>
      <c r="L51" s="110"/>
      <c r="M51" s="110"/>
      <c r="N51" s="110"/>
      <c r="O51" s="110"/>
      <c r="P51" s="110"/>
      <c r="Q51" s="110"/>
      <c r="R51" s="110"/>
    </row>
    <row r="52" spans="2:18" ht="10.5" customHeight="1">
      <c r="B52" s="443" t="s">
        <v>437</v>
      </c>
      <c r="C52" s="443"/>
      <c r="D52" s="443"/>
      <c r="E52" s="443"/>
      <c r="F52" s="443"/>
      <c r="G52" s="443"/>
      <c r="H52" s="443"/>
      <c r="I52" s="443"/>
      <c r="J52" s="443"/>
      <c r="K52" s="443"/>
      <c r="L52" s="443"/>
      <c r="M52" s="443"/>
      <c r="N52" s="443"/>
      <c r="O52" s="443"/>
      <c r="P52" s="443"/>
      <c r="Q52" s="116"/>
      <c r="R52" s="116"/>
    </row>
    <row r="53" spans="2:18" ht="12" customHeight="1">
      <c r="B53" s="443" t="s">
        <v>1243</v>
      </c>
      <c r="C53" s="443"/>
      <c r="D53" s="443"/>
      <c r="E53" s="443"/>
      <c r="F53" s="443"/>
      <c r="G53" s="443"/>
      <c r="H53" s="443"/>
      <c r="I53" s="443"/>
      <c r="J53" s="443"/>
      <c r="K53" s="443"/>
      <c r="L53" s="443"/>
      <c r="M53" s="443"/>
      <c r="N53" s="443"/>
      <c r="O53" s="443"/>
      <c r="P53" s="443"/>
      <c r="Q53" s="443"/>
      <c r="R53" s="117"/>
    </row>
    <row r="54" spans="2:18" ht="12" customHeight="1">
      <c r="B54" s="454" t="s">
        <v>518</v>
      </c>
      <c r="C54" s="454"/>
      <c r="D54" s="454"/>
      <c r="E54" s="454"/>
      <c r="F54" s="454"/>
      <c r="G54" s="454"/>
      <c r="H54" s="454"/>
      <c r="I54" s="454"/>
      <c r="J54" s="454"/>
      <c r="K54" s="454"/>
      <c r="L54" s="454"/>
      <c r="M54" s="454"/>
      <c r="N54" s="454"/>
      <c r="O54" s="454"/>
      <c r="P54" s="454"/>
      <c r="Q54" s="454"/>
      <c r="R54" s="454"/>
    </row>
    <row r="55" spans="2:18" ht="57" customHeight="1">
      <c r="B55" s="454" t="s">
        <v>519</v>
      </c>
      <c r="C55" s="454"/>
      <c r="D55" s="454"/>
      <c r="E55" s="454"/>
      <c r="F55" s="454"/>
      <c r="G55" s="454"/>
      <c r="H55" s="454"/>
      <c r="I55" s="454"/>
      <c r="J55" s="454"/>
      <c r="K55" s="454"/>
      <c r="L55" s="454"/>
      <c r="M55" s="454"/>
      <c r="N55" s="454"/>
      <c r="O55" s="454"/>
      <c r="P55" s="454"/>
      <c r="Q55" s="454"/>
      <c r="R55" s="454"/>
    </row>
    <row r="56" spans="2:18">
      <c r="B56" s="109"/>
      <c r="C56" s="109"/>
      <c r="D56" s="117"/>
      <c r="E56" s="117"/>
      <c r="F56" s="117"/>
      <c r="G56" s="117"/>
      <c r="H56" s="117"/>
      <c r="I56" s="117"/>
      <c r="J56" s="117"/>
      <c r="K56" s="117"/>
      <c r="L56" s="117"/>
      <c r="M56" s="117"/>
      <c r="N56" s="117"/>
      <c r="O56" s="117"/>
      <c r="P56" s="117"/>
      <c r="Q56" s="117"/>
      <c r="R56" s="117"/>
    </row>
    <row r="57" spans="2:18">
      <c r="B57" s="109"/>
      <c r="C57" s="109"/>
      <c r="D57" s="117"/>
      <c r="E57" s="117"/>
      <c r="F57" s="117"/>
      <c r="G57" s="117"/>
      <c r="H57" s="117"/>
      <c r="I57" s="117"/>
      <c r="J57" s="117"/>
      <c r="K57" s="117"/>
      <c r="L57" s="117"/>
      <c r="M57" s="117"/>
      <c r="N57" s="117"/>
      <c r="O57" s="117"/>
      <c r="P57" s="117"/>
      <c r="Q57" s="117"/>
      <c r="R57" s="117"/>
    </row>
    <row r="58" spans="2:18">
      <c r="B58" s="109"/>
      <c r="C58" s="109"/>
      <c r="D58" s="117"/>
      <c r="E58" s="117"/>
      <c r="F58" s="117"/>
      <c r="G58" s="117"/>
      <c r="H58" s="117"/>
      <c r="I58" s="117"/>
      <c r="J58" s="117"/>
      <c r="K58" s="117"/>
      <c r="L58" s="117"/>
      <c r="M58" s="117"/>
      <c r="N58" s="117"/>
      <c r="O58" s="117"/>
      <c r="P58" s="117"/>
      <c r="Q58" s="117"/>
      <c r="R58" s="117"/>
    </row>
    <row r="59" spans="2:18">
      <c r="B59" s="109"/>
      <c r="C59" s="109"/>
      <c r="D59" s="117"/>
      <c r="E59" s="117"/>
      <c r="F59" s="117"/>
      <c r="G59" s="117"/>
      <c r="H59" s="117"/>
      <c r="I59" s="117"/>
      <c r="J59" s="117"/>
      <c r="K59" s="117"/>
      <c r="L59" s="117"/>
      <c r="M59" s="117"/>
      <c r="N59" s="117"/>
      <c r="O59" s="117"/>
      <c r="P59" s="117"/>
      <c r="Q59" s="117"/>
      <c r="R59" s="117"/>
    </row>
    <row r="60" spans="2:18">
      <c r="B60" s="109"/>
      <c r="C60" s="109"/>
      <c r="D60" s="117"/>
      <c r="E60" s="117"/>
      <c r="F60" s="117"/>
      <c r="G60" s="117"/>
      <c r="H60" s="117"/>
      <c r="I60" s="117"/>
      <c r="J60" s="117"/>
      <c r="K60" s="117"/>
      <c r="L60" s="117"/>
      <c r="M60" s="117"/>
      <c r="N60" s="117"/>
      <c r="O60" s="117"/>
      <c r="P60" s="117"/>
      <c r="Q60" s="117"/>
      <c r="R60" s="117"/>
    </row>
    <row r="61" spans="2:18">
      <c r="B61" s="109"/>
      <c r="C61" s="109"/>
      <c r="D61" s="117"/>
      <c r="E61" s="117"/>
      <c r="F61" s="117"/>
      <c r="G61" s="117"/>
      <c r="H61" s="117"/>
      <c r="I61" s="117"/>
      <c r="J61" s="117"/>
      <c r="K61" s="117"/>
      <c r="L61" s="117"/>
      <c r="M61" s="117"/>
      <c r="N61" s="117"/>
      <c r="O61" s="117"/>
      <c r="P61" s="117"/>
      <c r="Q61" s="117"/>
      <c r="R61" s="117"/>
    </row>
    <row r="62" spans="2:18">
      <c r="B62" s="109"/>
      <c r="C62" s="109"/>
      <c r="D62" s="117"/>
      <c r="E62" s="117"/>
      <c r="F62" s="117"/>
      <c r="G62" s="117"/>
      <c r="H62" s="117"/>
      <c r="I62" s="117"/>
      <c r="J62" s="117"/>
      <c r="K62" s="117"/>
      <c r="L62" s="117"/>
      <c r="M62" s="117"/>
      <c r="N62" s="117"/>
      <c r="O62" s="117"/>
      <c r="P62" s="117"/>
      <c r="Q62" s="117"/>
      <c r="R62" s="117"/>
    </row>
    <row r="63" spans="2:18">
      <c r="B63" s="109"/>
      <c r="C63" s="109"/>
      <c r="D63" s="117"/>
      <c r="E63" s="117"/>
      <c r="F63" s="117"/>
      <c r="G63" s="117"/>
      <c r="H63" s="117"/>
      <c r="I63" s="117"/>
      <c r="J63" s="117"/>
      <c r="K63" s="117"/>
      <c r="L63" s="117"/>
      <c r="M63" s="117"/>
      <c r="N63" s="117"/>
      <c r="O63" s="117"/>
      <c r="P63" s="117"/>
      <c r="Q63" s="117"/>
      <c r="R63" s="117"/>
    </row>
    <row r="64" spans="2:18">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row r="77" spans="2:18">
      <c r="B77" s="109"/>
      <c r="C77" s="109"/>
      <c r="D77" s="117"/>
      <c r="E77" s="117"/>
      <c r="F77" s="117"/>
      <c r="G77" s="117"/>
      <c r="H77" s="117"/>
      <c r="I77" s="117"/>
      <c r="J77" s="117"/>
      <c r="K77" s="117"/>
      <c r="L77" s="117"/>
      <c r="M77" s="117"/>
      <c r="N77" s="117"/>
      <c r="O77" s="117"/>
      <c r="P77" s="117"/>
      <c r="Q77" s="117"/>
      <c r="R77" s="117"/>
    </row>
  </sheetData>
  <mergeCells count="6">
    <mergeCell ref="B55:R55"/>
    <mergeCell ref="B2:R2"/>
    <mergeCell ref="B3:R3"/>
    <mergeCell ref="B52:P52"/>
    <mergeCell ref="B53:Q53"/>
    <mergeCell ref="B54:R54"/>
  </mergeCells>
  <conditionalFormatting sqref="C49:R49 B50:L50 B11:R29 B31:R48 B30:M30">
    <cfRule type="expression" dxfId="28" priority="4">
      <formula>MOD(ROW(),2)=0</formula>
    </cfRule>
  </conditionalFormatting>
  <conditionalFormatting sqref="B49">
    <cfRule type="expression" dxfId="27" priority="3">
      <formula>MOD(ROW(),2)=0</formula>
    </cfRule>
  </conditionalFormatting>
  <conditionalFormatting sqref="M50:R50">
    <cfRule type="expression" dxfId="26" priority="2">
      <formula>MOD(ROW(),2)=0</formula>
    </cfRule>
  </conditionalFormatting>
  <conditionalFormatting sqref="N30:R30">
    <cfRule type="expression" dxfId="25" priority="1">
      <formula>MOD(ROW(),2)=0</formula>
    </cfRule>
  </conditionalFormatting>
  <pageMargins left="0.7" right="0.7" top="0.75" bottom="0.75" header="0.3" footer="0.3"/>
  <pageSetup scale="3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0036F-80EA-40C6-B8DB-3EEA77668C82}">
  <sheetPr>
    <tabColor theme="3" tint="0.39997558519241921"/>
    <pageSetUpPr fitToPage="1"/>
  </sheetPr>
  <dimension ref="B2:AI75"/>
  <sheetViews>
    <sheetView zoomScale="85" zoomScaleNormal="85" workbookViewId="0">
      <pane xSplit="3" ySplit="4" topLeftCell="D45"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1.5" outlineLevelCol="1"/>
  <cols>
    <col min="1" max="1" width="6.7265625" style="101" customWidth="1"/>
    <col min="2" max="2" width="27.81640625" style="101" customWidth="1"/>
    <col min="3" max="3" width="40.453125" style="101" hidden="1" customWidth="1" outlineLevel="1"/>
    <col min="4" max="4" width="8.1796875" style="102" customWidth="1" collapsed="1"/>
    <col min="5" max="18" width="8.1796875" style="102" customWidth="1"/>
    <col min="19" max="16384" width="9.1796875" style="101"/>
  </cols>
  <sheetData>
    <row r="2" spans="2:22" ht="14">
      <c r="B2" s="453" t="str">
        <f>"Table A17. Low-Income Developing Countries: General Government Overall Balance, "&amp;D4&amp;"–"&amp;RIGHT(R4,2)</f>
        <v>Table A17. Low-Income Developing Countries: General Government Overall Balance, 2012–26</v>
      </c>
      <c r="C2" s="453"/>
      <c r="D2" s="453"/>
      <c r="E2" s="453"/>
      <c r="F2" s="453"/>
      <c r="G2" s="453"/>
      <c r="H2" s="453"/>
      <c r="I2" s="453"/>
      <c r="J2" s="453"/>
      <c r="K2" s="453"/>
      <c r="L2" s="453"/>
      <c r="M2" s="453"/>
      <c r="N2" s="453"/>
      <c r="O2" s="453"/>
      <c r="P2" s="453"/>
      <c r="Q2" s="453"/>
      <c r="R2" s="453"/>
      <c r="V2" s="165"/>
    </row>
    <row r="3" spans="2:22">
      <c r="B3" s="455" t="s">
        <v>152</v>
      </c>
      <c r="C3" s="456"/>
      <c r="D3" s="456"/>
      <c r="E3" s="456"/>
      <c r="F3" s="456"/>
      <c r="G3" s="456"/>
      <c r="H3" s="456"/>
      <c r="I3" s="456"/>
      <c r="J3" s="456"/>
      <c r="K3" s="456"/>
      <c r="L3" s="456"/>
      <c r="M3" s="456"/>
      <c r="N3" s="456"/>
      <c r="O3" s="456"/>
      <c r="P3" s="456"/>
      <c r="Q3" s="456"/>
      <c r="R3" s="456"/>
    </row>
    <row r="4" spans="2:22"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22" ht="14.15" customHeight="1">
      <c r="B5" s="111" t="s">
        <v>81</v>
      </c>
      <c r="C5" s="136" t="s">
        <v>151</v>
      </c>
      <c r="D5" s="113">
        <v>-2.1779750661402697</v>
      </c>
      <c r="E5" s="113">
        <v>-3.3554882483683954</v>
      </c>
      <c r="F5" s="113">
        <v>-3.2325860716214079</v>
      </c>
      <c r="G5" s="113">
        <v>-3.9459145841314824</v>
      </c>
      <c r="H5" s="113">
        <v>-3.7838243828100921</v>
      </c>
      <c r="I5" s="113">
        <v>-3.5603438150275957</v>
      </c>
      <c r="J5" s="113">
        <v>-3.3702019839856248</v>
      </c>
      <c r="K5" s="113">
        <v>-3.8907812306188063</v>
      </c>
      <c r="L5" s="113">
        <v>-5.1976973026359925</v>
      </c>
      <c r="M5" s="113">
        <v>-5.4103215280891526</v>
      </c>
      <c r="N5" s="113">
        <v>-5.0406093249156525</v>
      </c>
      <c r="O5" s="113">
        <v>-4.5106776412172023</v>
      </c>
      <c r="P5" s="113">
        <v>-4.2761489618328836</v>
      </c>
      <c r="Q5" s="113">
        <v>-4.0903056717616977</v>
      </c>
      <c r="R5" s="113">
        <v>-3.9482869058843035</v>
      </c>
    </row>
    <row r="6" spans="2:22" ht="14.15" customHeight="1">
      <c r="B6" s="114" t="s">
        <v>55</v>
      </c>
      <c r="C6" s="136" t="s">
        <v>444</v>
      </c>
      <c r="D6" s="113">
        <v>-0.36815087401290814</v>
      </c>
      <c r="E6" s="113">
        <v>-2.9745677973846618</v>
      </c>
      <c r="F6" s="113">
        <v>-2.8894473295518077</v>
      </c>
      <c r="G6" s="113">
        <v>-4.5679802457450229</v>
      </c>
      <c r="H6" s="113">
        <v>-5.2755760654459918</v>
      </c>
      <c r="I6" s="113">
        <v>-5.3793321083942702</v>
      </c>
      <c r="J6" s="113">
        <v>-4.1201004156465908</v>
      </c>
      <c r="K6" s="113">
        <v>-4.4723825533774013</v>
      </c>
      <c r="L6" s="113">
        <v>-5.5436628141284778</v>
      </c>
      <c r="M6" s="113">
        <v>-5.8992396692190976</v>
      </c>
      <c r="N6" s="113">
        <v>-5.7234486669364912</v>
      </c>
      <c r="O6" s="113">
        <v>-5.3583190014681605</v>
      </c>
      <c r="P6" s="113">
        <v>-5.4128542669520314</v>
      </c>
      <c r="Q6" s="113">
        <v>-5.7308363977747163</v>
      </c>
      <c r="R6" s="113">
        <v>-5.8648523172186389</v>
      </c>
    </row>
    <row r="7" spans="2:22" ht="14.15" customHeight="1">
      <c r="B7" s="114" t="s">
        <v>44</v>
      </c>
      <c r="C7" s="136" t="s">
        <v>445</v>
      </c>
      <c r="D7" s="113">
        <v>-3.9261570805924761</v>
      </c>
      <c r="E7" s="113">
        <v>-4.2137120634143423</v>
      </c>
      <c r="F7" s="113">
        <v>-3.6514873174922702</v>
      </c>
      <c r="G7" s="113">
        <v>-4.0676532603979911</v>
      </c>
      <c r="H7" s="113">
        <v>-3.2646981718813737</v>
      </c>
      <c r="I7" s="113">
        <v>-2.7177880301638506</v>
      </c>
      <c r="J7" s="113">
        <v>-2.9099774669789378</v>
      </c>
      <c r="K7" s="113">
        <v>-4.1158653497535438</v>
      </c>
      <c r="L7" s="113">
        <v>-4.9361640579437944</v>
      </c>
      <c r="M7" s="113">
        <v>-5.5693159951978517</v>
      </c>
      <c r="N7" s="113">
        <v>-5.5953428243024783</v>
      </c>
      <c r="O7" s="113">
        <v>-5.1567502491379384</v>
      </c>
      <c r="P7" s="113">
        <v>-4.8561271781716862</v>
      </c>
      <c r="Q7" s="113">
        <v>-4.4441459291792569</v>
      </c>
      <c r="R7" s="113">
        <v>-4.2287818210193784</v>
      </c>
    </row>
    <row r="8" spans="2:22" ht="14.15" customHeight="1">
      <c r="B8" s="114" t="s">
        <v>50</v>
      </c>
      <c r="C8" s="136" t="s">
        <v>446</v>
      </c>
      <c r="D8" s="113">
        <v>-2.4150051129275769</v>
      </c>
      <c r="E8" s="113">
        <v>-3.9018417143427664</v>
      </c>
      <c r="F8" s="113">
        <v>-2.7169883714223713</v>
      </c>
      <c r="G8" s="113">
        <v>-1.1940470613115535</v>
      </c>
      <c r="H8" s="113">
        <v>-0.66930494722041423</v>
      </c>
      <c r="I8" s="113">
        <v>-0.64734351345983576</v>
      </c>
      <c r="J8" s="113">
        <v>-0.9567506153839288</v>
      </c>
      <c r="K8" s="113">
        <v>-0.40852458908039502</v>
      </c>
      <c r="L8" s="113">
        <v>-3.3627334806452551</v>
      </c>
      <c r="M8" s="113">
        <v>-3.194317213765014</v>
      </c>
      <c r="N8" s="113">
        <v>-2.0580809462761911</v>
      </c>
      <c r="O8" s="113">
        <v>-1.6047104114402975</v>
      </c>
      <c r="P8" s="113">
        <v>-1.8164552416138613</v>
      </c>
      <c r="Q8" s="113">
        <v>-1.8446794283088084</v>
      </c>
      <c r="R8" s="113">
        <v>-1.8048333839333881</v>
      </c>
    </row>
    <row r="9" spans="2:22" ht="14.15" customHeight="1">
      <c r="B9" s="114" t="s">
        <v>29</v>
      </c>
      <c r="C9" s="136" t="s">
        <v>447</v>
      </c>
      <c r="D9" s="113">
        <v>-1.5857990908044373</v>
      </c>
      <c r="E9" s="113">
        <v>-3.1675426474387547</v>
      </c>
      <c r="F9" s="113">
        <v>-3.3627832491633893</v>
      </c>
      <c r="G9" s="113">
        <v>-4.1807645914215925</v>
      </c>
      <c r="H9" s="113">
        <v>-4.5343807248553052</v>
      </c>
      <c r="I9" s="113">
        <v>-4.4759985008915271</v>
      </c>
      <c r="J9" s="113">
        <v>-3.9706892054630574</v>
      </c>
      <c r="K9" s="113">
        <v>-4.0086089053601439</v>
      </c>
      <c r="L9" s="113">
        <v>-5.6770519462562898</v>
      </c>
      <c r="M9" s="113">
        <v>-5.7015943006475354</v>
      </c>
      <c r="N9" s="113">
        <v>-5.0721115311135563</v>
      </c>
      <c r="O9" s="113">
        <v>-4.4431603868071203</v>
      </c>
      <c r="P9" s="113">
        <v>-4.2112909427686365</v>
      </c>
      <c r="Q9" s="113">
        <v>-4.1904999201448527</v>
      </c>
      <c r="R9" s="113">
        <v>-4.1131218836651957</v>
      </c>
    </row>
    <row r="10" spans="2:22" ht="14.15" customHeight="1">
      <c r="B10" s="114" t="s">
        <v>43</v>
      </c>
      <c r="C10" s="136" t="s">
        <v>448</v>
      </c>
      <c r="D10" s="113">
        <v>-1.1135299544536628</v>
      </c>
      <c r="E10" s="113">
        <v>-2.2573479943044128</v>
      </c>
      <c r="F10" s="113">
        <v>-1.726852969387014</v>
      </c>
      <c r="G10" s="113">
        <v>-3.1577715752456519</v>
      </c>
      <c r="H10" s="113">
        <v>-2.5452252748330935</v>
      </c>
      <c r="I10" s="113">
        <v>-2.4050838415630014</v>
      </c>
      <c r="J10" s="113">
        <v>-2.0547570394769554</v>
      </c>
      <c r="K10" s="113">
        <v>-3.0797182907317122</v>
      </c>
      <c r="L10" s="113">
        <v>-3.7029727344598995</v>
      </c>
      <c r="M10" s="113">
        <v>-3.2506512860437682</v>
      </c>
      <c r="N10" s="113">
        <v>-2.9169123107893671</v>
      </c>
      <c r="O10" s="113">
        <v>-2.5789999884877419</v>
      </c>
      <c r="P10" s="113">
        <v>-2.4709678638437853</v>
      </c>
      <c r="Q10" s="113">
        <v>-2.0668440569888675</v>
      </c>
      <c r="R10" s="113">
        <v>-1.7135500282356302</v>
      </c>
    </row>
    <row r="11" spans="2:22" ht="16.5" customHeight="1">
      <c r="B11" s="101" t="s">
        <v>361</v>
      </c>
      <c r="C11" s="101" t="s">
        <v>361</v>
      </c>
      <c r="D11" s="110">
        <v>0.18205705245326284</v>
      </c>
      <c r="E11" s="110">
        <v>-0.63094556956126169</v>
      </c>
      <c r="F11" s="110">
        <v>-1.7187968084428968</v>
      </c>
      <c r="G11" s="110">
        <v>-1.3777003286854674</v>
      </c>
      <c r="H11" s="110">
        <v>0.1272579844933609</v>
      </c>
      <c r="I11" s="110">
        <v>-0.67310590614261545</v>
      </c>
      <c r="J11" s="110">
        <v>1.6341957402494647</v>
      </c>
      <c r="K11" s="110">
        <v>-1.0580811178504579</v>
      </c>
      <c r="L11" s="110">
        <v>-2.2427993929729095</v>
      </c>
      <c r="M11" s="110" t="s">
        <v>41</v>
      </c>
      <c r="N11" s="110" t="s">
        <v>41</v>
      </c>
      <c r="O11" s="110" t="s">
        <v>41</v>
      </c>
      <c r="P11" s="110" t="s">
        <v>41</v>
      </c>
      <c r="Q11" s="110" t="s">
        <v>41</v>
      </c>
      <c r="R11" s="110" t="s">
        <v>41</v>
      </c>
    </row>
    <row r="12" spans="2:22" ht="13.5" customHeight="1">
      <c r="B12" s="109" t="s">
        <v>86</v>
      </c>
      <c r="C12" s="109" t="s">
        <v>86</v>
      </c>
      <c r="D12" s="110">
        <v>-2.9766192015921082</v>
      </c>
      <c r="E12" s="110">
        <v>-3.3809505062542788</v>
      </c>
      <c r="F12" s="110">
        <v>-3.0767870549591478</v>
      </c>
      <c r="G12" s="110">
        <v>-3.9749275409953877</v>
      </c>
      <c r="H12" s="110">
        <v>-3.3614876923095567</v>
      </c>
      <c r="I12" s="110">
        <v>-3.3395832424425884</v>
      </c>
      <c r="J12" s="110">
        <v>-4.6407412459825252</v>
      </c>
      <c r="K12" s="110">
        <v>-5.4329938752810243</v>
      </c>
      <c r="L12" s="110">
        <v>-5.539013812270464</v>
      </c>
      <c r="M12" s="110">
        <v>-5.9441017778155931</v>
      </c>
      <c r="N12" s="110">
        <v>-6.1130910631535809</v>
      </c>
      <c r="O12" s="110">
        <v>-5.655034947064566</v>
      </c>
      <c r="P12" s="110">
        <v>-5.4473197090307339</v>
      </c>
      <c r="Q12" s="110">
        <v>-5.0006559337190915</v>
      </c>
      <c r="R12" s="110">
        <v>-5.0009760368099565</v>
      </c>
    </row>
    <row r="13" spans="2:22" ht="13.5" customHeight="1">
      <c r="B13" s="109" t="s">
        <v>87</v>
      </c>
      <c r="C13" s="109" t="s">
        <v>87</v>
      </c>
      <c r="D13" s="110">
        <v>-0.21556566571662925</v>
      </c>
      <c r="E13" s="110">
        <v>-1.3650339874509501</v>
      </c>
      <c r="F13" s="110">
        <v>-1.6505443960942741</v>
      </c>
      <c r="G13" s="110">
        <v>-5.5528358967142113</v>
      </c>
      <c r="H13" s="110">
        <v>-4.2886306649032226</v>
      </c>
      <c r="I13" s="110">
        <v>-4.2037446820599245</v>
      </c>
      <c r="J13" s="110">
        <v>-2.9764362015929904</v>
      </c>
      <c r="K13" s="110">
        <v>-0.53957828384505091</v>
      </c>
      <c r="L13" s="110">
        <v>-4.7039705202279611</v>
      </c>
      <c r="M13" s="110">
        <v>-4.4999999999999707</v>
      </c>
      <c r="N13" s="110">
        <v>-3.8973808318937411</v>
      </c>
      <c r="O13" s="110">
        <v>-3.0000000000000173</v>
      </c>
      <c r="P13" s="110">
        <v>-2.5</v>
      </c>
      <c r="Q13" s="110">
        <v>-2.5000000000000373</v>
      </c>
      <c r="R13" s="110">
        <v>-2.0000000000000564</v>
      </c>
    </row>
    <row r="14" spans="2:22" ht="13.5" customHeight="1">
      <c r="B14" s="109" t="s">
        <v>88</v>
      </c>
      <c r="C14" s="109" t="s">
        <v>88</v>
      </c>
      <c r="D14" s="110">
        <v>-2.7632695702435655</v>
      </c>
      <c r="E14" s="110">
        <v>-3.5479786355707303</v>
      </c>
      <c r="F14" s="110">
        <v>-1.7374161559823766</v>
      </c>
      <c r="G14" s="110">
        <v>-2.0897168877237919</v>
      </c>
      <c r="H14" s="110">
        <v>-3.08227439321205</v>
      </c>
      <c r="I14" s="110">
        <v>-6.9149058340205878</v>
      </c>
      <c r="J14" s="110">
        <v>-4.3926048636107229</v>
      </c>
      <c r="K14" s="110">
        <v>-3.4080221780009481</v>
      </c>
      <c r="L14" s="110">
        <v>-5.6960471257621013</v>
      </c>
      <c r="M14" s="110">
        <v>-5.5989814764107688</v>
      </c>
      <c r="N14" s="110">
        <v>-4.8000099999999817</v>
      </c>
      <c r="O14" s="110">
        <v>-4.0000300000000246</v>
      </c>
      <c r="P14" s="110">
        <v>-3.0000500000000252</v>
      </c>
      <c r="Q14" s="110">
        <v>-3.0000499999999897</v>
      </c>
      <c r="R14" s="110">
        <v>-3.0000499999999914</v>
      </c>
    </row>
    <row r="15" spans="2:22" ht="13.5" customHeight="1">
      <c r="B15" s="109" t="s">
        <v>89</v>
      </c>
      <c r="C15" s="109" t="s">
        <v>89</v>
      </c>
      <c r="D15" s="110">
        <v>-4.5247391412698956</v>
      </c>
      <c r="E15" s="110">
        <v>-2.6163191139993387</v>
      </c>
      <c r="F15" s="110">
        <v>-1.6426729214876206</v>
      </c>
      <c r="G15" s="110">
        <v>-0.64604144591004853</v>
      </c>
      <c r="H15" s="110">
        <v>-0.29968211787824778</v>
      </c>
      <c r="I15" s="110">
        <v>-0.77443365351261795</v>
      </c>
      <c r="J15" s="110">
        <v>0.66132175760573408</v>
      </c>
      <c r="K15" s="110">
        <v>2.9631655595847621</v>
      </c>
      <c r="L15" s="110">
        <v>-3.449293039353591</v>
      </c>
      <c r="M15" s="110">
        <v>-3.7543373695629505</v>
      </c>
      <c r="N15" s="110">
        <v>-3.7447701032329075</v>
      </c>
      <c r="O15" s="110">
        <v>-3.6248113588829409</v>
      </c>
      <c r="P15" s="110">
        <v>-3.2195418155366244</v>
      </c>
      <c r="Q15" s="110">
        <v>-3.0887384621654248</v>
      </c>
      <c r="R15" s="110">
        <v>-2.8934210494231682</v>
      </c>
    </row>
    <row r="16" spans="2:22" ht="13.5" customHeight="1">
      <c r="B16" s="109" t="s">
        <v>120</v>
      </c>
      <c r="C16" s="109" t="s">
        <v>120</v>
      </c>
      <c r="D16" s="110">
        <v>-1.4464316686951211</v>
      </c>
      <c r="E16" s="110">
        <v>-3.7052664117016909</v>
      </c>
      <c r="F16" s="110">
        <v>-4.2505271187069527</v>
      </c>
      <c r="G16" s="110">
        <v>-4.421641287012763</v>
      </c>
      <c r="H16" s="110">
        <v>-6.0920386099899106</v>
      </c>
      <c r="I16" s="110">
        <v>-4.8717449604771428</v>
      </c>
      <c r="J16" s="110">
        <v>-2.4876245924193028</v>
      </c>
      <c r="K16" s="110">
        <v>-3.2989190879273358</v>
      </c>
      <c r="L16" s="110">
        <v>-3.2620182333384431</v>
      </c>
      <c r="M16" s="110">
        <v>-2.7506564595328689</v>
      </c>
      <c r="N16" s="110">
        <v>-1.4593240270073022</v>
      </c>
      <c r="O16" s="110">
        <v>-1.0207900050847438</v>
      </c>
      <c r="P16" s="110">
        <v>-1.0543757195105379</v>
      </c>
      <c r="Q16" s="110">
        <v>-0.44979371419530784</v>
      </c>
      <c r="R16" s="110">
        <v>-0.71929639113548183</v>
      </c>
    </row>
    <row r="17" spans="2:35" ht="13.5" customHeight="1">
      <c r="B17" s="109" t="s">
        <v>90</v>
      </c>
      <c r="C17" s="109" t="s">
        <v>90</v>
      </c>
      <c r="D17" s="110">
        <v>0.47332410857666335</v>
      </c>
      <c r="E17" s="110">
        <v>-2.0650677502047645</v>
      </c>
      <c r="F17" s="110">
        <v>-4.1823592501159617</v>
      </c>
      <c r="G17" s="110">
        <v>-4.3801746132820689</v>
      </c>
      <c r="H17" s="110">
        <v>-1.9366091212291634</v>
      </c>
      <c r="I17" s="110">
        <v>-0.23144411968203435</v>
      </c>
      <c r="J17" s="110">
        <v>1.9360043091162595</v>
      </c>
      <c r="K17" s="110">
        <v>-0.17297610245537637</v>
      </c>
      <c r="L17" s="110">
        <v>2.0545435890984809</v>
      </c>
      <c r="M17" s="110">
        <v>-1.2067386005140739</v>
      </c>
      <c r="N17" s="110">
        <v>1.1194357376156978</v>
      </c>
      <c r="O17" s="110">
        <v>0.48679795156740507</v>
      </c>
      <c r="P17" s="110">
        <v>0.73827943044550837</v>
      </c>
      <c r="Q17" s="110">
        <v>1.6766433815013231</v>
      </c>
      <c r="R17" s="110">
        <v>1.9156791163496449</v>
      </c>
    </row>
    <row r="18" spans="2:35" ht="13.5" customHeight="1">
      <c r="B18" s="109" t="s">
        <v>156</v>
      </c>
      <c r="C18" s="109" t="s">
        <v>156</v>
      </c>
      <c r="D18" s="110">
        <v>1.750455201153885</v>
      </c>
      <c r="E18" s="110">
        <v>1.874388453460206</v>
      </c>
      <c r="F18" s="110">
        <v>-1.741001348431662E-2</v>
      </c>
      <c r="G18" s="110">
        <v>-0.40597360903546609</v>
      </c>
      <c r="H18" s="110">
        <v>-0.49466169378216496</v>
      </c>
      <c r="I18" s="110">
        <v>1.3557137031695738</v>
      </c>
      <c r="J18" s="110">
        <v>-3.4697770545915468E-2</v>
      </c>
      <c r="K18" s="110">
        <v>-2.022597255896625</v>
      </c>
      <c r="L18" s="110">
        <v>-2.0774344855346811</v>
      </c>
      <c r="M18" s="110">
        <v>-1.6648549090990423</v>
      </c>
      <c r="N18" s="110">
        <v>-1.222673959063983</v>
      </c>
      <c r="O18" s="110">
        <v>-1.1475300262844557</v>
      </c>
      <c r="P18" s="110">
        <v>-1.172297938746431</v>
      </c>
      <c r="Q18" s="110">
        <v>-1.1611795154439024</v>
      </c>
      <c r="R18" s="110">
        <v>-1.6192027587562985</v>
      </c>
      <c r="U18" s="167"/>
      <c r="V18" s="167"/>
      <c r="W18" s="167"/>
      <c r="X18" s="167"/>
      <c r="Y18" s="167"/>
      <c r="Z18" s="167"/>
      <c r="AA18" s="167"/>
      <c r="AB18" s="167"/>
      <c r="AC18" s="167"/>
      <c r="AD18" s="167"/>
      <c r="AE18" s="167"/>
      <c r="AF18" s="167"/>
      <c r="AG18" s="167"/>
      <c r="AH18" s="167"/>
      <c r="AI18" s="167"/>
    </row>
    <row r="19" spans="2:35" ht="13.5" customHeight="1">
      <c r="B19" s="109" t="s">
        <v>148</v>
      </c>
      <c r="C19" s="109" t="s">
        <v>148</v>
      </c>
      <c r="D19" s="110">
        <v>7.235995846287838</v>
      </c>
      <c r="E19" s="110">
        <v>-2.8492737044725982</v>
      </c>
      <c r="F19" s="110">
        <v>-10.732206582873241</v>
      </c>
      <c r="G19" s="110">
        <v>-17.805147850017637</v>
      </c>
      <c r="H19" s="110">
        <v>-15.643439379547514</v>
      </c>
      <c r="I19" s="110">
        <v>-5.9323087868279059</v>
      </c>
      <c r="J19" s="110">
        <v>5.6547124092210836</v>
      </c>
      <c r="K19" s="110">
        <v>4.7031310475697685</v>
      </c>
      <c r="L19" s="110">
        <v>-1.2285951776401141</v>
      </c>
      <c r="M19" s="110">
        <v>1.4990972448455324</v>
      </c>
      <c r="N19" s="110">
        <v>3.0616738505309686</v>
      </c>
      <c r="O19" s="110">
        <v>1.7977268795380685</v>
      </c>
      <c r="P19" s="110">
        <v>2.1795347607885063</v>
      </c>
      <c r="Q19" s="110">
        <v>0.6591433678001497</v>
      </c>
      <c r="R19" s="110">
        <v>-0.31713134532539539</v>
      </c>
    </row>
    <row r="20" spans="2:35" ht="13.5" customHeight="1">
      <c r="B20" s="109" t="s">
        <v>93</v>
      </c>
      <c r="C20" s="109" t="s">
        <v>93</v>
      </c>
      <c r="D20" s="110">
        <v>-2.2765065988529445</v>
      </c>
      <c r="E20" s="110">
        <v>-1.6209461290705434</v>
      </c>
      <c r="F20" s="110">
        <v>-1.5681802187894989</v>
      </c>
      <c r="G20" s="110">
        <v>-2.042156734749494</v>
      </c>
      <c r="H20" s="110">
        <v>-3.0061872195557848</v>
      </c>
      <c r="I20" s="110">
        <v>-3.3327695258453582</v>
      </c>
      <c r="J20" s="110">
        <v>-2.930303434681254</v>
      </c>
      <c r="K20" s="110">
        <v>-2.2895053784972008</v>
      </c>
      <c r="L20" s="110">
        <v>-5.5859531410960273</v>
      </c>
      <c r="M20" s="110">
        <v>-5.5662994931431706</v>
      </c>
      <c r="N20" s="110">
        <v>-4.7326677097388439</v>
      </c>
      <c r="O20" s="110">
        <v>-3.8230357833069122</v>
      </c>
      <c r="P20" s="110">
        <v>-3.046434809685941</v>
      </c>
      <c r="Q20" s="110">
        <v>-3.0232126903236809</v>
      </c>
      <c r="R20" s="110">
        <v>-3.0442012742365887</v>
      </c>
    </row>
    <row r="21" spans="2:35" ht="13.5" customHeight="1">
      <c r="B21" s="109" t="s">
        <v>94</v>
      </c>
      <c r="C21" s="109" t="s">
        <v>94</v>
      </c>
      <c r="D21" s="110">
        <v>-1.1719387866829003</v>
      </c>
      <c r="E21" s="110">
        <v>-1.9305311617140952</v>
      </c>
      <c r="F21" s="110">
        <v>-2.5822911516814639</v>
      </c>
      <c r="G21" s="110">
        <v>-1.9470670053957844</v>
      </c>
      <c r="H21" s="110">
        <v>-2.3004542633156153</v>
      </c>
      <c r="I21" s="110">
        <v>-3.2433695126502715</v>
      </c>
      <c r="J21" s="110">
        <v>-3.02906944516134</v>
      </c>
      <c r="K21" s="110">
        <v>-2.5334125261085854</v>
      </c>
      <c r="L21" s="110">
        <v>-2.7643067947241229</v>
      </c>
      <c r="M21" s="110">
        <v>-2.9774924874611672</v>
      </c>
      <c r="N21" s="110" t="s">
        <v>41</v>
      </c>
      <c r="O21" s="110" t="s">
        <v>41</v>
      </c>
      <c r="P21" s="110" t="s">
        <v>41</v>
      </c>
      <c r="Q21" s="110" t="s">
        <v>41</v>
      </c>
      <c r="R21" s="110" t="s">
        <v>41</v>
      </c>
    </row>
    <row r="22" spans="2:35" ht="13.5" customHeight="1">
      <c r="B22" s="109" t="s">
        <v>95</v>
      </c>
      <c r="C22" s="109" t="s">
        <v>95</v>
      </c>
      <c r="D22" s="110">
        <v>-8.3283785609539187</v>
      </c>
      <c r="E22" s="110">
        <v>-9.1168953463959088</v>
      </c>
      <c r="F22" s="110">
        <v>-7.8119942218822302</v>
      </c>
      <c r="G22" s="110">
        <v>-4.0073750317716286</v>
      </c>
      <c r="H22" s="110">
        <v>-6.7457951791727488</v>
      </c>
      <c r="I22" s="110">
        <v>-3.9663128041551707</v>
      </c>
      <c r="J22" s="110">
        <v>-6.7912509742490119</v>
      </c>
      <c r="K22" s="110">
        <v>-7.1952509533845745</v>
      </c>
      <c r="L22" s="110">
        <v>-15.701244099102031</v>
      </c>
      <c r="M22" s="110">
        <v>-14.502782180988497</v>
      </c>
      <c r="N22" s="110">
        <v>-11.132492063869295</v>
      </c>
      <c r="O22" s="110">
        <v>-10.297305141416373</v>
      </c>
      <c r="P22" s="110">
        <v>-10.138026230555877</v>
      </c>
      <c r="Q22" s="110">
        <v>-9.0369348746394262</v>
      </c>
      <c r="R22" s="110">
        <v>-8.1369357110467924</v>
      </c>
    </row>
    <row r="23" spans="2:35" ht="13.5" customHeight="1">
      <c r="B23" s="109" t="s">
        <v>40</v>
      </c>
      <c r="C23" s="109" t="s">
        <v>40</v>
      </c>
      <c r="D23" s="110">
        <v>-2.5104441066989263</v>
      </c>
      <c r="E23" s="110">
        <v>-3.8736353419161098</v>
      </c>
      <c r="F23" s="110">
        <v>-3.2119788724809535</v>
      </c>
      <c r="G23" s="110">
        <v>-6.8917038292618384</v>
      </c>
      <c r="H23" s="110">
        <v>-0.1473901812966126</v>
      </c>
      <c r="I23" s="110">
        <v>-2.0616639627445199</v>
      </c>
      <c r="J23" s="110">
        <v>-1.0922021556096366</v>
      </c>
      <c r="K23" s="110">
        <v>-0.47554138553683561</v>
      </c>
      <c r="L23" s="110">
        <v>-2.8714126130902748</v>
      </c>
      <c r="M23" s="110">
        <v>-2.3495079628597848</v>
      </c>
      <c r="N23" s="110">
        <v>-3.1184243209882703</v>
      </c>
      <c r="O23" s="110">
        <v>-2.9667597229308624</v>
      </c>
      <c r="P23" s="110">
        <v>-2.9203616553955811</v>
      </c>
      <c r="Q23" s="110">
        <v>-2.9864748379805737</v>
      </c>
      <c r="R23" s="110">
        <v>-2.7861621812178621</v>
      </c>
    </row>
    <row r="24" spans="2:35" ht="13.5" customHeight="1">
      <c r="B24" s="109" t="s">
        <v>96</v>
      </c>
      <c r="C24" s="109" t="s">
        <v>96</v>
      </c>
      <c r="D24" s="110">
        <v>-2.7117732873950411</v>
      </c>
      <c r="E24" s="110">
        <v>-3.9755514519595998</v>
      </c>
      <c r="F24" s="110">
        <v>-3.6405155243144574</v>
      </c>
      <c r="G24" s="110">
        <v>-1.4722568294884999</v>
      </c>
      <c r="H24" s="110">
        <v>1.5085470486243271E-2</v>
      </c>
      <c r="I24" s="110">
        <v>2.2117220594359079E-2</v>
      </c>
      <c r="J24" s="110">
        <v>-1.0087268504311051</v>
      </c>
      <c r="K24" s="110">
        <v>-1.341068370466943</v>
      </c>
      <c r="L24" s="110">
        <v>-2.2410609000761657</v>
      </c>
      <c r="M24" s="110">
        <v>-2.1009940752114291</v>
      </c>
      <c r="N24" s="110">
        <v>-2.3146865395305225</v>
      </c>
      <c r="O24" s="110">
        <v>-2.3074192189191893</v>
      </c>
      <c r="P24" s="110">
        <v>-2.3001582813423815</v>
      </c>
      <c r="Q24" s="110">
        <v>-2.247716529142135</v>
      </c>
      <c r="R24" s="110">
        <v>-2.2556474764007977</v>
      </c>
    </row>
    <row r="25" spans="2:35" ht="13.5" customHeight="1">
      <c r="B25" s="109" t="s">
        <v>121</v>
      </c>
      <c r="C25" s="109" t="s">
        <v>121</v>
      </c>
      <c r="D25" s="110">
        <v>-3.4830955918371878</v>
      </c>
      <c r="E25" s="110">
        <v>-5.7297986376027037</v>
      </c>
      <c r="F25" s="110">
        <v>-2.8969052596917519</v>
      </c>
      <c r="G25" s="110">
        <v>-0.78110324667553466</v>
      </c>
      <c r="H25" s="110">
        <v>-0.39736458440936123</v>
      </c>
      <c r="I25" s="110">
        <v>-0.40775438361455368</v>
      </c>
      <c r="J25" s="110">
        <v>0.19720991712384442</v>
      </c>
      <c r="K25" s="110">
        <v>8.8390937777690151E-2</v>
      </c>
      <c r="L25" s="110">
        <v>-4.6489487826276346</v>
      </c>
      <c r="M25" s="110">
        <v>-4.1567962874865856</v>
      </c>
      <c r="N25" s="110">
        <v>-2.0281202299038759</v>
      </c>
      <c r="O25" s="110">
        <v>-0.97421491155917606</v>
      </c>
      <c r="P25" s="110">
        <v>-1.0001192703212758</v>
      </c>
      <c r="Q25" s="110">
        <v>-0.96848148196699113</v>
      </c>
      <c r="R25" s="110">
        <v>-1.0087658849982279</v>
      </c>
    </row>
    <row r="26" spans="2:35" ht="13.5" customHeight="1">
      <c r="B26" s="109" t="s">
        <v>98</v>
      </c>
      <c r="C26" s="109" t="s">
        <v>98</v>
      </c>
      <c r="D26" s="110">
        <v>-4.4978580707854894</v>
      </c>
      <c r="E26" s="110">
        <v>-5.0891756944428934</v>
      </c>
      <c r="F26" s="110">
        <v>-6.6502160493550111</v>
      </c>
      <c r="G26" s="110">
        <v>-7.3839560076325057</v>
      </c>
      <c r="H26" s="110">
        <v>-7.8306770273225688</v>
      </c>
      <c r="I26" s="110">
        <v>-7.5424832775760562</v>
      </c>
      <c r="J26" s="110">
        <v>-7.0222082078389789</v>
      </c>
      <c r="K26" s="110">
        <v>-7.3456146369936439</v>
      </c>
      <c r="L26" s="110">
        <v>-8.0547796991472147</v>
      </c>
      <c r="M26" s="110">
        <v>-8.010428458815543</v>
      </c>
      <c r="N26" s="110">
        <v>-6.6662727140781906</v>
      </c>
      <c r="O26" s="110">
        <v>-4.9498764931195547</v>
      </c>
      <c r="P26" s="110">
        <v>-3.953809540598284</v>
      </c>
      <c r="Q26" s="110">
        <v>-3.1852669732403998</v>
      </c>
      <c r="R26" s="110">
        <v>-2.4848344290351654</v>
      </c>
    </row>
    <row r="27" spans="2:35" ht="13.5" customHeight="1">
      <c r="B27" s="109" t="s">
        <v>122</v>
      </c>
      <c r="C27" s="109" t="s">
        <v>122</v>
      </c>
      <c r="D27" s="110">
        <v>-5.8619995764751831</v>
      </c>
      <c r="E27" s="110">
        <v>-3.6994223420280825</v>
      </c>
      <c r="F27" s="110">
        <v>-3.0682698809902313</v>
      </c>
      <c r="G27" s="110">
        <v>-2.516820406802581</v>
      </c>
      <c r="H27" s="110">
        <v>-5.7901954196974694</v>
      </c>
      <c r="I27" s="110">
        <v>-3.7329262983115141</v>
      </c>
      <c r="J27" s="110">
        <v>-0.5900989580674314</v>
      </c>
      <c r="K27" s="110">
        <v>-0.13264450885725412</v>
      </c>
      <c r="L27" s="110">
        <v>-3.2737514722008823</v>
      </c>
      <c r="M27" s="110">
        <v>-3.6650981845985178</v>
      </c>
      <c r="N27" s="110">
        <v>-3.7574844339408111</v>
      </c>
      <c r="O27" s="110">
        <v>-3.1509124001280417</v>
      </c>
      <c r="P27" s="110">
        <v>-3.0744299382256202</v>
      </c>
      <c r="Q27" s="110">
        <v>-2.8001285271333725</v>
      </c>
      <c r="R27" s="110">
        <v>-2.8184313824174336</v>
      </c>
    </row>
    <row r="28" spans="2:35" ht="13.5" customHeight="1">
      <c r="B28" s="109" t="s">
        <v>123</v>
      </c>
      <c r="C28" s="109" t="s">
        <v>123</v>
      </c>
      <c r="D28" s="110">
        <v>-2.343219608289814</v>
      </c>
      <c r="E28" s="110">
        <v>-4.0306742309408321</v>
      </c>
      <c r="F28" s="110">
        <v>-3.1322313833500655</v>
      </c>
      <c r="G28" s="110">
        <v>-5.5703646010910113</v>
      </c>
      <c r="H28" s="110">
        <v>-4.8528125511481477</v>
      </c>
      <c r="I28" s="110">
        <v>-5.4894691660364909</v>
      </c>
      <c r="J28" s="110">
        <v>-4.663214939008161</v>
      </c>
      <c r="K28" s="110">
        <v>-4.3882485267027604</v>
      </c>
      <c r="L28" s="110">
        <v>-5.5214576185114872</v>
      </c>
      <c r="M28" s="110">
        <v>-5.4914090350809621</v>
      </c>
      <c r="N28" s="110">
        <v>-5.2126781797704771</v>
      </c>
      <c r="O28" s="110">
        <v>-4.7899911945498825</v>
      </c>
      <c r="P28" s="110">
        <v>-4.4430891130968311</v>
      </c>
      <c r="Q28" s="110">
        <v>-4.1922691929850062</v>
      </c>
      <c r="R28" s="110">
        <v>-3.8915442378311718</v>
      </c>
    </row>
    <row r="29" spans="2:35" ht="13.5" customHeight="1">
      <c r="B29" s="109" t="s">
        <v>99</v>
      </c>
      <c r="C29" s="109" t="s">
        <v>99</v>
      </c>
      <c r="D29" s="110">
        <v>-2.2373116535717488</v>
      </c>
      <c r="E29" s="110">
        <v>-3.4029645192802342</v>
      </c>
      <c r="F29" s="110">
        <v>-1.9606860629958593</v>
      </c>
      <c r="G29" s="110">
        <v>-2.850272850736784</v>
      </c>
      <c r="H29" s="110">
        <v>-1.1072338585617003</v>
      </c>
      <c r="I29" s="110">
        <v>-2.1028865537499266</v>
      </c>
      <c r="J29" s="110">
        <v>-1.3378295448813067</v>
      </c>
      <c r="K29" s="110">
        <v>-1.4207855501080902</v>
      </c>
      <c r="L29" s="110">
        <v>-4.2798589784591163</v>
      </c>
      <c r="M29" s="110">
        <v>-6.4251771439767476</v>
      </c>
      <c r="N29" s="110">
        <v>-4.4743737563705155</v>
      </c>
      <c r="O29" s="110">
        <v>-4.3121576186418444</v>
      </c>
      <c r="P29" s="110">
        <v>-4.1370548160180185</v>
      </c>
      <c r="Q29" s="110">
        <v>-3.4551391368024835</v>
      </c>
      <c r="R29" s="110">
        <v>-3.3550216427536035</v>
      </c>
    </row>
    <row r="30" spans="2:35" ht="13.5" customHeight="1">
      <c r="B30" s="109" t="s">
        <v>371</v>
      </c>
      <c r="C30" s="109" t="s">
        <v>371</v>
      </c>
      <c r="D30" s="110">
        <v>-1.4538400403287721</v>
      </c>
      <c r="E30" s="110">
        <v>-3.7272556323772861</v>
      </c>
      <c r="F30" s="110">
        <v>-3.0825625904117899</v>
      </c>
      <c r="G30" s="110">
        <v>-4.1684909230528291</v>
      </c>
      <c r="H30" s="110">
        <v>-4.901820483747299</v>
      </c>
      <c r="I30" s="110">
        <v>-5.1495647890833665</v>
      </c>
      <c r="J30" s="110">
        <v>-4.3451616152734935</v>
      </c>
      <c r="K30" s="110">
        <v>-4.5490170927162383</v>
      </c>
      <c r="L30" s="110">
        <v>-8.0506473371880301</v>
      </c>
      <c r="M30" s="110">
        <v>-8.2027524092919588</v>
      </c>
      <c r="N30" s="110">
        <v>-8.2989679081937382</v>
      </c>
      <c r="O30" s="110">
        <v>-7.8627753791743942</v>
      </c>
      <c r="P30" s="110">
        <v>-7.4483298763600381</v>
      </c>
      <c r="Q30" s="110">
        <v>-7.0638849916632021</v>
      </c>
      <c r="R30" s="110">
        <v>-6.4916038803020006</v>
      </c>
    </row>
    <row r="31" spans="2:35" ht="13.5" customHeight="1">
      <c r="B31" s="109" t="s">
        <v>124</v>
      </c>
      <c r="C31" s="109" t="s">
        <v>124</v>
      </c>
      <c r="D31" s="110">
        <v>-0.95630600280840505</v>
      </c>
      <c r="E31" s="110">
        <v>-2.3719987291163389</v>
      </c>
      <c r="F31" s="110">
        <v>-2.8864611173882606</v>
      </c>
      <c r="G31" s="110">
        <v>-1.8217005115659668</v>
      </c>
      <c r="H31" s="110">
        <v>-3.9450645687902597</v>
      </c>
      <c r="I31" s="110">
        <v>-2.8616094344836465</v>
      </c>
      <c r="J31" s="110">
        <v>-4.7420606742363631</v>
      </c>
      <c r="K31" s="110">
        <v>-1.6839979783320758</v>
      </c>
      <c r="L31" s="110">
        <v>-5.3900497846508477</v>
      </c>
      <c r="M31" s="110">
        <v>-5.5</v>
      </c>
      <c r="N31" s="110">
        <v>-4.4999999999999911</v>
      </c>
      <c r="O31" s="110">
        <v>-3.4999999999999969</v>
      </c>
      <c r="P31" s="110">
        <v>-2.9999999999999685</v>
      </c>
      <c r="Q31" s="110">
        <v>-2.9999999999999925</v>
      </c>
      <c r="R31" s="110">
        <v>-3.000000000000008</v>
      </c>
    </row>
    <row r="32" spans="2:35" ht="13.5" customHeight="1">
      <c r="B32" s="109" t="s">
        <v>100</v>
      </c>
      <c r="C32" s="109" t="s">
        <v>100</v>
      </c>
      <c r="D32" s="110">
        <v>-1.9307399980497191</v>
      </c>
      <c r="E32" s="110">
        <v>-1.5651761634638304</v>
      </c>
      <c r="F32" s="110">
        <v>-1.5850120585424641</v>
      </c>
      <c r="G32" s="110">
        <v>-1.9427987889215812</v>
      </c>
      <c r="H32" s="110">
        <v>-1.5465639081861022</v>
      </c>
      <c r="I32" s="110">
        <v>-0.63992302363880238</v>
      </c>
      <c r="J32" s="110">
        <v>-0.83788484971885901</v>
      </c>
      <c r="K32" s="110">
        <v>-1.4367943189360828</v>
      </c>
      <c r="L32" s="110">
        <v>-5.1463517267450776</v>
      </c>
      <c r="M32" s="110">
        <v>-4.3307380913631066</v>
      </c>
      <c r="N32" s="110">
        <v>-5.9532194855920384</v>
      </c>
      <c r="O32" s="110">
        <v>-4.7687484210069098</v>
      </c>
      <c r="P32" s="110">
        <v>-3.9527164670343056</v>
      </c>
      <c r="Q32" s="110">
        <v>-3.5101721510414947</v>
      </c>
      <c r="R32" s="110">
        <v>-3.4778884485931889</v>
      </c>
    </row>
    <row r="33" spans="2:18" ht="13.5" customHeight="1">
      <c r="B33" s="109" t="s">
        <v>101</v>
      </c>
      <c r="C33" s="109" t="s">
        <v>101</v>
      </c>
      <c r="D33" s="110">
        <v>-3.5209128384011503</v>
      </c>
      <c r="E33" s="110">
        <v>-2.4958729172903138</v>
      </c>
      <c r="F33" s="110">
        <v>-9.8947187624995721</v>
      </c>
      <c r="G33" s="110">
        <v>-6.6606784677433524</v>
      </c>
      <c r="H33" s="110">
        <v>-5.1199032565911882</v>
      </c>
      <c r="I33" s="110">
        <v>-1.9930681127950811</v>
      </c>
      <c r="J33" s="110">
        <v>-5.5856004802657999</v>
      </c>
      <c r="K33" s="110">
        <v>-0.14773995266413742</v>
      </c>
      <c r="L33" s="110">
        <v>-5.115027357324748</v>
      </c>
      <c r="M33" s="110">
        <v>-7.3438886216955099</v>
      </c>
      <c r="N33" s="110">
        <v>-8.2047973933279721</v>
      </c>
      <c r="O33" s="110">
        <v>-7.3405424330453384</v>
      </c>
      <c r="P33" s="110">
        <v>-6.699117402154382</v>
      </c>
      <c r="Q33" s="110">
        <v>-5.5504651860792347</v>
      </c>
      <c r="R33" s="110">
        <v>-1.9902086699619195</v>
      </c>
    </row>
    <row r="34" spans="2:18" ht="13.5" customHeight="1">
      <c r="B34" s="109" t="s">
        <v>125</v>
      </c>
      <c r="C34" s="109" t="s">
        <v>125</v>
      </c>
      <c r="D34" s="110">
        <v>-2.6208330237036668</v>
      </c>
      <c r="E34" s="110">
        <v>-1.6983667592334266</v>
      </c>
      <c r="F34" s="110">
        <v>-1.3152947690143701</v>
      </c>
      <c r="G34" s="110">
        <v>-2.7831926237244065</v>
      </c>
      <c r="H34" s="110">
        <v>-3.8679611981127335</v>
      </c>
      <c r="I34" s="110">
        <v>-2.8579589752378256</v>
      </c>
      <c r="J34" s="110">
        <v>-3.402407608454574</v>
      </c>
      <c r="K34" s="110">
        <v>-3.9065481326486138</v>
      </c>
      <c r="L34" s="110">
        <v>-5.6100868613847741</v>
      </c>
      <c r="M34" s="110">
        <v>-7.7887686113582797</v>
      </c>
      <c r="N34" s="110">
        <v>-6.9690425294847991</v>
      </c>
      <c r="O34" s="110">
        <v>-6.2514192661374022</v>
      </c>
      <c r="P34" s="110">
        <v>-6.1659183959136854</v>
      </c>
      <c r="Q34" s="110">
        <v>-5.6924180854859534</v>
      </c>
      <c r="R34" s="110">
        <v>-5.235665954152287</v>
      </c>
    </row>
    <row r="35" spans="2:18" ht="13.5" customHeight="1">
      <c r="B35" s="109" t="s">
        <v>126</v>
      </c>
      <c r="C35" s="109" t="s">
        <v>126</v>
      </c>
      <c r="D35" s="110">
        <v>-1.1658355750651352</v>
      </c>
      <c r="E35" s="110">
        <v>1.5739543197235573</v>
      </c>
      <c r="F35" s="110">
        <v>1.3472332724256084</v>
      </c>
      <c r="G35" s="110">
        <v>0.57721603692151668</v>
      </c>
      <c r="H35" s="110">
        <v>1.1679354250953098</v>
      </c>
      <c r="I35" s="110">
        <v>-2.6890626139071316</v>
      </c>
      <c r="J35" s="110">
        <v>-5.8333651499477481</v>
      </c>
      <c r="K35" s="110">
        <v>-4.9870982353306825</v>
      </c>
      <c r="L35" s="110">
        <v>-5.3282970104282557</v>
      </c>
      <c r="M35" s="110">
        <v>-4.5578684007671999</v>
      </c>
      <c r="N35" s="110">
        <v>-7.1361844426650443</v>
      </c>
      <c r="O35" s="110">
        <v>-5.6969015682279638</v>
      </c>
      <c r="P35" s="110">
        <v>-4.2992345431381045</v>
      </c>
      <c r="Q35" s="110">
        <v>-3.1644789134489608</v>
      </c>
      <c r="R35" s="110">
        <v>-2.8842938128750708</v>
      </c>
    </row>
    <row r="36" spans="2:18" ht="13.5" customHeight="1">
      <c r="B36" s="109" t="s">
        <v>127</v>
      </c>
      <c r="C36" s="109" t="s">
        <v>127</v>
      </c>
      <c r="D36" s="110">
        <v>-0.14966994910547562</v>
      </c>
      <c r="E36" s="110">
        <v>-0.72280813460756355</v>
      </c>
      <c r="F36" s="110">
        <v>-1.2411129005888348</v>
      </c>
      <c r="G36" s="110">
        <v>-1.5497209424811835</v>
      </c>
      <c r="H36" s="110">
        <v>-1.8348059644323982</v>
      </c>
      <c r="I36" s="110">
        <v>-1.7795959097690963</v>
      </c>
      <c r="J36" s="110">
        <v>-3.0233582109007293</v>
      </c>
      <c r="K36" s="110">
        <v>-0.30379886646726351</v>
      </c>
      <c r="L36" s="110">
        <v>-2.2237402473371106</v>
      </c>
      <c r="M36" s="110">
        <v>-2.9468693755538933</v>
      </c>
      <c r="N36" s="110">
        <v>-1.7717257381201275</v>
      </c>
      <c r="O36" s="110">
        <v>-1.9346442072222994</v>
      </c>
      <c r="P36" s="110">
        <v>-2.8782409980633017</v>
      </c>
      <c r="Q36" s="110">
        <v>-3.1859157024182538</v>
      </c>
      <c r="R36" s="110">
        <v>-2.9358406405578763</v>
      </c>
    </row>
    <row r="37" spans="2:18" ht="13.5" customHeight="1">
      <c r="B37" s="109" t="s">
        <v>102</v>
      </c>
      <c r="C37" s="109" t="s">
        <v>102</v>
      </c>
      <c r="D37" s="110">
        <v>-0.83015987472554031</v>
      </c>
      <c r="E37" s="110">
        <v>-1.9323576665556019</v>
      </c>
      <c r="F37" s="110">
        <v>-6.1246429743690651</v>
      </c>
      <c r="G37" s="110">
        <v>-6.7468517092152069</v>
      </c>
      <c r="H37" s="110">
        <v>-4.4635260771213652</v>
      </c>
      <c r="I37" s="110">
        <v>-4.1152406304579356</v>
      </c>
      <c r="J37" s="110">
        <v>-2.999652785814797</v>
      </c>
      <c r="K37" s="110">
        <v>-3.5595435616181783</v>
      </c>
      <c r="L37" s="110">
        <v>-5.3370118691724802</v>
      </c>
      <c r="M37" s="110">
        <v>-6.5993874732576989</v>
      </c>
      <c r="N37" s="110">
        <v>-5.3034838152098054</v>
      </c>
      <c r="O37" s="110">
        <v>-3.7052738059339556</v>
      </c>
      <c r="P37" s="110">
        <v>-3.0051860052408523</v>
      </c>
      <c r="Q37" s="110">
        <v>-3.0027456700540522</v>
      </c>
      <c r="R37" s="110">
        <v>-3.00360990474526</v>
      </c>
    </row>
    <row r="38" spans="2:18" ht="13.5" customHeight="1">
      <c r="B38" s="109" t="s">
        <v>128</v>
      </c>
      <c r="C38" s="109" t="s">
        <v>128</v>
      </c>
      <c r="D38" s="110">
        <v>-0.12965126635423257</v>
      </c>
      <c r="E38" s="110">
        <v>-2.6631661109482287</v>
      </c>
      <c r="F38" s="110">
        <v>-2.4274386518926634</v>
      </c>
      <c r="G38" s="110">
        <v>-3.7996188144426428</v>
      </c>
      <c r="H38" s="110">
        <v>-4.6448734792196404</v>
      </c>
      <c r="I38" s="110">
        <v>-5.4148918598885833</v>
      </c>
      <c r="J38" s="110">
        <v>-4.3149826606280133</v>
      </c>
      <c r="K38" s="110">
        <v>-4.6903967600143117</v>
      </c>
      <c r="L38" s="110">
        <v>-5.7807227146257443</v>
      </c>
      <c r="M38" s="110">
        <v>-6.1081074045610801</v>
      </c>
      <c r="N38" s="110">
        <v>-5.9629037458222589</v>
      </c>
      <c r="O38" s="110">
        <v>-5.5036832231938622</v>
      </c>
      <c r="P38" s="110">
        <v>-5.5692949114489609</v>
      </c>
      <c r="Q38" s="110">
        <v>-5.9355186714442416</v>
      </c>
      <c r="R38" s="110">
        <v>-6.083641538642615</v>
      </c>
    </row>
    <row r="39" spans="2:18" ht="13.5" customHeight="1">
      <c r="B39" s="109" t="s">
        <v>103</v>
      </c>
      <c r="C39" s="109" t="s">
        <v>103</v>
      </c>
      <c r="D39" s="110">
        <v>-1.1899621763559052</v>
      </c>
      <c r="E39" s="110">
        <v>-6.8697443088390555</v>
      </c>
      <c r="F39" s="110">
        <v>-6.2650241831487898</v>
      </c>
      <c r="G39" s="110">
        <v>-4.5496994170988598</v>
      </c>
      <c r="H39" s="110">
        <v>-4.7462283166771755</v>
      </c>
      <c r="I39" s="110">
        <v>-2.4747094100208531</v>
      </c>
      <c r="J39" s="110">
        <v>-2.579697115609588</v>
      </c>
      <c r="K39" s="110">
        <v>-4.417383714423746</v>
      </c>
      <c r="L39" s="110">
        <v>-8.9581637977449571</v>
      </c>
      <c r="M39" s="110">
        <v>-7.1346856567454529</v>
      </c>
      <c r="N39" s="110">
        <v>-5.983355477545409</v>
      </c>
      <c r="O39" s="110">
        <v>-4.7090270411314012</v>
      </c>
      <c r="P39" s="110">
        <v>-4.2814884268150024</v>
      </c>
      <c r="Q39" s="110">
        <v>-3.7889670066041568</v>
      </c>
      <c r="R39" s="110">
        <v>-2.5913604478840835</v>
      </c>
    </row>
    <row r="40" spans="2:18" ht="13.5" customHeight="1">
      <c r="B40" s="109" t="s">
        <v>104</v>
      </c>
      <c r="C40" s="109" t="s">
        <v>104</v>
      </c>
      <c r="D40" s="110">
        <v>-2.3817780902948935</v>
      </c>
      <c r="E40" s="110">
        <v>-1.2700721135811266</v>
      </c>
      <c r="F40" s="110">
        <v>-3.9184065326392599</v>
      </c>
      <c r="G40" s="110">
        <v>-2.6820304643264992</v>
      </c>
      <c r="H40" s="110">
        <v>-2.2707575248576406</v>
      </c>
      <c r="I40" s="110">
        <v>-2.5166511620270353</v>
      </c>
      <c r="J40" s="110">
        <v>-2.5719225193933997</v>
      </c>
      <c r="K40" s="110">
        <v>-5.0736556802386499</v>
      </c>
      <c r="L40" s="110">
        <v>-6.2483631437293283</v>
      </c>
      <c r="M40" s="110">
        <v>-3.9032222885066239</v>
      </c>
      <c r="N40" s="110">
        <v>-3.6304138594149222</v>
      </c>
      <c r="O40" s="110">
        <v>-2.8611096683976998</v>
      </c>
      <c r="P40" s="110">
        <v>-2.1682521381065629</v>
      </c>
      <c r="Q40" s="110">
        <v>-1.5839349356578696</v>
      </c>
      <c r="R40" s="110">
        <v>-1.9019262930744421</v>
      </c>
    </row>
    <row r="41" spans="2:18" ht="13.5" customHeight="1">
      <c r="B41" s="109" t="s">
        <v>129</v>
      </c>
      <c r="C41" s="109" t="s">
        <v>129</v>
      </c>
      <c r="D41" s="110">
        <v>-4.1845087922555937</v>
      </c>
      <c r="E41" s="110">
        <v>-4.3354381813903604</v>
      </c>
      <c r="F41" s="110">
        <v>-3.8962732474929256</v>
      </c>
      <c r="G41" s="110">
        <v>-3.6633974406036933</v>
      </c>
      <c r="H41" s="110">
        <v>-3.2721040399214036</v>
      </c>
      <c r="I41" s="110">
        <v>-2.9680323313219792</v>
      </c>
      <c r="J41" s="110">
        <v>-3.6626432107915137</v>
      </c>
      <c r="K41" s="110">
        <v>-3.8692570550650873</v>
      </c>
      <c r="L41" s="110">
        <v>-6.3656115639302566</v>
      </c>
      <c r="M41" s="110">
        <v>-5.3972919890362459</v>
      </c>
      <c r="N41" s="110">
        <v>-4.218194067624303</v>
      </c>
      <c r="O41" s="110">
        <v>-3.0117918528822871</v>
      </c>
      <c r="P41" s="110">
        <v>-2.984985825722577</v>
      </c>
      <c r="Q41" s="110">
        <v>-2.9887211957598456</v>
      </c>
      <c r="R41" s="110">
        <v>-2.9985445621807547</v>
      </c>
    </row>
    <row r="42" spans="2:18" ht="13.5" customHeight="1">
      <c r="B42" s="109" t="s">
        <v>105</v>
      </c>
      <c r="C42" s="109" t="s">
        <v>105</v>
      </c>
      <c r="D42" s="110">
        <v>-7.3665938521726151</v>
      </c>
      <c r="E42" s="110">
        <v>-5.7594998987826607</v>
      </c>
      <c r="F42" s="110">
        <v>-4.7171103774406431</v>
      </c>
      <c r="G42" s="110">
        <v>-3.8671877725318029</v>
      </c>
      <c r="H42" s="110">
        <v>-3.9069771409487903</v>
      </c>
      <c r="I42" s="110">
        <v>-6.1989112274644285</v>
      </c>
      <c r="J42" s="110">
        <v>-7.9254644585719971</v>
      </c>
      <c r="K42" s="110">
        <v>-10.818410822343246</v>
      </c>
      <c r="L42" s="110">
        <v>-5.9300817910064065</v>
      </c>
      <c r="M42" s="110">
        <v>-2.8752246398084753</v>
      </c>
      <c r="N42" s="110">
        <v>-1.4931445193290322</v>
      </c>
      <c r="O42" s="110">
        <v>-1.0481914269834858</v>
      </c>
      <c r="P42" s="110">
        <v>-1.097374704591727</v>
      </c>
      <c r="Q42" s="110">
        <v>-0.99681528498595295</v>
      </c>
      <c r="R42" s="110">
        <v>-1.0362359655768145</v>
      </c>
    </row>
    <row r="43" spans="2:18" ht="13.5" customHeight="1">
      <c r="B43" s="109" t="s">
        <v>130</v>
      </c>
      <c r="C43" s="109" t="s">
        <v>130</v>
      </c>
      <c r="D43" s="110">
        <v>0.58950420943254123</v>
      </c>
      <c r="E43" s="110">
        <v>-0.90150182298486292</v>
      </c>
      <c r="F43" s="110">
        <v>-0.12617341286059572</v>
      </c>
      <c r="G43" s="110">
        <v>-1.9721644862979737</v>
      </c>
      <c r="H43" s="110">
        <v>-9.0318545127350109</v>
      </c>
      <c r="I43" s="110">
        <v>-5.9649979356923062</v>
      </c>
      <c r="J43" s="110">
        <v>-2.7806532812736027</v>
      </c>
      <c r="K43" s="110">
        <v>-2.0993765476816511</v>
      </c>
      <c r="L43" s="110">
        <v>-4.4138133372908666</v>
      </c>
      <c r="M43" s="110">
        <v>-2.6949102172807526</v>
      </c>
      <c r="N43" s="110">
        <v>-2.5000000633876298</v>
      </c>
      <c r="O43" s="110">
        <v>-2.5000396888579419</v>
      </c>
      <c r="P43" s="110">
        <v>-2.5000028025037175</v>
      </c>
      <c r="Q43" s="110">
        <v>-2.5350579862012506</v>
      </c>
      <c r="R43" s="110">
        <v>-2.4939910608776334</v>
      </c>
    </row>
    <row r="44" spans="2:18" ht="13.5" customHeight="1">
      <c r="B44" s="109" t="s">
        <v>106</v>
      </c>
      <c r="C44" s="109" t="s">
        <v>106</v>
      </c>
      <c r="D44" s="110">
        <v>-3.9969432005476486</v>
      </c>
      <c r="E44" s="110">
        <v>-3.7592149448000844</v>
      </c>
      <c r="F44" s="110">
        <v>-2.9114271753850547</v>
      </c>
      <c r="G44" s="110">
        <v>-3.1685785417105969</v>
      </c>
      <c r="H44" s="110">
        <v>-2.0832379993706072</v>
      </c>
      <c r="I44" s="110">
        <v>-1.1580238278568962</v>
      </c>
      <c r="J44" s="110">
        <v>-1.9316329131416403</v>
      </c>
      <c r="K44" s="110">
        <v>-1.720495948573511</v>
      </c>
      <c r="L44" s="110">
        <v>-1.7990193302981219</v>
      </c>
      <c r="M44" s="110">
        <v>-3.2694184340956549</v>
      </c>
      <c r="N44" s="110">
        <v>-3.3983609045659948</v>
      </c>
      <c r="O44" s="110">
        <v>-2.8991055636512062</v>
      </c>
      <c r="P44" s="110">
        <v>-2.8914433745352559</v>
      </c>
      <c r="Q44" s="110">
        <v>-2.7645285425878661</v>
      </c>
      <c r="R44" s="110">
        <v>-2.6317951795619172</v>
      </c>
    </row>
    <row r="45" spans="2:18" ht="13.5" customHeight="1">
      <c r="B45" s="109" t="s">
        <v>107</v>
      </c>
      <c r="C45" s="109" t="s">
        <v>107</v>
      </c>
      <c r="D45" s="110">
        <v>-2.3853377256253614</v>
      </c>
      <c r="E45" s="110">
        <v>-3.1904828218266199</v>
      </c>
      <c r="F45" s="110">
        <v>-2.7404551309706262</v>
      </c>
      <c r="G45" s="110">
        <v>-2.5381860342434091</v>
      </c>
      <c r="H45" s="110">
        <v>-2.6119426392227929</v>
      </c>
      <c r="I45" s="110">
        <v>-3.551293267780943</v>
      </c>
      <c r="J45" s="110">
        <v>-3.0189799298470588</v>
      </c>
      <c r="K45" s="110">
        <v>-4.8291166851018881</v>
      </c>
      <c r="L45" s="110">
        <v>-7.5688388098892316</v>
      </c>
      <c r="M45" s="110">
        <v>-5.9388134595789381</v>
      </c>
      <c r="N45" s="110">
        <v>-4.4182323223504927</v>
      </c>
      <c r="O45" s="110">
        <v>-3.2555019671832919</v>
      </c>
      <c r="P45" s="110">
        <v>-3.0997216329039716</v>
      </c>
      <c r="Q45" s="110">
        <v>-2.9277458740974689</v>
      </c>
      <c r="R45" s="110">
        <v>-2.1418618109147527</v>
      </c>
    </row>
    <row r="46" spans="2:18" ht="13.5" customHeight="1">
      <c r="B46" s="109" t="s">
        <v>108</v>
      </c>
      <c r="C46" s="109" t="s">
        <v>108</v>
      </c>
      <c r="D46" s="110">
        <v>5.8852522779974814</v>
      </c>
      <c r="E46" s="110">
        <v>2.1801873965323826</v>
      </c>
      <c r="F46" s="110">
        <v>1.9452214952695206</v>
      </c>
      <c r="G46" s="110">
        <v>-0.24203019837926057</v>
      </c>
      <c r="H46" s="110">
        <v>0.76851291669662403</v>
      </c>
      <c r="I46" s="110">
        <v>1.2042307953986922</v>
      </c>
      <c r="J46" s="110">
        <v>1.6687561412088052</v>
      </c>
      <c r="K46" s="110">
        <v>-0.24882159134545823</v>
      </c>
      <c r="L46" s="110">
        <v>-3.1441342049332222</v>
      </c>
      <c r="M46" s="110">
        <v>-3.5224124927470486</v>
      </c>
      <c r="N46" s="110">
        <v>-3.3930191574199271</v>
      </c>
      <c r="O46" s="110">
        <v>-2.8701053227557254</v>
      </c>
      <c r="P46" s="110">
        <v>-2.2842389024304568</v>
      </c>
      <c r="Q46" s="110">
        <v>-1.8186342299096381</v>
      </c>
      <c r="R46" s="110">
        <v>-1.2611387424357487</v>
      </c>
    </row>
    <row r="47" spans="2:18" ht="13.5" customHeight="1">
      <c r="B47" s="109" t="s">
        <v>131</v>
      </c>
      <c r="C47" s="109" t="s">
        <v>131</v>
      </c>
      <c r="D47" s="110">
        <v>-5.4622646300890025</v>
      </c>
      <c r="E47" s="110">
        <v>-5.9640257977573485</v>
      </c>
      <c r="F47" s="110">
        <v>-5.0166889960786394</v>
      </c>
      <c r="G47" s="110">
        <v>-4.9832236829024028</v>
      </c>
      <c r="H47" s="110">
        <v>-3.163970781591563</v>
      </c>
      <c r="I47" s="110">
        <v>-1.9640065867094252</v>
      </c>
      <c r="J47" s="110">
        <v>-1.025698288353633</v>
      </c>
      <c r="K47" s="110">
        <v>-3.310928557257081</v>
      </c>
      <c r="L47" s="110">
        <v>-3.9089433952608084</v>
      </c>
      <c r="M47" s="110">
        <v>-4.7228245869563041</v>
      </c>
      <c r="N47" s="110">
        <v>-4.6795878009827003</v>
      </c>
      <c r="O47" s="110">
        <v>-4.4584625199489842</v>
      </c>
      <c r="P47" s="110">
        <v>-4.2192903176528223</v>
      </c>
      <c r="Q47" s="110">
        <v>-3.9040475030495161</v>
      </c>
      <c r="R47" s="110">
        <v>-3.5940389271785556</v>
      </c>
    </row>
    <row r="48" spans="2:18" ht="13.5" customHeight="1">
      <c r="B48" s="109" t="s">
        <v>110</v>
      </c>
      <c r="C48" s="109" t="s">
        <v>110</v>
      </c>
      <c r="D48" s="110">
        <v>-6.3151765199921686</v>
      </c>
      <c r="E48" s="110">
        <v>-6.8971186952822343</v>
      </c>
      <c r="F48" s="110">
        <v>-4.136083973859261</v>
      </c>
      <c r="G48" s="110">
        <v>-8.7497932036193706</v>
      </c>
      <c r="H48" s="110">
        <v>-8.5070211148916535</v>
      </c>
      <c r="I48" s="110">
        <v>-4.9045642291333502</v>
      </c>
      <c r="J48" s="110">
        <v>-7.8471466940785479</v>
      </c>
      <c r="K48" s="110">
        <v>-5.5686614118254933</v>
      </c>
      <c r="L48" s="110">
        <v>-5.2290893359182338</v>
      </c>
      <c r="M48" s="110">
        <v>-5.2301959113597469</v>
      </c>
      <c r="N48" s="110">
        <v>-5.178339184438598</v>
      </c>
      <c r="O48" s="110">
        <v>-5.6001118789211546</v>
      </c>
      <c r="P48" s="110">
        <v>-6.6898606938888268</v>
      </c>
      <c r="Q48" s="110">
        <v>-5.2699967621691233</v>
      </c>
      <c r="R48" s="110">
        <v>-4.0998403288092069</v>
      </c>
    </row>
    <row r="49" spans="2:20" ht="13.5" customHeight="1">
      <c r="B49" s="109" t="s">
        <v>132</v>
      </c>
      <c r="C49" s="109" t="s">
        <v>132</v>
      </c>
      <c r="D49" s="110">
        <v>-2.8318925053610382</v>
      </c>
      <c r="E49" s="110">
        <v>-6.2077008380129133</v>
      </c>
      <c r="F49" s="110">
        <v>-5.7990630595745589</v>
      </c>
      <c r="G49" s="110">
        <v>-9.5383981838486029</v>
      </c>
      <c r="H49" s="110">
        <v>-5.6908633268552364</v>
      </c>
      <c r="I49" s="110">
        <v>-7.4988127019907704</v>
      </c>
      <c r="J49" s="110">
        <v>-8.2637462019104504</v>
      </c>
      <c r="K49" s="110">
        <v>-9.4071214172832978</v>
      </c>
      <c r="L49" s="110">
        <v>-12.91510116094965</v>
      </c>
      <c r="M49" s="110">
        <v>-8.5294119947837927</v>
      </c>
      <c r="N49" s="110">
        <v>-7.7566456157498589</v>
      </c>
      <c r="O49" s="110">
        <v>-6.9107517607358711</v>
      </c>
      <c r="P49" s="110">
        <v>-5.3171084938912365</v>
      </c>
      <c r="Q49" s="110">
        <v>-3.319761767285422</v>
      </c>
      <c r="R49" s="110">
        <v>-1.3134439868228325</v>
      </c>
    </row>
    <row r="50" spans="2:20" ht="13.5" customHeight="1">
      <c r="B50" s="163" t="s">
        <v>133</v>
      </c>
      <c r="C50" s="163" t="s">
        <v>133</v>
      </c>
      <c r="D50" s="164">
        <v>2.1626728366929259E-2</v>
      </c>
      <c r="E50" s="164">
        <v>-1.3244116961423713</v>
      </c>
      <c r="F50" s="164">
        <v>-1.1114778257914435</v>
      </c>
      <c r="G50" s="164">
        <v>-1.8050567814370599</v>
      </c>
      <c r="H50" s="164">
        <v>-6.6210801576232408</v>
      </c>
      <c r="I50" s="164">
        <v>-10.317875617691577</v>
      </c>
      <c r="J50" s="164">
        <v>-8.5283165679263337</v>
      </c>
      <c r="K50" s="164">
        <v>-1.1710732917479527</v>
      </c>
      <c r="L50" s="164">
        <v>1.6632317421877052</v>
      </c>
      <c r="M50" s="164">
        <v>-4.4732945144861369E-2</v>
      </c>
      <c r="N50" s="164">
        <v>-0.59371787631204609</v>
      </c>
      <c r="O50" s="164">
        <v>-1.045596436071683</v>
      </c>
      <c r="P50" s="164">
        <v>-1.095110745020563</v>
      </c>
      <c r="Q50" s="164">
        <v>-1.0929859349547149</v>
      </c>
      <c r="R50" s="164">
        <v>-1.084070947317306</v>
      </c>
    </row>
    <row r="51" spans="2:20" ht="6" customHeight="1">
      <c r="B51" s="109"/>
      <c r="C51" s="109"/>
      <c r="D51" s="110"/>
      <c r="E51" s="110"/>
      <c r="F51" s="110"/>
      <c r="G51" s="110"/>
      <c r="H51" s="110"/>
      <c r="I51" s="110"/>
      <c r="J51" s="110"/>
      <c r="K51" s="110"/>
      <c r="L51" s="110"/>
      <c r="M51" s="110"/>
      <c r="N51" s="110"/>
      <c r="O51" s="110"/>
      <c r="P51" s="110"/>
      <c r="Q51" s="110"/>
      <c r="R51" s="110"/>
    </row>
    <row r="52" spans="2:20" ht="11.25" customHeight="1">
      <c r="B52" s="443" t="s">
        <v>437</v>
      </c>
      <c r="C52" s="443"/>
      <c r="D52" s="443"/>
      <c r="E52" s="443"/>
      <c r="F52" s="443"/>
      <c r="G52" s="443"/>
      <c r="H52" s="443"/>
      <c r="I52" s="443"/>
      <c r="J52" s="443"/>
      <c r="K52" s="443"/>
      <c r="L52" s="443"/>
      <c r="M52" s="443"/>
      <c r="N52" s="443"/>
      <c r="O52" s="443"/>
      <c r="P52" s="443"/>
      <c r="Q52" s="116"/>
      <c r="R52" s="116"/>
      <c r="T52" s="137"/>
    </row>
    <row r="53" spans="2:20" ht="14.5">
      <c r="B53" s="443" t="s">
        <v>1269</v>
      </c>
      <c r="C53" s="443"/>
      <c r="D53" s="443"/>
      <c r="E53" s="443"/>
      <c r="F53" s="443"/>
      <c r="G53" s="443"/>
      <c r="H53" s="443"/>
      <c r="I53" s="443"/>
      <c r="J53" s="443"/>
      <c r="K53" s="443"/>
      <c r="L53" s="443"/>
      <c r="M53" s="443"/>
      <c r="N53" s="443"/>
      <c r="O53" s="443"/>
      <c r="P53" s="443"/>
      <c r="Q53" s="116"/>
      <c r="R53" s="116"/>
      <c r="T53" s="137"/>
    </row>
    <row r="54" spans="2:20" ht="24" customHeight="1">
      <c r="B54" s="457"/>
      <c r="C54" s="457"/>
      <c r="D54" s="457"/>
      <c r="E54" s="457"/>
      <c r="F54" s="457"/>
      <c r="G54" s="457"/>
      <c r="H54" s="457"/>
      <c r="I54" s="457"/>
      <c r="J54" s="457"/>
      <c r="K54" s="457"/>
      <c r="L54" s="457"/>
      <c r="M54" s="457"/>
      <c r="N54" s="457"/>
      <c r="O54" s="457"/>
      <c r="P54" s="457"/>
      <c r="Q54" s="457"/>
      <c r="R54" s="117"/>
      <c r="T54" s="137"/>
    </row>
    <row r="55" spans="2:20" ht="23.25" customHeight="1">
      <c r="B55" s="457"/>
      <c r="C55" s="443"/>
      <c r="D55" s="443"/>
      <c r="E55" s="443"/>
      <c r="F55" s="443"/>
      <c r="G55" s="443"/>
      <c r="H55" s="443"/>
      <c r="I55" s="443"/>
      <c r="J55" s="443"/>
      <c r="K55" s="443"/>
      <c r="L55" s="443"/>
      <c r="M55" s="443"/>
      <c r="N55" s="443"/>
      <c r="O55" s="443"/>
      <c r="P55" s="443"/>
      <c r="Q55" s="116"/>
      <c r="R55" s="116"/>
      <c r="T55" s="137"/>
    </row>
    <row r="56" spans="2:20">
      <c r="B56" s="109"/>
      <c r="C56" s="109"/>
      <c r="D56" s="117"/>
      <c r="E56" s="117"/>
      <c r="F56" s="117"/>
      <c r="G56" s="117"/>
      <c r="H56" s="117"/>
      <c r="I56" s="117"/>
      <c r="J56" s="117"/>
      <c r="K56" s="117"/>
      <c r="L56" s="117"/>
      <c r="M56" s="117"/>
      <c r="N56" s="117"/>
      <c r="O56" s="117"/>
      <c r="P56" s="117"/>
      <c r="Q56" s="117"/>
      <c r="R56" s="117"/>
    </row>
    <row r="57" spans="2:20">
      <c r="B57" s="109"/>
      <c r="C57" s="109"/>
      <c r="D57" s="117"/>
      <c r="E57" s="117"/>
      <c r="F57" s="117"/>
      <c r="G57" s="117"/>
      <c r="H57" s="117"/>
      <c r="I57" s="117"/>
      <c r="J57" s="117"/>
      <c r="K57" s="117"/>
      <c r="L57" s="117"/>
      <c r="M57" s="117"/>
      <c r="N57" s="117"/>
      <c r="O57" s="117"/>
      <c r="P57" s="117"/>
      <c r="Q57" s="117"/>
      <c r="R57" s="117"/>
    </row>
    <row r="58" spans="2:20">
      <c r="B58" s="109"/>
      <c r="C58" s="109"/>
      <c r="D58" s="117"/>
      <c r="E58" s="117"/>
      <c r="F58" s="117"/>
      <c r="G58" s="117"/>
      <c r="H58" s="117"/>
      <c r="I58" s="117"/>
      <c r="J58" s="117"/>
      <c r="K58" s="117"/>
      <c r="L58" s="117"/>
      <c r="M58" s="117"/>
      <c r="N58" s="117"/>
      <c r="O58" s="117"/>
      <c r="P58" s="117"/>
      <c r="Q58" s="117"/>
      <c r="R58" s="117"/>
    </row>
    <row r="59" spans="2:20">
      <c r="B59" s="109"/>
      <c r="C59" s="109"/>
      <c r="D59" s="117"/>
      <c r="E59" s="117"/>
      <c r="F59" s="117"/>
      <c r="G59" s="117"/>
      <c r="H59" s="117"/>
      <c r="I59" s="117"/>
      <c r="J59" s="117"/>
      <c r="K59" s="117"/>
      <c r="L59" s="117"/>
      <c r="M59" s="117"/>
      <c r="N59" s="117"/>
      <c r="O59" s="117"/>
      <c r="P59" s="117"/>
      <c r="Q59" s="117"/>
      <c r="R59" s="117"/>
    </row>
    <row r="60" spans="2:20">
      <c r="B60" s="109"/>
      <c r="C60" s="109"/>
      <c r="D60" s="117"/>
      <c r="E60" s="117"/>
      <c r="F60" s="117"/>
      <c r="G60" s="117"/>
      <c r="H60" s="117"/>
      <c r="I60" s="117"/>
      <c r="J60" s="117"/>
      <c r="K60" s="117"/>
      <c r="L60" s="117"/>
      <c r="M60" s="117"/>
      <c r="N60" s="117"/>
      <c r="O60" s="117"/>
      <c r="P60" s="117"/>
      <c r="Q60" s="117"/>
      <c r="R60" s="117"/>
    </row>
    <row r="61" spans="2:20">
      <c r="B61" s="109"/>
      <c r="C61" s="109"/>
      <c r="D61" s="117"/>
      <c r="E61" s="117"/>
      <c r="F61" s="117"/>
      <c r="G61" s="117"/>
      <c r="H61" s="117"/>
      <c r="I61" s="117"/>
      <c r="J61" s="117"/>
      <c r="K61" s="117"/>
      <c r="L61" s="117"/>
      <c r="M61" s="117"/>
      <c r="N61" s="117"/>
      <c r="O61" s="117"/>
      <c r="P61" s="117"/>
      <c r="Q61" s="117"/>
      <c r="R61" s="117"/>
    </row>
    <row r="62" spans="2:20">
      <c r="B62" s="109"/>
      <c r="C62" s="109"/>
      <c r="D62" s="117"/>
      <c r="E62" s="117"/>
      <c r="F62" s="117"/>
      <c r="G62" s="117"/>
      <c r="H62" s="117"/>
      <c r="I62" s="117"/>
      <c r="J62" s="117"/>
      <c r="K62" s="117"/>
      <c r="L62" s="117"/>
      <c r="M62" s="117"/>
      <c r="N62" s="117"/>
      <c r="O62" s="117"/>
      <c r="P62" s="117"/>
      <c r="Q62" s="117"/>
      <c r="R62" s="117"/>
    </row>
    <row r="63" spans="2:20">
      <c r="B63" s="109"/>
      <c r="C63" s="109"/>
      <c r="D63" s="117"/>
      <c r="E63" s="117"/>
      <c r="F63" s="117"/>
      <c r="G63" s="117"/>
      <c r="H63" s="117"/>
      <c r="I63" s="117"/>
      <c r="J63" s="117"/>
      <c r="K63" s="117"/>
      <c r="L63" s="117"/>
      <c r="M63" s="117"/>
      <c r="N63" s="117"/>
      <c r="O63" s="117"/>
      <c r="P63" s="117"/>
      <c r="Q63" s="117"/>
      <c r="R63" s="117"/>
    </row>
    <row r="64" spans="2:20">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sheetData>
  <mergeCells count="6">
    <mergeCell ref="B55:P55"/>
    <mergeCell ref="B2:R2"/>
    <mergeCell ref="B3:R3"/>
    <mergeCell ref="B52:P52"/>
    <mergeCell ref="B53:P53"/>
    <mergeCell ref="B54:Q54"/>
  </mergeCells>
  <conditionalFormatting sqref="B12:R50">
    <cfRule type="expression" dxfId="24" priority="2">
      <formula>MOD(ROW(),2)=0</formula>
    </cfRule>
  </conditionalFormatting>
  <conditionalFormatting sqref="D11:R11">
    <cfRule type="expression" dxfId="23" priority="1">
      <formula>MOD(ROW(),2)=0</formula>
    </cfRule>
  </conditionalFormatting>
  <pageMargins left="0.7" right="0.7" top="0.75" bottom="0.75" header="0.3" footer="0.3"/>
  <pageSetup scale="2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11C70-5C92-4276-A600-5316804114AB}">
  <sheetPr>
    <tabColor theme="6"/>
  </sheetPr>
  <dimension ref="A1:AF25"/>
  <sheetViews>
    <sheetView showGridLines="0" zoomScale="89" workbookViewId="0"/>
  </sheetViews>
  <sheetFormatPr defaultRowHeight="14.5"/>
  <cols>
    <col min="1" max="3" width="8.7265625" style="80"/>
    <col min="4" max="4" width="8.7265625" style="80" customWidth="1"/>
    <col min="5" max="20" width="8.7265625" style="80"/>
    <col min="21" max="21" width="20.453125" style="80" customWidth="1"/>
    <col min="22" max="22" width="12.7265625" style="80" customWidth="1"/>
    <col min="23" max="23" width="22.90625" style="80" customWidth="1"/>
    <col min="24" max="24" width="22.7265625" style="80" customWidth="1"/>
    <col min="25" max="27" width="0" style="80" hidden="1" customWidth="1"/>
    <col min="28" max="16384" width="8.7265625" style="80"/>
  </cols>
  <sheetData>
    <row r="1" spans="1:32">
      <c r="A1" s="202"/>
      <c r="T1" s="203" t="s">
        <v>425</v>
      </c>
      <c r="U1" s="203" t="s">
        <v>478</v>
      </c>
      <c r="V1" s="203" t="s">
        <v>308</v>
      </c>
      <c r="W1" s="203" t="s">
        <v>550</v>
      </c>
      <c r="X1" s="203" t="s">
        <v>551</v>
      </c>
      <c r="Y1" s="203" t="s">
        <v>244</v>
      </c>
      <c r="Z1" s="203" t="s">
        <v>552</v>
      </c>
      <c r="AA1" s="203" t="s">
        <v>553</v>
      </c>
      <c r="AB1" s="203"/>
      <c r="AC1" s="203" t="s">
        <v>478</v>
      </c>
      <c r="AD1" s="203" t="s">
        <v>308</v>
      </c>
      <c r="AE1" s="203" t="s">
        <v>550</v>
      </c>
      <c r="AF1" s="203" t="s">
        <v>554</v>
      </c>
    </row>
    <row r="2" spans="1:32">
      <c r="T2" s="204">
        <v>2019</v>
      </c>
      <c r="U2" s="204">
        <v>0</v>
      </c>
      <c r="V2" s="204">
        <v>0</v>
      </c>
      <c r="W2" s="204">
        <v>0</v>
      </c>
      <c r="X2" s="204">
        <v>0</v>
      </c>
      <c r="Y2" s="204">
        <v>0</v>
      </c>
      <c r="Z2" s="204">
        <v>0</v>
      </c>
      <c r="AA2" s="204">
        <v>1</v>
      </c>
      <c r="AB2" s="204"/>
      <c r="AC2" s="204">
        <f>U2*100</f>
        <v>0</v>
      </c>
      <c r="AD2" s="204">
        <f t="shared" ref="AD2:AF17" si="0">V2*100</f>
        <v>0</v>
      </c>
      <c r="AE2" s="204">
        <f t="shared" si="0"/>
        <v>0</v>
      </c>
      <c r="AF2" s="204">
        <f t="shared" si="0"/>
        <v>0</v>
      </c>
    </row>
    <row r="3" spans="1:32">
      <c r="T3" s="204">
        <v>20</v>
      </c>
      <c r="U3" s="204">
        <v>-6.4906848046047602E-4</v>
      </c>
      <c r="V3" s="204">
        <v>-1.40985840669056E-2</v>
      </c>
      <c r="W3" s="204">
        <v>-4.7773985927792201E-4</v>
      </c>
      <c r="X3" s="204">
        <v>-5.6153563297289801E-2</v>
      </c>
      <c r="Y3" s="204">
        <v>0</v>
      </c>
      <c r="Z3" s="204">
        <v>0</v>
      </c>
      <c r="AA3" s="204">
        <v>1</v>
      </c>
      <c r="AB3" s="204"/>
      <c r="AC3" s="204">
        <f t="shared" ref="AC3:AF19" si="1">U3*100</f>
        <v>-6.4906848046047599E-2</v>
      </c>
      <c r="AD3" s="204">
        <f t="shared" si="0"/>
        <v>-1.40985840669056</v>
      </c>
      <c r="AE3" s="204">
        <f t="shared" si="0"/>
        <v>-4.7773985927792202E-2</v>
      </c>
      <c r="AF3" s="204">
        <f t="shared" si="0"/>
        <v>-5.6153563297289804</v>
      </c>
    </row>
    <row r="4" spans="1:32">
      <c r="T4" s="204">
        <v>21</v>
      </c>
      <c r="U4" s="204">
        <v>6.7204342813539496E-3</v>
      </c>
      <c r="V4" s="204">
        <v>-1.7582865219043599E-2</v>
      </c>
      <c r="W4" s="204">
        <v>4.3923141538850202E-4</v>
      </c>
      <c r="X4" s="204">
        <v>-7.5164340920228306E-2</v>
      </c>
      <c r="Y4" s="204">
        <v>0</v>
      </c>
      <c r="Z4" s="204">
        <v>0</v>
      </c>
      <c r="AA4" s="204">
        <v>1</v>
      </c>
      <c r="AB4" s="204"/>
      <c r="AC4" s="204">
        <f t="shared" si="1"/>
        <v>0.67204342813539497</v>
      </c>
      <c r="AD4" s="204">
        <f t="shared" si="0"/>
        <v>-1.75828652190436</v>
      </c>
      <c r="AE4" s="204">
        <f t="shared" si="0"/>
        <v>4.3923141538850199E-2</v>
      </c>
      <c r="AF4" s="204">
        <f t="shared" si="0"/>
        <v>-7.5164340920228305</v>
      </c>
    </row>
    <row r="5" spans="1:32">
      <c r="T5" s="204">
        <v>22</v>
      </c>
      <c r="U5" s="204">
        <v>7.1845608035111296E-3</v>
      </c>
      <c r="V5" s="204">
        <v>-1.6127849566463098E-2</v>
      </c>
      <c r="W5" s="204">
        <v>1.2010959735304499E-3</v>
      </c>
      <c r="X5" s="204">
        <v>-7.9900293970083594E-2</v>
      </c>
      <c r="Y5" s="204">
        <v>0</v>
      </c>
      <c r="Z5" s="204">
        <v>0</v>
      </c>
      <c r="AA5" s="204">
        <v>1</v>
      </c>
      <c r="AB5" s="204"/>
      <c r="AC5" s="204">
        <f t="shared" si="1"/>
        <v>0.71845608035111297</v>
      </c>
      <c r="AD5" s="204">
        <f t="shared" si="0"/>
        <v>-1.6127849566463097</v>
      </c>
      <c r="AE5" s="204">
        <f t="shared" si="0"/>
        <v>0.12010959735304499</v>
      </c>
      <c r="AF5" s="204">
        <f t="shared" si="0"/>
        <v>-7.9900293970083593</v>
      </c>
    </row>
    <row r="6" spans="1:32">
      <c r="T6" s="204">
        <v>23</v>
      </c>
      <c r="U6" s="204">
        <v>3.44224895371431E-3</v>
      </c>
      <c r="V6" s="204">
        <v>-1.8328156556206399E-2</v>
      </c>
      <c r="W6" s="204">
        <v>1.7311648519527699E-3</v>
      </c>
      <c r="X6" s="204">
        <v>-7.9977368935835097E-2</v>
      </c>
      <c r="Y6" s="204">
        <v>0</v>
      </c>
      <c r="Z6" s="204">
        <v>0</v>
      </c>
      <c r="AA6" s="204">
        <v>1</v>
      </c>
      <c r="AB6" s="204"/>
      <c r="AC6" s="204">
        <f t="shared" si="1"/>
        <v>0.34422489537143097</v>
      </c>
      <c r="AD6" s="204">
        <f t="shared" si="0"/>
        <v>-1.8328156556206399</v>
      </c>
      <c r="AE6" s="204">
        <f t="shared" si="0"/>
        <v>0.173116485195277</v>
      </c>
      <c r="AF6" s="204">
        <f t="shared" si="0"/>
        <v>-7.99773689358351</v>
      </c>
    </row>
    <row r="7" spans="1:32">
      <c r="T7" s="204">
        <v>24</v>
      </c>
      <c r="U7" s="204">
        <v>-2.1972907180776899E-3</v>
      </c>
      <c r="V7" s="204">
        <v>-1.9772222445476301E-2</v>
      </c>
      <c r="W7" s="204">
        <v>1.21548388089348E-3</v>
      </c>
      <c r="X7" s="204">
        <v>-8.2715434962034096E-2</v>
      </c>
      <c r="Y7" s="204">
        <v>0</v>
      </c>
      <c r="Z7" s="204">
        <v>0</v>
      </c>
      <c r="AA7" s="204">
        <v>1</v>
      </c>
      <c r="AB7" s="204"/>
      <c r="AC7" s="204">
        <f t="shared" si="1"/>
        <v>-0.21972907180776899</v>
      </c>
      <c r="AD7" s="204">
        <f t="shared" si="0"/>
        <v>-1.97722224454763</v>
      </c>
      <c r="AE7" s="204">
        <f t="shared" si="0"/>
        <v>0.12154838808934799</v>
      </c>
      <c r="AF7" s="204">
        <f t="shared" si="0"/>
        <v>-8.2715434962034102</v>
      </c>
    </row>
    <row r="8" spans="1:32">
      <c r="T8" s="204">
        <v>2019</v>
      </c>
      <c r="U8" s="204">
        <v>0</v>
      </c>
      <c r="V8" s="204">
        <v>0</v>
      </c>
      <c r="W8" s="204">
        <v>0</v>
      </c>
      <c r="X8" s="204">
        <v>0</v>
      </c>
      <c r="Y8" s="204">
        <v>0</v>
      </c>
      <c r="Z8" s="204">
        <v>1</v>
      </c>
      <c r="AA8" s="204">
        <v>0</v>
      </c>
      <c r="AB8" s="204"/>
      <c r="AC8" s="204">
        <f t="shared" si="1"/>
        <v>0</v>
      </c>
      <c r="AD8" s="204">
        <f t="shared" si="0"/>
        <v>0</v>
      </c>
      <c r="AE8" s="204">
        <f t="shared" si="0"/>
        <v>0</v>
      </c>
      <c r="AF8" s="204">
        <f t="shared" si="0"/>
        <v>0</v>
      </c>
    </row>
    <row r="9" spans="1:32">
      <c r="T9" s="204">
        <v>20</v>
      </c>
      <c r="U9" s="204">
        <v>1.2337498955687001E-2</v>
      </c>
      <c r="V9" s="204">
        <v>-2.86653327223776E-2</v>
      </c>
      <c r="W9" s="204">
        <v>-2.0966037375535198E-3</v>
      </c>
      <c r="X9" s="204">
        <v>-0.107973540571739</v>
      </c>
      <c r="Y9" s="204">
        <v>0</v>
      </c>
      <c r="Z9" s="204">
        <v>1</v>
      </c>
      <c r="AA9" s="204">
        <v>0</v>
      </c>
      <c r="AB9" s="204"/>
      <c r="AC9" s="204">
        <f t="shared" si="1"/>
        <v>1.2337498955687001</v>
      </c>
      <c r="AD9" s="204">
        <f t="shared" si="0"/>
        <v>-2.8665332722377599</v>
      </c>
      <c r="AE9" s="204">
        <f t="shared" si="0"/>
        <v>-0.20966037375535199</v>
      </c>
      <c r="AF9" s="204">
        <f t="shared" si="0"/>
        <v>-10.7973540571739</v>
      </c>
    </row>
    <row r="10" spans="1:32">
      <c r="T10" s="204">
        <v>21</v>
      </c>
      <c r="U10" s="204">
        <v>1.0459657546282201E-2</v>
      </c>
      <c r="V10" s="204">
        <v>-1.7234654071090399E-2</v>
      </c>
      <c r="W10" s="204">
        <v>-4.3248151454437799E-4</v>
      </c>
      <c r="X10" s="204">
        <v>-9.6008868477541504E-2</v>
      </c>
      <c r="Y10" s="204">
        <v>0</v>
      </c>
      <c r="Z10" s="204">
        <v>1</v>
      </c>
      <c r="AA10" s="204">
        <v>0</v>
      </c>
      <c r="AB10" s="204"/>
      <c r="AC10" s="204">
        <f t="shared" si="1"/>
        <v>1.0459657546282202</v>
      </c>
      <c r="AD10" s="204">
        <f t="shared" si="0"/>
        <v>-1.7234654071090398</v>
      </c>
      <c r="AE10" s="204">
        <f t="shared" si="0"/>
        <v>-4.3248151454437798E-2</v>
      </c>
      <c r="AF10" s="204">
        <f t="shared" si="0"/>
        <v>-9.6008868477541505</v>
      </c>
    </row>
    <row r="11" spans="1:32">
      <c r="T11" s="204">
        <v>22</v>
      </c>
      <c r="U11" s="204">
        <v>-3.5317038298437998E-4</v>
      </c>
      <c r="V11" s="204">
        <v>-1.45987426337136E-2</v>
      </c>
      <c r="W11" s="204">
        <v>7.1898797017748905E-4</v>
      </c>
      <c r="X11" s="204">
        <v>-8.0717759096940705E-2</v>
      </c>
      <c r="Y11" s="204">
        <v>0</v>
      </c>
      <c r="Z11" s="204">
        <v>1</v>
      </c>
      <c r="AA11" s="204">
        <v>0</v>
      </c>
      <c r="AB11" s="204"/>
      <c r="AC11" s="204">
        <f t="shared" si="1"/>
        <v>-3.5317038298437999E-2</v>
      </c>
      <c r="AD11" s="204">
        <f t="shared" si="0"/>
        <v>-1.4598742633713599</v>
      </c>
      <c r="AE11" s="204">
        <f t="shared" si="0"/>
        <v>7.18987970177489E-2</v>
      </c>
      <c r="AF11" s="204">
        <f t="shared" si="0"/>
        <v>-8.07177590969407</v>
      </c>
    </row>
    <row r="12" spans="1:32">
      <c r="T12" s="204">
        <v>23</v>
      </c>
      <c r="U12" s="204">
        <v>-3.0643854207472098E-3</v>
      </c>
      <c r="V12" s="204">
        <v>-1.15318535923344E-2</v>
      </c>
      <c r="W12" s="204">
        <v>9.1790164102654895E-4</v>
      </c>
      <c r="X12" s="204">
        <v>-7.2222782989988896E-2</v>
      </c>
      <c r="Y12" s="204">
        <v>0</v>
      </c>
      <c r="Z12" s="204">
        <v>1</v>
      </c>
      <c r="AA12" s="204">
        <v>0</v>
      </c>
      <c r="AB12" s="204"/>
      <c r="AC12" s="204">
        <f t="shared" si="1"/>
        <v>-0.30643854207472099</v>
      </c>
      <c r="AD12" s="204">
        <f t="shared" si="0"/>
        <v>-1.15318535923344</v>
      </c>
      <c r="AE12" s="204">
        <f t="shared" si="0"/>
        <v>9.1790164102654892E-2</v>
      </c>
      <c r="AF12" s="204">
        <f t="shared" si="0"/>
        <v>-7.2222782989988898</v>
      </c>
    </row>
    <row r="13" spans="1:32">
      <c r="T13" s="204">
        <v>24</v>
      </c>
      <c r="U13" s="204">
        <v>-5.0639425158455799E-3</v>
      </c>
      <c r="V13" s="204">
        <v>-9.52521484855255E-3</v>
      </c>
      <c r="W13" s="204">
        <v>1.02058926011381E-3</v>
      </c>
      <c r="X13" s="204">
        <v>-7.1391383688812496E-2</v>
      </c>
      <c r="Y13" s="204">
        <v>0</v>
      </c>
      <c r="Z13" s="204">
        <v>1</v>
      </c>
      <c r="AA13" s="204">
        <v>0</v>
      </c>
      <c r="AB13" s="204"/>
      <c r="AC13" s="204">
        <f t="shared" si="1"/>
        <v>-0.50639425158455798</v>
      </c>
      <c r="AD13" s="204">
        <f t="shared" si="0"/>
        <v>-0.95252148485525501</v>
      </c>
      <c r="AE13" s="204">
        <f t="shared" si="0"/>
        <v>0.102058926011381</v>
      </c>
      <c r="AF13" s="204">
        <f t="shared" si="0"/>
        <v>-7.13913836888125</v>
      </c>
    </row>
    <row r="14" spans="1:32">
      <c r="T14" s="204">
        <v>2019</v>
      </c>
      <c r="U14" s="204">
        <v>0</v>
      </c>
      <c r="V14" s="204">
        <v>0</v>
      </c>
      <c r="W14" s="204">
        <v>0</v>
      </c>
      <c r="X14" s="204">
        <v>0</v>
      </c>
      <c r="Y14" s="204">
        <v>1</v>
      </c>
      <c r="Z14" s="204">
        <v>0</v>
      </c>
      <c r="AA14" s="204">
        <v>0</v>
      </c>
      <c r="AB14" s="204"/>
      <c r="AC14" s="204">
        <f t="shared" si="1"/>
        <v>0</v>
      </c>
      <c r="AD14" s="204">
        <f t="shared" si="0"/>
        <v>0</v>
      </c>
      <c r="AE14" s="204">
        <f t="shared" si="0"/>
        <v>0</v>
      </c>
      <c r="AF14" s="204">
        <f t="shared" si="0"/>
        <v>0</v>
      </c>
    </row>
    <row r="15" spans="1:32">
      <c r="T15" s="204">
        <v>20</v>
      </c>
      <c r="U15" s="204">
        <v>4.3457841291386898E-2</v>
      </c>
      <c r="V15" s="204">
        <v>-3.0889690205486799E-2</v>
      </c>
      <c r="W15" s="204">
        <v>-8.4723753773587203E-4</v>
      </c>
      <c r="X15" s="204">
        <v>-7.4620057233768605E-2</v>
      </c>
      <c r="Y15" s="204">
        <v>1</v>
      </c>
      <c r="Z15" s="204">
        <v>0</v>
      </c>
      <c r="AA15" s="204">
        <v>0</v>
      </c>
      <c r="AB15" s="204"/>
      <c r="AC15" s="204">
        <f t="shared" si="1"/>
        <v>4.3457841291386901</v>
      </c>
      <c r="AD15" s="204">
        <f t="shared" si="0"/>
        <v>-3.0889690205486797</v>
      </c>
      <c r="AE15" s="204">
        <f t="shared" si="0"/>
        <v>-8.4723753773587207E-2</v>
      </c>
      <c r="AF15" s="204">
        <f t="shared" si="0"/>
        <v>-7.4620057233768602</v>
      </c>
    </row>
    <row r="16" spans="1:32">
      <c r="T16" s="204">
        <v>21</v>
      </c>
      <c r="U16" s="204">
        <v>4.4767269813461803E-2</v>
      </c>
      <c r="V16" s="204">
        <v>-2.1592079676723299E-2</v>
      </c>
      <c r="W16" s="204">
        <v>-1.09664647660105E-4</v>
      </c>
      <c r="X16" s="204">
        <v>-4.5301376564921503E-2</v>
      </c>
      <c r="Y16" s="204">
        <v>1</v>
      </c>
      <c r="Z16" s="204">
        <v>0</v>
      </c>
      <c r="AA16" s="204">
        <v>0</v>
      </c>
      <c r="AB16" s="204"/>
      <c r="AC16" s="204">
        <f t="shared" si="1"/>
        <v>4.4767269813461805</v>
      </c>
      <c r="AD16" s="204">
        <f t="shared" si="0"/>
        <v>-2.1592079676723297</v>
      </c>
      <c r="AE16" s="204">
        <f t="shared" si="0"/>
        <v>-1.09664647660105E-2</v>
      </c>
      <c r="AF16" s="204">
        <f t="shared" si="0"/>
        <v>-4.5301376564921503</v>
      </c>
    </row>
    <row r="17" spans="2:32">
      <c r="T17" s="204">
        <v>22</v>
      </c>
      <c r="U17" s="204">
        <v>2.0633396770324299E-2</v>
      </c>
      <c r="V17" s="204">
        <v>-1.14058308433261E-2</v>
      </c>
      <c r="W17" s="204">
        <v>2.0221018224273699E-4</v>
      </c>
      <c r="X17" s="204">
        <v>-2.0973314220378798E-2</v>
      </c>
      <c r="Y17" s="204">
        <v>1</v>
      </c>
      <c r="Z17" s="204">
        <v>0</v>
      </c>
      <c r="AA17" s="204">
        <v>0</v>
      </c>
      <c r="AB17" s="204"/>
      <c r="AC17" s="204">
        <f t="shared" si="1"/>
        <v>2.0633396770324297</v>
      </c>
      <c r="AD17" s="204">
        <f t="shared" si="0"/>
        <v>-1.1405830843326101</v>
      </c>
      <c r="AE17" s="204">
        <f t="shared" si="0"/>
        <v>2.0221018224273701E-2</v>
      </c>
      <c r="AF17" s="204">
        <f t="shared" si="0"/>
        <v>-2.0973314220378798</v>
      </c>
    </row>
    <row r="18" spans="2:32">
      <c r="T18" s="204">
        <v>23</v>
      </c>
      <c r="U18" s="204">
        <v>1.39988513678726E-2</v>
      </c>
      <c r="V18" s="204">
        <v>-5.5438038364364799E-3</v>
      </c>
      <c r="W18" s="204">
        <v>3.4572616901354998E-4</v>
      </c>
      <c r="X18" s="204">
        <v>-9.0704539777180099E-3</v>
      </c>
      <c r="Y18" s="204">
        <v>1</v>
      </c>
      <c r="Z18" s="204">
        <v>0</v>
      </c>
      <c r="AA18" s="204">
        <v>0</v>
      </c>
      <c r="AB18" s="204"/>
      <c r="AC18" s="204">
        <f t="shared" si="1"/>
        <v>1.39988513678726</v>
      </c>
      <c r="AD18" s="204">
        <f t="shared" si="1"/>
        <v>-0.55438038364364794</v>
      </c>
      <c r="AE18" s="204">
        <f t="shared" si="1"/>
        <v>3.4572616901354998E-2</v>
      </c>
      <c r="AF18" s="204">
        <f t="shared" si="1"/>
        <v>-0.90704539777180093</v>
      </c>
    </row>
    <row r="19" spans="2:32">
      <c r="T19" s="204">
        <v>24</v>
      </c>
      <c r="U19" s="204">
        <v>1.04402435624791E-2</v>
      </c>
      <c r="V19" s="204">
        <v>-3.41945219937497E-3</v>
      </c>
      <c r="W19" s="204">
        <v>2.4425114034961698E-4</v>
      </c>
      <c r="X19" s="204">
        <v>-2.6063431549931898E-3</v>
      </c>
      <c r="Y19" s="204">
        <v>1</v>
      </c>
      <c r="Z19" s="204">
        <v>0</v>
      </c>
      <c r="AA19" s="204">
        <v>0</v>
      </c>
      <c r="AB19" s="204"/>
      <c r="AC19" s="204">
        <f t="shared" si="1"/>
        <v>1.0440243562479099</v>
      </c>
      <c r="AD19" s="204">
        <f t="shared" si="1"/>
        <v>-0.34194521993749699</v>
      </c>
      <c r="AE19" s="204">
        <f t="shared" si="1"/>
        <v>2.4425114034961698E-2</v>
      </c>
      <c r="AF19" s="204">
        <f t="shared" si="1"/>
        <v>-0.26063431549931898</v>
      </c>
    </row>
    <row r="24" spans="2:32">
      <c r="T24" s="83"/>
    </row>
    <row r="25" spans="2:32">
      <c r="B25" s="205"/>
    </row>
  </sheetData>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BB251-FCB2-4EAE-AD32-4A2755DAA602}">
  <sheetPr>
    <tabColor theme="3" tint="0.39997558519241921"/>
    <pageSetUpPr fitToPage="1"/>
  </sheetPr>
  <dimension ref="A2:AI77"/>
  <sheetViews>
    <sheetView zoomScale="85" zoomScaleNormal="85" workbookViewId="0">
      <pane xSplit="3" ySplit="4" topLeftCell="D51"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4.5" outlineLevelCol="1"/>
  <cols>
    <col min="1" max="1" width="6.7265625" style="82" customWidth="1"/>
    <col min="2" max="2" width="28.1796875" style="101" customWidth="1"/>
    <col min="3" max="3" width="20.54296875" style="101" hidden="1" customWidth="1" outlineLevel="1"/>
    <col min="4" max="4" width="8.1796875" style="102" customWidth="1" collapsed="1"/>
    <col min="5" max="18" width="8.1796875" style="102" customWidth="1"/>
    <col min="19" max="35" width="9.1796875" style="82"/>
    <col min="36" max="16384" width="9.1796875" style="101"/>
  </cols>
  <sheetData>
    <row r="2" spans="2:18">
      <c r="B2" s="453" t="str">
        <f>"Table A18. Low-Income Developing Countries: General Government Primary Balance, "&amp;D4&amp;"–"&amp;RIGHT(R4,2)</f>
        <v>Table A18. Low-Income Developing Countries: General Government Primary Balance, 2012–26</v>
      </c>
      <c r="C2" s="453"/>
      <c r="D2" s="453"/>
      <c r="E2" s="453"/>
      <c r="F2" s="453"/>
      <c r="G2" s="453"/>
      <c r="H2" s="453"/>
      <c r="I2" s="453"/>
      <c r="J2" s="453"/>
      <c r="K2" s="453"/>
      <c r="L2" s="453"/>
      <c r="M2" s="453"/>
      <c r="N2" s="453"/>
      <c r="O2" s="453"/>
      <c r="P2" s="453"/>
      <c r="Q2" s="453"/>
      <c r="R2" s="453"/>
    </row>
    <row r="3" spans="2:18">
      <c r="B3" s="455" t="s">
        <v>152</v>
      </c>
      <c r="C3" s="456"/>
      <c r="D3" s="456"/>
      <c r="E3" s="456"/>
      <c r="F3" s="456"/>
      <c r="G3" s="456"/>
      <c r="H3" s="456"/>
      <c r="I3" s="456"/>
      <c r="J3" s="456"/>
      <c r="K3" s="456"/>
      <c r="L3" s="456"/>
      <c r="M3" s="456"/>
      <c r="N3" s="456"/>
      <c r="O3" s="456"/>
      <c r="P3" s="456"/>
      <c r="Q3" s="456"/>
      <c r="R3" s="456"/>
    </row>
    <row r="4" spans="2:18"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18" ht="14.15" customHeight="1">
      <c r="B5" s="111" t="s">
        <v>81</v>
      </c>
      <c r="C5" s="136" t="s">
        <v>151</v>
      </c>
      <c r="D5" s="113">
        <v>-1.0823215469201921</v>
      </c>
      <c r="E5" s="113">
        <v>-2.1829675355249916</v>
      </c>
      <c r="F5" s="113">
        <v>-1.9895761306232593</v>
      </c>
      <c r="G5" s="113">
        <v>-2.5632375982109825</v>
      </c>
      <c r="H5" s="113">
        <v>-2.3240765656860236</v>
      </c>
      <c r="I5" s="113">
        <v>-2.106654329963761</v>
      </c>
      <c r="J5" s="113">
        <v>-1.7281836989329182</v>
      </c>
      <c r="K5" s="113">
        <v>-2.2268574508273855</v>
      </c>
      <c r="L5" s="113">
        <v>-3.3905670977644382</v>
      </c>
      <c r="M5" s="113">
        <v>-3.575666954611608</v>
      </c>
      <c r="N5" s="113">
        <v>-3.1251030183547588</v>
      </c>
      <c r="O5" s="113">
        <v>-2.4809573535724807</v>
      </c>
      <c r="P5" s="113">
        <v>-2.146425914984686</v>
      </c>
      <c r="Q5" s="113">
        <v>-1.873148202811139</v>
      </c>
      <c r="R5" s="113">
        <v>-1.6533428668719694</v>
      </c>
    </row>
    <row r="6" spans="2:18" ht="14.15" customHeight="1">
      <c r="B6" s="114" t="s">
        <v>55</v>
      </c>
      <c r="C6" s="136" t="s">
        <v>444</v>
      </c>
      <c r="D6" s="113">
        <v>0.85816135807803251</v>
      </c>
      <c r="E6" s="113">
        <v>-1.7175795601368018</v>
      </c>
      <c r="F6" s="113">
        <v>-1.6388340796062031</v>
      </c>
      <c r="G6" s="113">
        <v>-3.058832057561816</v>
      </c>
      <c r="H6" s="113">
        <v>-3.689974780465425</v>
      </c>
      <c r="I6" s="113">
        <v>-4.0866671592373081</v>
      </c>
      <c r="J6" s="113">
        <v>-2.5151032963570095</v>
      </c>
      <c r="K6" s="113">
        <v>-2.8414574227189253</v>
      </c>
      <c r="L6" s="113">
        <v>-3.4843330469935965</v>
      </c>
      <c r="M6" s="113">
        <v>-4.3414159363127274</v>
      </c>
      <c r="N6" s="113">
        <v>-3.9833402149123596</v>
      </c>
      <c r="O6" s="113">
        <v>-3.4076314819178974</v>
      </c>
      <c r="P6" s="113">
        <v>-3.1499003339903253</v>
      </c>
      <c r="Q6" s="113">
        <v>-3.1523536589335541</v>
      </c>
      <c r="R6" s="113">
        <v>-2.9490752175530468</v>
      </c>
    </row>
    <row r="7" spans="2:18" ht="14.15" customHeight="1">
      <c r="B7" s="114" t="s">
        <v>44</v>
      </c>
      <c r="C7" s="136" t="s">
        <v>445</v>
      </c>
      <c r="D7" s="113">
        <v>-2.6648717445974803</v>
      </c>
      <c r="E7" s="113">
        <v>-2.823314236790706</v>
      </c>
      <c r="F7" s="113">
        <v>-2.1509357165246641</v>
      </c>
      <c r="G7" s="113">
        <v>-2.4897134683687527</v>
      </c>
      <c r="H7" s="113">
        <v>-1.7168439435225538</v>
      </c>
      <c r="I7" s="113">
        <v>-1.2202922126445561</v>
      </c>
      <c r="J7" s="113">
        <v>-1.3173894049954114</v>
      </c>
      <c r="K7" s="113">
        <v>-2.5462943826359123</v>
      </c>
      <c r="L7" s="113">
        <v>-3.2959089073266177</v>
      </c>
      <c r="M7" s="113">
        <v>-3.8915598409176928</v>
      </c>
      <c r="N7" s="113">
        <v>-3.9049532943088225</v>
      </c>
      <c r="O7" s="113">
        <v>-3.3571439602978517</v>
      </c>
      <c r="P7" s="113">
        <v>-2.9959257947176359</v>
      </c>
      <c r="Q7" s="113">
        <v>-2.5384970131198155</v>
      </c>
      <c r="R7" s="113">
        <v>-2.2976904278974399</v>
      </c>
    </row>
    <row r="8" spans="2:18" ht="14.15" customHeight="1">
      <c r="B8" s="114" t="s">
        <v>50</v>
      </c>
      <c r="C8" s="136" t="s">
        <v>446</v>
      </c>
      <c r="D8" s="113">
        <v>-2.2415990745530756</v>
      </c>
      <c r="E8" s="113">
        <v>-3.7001978328159191</v>
      </c>
      <c r="F8" s="113">
        <v>-2.4406931521174346</v>
      </c>
      <c r="G8" s="113">
        <v>-0.69230024654477595</v>
      </c>
      <c r="H8" s="113">
        <v>-0.17009146469632522</v>
      </c>
      <c r="I8" s="113">
        <v>-9.2973213589431725E-2</v>
      </c>
      <c r="J8" s="113">
        <v>-0.36255327350534988</v>
      </c>
      <c r="K8" s="113">
        <v>0.3170446078629125</v>
      </c>
      <c r="L8" s="113">
        <v>-2.5737182228407898</v>
      </c>
      <c r="M8" s="113">
        <v>-2.6306048235332899</v>
      </c>
      <c r="N8" s="113">
        <v>-1.6242506215749519</v>
      </c>
      <c r="O8" s="113">
        <v>-0.85847423604286621</v>
      </c>
      <c r="P8" s="113">
        <v>-1.036750368442183</v>
      </c>
      <c r="Q8" s="113">
        <v>-1.0956965334810691</v>
      </c>
      <c r="R8" s="113">
        <v>-0.93106645993888237</v>
      </c>
    </row>
    <row r="9" spans="2:18" ht="14.15" customHeight="1">
      <c r="B9" s="114" t="s">
        <v>29</v>
      </c>
      <c r="C9" s="136" t="s">
        <v>447</v>
      </c>
      <c r="D9" s="113">
        <v>-0.56710098876470583</v>
      </c>
      <c r="E9" s="113">
        <v>-2.0572612751015047</v>
      </c>
      <c r="F9" s="113">
        <v>-2.2050070710042902</v>
      </c>
      <c r="G9" s="113">
        <v>-2.8471341310545824</v>
      </c>
      <c r="H9" s="113">
        <v>-2.9566065941195081</v>
      </c>
      <c r="I9" s="113">
        <v>-2.7842422443828831</v>
      </c>
      <c r="J9" s="113">
        <v>-2.0369673920439424</v>
      </c>
      <c r="K9" s="113">
        <v>-2.0382213915678102</v>
      </c>
      <c r="L9" s="113">
        <v>-3.5066352133963052</v>
      </c>
      <c r="M9" s="113">
        <v>-3.5061282035858019</v>
      </c>
      <c r="N9" s="113">
        <v>-2.7284022429918253</v>
      </c>
      <c r="O9" s="113">
        <v>-1.9904494598797433</v>
      </c>
      <c r="P9" s="113">
        <v>-1.6265378095522216</v>
      </c>
      <c r="Q9" s="113">
        <v>-1.4851672878569404</v>
      </c>
      <c r="R9" s="113">
        <v>-1.2959996583807789</v>
      </c>
    </row>
    <row r="10" spans="2:18" ht="14.15" customHeight="1">
      <c r="B10" s="114" t="s">
        <v>43</v>
      </c>
      <c r="C10" s="136" t="s">
        <v>448</v>
      </c>
      <c r="D10" s="113">
        <v>0.1826217806918751</v>
      </c>
      <c r="E10" s="113">
        <v>-1.0680528672070604</v>
      </c>
      <c r="F10" s="113">
        <v>-0.45975994022480982</v>
      </c>
      <c r="G10" s="113">
        <v>-1.8440384387586177</v>
      </c>
      <c r="H10" s="113">
        <v>-1.6364279042732095</v>
      </c>
      <c r="I10" s="113">
        <v>-2.1664250845161246</v>
      </c>
      <c r="J10" s="113">
        <v>-1.8891754937746545</v>
      </c>
      <c r="K10" s="113">
        <v>-2.811451968240545</v>
      </c>
      <c r="L10" s="113">
        <v>-3.2939322151770023</v>
      </c>
      <c r="M10" s="113">
        <v>-2.8258954512864718</v>
      </c>
      <c r="N10" s="113">
        <v>-2.6041547448357472</v>
      </c>
      <c r="O10" s="113">
        <v>-2.2170804436573768</v>
      </c>
      <c r="P10" s="113">
        <v>-2.0815381209463042</v>
      </c>
      <c r="Q10" s="113">
        <v>-1.651642709865234</v>
      </c>
      <c r="R10" s="113">
        <v>-1.2998005631347498</v>
      </c>
    </row>
    <row r="11" spans="2:18" ht="16.5" customHeight="1">
      <c r="B11" s="101" t="s">
        <v>361</v>
      </c>
      <c r="C11" s="101" t="s">
        <v>361</v>
      </c>
      <c r="D11" s="110">
        <v>0.25731829230280184</v>
      </c>
      <c r="E11" s="110">
        <v>-0.54394839000918438</v>
      </c>
      <c r="F11" s="110">
        <v>-1.6850429138689216</v>
      </c>
      <c r="G11" s="110">
        <v>-1.3264922618744768</v>
      </c>
      <c r="H11" s="110">
        <v>0.19218505151315959</v>
      </c>
      <c r="I11" s="110">
        <v>-0.60419914848068057</v>
      </c>
      <c r="J11" s="110">
        <v>1.6935967990763523</v>
      </c>
      <c r="K11" s="110">
        <v>-1.0187428657267046</v>
      </c>
      <c r="L11" s="110">
        <v>-2.2058302862453125</v>
      </c>
      <c r="M11" s="110" t="s">
        <v>41</v>
      </c>
      <c r="N11" s="110" t="s">
        <v>41</v>
      </c>
      <c r="O11" s="110" t="s">
        <v>41</v>
      </c>
      <c r="P11" s="110" t="s">
        <v>41</v>
      </c>
      <c r="Q11" s="110" t="s">
        <v>41</v>
      </c>
      <c r="R11" s="110" t="s">
        <v>41</v>
      </c>
    </row>
    <row r="12" spans="2:18" ht="13.5" customHeight="1">
      <c r="B12" s="109" t="s">
        <v>86</v>
      </c>
      <c r="C12" s="109" t="s">
        <v>86</v>
      </c>
      <c r="D12" s="110">
        <v>-1.0501286954939135</v>
      </c>
      <c r="E12" s="110">
        <v>-1.3794044522618296</v>
      </c>
      <c r="F12" s="110">
        <v>-0.97769221472106638</v>
      </c>
      <c r="G12" s="110">
        <v>-1.9315870576526402</v>
      </c>
      <c r="H12" s="110">
        <v>-1.4504314447812601</v>
      </c>
      <c r="I12" s="110">
        <v>-1.6219126543906885</v>
      </c>
      <c r="J12" s="110">
        <v>-2.7849157580090655</v>
      </c>
      <c r="K12" s="110">
        <v>-3.4876129013987893</v>
      </c>
      <c r="L12" s="110">
        <v>-3.4102834690671346</v>
      </c>
      <c r="M12" s="110">
        <v>-3.8464204024784729</v>
      </c>
      <c r="N12" s="110">
        <v>-3.8133418426034544</v>
      </c>
      <c r="O12" s="110">
        <v>-3.1881329714196522</v>
      </c>
      <c r="P12" s="110">
        <v>-2.9381809518185769</v>
      </c>
      <c r="Q12" s="110">
        <v>-2.452339993355698</v>
      </c>
      <c r="R12" s="110">
        <v>-2.4300148952220271</v>
      </c>
    </row>
    <row r="13" spans="2:18" ht="13.5" customHeight="1">
      <c r="B13" s="109" t="s">
        <v>87</v>
      </c>
      <c r="C13" s="109" t="s">
        <v>87</v>
      </c>
      <c r="D13" s="110">
        <v>0.19129068399519958</v>
      </c>
      <c r="E13" s="110">
        <v>-1.0439066319551211</v>
      </c>
      <c r="F13" s="110">
        <v>-1.3711724002892156</v>
      </c>
      <c r="G13" s="110">
        <v>-5.0138471430519242</v>
      </c>
      <c r="H13" s="110">
        <v>-3.3844185198344667</v>
      </c>
      <c r="I13" s="110">
        <v>-2.7609022453556764</v>
      </c>
      <c r="J13" s="110">
        <v>-1.3852562202987715</v>
      </c>
      <c r="K13" s="110">
        <v>1.056962809033948</v>
      </c>
      <c r="L13" s="110">
        <v>-2.7471875246349811</v>
      </c>
      <c r="M13" s="110">
        <v>-2.2671645466314523</v>
      </c>
      <c r="N13" s="110">
        <v>-2.2676068784238437</v>
      </c>
      <c r="O13" s="110">
        <v>-1.5315150530534161</v>
      </c>
      <c r="P13" s="110">
        <v>-1.120870552524341</v>
      </c>
      <c r="Q13" s="110">
        <v>-1.1348927510682667</v>
      </c>
      <c r="R13" s="110">
        <v>-0.64316496280667956</v>
      </c>
    </row>
    <row r="14" spans="2:18" ht="13.5" customHeight="1">
      <c r="B14" s="109" t="s">
        <v>88</v>
      </c>
      <c r="C14" s="109" t="s">
        <v>88</v>
      </c>
      <c r="D14" s="110">
        <v>-2.1113917568366793</v>
      </c>
      <c r="E14" s="110">
        <v>-3.0253988953152211</v>
      </c>
      <c r="F14" s="110">
        <v>-1.0981215228724466</v>
      </c>
      <c r="G14" s="110">
        <v>-1.4642672844538298</v>
      </c>
      <c r="H14" s="110">
        <v>-2.2230238548578378</v>
      </c>
      <c r="I14" s="110">
        <v>-6.0662600456297602</v>
      </c>
      <c r="J14" s="110">
        <v>-3.302516748329845</v>
      </c>
      <c r="K14" s="110">
        <v>-2.1585078144183818</v>
      </c>
      <c r="L14" s="110">
        <v>-4.2886424216636101</v>
      </c>
      <c r="M14" s="110">
        <v>-4.0077851518822847</v>
      </c>
      <c r="N14" s="110">
        <v>-3.1453647772185978</v>
      </c>
      <c r="O14" s="110">
        <v>-2.1886331025626506</v>
      </c>
      <c r="P14" s="110">
        <v>-1.0816234085153775</v>
      </c>
      <c r="Q14" s="110">
        <v>-1.0501906206863825</v>
      </c>
      <c r="R14" s="110">
        <v>-1.0094112645647453</v>
      </c>
    </row>
    <row r="15" spans="2:18" ht="13.5" customHeight="1">
      <c r="B15" s="109" t="s">
        <v>89</v>
      </c>
      <c r="C15" s="109" t="s">
        <v>89</v>
      </c>
      <c r="D15" s="110">
        <v>-4.2272806701919574</v>
      </c>
      <c r="E15" s="110">
        <v>-2.2832231141652857</v>
      </c>
      <c r="F15" s="110">
        <v>-1.3041633264582155</v>
      </c>
      <c r="G15" s="110">
        <v>-0.34253975881211152</v>
      </c>
      <c r="H15" s="110">
        <v>5.8993788851450332E-2</v>
      </c>
      <c r="I15" s="110">
        <v>-0.45347028006230183</v>
      </c>
      <c r="J15" s="110">
        <v>1.0008868311921109</v>
      </c>
      <c r="K15" s="110">
        <v>3.2963585805925448</v>
      </c>
      <c r="L15" s="110">
        <v>-3.0813431418087234</v>
      </c>
      <c r="M15" s="110">
        <v>-3.2857667106859543</v>
      </c>
      <c r="N15" s="110">
        <v>-3.2761994443559121</v>
      </c>
      <c r="O15" s="110">
        <v>-3.1562407000059451</v>
      </c>
      <c r="P15" s="110">
        <v>-2.7509711566596304</v>
      </c>
      <c r="Q15" s="110">
        <v>-2.6201678032884272</v>
      </c>
      <c r="R15" s="110">
        <v>-2.4248503905461734</v>
      </c>
    </row>
    <row r="16" spans="2:18" ht="13.5" customHeight="1">
      <c r="B16" s="109" t="s">
        <v>120</v>
      </c>
      <c r="C16" s="109" t="s">
        <v>120</v>
      </c>
      <c r="D16" s="110">
        <v>-1.1015405874064617</v>
      </c>
      <c r="E16" s="110">
        <v>-3.3426296266631961</v>
      </c>
      <c r="F16" s="110">
        <v>-3.850202260658703</v>
      </c>
      <c r="G16" s="110">
        <v>-4.039357777704617</v>
      </c>
      <c r="H16" s="110">
        <v>-5.3436684246205628</v>
      </c>
      <c r="I16" s="110">
        <v>-4.0157143986458719</v>
      </c>
      <c r="J16" s="110">
        <v>-1.5635066775839552</v>
      </c>
      <c r="K16" s="110">
        <v>-2.2855575122737557</v>
      </c>
      <c r="L16" s="110">
        <v>-2.4014985515590865</v>
      </c>
      <c r="M16" s="110">
        <v>-1.6103901230918902</v>
      </c>
      <c r="N16" s="110">
        <v>-0.62059867391985868</v>
      </c>
      <c r="O16" s="110">
        <v>-0.29586037187647157</v>
      </c>
      <c r="P16" s="110">
        <v>-0.34341908532508941</v>
      </c>
      <c r="Q16" s="110">
        <v>0.24464572979251425</v>
      </c>
      <c r="R16" s="110">
        <v>-6.0082119676797059E-2</v>
      </c>
    </row>
    <row r="17" spans="2:34" ht="13.5" customHeight="1">
      <c r="B17" s="109" t="s">
        <v>90</v>
      </c>
      <c r="C17" s="109" t="s">
        <v>90</v>
      </c>
      <c r="D17" s="110">
        <v>0.91438580919209078</v>
      </c>
      <c r="E17" s="110">
        <v>-1.5354886188962591</v>
      </c>
      <c r="F17" s="110">
        <v>-3.5967381602876012</v>
      </c>
      <c r="G17" s="110">
        <v>-2.6945700623225446</v>
      </c>
      <c r="H17" s="110">
        <v>5.9255198320596711E-2</v>
      </c>
      <c r="I17" s="110">
        <v>1.3448285509921569</v>
      </c>
      <c r="J17" s="110">
        <v>3.0250435526114212</v>
      </c>
      <c r="K17" s="110">
        <v>0.82255301599309572</v>
      </c>
      <c r="L17" s="110">
        <v>3.0173412252913989</v>
      </c>
      <c r="M17" s="110">
        <v>-0.41369304580369143</v>
      </c>
      <c r="N17" s="110">
        <v>1.7648072662687415</v>
      </c>
      <c r="O17" s="110">
        <v>1.086885411625816</v>
      </c>
      <c r="P17" s="110">
        <v>1.3333096769771986</v>
      </c>
      <c r="Q17" s="110">
        <v>2.2518840012312986</v>
      </c>
      <c r="R17" s="110">
        <v>2.4389269641736115</v>
      </c>
    </row>
    <row r="18" spans="2:34" ht="13.5" customHeight="1">
      <c r="B18" s="109" t="s">
        <v>156</v>
      </c>
      <c r="C18" s="109" t="s">
        <v>156</v>
      </c>
      <c r="D18" s="110">
        <v>2.3364896180894612</v>
      </c>
      <c r="E18" s="110">
        <v>2.3905645752449298</v>
      </c>
      <c r="F18" s="110">
        <v>0.28186471120524431</v>
      </c>
      <c r="G18" s="110">
        <v>-0.13617670682614594</v>
      </c>
      <c r="H18" s="110">
        <v>-0.22544802123191601</v>
      </c>
      <c r="I18" s="110">
        <v>1.627650267592748</v>
      </c>
      <c r="J18" s="110">
        <v>0.37265630234286973</v>
      </c>
      <c r="K18" s="110">
        <v>-1.7703969125633847</v>
      </c>
      <c r="L18" s="110">
        <v>-1.8353507660990236</v>
      </c>
      <c r="M18" s="110">
        <v>-1.4458055980774573</v>
      </c>
      <c r="N18" s="110">
        <v>-0.96811833894417199</v>
      </c>
      <c r="O18" s="110">
        <v>-0.85258573690541306</v>
      </c>
      <c r="P18" s="110">
        <v>-0.8483759212159282</v>
      </c>
      <c r="Q18" s="110">
        <v>-0.83588752398334032</v>
      </c>
      <c r="R18" s="110">
        <v>-1.2782678079532972</v>
      </c>
      <c r="T18" s="86"/>
      <c r="U18" s="86"/>
      <c r="V18" s="86"/>
      <c r="W18" s="86"/>
      <c r="X18" s="86"/>
      <c r="Y18" s="86"/>
      <c r="Z18" s="86"/>
      <c r="AA18" s="86"/>
      <c r="AB18" s="86"/>
      <c r="AC18" s="86"/>
      <c r="AD18" s="86"/>
      <c r="AE18" s="86"/>
      <c r="AF18" s="86"/>
      <c r="AG18" s="86"/>
      <c r="AH18" s="86"/>
    </row>
    <row r="19" spans="2:34" ht="13.5" customHeight="1">
      <c r="B19" s="109" t="s">
        <v>148</v>
      </c>
      <c r="C19" s="109" t="s">
        <v>148</v>
      </c>
      <c r="D19" s="110">
        <v>7.2470660860736595</v>
      </c>
      <c r="E19" s="110">
        <v>-2.6508477052001993</v>
      </c>
      <c r="F19" s="110">
        <v>-10.550175215031457</v>
      </c>
      <c r="G19" s="110">
        <v>-17.159312945477129</v>
      </c>
      <c r="H19" s="110">
        <v>-13.660697453243099</v>
      </c>
      <c r="I19" s="110">
        <v>-4.2693198792830112</v>
      </c>
      <c r="J19" s="110">
        <v>7.5356072330031081</v>
      </c>
      <c r="K19" s="110">
        <v>7.891564601649689</v>
      </c>
      <c r="L19" s="110">
        <v>0.11475397191144007</v>
      </c>
      <c r="M19" s="110">
        <v>2.881529195322551</v>
      </c>
      <c r="N19" s="110">
        <v>5.0345881884707326</v>
      </c>
      <c r="O19" s="110">
        <v>3.6183522619902764</v>
      </c>
      <c r="P19" s="110">
        <v>4.0118073924219768</v>
      </c>
      <c r="Q19" s="110">
        <v>2.5741511428004249</v>
      </c>
      <c r="R19" s="110">
        <v>1.7530742393716017</v>
      </c>
    </row>
    <row r="20" spans="2:34" ht="13.5" customHeight="1">
      <c r="B20" s="109" t="s">
        <v>93</v>
      </c>
      <c r="C20" s="109" t="s">
        <v>93</v>
      </c>
      <c r="D20" s="110">
        <v>-1.0443369939963509</v>
      </c>
      <c r="E20" s="110">
        <v>-0.61496561190843024</v>
      </c>
      <c r="F20" s="110">
        <v>-0.68318995216168044</v>
      </c>
      <c r="G20" s="110">
        <v>-0.94379096478957003</v>
      </c>
      <c r="H20" s="110">
        <v>-1.739171330025737</v>
      </c>
      <c r="I20" s="110">
        <v>-2.0660056589663287</v>
      </c>
      <c r="J20" s="110">
        <v>-1.5828814471082291</v>
      </c>
      <c r="K20" s="110">
        <v>-0.77050591691107928</v>
      </c>
      <c r="L20" s="110">
        <v>-3.6997255728999012</v>
      </c>
      <c r="M20" s="110">
        <v>-3.5370065085101694</v>
      </c>
      <c r="N20" s="110">
        <v>-2.8070620904340151</v>
      </c>
      <c r="O20" s="110">
        <v>-1.8350797143770883</v>
      </c>
      <c r="P20" s="110">
        <v>-1.027908762356095</v>
      </c>
      <c r="Q20" s="110">
        <v>-1.0065299714563392</v>
      </c>
      <c r="R20" s="110">
        <v>-1.0264104212344405</v>
      </c>
    </row>
    <row r="21" spans="2:34" ht="13.5" customHeight="1">
      <c r="B21" s="109" t="s">
        <v>94</v>
      </c>
      <c r="C21" s="109" t="s">
        <v>94</v>
      </c>
      <c r="D21" s="110">
        <v>-0.87349359492683321</v>
      </c>
      <c r="E21" s="110">
        <v>-1.5923954235408715</v>
      </c>
      <c r="F21" s="110">
        <v>-2.2246451091941868</v>
      </c>
      <c r="G21" s="110">
        <v>-1.5358298271942501</v>
      </c>
      <c r="H21" s="110">
        <v>-1.8392711910908521</v>
      </c>
      <c r="I21" s="110">
        <v>-2.7933409675276635</v>
      </c>
      <c r="J21" s="110">
        <v>-2.5031596353486787</v>
      </c>
      <c r="K21" s="110">
        <v>-2.0307343431180529</v>
      </c>
      <c r="L21" s="110">
        <v>-2.3647887260151874</v>
      </c>
      <c r="M21" s="110">
        <v>-2.3890019630270971</v>
      </c>
      <c r="N21" s="110" t="s">
        <v>41</v>
      </c>
      <c r="O21" s="110" t="s">
        <v>41</v>
      </c>
      <c r="P21" s="110" t="s">
        <v>41</v>
      </c>
      <c r="Q21" s="110" t="s">
        <v>41</v>
      </c>
      <c r="R21" s="110" t="s">
        <v>41</v>
      </c>
    </row>
    <row r="22" spans="2:34" ht="13.5" customHeight="1">
      <c r="B22" s="109" t="s">
        <v>95</v>
      </c>
      <c r="C22" s="109" t="s">
        <v>95</v>
      </c>
      <c r="D22" s="110">
        <v>-5.7234860921570441</v>
      </c>
      <c r="E22" s="110">
        <v>-5.5845660994607078</v>
      </c>
      <c r="F22" s="110">
        <v>-3.3497490679914783</v>
      </c>
      <c r="G22" s="110">
        <v>0.93761279814892684</v>
      </c>
      <c r="H22" s="110">
        <v>-1.4956940879138416</v>
      </c>
      <c r="I22" s="110">
        <v>1.1981561726254741</v>
      </c>
      <c r="J22" s="110">
        <v>-1.3510275749677727</v>
      </c>
      <c r="K22" s="110">
        <v>-1.6542618901777879</v>
      </c>
      <c r="L22" s="110">
        <v>-9.2866683388395952</v>
      </c>
      <c r="M22" s="110">
        <v>-6.4736743573408377</v>
      </c>
      <c r="N22" s="110">
        <v>-2.057616966304896</v>
      </c>
      <c r="O22" s="110">
        <v>-0.97339992681665322</v>
      </c>
      <c r="P22" s="110">
        <v>-0.54753740414219831</v>
      </c>
      <c r="Q22" s="110">
        <v>0.31408036051637739</v>
      </c>
      <c r="R22" s="110">
        <v>0.77579005942760315</v>
      </c>
    </row>
    <row r="23" spans="2:34" ht="13.5" customHeight="1">
      <c r="B23" s="109" t="s">
        <v>40</v>
      </c>
      <c r="C23" s="109" t="s">
        <v>40</v>
      </c>
      <c r="D23" s="110">
        <v>-1.2052026211930589</v>
      </c>
      <c r="E23" s="110">
        <v>-3.0212665929195182</v>
      </c>
      <c r="F23" s="110">
        <v>-2.2441561019730707</v>
      </c>
      <c r="G23" s="110">
        <v>-6.0682540260485327</v>
      </c>
      <c r="H23" s="110">
        <v>0.94842377529994215</v>
      </c>
      <c r="I23" s="110">
        <v>-1.1511506554604012</v>
      </c>
      <c r="J23" s="110">
        <v>-0.26957319959141701</v>
      </c>
      <c r="K23" s="110">
        <v>-1.0628030488845912E-2</v>
      </c>
      <c r="L23" s="110">
        <v>-2.1827240866246309</v>
      </c>
      <c r="M23" s="110">
        <v>-1.4607144052210759</v>
      </c>
      <c r="N23" s="110">
        <v>-2.1453097587932923</v>
      </c>
      <c r="O23" s="110">
        <v>-1.9433565517789071</v>
      </c>
      <c r="P23" s="110">
        <v>-1.8794812837517161</v>
      </c>
      <c r="Q23" s="110">
        <v>-1.9375511993557752</v>
      </c>
      <c r="R23" s="110">
        <v>-1.7252333839625207</v>
      </c>
      <c r="U23" s="86"/>
      <c r="V23" s="86"/>
      <c r="W23" s="86"/>
      <c r="X23" s="86"/>
      <c r="Y23" s="86"/>
      <c r="Z23" s="86"/>
      <c r="AA23" s="86"/>
    </row>
    <row r="24" spans="2:34" ht="13.5" customHeight="1">
      <c r="B24" s="109" t="s">
        <v>96</v>
      </c>
      <c r="C24" s="109" t="s">
        <v>96</v>
      </c>
      <c r="D24" s="110">
        <v>-2.5108721597612051</v>
      </c>
      <c r="E24" s="110">
        <v>-3.7729063224324384</v>
      </c>
      <c r="F24" s="110">
        <v>-3.4096271402435478</v>
      </c>
      <c r="G24" s="110">
        <v>-1.374803216529275</v>
      </c>
      <c r="H24" s="110">
        <v>0.19261811385861066</v>
      </c>
      <c r="I24" s="110">
        <v>0.16281277531371055</v>
      </c>
      <c r="J24" s="110">
        <v>-0.82890101954784245</v>
      </c>
      <c r="K24" s="110">
        <v>-1.0679310399379038</v>
      </c>
      <c r="L24" s="110">
        <v>-1.9925075946830861</v>
      </c>
      <c r="M24" s="110">
        <v>-1.8369978081972911</v>
      </c>
      <c r="N24" s="110">
        <v>-2.0785944249282373</v>
      </c>
      <c r="O24" s="110">
        <v>-2.0747705352197112</v>
      </c>
      <c r="P24" s="110">
        <v>-2.0610558975230817</v>
      </c>
      <c r="Q24" s="110">
        <v>-2.0001294805913132</v>
      </c>
      <c r="R24" s="110">
        <v>-2.0009766067747754</v>
      </c>
      <c r="U24" s="145"/>
      <c r="V24" s="145"/>
      <c r="W24" s="145"/>
      <c r="X24" s="145"/>
      <c r="Y24" s="145"/>
      <c r="Z24" s="145"/>
      <c r="AA24" s="145"/>
    </row>
    <row r="25" spans="2:34" ht="13.5" customHeight="1">
      <c r="B25" s="109" t="s">
        <v>121</v>
      </c>
      <c r="C25" s="109" t="s">
        <v>121</v>
      </c>
      <c r="D25" s="110">
        <v>-3.5959771750291636</v>
      </c>
      <c r="E25" s="110">
        <v>-5.5660257619806712</v>
      </c>
      <c r="F25" s="110">
        <v>-2.6304116167968528</v>
      </c>
      <c r="G25" s="110">
        <v>2.0070783707069578E-2</v>
      </c>
      <c r="H25" s="110">
        <v>0.21930510479950183</v>
      </c>
      <c r="I25" s="110">
        <v>0.2048377996387159</v>
      </c>
      <c r="J25" s="110">
        <v>0.80351496897477348</v>
      </c>
      <c r="K25" s="110">
        <v>0.83749231396039059</v>
      </c>
      <c r="L25" s="110">
        <v>-3.7531564934938135</v>
      </c>
      <c r="M25" s="110">
        <v>-3.6704503061210909</v>
      </c>
      <c r="N25" s="110">
        <v>-1.6521865025555231</v>
      </c>
      <c r="O25" s="110">
        <v>-9.4055933513791323E-2</v>
      </c>
      <c r="P25" s="110">
        <v>-8.5747273784663222E-2</v>
      </c>
      <c r="Q25" s="110">
        <v>-0.17745806496512262</v>
      </c>
      <c r="R25" s="110">
        <v>-1.6402888893366913E-2</v>
      </c>
    </row>
    <row r="26" spans="2:34" ht="13.5" customHeight="1">
      <c r="B26" s="109" t="s">
        <v>98</v>
      </c>
      <c r="C26" s="109" t="s">
        <v>98</v>
      </c>
      <c r="D26" s="110">
        <v>-2.5778805901647264</v>
      </c>
      <c r="E26" s="110">
        <v>-2.9452272859834783</v>
      </c>
      <c r="F26" s="110">
        <v>-4.3078965226092016</v>
      </c>
      <c r="G26" s="110">
        <v>-4.8015609872680889</v>
      </c>
      <c r="H26" s="110">
        <v>-4.9416800580043727</v>
      </c>
      <c r="I26" s="110">
        <v>-4.3452011877477394</v>
      </c>
      <c r="J26" s="110">
        <v>-3.5377643674380628</v>
      </c>
      <c r="K26" s="110">
        <v>-3.7266104019929247</v>
      </c>
      <c r="L26" s="110">
        <v>-4.137093737101238</v>
      </c>
      <c r="M26" s="110">
        <v>-3.7105578463405675</v>
      </c>
      <c r="N26" s="110">
        <v>-2.203040704517925</v>
      </c>
      <c r="O26" s="110">
        <v>-0.64695588947392924</v>
      </c>
      <c r="P26" s="110">
        <v>0.13487222935892551</v>
      </c>
      <c r="Q26" s="110">
        <v>0.68153256511448623</v>
      </c>
      <c r="R26" s="110">
        <v>1.1021651436418196</v>
      </c>
    </row>
    <row r="27" spans="2:34" ht="13.5" customHeight="1">
      <c r="B27" s="109" t="s">
        <v>122</v>
      </c>
      <c r="C27" s="109" t="s">
        <v>122</v>
      </c>
      <c r="D27" s="110">
        <v>-4.9185758779722946</v>
      </c>
      <c r="E27" s="110">
        <v>-2.8572503374729905</v>
      </c>
      <c r="F27" s="110">
        <v>-2.3094115002807625</v>
      </c>
      <c r="G27" s="110">
        <v>-1.6973577208456214</v>
      </c>
      <c r="H27" s="110">
        <v>-4.8875671643994751</v>
      </c>
      <c r="I27" s="110">
        <v>-2.8637540831688875</v>
      </c>
      <c r="J27" s="110">
        <v>0.43315435216731996</v>
      </c>
      <c r="K27" s="110">
        <v>0.74910240656404836</v>
      </c>
      <c r="L27" s="110">
        <v>-2.2739493356758538</v>
      </c>
      <c r="M27" s="110">
        <v>-2.7691701612657855</v>
      </c>
      <c r="N27" s="110">
        <v>-2.829033371938479</v>
      </c>
      <c r="O27" s="110">
        <v>-2.1622779068745785</v>
      </c>
      <c r="P27" s="110">
        <v>-2.035896455221363</v>
      </c>
      <c r="Q27" s="110">
        <v>-1.6949103370142307</v>
      </c>
      <c r="R27" s="110">
        <v>-1.6254673095129439</v>
      </c>
    </row>
    <row r="28" spans="2:34" ht="13.5" customHeight="1">
      <c r="B28" s="109" t="s">
        <v>123</v>
      </c>
      <c r="C28" s="109" t="s">
        <v>123</v>
      </c>
      <c r="D28" s="110">
        <v>-1.6611871142112422</v>
      </c>
      <c r="E28" s="110">
        <v>-3.1542700945184938</v>
      </c>
      <c r="F28" s="110">
        <v>-2.4137842435747348</v>
      </c>
      <c r="G28" s="110">
        <v>-4.805524119963116</v>
      </c>
      <c r="H28" s="110">
        <v>-3.9570826029502659</v>
      </c>
      <c r="I28" s="110">
        <v>-4.5679915054223468</v>
      </c>
      <c r="J28" s="110">
        <v>-3.5376097846260177</v>
      </c>
      <c r="K28" s="110">
        <v>-3.0600793403474378</v>
      </c>
      <c r="L28" s="110">
        <v>-4.0374301888505677</v>
      </c>
      <c r="M28" s="110">
        <v>-3.3569022497206142</v>
      </c>
      <c r="N28" s="110">
        <v>-2.8789412754110573</v>
      </c>
      <c r="O28" s="110">
        <v>-2.3235374147983725</v>
      </c>
      <c r="P28" s="110">
        <v>-1.8387653922150724</v>
      </c>
      <c r="Q28" s="110">
        <v>-1.5904041790449661</v>
      </c>
      <c r="R28" s="110">
        <v>-1.4492595866000093</v>
      </c>
    </row>
    <row r="29" spans="2:34" ht="13.5" customHeight="1">
      <c r="B29" s="109" t="s">
        <v>99</v>
      </c>
      <c r="C29" s="109" t="s">
        <v>99</v>
      </c>
      <c r="D29" s="110">
        <v>-1.6272383698683544</v>
      </c>
      <c r="E29" s="110">
        <v>-2.8243023869030925</v>
      </c>
      <c r="F29" s="110">
        <v>-1.4897957528365124</v>
      </c>
      <c r="G29" s="110">
        <v>-2.1569419096416143</v>
      </c>
      <c r="H29" s="110">
        <v>-0.36780138242563321</v>
      </c>
      <c r="I29" s="110">
        <v>-1.407581985809417</v>
      </c>
      <c r="J29" s="110">
        <v>-0.56887072656753457</v>
      </c>
      <c r="K29" s="110">
        <v>-0.72322801166597483</v>
      </c>
      <c r="L29" s="110">
        <v>-3.5549269832804113</v>
      </c>
      <c r="M29" s="110">
        <v>-5.6252405358809927</v>
      </c>
      <c r="N29" s="110">
        <v>-3.6424401869391358</v>
      </c>
      <c r="O29" s="110">
        <v>-3.4577446890857266</v>
      </c>
      <c r="P29" s="110">
        <v>-3.2697497131422995</v>
      </c>
      <c r="Q29" s="110">
        <v>-2.5693486858224333</v>
      </c>
      <c r="R29" s="110">
        <v>-2.4433090506444235</v>
      </c>
    </row>
    <row r="30" spans="2:34" ht="13.5" customHeight="1">
      <c r="B30" s="109" t="s">
        <v>371</v>
      </c>
      <c r="C30" s="109" t="s">
        <v>371</v>
      </c>
      <c r="D30" s="110">
        <v>-0.43706492509705724</v>
      </c>
      <c r="E30" s="110">
        <v>-1.1776095936722952</v>
      </c>
      <c r="F30" s="110">
        <v>-1.0012519999510007E-2</v>
      </c>
      <c r="G30" s="110">
        <v>-1.8737296924454934</v>
      </c>
      <c r="H30" s="110">
        <v>-1.8448154366250997</v>
      </c>
      <c r="I30" s="110">
        <v>-2.3848229853515996</v>
      </c>
      <c r="J30" s="110">
        <v>-1.5995642695501269</v>
      </c>
      <c r="K30" s="110">
        <v>-1.4975906901818357</v>
      </c>
      <c r="L30" s="110">
        <v>-4.8581050783988315</v>
      </c>
      <c r="M30" s="110">
        <v>-4.3465337411414184</v>
      </c>
      <c r="N30" s="110">
        <v>-3.7160813586767869</v>
      </c>
      <c r="O30" s="110">
        <v>-2.7009751746632507</v>
      </c>
      <c r="P30" s="110">
        <v>-1.8126474392504806</v>
      </c>
      <c r="Q30" s="110">
        <v>-1.5658817348759957</v>
      </c>
      <c r="R30" s="110">
        <v>-0.86918745893144322</v>
      </c>
    </row>
    <row r="31" spans="2:34" ht="13.5" customHeight="1">
      <c r="B31" s="109" t="s">
        <v>124</v>
      </c>
      <c r="C31" s="109" t="s">
        <v>124</v>
      </c>
      <c r="D31" s="110">
        <v>-0.43886051798071896</v>
      </c>
      <c r="E31" s="110">
        <v>-1.8766283018731078</v>
      </c>
      <c r="F31" s="110">
        <v>-2.2981062711299471</v>
      </c>
      <c r="G31" s="110">
        <v>-1.2292021149767129</v>
      </c>
      <c r="H31" s="110">
        <v>-3.2701668360448801</v>
      </c>
      <c r="I31" s="110">
        <v>-2.027719280219582</v>
      </c>
      <c r="J31" s="110">
        <v>-3.856441970268055</v>
      </c>
      <c r="K31" s="110">
        <v>-0.65582091355571748</v>
      </c>
      <c r="L31" s="110">
        <v>-4.1603861954868728</v>
      </c>
      <c r="M31" s="110">
        <v>-4.1858365791315117</v>
      </c>
      <c r="N31" s="110">
        <v>-3.186883255599287</v>
      </c>
      <c r="O31" s="110">
        <v>-2.0441363295869266</v>
      </c>
      <c r="P31" s="110">
        <v>-1.4198169872558788</v>
      </c>
      <c r="Q31" s="110">
        <v>-1.419816987255905</v>
      </c>
      <c r="R31" s="110">
        <v>-1.4198169872559159</v>
      </c>
    </row>
    <row r="32" spans="2:34" ht="13.5" customHeight="1">
      <c r="B32" s="109" t="s">
        <v>100</v>
      </c>
      <c r="C32" s="109" t="s">
        <v>100</v>
      </c>
      <c r="D32" s="110">
        <v>-1.2724172927594659</v>
      </c>
      <c r="E32" s="110">
        <v>-1.1243769114839852</v>
      </c>
      <c r="F32" s="110">
        <v>-1.1176069333712946</v>
      </c>
      <c r="G32" s="110">
        <v>-1.1886495397841015</v>
      </c>
      <c r="H32" s="110">
        <v>-0.41998683751714577</v>
      </c>
      <c r="I32" s="110">
        <v>0.45533091880300908</v>
      </c>
      <c r="J32" s="110">
        <v>-4.5192797226001696E-2</v>
      </c>
      <c r="K32" s="110">
        <v>-0.65677001041254024</v>
      </c>
      <c r="L32" s="110">
        <v>-4.3193183303023543</v>
      </c>
      <c r="M32" s="110">
        <v>-3.3494901006421425</v>
      </c>
      <c r="N32" s="110">
        <v>-5.0786342487466101</v>
      </c>
      <c r="O32" s="110">
        <v>-3.9564218462745866</v>
      </c>
      <c r="P32" s="110">
        <v>-3.0914297258237551</v>
      </c>
      <c r="Q32" s="110">
        <v>-2.5987386396594467</v>
      </c>
      <c r="R32" s="110">
        <v>-2.540322666694915</v>
      </c>
    </row>
    <row r="33" spans="2:18" ht="13.5" customHeight="1">
      <c r="B33" s="109" t="s">
        <v>101</v>
      </c>
      <c r="C33" s="109" t="s">
        <v>101</v>
      </c>
      <c r="D33" s="110">
        <v>-2.6316666089784686</v>
      </c>
      <c r="E33" s="110">
        <v>-1.7176687399663766</v>
      </c>
      <c r="F33" s="110">
        <v>-8.8657154457002694</v>
      </c>
      <c r="G33" s="110">
        <v>-5.465550833523583</v>
      </c>
      <c r="H33" s="110">
        <v>-2.664989496397578</v>
      </c>
      <c r="I33" s="110">
        <v>0.96733799430361656</v>
      </c>
      <c r="J33" s="110">
        <v>-1.1601248152276293</v>
      </c>
      <c r="K33" s="110">
        <v>3.0900944119047025</v>
      </c>
      <c r="L33" s="110">
        <v>-1.9673799611661942</v>
      </c>
      <c r="M33" s="110">
        <v>-2.8657007526088227</v>
      </c>
      <c r="N33" s="110">
        <v>-3.0101329809982049</v>
      </c>
      <c r="O33" s="110">
        <v>-2.4639789430097094</v>
      </c>
      <c r="P33" s="110">
        <v>-1.5452644574858267</v>
      </c>
      <c r="Q33" s="110">
        <v>-0.33989960564635024</v>
      </c>
      <c r="R33" s="110">
        <v>2.9528810498230178</v>
      </c>
    </row>
    <row r="34" spans="2:18" ht="13.5" customHeight="1">
      <c r="B34" s="109" t="s">
        <v>125</v>
      </c>
      <c r="C34" s="109" t="s">
        <v>125</v>
      </c>
      <c r="D34" s="110">
        <v>-1.304130678074938</v>
      </c>
      <c r="E34" s="110">
        <v>-0.42288463450790781</v>
      </c>
      <c r="F34" s="110">
        <v>-6.633368165980974E-2</v>
      </c>
      <c r="G34" s="110">
        <v>-1.6151040018747824</v>
      </c>
      <c r="H34" s="110">
        <v>-2.6029036304603865</v>
      </c>
      <c r="I34" s="110">
        <v>-1.5238510637297256</v>
      </c>
      <c r="J34" s="110">
        <v>-1.6233451374341394</v>
      </c>
      <c r="K34" s="110">
        <v>-2.4344500702419252</v>
      </c>
      <c r="L34" s="110">
        <v>-4.0070638788807784</v>
      </c>
      <c r="M34" s="110">
        <v>-5.7196894147829758</v>
      </c>
      <c r="N34" s="110">
        <v>-4.3002733596034277</v>
      </c>
      <c r="O34" s="110">
        <v>-3.3326026503482327</v>
      </c>
      <c r="P34" s="110">
        <v>-3.0626026503481745</v>
      </c>
      <c r="Q34" s="110">
        <v>-2.642602650348143</v>
      </c>
      <c r="R34" s="110">
        <v>-2.0726026503482107</v>
      </c>
    </row>
    <row r="35" spans="2:18" ht="13.5" customHeight="1">
      <c r="B35" s="109" t="s">
        <v>126</v>
      </c>
      <c r="C35" s="109" t="s">
        <v>126</v>
      </c>
      <c r="D35" s="110">
        <v>-0.40321118005099438</v>
      </c>
      <c r="E35" s="110">
        <v>2.2411664869693553</v>
      </c>
      <c r="F35" s="110">
        <v>1.8489485876881664</v>
      </c>
      <c r="G35" s="110">
        <v>0.92200786308141092</v>
      </c>
      <c r="H35" s="110">
        <v>1.4629794773609199</v>
      </c>
      <c r="I35" s="110">
        <v>-2.4008046346626859</v>
      </c>
      <c r="J35" s="110">
        <v>-5.4006924795328839</v>
      </c>
      <c r="K35" s="110">
        <v>-4.4877893109337892</v>
      </c>
      <c r="L35" s="110">
        <v>-4.7000874559806913</v>
      </c>
      <c r="M35" s="110">
        <v>-3.8144311201621108</v>
      </c>
      <c r="N35" s="110">
        <v>-6.305009274184135</v>
      </c>
      <c r="O35" s="110">
        <v>-4.745288835442115</v>
      </c>
      <c r="P35" s="110">
        <v>-3.265146049630467</v>
      </c>
      <c r="Q35" s="110">
        <v>-2.083895234293919</v>
      </c>
      <c r="R35" s="110">
        <v>-1.7094939830936455</v>
      </c>
    </row>
    <row r="36" spans="2:18" ht="13.5" customHeight="1">
      <c r="B36" s="109" t="s">
        <v>127</v>
      </c>
      <c r="C36" s="109" t="s">
        <v>127</v>
      </c>
      <c r="D36" s="110">
        <v>0.49160142348659536</v>
      </c>
      <c r="E36" s="110">
        <v>-0.45873309017390695</v>
      </c>
      <c r="F36" s="110">
        <v>-0.89066448147878052</v>
      </c>
      <c r="G36" s="110">
        <v>-1.0703677911147067</v>
      </c>
      <c r="H36" s="110">
        <v>-1.1887092636917811</v>
      </c>
      <c r="I36" s="110">
        <v>-0.87175115532987701</v>
      </c>
      <c r="J36" s="110">
        <v>-1.928086326410779</v>
      </c>
      <c r="K36" s="110">
        <v>0.90490570279132421</v>
      </c>
      <c r="L36" s="110">
        <v>-1.0150106598318589</v>
      </c>
      <c r="M36" s="110">
        <v>-1.7804932253977384</v>
      </c>
      <c r="N36" s="110">
        <v>-0.95510404577057861</v>
      </c>
      <c r="O36" s="110">
        <v>-0.75497004152079839</v>
      </c>
      <c r="P36" s="110">
        <v>-1.6343370324210313</v>
      </c>
      <c r="Q36" s="110">
        <v>-1.8285488773541592</v>
      </c>
      <c r="R36" s="110">
        <v>-1.4614486811863474</v>
      </c>
    </row>
    <row r="37" spans="2:18" ht="13.5" customHeight="1">
      <c r="B37" s="109" t="s">
        <v>102</v>
      </c>
      <c r="C37" s="109" t="s">
        <v>102</v>
      </c>
      <c r="D37" s="110">
        <v>-0.60370299571748598</v>
      </c>
      <c r="E37" s="110">
        <v>-1.7043268808184404</v>
      </c>
      <c r="F37" s="110">
        <v>-5.8248194139323797</v>
      </c>
      <c r="G37" s="110">
        <v>-6.2830192906969273</v>
      </c>
      <c r="H37" s="110">
        <v>-3.7801132690986701</v>
      </c>
      <c r="I37" s="110">
        <v>-3.3918825652914326</v>
      </c>
      <c r="J37" s="110">
        <v>-2.0526419905699251</v>
      </c>
      <c r="K37" s="110">
        <v>-2.5716546355600367</v>
      </c>
      <c r="L37" s="110">
        <v>-4.2918169504712651</v>
      </c>
      <c r="M37" s="110">
        <v>-5.5011337606220136</v>
      </c>
      <c r="N37" s="110">
        <v>-4.0972772222521145</v>
      </c>
      <c r="O37" s="110">
        <v>-2.4259251448536681</v>
      </c>
      <c r="P37" s="110">
        <v>-1.7186671325909442</v>
      </c>
      <c r="Q37" s="110">
        <v>-1.7047047768895256</v>
      </c>
      <c r="R37" s="110">
        <v>-1.6680396506110442</v>
      </c>
    </row>
    <row r="38" spans="2:18" ht="13.5" customHeight="1">
      <c r="B38" s="109" t="s">
        <v>128</v>
      </c>
      <c r="C38" s="109" t="s">
        <v>128</v>
      </c>
      <c r="D38" s="110">
        <v>0.8437414141073758</v>
      </c>
      <c r="E38" s="110">
        <v>-1.6759840847048093</v>
      </c>
      <c r="F38" s="110">
        <v>-1.4574888346964339</v>
      </c>
      <c r="G38" s="110">
        <v>-2.6712269300308389</v>
      </c>
      <c r="H38" s="110">
        <v>-3.3643941887192121</v>
      </c>
      <c r="I38" s="110">
        <v>-4.0599096048182934</v>
      </c>
      <c r="J38" s="110">
        <v>-2.6214622465803545</v>
      </c>
      <c r="K38" s="110">
        <v>-3.0134162484780189</v>
      </c>
      <c r="L38" s="110">
        <v>-3.6667220898986717</v>
      </c>
      <c r="M38" s="110">
        <v>-4.522734458539782</v>
      </c>
      <c r="N38" s="110">
        <v>-4.179850164678685</v>
      </c>
      <c r="O38" s="110">
        <v>-3.4860575834763661</v>
      </c>
      <c r="P38" s="110">
        <v>-3.2159799537990779</v>
      </c>
      <c r="Q38" s="110">
        <v>-3.248726359361656</v>
      </c>
      <c r="R38" s="110">
        <v>-3.0455214287529544</v>
      </c>
    </row>
    <row r="39" spans="2:18" ht="13.5" customHeight="1">
      <c r="B39" s="109" t="s">
        <v>103</v>
      </c>
      <c r="C39" s="109" t="s">
        <v>103</v>
      </c>
      <c r="D39" s="110">
        <v>-0.17084265604571827</v>
      </c>
      <c r="E39" s="110">
        <v>-5.7777787622633214</v>
      </c>
      <c r="F39" s="110">
        <v>-4.6317538198545893</v>
      </c>
      <c r="G39" s="110">
        <v>-2.8192205805119657</v>
      </c>
      <c r="H39" s="110">
        <v>-2.8272011905305643</v>
      </c>
      <c r="I39" s="110">
        <v>-0.37202685620082809</v>
      </c>
      <c r="J39" s="110">
        <v>-0.24658499083985416</v>
      </c>
      <c r="K39" s="110">
        <v>-1.8860138305943881</v>
      </c>
      <c r="L39" s="110">
        <v>-6.3091257106838565</v>
      </c>
      <c r="M39" s="110">
        <v>-4.6855468093243546</v>
      </c>
      <c r="N39" s="110">
        <v>-3.7432667579330379</v>
      </c>
      <c r="O39" s="110">
        <v>-2.3055180138253832</v>
      </c>
      <c r="P39" s="110">
        <v>-1.7585620618897297</v>
      </c>
      <c r="Q39" s="110">
        <v>-1.2378541967565748</v>
      </c>
      <c r="R39" s="110">
        <v>-0.65613573018724713</v>
      </c>
    </row>
    <row r="40" spans="2:18" ht="13.5" customHeight="1">
      <c r="B40" s="109" t="s">
        <v>104</v>
      </c>
      <c r="C40" s="109" t="s">
        <v>104</v>
      </c>
      <c r="D40" s="110">
        <v>-1.9756078775289356</v>
      </c>
      <c r="E40" s="110">
        <v>-0.43166507755547356</v>
      </c>
      <c r="F40" s="110">
        <v>-3.1478264796713238</v>
      </c>
      <c r="G40" s="110">
        <v>-1.8453734373354045</v>
      </c>
      <c r="H40" s="110">
        <v>-1.3042028514479089</v>
      </c>
      <c r="I40" s="110">
        <v>-1.481298720394683</v>
      </c>
      <c r="J40" s="110">
        <v>-1.3962023065558875</v>
      </c>
      <c r="K40" s="110">
        <v>-3.7911449891954314</v>
      </c>
      <c r="L40" s="110">
        <v>-4.6534094325904292</v>
      </c>
      <c r="M40" s="110">
        <v>-1.9195451945096216</v>
      </c>
      <c r="N40" s="110">
        <v>-1.2663836875142869</v>
      </c>
      <c r="O40" s="110">
        <v>-0.55632488397628532</v>
      </c>
      <c r="P40" s="110">
        <v>-2.125209164516946E-2</v>
      </c>
      <c r="Q40" s="110">
        <v>0.36909927842507539</v>
      </c>
      <c r="R40" s="110">
        <v>-0.40018708179718432</v>
      </c>
    </row>
    <row r="41" spans="2:18" ht="13.5" customHeight="1">
      <c r="B41" s="109" t="s">
        <v>129</v>
      </c>
      <c r="C41" s="109" t="s">
        <v>129</v>
      </c>
      <c r="D41" s="110">
        <v>-2.99074634387018</v>
      </c>
      <c r="E41" s="110">
        <v>-3.1239555792343769</v>
      </c>
      <c r="F41" s="110">
        <v>-2.5561251416899715</v>
      </c>
      <c r="G41" s="110">
        <v>-2.1436970033448635</v>
      </c>
      <c r="H41" s="110">
        <v>-1.6090408982927664</v>
      </c>
      <c r="I41" s="110">
        <v>-1.0509116509126533</v>
      </c>
      <c r="J41" s="110">
        <v>-1.6689943238007214</v>
      </c>
      <c r="K41" s="110">
        <v>-1.9475015101937485</v>
      </c>
      <c r="L41" s="110">
        <v>-4.3244535420456049</v>
      </c>
      <c r="M41" s="110">
        <v>-3.2315826552932121</v>
      </c>
      <c r="N41" s="110">
        <v>-2.1085441034435752</v>
      </c>
      <c r="O41" s="110">
        <v>-0.97394453019264604</v>
      </c>
      <c r="P41" s="110">
        <v>-0.96163112116995819</v>
      </c>
      <c r="Q41" s="110">
        <v>-0.87522830810393137</v>
      </c>
      <c r="R41" s="110">
        <v>-0.83298092612927899</v>
      </c>
    </row>
    <row r="42" spans="2:18" ht="13.5" customHeight="1">
      <c r="B42" s="109" t="s">
        <v>105</v>
      </c>
      <c r="C42" s="109" t="s">
        <v>105</v>
      </c>
      <c r="D42" s="110">
        <v>-6.2483383971144093</v>
      </c>
      <c r="E42" s="110">
        <v>-5.2782783007182035</v>
      </c>
      <c r="F42" s="110">
        <v>-3.9181546976518695</v>
      </c>
      <c r="G42" s="110">
        <v>-3.1588649052904754</v>
      </c>
      <c r="H42" s="110">
        <v>-3.4979533524949336</v>
      </c>
      <c r="I42" s="110">
        <v>-5.726431494361325</v>
      </c>
      <c r="J42" s="110">
        <v>-7.6893878586296402</v>
      </c>
      <c r="K42" s="110">
        <v>-10.642934315358787</v>
      </c>
      <c r="L42" s="110">
        <v>-5.9042416252875034</v>
      </c>
      <c r="M42" s="110">
        <v>-2.7802619885582343</v>
      </c>
      <c r="N42" s="110">
        <v>-1.3522561559594886</v>
      </c>
      <c r="O42" s="110">
        <v>-0.86631482877422183</v>
      </c>
      <c r="P42" s="110">
        <v>-0.88366109505489432</v>
      </c>
      <c r="Q42" s="110">
        <v>-0.71191370177558277</v>
      </c>
      <c r="R42" s="110">
        <v>-0.7619971818733261</v>
      </c>
    </row>
    <row r="43" spans="2:18" ht="13.5" customHeight="1">
      <c r="B43" s="109" t="s">
        <v>130</v>
      </c>
      <c r="C43" s="109" t="s">
        <v>130</v>
      </c>
      <c r="D43" s="110">
        <v>1.1498901130693222</v>
      </c>
      <c r="E43" s="110">
        <v>7.8164063084058294E-2</v>
      </c>
      <c r="F43" s="110">
        <v>0.43676262164270857</v>
      </c>
      <c r="G43" s="110">
        <v>-1.4658993731612178</v>
      </c>
      <c r="H43" s="110">
        <v>-8.3414098750194174</v>
      </c>
      <c r="I43" s="110">
        <v>-5.5053424207257819</v>
      </c>
      <c r="J43" s="110">
        <v>-1.6643179746383112</v>
      </c>
      <c r="K43" s="110">
        <v>-1.2428223132007472</v>
      </c>
      <c r="L43" s="110">
        <v>-3.474908766339968</v>
      </c>
      <c r="M43" s="110">
        <v>-1.6834760080360944</v>
      </c>
      <c r="N43" s="110">
        <v>-1.6199425582559206</v>
      </c>
      <c r="O43" s="110">
        <v>-1.6445714130870794</v>
      </c>
      <c r="P43" s="110">
        <v>-1.6723191667092894</v>
      </c>
      <c r="Q43" s="110">
        <v>-1.7355283303028763</v>
      </c>
      <c r="R43" s="110">
        <v>-1.7541980628407177</v>
      </c>
    </row>
    <row r="44" spans="2:18" ht="13.5" customHeight="1">
      <c r="B44" s="109" t="s">
        <v>106</v>
      </c>
      <c r="C44" s="109" t="s">
        <v>106</v>
      </c>
      <c r="D44" s="110">
        <v>-3.0316906245391939</v>
      </c>
      <c r="E44" s="110">
        <v>-2.5644377897438231</v>
      </c>
      <c r="F44" s="110">
        <v>-1.5567101016453739</v>
      </c>
      <c r="G44" s="110">
        <v>-1.7126707488381787</v>
      </c>
      <c r="H44" s="110">
        <v>-0.60592340882998896</v>
      </c>
      <c r="I44" s="110">
        <v>0.40235256458293395</v>
      </c>
      <c r="J44" s="110">
        <v>-0.22680050850937533</v>
      </c>
      <c r="K44" s="110">
        <v>-3.7726705353589747E-2</v>
      </c>
      <c r="L44" s="110">
        <v>-0.15445539200310587</v>
      </c>
      <c r="M44" s="110">
        <v>-1.494567374714129</v>
      </c>
      <c r="N44" s="110">
        <v>-1.423421276706603</v>
      </c>
      <c r="O44" s="110">
        <v>-0.76632598506850913</v>
      </c>
      <c r="P44" s="110">
        <v>-0.68165006281297957</v>
      </c>
      <c r="Q44" s="110">
        <v>-0.49790926440958672</v>
      </c>
      <c r="R44" s="110">
        <v>-0.32160907256892768</v>
      </c>
    </row>
    <row r="45" spans="2:18" ht="13.5" customHeight="1">
      <c r="B45" s="109" t="s">
        <v>107</v>
      </c>
      <c r="C45" s="109" t="s">
        <v>107</v>
      </c>
      <c r="D45" s="110">
        <v>-1.3708728233830509</v>
      </c>
      <c r="E45" s="110">
        <v>-2.1254972775333121</v>
      </c>
      <c r="F45" s="110">
        <v>-1.5303686919981969</v>
      </c>
      <c r="G45" s="110">
        <v>-1.0930480254200852</v>
      </c>
      <c r="H45" s="110">
        <v>-0.5753472438242393</v>
      </c>
      <c r="I45" s="110">
        <v>-1.4953004076520864</v>
      </c>
      <c r="J45" s="110">
        <v>-1.2263513392956897</v>
      </c>
      <c r="K45" s="110">
        <v>-2.717509718617086</v>
      </c>
      <c r="L45" s="110">
        <v>-5.3494618775720131</v>
      </c>
      <c r="M45" s="110">
        <v>-3.0899046299535615</v>
      </c>
      <c r="N45" s="110">
        <v>-1.5645094744534354</v>
      </c>
      <c r="O45" s="110">
        <v>-0.63178774694496331</v>
      </c>
      <c r="P45" s="110">
        <v>-0.62837289767888604</v>
      </c>
      <c r="Q45" s="110">
        <v>-0.51485600591991243</v>
      </c>
      <c r="R45" s="110">
        <v>6.8377638022482562E-2</v>
      </c>
    </row>
    <row r="46" spans="2:18">
      <c r="B46" s="109" t="s">
        <v>108</v>
      </c>
      <c r="C46" s="109" t="s">
        <v>108</v>
      </c>
      <c r="D46" s="110">
        <v>5.7969496743080322</v>
      </c>
      <c r="E46" s="110">
        <v>2.0661736481960586</v>
      </c>
      <c r="F46" s="110">
        <v>1.8282179865810329</v>
      </c>
      <c r="G46" s="110">
        <v>-0.36784852251002104</v>
      </c>
      <c r="H46" s="110">
        <v>0.6206230875037887</v>
      </c>
      <c r="I46" s="110">
        <v>0.96049869930007137</v>
      </c>
      <c r="J46" s="110">
        <v>1.2581952361788507</v>
      </c>
      <c r="K46" s="110">
        <v>-0.251868116930616</v>
      </c>
      <c r="L46" s="110">
        <v>-3.1898736594594252</v>
      </c>
      <c r="M46" s="110">
        <v>-3.4561302167623422</v>
      </c>
      <c r="N46" s="110">
        <v>-3.5327174097330127</v>
      </c>
      <c r="O46" s="110">
        <v>-2.8292681085765254</v>
      </c>
      <c r="P46" s="110">
        <v>-2.1652484887248225</v>
      </c>
      <c r="Q46" s="110">
        <v>-1.6702474334079023</v>
      </c>
      <c r="R46" s="110">
        <v>-1.1070137487466307</v>
      </c>
    </row>
    <row r="47" spans="2:18">
      <c r="B47" s="109" t="s">
        <v>131</v>
      </c>
      <c r="C47" s="109" t="s">
        <v>131</v>
      </c>
      <c r="D47" s="110">
        <v>-4.483218795066267</v>
      </c>
      <c r="E47" s="110">
        <v>-4.7550815952485745</v>
      </c>
      <c r="F47" s="110">
        <v>-3.6649050830284891</v>
      </c>
      <c r="G47" s="110">
        <v>-3.4032413071477774</v>
      </c>
      <c r="H47" s="110">
        <v>-1.6251016720922069</v>
      </c>
      <c r="I47" s="110">
        <v>-0.4112661667854311</v>
      </c>
      <c r="J47" s="110">
        <v>0.50188529894024114</v>
      </c>
      <c r="K47" s="110">
        <v>-1.8929908968268196</v>
      </c>
      <c r="L47" s="110">
        <v>-2.562060780090885</v>
      </c>
      <c r="M47" s="110">
        <v>-3.410939858448176</v>
      </c>
      <c r="N47" s="110">
        <v>-3.6074847562338377</v>
      </c>
      <c r="O47" s="110">
        <v>-3.3373970546243461</v>
      </c>
      <c r="P47" s="110">
        <v>-3.0268616701328166</v>
      </c>
      <c r="Q47" s="110">
        <v>-2.6268273074923321</v>
      </c>
      <c r="R47" s="110">
        <v>-2.2514827961277502</v>
      </c>
    </row>
    <row r="48" spans="2:18">
      <c r="B48" s="109" t="s">
        <v>110</v>
      </c>
      <c r="C48" s="109" t="s">
        <v>110</v>
      </c>
      <c r="D48" s="110">
        <v>-0.87287374835192666</v>
      </c>
      <c r="E48" s="110">
        <v>-1.4546284392772577</v>
      </c>
      <c r="F48" s="110">
        <v>1.5057284651007541</v>
      </c>
      <c r="G48" s="110">
        <v>-2.5701184301368225</v>
      </c>
      <c r="H48" s="110">
        <v>-3.1579181891210091</v>
      </c>
      <c r="I48" s="110">
        <v>-4.6712659904057503</v>
      </c>
      <c r="J48" s="110">
        <v>-7.7745998833474674</v>
      </c>
      <c r="K48" s="110">
        <v>-5.3386169945278592</v>
      </c>
      <c r="L48" s="110">
        <v>-3.2074605352831789</v>
      </c>
      <c r="M48" s="110">
        <v>-3.6416771314858183</v>
      </c>
      <c r="N48" s="110">
        <v>-3.9505428593769611</v>
      </c>
      <c r="O48" s="110">
        <v>-4.5510340300413787</v>
      </c>
      <c r="P48" s="110">
        <v>-5.7507954301084849</v>
      </c>
      <c r="Q48" s="110">
        <v>-4.3930673423098243</v>
      </c>
      <c r="R48" s="110">
        <v>-3.2439929909856078</v>
      </c>
    </row>
    <row r="49" spans="2:18">
      <c r="B49" s="109" t="s">
        <v>132</v>
      </c>
      <c r="C49" s="109" t="s">
        <v>132</v>
      </c>
      <c r="D49" s="110">
        <v>-1.5088678432104654</v>
      </c>
      <c r="E49" s="110">
        <v>-4.733374251939594</v>
      </c>
      <c r="F49" s="110">
        <v>-3.5773534892360956</v>
      </c>
      <c r="G49" s="110">
        <v>-6.68984410758629</v>
      </c>
      <c r="H49" s="110">
        <v>-2.2441482370868702</v>
      </c>
      <c r="I49" s="110">
        <v>-3.5085150232806535</v>
      </c>
      <c r="J49" s="110">
        <v>-3.5470393868046601</v>
      </c>
      <c r="K49" s="110">
        <v>-2.4969024044957986</v>
      </c>
      <c r="L49" s="110">
        <v>-7.3387993749154781</v>
      </c>
      <c r="M49" s="110">
        <v>-3.8516362269497959</v>
      </c>
      <c r="N49" s="110">
        <v>-2.2153507891505173</v>
      </c>
      <c r="O49" s="110">
        <v>-5.4593078181483644E-2</v>
      </c>
      <c r="P49" s="110">
        <v>2.0185182052338968</v>
      </c>
      <c r="Q49" s="110">
        <v>4.1098588652677268</v>
      </c>
      <c r="R49" s="110">
        <v>5.7661098459870912</v>
      </c>
    </row>
    <row r="50" spans="2:18">
      <c r="B50" s="163" t="s">
        <v>133</v>
      </c>
      <c r="C50" s="163" t="s">
        <v>133</v>
      </c>
      <c r="D50" s="164">
        <v>0.25680602506573147</v>
      </c>
      <c r="E50" s="164">
        <v>-0.71474560490999484</v>
      </c>
      <c r="F50" s="164">
        <v>-0.41157310323471891</v>
      </c>
      <c r="G50" s="164">
        <v>-0.9174969536642652</v>
      </c>
      <c r="H50" s="164">
        <v>-6.0035653092121262</v>
      </c>
      <c r="I50" s="164">
        <v>-9.3753545181044426</v>
      </c>
      <c r="J50" s="164">
        <v>-6.9641161494687669</v>
      </c>
      <c r="K50" s="164">
        <v>-0.72387659786904424</v>
      </c>
      <c r="L50" s="164">
        <v>1.8759148335512794</v>
      </c>
      <c r="M50" s="164">
        <v>0.61062072370247134</v>
      </c>
      <c r="N50" s="164">
        <v>6.124290538676639E-3</v>
      </c>
      <c r="O50" s="164">
        <v>-0.46388822281784148</v>
      </c>
      <c r="P50" s="164">
        <v>-0.64396681052568183</v>
      </c>
      <c r="Q50" s="164">
        <v>-0.64401107096883825</v>
      </c>
      <c r="R50" s="164">
        <v>-0.64407612599857367</v>
      </c>
    </row>
    <row r="51" spans="2:18" ht="6" customHeight="1">
      <c r="B51" s="121"/>
      <c r="C51" s="109"/>
      <c r="D51" s="110"/>
      <c r="E51" s="110"/>
      <c r="F51" s="110"/>
      <c r="G51" s="110"/>
      <c r="H51" s="110"/>
      <c r="I51" s="110"/>
      <c r="J51" s="110"/>
      <c r="K51" s="110"/>
      <c r="L51" s="110"/>
      <c r="M51" s="110"/>
      <c r="N51" s="110"/>
      <c r="O51" s="110"/>
      <c r="P51" s="110"/>
      <c r="Q51" s="110"/>
      <c r="R51" s="110"/>
    </row>
    <row r="52" spans="2:18" ht="10.5" customHeight="1">
      <c r="B52" s="443" t="s">
        <v>437</v>
      </c>
      <c r="C52" s="443"/>
      <c r="D52" s="443"/>
      <c r="E52" s="443"/>
      <c r="F52" s="443"/>
      <c r="G52" s="443"/>
      <c r="H52" s="443"/>
      <c r="I52" s="443"/>
      <c r="J52" s="443"/>
      <c r="K52" s="443"/>
      <c r="L52" s="443"/>
      <c r="M52" s="443"/>
      <c r="N52" s="443"/>
      <c r="O52" s="443"/>
      <c r="P52" s="443"/>
      <c r="Q52" s="116"/>
      <c r="R52" s="116"/>
    </row>
    <row r="53" spans="2:18" ht="15" customHeight="1">
      <c r="B53" s="443" t="s">
        <v>1270</v>
      </c>
      <c r="C53" s="443"/>
      <c r="D53" s="443"/>
      <c r="E53" s="443"/>
      <c r="F53" s="443"/>
      <c r="G53" s="443"/>
      <c r="H53" s="443"/>
      <c r="I53" s="443"/>
      <c r="J53" s="443"/>
      <c r="K53" s="443"/>
      <c r="L53" s="443"/>
      <c r="M53" s="443"/>
      <c r="N53" s="443"/>
      <c r="O53" s="443"/>
      <c r="P53" s="443"/>
      <c r="Q53" s="443"/>
      <c r="R53" s="143"/>
    </row>
    <row r="54" spans="2:18" ht="26.25" customHeight="1">
      <c r="B54" s="457"/>
      <c r="C54" s="457"/>
      <c r="D54" s="457"/>
      <c r="E54" s="457"/>
      <c r="F54" s="457"/>
      <c r="G54" s="457"/>
      <c r="H54" s="457"/>
      <c r="I54" s="457"/>
      <c r="J54" s="457"/>
      <c r="K54" s="457"/>
      <c r="L54" s="457"/>
      <c r="M54" s="457"/>
      <c r="N54" s="457"/>
      <c r="O54" s="457"/>
      <c r="P54" s="457"/>
      <c r="Q54" s="457"/>
      <c r="R54" s="143"/>
    </row>
    <row r="55" spans="2:18" ht="23.25" customHeight="1">
      <c r="B55" s="457"/>
      <c r="C55" s="443"/>
      <c r="D55" s="443"/>
      <c r="E55" s="443"/>
      <c r="F55" s="443"/>
      <c r="G55" s="443"/>
      <c r="H55" s="443"/>
      <c r="I55" s="443"/>
      <c r="J55" s="443"/>
      <c r="K55" s="443"/>
      <c r="L55" s="443"/>
      <c r="M55" s="443"/>
      <c r="N55" s="443"/>
      <c r="O55" s="443"/>
      <c r="P55" s="443"/>
      <c r="Q55" s="116"/>
      <c r="R55" s="116"/>
    </row>
    <row r="56" spans="2:18">
      <c r="B56" s="109"/>
      <c r="C56" s="109"/>
      <c r="D56" s="117"/>
      <c r="E56" s="117"/>
      <c r="F56" s="117"/>
      <c r="G56" s="117"/>
      <c r="H56" s="117"/>
      <c r="I56" s="117"/>
      <c r="J56" s="117"/>
      <c r="K56" s="117"/>
      <c r="L56" s="117"/>
      <c r="M56" s="117"/>
      <c r="N56" s="117"/>
      <c r="O56" s="117"/>
      <c r="P56" s="117"/>
      <c r="Q56" s="117"/>
      <c r="R56" s="117"/>
    </row>
    <row r="57" spans="2:18">
      <c r="B57" s="109"/>
      <c r="C57" s="109"/>
      <c r="D57" s="117"/>
      <c r="E57" s="117"/>
      <c r="F57" s="117"/>
      <c r="G57" s="117"/>
      <c r="H57" s="117"/>
      <c r="I57" s="117"/>
      <c r="J57" s="117"/>
      <c r="K57" s="117"/>
      <c r="L57" s="117"/>
      <c r="M57" s="117"/>
      <c r="N57" s="117"/>
      <c r="O57" s="117"/>
      <c r="P57" s="117"/>
      <c r="Q57" s="117"/>
      <c r="R57" s="117"/>
    </row>
    <row r="58" spans="2:18">
      <c r="B58" s="109"/>
      <c r="C58" s="109"/>
      <c r="D58" s="117"/>
      <c r="E58" s="117"/>
      <c r="F58" s="117"/>
      <c r="G58" s="117"/>
      <c r="H58" s="117"/>
      <c r="I58" s="117"/>
      <c r="J58" s="117"/>
      <c r="K58" s="117"/>
      <c r="L58" s="117"/>
      <c r="M58" s="117"/>
      <c r="N58" s="117"/>
      <c r="O58" s="117"/>
      <c r="P58" s="117"/>
      <c r="Q58" s="117"/>
      <c r="R58" s="117"/>
    </row>
    <row r="59" spans="2:18">
      <c r="B59" s="109"/>
      <c r="C59" s="109"/>
      <c r="D59" s="117"/>
      <c r="E59" s="117"/>
      <c r="F59" s="117"/>
      <c r="G59" s="117"/>
      <c r="H59" s="117"/>
      <c r="I59" s="117"/>
      <c r="J59" s="117"/>
      <c r="K59" s="117"/>
      <c r="L59" s="117"/>
      <c r="M59" s="117"/>
      <c r="N59" s="117"/>
      <c r="O59" s="117"/>
      <c r="P59" s="117"/>
      <c r="Q59" s="117"/>
      <c r="R59" s="117"/>
    </row>
    <row r="60" spans="2:18">
      <c r="B60" s="109"/>
      <c r="C60" s="109"/>
      <c r="D60" s="117"/>
      <c r="E60" s="117"/>
      <c r="F60" s="117"/>
      <c r="G60" s="117"/>
      <c r="H60" s="117"/>
      <c r="I60" s="117"/>
      <c r="J60" s="117"/>
      <c r="K60" s="117"/>
      <c r="L60" s="117"/>
      <c r="M60" s="117"/>
      <c r="N60" s="117"/>
      <c r="O60" s="117"/>
      <c r="P60" s="117"/>
      <c r="Q60" s="117"/>
      <c r="R60" s="117"/>
    </row>
    <row r="61" spans="2:18">
      <c r="B61" s="109"/>
      <c r="C61" s="109"/>
      <c r="D61" s="117"/>
      <c r="E61" s="117"/>
      <c r="F61" s="117"/>
      <c r="G61" s="117"/>
      <c r="H61" s="117"/>
      <c r="I61" s="117"/>
      <c r="J61" s="117"/>
      <c r="K61" s="117"/>
      <c r="L61" s="117"/>
      <c r="M61" s="117"/>
      <c r="N61" s="117"/>
      <c r="O61" s="117"/>
      <c r="P61" s="117"/>
      <c r="Q61" s="117"/>
      <c r="R61" s="117"/>
    </row>
    <row r="62" spans="2:18">
      <c r="B62" s="109"/>
      <c r="C62" s="109"/>
      <c r="D62" s="117"/>
      <c r="E62" s="117"/>
      <c r="F62" s="117"/>
      <c r="G62" s="117"/>
      <c r="H62" s="117"/>
      <c r="I62" s="117"/>
      <c r="J62" s="117"/>
      <c r="K62" s="117"/>
      <c r="L62" s="117"/>
      <c r="M62" s="117"/>
      <c r="N62" s="117"/>
      <c r="O62" s="117"/>
      <c r="P62" s="117"/>
      <c r="Q62" s="117"/>
      <c r="R62" s="117"/>
    </row>
    <row r="63" spans="2:18">
      <c r="B63" s="109"/>
      <c r="C63" s="109"/>
      <c r="D63" s="117"/>
      <c r="E63" s="117"/>
      <c r="F63" s="117"/>
      <c r="G63" s="117"/>
      <c r="H63" s="117"/>
      <c r="I63" s="117"/>
      <c r="J63" s="117"/>
      <c r="K63" s="117"/>
      <c r="L63" s="117"/>
      <c r="M63" s="117"/>
      <c r="N63" s="117"/>
      <c r="O63" s="117"/>
      <c r="P63" s="117"/>
      <c r="Q63" s="117"/>
      <c r="R63" s="117"/>
    </row>
    <row r="64" spans="2:18">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row r="77" spans="2:18">
      <c r="B77" s="109"/>
      <c r="C77" s="109"/>
      <c r="D77" s="117"/>
      <c r="E77" s="117"/>
      <c r="F77" s="117"/>
      <c r="G77" s="117"/>
      <c r="H77" s="117"/>
      <c r="I77" s="117"/>
      <c r="J77" s="117"/>
      <c r="K77" s="117"/>
      <c r="L77" s="117"/>
      <c r="M77" s="117"/>
      <c r="N77" s="117"/>
      <c r="O77" s="117"/>
      <c r="P77" s="117"/>
      <c r="Q77" s="117"/>
      <c r="R77" s="117"/>
    </row>
  </sheetData>
  <mergeCells count="6">
    <mergeCell ref="B55:P55"/>
    <mergeCell ref="B2:R2"/>
    <mergeCell ref="B3:R3"/>
    <mergeCell ref="B52:P52"/>
    <mergeCell ref="B53:Q53"/>
    <mergeCell ref="B54:Q54"/>
  </mergeCells>
  <conditionalFormatting sqref="B12:R20 B22:R50 B21:M21">
    <cfRule type="expression" dxfId="22" priority="3">
      <formula>MOD(ROW(),2)=0</formula>
    </cfRule>
  </conditionalFormatting>
  <conditionalFormatting sqref="D11:R11">
    <cfRule type="expression" dxfId="21" priority="2">
      <formula>MOD(ROW(),2)=0</formula>
    </cfRule>
  </conditionalFormatting>
  <conditionalFormatting sqref="N21:R21">
    <cfRule type="expression" dxfId="20" priority="1">
      <formula>MOD(ROW(),2)=0</formula>
    </cfRule>
  </conditionalFormatting>
  <pageMargins left="0.7" right="0.7" top="0.75" bottom="0.75" header="0.3" footer="0.3"/>
  <pageSetup scale="1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1F39F-D392-41F2-8212-682E6ECE901C}">
  <sheetPr>
    <tabColor theme="3" tint="0.39997558519241921"/>
    <pageSetUpPr fitToPage="1"/>
  </sheetPr>
  <dimension ref="A2:AI77"/>
  <sheetViews>
    <sheetView zoomScale="85" zoomScaleNormal="85" workbookViewId="0">
      <pane xSplit="3" ySplit="4" topLeftCell="D52"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4.5" outlineLevelCol="1"/>
  <cols>
    <col min="1" max="1" width="6.7265625" style="82" customWidth="1"/>
    <col min="2" max="2" width="28" style="101" customWidth="1"/>
    <col min="3" max="3" width="20.54296875" style="101" hidden="1" customWidth="1" outlineLevel="1"/>
    <col min="4" max="4" width="8.1796875" style="102" customWidth="1" collapsed="1"/>
    <col min="5" max="18" width="8.1796875" style="102" customWidth="1"/>
    <col min="19" max="35" width="9.1796875" style="82"/>
    <col min="36" max="16384" width="9.1796875" style="101"/>
  </cols>
  <sheetData>
    <row r="2" spans="2:18">
      <c r="B2" s="453" t="str">
        <f>"Table A19. Low-Income Developing Countries: General Government Revenue, "&amp;D4&amp;"–"&amp;RIGHT(R4,2)</f>
        <v>Table A19. Low-Income Developing Countries: General Government Revenue, 2012–26</v>
      </c>
      <c r="C2" s="453"/>
      <c r="D2" s="453"/>
      <c r="E2" s="453"/>
      <c r="F2" s="453"/>
      <c r="G2" s="453"/>
      <c r="H2" s="453"/>
      <c r="I2" s="453"/>
      <c r="J2" s="453"/>
      <c r="K2" s="453"/>
      <c r="L2" s="453"/>
      <c r="M2" s="453"/>
      <c r="N2" s="453"/>
      <c r="O2" s="453"/>
      <c r="P2" s="453"/>
      <c r="Q2" s="453"/>
      <c r="R2" s="453"/>
    </row>
    <row r="3" spans="2:18">
      <c r="B3" s="455" t="s">
        <v>152</v>
      </c>
      <c r="C3" s="456"/>
      <c r="D3" s="456"/>
      <c r="E3" s="456"/>
      <c r="F3" s="456"/>
      <c r="G3" s="456"/>
      <c r="H3" s="456"/>
      <c r="I3" s="456"/>
      <c r="J3" s="456"/>
      <c r="K3" s="456"/>
      <c r="L3" s="456"/>
      <c r="M3" s="456"/>
      <c r="N3" s="456"/>
      <c r="O3" s="456"/>
      <c r="P3" s="456"/>
      <c r="Q3" s="456"/>
      <c r="R3" s="456"/>
    </row>
    <row r="4" spans="2:18"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18" ht="14.15" customHeight="1">
      <c r="B5" s="111" t="s">
        <v>81</v>
      </c>
      <c r="C5" s="136" t="s">
        <v>151</v>
      </c>
      <c r="D5" s="113">
        <v>17.17007737263868</v>
      </c>
      <c r="E5" s="113">
        <v>16.195412190941088</v>
      </c>
      <c r="F5" s="113">
        <v>15.966225689496513</v>
      </c>
      <c r="G5" s="113">
        <v>14.53464765077854</v>
      </c>
      <c r="H5" s="113">
        <v>14.086164106559941</v>
      </c>
      <c r="I5" s="113">
        <v>14.607211052298837</v>
      </c>
      <c r="J5" s="113">
        <v>15.123227750905254</v>
      </c>
      <c r="K5" s="113">
        <v>14.911142776878263</v>
      </c>
      <c r="L5" s="113">
        <v>14.077400370961954</v>
      </c>
      <c r="M5" s="113" t="s">
        <v>54</v>
      </c>
      <c r="N5" s="113" t="s">
        <v>41</v>
      </c>
      <c r="O5" s="113" t="s">
        <v>41</v>
      </c>
      <c r="P5" s="113" t="s">
        <v>41</v>
      </c>
      <c r="Q5" s="113" t="s">
        <v>41</v>
      </c>
      <c r="R5" s="113" t="s">
        <v>41</v>
      </c>
    </row>
    <row r="6" spans="2:18" ht="14.15" customHeight="1">
      <c r="B6" s="114" t="s">
        <v>55</v>
      </c>
      <c r="C6" s="136" t="s">
        <v>444</v>
      </c>
      <c r="D6" s="113">
        <v>16.901082562522191</v>
      </c>
      <c r="E6" s="113">
        <v>13.565719299813592</v>
      </c>
      <c r="F6" s="113">
        <v>12.824552123585079</v>
      </c>
      <c r="G6" s="113">
        <v>8.15046918925729</v>
      </c>
      <c r="H6" s="113">
        <v>6.094813112698299</v>
      </c>
      <c r="I6" s="113">
        <v>7.1598074023294132</v>
      </c>
      <c r="J6" s="113">
        <v>9.2110639823369045</v>
      </c>
      <c r="K6" s="113">
        <v>8.5830921072712663</v>
      </c>
      <c r="L6" s="113">
        <v>7.1846066519373064</v>
      </c>
      <c r="M6" s="113">
        <v>7.9314510128623628</v>
      </c>
      <c r="N6" s="113">
        <v>7.6616274273125233</v>
      </c>
      <c r="O6" s="113">
        <v>7.2541072117836061</v>
      </c>
      <c r="P6" s="113">
        <v>7.2745942989716648</v>
      </c>
      <c r="Q6" s="113">
        <v>7.1932341069179815</v>
      </c>
      <c r="R6" s="113">
        <v>7.115459605346107</v>
      </c>
    </row>
    <row r="7" spans="2:18" ht="14.15" customHeight="1">
      <c r="B7" s="114" t="s">
        <v>44</v>
      </c>
      <c r="C7" s="136" t="s">
        <v>445</v>
      </c>
      <c r="D7" s="113">
        <v>16.159854771924895</v>
      </c>
      <c r="E7" s="113">
        <v>16.96839072823273</v>
      </c>
      <c r="F7" s="113">
        <v>16.746191602704922</v>
      </c>
      <c r="G7" s="113">
        <v>16.477709831800212</v>
      </c>
      <c r="H7" s="113">
        <v>16.044658568988325</v>
      </c>
      <c r="I7" s="113">
        <v>16.108318638052971</v>
      </c>
      <c r="J7" s="113">
        <v>16.077040167245396</v>
      </c>
      <c r="K7" s="113">
        <v>16.02968437438572</v>
      </c>
      <c r="L7" s="113">
        <v>15.221396316388395</v>
      </c>
      <c r="M7" s="113">
        <v>13.988721093295217</v>
      </c>
      <c r="N7" s="113">
        <v>14.190400300961423</v>
      </c>
      <c r="O7" s="113">
        <v>14.387411708088585</v>
      </c>
      <c r="P7" s="113">
        <v>14.551927081099405</v>
      </c>
      <c r="Q7" s="113">
        <v>14.76218104715711</v>
      </c>
      <c r="R7" s="113">
        <v>14.912921463053317</v>
      </c>
    </row>
    <row r="8" spans="2:18" ht="14.15" customHeight="1">
      <c r="B8" s="114" t="s">
        <v>50</v>
      </c>
      <c r="C8" s="136" t="s">
        <v>446</v>
      </c>
      <c r="D8" s="113">
        <v>20.201833048547847</v>
      </c>
      <c r="E8" s="113">
        <v>19.738263399086978</v>
      </c>
      <c r="F8" s="113">
        <v>19.936044652854221</v>
      </c>
      <c r="G8" s="113">
        <v>20.594421200906115</v>
      </c>
      <c r="H8" s="113">
        <v>21.762314577667791</v>
      </c>
      <c r="I8" s="113">
        <v>21.408838056408072</v>
      </c>
      <c r="J8" s="113">
        <v>20.944089702072144</v>
      </c>
      <c r="K8" s="113">
        <v>21.213436323368761</v>
      </c>
      <c r="L8" s="113">
        <v>19.697316520366563</v>
      </c>
      <c r="M8" s="113">
        <v>19.481134805845507</v>
      </c>
      <c r="N8" s="113">
        <v>20.303656262480541</v>
      </c>
      <c r="O8" s="113">
        <v>20.860115059851687</v>
      </c>
      <c r="P8" s="113">
        <v>21.028086631945769</v>
      </c>
      <c r="Q8" s="113">
        <v>21.217021891349383</v>
      </c>
      <c r="R8" s="113">
        <v>21.292397228759651</v>
      </c>
    </row>
    <row r="9" spans="2:18" ht="14.15" customHeight="1">
      <c r="B9" s="114" t="s">
        <v>29</v>
      </c>
      <c r="C9" s="136" t="s">
        <v>447</v>
      </c>
      <c r="D9" s="113">
        <v>16.079815930406671</v>
      </c>
      <c r="E9" s="113">
        <v>14.545254682614219</v>
      </c>
      <c r="F9" s="113">
        <v>14.332447584397524</v>
      </c>
      <c r="G9" s="113">
        <v>12.396934820437405</v>
      </c>
      <c r="H9" s="113">
        <v>11.756773578100868</v>
      </c>
      <c r="I9" s="113">
        <v>12.747183532446112</v>
      </c>
      <c r="J9" s="113">
        <v>13.403022459177167</v>
      </c>
      <c r="K9" s="113">
        <v>13.044229455448585</v>
      </c>
      <c r="L9" s="113">
        <v>12.231798266731683</v>
      </c>
      <c r="M9" s="113">
        <v>12.660975256588257</v>
      </c>
      <c r="N9" s="113">
        <v>12.657894614407175</v>
      </c>
      <c r="O9" s="113">
        <v>12.616345743587985</v>
      </c>
      <c r="P9" s="113">
        <v>12.773923675193993</v>
      </c>
      <c r="Q9" s="113">
        <v>12.824364767297155</v>
      </c>
      <c r="R9" s="113">
        <v>12.793697340412743</v>
      </c>
    </row>
    <row r="10" spans="2:18" ht="14.15" customHeight="1">
      <c r="B10" s="114" t="s">
        <v>43</v>
      </c>
      <c r="C10" s="136" t="s">
        <v>448</v>
      </c>
      <c r="D10" s="113">
        <v>24.195281064217848</v>
      </c>
      <c r="E10" s="113">
        <v>21.944909304710755</v>
      </c>
      <c r="F10" s="113">
        <v>21.460525529373154</v>
      </c>
      <c r="G10" s="113">
        <v>18.192402543079606</v>
      </c>
      <c r="H10" s="113">
        <v>17.35975132427286</v>
      </c>
      <c r="I10" s="113">
        <v>17.40706135826575</v>
      </c>
      <c r="J10" s="113">
        <v>20.756975419265103</v>
      </c>
      <c r="K10" s="113">
        <v>20.547465448897711</v>
      </c>
      <c r="L10" s="113">
        <v>19.425473626162926</v>
      </c>
      <c r="M10" s="113">
        <v>19.764560693111793</v>
      </c>
      <c r="N10" s="113">
        <v>20.511668904520949</v>
      </c>
      <c r="O10" s="113">
        <v>20.976003484394589</v>
      </c>
      <c r="P10" s="113">
        <v>21.273392413219121</v>
      </c>
      <c r="Q10" s="113">
        <v>21.488458459197954</v>
      </c>
      <c r="R10" s="113">
        <v>21.804975004377383</v>
      </c>
    </row>
    <row r="11" spans="2:18" ht="16.5" customHeight="1">
      <c r="B11" s="101" t="s">
        <v>361</v>
      </c>
      <c r="C11" s="101" t="s">
        <v>361</v>
      </c>
      <c r="D11" s="110">
        <v>25.210261661789257</v>
      </c>
      <c r="E11" s="110">
        <v>24.346029897907904</v>
      </c>
      <c r="F11" s="110">
        <v>23.683652476462207</v>
      </c>
      <c r="G11" s="110">
        <v>24.569041479679179</v>
      </c>
      <c r="H11" s="110">
        <v>28.156233101463673</v>
      </c>
      <c r="I11" s="110">
        <v>27.058724563914417</v>
      </c>
      <c r="J11" s="110">
        <v>30.569830554713668</v>
      </c>
      <c r="K11" s="110">
        <v>26.940938515087389</v>
      </c>
      <c r="L11" s="110">
        <v>25.694221512102576</v>
      </c>
      <c r="M11" s="110" t="s">
        <v>41</v>
      </c>
      <c r="N11" s="110" t="s">
        <v>41</v>
      </c>
      <c r="O11" s="110" t="s">
        <v>41</v>
      </c>
      <c r="P11" s="110" t="s">
        <v>41</v>
      </c>
      <c r="Q11" s="110" t="s">
        <v>41</v>
      </c>
      <c r="R11" s="110" t="s">
        <v>41</v>
      </c>
    </row>
    <row r="12" spans="2:18" ht="13.5" customHeight="1">
      <c r="B12" s="109" t="s">
        <v>86</v>
      </c>
      <c r="C12" s="109" t="s">
        <v>86</v>
      </c>
      <c r="D12" s="110">
        <v>11.247398607283522</v>
      </c>
      <c r="E12" s="110">
        <v>11.228909408042149</v>
      </c>
      <c r="F12" s="110">
        <v>10.920353919074442</v>
      </c>
      <c r="G12" s="110">
        <v>9.7943517960324904</v>
      </c>
      <c r="H12" s="110">
        <v>10.08538640402012</v>
      </c>
      <c r="I12" s="110">
        <v>10.219983101660207</v>
      </c>
      <c r="J12" s="110">
        <v>9.6611346641006968</v>
      </c>
      <c r="K12" s="110">
        <v>9.9727667902728196</v>
      </c>
      <c r="L12" s="110">
        <v>9.7990298658169408</v>
      </c>
      <c r="M12" s="110">
        <v>10.132944026805108</v>
      </c>
      <c r="N12" s="110">
        <v>10.22620928970173</v>
      </c>
      <c r="O12" s="110">
        <v>10.258477911747216</v>
      </c>
      <c r="P12" s="110">
        <v>10.290350315285245</v>
      </c>
      <c r="Q12" s="110">
        <v>10.445394495898991</v>
      </c>
      <c r="R12" s="110">
        <v>10.496124774490951</v>
      </c>
    </row>
    <row r="13" spans="2:18" ht="13.5" customHeight="1">
      <c r="B13" s="109" t="s">
        <v>87</v>
      </c>
      <c r="C13" s="109" t="s">
        <v>87</v>
      </c>
      <c r="D13" s="110">
        <v>14.020367494355792</v>
      </c>
      <c r="E13" s="110">
        <v>13.528994313061501</v>
      </c>
      <c r="F13" s="110">
        <v>12.574012129004011</v>
      </c>
      <c r="G13" s="110">
        <v>12.59972708781202</v>
      </c>
      <c r="H13" s="110">
        <v>11.1391557572842</v>
      </c>
      <c r="I13" s="110">
        <v>13.581227049220136</v>
      </c>
      <c r="J13" s="110">
        <v>13.591071810327634</v>
      </c>
      <c r="K13" s="110">
        <v>14.06153341419753</v>
      </c>
      <c r="L13" s="110">
        <v>14.367001133401761</v>
      </c>
      <c r="M13" s="110">
        <v>13.691705749929135</v>
      </c>
      <c r="N13" s="110">
        <v>14.080828296801645</v>
      </c>
      <c r="O13" s="110">
        <v>14.734829436797858</v>
      </c>
      <c r="P13" s="110">
        <v>14.93482943679787</v>
      </c>
      <c r="Q13" s="110">
        <v>14.899918125416789</v>
      </c>
      <c r="R13" s="110">
        <v>15.099918125416758</v>
      </c>
    </row>
    <row r="14" spans="2:18" ht="13.5" customHeight="1">
      <c r="B14" s="109" t="s">
        <v>88</v>
      </c>
      <c r="C14" s="109" t="s">
        <v>88</v>
      </c>
      <c r="D14" s="110">
        <v>19.904706119255994</v>
      </c>
      <c r="E14" s="110">
        <v>21.712595207373987</v>
      </c>
      <c r="F14" s="110">
        <v>19.190307716134289</v>
      </c>
      <c r="G14" s="110">
        <v>18.269025375795302</v>
      </c>
      <c r="H14" s="110">
        <v>18.549341070114579</v>
      </c>
      <c r="I14" s="110">
        <v>19.33240174736974</v>
      </c>
      <c r="J14" s="110">
        <v>19.571565807088742</v>
      </c>
      <c r="K14" s="110">
        <v>20.086799918226166</v>
      </c>
      <c r="L14" s="110">
        <v>19.776404411214322</v>
      </c>
      <c r="M14" s="110">
        <v>18.700579782034424</v>
      </c>
      <c r="N14" s="110">
        <v>18.459822384700153</v>
      </c>
      <c r="O14" s="110">
        <v>18.348049936360226</v>
      </c>
      <c r="P14" s="110">
        <v>18.453452633834299</v>
      </c>
      <c r="Q14" s="110">
        <v>18.638698047058082</v>
      </c>
      <c r="R14" s="110">
        <v>18.802405205614509</v>
      </c>
    </row>
    <row r="15" spans="2:18" ht="13.5" customHeight="1">
      <c r="B15" s="109" t="s">
        <v>89</v>
      </c>
      <c r="C15" s="109" t="s">
        <v>89</v>
      </c>
      <c r="D15" s="110">
        <v>17.154921616406181</v>
      </c>
      <c r="E15" s="110">
        <v>18.749970454395879</v>
      </c>
      <c r="F15" s="110">
        <v>20.075716187919184</v>
      </c>
      <c r="G15" s="110">
        <v>19.625648074568019</v>
      </c>
      <c r="H15" s="110">
        <v>20.818483837937148</v>
      </c>
      <c r="I15" s="110">
        <v>21.581474627250525</v>
      </c>
      <c r="J15" s="110">
        <v>23.707151501100526</v>
      </c>
      <c r="K15" s="110">
        <v>26.779755060216864</v>
      </c>
      <c r="L15" s="110">
        <v>24.116208757459688</v>
      </c>
      <c r="M15" s="110">
        <v>24.23250237534101</v>
      </c>
      <c r="N15" s="110">
        <v>24.266189482066807</v>
      </c>
      <c r="O15" s="110">
        <v>24.129608632273492</v>
      </c>
      <c r="P15" s="110">
        <v>24.008514278061462</v>
      </c>
      <c r="Q15" s="110">
        <v>23.948759478583074</v>
      </c>
      <c r="R15" s="110">
        <v>23.922877101621076</v>
      </c>
    </row>
    <row r="16" spans="2:18" ht="13.5" customHeight="1">
      <c r="B16" s="109" t="s">
        <v>120</v>
      </c>
      <c r="C16" s="109" t="s">
        <v>120</v>
      </c>
      <c r="D16" s="110">
        <v>16.325989672381066</v>
      </c>
      <c r="E16" s="110">
        <v>16.316646726670204</v>
      </c>
      <c r="F16" s="110">
        <v>16.612491823416001</v>
      </c>
      <c r="G16" s="110">
        <v>16.478808044589936</v>
      </c>
      <c r="H16" s="110">
        <v>14.816179902876417</v>
      </c>
      <c r="I16" s="110">
        <v>14.953943905861971</v>
      </c>
      <c r="J16" s="110">
        <v>16.058662760468355</v>
      </c>
      <c r="K16" s="110">
        <v>15.683696916595952</v>
      </c>
      <c r="L16" s="110">
        <v>13.702300651538799</v>
      </c>
      <c r="M16" s="110">
        <v>15.293880674586729</v>
      </c>
      <c r="N16" s="110">
        <v>16.602924745628435</v>
      </c>
      <c r="O16" s="110">
        <v>16.783456067943742</v>
      </c>
      <c r="P16" s="110">
        <v>17.068381439780662</v>
      </c>
      <c r="Q16" s="110">
        <v>17.541378343630871</v>
      </c>
      <c r="R16" s="110">
        <v>18.022095269943115</v>
      </c>
    </row>
    <row r="17" spans="2:34" ht="13.5" customHeight="1">
      <c r="B17" s="109" t="s">
        <v>90</v>
      </c>
      <c r="C17" s="109" t="s">
        <v>90</v>
      </c>
      <c r="D17" s="110">
        <v>24.352101379586138</v>
      </c>
      <c r="E17" s="110">
        <v>20.73990885563715</v>
      </c>
      <c r="F17" s="110">
        <v>17.795538333665146</v>
      </c>
      <c r="G17" s="110">
        <v>13.960092388015626</v>
      </c>
      <c r="H17" s="110">
        <v>12.429408176495714</v>
      </c>
      <c r="I17" s="110">
        <v>14.648635563230366</v>
      </c>
      <c r="J17" s="110">
        <v>15.285676643150445</v>
      </c>
      <c r="K17" s="110">
        <v>14.249054653733225</v>
      </c>
      <c r="L17" s="110">
        <v>20.946265406300068</v>
      </c>
      <c r="M17" s="110">
        <v>16.045776590433082</v>
      </c>
      <c r="N17" s="110">
        <v>17.983285366201766</v>
      </c>
      <c r="O17" s="110">
        <v>17.553875576895422</v>
      </c>
      <c r="P17" s="110">
        <v>17.502230755089361</v>
      </c>
      <c r="Q17" s="110">
        <v>17.998049328460933</v>
      </c>
      <c r="R17" s="110">
        <v>17.882681272323243</v>
      </c>
    </row>
    <row r="18" spans="2:34" ht="13.5" customHeight="1">
      <c r="B18" s="109" t="s">
        <v>156</v>
      </c>
      <c r="C18" s="109" t="s">
        <v>156</v>
      </c>
      <c r="D18" s="110">
        <v>15.486135286611397</v>
      </c>
      <c r="E18" s="110">
        <v>14.623934114964914</v>
      </c>
      <c r="F18" s="110">
        <v>18.472715295478494</v>
      </c>
      <c r="G18" s="110">
        <v>16.825701218404916</v>
      </c>
      <c r="H18" s="110">
        <v>13.981784297894912</v>
      </c>
      <c r="I18" s="110">
        <v>11.742513273830932</v>
      </c>
      <c r="J18" s="110">
        <v>11.090725730958518</v>
      </c>
      <c r="K18" s="110">
        <v>10.836471813119083</v>
      </c>
      <c r="L18" s="110">
        <v>9.7803360151495049</v>
      </c>
      <c r="M18" s="110">
        <v>11.199479490775689</v>
      </c>
      <c r="N18" s="110">
        <v>12.188883641996707</v>
      </c>
      <c r="O18" s="110">
        <v>13.041188820391442</v>
      </c>
      <c r="P18" s="110">
        <v>13.996147232068159</v>
      </c>
      <c r="Q18" s="110">
        <v>14.093680064874153</v>
      </c>
      <c r="R18" s="110">
        <v>14.448445305527899</v>
      </c>
      <c r="T18" s="86"/>
      <c r="U18" s="86"/>
      <c r="V18" s="86"/>
      <c r="W18" s="86"/>
      <c r="X18" s="86"/>
      <c r="Y18" s="86"/>
      <c r="Z18" s="86"/>
      <c r="AA18" s="86"/>
      <c r="AB18" s="86"/>
      <c r="AC18" s="86"/>
      <c r="AD18" s="86"/>
      <c r="AE18" s="86"/>
      <c r="AF18" s="86"/>
      <c r="AG18" s="86"/>
      <c r="AH18" s="86"/>
    </row>
    <row r="19" spans="2:34" ht="13.5" customHeight="1">
      <c r="B19" s="109" t="s">
        <v>148</v>
      </c>
      <c r="C19" s="109" t="s">
        <v>148</v>
      </c>
      <c r="D19" s="110">
        <v>37.892737984938051</v>
      </c>
      <c r="E19" s="110">
        <v>39.542358102251043</v>
      </c>
      <c r="F19" s="110">
        <v>37.830126409059595</v>
      </c>
      <c r="G19" s="110">
        <v>23.483034597280145</v>
      </c>
      <c r="H19" s="110">
        <v>26.101741812992213</v>
      </c>
      <c r="I19" s="110">
        <v>22.392530776621577</v>
      </c>
      <c r="J19" s="110">
        <v>24.916160917565431</v>
      </c>
      <c r="K19" s="110">
        <v>26.725616407733209</v>
      </c>
      <c r="L19" s="110">
        <v>22.243309968542938</v>
      </c>
      <c r="M19" s="110">
        <v>22.668226951113748</v>
      </c>
      <c r="N19" s="110">
        <v>25.433673009440888</v>
      </c>
      <c r="O19" s="110">
        <v>24.799304763569729</v>
      </c>
      <c r="P19" s="110">
        <v>24.811291619875838</v>
      </c>
      <c r="Q19" s="110">
        <v>24.230967832105669</v>
      </c>
      <c r="R19" s="110">
        <v>23.484127590536243</v>
      </c>
    </row>
    <row r="20" spans="2:34" ht="13.5" customHeight="1">
      <c r="B20" s="109" t="s">
        <v>93</v>
      </c>
      <c r="C20" s="109" t="s">
        <v>93</v>
      </c>
      <c r="D20" s="110">
        <v>13.865393145169691</v>
      </c>
      <c r="E20" s="110">
        <v>14.236412037836841</v>
      </c>
      <c r="F20" s="110">
        <v>13.645489211930744</v>
      </c>
      <c r="G20" s="110">
        <v>14.460572077414657</v>
      </c>
      <c r="H20" s="110">
        <v>14.737215822098914</v>
      </c>
      <c r="I20" s="110">
        <v>15.100739424932458</v>
      </c>
      <c r="J20" s="110">
        <v>14.785011573747328</v>
      </c>
      <c r="K20" s="110">
        <v>15.03991688594731</v>
      </c>
      <c r="L20" s="110">
        <v>15.029095602446793</v>
      </c>
      <c r="M20" s="110">
        <v>14.612123051195091</v>
      </c>
      <c r="N20" s="110">
        <v>15.301823607363804</v>
      </c>
      <c r="O20" s="110">
        <v>15.421612957292066</v>
      </c>
      <c r="P20" s="110">
        <v>15.483804218078683</v>
      </c>
      <c r="Q20" s="110">
        <v>15.304597758526887</v>
      </c>
      <c r="R20" s="110">
        <v>15.169820994927088</v>
      </c>
    </row>
    <row r="21" spans="2:34" ht="13.5" customHeight="1">
      <c r="B21" s="109" t="s">
        <v>94</v>
      </c>
      <c r="C21" s="109" t="s">
        <v>94</v>
      </c>
      <c r="D21" s="110">
        <v>15.476301832211895</v>
      </c>
      <c r="E21" s="110">
        <v>15.825257749090243</v>
      </c>
      <c r="F21" s="110">
        <v>14.901415683791194</v>
      </c>
      <c r="G21" s="110">
        <v>15.378667648169886</v>
      </c>
      <c r="H21" s="110">
        <v>15.612514465057759</v>
      </c>
      <c r="I21" s="110">
        <v>14.743350275126616</v>
      </c>
      <c r="J21" s="110">
        <v>13.07028981242318</v>
      </c>
      <c r="K21" s="110">
        <v>12.819356194759743</v>
      </c>
      <c r="L21" s="110">
        <v>11.704948365339234</v>
      </c>
      <c r="M21" s="110">
        <v>10.858708521112829</v>
      </c>
      <c r="N21" s="110" t="s">
        <v>41</v>
      </c>
      <c r="O21" s="110" t="s">
        <v>41</v>
      </c>
      <c r="P21" s="110" t="s">
        <v>41</v>
      </c>
      <c r="Q21" s="110" t="s">
        <v>41</v>
      </c>
      <c r="R21" s="110" t="s">
        <v>41</v>
      </c>
    </row>
    <row r="22" spans="2:34" ht="13.5" customHeight="1">
      <c r="B22" s="109" t="s">
        <v>95</v>
      </c>
      <c r="C22" s="109" t="s">
        <v>95</v>
      </c>
      <c r="D22" s="110">
        <v>13.648762784731277</v>
      </c>
      <c r="E22" s="110">
        <v>12.447483372430952</v>
      </c>
      <c r="F22" s="110">
        <v>13.154340089345052</v>
      </c>
      <c r="G22" s="110">
        <v>14.615924750946297</v>
      </c>
      <c r="H22" s="110">
        <v>13.144746563543661</v>
      </c>
      <c r="I22" s="110">
        <v>13.615890121458799</v>
      </c>
      <c r="J22" s="110">
        <v>14.104013554631855</v>
      </c>
      <c r="K22" s="110">
        <v>13.465950189884952</v>
      </c>
      <c r="L22" s="110">
        <v>12.467341567618529</v>
      </c>
      <c r="M22" s="110">
        <v>14.351013562406695</v>
      </c>
      <c r="N22" s="110">
        <v>14.294690038728399</v>
      </c>
      <c r="O22" s="110">
        <v>14.215140221413833</v>
      </c>
      <c r="P22" s="110">
        <v>14.347411581586906</v>
      </c>
      <c r="Q22" s="110">
        <v>14.324119560763094</v>
      </c>
      <c r="R22" s="110">
        <v>14.4896257632158</v>
      </c>
    </row>
    <row r="23" spans="2:34" ht="13.5" customHeight="1">
      <c r="B23" s="109" t="s">
        <v>40</v>
      </c>
      <c r="C23" s="109" t="s">
        <v>40</v>
      </c>
      <c r="D23" s="110">
        <v>17.530536384303506</v>
      </c>
      <c r="E23" s="110">
        <v>14.765355480013648</v>
      </c>
      <c r="F23" s="110">
        <v>16.995738964112643</v>
      </c>
      <c r="G23" s="110">
        <v>14.810034931768124</v>
      </c>
      <c r="H23" s="110">
        <v>15.988838091569679</v>
      </c>
      <c r="I23" s="110">
        <v>15.284359464888364</v>
      </c>
      <c r="J23" s="110">
        <v>14.942081143235002</v>
      </c>
      <c r="K23" s="110">
        <v>14.424246762725598</v>
      </c>
      <c r="L23" s="110">
        <v>12.813290222070183</v>
      </c>
      <c r="M23" s="110">
        <v>14.88571419347158</v>
      </c>
      <c r="N23" s="110">
        <v>14.654764578550934</v>
      </c>
      <c r="O23" s="110">
        <v>15.143162913222834</v>
      </c>
      <c r="P23" s="110">
        <v>15.591218453506148</v>
      </c>
      <c r="Q23" s="110">
        <v>15.676665378636914</v>
      </c>
      <c r="R23" s="110">
        <v>15.624680542438391</v>
      </c>
    </row>
    <row r="24" spans="2:34" ht="13.5" customHeight="1">
      <c r="B24" s="109" t="s">
        <v>96</v>
      </c>
      <c r="C24" s="109" t="s">
        <v>96</v>
      </c>
      <c r="D24" s="110">
        <v>13.723448851056597</v>
      </c>
      <c r="E24" s="110">
        <v>11.882458497078169</v>
      </c>
      <c r="F24" s="110">
        <v>10.988386097051174</v>
      </c>
      <c r="G24" s="110">
        <v>11.275291030130811</v>
      </c>
      <c r="H24" s="110">
        <v>10.664629853207467</v>
      </c>
      <c r="I24" s="110">
        <v>9.920365605589808</v>
      </c>
      <c r="J24" s="110">
        <v>10.13617356057787</v>
      </c>
      <c r="K24" s="110">
        <v>8.0115936179478275</v>
      </c>
      <c r="L24" s="110">
        <v>7.4849812297692626</v>
      </c>
      <c r="M24" s="110">
        <v>7.8609815352200174</v>
      </c>
      <c r="N24" s="110">
        <v>7.8779591280040391</v>
      </c>
      <c r="O24" s="110">
        <v>8.9487890682533759</v>
      </c>
      <c r="P24" s="110">
        <v>9.6795932178534141</v>
      </c>
      <c r="Q24" s="110">
        <v>10.205817101704326</v>
      </c>
      <c r="R24" s="110">
        <v>10.277457632374007</v>
      </c>
    </row>
    <row r="25" spans="2:34" ht="13.5" customHeight="1">
      <c r="B25" s="109" t="s">
        <v>121</v>
      </c>
      <c r="C25" s="109" t="s">
        <v>121</v>
      </c>
      <c r="D25" s="110">
        <v>22.872971880807032</v>
      </c>
      <c r="E25" s="110">
        <v>23.845808263223077</v>
      </c>
      <c r="F25" s="110">
        <v>24.741001297704599</v>
      </c>
      <c r="G25" s="110">
        <v>25.240786936311103</v>
      </c>
      <c r="H25" s="110">
        <v>26.985198207163265</v>
      </c>
      <c r="I25" s="110">
        <v>26.45014745926872</v>
      </c>
      <c r="J25" s="110">
        <v>26.353339161147982</v>
      </c>
      <c r="K25" s="110">
        <v>25.812765385405722</v>
      </c>
      <c r="L25" s="110">
        <v>23.351714840071665</v>
      </c>
      <c r="M25" s="110">
        <v>24.583244487409807</v>
      </c>
      <c r="N25" s="110">
        <v>25.375704816142363</v>
      </c>
      <c r="O25" s="110">
        <v>25.911559835960301</v>
      </c>
      <c r="P25" s="110">
        <v>25.684567899149215</v>
      </c>
      <c r="Q25" s="110">
        <v>25.65670590955656</v>
      </c>
      <c r="R25" s="110">
        <v>25.570366870877027</v>
      </c>
    </row>
    <row r="26" spans="2:34" ht="13.5" customHeight="1">
      <c r="B26" s="109" t="s">
        <v>98</v>
      </c>
      <c r="C26" s="109" t="s">
        <v>98</v>
      </c>
      <c r="D26" s="110">
        <v>17.113011487782291</v>
      </c>
      <c r="E26" s="110">
        <v>17.599583091100641</v>
      </c>
      <c r="F26" s="110">
        <v>17.781442971853128</v>
      </c>
      <c r="G26" s="110">
        <v>17.439948985451377</v>
      </c>
      <c r="H26" s="110">
        <v>17.739977153748821</v>
      </c>
      <c r="I26" s="110">
        <v>17.545717873961674</v>
      </c>
      <c r="J26" s="110">
        <v>17.348614176344306</v>
      </c>
      <c r="K26" s="110">
        <v>16.791764478197116</v>
      </c>
      <c r="L26" s="110">
        <v>16.593083650456716</v>
      </c>
      <c r="M26" s="110">
        <v>16.335815798097553</v>
      </c>
      <c r="N26" s="110">
        <v>16.971923103298998</v>
      </c>
      <c r="O26" s="110">
        <v>17.81913319149071</v>
      </c>
      <c r="P26" s="110">
        <v>18.286420108623538</v>
      </c>
      <c r="Q26" s="110">
        <v>18.681097256176489</v>
      </c>
      <c r="R26" s="110">
        <v>19.053816004058103</v>
      </c>
    </row>
    <row r="27" spans="2:34" ht="13.5" customHeight="1">
      <c r="B27" s="109" t="s">
        <v>122</v>
      </c>
      <c r="C27" s="109" t="s">
        <v>122</v>
      </c>
      <c r="D27" s="110">
        <v>34.721864221590209</v>
      </c>
      <c r="E27" s="110">
        <v>34.447648063228343</v>
      </c>
      <c r="F27" s="110">
        <v>35.439786969607731</v>
      </c>
      <c r="G27" s="110">
        <v>35.566892007097039</v>
      </c>
      <c r="H27" s="110">
        <v>33.132849580292032</v>
      </c>
      <c r="I27" s="110">
        <v>33.287217517851893</v>
      </c>
      <c r="J27" s="110">
        <v>32.46959529710621</v>
      </c>
      <c r="K27" s="110">
        <v>32.446969410414454</v>
      </c>
      <c r="L27" s="110">
        <v>31.015901824885162</v>
      </c>
      <c r="M27" s="110">
        <v>31.305996305866973</v>
      </c>
      <c r="N27" s="110">
        <v>30.709076564067857</v>
      </c>
      <c r="O27" s="110">
        <v>30.556984411251491</v>
      </c>
      <c r="P27" s="110">
        <v>30.545576008602492</v>
      </c>
      <c r="Q27" s="110">
        <v>30.691984584439325</v>
      </c>
      <c r="R27" s="110">
        <v>30.574402114022774</v>
      </c>
    </row>
    <row r="28" spans="2:34" ht="13.5" customHeight="1">
      <c r="B28" s="109" t="s">
        <v>123</v>
      </c>
      <c r="C28" s="109" t="s">
        <v>123</v>
      </c>
      <c r="D28" s="110">
        <v>22.375844096566478</v>
      </c>
      <c r="E28" s="110">
        <v>20.20896487691326</v>
      </c>
      <c r="F28" s="110">
        <v>21.854788132391381</v>
      </c>
      <c r="G28" s="110">
        <v>20.211913367151059</v>
      </c>
      <c r="H28" s="110">
        <v>16.024492068652187</v>
      </c>
      <c r="I28" s="110">
        <v>16.073812365665738</v>
      </c>
      <c r="J28" s="110">
        <v>16.244138727220005</v>
      </c>
      <c r="K28" s="110">
        <v>15.417307147310161</v>
      </c>
      <c r="L28" s="110">
        <v>12.776756864489528</v>
      </c>
      <c r="M28" s="110">
        <v>13.196701936496902</v>
      </c>
      <c r="N28" s="110">
        <v>13.67466291080642</v>
      </c>
      <c r="O28" s="110">
        <v>14.183335490336106</v>
      </c>
      <c r="P28" s="110">
        <v>14.625130764122185</v>
      </c>
      <c r="Q28" s="110">
        <v>14.834085003231584</v>
      </c>
      <c r="R28" s="110">
        <v>14.975229595676554</v>
      </c>
    </row>
    <row r="29" spans="2:34" ht="13.5" customHeight="1">
      <c r="B29" s="109" t="s">
        <v>99</v>
      </c>
      <c r="C29" s="109" t="s">
        <v>99</v>
      </c>
      <c r="D29" s="110">
        <v>9.2784390152058513</v>
      </c>
      <c r="E29" s="110">
        <v>9.2991262900107863</v>
      </c>
      <c r="F29" s="110">
        <v>10.594063082090381</v>
      </c>
      <c r="G29" s="110">
        <v>10.178884264712529</v>
      </c>
      <c r="H29" s="110">
        <v>12.438331163011288</v>
      </c>
      <c r="I29" s="110">
        <v>12.839490253069311</v>
      </c>
      <c r="J29" s="110">
        <v>13.013231402229538</v>
      </c>
      <c r="K29" s="110">
        <v>13.940744265350091</v>
      </c>
      <c r="L29" s="110">
        <v>12.196643414465365</v>
      </c>
      <c r="M29" s="110">
        <v>12.183960590835426</v>
      </c>
      <c r="N29" s="110">
        <v>13.369680461447642</v>
      </c>
      <c r="O29" s="110">
        <v>13.405433024354835</v>
      </c>
      <c r="P29" s="110">
        <v>13.680207753897433</v>
      </c>
      <c r="Q29" s="110">
        <v>13.933124782115522</v>
      </c>
      <c r="R29" s="110">
        <v>14.093041094863876</v>
      </c>
    </row>
    <row r="30" spans="2:34" ht="13.5" customHeight="1">
      <c r="B30" s="109" t="s">
        <v>371</v>
      </c>
      <c r="C30" s="109" t="s">
        <v>371</v>
      </c>
      <c r="D30" s="110">
        <v>17.313506629853311</v>
      </c>
      <c r="E30" s="110">
        <v>16.984300133701403</v>
      </c>
      <c r="F30" s="110">
        <v>15.191809318709613</v>
      </c>
      <c r="G30" s="110">
        <v>15.35013982161219</v>
      </c>
      <c r="H30" s="110">
        <v>14.842280851902339</v>
      </c>
      <c r="I30" s="110">
        <v>15.840741669249212</v>
      </c>
      <c r="J30" s="110">
        <v>15.034267466585563</v>
      </c>
      <c r="K30" s="110">
        <v>14.763530351769704</v>
      </c>
      <c r="L30" s="110">
        <v>14.733859875658286</v>
      </c>
      <c r="M30" s="110">
        <v>14.282339157465396</v>
      </c>
      <c r="N30" s="110">
        <v>14.915898026844914</v>
      </c>
      <c r="O30" s="110">
        <v>15.179401613300675</v>
      </c>
      <c r="P30" s="110">
        <v>15.660346487089596</v>
      </c>
      <c r="Q30" s="110">
        <v>15.547478157010792</v>
      </c>
      <c r="R30" s="110">
        <v>15.384126998199177</v>
      </c>
    </row>
    <row r="31" spans="2:34" ht="13.5" customHeight="1">
      <c r="B31" s="109" t="s">
        <v>124</v>
      </c>
      <c r="C31" s="109" t="s">
        <v>124</v>
      </c>
      <c r="D31" s="110">
        <v>14.574787952823831</v>
      </c>
      <c r="E31" s="110">
        <v>17.387165633601633</v>
      </c>
      <c r="F31" s="110">
        <v>17.131288160047308</v>
      </c>
      <c r="G31" s="110">
        <v>19.116879908502245</v>
      </c>
      <c r="H31" s="110">
        <v>18.313270454106238</v>
      </c>
      <c r="I31" s="110">
        <v>20.059441811804916</v>
      </c>
      <c r="J31" s="110">
        <v>15.56533377013861</v>
      </c>
      <c r="K31" s="110">
        <v>21.465295051666274</v>
      </c>
      <c r="L31" s="110">
        <v>20.723476832440721</v>
      </c>
      <c r="M31" s="110">
        <v>22.041576153188061</v>
      </c>
      <c r="N31" s="110">
        <v>22.02403327994724</v>
      </c>
      <c r="O31" s="110">
        <v>22.530419433981123</v>
      </c>
      <c r="P31" s="110">
        <v>22.816913283072228</v>
      </c>
      <c r="Q31" s="110">
        <v>22.880221682458401</v>
      </c>
      <c r="R31" s="110">
        <v>22.945441084205271</v>
      </c>
    </row>
    <row r="32" spans="2:34" ht="13.5" customHeight="1">
      <c r="B32" s="109" t="s">
        <v>100</v>
      </c>
      <c r="C32" s="109" t="s">
        <v>100</v>
      </c>
      <c r="D32" s="110">
        <v>31.736816027138421</v>
      </c>
      <c r="E32" s="110">
        <v>30.877197023672259</v>
      </c>
      <c r="F32" s="110">
        <v>31.806697763711639</v>
      </c>
      <c r="G32" s="110">
        <v>29.96165260160442</v>
      </c>
      <c r="H32" s="110">
        <v>28.571355085455359</v>
      </c>
      <c r="I32" s="110">
        <v>29.840750456910182</v>
      </c>
      <c r="J32" s="110">
        <v>30.126401708499671</v>
      </c>
      <c r="K32" s="110">
        <v>29.921941622248731</v>
      </c>
      <c r="L32" s="110">
        <v>30.3633104208003</v>
      </c>
      <c r="M32" s="110">
        <v>30.986506201447462</v>
      </c>
      <c r="N32" s="110">
        <v>31.814788434650097</v>
      </c>
      <c r="O32" s="110">
        <v>32.165670130169509</v>
      </c>
      <c r="P32" s="110">
        <v>32.282988284567978</v>
      </c>
      <c r="Q32" s="110">
        <v>32.439278762438583</v>
      </c>
      <c r="R32" s="110">
        <v>32.527593350815337</v>
      </c>
    </row>
    <row r="33" spans="2:18" ht="13.5" customHeight="1">
      <c r="B33" s="109" t="s">
        <v>101</v>
      </c>
      <c r="C33" s="109" t="s">
        <v>101</v>
      </c>
      <c r="D33" s="110">
        <v>25.17389132986823</v>
      </c>
      <c r="E33" s="110">
        <v>29.634413561886667</v>
      </c>
      <c r="F33" s="110">
        <v>30.423810560080085</v>
      </c>
      <c r="G33" s="110">
        <v>26.025358649021573</v>
      </c>
      <c r="H33" s="110">
        <v>23.921949796086366</v>
      </c>
      <c r="I33" s="110">
        <v>27.07278469363613</v>
      </c>
      <c r="J33" s="110">
        <v>25.760652765123098</v>
      </c>
      <c r="K33" s="110">
        <v>29.685499658413956</v>
      </c>
      <c r="L33" s="110">
        <v>28.062016012814635</v>
      </c>
      <c r="M33" s="110">
        <v>28.226391811347856</v>
      </c>
      <c r="N33" s="110">
        <v>29.534143836252973</v>
      </c>
      <c r="O33" s="110">
        <v>27.261305763119221</v>
      </c>
      <c r="P33" s="110">
        <v>26.692023242172482</v>
      </c>
      <c r="Q33" s="110">
        <v>26.913612546983234</v>
      </c>
      <c r="R33" s="110">
        <v>27.070482681642744</v>
      </c>
    </row>
    <row r="34" spans="2:18" ht="13.5" customHeight="1">
      <c r="B34" s="109" t="s">
        <v>125</v>
      </c>
      <c r="C34" s="109" t="s">
        <v>125</v>
      </c>
      <c r="D34" s="110">
        <v>15.296244049872296</v>
      </c>
      <c r="E34" s="110">
        <v>20.612352566411698</v>
      </c>
      <c r="F34" s="110">
        <v>22.461835216725454</v>
      </c>
      <c r="G34" s="110">
        <v>21.425003954144564</v>
      </c>
      <c r="H34" s="110">
        <v>19.564949442686157</v>
      </c>
      <c r="I34" s="110">
        <v>17.908742963567061</v>
      </c>
      <c r="J34" s="110">
        <v>17.629088022792921</v>
      </c>
      <c r="K34" s="110">
        <v>16.34942693457463</v>
      </c>
      <c r="L34" s="110">
        <v>16.037646796964538</v>
      </c>
      <c r="M34" s="110">
        <v>14.12502126106231</v>
      </c>
      <c r="N34" s="110">
        <v>15.135021261062265</v>
      </c>
      <c r="O34" s="110">
        <v>16.045021261062296</v>
      </c>
      <c r="P34" s="110">
        <v>16.355021261062284</v>
      </c>
      <c r="Q34" s="110">
        <v>16.665021261062336</v>
      </c>
      <c r="R34" s="110">
        <v>16.975021261062295</v>
      </c>
    </row>
    <row r="35" spans="2:18" ht="13.5" customHeight="1">
      <c r="B35" s="109" t="s">
        <v>126</v>
      </c>
      <c r="C35" s="109" t="s">
        <v>126</v>
      </c>
      <c r="D35" s="110">
        <v>15.602488556210675</v>
      </c>
      <c r="E35" s="110">
        <v>17.069501588028853</v>
      </c>
      <c r="F35" s="110">
        <v>17.930538254306146</v>
      </c>
      <c r="G35" s="110">
        <v>18.246976318032633</v>
      </c>
      <c r="H35" s="110">
        <v>20.129345241326956</v>
      </c>
      <c r="I35" s="110">
        <v>20.945708210087915</v>
      </c>
      <c r="J35" s="110">
        <v>22.165727438579442</v>
      </c>
      <c r="K35" s="110">
        <v>22.352323313911398</v>
      </c>
      <c r="L35" s="110">
        <v>22.096995016067005</v>
      </c>
      <c r="M35" s="110">
        <v>24.203996909369479</v>
      </c>
      <c r="N35" s="110">
        <v>24.425317840205992</v>
      </c>
      <c r="O35" s="110">
        <v>25.585738967120985</v>
      </c>
      <c r="P35" s="110">
        <v>26.468268250185993</v>
      </c>
      <c r="Q35" s="110">
        <v>27.080067459756908</v>
      </c>
      <c r="R35" s="110">
        <v>27.184468710957098</v>
      </c>
    </row>
    <row r="36" spans="2:18" ht="13.5" customHeight="1">
      <c r="B36" s="109" t="s">
        <v>127</v>
      </c>
      <c r="C36" s="109" t="s">
        <v>127</v>
      </c>
      <c r="D36" s="110">
        <v>23.935166154743399</v>
      </c>
      <c r="E36" s="110">
        <v>23.479976526859151</v>
      </c>
      <c r="F36" s="110">
        <v>23.346038606480857</v>
      </c>
      <c r="G36" s="110">
        <v>23.787753264816615</v>
      </c>
      <c r="H36" s="110">
        <v>24.915904952496206</v>
      </c>
      <c r="I36" s="110">
        <v>25.478500118518436</v>
      </c>
      <c r="J36" s="110">
        <v>24.601879422459781</v>
      </c>
      <c r="K36" s="110">
        <v>27.535771841054046</v>
      </c>
      <c r="L36" s="110">
        <v>26.836889132393573</v>
      </c>
      <c r="M36" s="110">
        <v>26.92670319916715</v>
      </c>
      <c r="N36" s="110">
        <v>26.920264707264689</v>
      </c>
      <c r="O36" s="110">
        <v>26.897862833595411</v>
      </c>
      <c r="P36" s="110">
        <v>26.889038991024805</v>
      </c>
      <c r="Q36" s="110">
        <v>26.937737810953383</v>
      </c>
      <c r="R36" s="110">
        <v>27.187871993872541</v>
      </c>
    </row>
    <row r="37" spans="2:18" ht="13.5" customHeight="1">
      <c r="B37" s="109" t="s">
        <v>102</v>
      </c>
      <c r="C37" s="109" t="s">
        <v>102</v>
      </c>
      <c r="D37" s="110">
        <v>15.811152245264548</v>
      </c>
      <c r="E37" s="110">
        <v>18.515843465517847</v>
      </c>
      <c r="F37" s="110">
        <v>17.514037164466085</v>
      </c>
      <c r="G37" s="110">
        <v>17.490990382345601</v>
      </c>
      <c r="H37" s="110">
        <v>14.898078684966883</v>
      </c>
      <c r="I37" s="110">
        <v>15.387091008860507</v>
      </c>
      <c r="J37" s="110">
        <v>18.100287565042187</v>
      </c>
      <c r="K37" s="110">
        <v>18.010620009251024</v>
      </c>
      <c r="L37" s="110">
        <v>17.553530512826562</v>
      </c>
      <c r="M37" s="110">
        <v>17.21333049436263</v>
      </c>
      <c r="N37" s="110">
        <v>17.131197176669932</v>
      </c>
      <c r="O37" s="110">
        <v>17.886078780485434</v>
      </c>
      <c r="P37" s="110">
        <v>18.301592478941085</v>
      </c>
      <c r="Q37" s="110">
        <v>18.591693394483659</v>
      </c>
      <c r="R37" s="110">
        <v>18.760529946360037</v>
      </c>
    </row>
    <row r="38" spans="2:18" ht="13.5" customHeight="1">
      <c r="B38" s="109" t="s">
        <v>128</v>
      </c>
      <c r="C38" s="109" t="s">
        <v>128</v>
      </c>
      <c r="D38" s="110">
        <v>14.709599241421351</v>
      </c>
      <c r="E38" s="110">
        <v>11.482873387496291</v>
      </c>
      <c r="F38" s="110">
        <v>10.936919879642911</v>
      </c>
      <c r="G38" s="110">
        <v>7.2498877629175356</v>
      </c>
      <c r="H38" s="110">
        <v>5.1153929229305355</v>
      </c>
      <c r="I38" s="110">
        <v>6.5756719532724484</v>
      </c>
      <c r="J38" s="110">
        <v>8.5047213918731082</v>
      </c>
      <c r="K38" s="110">
        <v>7.8312021866157639</v>
      </c>
      <c r="L38" s="110">
        <v>6.3213272790982389</v>
      </c>
      <c r="M38" s="110">
        <v>7.2272373479222818</v>
      </c>
      <c r="N38" s="110">
        <v>6.9181533774412944</v>
      </c>
      <c r="O38" s="110">
        <v>6.5536582701295378</v>
      </c>
      <c r="P38" s="110">
        <v>6.592130280073377</v>
      </c>
      <c r="Q38" s="110">
        <v>6.5294837590814652</v>
      </c>
      <c r="R38" s="110">
        <v>6.4975886707450652</v>
      </c>
    </row>
    <row r="39" spans="2:18" ht="13.5" customHeight="1">
      <c r="B39" s="109" t="s">
        <v>103</v>
      </c>
      <c r="C39" s="109" t="s">
        <v>103</v>
      </c>
      <c r="D39" s="110">
        <v>21.227098063455287</v>
      </c>
      <c r="E39" s="110">
        <v>20.740062129946551</v>
      </c>
      <c r="F39" s="110">
        <v>20.785405168843884</v>
      </c>
      <c r="G39" s="110">
        <v>18.296046599542166</v>
      </c>
      <c r="H39" s="110">
        <v>16.122134608498907</v>
      </c>
      <c r="I39" s="110">
        <v>15.891944849518769</v>
      </c>
      <c r="J39" s="110">
        <v>17.73925875368753</v>
      </c>
      <c r="K39" s="110">
        <v>16.265279083052718</v>
      </c>
      <c r="L39" s="110">
        <v>14.83130198993334</v>
      </c>
      <c r="M39" s="110">
        <v>14.019876155569449</v>
      </c>
      <c r="N39" s="110">
        <v>14.910313481639751</v>
      </c>
      <c r="O39" s="110">
        <v>15.426602084271025</v>
      </c>
      <c r="P39" s="110">
        <v>15.601736976922572</v>
      </c>
      <c r="Q39" s="110">
        <v>15.766096292171184</v>
      </c>
      <c r="R39" s="110">
        <v>16.00662362125486</v>
      </c>
    </row>
    <row r="40" spans="2:18" ht="13.5" customHeight="1">
      <c r="B40" s="109" t="s">
        <v>104</v>
      </c>
      <c r="C40" s="109" t="s">
        <v>104</v>
      </c>
      <c r="D40" s="110">
        <v>22.20009425013064</v>
      </c>
      <c r="E40" s="110">
        <v>24.899750076241194</v>
      </c>
      <c r="F40" s="110">
        <v>23.578219167442963</v>
      </c>
      <c r="G40" s="110">
        <v>23.922679814224342</v>
      </c>
      <c r="H40" s="110">
        <v>22.875777516634319</v>
      </c>
      <c r="I40" s="110">
        <v>22.575288317921625</v>
      </c>
      <c r="J40" s="110">
        <v>23.793980861194772</v>
      </c>
      <c r="K40" s="110">
        <v>23.105732702908536</v>
      </c>
      <c r="L40" s="110">
        <v>23.551435677411344</v>
      </c>
      <c r="M40" s="110">
        <v>25.487343751793517</v>
      </c>
      <c r="N40" s="110">
        <v>24.594029281960079</v>
      </c>
      <c r="O40" s="110">
        <v>24.199871334124175</v>
      </c>
      <c r="P40" s="110">
        <v>24.451220408633084</v>
      </c>
      <c r="Q40" s="110">
        <v>25.350981822368123</v>
      </c>
      <c r="R40" s="110">
        <v>24.499745396507979</v>
      </c>
    </row>
    <row r="41" spans="2:18" ht="13.5" customHeight="1">
      <c r="B41" s="109" t="s">
        <v>129</v>
      </c>
      <c r="C41" s="109" t="s">
        <v>129</v>
      </c>
      <c r="D41" s="110">
        <v>18.787008431483564</v>
      </c>
      <c r="E41" s="110">
        <v>17.754855450324879</v>
      </c>
      <c r="F41" s="110">
        <v>19.203591489609405</v>
      </c>
      <c r="G41" s="110">
        <v>19.283508203794018</v>
      </c>
      <c r="H41" s="110">
        <v>20.690987488447625</v>
      </c>
      <c r="I41" s="110">
        <v>19.494990067439613</v>
      </c>
      <c r="J41" s="110">
        <v>18.889664364588565</v>
      </c>
      <c r="K41" s="110">
        <v>20.424724795007268</v>
      </c>
      <c r="L41" s="110">
        <v>20.039808570910509</v>
      </c>
      <c r="M41" s="110">
        <v>20.199152164684484</v>
      </c>
      <c r="N41" s="110">
        <v>20.957462614664028</v>
      </c>
      <c r="O41" s="110">
        <v>21.942877113793298</v>
      </c>
      <c r="P41" s="110">
        <v>22.967417970813379</v>
      </c>
      <c r="Q41" s="110">
        <v>23.868423902080238</v>
      </c>
      <c r="R41" s="110">
        <v>23.8544279481969</v>
      </c>
    </row>
    <row r="42" spans="2:18" ht="13.5" customHeight="1">
      <c r="B42" s="109" t="s">
        <v>105</v>
      </c>
      <c r="C42" s="109" t="s">
        <v>105</v>
      </c>
      <c r="D42" s="110">
        <v>9.1131796508357059</v>
      </c>
      <c r="E42" s="110">
        <v>9.5627684791552721</v>
      </c>
      <c r="F42" s="110">
        <v>8.7919614747240242</v>
      </c>
      <c r="G42" s="110">
        <v>8.5087976670235328</v>
      </c>
      <c r="H42" s="110">
        <v>6.0583380563693137</v>
      </c>
      <c r="I42" s="110">
        <v>6.8936675504263105</v>
      </c>
      <c r="J42" s="110">
        <v>8.9142197835772876</v>
      </c>
      <c r="K42" s="110">
        <v>7.8452793031606936</v>
      </c>
      <c r="L42" s="110">
        <v>4.820634702185143</v>
      </c>
      <c r="M42" s="110">
        <v>9.0381623676054659</v>
      </c>
      <c r="N42" s="110">
        <v>12.499531362082877</v>
      </c>
      <c r="O42" s="110">
        <v>12.294737886413861</v>
      </c>
      <c r="P42" s="110">
        <v>12.272157889662077</v>
      </c>
      <c r="Q42" s="110">
        <v>11.723405790324914</v>
      </c>
      <c r="R42" s="110">
        <v>11.560100300392676</v>
      </c>
    </row>
    <row r="43" spans="2:18" ht="13.5" customHeight="1">
      <c r="B43" s="109" t="s">
        <v>130</v>
      </c>
      <c r="C43" s="109" t="s">
        <v>130</v>
      </c>
      <c r="D43" s="110">
        <v>25.13434664874686</v>
      </c>
      <c r="E43" s="110">
        <v>26.938650036397732</v>
      </c>
      <c r="F43" s="110">
        <v>28.394632098971169</v>
      </c>
      <c r="G43" s="110">
        <v>29.94427395995174</v>
      </c>
      <c r="H43" s="110">
        <v>29.914199944759702</v>
      </c>
      <c r="I43" s="110">
        <v>29.666888704925277</v>
      </c>
      <c r="J43" s="110">
        <v>29.088215647492881</v>
      </c>
      <c r="K43" s="110">
        <v>27.380147400364812</v>
      </c>
      <c r="L43" s="110">
        <v>25.249901554341374</v>
      </c>
      <c r="M43" s="110">
        <v>26.078680995655695</v>
      </c>
      <c r="N43" s="110">
        <v>25.431259644252087</v>
      </c>
      <c r="O43" s="110">
        <v>25.662260442473116</v>
      </c>
      <c r="P43" s="110">
        <v>25.848249923340124</v>
      </c>
      <c r="Q43" s="110">
        <v>25.958703333588851</v>
      </c>
      <c r="R43" s="110">
        <v>26.1825015274813</v>
      </c>
    </row>
    <row r="44" spans="2:18" ht="13.5" customHeight="1">
      <c r="B44" s="109" t="s">
        <v>106</v>
      </c>
      <c r="C44" s="109" t="s">
        <v>106</v>
      </c>
      <c r="D44" s="110">
        <v>15.579968921658258</v>
      </c>
      <c r="E44" s="110">
        <v>15.032546760672524</v>
      </c>
      <c r="F44" s="110">
        <v>14.377135175854569</v>
      </c>
      <c r="G44" s="110">
        <v>13.982214847781266</v>
      </c>
      <c r="H44" s="110">
        <v>14.827421355961729</v>
      </c>
      <c r="I44" s="110">
        <v>15.414550860038354</v>
      </c>
      <c r="J44" s="110">
        <v>14.674293842646016</v>
      </c>
      <c r="K44" s="110">
        <v>14.67865571191459</v>
      </c>
      <c r="L44" s="110">
        <v>14.606367501097031</v>
      </c>
      <c r="M44" s="110">
        <v>13.981911192366638</v>
      </c>
      <c r="N44" s="110">
        <v>14.442775597445587</v>
      </c>
      <c r="O44" s="110">
        <v>14.882580037496812</v>
      </c>
      <c r="P44" s="110">
        <v>14.966399786363061</v>
      </c>
      <c r="Q44" s="110">
        <v>14.935333396104822</v>
      </c>
      <c r="R44" s="110">
        <v>14.933707168205935</v>
      </c>
    </row>
    <row r="45" spans="2:18" ht="13.5" customHeight="1">
      <c r="B45" s="109" t="s">
        <v>107</v>
      </c>
      <c r="C45" s="109" t="s">
        <v>107</v>
      </c>
      <c r="D45" s="110">
        <v>10.732283424075755</v>
      </c>
      <c r="E45" s="110">
        <v>10.112148660233952</v>
      </c>
      <c r="F45" s="110">
        <v>10.824589984357203</v>
      </c>
      <c r="G45" s="110">
        <v>12.698549773121023</v>
      </c>
      <c r="H45" s="110">
        <v>12.41000536708413</v>
      </c>
      <c r="I45" s="110">
        <v>12.733630387770425</v>
      </c>
      <c r="J45" s="110">
        <v>13.144122500028402</v>
      </c>
      <c r="K45" s="110">
        <v>13.489827375661903</v>
      </c>
      <c r="L45" s="110">
        <v>13.39757634944484</v>
      </c>
      <c r="M45" s="110">
        <v>14.486341081244644</v>
      </c>
      <c r="N45" s="110">
        <v>14.793149839621877</v>
      </c>
      <c r="O45" s="110">
        <v>14.914328061811863</v>
      </c>
      <c r="P45" s="110">
        <v>15.460389310282688</v>
      </c>
      <c r="Q45" s="110">
        <v>16.455169252475784</v>
      </c>
      <c r="R45" s="110">
        <v>17.489180397239874</v>
      </c>
    </row>
    <row r="46" spans="2:18">
      <c r="B46" s="109" t="s">
        <v>108</v>
      </c>
      <c r="C46" s="109" t="s">
        <v>108</v>
      </c>
      <c r="D46" s="110">
        <v>29.814311299707569</v>
      </c>
      <c r="E46" s="110">
        <v>27.407187418841822</v>
      </c>
      <c r="F46" s="110">
        <v>26.810381233406478</v>
      </c>
      <c r="G46" s="110">
        <v>24.324838351000249</v>
      </c>
      <c r="H46" s="110">
        <v>24.072215105903673</v>
      </c>
      <c r="I46" s="110">
        <v>23.556666647092495</v>
      </c>
      <c r="J46" s="110">
        <v>26.595847034031532</v>
      </c>
      <c r="K46" s="110">
        <v>27.035964316760719</v>
      </c>
      <c r="L46" s="110">
        <v>25.617879308250714</v>
      </c>
      <c r="M46" s="110">
        <v>25.637744984024955</v>
      </c>
      <c r="N46" s="110">
        <v>25.757109644722163</v>
      </c>
      <c r="O46" s="110">
        <v>26.052991535717922</v>
      </c>
      <c r="P46" s="110">
        <v>26.403765594419042</v>
      </c>
      <c r="Q46" s="110">
        <v>26.823957576133985</v>
      </c>
      <c r="R46" s="110">
        <v>27.305357696318378</v>
      </c>
    </row>
    <row r="47" spans="2:18">
      <c r="B47" s="109" t="s">
        <v>131</v>
      </c>
      <c r="C47" s="109" t="s">
        <v>131</v>
      </c>
      <c r="D47" s="110">
        <v>18.004198465243377</v>
      </c>
      <c r="E47" s="110">
        <v>18.492997678344778</v>
      </c>
      <c r="F47" s="110">
        <v>17.738238931503453</v>
      </c>
      <c r="G47" s="110">
        <v>19.190369899484804</v>
      </c>
      <c r="H47" s="110">
        <v>19.066705832374584</v>
      </c>
      <c r="I47" s="110">
        <v>19.565299877878914</v>
      </c>
      <c r="J47" s="110">
        <v>19.547248369936373</v>
      </c>
      <c r="K47" s="110">
        <v>19.641884796966792</v>
      </c>
      <c r="L47" s="110">
        <v>18.534915909221745</v>
      </c>
      <c r="M47" s="110">
        <v>15.649060141551857</v>
      </c>
      <c r="N47" s="110">
        <v>15.792515243766161</v>
      </c>
      <c r="O47" s="110">
        <v>15.995602945375637</v>
      </c>
      <c r="P47" s="110">
        <v>16.23313832986716</v>
      </c>
      <c r="Q47" s="110">
        <v>16.502672692507652</v>
      </c>
      <c r="R47" s="110">
        <v>16.772017203872235</v>
      </c>
    </row>
    <row r="48" spans="2:18">
      <c r="B48" s="109" t="s">
        <v>110</v>
      </c>
      <c r="C48" s="109" t="s">
        <v>110</v>
      </c>
      <c r="D48" s="110">
        <v>29.902829546442099</v>
      </c>
      <c r="E48" s="110">
        <v>23.900181308959016</v>
      </c>
      <c r="F48" s="110">
        <v>23.64399421877982</v>
      </c>
      <c r="G48" s="110">
        <v>10.680387863471005</v>
      </c>
      <c r="H48" s="110">
        <v>7.5613084164351934</v>
      </c>
      <c r="I48" s="110">
        <v>3.4879072556466122</v>
      </c>
      <c r="J48" s="110">
        <v>6.4169381396658158</v>
      </c>
      <c r="K48" s="110">
        <v>7.3217585229557418</v>
      </c>
      <c r="L48" s="110">
        <v>6.5363616698977927</v>
      </c>
      <c r="M48" s="110">
        <v>6.2996023771216709</v>
      </c>
      <c r="N48" s="110">
        <v>5.6108713957865479</v>
      </c>
      <c r="O48" s="110">
        <v>6.1192693994309186</v>
      </c>
      <c r="P48" s="110">
        <v>6.8240147561071591</v>
      </c>
      <c r="Q48" s="110">
        <v>7.8125155397411774</v>
      </c>
      <c r="R48" s="110">
        <v>8.4489130515797317</v>
      </c>
    </row>
    <row r="49" spans="2:18">
      <c r="B49" s="109" t="s">
        <v>132</v>
      </c>
      <c r="C49" s="109" t="s">
        <v>132</v>
      </c>
      <c r="D49" s="110">
        <v>18.694528376963955</v>
      </c>
      <c r="E49" s="110">
        <v>17.62920862654677</v>
      </c>
      <c r="F49" s="110">
        <v>18.894767123858607</v>
      </c>
      <c r="G49" s="110">
        <v>18.769966591868489</v>
      </c>
      <c r="H49" s="110">
        <v>18.236747151448437</v>
      </c>
      <c r="I49" s="110">
        <v>17.47486884207261</v>
      </c>
      <c r="J49" s="110">
        <v>19.423900735891124</v>
      </c>
      <c r="K49" s="110">
        <v>20.413161265888011</v>
      </c>
      <c r="L49" s="110">
        <v>19.028735524928933</v>
      </c>
      <c r="M49" s="110">
        <v>19.589362840694466</v>
      </c>
      <c r="N49" s="110">
        <v>18.991239013698255</v>
      </c>
      <c r="O49" s="110">
        <v>19.255089614131304</v>
      </c>
      <c r="P49" s="110">
        <v>19.368929526450241</v>
      </c>
      <c r="Q49" s="110">
        <v>19.582682606811055</v>
      </c>
      <c r="R49" s="110">
        <v>19.548087921422187</v>
      </c>
    </row>
    <row r="50" spans="2:18">
      <c r="B50" s="163" t="s">
        <v>133</v>
      </c>
      <c r="C50" s="163" t="s">
        <v>133</v>
      </c>
      <c r="D50" s="164">
        <v>20.425222692491968</v>
      </c>
      <c r="E50" s="164">
        <v>19.595837941805037</v>
      </c>
      <c r="F50" s="164">
        <v>19.336752818526879</v>
      </c>
      <c r="G50" s="164">
        <v>18.719971955818263</v>
      </c>
      <c r="H50" s="164">
        <v>17.043155940775705</v>
      </c>
      <c r="I50" s="164">
        <v>17.557988890658319</v>
      </c>
      <c r="J50" s="164">
        <v>23.351479426910366</v>
      </c>
      <c r="K50" s="164">
        <v>14.388963814876831</v>
      </c>
      <c r="L50" s="164">
        <v>16.274934360018925</v>
      </c>
      <c r="M50" s="164">
        <v>16.159087075166646</v>
      </c>
      <c r="N50" s="164">
        <v>16.28309108826544</v>
      </c>
      <c r="O50" s="164">
        <v>16.283937992449047</v>
      </c>
      <c r="P50" s="164">
        <v>16.285220322812048</v>
      </c>
      <c r="Q50" s="164">
        <v>16.286339621286121</v>
      </c>
      <c r="R50" s="164">
        <v>16.287984792241311</v>
      </c>
    </row>
    <row r="51" spans="2:18" ht="6" customHeight="1">
      <c r="B51" s="109"/>
      <c r="C51" s="109"/>
      <c r="D51" s="110"/>
      <c r="E51" s="110"/>
      <c r="F51" s="110"/>
      <c r="G51" s="110"/>
      <c r="H51" s="110"/>
      <c r="I51" s="110"/>
      <c r="J51" s="110"/>
      <c r="K51" s="110"/>
      <c r="L51" s="110"/>
      <c r="M51" s="110"/>
      <c r="N51" s="110"/>
      <c r="O51" s="110"/>
      <c r="P51" s="110"/>
      <c r="Q51" s="110"/>
      <c r="R51" s="110"/>
    </row>
    <row r="52" spans="2:18" ht="12" customHeight="1">
      <c r="B52" s="443" t="s">
        <v>437</v>
      </c>
      <c r="C52" s="443"/>
      <c r="D52" s="443"/>
      <c r="E52" s="443"/>
      <c r="F52" s="443"/>
      <c r="G52" s="443"/>
      <c r="H52" s="443"/>
      <c r="I52" s="443"/>
      <c r="J52" s="443"/>
      <c r="K52" s="443"/>
      <c r="L52" s="443"/>
      <c r="M52" s="443"/>
      <c r="N52" s="443"/>
      <c r="O52" s="443"/>
      <c r="P52" s="443"/>
      <c r="Q52" s="116"/>
      <c r="R52" s="116"/>
    </row>
    <row r="53" spans="2:18">
      <c r="B53" s="443" t="s">
        <v>1269</v>
      </c>
      <c r="C53" s="443"/>
      <c r="D53" s="443"/>
      <c r="E53" s="443"/>
      <c r="F53" s="443"/>
      <c r="G53" s="443"/>
      <c r="H53" s="443"/>
      <c r="I53" s="443"/>
      <c r="J53" s="443"/>
      <c r="K53" s="443"/>
      <c r="L53" s="443"/>
      <c r="M53" s="443"/>
      <c r="N53" s="443"/>
      <c r="O53" s="443"/>
      <c r="P53" s="443"/>
      <c r="Q53" s="116"/>
      <c r="R53" s="116"/>
    </row>
    <row r="54" spans="2:18" ht="26.25" customHeight="1">
      <c r="B54" s="457"/>
      <c r="C54" s="457"/>
      <c r="D54" s="457"/>
      <c r="E54" s="457"/>
      <c r="F54" s="457"/>
      <c r="G54" s="457"/>
      <c r="H54" s="457"/>
      <c r="I54" s="457"/>
      <c r="J54" s="457"/>
      <c r="K54" s="457"/>
      <c r="L54" s="457"/>
      <c r="M54" s="457"/>
      <c r="N54" s="457"/>
      <c r="O54" s="457"/>
      <c r="P54" s="457"/>
      <c r="Q54" s="457"/>
      <c r="R54" s="143"/>
    </row>
    <row r="55" spans="2:18" ht="23.25" customHeight="1">
      <c r="B55" s="457"/>
      <c r="C55" s="443"/>
      <c r="D55" s="443"/>
      <c r="E55" s="443"/>
      <c r="F55" s="443"/>
      <c r="G55" s="443"/>
      <c r="H55" s="443"/>
      <c r="I55" s="443"/>
      <c r="J55" s="443"/>
      <c r="K55" s="443"/>
      <c r="L55" s="443"/>
      <c r="M55" s="443"/>
      <c r="N55" s="443"/>
      <c r="O55" s="443"/>
      <c r="P55" s="443"/>
      <c r="Q55" s="116"/>
      <c r="R55" s="116"/>
    </row>
    <row r="56" spans="2:18">
      <c r="B56" s="109"/>
      <c r="C56" s="109"/>
      <c r="D56" s="117"/>
      <c r="E56" s="117"/>
      <c r="F56" s="117"/>
      <c r="G56" s="117"/>
      <c r="H56" s="117"/>
      <c r="I56" s="117"/>
      <c r="J56" s="117"/>
      <c r="K56" s="117"/>
      <c r="L56" s="117"/>
      <c r="M56" s="117"/>
      <c r="N56" s="117"/>
      <c r="O56" s="117"/>
      <c r="P56" s="117"/>
      <c r="Q56" s="117"/>
      <c r="R56" s="117"/>
    </row>
    <row r="57" spans="2:18">
      <c r="B57" s="109"/>
      <c r="C57" s="109"/>
      <c r="D57" s="117"/>
      <c r="E57" s="117"/>
      <c r="F57" s="117"/>
      <c r="G57" s="117"/>
      <c r="H57" s="117"/>
      <c r="I57" s="117"/>
      <c r="J57" s="117"/>
      <c r="K57" s="117"/>
      <c r="L57" s="117"/>
      <c r="M57" s="117"/>
      <c r="N57" s="117"/>
      <c r="O57" s="117"/>
      <c r="P57" s="117"/>
      <c r="Q57" s="117"/>
      <c r="R57" s="117"/>
    </row>
    <row r="58" spans="2:18">
      <c r="B58" s="109"/>
      <c r="C58" s="109"/>
      <c r="D58" s="117"/>
      <c r="E58" s="117"/>
      <c r="F58" s="117"/>
      <c r="G58" s="117"/>
      <c r="H58" s="117"/>
      <c r="I58" s="117"/>
      <c r="J58" s="117"/>
      <c r="K58" s="117"/>
      <c r="L58" s="117"/>
      <c r="M58" s="117"/>
      <c r="N58" s="117"/>
      <c r="O58" s="117"/>
      <c r="P58" s="117"/>
      <c r="Q58" s="117"/>
      <c r="R58" s="117"/>
    </row>
    <row r="59" spans="2:18">
      <c r="B59" s="109"/>
      <c r="C59" s="109"/>
      <c r="D59" s="117"/>
      <c r="E59" s="117"/>
      <c r="F59" s="117"/>
      <c r="G59" s="117"/>
      <c r="H59" s="117"/>
      <c r="I59" s="117"/>
      <c r="J59" s="117"/>
      <c r="K59" s="117"/>
      <c r="L59" s="117"/>
      <c r="M59" s="117"/>
      <c r="N59" s="117"/>
      <c r="O59" s="117"/>
      <c r="P59" s="117"/>
      <c r="Q59" s="117"/>
      <c r="R59" s="117"/>
    </row>
    <row r="60" spans="2:18">
      <c r="B60" s="109"/>
      <c r="C60" s="109"/>
      <c r="D60" s="117"/>
      <c r="E60" s="117"/>
      <c r="F60" s="117"/>
      <c r="G60" s="117"/>
      <c r="H60" s="117"/>
      <c r="I60" s="117"/>
      <c r="J60" s="117"/>
      <c r="K60" s="117"/>
      <c r="L60" s="117"/>
      <c r="M60" s="117"/>
      <c r="N60" s="117"/>
      <c r="O60" s="117"/>
      <c r="P60" s="117"/>
      <c r="Q60" s="117"/>
      <c r="R60" s="117"/>
    </row>
    <row r="61" spans="2:18">
      <c r="B61" s="109"/>
      <c r="C61" s="109"/>
      <c r="D61" s="117"/>
      <c r="E61" s="117"/>
      <c r="F61" s="117"/>
      <c r="G61" s="117"/>
      <c r="H61" s="117"/>
      <c r="I61" s="117"/>
      <c r="J61" s="117"/>
      <c r="K61" s="117"/>
      <c r="L61" s="117"/>
      <c r="M61" s="117"/>
      <c r="N61" s="117"/>
      <c r="O61" s="117"/>
      <c r="P61" s="117"/>
      <c r="Q61" s="117"/>
      <c r="R61" s="117"/>
    </row>
    <row r="62" spans="2:18">
      <c r="B62" s="109"/>
      <c r="C62" s="109"/>
      <c r="D62" s="117"/>
      <c r="E62" s="117"/>
      <c r="F62" s="117"/>
      <c r="G62" s="117"/>
      <c r="H62" s="117"/>
      <c r="I62" s="117"/>
      <c r="J62" s="117"/>
      <c r="K62" s="117"/>
      <c r="L62" s="117"/>
      <c r="M62" s="117"/>
      <c r="N62" s="117"/>
      <c r="O62" s="117"/>
      <c r="P62" s="117"/>
      <c r="Q62" s="117"/>
      <c r="R62" s="117"/>
    </row>
    <row r="63" spans="2:18">
      <c r="B63" s="109"/>
      <c r="C63" s="109"/>
      <c r="D63" s="117"/>
      <c r="E63" s="117"/>
      <c r="F63" s="117"/>
      <c r="G63" s="117"/>
      <c r="H63" s="117"/>
      <c r="I63" s="117"/>
      <c r="J63" s="117"/>
      <c r="K63" s="117"/>
      <c r="L63" s="117"/>
      <c r="M63" s="117"/>
      <c r="N63" s="117"/>
      <c r="O63" s="117"/>
      <c r="P63" s="117"/>
      <c r="Q63" s="117"/>
      <c r="R63" s="117"/>
    </row>
    <row r="64" spans="2:18">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row r="77" spans="2:18">
      <c r="B77" s="109"/>
      <c r="C77" s="109"/>
      <c r="D77" s="117"/>
      <c r="E77" s="117"/>
      <c r="F77" s="117"/>
      <c r="G77" s="117"/>
      <c r="H77" s="117"/>
      <c r="I77" s="117"/>
      <c r="J77" s="117"/>
      <c r="K77" s="117"/>
      <c r="L77" s="117"/>
      <c r="M77" s="117"/>
      <c r="N77" s="117"/>
      <c r="O77" s="117"/>
      <c r="P77" s="117"/>
      <c r="Q77" s="117"/>
      <c r="R77" s="117"/>
    </row>
  </sheetData>
  <mergeCells count="6">
    <mergeCell ref="B55:P55"/>
    <mergeCell ref="B2:R2"/>
    <mergeCell ref="B3:R3"/>
    <mergeCell ref="B52:P52"/>
    <mergeCell ref="B53:P53"/>
    <mergeCell ref="B54:Q54"/>
  </mergeCells>
  <conditionalFormatting sqref="B12:R20 B22:R50 B21:M21">
    <cfRule type="expression" dxfId="19" priority="3">
      <formula>MOD(ROW(),2)=0</formula>
    </cfRule>
  </conditionalFormatting>
  <conditionalFormatting sqref="D11:R11">
    <cfRule type="expression" dxfId="18" priority="2">
      <formula>MOD(ROW(),2)=0</formula>
    </cfRule>
  </conditionalFormatting>
  <conditionalFormatting sqref="N21:R21">
    <cfRule type="expression" dxfId="17" priority="1">
      <formula>MOD(ROW(),2)=0</formula>
    </cfRule>
  </conditionalFormatting>
  <pageMargins left="0.7" right="0.7" top="0.75" bottom="0.75" header="0.3" footer="0.3"/>
  <pageSetup scale="1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EAB71-EAB0-42B1-9D6A-2B02117777E5}">
  <sheetPr>
    <tabColor theme="3" tint="0.39997558519241921"/>
    <pageSetUpPr fitToPage="1"/>
  </sheetPr>
  <dimension ref="A2:AI77"/>
  <sheetViews>
    <sheetView zoomScale="85" zoomScaleNormal="85" workbookViewId="0">
      <pane xSplit="3" ySplit="4" topLeftCell="D43"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4.5" outlineLevelCol="1"/>
  <cols>
    <col min="1" max="1" width="6.7265625" style="82" customWidth="1"/>
    <col min="2" max="2" width="28.1796875" style="101" customWidth="1"/>
    <col min="3" max="3" width="20.54296875" style="101" hidden="1" customWidth="1" outlineLevel="1"/>
    <col min="4" max="4" width="8.1796875" style="102" customWidth="1" collapsed="1"/>
    <col min="5" max="18" width="8.1796875" style="102" customWidth="1"/>
    <col min="19" max="35" width="9.1796875" style="82"/>
    <col min="36" max="16384" width="9.1796875" style="101"/>
  </cols>
  <sheetData>
    <row r="2" spans="2:18">
      <c r="B2" s="453" t="str">
        <f>"Table A20. Low-Income Developing Countries: General Government Expenditure, "&amp;D4&amp;"–"&amp;RIGHT(R4,2)</f>
        <v>Table A20. Low-Income Developing Countries: General Government Expenditure, 2012–26</v>
      </c>
      <c r="C2" s="453"/>
      <c r="D2" s="453"/>
      <c r="E2" s="453"/>
      <c r="F2" s="453"/>
      <c r="G2" s="453"/>
      <c r="H2" s="453"/>
      <c r="I2" s="453"/>
      <c r="J2" s="453"/>
      <c r="K2" s="453"/>
      <c r="L2" s="453"/>
      <c r="M2" s="453"/>
      <c r="N2" s="453"/>
      <c r="O2" s="453"/>
      <c r="P2" s="453"/>
      <c r="Q2" s="453"/>
      <c r="R2" s="453"/>
    </row>
    <row r="3" spans="2:18">
      <c r="B3" s="455" t="s">
        <v>152</v>
      </c>
      <c r="C3" s="456"/>
      <c r="D3" s="456"/>
      <c r="E3" s="456"/>
      <c r="F3" s="456"/>
      <c r="G3" s="456"/>
      <c r="H3" s="456"/>
      <c r="I3" s="456"/>
      <c r="J3" s="456"/>
      <c r="K3" s="456"/>
      <c r="L3" s="456"/>
      <c r="M3" s="456"/>
      <c r="N3" s="456"/>
      <c r="O3" s="456"/>
      <c r="P3" s="456"/>
      <c r="Q3" s="456"/>
      <c r="R3" s="456"/>
    </row>
    <row r="4" spans="2:18"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18" ht="14.15" customHeight="1">
      <c r="B5" s="111" t="s">
        <v>81</v>
      </c>
      <c r="C5" s="136" t="s">
        <v>151</v>
      </c>
      <c r="D5" s="113">
        <v>19.348052438778957</v>
      </c>
      <c r="E5" s="113">
        <v>19.578556628587197</v>
      </c>
      <c r="F5" s="113">
        <v>19.222771732263624</v>
      </c>
      <c r="G5" s="113">
        <v>18.503416483875764</v>
      </c>
      <c r="H5" s="113">
        <v>17.891963214077098</v>
      </c>
      <c r="I5" s="113">
        <v>18.187470758140851</v>
      </c>
      <c r="J5" s="113">
        <v>18.513926456817963</v>
      </c>
      <c r="K5" s="113">
        <v>18.820498836061422</v>
      </c>
      <c r="L5" s="113">
        <v>19.284120444267842</v>
      </c>
      <c r="M5" s="113">
        <v>19.281736301387152</v>
      </c>
      <c r="N5" s="113">
        <v>19.022240536501673</v>
      </c>
      <c r="O5" s="113">
        <v>18.567422049298241</v>
      </c>
      <c r="P5" s="113">
        <v>18.490026798726756</v>
      </c>
      <c r="Q5" s="113">
        <v>18.410360288091859</v>
      </c>
      <c r="R5" s="113">
        <v>18.310256449551339</v>
      </c>
    </row>
    <row r="6" spans="2:18" ht="14.15" customHeight="1">
      <c r="B6" s="114" t="s">
        <v>55</v>
      </c>
      <c r="C6" s="136" t="s">
        <v>444</v>
      </c>
      <c r="D6" s="113">
        <v>17.269233436535096</v>
      </c>
      <c r="E6" s="113">
        <v>16.540287097198252</v>
      </c>
      <c r="F6" s="113">
        <v>15.713999453136887</v>
      </c>
      <c r="G6" s="113">
        <v>12.718449435002313</v>
      </c>
      <c r="H6" s="113">
        <v>11.37038917814429</v>
      </c>
      <c r="I6" s="113">
        <v>12.539139510723682</v>
      </c>
      <c r="J6" s="113">
        <v>13.331164397983494</v>
      </c>
      <c r="K6" s="113">
        <v>13.055474660648667</v>
      </c>
      <c r="L6" s="113">
        <v>12.728269466065784</v>
      </c>
      <c r="M6" s="113">
        <v>13.83069068208146</v>
      </c>
      <c r="N6" s="113">
        <v>13.385076094249015</v>
      </c>
      <c r="O6" s="113">
        <v>12.612426213251767</v>
      </c>
      <c r="P6" s="113">
        <v>12.687448565923695</v>
      </c>
      <c r="Q6" s="113">
        <v>12.924070504692699</v>
      </c>
      <c r="R6" s="113">
        <v>12.980311922564743</v>
      </c>
    </row>
    <row r="7" spans="2:18" ht="14.15" customHeight="1">
      <c r="B7" s="114" t="s">
        <v>44</v>
      </c>
      <c r="C7" s="136" t="s">
        <v>445</v>
      </c>
      <c r="D7" s="113">
        <v>20.086011852517373</v>
      </c>
      <c r="E7" s="113">
        <v>21.182102791647072</v>
      </c>
      <c r="F7" s="113">
        <v>20.39767892019719</v>
      </c>
      <c r="G7" s="113">
        <v>20.545363092198201</v>
      </c>
      <c r="H7" s="113">
        <v>19.309356740869696</v>
      </c>
      <c r="I7" s="113">
        <v>18.826106668216823</v>
      </c>
      <c r="J7" s="113">
        <v>18.987017634224333</v>
      </c>
      <c r="K7" s="113">
        <v>20.145549724139265</v>
      </c>
      <c r="L7" s="113">
        <v>20.157560374332192</v>
      </c>
      <c r="M7" s="113">
        <v>19.558037088493069</v>
      </c>
      <c r="N7" s="113">
        <v>19.785743125263899</v>
      </c>
      <c r="O7" s="113">
        <v>19.544161957226521</v>
      </c>
      <c r="P7" s="113">
        <v>19.408054259271093</v>
      </c>
      <c r="Q7" s="113">
        <v>19.206326976336364</v>
      </c>
      <c r="R7" s="113">
        <v>19.141703284072697</v>
      </c>
    </row>
    <row r="8" spans="2:18" ht="14.15" customHeight="1">
      <c r="B8" s="114" t="s">
        <v>50</v>
      </c>
      <c r="C8" s="136" t="s">
        <v>446</v>
      </c>
      <c r="D8" s="113">
        <v>22.616838161475428</v>
      </c>
      <c r="E8" s="113">
        <v>23.640105113429748</v>
      </c>
      <c r="F8" s="113">
        <v>22.653033024276596</v>
      </c>
      <c r="G8" s="113">
        <v>21.788468262217666</v>
      </c>
      <c r="H8" s="113">
        <v>22.431619524888202</v>
      </c>
      <c r="I8" s="113">
        <v>22.056181569867906</v>
      </c>
      <c r="J8" s="113">
        <v>21.900840317456073</v>
      </c>
      <c r="K8" s="113">
        <v>21.621960912449158</v>
      </c>
      <c r="L8" s="113">
        <v>23.060050001011813</v>
      </c>
      <c r="M8" s="113">
        <v>22.675452019610525</v>
      </c>
      <c r="N8" s="113">
        <v>22.361737208756729</v>
      </c>
      <c r="O8" s="113">
        <v>22.464825471291984</v>
      </c>
      <c r="P8" s="113">
        <v>22.844541873559631</v>
      </c>
      <c r="Q8" s="113">
        <v>23.061701319658194</v>
      </c>
      <c r="R8" s="113">
        <v>23.097230612693036</v>
      </c>
    </row>
    <row r="9" spans="2:18" ht="14.15" customHeight="1">
      <c r="B9" s="114" t="s">
        <v>29</v>
      </c>
      <c r="C9" s="136" t="s">
        <v>447</v>
      </c>
      <c r="D9" s="113">
        <v>17.665615021211106</v>
      </c>
      <c r="E9" s="113">
        <v>17.712797330052968</v>
      </c>
      <c r="F9" s="113">
        <v>17.69523083356091</v>
      </c>
      <c r="G9" s="113">
        <v>16.577699411858998</v>
      </c>
      <c r="H9" s="113">
        <v>16.29115430295618</v>
      </c>
      <c r="I9" s="113">
        <v>17.223182033337636</v>
      </c>
      <c r="J9" s="113">
        <v>17.373711664640226</v>
      </c>
      <c r="K9" s="113">
        <v>17.052838360808728</v>
      </c>
      <c r="L9" s="113">
        <v>17.908850212987979</v>
      </c>
      <c r="M9" s="113">
        <v>18.362569557235791</v>
      </c>
      <c r="N9" s="113">
        <v>17.730006145520729</v>
      </c>
      <c r="O9" s="113">
        <v>17.059506130395103</v>
      </c>
      <c r="P9" s="113">
        <v>16.985214617962626</v>
      </c>
      <c r="Q9" s="113">
        <v>17.014864687442007</v>
      </c>
      <c r="R9" s="113">
        <v>16.906819224077939</v>
      </c>
    </row>
    <row r="10" spans="2:18" ht="14.15" customHeight="1">
      <c r="B10" s="114" t="s">
        <v>43</v>
      </c>
      <c r="C10" s="136" t="s">
        <v>448</v>
      </c>
      <c r="D10" s="113">
        <v>25.308811018671506</v>
      </c>
      <c r="E10" s="113">
        <v>24.538037891879362</v>
      </c>
      <c r="F10" s="113">
        <v>23.480687867939128</v>
      </c>
      <c r="G10" s="113">
        <v>21.59460094690596</v>
      </c>
      <c r="H10" s="113">
        <v>20.146705910832125</v>
      </c>
      <c r="I10" s="113">
        <v>20.085775093901727</v>
      </c>
      <c r="J10" s="113">
        <v>23.236522706797185</v>
      </c>
      <c r="K10" s="113">
        <v>24.029450099102938</v>
      </c>
      <c r="L10" s="113">
        <v>23.402259657980522</v>
      </c>
      <c r="M10" s="113">
        <v>23.432059375766539</v>
      </c>
      <c r="N10" s="113">
        <v>23.784508372857292</v>
      </c>
      <c r="O10" s="113">
        <v>23.912417819170713</v>
      </c>
      <c r="P10" s="113">
        <v>24.138025358630241</v>
      </c>
      <c r="Q10" s="113">
        <v>23.931423923188913</v>
      </c>
      <c r="R10" s="113">
        <v>23.881728598550929</v>
      </c>
    </row>
    <row r="11" spans="2:18" ht="16.5" customHeight="1">
      <c r="B11" s="101" t="s">
        <v>361</v>
      </c>
      <c r="C11" s="101" t="s">
        <v>361</v>
      </c>
      <c r="D11" s="110">
        <v>25.02820460933599</v>
      </c>
      <c r="E11" s="110">
        <v>24.976975467469163</v>
      </c>
      <c r="F11" s="110">
        <v>25.402449284905103</v>
      </c>
      <c r="G11" s="110">
        <v>25.946741808364642</v>
      </c>
      <c r="H11" s="110">
        <v>28.028975116970312</v>
      </c>
      <c r="I11" s="110">
        <v>27.731830470057034</v>
      </c>
      <c r="J11" s="110">
        <v>28.935634814464201</v>
      </c>
      <c r="K11" s="110">
        <v>27.999019632937845</v>
      </c>
      <c r="L11" s="110">
        <v>27.937020905075489</v>
      </c>
      <c r="M11" s="110" t="s">
        <v>41</v>
      </c>
      <c r="N11" s="110" t="s">
        <v>41</v>
      </c>
      <c r="O11" s="110" t="s">
        <v>41</v>
      </c>
      <c r="P11" s="110" t="s">
        <v>41</v>
      </c>
      <c r="Q11" s="110" t="s">
        <v>41</v>
      </c>
      <c r="R11" s="110" t="s">
        <v>41</v>
      </c>
    </row>
    <row r="12" spans="2:18" ht="13.5" customHeight="1">
      <c r="B12" s="109" t="s">
        <v>86</v>
      </c>
      <c r="C12" s="109" t="s">
        <v>86</v>
      </c>
      <c r="D12" s="110">
        <v>14.224017808875629</v>
      </c>
      <c r="E12" s="110">
        <v>14.609859914296427</v>
      </c>
      <c r="F12" s="110">
        <v>13.99714097403359</v>
      </c>
      <c r="G12" s="110">
        <v>13.769279337027879</v>
      </c>
      <c r="H12" s="110">
        <v>13.446874096329678</v>
      </c>
      <c r="I12" s="110">
        <v>13.559566344102794</v>
      </c>
      <c r="J12" s="110">
        <v>14.301875910083222</v>
      </c>
      <c r="K12" s="110">
        <v>15.405760665553844</v>
      </c>
      <c r="L12" s="110">
        <v>15.338043678087407</v>
      </c>
      <c r="M12" s="110">
        <v>16.077045804620703</v>
      </c>
      <c r="N12" s="110">
        <v>16.339300352855311</v>
      </c>
      <c r="O12" s="110">
        <v>15.913512858811782</v>
      </c>
      <c r="P12" s="110">
        <v>15.73767002431598</v>
      </c>
      <c r="Q12" s="110">
        <v>15.446050429618083</v>
      </c>
      <c r="R12" s="110">
        <v>15.497100811300909</v>
      </c>
    </row>
    <row r="13" spans="2:18" ht="13.5" customHeight="1">
      <c r="B13" s="109" t="s">
        <v>87</v>
      </c>
      <c r="C13" s="109" t="s">
        <v>87</v>
      </c>
      <c r="D13" s="110">
        <v>14.235933160072422</v>
      </c>
      <c r="E13" s="110">
        <v>14.894028300512453</v>
      </c>
      <c r="F13" s="110">
        <v>14.224556525098286</v>
      </c>
      <c r="G13" s="110">
        <v>18.152562984526234</v>
      </c>
      <c r="H13" s="110">
        <v>15.427786422187422</v>
      </c>
      <c r="I13" s="110">
        <v>17.784971731280059</v>
      </c>
      <c r="J13" s="110">
        <v>16.567508011920626</v>
      </c>
      <c r="K13" s="110">
        <v>14.601111698042581</v>
      </c>
      <c r="L13" s="110">
        <v>19.070971653629723</v>
      </c>
      <c r="M13" s="110">
        <v>18.191705749929106</v>
      </c>
      <c r="N13" s="110">
        <v>17.978209128695386</v>
      </c>
      <c r="O13" s="110">
        <v>17.734829436797874</v>
      </c>
      <c r="P13" s="110">
        <v>17.43482943679787</v>
      </c>
      <c r="Q13" s="110">
        <v>17.399918125416828</v>
      </c>
      <c r="R13" s="110">
        <v>17.099918125416817</v>
      </c>
    </row>
    <row r="14" spans="2:18" ht="13.5" customHeight="1">
      <c r="B14" s="109" t="s">
        <v>88</v>
      </c>
      <c r="C14" s="109" t="s">
        <v>88</v>
      </c>
      <c r="D14" s="110">
        <v>22.66797568949956</v>
      </c>
      <c r="E14" s="110">
        <v>25.260573842944716</v>
      </c>
      <c r="F14" s="110">
        <v>20.927723872116665</v>
      </c>
      <c r="G14" s="110">
        <v>20.35874226351909</v>
      </c>
      <c r="H14" s="110">
        <v>21.631615463326629</v>
      </c>
      <c r="I14" s="110">
        <v>26.247307581390327</v>
      </c>
      <c r="J14" s="110">
        <v>23.964170670699463</v>
      </c>
      <c r="K14" s="110">
        <v>23.494822096227118</v>
      </c>
      <c r="L14" s="110">
        <v>25.472451536976426</v>
      </c>
      <c r="M14" s="110">
        <v>24.299561258445195</v>
      </c>
      <c r="N14" s="110">
        <v>23.259832384700136</v>
      </c>
      <c r="O14" s="110">
        <v>22.34807993636025</v>
      </c>
      <c r="P14" s="110">
        <v>21.453502633834326</v>
      </c>
      <c r="Q14" s="110">
        <v>21.638748047058073</v>
      </c>
      <c r="R14" s="110">
        <v>21.8024552056145</v>
      </c>
    </row>
    <row r="15" spans="2:18" ht="13.5" customHeight="1">
      <c r="B15" s="109" t="s">
        <v>89</v>
      </c>
      <c r="C15" s="109" t="s">
        <v>89</v>
      </c>
      <c r="D15" s="110">
        <v>21.679660757676075</v>
      </c>
      <c r="E15" s="110">
        <v>21.366289568395217</v>
      </c>
      <c r="F15" s="110">
        <v>21.718389109406804</v>
      </c>
      <c r="G15" s="110">
        <v>20.271689520478066</v>
      </c>
      <c r="H15" s="110">
        <v>21.118165955815396</v>
      </c>
      <c r="I15" s="110">
        <v>22.355908280763142</v>
      </c>
      <c r="J15" s="110">
        <v>23.045829743494792</v>
      </c>
      <c r="K15" s="110">
        <v>23.816589500632105</v>
      </c>
      <c r="L15" s="110">
        <v>27.56550179681328</v>
      </c>
      <c r="M15" s="110">
        <v>27.986839744903964</v>
      </c>
      <c r="N15" s="110">
        <v>28.010959585299709</v>
      </c>
      <c r="O15" s="110">
        <v>27.754419991156432</v>
      </c>
      <c r="P15" s="110">
        <v>27.228056093598084</v>
      </c>
      <c r="Q15" s="110">
        <v>27.037497940748501</v>
      </c>
      <c r="R15" s="110">
        <v>26.816298151044244</v>
      </c>
    </row>
    <row r="16" spans="2:18" ht="13.5" customHeight="1">
      <c r="B16" s="109" t="s">
        <v>120</v>
      </c>
      <c r="C16" s="109" t="s">
        <v>120</v>
      </c>
      <c r="D16" s="110">
        <v>17.772421341076186</v>
      </c>
      <c r="E16" s="110">
        <v>20.021913138371893</v>
      </c>
      <c r="F16" s="110">
        <v>20.863018942122956</v>
      </c>
      <c r="G16" s="110">
        <v>20.900449331602697</v>
      </c>
      <c r="H16" s="110">
        <v>20.908218512866323</v>
      </c>
      <c r="I16" s="110">
        <v>19.825688866339114</v>
      </c>
      <c r="J16" s="110">
        <v>18.54628735288766</v>
      </c>
      <c r="K16" s="110">
        <v>18.982616004523287</v>
      </c>
      <c r="L16" s="110">
        <v>16.964318884877237</v>
      </c>
      <c r="M16" s="110">
        <v>18.044537134119597</v>
      </c>
      <c r="N16" s="110">
        <v>18.062248772635741</v>
      </c>
      <c r="O16" s="110">
        <v>17.804246073028487</v>
      </c>
      <c r="P16" s="110">
        <v>18.122757159291204</v>
      </c>
      <c r="Q16" s="110">
        <v>17.991172057826176</v>
      </c>
      <c r="R16" s="110">
        <v>18.741391661078598</v>
      </c>
    </row>
    <row r="17" spans="2:34" ht="13.5" customHeight="1">
      <c r="B17" s="109" t="s">
        <v>90</v>
      </c>
      <c r="C17" s="109" t="s">
        <v>90</v>
      </c>
      <c r="D17" s="110">
        <v>23.878777271009476</v>
      </c>
      <c r="E17" s="110">
        <v>22.804976605841915</v>
      </c>
      <c r="F17" s="110">
        <v>21.977897583781107</v>
      </c>
      <c r="G17" s="110">
        <v>18.340267001297693</v>
      </c>
      <c r="H17" s="110">
        <v>14.366017297724879</v>
      </c>
      <c r="I17" s="110">
        <v>14.880079682912402</v>
      </c>
      <c r="J17" s="110">
        <v>13.349672334034185</v>
      </c>
      <c r="K17" s="110">
        <v>14.422030756188603</v>
      </c>
      <c r="L17" s="110">
        <v>18.891721817201589</v>
      </c>
      <c r="M17" s="110">
        <v>17.252515190947157</v>
      </c>
      <c r="N17" s="110">
        <v>16.86384962858607</v>
      </c>
      <c r="O17" s="110">
        <v>17.067077625328018</v>
      </c>
      <c r="P17" s="110">
        <v>16.763951324643852</v>
      </c>
      <c r="Q17" s="110">
        <v>16.321405946959612</v>
      </c>
      <c r="R17" s="110">
        <v>15.967002155973598</v>
      </c>
    </row>
    <row r="18" spans="2:34" ht="13.5" customHeight="1">
      <c r="B18" s="109" t="s">
        <v>156</v>
      </c>
      <c r="C18" s="109" t="s">
        <v>156</v>
      </c>
      <c r="D18" s="110">
        <v>13.73568008545751</v>
      </c>
      <c r="E18" s="110">
        <v>12.749545661504708</v>
      </c>
      <c r="F18" s="110">
        <v>18.49012530896281</v>
      </c>
      <c r="G18" s="110">
        <v>17.231674827440383</v>
      </c>
      <c r="H18" s="110">
        <v>14.476445991677078</v>
      </c>
      <c r="I18" s="110">
        <v>10.38679957066136</v>
      </c>
      <c r="J18" s="110">
        <v>11.125423501504434</v>
      </c>
      <c r="K18" s="110">
        <v>12.859069069015709</v>
      </c>
      <c r="L18" s="110">
        <v>11.857770500684186</v>
      </c>
      <c r="M18" s="110">
        <v>12.86433439987473</v>
      </c>
      <c r="N18" s="110">
        <v>13.411557601060689</v>
      </c>
      <c r="O18" s="110">
        <v>14.188718846675897</v>
      </c>
      <c r="P18" s="110">
        <v>15.168445170814589</v>
      </c>
      <c r="Q18" s="110">
        <v>15.254859580318056</v>
      </c>
      <c r="R18" s="110">
        <v>16.067648064284196</v>
      </c>
      <c r="T18" s="86"/>
      <c r="U18" s="86"/>
      <c r="V18" s="86"/>
      <c r="W18" s="86"/>
      <c r="X18" s="86"/>
      <c r="Y18" s="86"/>
      <c r="Z18" s="86"/>
      <c r="AA18" s="86"/>
      <c r="AB18" s="86"/>
      <c r="AC18" s="86"/>
      <c r="AD18" s="86"/>
      <c r="AE18" s="86"/>
      <c r="AF18" s="86"/>
      <c r="AG18" s="86"/>
      <c r="AH18" s="86"/>
    </row>
    <row r="19" spans="2:34" ht="13.5" customHeight="1">
      <c r="B19" s="109" t="s">
        <v>148</v>
      </c>
      <c r="C19" s="109" t="s">
        <v>148</v>
      </c>
      <c r="D19" s="110">
        <v>30.656742138650216</v>
      </c>
      <c r="E19" s="110">
        <v>42.391631806723645</v>
      </c>
      <c r="F19" s="110">
        <v>48.562332991932834</v>
      </c>
      <c r="G19" s="110">
        <v>41.288182447297785</v>
      </c>
      <c r="H19" s="110">
        <v>41.745181192539725</v>
      </c>
      <c r="I19" s="110">
        <v>28.324839563449483</v>
      </c>
      <c r="J19" s="110">
        <v>19.261448508344348</v>
      </c>
      <c r="K19" s="110">
        <v>22.022485360163444</v>
      </c>
      <c r="L19" s="110">
        <v>23.471905146183051</v>
      </c>
      <c r="M19" s="110">
        <v>21.169129706268215</v>
      </c>
      <c r="N19" s="110">
        <v>22.371999158909915</v>
      </c>
      <c r="O19" s="110">
        <v>23.001577884031661</v>
      </c>
      <c r="P19" s="110">
        <v>22.631756859087332</v>
      </c>
      <c r="Q19" s="110">
        <v>23.571824464305514</v>
      </c>
      <c r="R19" s="110">
        <v>23.80125893586164</v>
      </c>
    </row>
    <row r="20" spans="2:34" ht="13.5" customHeight="1">
      <c r="B20" s="109" t="s">
        <v>93</v>
      </c>
      <c r="C20" s="109" t="s">
        <v>93</v>
      </c>
      <c r="D20" s="110">
        <v>16.141899744022634</v>
      </c>
      <c r="E20" s="110">
        <v>15.857358166907384</v>
      </c>
      <c r="F20" s="110">
        <v>15.213669430720245</v>
      </c>
      <c r="G20" s="110">
        <v>16.50272881216415</v>
      </c>
      <c r="H20" s="110">
        <v>17.743403041654702</v>
      </c>
      <c r="I20" s="110">
        <v>18.433508950777817</v>
      </c>
      <c r="J20" s="110">
        <v>17.715315008428583</v>
      </c>
      <c r="K20" s="110">
        <v>17.32942226444451</v>
      </c>
      <c r="L20" s="110">
        <v>20.615048743542822</v>
      </c>
      <c r="M20" s="110">
        <v>20.178422544338261</v>
      </c>
      <c r="N20" s="110">
        <v>20.034491317102649</v>
      </c>
      <c r="O20" s="110">
        <v>19.244648740598979</v>
      </c>
      <c r="P20" s="110">
        <v>18.530239027764626</v>
      </c>
      <c r="Q20" s="110">
        <v>18.327810448850563</v>
      </c>
      <c r="R20" s="110">
        <v>18.214022269163678</v>
      </c>
    </row>
    <row r="21" spans="2:34" ht="13.5" customHeight="1">
      <c r="B21" s="109" t="s">
        <v>94</v>
      </c>
      <c r="C21" s="109" t="s">
        <v>94</v>
      </c>
      <c r="D21" s="110">
        <v>16.648240618894796</v>
      </c>
      <c r="E21" s="110">
        <v>17.755788910804341</v>
      </c>
      <c r="F21" s="110">
        <v>17.483706835472656</v>
      </c>
      <c r="G21" s="110">
        <v>17.325734653565672</v>
      </c>
      <c r="H21" s="110">
        <v>17.912968728373375</v>
      </c>
      <c r="I21" s="110">
        <v>17.986719787776888</v>
      </c>
      <c r="J21" s="110">
        <v>16.099359257584521</v>
      </c>
      <c r="K21" s="110">
        <v>15.35276872086833</v>
      </c>
      <c r="L21" s="110">
        <v>14.469255160063357</v>
      </c>
      <c r="M21" s="110">
        <v>13.836201008573997</v>
      </c>
      <c r="N21" s="110" t="s">
        <v>41</v>
      </c>
      <c r="O21" s="110" t="s">
        <v>41</v>
      </c>
      <c r="P21" s="110" t="s">
        <v>41</v>
      </c>
      <c r="Q21" s="110" t="s">
        <v>41</v>
      </c>
      <c r="R21" s="110" t="s">
        <v>41</v>
      </c>
    </row>
    <row r="22" spans="2:34" ht="13.5" customHeight="1">
      <c r="B22" s="109" t="s">
        <v>95</v>
      </c>
      <c r="C22" s="109" t="s">
        <v>95</v>
      </c>
      <c r="D22" s="110">
        <v>21.977141345685197</v>
      </c>
      <c r="E22" s="110">
        <v>21.564378718826859</v>
      </c>
      <c r="F22" s="110">
        <v>20.966334311227282</v>
      </c>
      <c r="G22" s="110">
        <v>18.623299782717925</v>
      </c>
      <c r="H22" s="110">
        <v>19.890541742716408</v>
      </c>
      <c r="I22" s="110">
        <v>17.58220292561397</v>
      </c>
      <c r="J22" s="110">
        <v>20.895264528880865</v>
      </c>
      <c r="K22" s="110">
        <v>20.661201143269526</v>
      </c>
      <c r="L22" s="110">
        <v>28.16858566672056</v>
      </c>
      <c r="M22" s="110">
        <v>28.853795743395196</v>
      </c>
      <c r="N22" s="110">
        <v>25.427182102597694</v>
      </c>
      <c r="O22" s="110">
        <v>24.512445362830206</v>
      </c>
      <c r="P22" s="110">
        <v>24.485437812142781</v>
      </c>
      <c r="Q22" s="110">
        <v>23.361054435402519</v>
      </c>
      <c r="R22" s="110">
        <v>22.626561474262591</v>
      </c>
    </row>
    <row r="23" spans="2:34" ht="13.5" customHeight="1">
      <c r="B23" s="109" t="s">
        <v>40</v>
      </c>
      <c r="C23" s="109" t="s">
        <v>40</v>
      </c>
      <c r="D23" s="110">
        <v>20.040980491002429</v>
      </c>
      <c r="E23" s="110">
        <v>18.638990821929756</v>
      </c>
      <c r="F23" s="110">
        <v>20.207717836593595</v>
      </c>
      <c r="G23" s="110">
        <v>21.701738761029961</v>
      </c>
      <c r="H23" s="110">
        <v>16.136228272866294</v>
      </c>
      <c r="I23" s="110">
        <v>17.346023427632883</v>
      </c>
      <c r="J23" s="110">
        <v>16.034283298844638</v>
      </c>
      <c r="K23" s="110">
        <v>14.899788148262436</v>
      </c>
      <c r="L23" s="110">
        <v>15.684702835160461</v>
      </c>
      <c r="M23" s="110">
        <v>17.235222156331364</v>
      </c>
      <c r="N23" s="110">
        <v>17.773188899539203</v>
      </c>
      <c r="O23" s="110">
        <v>18.109922636153701</v>
      </c>
      <c r="P23" s="110">
        <v>18.511580108901729</v>
      </c>
      <c r="Q23" s="110">
        <v>18.663140216617489</v>
      </c>
      <c r="R23" s="110">
        <v>18.410842723656256</v>
      </c>
    </row>
    <row r="24" spans="2:34" ht="13.5" customHeight="1">
      <c r="B24" s="109" t="s">
        <v>96</v>
      </c>
      <c r="C24" s="109" t="s">
        <v>96</v>
      </c>
      <c r="D24" s="110">
        <v>16.435222138451639</v>
      </c>
      <c r="E24" s="110">
        <v>15.858009949037768</v>
      </c>
      <c r="F24" s="110">
        <v>14.628901621365632</v>
      </c>
      <c r="G24" s="110">
        <v>12.747547859619313</v>
      </c>
      <c r="H24" s="110">
        <v>10.649544382721224</v>
      </c>
      <c r="I24" s="110">
        <v>9.8982483849954495</v>
      </c>
      <c r="J24" s="110">
        <v>11.144900411008974</v>
      </c>
      <c r="K24" s="110">
        <v>9.3526619884147699</v>
      </c>
      <c r="L24" s="110">
        <v>9.7260421298454283</v>
      </c>
      <c r="M24" s="110">
        <v>9.9619756104314465</v>
      </c>
      <c r="N24" s="110">
        <v>10.192645667534563</v>
      </c>
      <c r="O24" s="110">
        <v>11.256208287172566</v>
      </c>
      <c r="P24" s="110">
        <v>11.979751499195796</v>
      </c>
      <c r="Q24" s="110">
        <v>12.45353363084646</v>
      </c>
      <c r="R24" s="110">
        <v>12.533105108774805</v>
      </c>
    </row>
    <row r="25" spans="2:34" ht="13.5" customHeight="1">
      <c r="B25" s="109" t="s">
        <v>121</v>
      </c>
      <c r="C25" s="109" t="s">
        <v>121</v>
      </c>
      <c r="D25" s="110">
        <v>26.356067472644224</v>
      </c>
      <c r="E25" s="110">
        <v>29.575606900825786</v>
      </c>
      <c r="F25" s="110">
        <v>27.637906557396352</v>
      </c>
      <c r="G25" s="110">
        <v>26.021890182986638</v>
      </c>
      <c r="H25" s="110">
        <v>27.382562791572624</v>
      </c>
      <c r="I25" s="110">
        <v>26.857901842883276</v>
      </c>
      <c r="J25" s="110">
        <v>26.156129244024136</v>
      </c>
      <c r="K25" s="110">
        <v>25.724374447628033</v>
      </c>
      <c r="L25" s="110">
        <v>28.000663622699296</v>
      </c>
      <c r="M25" s="110">
        <v>28.740040774896393</v>
      </c>
      <c r="N25" s="110">
        <v>27.403825046046236</v>
      </c>
      <c r="O25" s="110">
        <v>26.885774747519481</v>
      </c>
      <c r="P25" s="110">
        <v>26.684687169470489</v>
      </c>
      <c r="Q25" s="110">
        <v>26.625187391523554</v>
      </c>
      <c r="R25" s="110">
        <v>26.579132755875257</v>
      </c>
    </row>
    <row r="26" spans="2:34" ht="13.5" customHeight="1">
      <c r="B26" s="109" t="s">
        <v>98</v>
      </c>
      <c r="C26" s="109" t="s">
        <v>98</v>
      </c>
      <c r="D26" s="110">
        <v>21.610869558567781</v>
      </c>
      <c r="E26" s="110">
        <v>22.688758785543534</v>
      </c>
      <c r="F26" s="110">
        <v>24.431659021208137</v>
      </c>
      <c r="G26" s="110">
        <v>24.823904993083882</v>
      </c>
      <c r="H26" s="110">
        <v>25.57065418107139</v>
      </c>
      <c r="I26" s="110">
        <v>25.088201151537731</v>
      </c>
      <c r="J26" s="110">
        <v>24.370822384183285</v>
      </c>
      <c r="K26" s="110">
        <v>24.137379115190758</v>
      </c>
      <c r="L26" s="110">
        <v>24.647863349603931</v>
      </c>
      <c r="M26" s="110">
        <v>24.346244256913096</v>
      </c>
      <c r="N26" s="110">
        <v>23.638195817377191</v>
      </c>
      <c r="O26" s="110">
        <v>22.769009684610264</v>
      </c>
      <c r="P26" s="110">
        <v>22.240229649221824</v>
      </c>
      <c r="Q26" s="110">
        <v>21.866364229416892</v>
      </c>
      <c r="R26" s="110">
        <v>21.538650433093267</v>
      </c>
    </row>
    <row r="27" spans="2:34" ht="13.5" customHeight="1">
      <c r="B27" s="109" t="s">
        <v>122</v>
      </c>
      <c r="C27" s="109" t="s">
        <v>122</v>
      </c>
      <c r="D27" s="110">
        <v>40.583863798065387</v>
      </c>
      <c r="E27" s="110">
        <v>38.147070405256422</v>
      </c>
      <c r="F27" s="110">
        <v>38.50805685059796</v>
      </c>
      <c r="G27" s="110">
        <v>38.083712413899619</v>
      </c>
      <c r="H27" s="110">
        <v>38.9230449999895</v>
      </c>
      <c r="I27" s="110">
        <v>37.020143816163404</v>
      </c>
      <c r="J27" s="110">
        <v>33.059694255173646</v>
      </c>
      <c r="K27" s="110">
        <v>32.579613919271708</v>
      </c>
      <c r="L27" s="110">
        <v>34.289653297086048</v>
      </c>
      <c r="M27" s="110">
        <v>34.971094490465489</v>
      </c>
      <c r="N27" s="110">
        <v>34.466560998008667</v>
      </c>
      <c r="O27" s="110">
        <v>33.707896811379534</v>
      </c>
      <c r="P27" s="110">
        <v>33.620005946828115</v>
      </c>
      <c r="Q27" s="110">
        <v>33.492113111572699</v>
      </c>
      <c r="R27" s="110">
        <v>33.392833496440211</v>
      </c>
    </row>
    <row r="28" spans="2:34" ht="13.5" customHeight="1">
      <c r="B28" s="109" t="s">
        <v>123</v>
      </c>
      <c r="C28" s="109" t="s">
        <v>123</v>
      </c>
      <c r="D28" s="110">
        <v>24.719063704856289</v>
      </c>
      <c r="E28" s="110">
        <v>24.239639107854096</v>
      </c>
      <c r="F28" s="110">
        <v>24.987019515741444</v>
      </c>
      <c r="G28" s="110">
        <v>25.782277968242067</v>
      </c>
      <c r="H28" s="110">
        <v>20.877304619800334</v>
      </c>
      <c r="I28" s="110">
        <v>21.563281531702231</v>
      </c>
      <c r="J28" s="110">
        <v>20.907353666228168</v>
      </c>
      <c r="K28" s="110">
        <v>19.805555674012922</v>
      </c>
      <c r="L28" s="110">
        <v>18.298214483001015</v>
      </c>
      <c r="M28" s="110">
        <v>18.688110971577863</v>
      </c>
      <c r="N28" s="110">
        <v>18.887341090576896</v>
      </c>
      <c r="O28" s="110">
        <v>18.973326684885986</v>
      </c>
      <c r="P28" s="110">
        <v>19.068219877219018</v>
      </c>
      <c r="Q28" s="110">
        <v>19.026354196216591</v>
      </c>
      <c r="R28" s="110">
        <v>18.866773833507725</v>
      </c>
    </row>
    <row r="29" spans="2:34" ht="13.5" customHeight="1">
      <c r="B29" s="109" t="s">
        <v>99</v>
      </c>
      <c r="C29" s="109" t="s">
        <v>99</v>
      </c>
      <c r="D29" s="110">
        <v>11.515750668777599</v>
      </c>
      <c r="E29" s="110">
        <v>12.70209080929102</v>
      </c>
      <c r="F29" s="110">
        <v>12.554749145086239</v>
      </c>
      <c r="G29" s="110">
        <v>13.029157115449314</v>
      </c>
      <c r="H29" s="110">
        <v>13.545565021572989</v>
      </c>
      <c r="I29" s="110">
        <v>14.942376806819238</v>
      </c>
      <c r="J29" s="110">
        <v>14.351060947110847</v>
      </c>
      <c r="K29" s="110">
        <v>15.36152981545818</v>
      </c>
      <c r="L29" s="110">
        <v>16.47650239292448</v>
      </c>
      <c r="M29" s="110">
        <v>18.609137734812172</v>
      </c>
      <c r="N29" s="110">
        <v>17.844054217818154</v>
      </c>
      <c r="O29" s="110">
        <v>17.717590642996679</v>
      </c>
      <c r="P29" s="110">
        <v>17.817262569915453</v>
      </c>
      <c r="Q29" s="110">
        <v>17.388263918918007</v>
      </c>
      <c r="R29" s="110">
        <v>17.44806273761748</v>
      </c>
    </row>
    <row r="30" spans="2:34" ht="13.5" customHeight="1">
      <c r="B30" s="109" t="s">
        <v>371</v>
      </c>
      <c r="C30" s="109" t="s">
        <v>371</v>
      </c>
      <c r="D30" s="110">
        <v>18.767346670182086</v>
      </c>
      <c r="E30" s="110">
        <v>20.711555766078689</v>
      </c>
      <c r="F30" s="110">
        <v>18.274371909121403</v>
      </c>
      <c r="G30" s="110">
        <v>19.518630744665018</v>
      </c>
      <c r="H30" s="110">
        <v>19.744101335649638</v>
      </c>
      <c r="I30" s="110">
        <v>20.990306458332579</v>
      </c>
      <c r="J30" s="110">
        <v>19.379429081859058</v>
      </c>
      <c r="K30" s="110">
        <v>19.312547444485944</v>
      </c>
      <c r="L30" s="110">
        <v>22.784507212846318</v>
      </c>
      <c r="M30" s="110">
        <v>22.485091566757355</v>
      </c>
      <c r="N30" s="110">
        <v>23.214865935038652</v>
      </c>
      <c r="O30" s="110">
        <v>23.042176992475071</v>
      </c>
      <c r="P30" s="110">
        <v>23.108676363449636</v>
      </c>
      <c r="Q30" s="110">
        <v>22.611363148673995</v>
      </c>
      <c r="R30" s="110">
        <v>21.875730878501177</v>
      </c>
    </row>
    <row r="31" spans="2:34" ht="13.5" customHeight="1">
      <c r="B31" s="109" t="s">
        <v>124</v>
      </c>
      <c r="C31" s="109" t="s">
        <v>124</v>
      </c>
      <c r="D31" s="110">
        <v>15.531093955632238</v>
      </c>
      <c r="E31" s="110">
        <v>19.759164362717975</v>
      </c>
      <c r="F31" s="110">
        <v>20.017749277435566</v>
      </c>
      <c r="G31" s="110">
        <v>20.93858042006821</v>
      </c>
      <c r="H31" s="110">
        <v>22.258335022896496</v>
      </c>
      <c r="I31" s="110">
        <v>22.921051246288563</v>
      </c>
      <c r="J31" s="110">
        <v>20.307394444374971</v>
      </c>
      <c r="K31" s="110">
        <v>23.149293029998351</v>
      </c>
      <c r="L31" s="110">
        <v>26.113526617091569</v>
      </c>
      <c r="M31" s="110">
        <v>27.541576153188064</v>
      </c>
      <c r="N31" s="110">
        <v>26.524033279947233</v>
      </c>
      <c r="O31" s="110">
        <v>26.030419433981123</v>
      </c>
      <c r="P31" s="110">
        <v>25.816913283072196</v>
      </c>
      <c r="Q31" s="110">
        <v>25.880221682458394</v>
      </c>
      <c r="R31" s="110">
        <v>25.945441084205278</v>
      </c>
    </row>
    <row r="32" spans="2:34" ht="13.5" customHeight="1">
      <c r="B32" s="109" t="s">
        <v>100</v>
      </c>
      <c r="C32" s="109" t="s">
        <v>100</v>
      </c>
      <c r="D32" s="110">
        <v>33.667556025188141</v>
      </c>
      <c r="E32" s="110">
        <v>32.442373187136091</v>
      </c>
      <c r="F32" s="110">
        <v>33.3917098222541</v>
      </c>
      <c r="G32" s="110">
        <v>31.904451390526006</v>
      </c>
      <c r="H32" s="110">
        <v>30.117918993641457</v>
      </c>
      <c r="I32" s="110">
        <v>30.480673480548987</v>
      </c>
      <c r="J32" s="110">
        <v>30.964286558218536</v>
      </c>
      <c r="K32" s="110">
        <v>31.358735941184818</v>
      </c>
      <c r="L32" s="110">
        <v>35.509662147545377</v>
      </c>
      <c r="M32" s="110">
        <v>35.317244292810571</v>
      </c>
      <c r="N32" s="110">
        <v>37.768007920242134</v>
      </c>
      <c r="O32" s="110">
        <v>36.934418551176421</v>
      </c>
      <c r="P32" s="110">
        <v>36.235704751602277</v>
      </c>
      <c r="Q32" s="110">
        <v>35.949450913480078</v>
      </c>
      <c r="R32" s="110">
        <v>36.005481799408528</v>
      </c>
    </row>
    <row r="33" spans="2:18" ht="13.5" customHeight="1">
      <c r="B33" s="109" t="s">
        <v>101</v>
      </c>
      <c r="C33" s="109" t="s">
        <v>101</v>
      </c>
      <c r="D33" s="110">
        <v>28.694804168269382</v>
      </c>
      <c r="E33" s="110">
        <v>32.130286479176981</v>
      </c>
      <c r="F33" s="110">
        <v>40.318529322579657</v>
      </c>
      <c r="G33" s="110">
        <v>32.686037116764929</v>
      </c>
      <c r="H33" s="110">
        <v>29.041853052677553</v>
      </c>
      <c r="I33" s="110">
        <v>29.065852806431209</v>
      </c>
      <c r="J33" s="110">
        <v>31.346253245388901</v>
      </c>
      <c r="K33" s="110">
        <v>29.833239611078088</v>
      </c>
      <c r="L33" s="110">
        <v>33.17704337013938</v>
      </c>
      <c r="M33" s="110">
        <v>35.570280433043365</v>
      </c>
      <c r="N33" s="110">
        <v>37.738941229580952</v>
      </c>
      <c r="O33" s="110">
        <v>34.601848196164561</v>
      </c>
      <c r="P33" s="110">
        <v>33.39114064432686</v>
      </c>
      <c r="Q33" s="110">
        <v>32.464077733062467</v>
      </c>
      <c r="R33" s="110">
        <v>29.06069135160466</v>
      </c>
    </row>
    <row r="34" spans="2:18" ht="13.5" customHeight="1">
      <c r="B34" s="109" t="s">
        <v>125</v>
      </c>
      <c r="C34" s="109" t="s">
        <v>125</v>
      </c>
      <c r="D34" s="110">
        <v>17.917077073575964</v>
      </c>
      <c r="E34" s="110">
        <v>22.310719325645127</v>
      </c>
      <c r="F34" s="110">
        <v>23.777129985739823</v>
      </c>
      <c r="G34" s="110">
        <v>24.208196577868971</v>
      </c>
      <c r="H34" s="110">
        <v>23.432910640798891</v>
      </c>
      <c r="I34" s="110">
        <v>20.766701938804889</v>
      </c>
      <c r="J34" s="110">
        <v>21.031495631247495</v>
      </c>
      <c r="K34" s="110">
        <v>20.255975067223243</v>
      </c>
      <c r="L34" s="110">
        <v>21.64773365834931</v>
      </c>
      <c r="M34" s="110">
        <v>21.91378987242059</v>
      </c>
      <c r="N34" s="110">
        <v>22.104063790547062</v>
      </c>
      <c r="O34" s="110">
        <v>22.296440527199696</v>
      </c>
      <c r="P34" s="110">
        <v>22.520939656975965</v>
      </c>
      <c r="Q34" s="110">
        <v>22.35743934654829</v>
      </c>
      <c r="R34" s="110">
        <v>22.21068721521458</v>
      </c>
    </row>
    <row r="35" spans="2:18" ht="13.5" customHeight="1">
      <c r="B35" s="109" t="s">
        <v>126</v>
      </c>
      <c r="C35" s="109" t="s">
        <v>126</v>
      </c>
      <c r="D35" s="110">
        <v>16.768324131275811</v>
      </c>
      <c r="E35" s="110">
        <v>15.495547268305293</v>
      </c>
      <c r="F35" s="110">
        <v>16.583304981880538</v>
      </c>
      <c r="G35" s="110">
        <v>17.66976028111112</v>
      </c>
      <c r="H35" s="110">
        <v>18.961409816231644</v>
      </c>
      <c r="I35" s="110">
        <v>23.634770823995048</v>
      </c>
      <c r="J35" s="110">
        <v>27.999092588527191</v>
      </c>
      <c r="K35" s="110">
        <v>27.339421549242083</v>
      </c>
      <c r="L35" s="110">
        <v>27.425292026495264</v>
      </c>
      <c r="M35" s="110">
        <v>28.761865310136681</v>
      </c>
      <c r="N35" s="110">
        <v>31.561502282871036</v>
      </c>
      <c r="O35" s="110">
        <v>31.28264053534895</v>
      </c>
      <c r="P35" s="110">
        <v>30.767502793324098</v>
      </c>
      <c r="Q35" s="110">
        <v>30.244546373205868</v>
      </c>
      <c r="R35" s="110">
        <v>30.06876252383217</v>
      </c>
    </row>
    <row r="36" spans="2:18" ht="13.5" customHeight="1">
      <c r="B36" s="109" t="s">
        <v>127</v>
      </c>
      <c r="C36" s="109" t="s">
        <v>127</v>
      </c>
      <c r="D36" s="110">
        <v>24.084836103848872</v>
      </c>
      <c r="E36" s="110">
        <v>24.202784661466715</v>
      </c>
      <c r="F36" s="110">
        <v>24.587151507069692</v>
      </c>
      <c r="G36" s="110">
        <v>25.337474207297799</v>
      </c>
      <c r="H36" s="110">
        <v>26.750710916928604</v>
      </c>
      <c r="I36" s="110">
        <v>27.258096028287536</v>
      </c>
      <c r="J36" s="110">
        <v>27.625237633360513</v>
      </c>
      <c r="K36" s="110">
        <v>27.839570707521311</v>
      </c>
      <c r="L36" s="110">
        <v>29.060629379730678</v>
      </c>
      <c r="M36" s="110">
        <v>29.873572574721045</v>
      </c>
      <c r="N36" s="110">
        <v>28.691990445384818</v>
      </c>
      <c r="O36" s="110">
        <v>28.832507040817706</v>
      </c>
      <c r="P36" s="110">
        <v>29.767279989088102</v>
      </c>
      <c r="Q36" s="110">
        <v>30.123653513371636</v>
      </c>
      <c r="R36" s="110">
        <v>30.123712634430422</v>
      </c>
    </row>
    <row r="37" spans="2:18" ht="13.5" customHeight="1">
      <c r="B37" s="109" t="s">
        <v>102</v>
      </c>
      <c r="C37" s="109" t="s">
        <v>102</v>
      </c>
      <c r="D37" s="110">
        <v>16.641312119990086</v>
      </c>
      <c r="E37" s="110">
        <v>20.44820113207345</v>
      </c>
      <c r="F37" s="110">
        <v>23.638680138835149</v>
      </c>
      <c r="G37" s="110">
        <v>24.237842091560807</v>
      </c>
      <c r="H37" s="110">
        <v>19.361604762088248</v>
      </c>
      <c r="I37" s="110">
        <v>19.502331639318442</v>
      </c>
      <c r="J37" s="110">
        <v>21.099940350856983</v>
      </c>
      <c r="K37" s="110">
        <v>21.570163570869202</v>
      </c>
      <c r="L37" s="110">
        <v>22.890542381999044</v>
      </c>
      <c r="M37" s="110">
        <v>23.81271796762033</v>
      </c>
      <c r="N37" s="110">
        <v>22.434680991879734</v>
      </c>
      <c r="O37" s="110">
        <v>21.59135258641939</v>
      </c>
      <c r="P37" s="110">
        <v>21.30677848418194</v>
      </c>
      <c r="Q37" s="110">
        <v>21.594439064537713</v>
      </c>
      <c r="R37" s="110">
        <v>21.764139851105298</v>
      </c>
    </row>
    <row r="38" spans="2:18" ht="13.5" customHeight="1">
      <c r="B38" s="109" t="s">
        <v>128</v>
      </c>
      <c r="C38" s="109" t="s">
        <v>128</v>
      </c>
      <c r="D38" s="110">
        <v>14.839250507775583</v>
      </c>
      <c r="E38" s="110">
        <v>14.146039498444518</v>
      </c>
      <c r="F38" s="110">
        <v>13.364358531535576</v>
      </c>
      <c r="G38" s="110">
        <v>11.049506577360178</v>
      </c>
      <c r="H38" s="110">
        <v>9.7602664021501759</v>
      </c>
      <c r="I38" s="110">
        <v>11.990563813161032</v>
      </c>
      <c r="J38" s="110">
        <v>12.819704052501121</v>
      </c>
      <c r="K38" s="110">
        <v>12.521598946630075</v>
      </c>
      <c r="L38" s="110">
        <v>12.102049993723982</v>
      </c>
      <c r="M38" s="110">
        <v>13.33534475248336</v>
      </c>
      <c r="N38" s="110">
        <v>12.881057123263554</v>
      </c>
      <c r="O38" s="110">
        <v>12.057341493323401</v>
      </c>
      <c r="P38" s="110">
        <v>12.161425191522337</v>
      </c>
      <c r="Q38" s="110">
        <v>12.465002430525708</v>
      </c>
      <c r="R38" s="110">
        <v>12.581230209387678</v>
      </c>
    </row>
    <row r="39" spans="2:18" ht="13.5" customHeight="1">
      <c r="B39" s="109" t="s">
        <v>103</v>
      </c>
      <c r="C39" s="109" t="s">
        <v>103</v>
      </c>
      <c r="D39" s="110">
        <v>22.417060239811192</v>
      </c>
      <c r="E39" s="110">
        <v>27.609806438785604</v>
      </c>
      <c r="F39" s="110">
        <v>27.050429351992673</v>
      </c>
      <c r="G39" s="110">
        <v>22.845746016641026</v>
      </c>
      <c r="H39" s="110">
        <v>20.868362925176083</v>
      </c>
      <c r="I39" s="110">
        <v>18.366654259539622</v>
      </c>
      <c r="J39" s="110">
        <v>20.318955869297117</v>
      </c>
      <c r="K39" s="110">
        <v>20.682662797476464</v>
      </c>
      <c r="L39" s="110">
        <v>23.789465787678299</v>
      </c>
      <c r="M39" s="110">
        <v>21.154561812314903</v>
      </c>
      <c r="N39" s="110">
        <v>20.89366895918516</v>
      </c>
      <c r="O39" s="110">
        <v>20.135629125402428</v>
      </c>
      <c r="P39" s="110">
        <v>19.883225403737576</v>
      </c>
      <c r="Q39" s="110">
        <v>19.555063298775341</v>
      </c>
      <c r="R39" s="110">
        <v>18.597984069138942</v>
      </c>
    </row>
    <row r="40" spans="2:18" ht="13.5" customHeight="1">
      <c r="B40" s="109" t="s">
        <v>104</v>
      </c>
      <c r="C40" s="109" t="s">
        <v>104</v>
      </c>
      <c r="D40" s="110">
        <v>24.58187234042553</v>
      </c>
      <c r="E40" s="110">
        <v>26.169822189822323</v>
      </c>
      <c r="F40" s="110">
        <v>27.496625700082223</v>
      </c>
      <c r="G40" s="110">
        <v>26.604710278550836</v>
      </c>
      <c r="H40" s="110">
        <v>25.146535041491958</v>
      </c>
      <c r="I40" s="110">
        <v>25.09193947994866</v>
      </c>
      <c r="J40" s="110">
        <v>26.365903380588168</v>
      </c>
      <c r="K40" s="110">
        <v>28.179388383147185</v>
      </c>
      <c r="L40" s="110">
        <v>29.799798821140673</v>
      </c>
      <c r="M40" s="110">
        <v>29.390566040300143</v>
      </c>
      <c r="N40" s="110">
        <v>28.224443141374998</v>
      </c>
      <c r="O40" s="110">
        <v>27.060981002521878</v>
      </c>
      <c r="P40" s="110">
        <v>26.619472546739647</v>
      </c>
      <c r="Q40" s="110">
        <v>26.934916758025988</v>
      </c>
      <c r="R40" s="110">
        <v>26.401671689582422</v>
      </c>
    </row>
    <row r="41" spans="2:18" ht="13.5" customHeight="1">
      <c r="B41" s="109" t="s">
        <v>129</v>
      </c>
      <c r="C41" s="109" t="s">
        <v>129</v>
      </c>
      <c r="D41" s="110">
        <v>22.971517223739156</v>
      </c>
      <c r="E41" s="110">
        <v>22.090293631715234</v>
      </c>
      <c r="F41" s="110">
        <v>23.099864737102326</v>
      </c>
      <c r="G41" s="110">
        <v>22.94690564439771</v>
      </c>
      <c r="H41" s="110">
        <v>23.963091528369031</v>
      </c>
      <c r="I41" s="110">
        <v>22.463022398761591</v>
      </c>
      <c r="J41" s="110">
        <v>22.55230757538008</v>
      </c>
      <c r="K41" s="110">
        <v>24.293981850072356</v>
      </c>
      <c r="L41" s="110">
        <v>26.405420134840764</v>
      </c>
      <c r="M41" s="110">
        <v>25.596444153720732</v>
      </c>
      <c r="N41" s="110">
        <v>25.175656682288327</v>
      </c>
      <c r="O41" s="110">
        <v>24.954668966675587</v>
      </c>
      <c r="P41" s="110">
        <v>25.952403796535954</v>
      </c>
      <c r="Q41" s="110">
        <v>26.857145097840078</v>
      </c>
      <c r="R41" s="110">
        <v>26.852972510377654</v>
      </c>
    </row>
    <row r="42" spans="2:18" ht="13.5" customHeight="1">
      <c r="B42" s="109" t="s">
        <v>105</v>
      </c>
      <c r="C42" s="109" t="s">
        <v>105</v>
      </c>
      <c r="D42" s="110">
        <v>16.479773503008317</v>
      </c>
      <c r="E42" s="110">
        <v>15.322268377937935</v>
      </c>
      <c r="F42" s="110">
        <v>13.509071852164666</v>
      </c>
      <c r="G42" s="110">
        <v>12.375985439555334</v>
      </c>
      <c r="H42" s="110">
        <v>9.9653151973181036</v>
      </c>
      <c r="I42" s="110">
        <v>13.09257877789074</v>
      </c>
      <c r="J42" s="110">
        <v>16.839684242149282</v>
      </c>
      <c r="K42" s="110">
        <v>18.66369012550394</v>
      </c>
      <c r="L42" s="110">
        <v>10.750716493191549</v>
      </c>
      <c r="M42" s="110">
        <v>11.913387007413942</v>
      </c>
      <c r="N42" s="110">
        <v>13.992675881411909</v>
      </c>
      <c r="O42" s="110">
        <v>13.342929313397345</v>
      </c>
      <c r="P42" s="110">
        <v>13.369532594253805</v>
      </c>
      <c r="Q42" s="110">
        <v>12.720221075310867</v>
      </c>
      <c r="R42" s="110">
        <v>12.596336265969491</v>
      </c>
    </row>
    <row r="43" spans="2:18" ht="13.5" customHeight="1">
      <c r="B43" s="109" t="s">
        <v>130</v>
      </c>
      <c r="C43" s="109" t="s">
        <v>130</v>
      </c>
      <c r="D43" s="110">
        <v>24.544842439314316</v>
      </c>
      <c r="E43" s="110">
        <v>27.840151859382601</v>
      </c>
      <c r="F43" s="110">
        <v>28.520805511831764</v>
      </c>
      <c r="G43" s="110">
        <v>31.91643844624971</v>
      </c>
      <c r="H43" s="110">
        <v>38.946054457494711</v>
      </c>
      <c r="I43" s="110">
        <v>35.63188664061758</v>
      </c>
      <c r="J43" s="110">
        <v>31.868868928766485</v>
      </c>
      <c r="K43" s="110">
        <v>29.479523948046467</v>
      </c>
      <c r="L43" s="110">
        <v>29.663714891632242</v>
      </c>
      <c r="M43" s="110">
        <v>28.773591212936449</v>
      </c>
      <c r="N43" s="110">
        <v>27.931259707639715</v>
      </c>
      <c r="O43" s="110">
        <v>28.162300131331065</v>
      </c>
      <c r="P43" s="110">
        <v>28.348252725843835</v>
      </c>
      <c r="Q43" s="110">
        <v>28.493761319790099</v>
      </c>
      <c r="R43" s="110">
        <v>28.676492588358936</v>
      </c>
    </row>
    <row r="44" spans="2:18" ht="13.5" customHeight="1">
      <c r="B44" s="109" t="s">
        <v>106</v>
      </c>
      <c r="C44" s="109" t="s">
        <v>106</v>
      </c>
      <c r="D44" s="110">
        <v>19.576912122205908</v>
      </c>
      <c r="E44" s="110">
        <v>18.791761705472609</v>
      </c>
      <c r="F44" s="110">
        <v>17.288562351239626</v>
      </c>
      <c r="G44" s="110">
        <v>17.150793389491863</v>
      </c>
      <c r="H44" s="110">
        <v>16.910659355332335</v>
      </c>
      <c r="I44" s="110">
        <v>16.572574687895251</v>
      </c>
      <c r="J44" s="110">
        <v>16.605926755787657</v>
      </c>
      <c r="K44" s="110">
        <v>16.399151660488101</v>
      </c>
      <c r="L44" s="110">
        <v>16.405386831395152</v>
      </c>
      <c r="M44" s="110">
        <v>17.251329626462294</v>
      </c>
      <c r="N44" s="110">
        <v>17.841136502011583</v>
      </c>
      <c r="O44" s="110">
        <v>17.78168560114802</v>
      </c>
      <c r="P44" s="110">
        <v>17.857843160898319</v>
      </c>
      <c r="Q44" s="110">
        <v>17.699861938692688</v>
      </c>
      <c r="R44" s="110">
        <v>17.565502347767854</v>
      </c>
    </row>
    <row r="45" spans="2:18" ht="13.5" customHeight="1">
      <c r="B45" s="109" t="s">
        <v>107</v>
      </c>
      <c r="C45" s="109" t="s">
        <v>107</v>
      </c>
      <c r="D45" s="110">
        <v>13.117621149701113</v>
      </c>
      <c r="E45" s="110">
        <v>13.302631482060571</v>
      </c>
      <c r="F45" s="110">
        <v>13.565045115327829</v>
      </c>
      <c r="G45" s="110">
        <v>15.236735807364433</v>
      </c>
      <c r="H45" s="110">
        <v>15.021948006306923</v>
      </c>
      <c r="I45" s="110">
        <v>16.284923655551367</v>
      </c>
      <c r="J45" s="110">
        <v>16.163102429875458</v>
      </c>
      <c r="K45" s="110">
        <v>18.318944060763791</v>
      </c>
      <c r="L45" s="110">
        <v>20.966415159334069</v>
      </c>
      <c r="M45" s="110">
        <v>20.425154540823581</v>
      </c>
      <c r="N45" s="110">
        <v>19.211382161972367</v>
      </c>
      <c r="O45" s="110">
        <v>18.169830028995158</v>
      </c>
      <c r="P45" s="110">
        <v>18.560110943186658</v>
      </c>
      <c r="Q45" s="110">
        <v>19.382915126573252</v>
      </c>
      <c r="R45" s="110">
        <v>19.631042208154629</v>
      </c>
    </row>
    <row r="46" spans="2:18">
      <c r="B46" s="109" t="s">
        <v>108</v>
      </c>
      <c r="C46" s="109" t="s">
        <v>108</v>
      </c>
      <c r="D46" s="110">
        <v>23.929059021710088</v>
      </c>
      <c r="E46" s="110">
        <v>25.227000022309436</v>
      </c>
      <c r="F46" s="110">
        <v>24.865159738136956</v>
      </c>
      <c r="G46" s="110">
        <v>24.56686854937951</v>
      </c>
      <c r="H46" s="110">
        <v>23.303702189207048</v>
      </c>
      <c r="I46" s="110">
        <v>22.352435851693802</v>
      </c>
      <c r="J46" s="110">
        <v>24.927090892822729</v>
      </c>
      <c r="K46" s="110">
        <v>27.284785908106173</v>
      </c>
      <c r="L46" s="110">
        <v>28.762013513183938</v>
      </c>
      <c r="M46" s="110">
        <v>29.160157476772007</v>
      </c>
      <c r="N46" s="110">
        <v>29.150128802142095</v>
      </c>
      <c r="O46" s="110">
        <v>28.923096858473652</v>
      </c>
      <c r="P46" s="110">
        <v>28.688004496849501</v>
      </c>
      <c r="Q46" s="110">
        <v>28.642591806043626</v>
      </c>
      <c r="R46" s="110">
        <v>28.566496438754125</v>
      </c>
    </row>
    <row r="47" spans="2:18">
      <c r="B47" s="109" t="s">
        <v>131</v>
      </c>
      <c r="C47" s="109" t="s">
        <v>131</v>
      </c>
      <c r="D47" s="110">
        <v>23.466463095332379</v>
      </c>
      <c r="E47" s="110">
        <v>24.45702347610213</v>
      </c>
      <c r="F47" s="110">
        <v>22.754927927582091</v>
      </c>
      <c r="G47" s="110">
        <v>24.173593582387205</v>
      </c>
      <c r="H47" s="110">
        <v>22.230676613966146</v>
      </c>
      <c r="I47" s="110">
        <v>21.529306464588341</v>
      </c>
      <c r="J47" s="110">
        <v>20.572946658290007</v>
      </c>
      <c r="K47" s="110">
        <v>22.952813354223874</v>
      </c>
      <c r="L47" s="110">
        <v>22.443859304482551</v>
      </c>
      <c r="M47" s="110">
        <v>20.371884728508164</v>
      </c>
      <c r="N47" s="110">
        <v>20.472103044748863</v>
      </c>
      <c r="O47" s="110">
        <v>20.454065465324618</v>
      </c>
      <c r="P47" s="110">
        <v>20.452428647519984</v>
      </c>
      <c r="Q47" s="110">
        <v>20.40672019555717</v>
      </c>
      <c r="R47" s="110">
        <v>20.36605613105079</v>
      </c>
    </row>
    <row r="48" spans="2:18">
      <c r="B48" s="109" t="s">
        <v>110</v>
      </c>
      <c r="C48" s="109" t="s">
        <v>110</v>
      </c>
      <c r="D48" s="110">
        <v>36.218006066434263</v>
      </c>
      <c r="E48" s="110">
        <v>30.797300004241251</v>
      </c>
      <c r="F48" s="110">
        <v>27.780078192639081</v>
      </c>
      <c r="G48" s="110">
        <v>19.430181067090377</v>
      </c>
      <c r="H48" s="110">
        <v>16.068329531326846</v>
      </c>
      <c r="I48" s="110">
        <v>8.3924714847799624</v>
      </c>
      <c r="J48" s="110">
        <v>14.264084833744365</v>
      </c>
      <c r="K48" s="110">
        <v>12.890419934781235</v>
      </c>
      <c r="L48" s="110">
        <v>11.765451005816027</v>
      </c>
      <c r="M48" s="110">
        <v>11.529798288481418</v>
      </c>
      <c r="N48" s="110">
        <v>10.789210580225147</v>
      </c>
      <c r="O48" s="110">
        <v>11.719381278352072</v>
      </c>
      <c r="P48" s="110">
        <v>13.513875449995986</v>
      </c>
      <c r="Q48" s="110">
        <v>13.082512301910301</v>
      </c>
      <c r="R48" s="110">
        <v>12.548753380388938</v>
      </c>
    </row>
    <row r="49" spans="2:18">
      <c r="B49" s="109" t="s">
        <v>132</v>
      </c>
      <c r="C49" s="109" t="s">
        <v>132</v>
      </c>
      <c r="D49" s="110">
        <v>21.526420882324992</v>
      </c>
      <c r="E49" s="110">
        <v>23.836909464559682</v>
      </c>
      <c r="F49" s="110">
        <v>24.693830183433167</v>
      </c>
      <c r="G49" s="110">
        <v>28.308364775717092</v>
      </c>
      <c r="H49" s="110">
        <v>23.927610478303677</v>
      </c>
      <c r="I49" s="110">
        <v>24.973681544063382</v>
      </c>
      <c r="J49" s="110">
        <v>27.687646937801574</v>
      </c>
      <c r="K49" s="110">
        <v>29.82028268317131</v>
      </c>
      <c r="L49" s="110">
        <v>31.94383668587858</v>
      </c>
      <c r="M49" s="110">
        <v>28.118774835478259</v>
      </c>
      <c r="N49" s="110">
        <v>26.747884629448116</v>
      </c>
      <c r="O49" s="110">
        <v>26.165841374867178</v>
      </c>
      <c r="P49" s="110">
        <v>24.686038020341478</v>
      </c>
      <c r="Q49" s="110">
        <v>22.902444374096479</v>
      </c>
      <c r="R49" s="110">
        <v>20.86153190824502</v>
      </c>
    </row>
    <row r="50" spans="2:18">
      <c r="B50" s="163" t="s">
        <v>133</v>
      </c>
      <c r="C50" s="163" t="s">
        <v>133</v>
      </c>
      <c r="D50" s="164">
        <v>20.403595964125039</v>
      </c>
      <c r="E50" s="164">
        <v>20.920249637947407</v>
      </c>
      <c r="F50" s="164">
        <v>20.448230644318322</v>
      </c>
      <c r="G50" s="164">
        <v>20.525028737255326</v>
      </c>
      <c r="H50" s="164">
        <v>23.664236098398948</v>
      </c>
      <c r="I50" s="164">
        <v>27.875864508349895</v>
      </c>
      <c r="J50" s="164">
        <v>31.879795994836702</v>
      </c>
      <c r="K50" s="164">
        <v>15.560037106624783</v>
      </c>
      <c r="L50" s="164">
        <v>14.61170261783122</v>
      </c>
      <c r="M50" s="164">
        <v>16.203820020311507</v>
      </c>
      <c r="N50" s="164">
        <v>16.876808964577485</v>
      </c>
      <c r="O50" s="164">
        <v>17.329534428520731</v>
      </c>
      <c r="P50" s="164">
        <v>17.380331067832614</v>
      </c>
      <c r="Q50" s="164">
        <v>17.379325556240836</v>
      </c>
      <c r="R50" s="164">
        <v>17.372055739558618</v>
      </c>
    </row>
    <row r="51" spans="2:18" ht="6" customHeight="1">
      <c r="B51" s="109"/>
      <c r="C51" s="109"/>
      <c r="D51" s="110"/>
      <c r="E51" s="110"/>
      <c r="F51" s="110"/>
      <c r="G51" s="110"/>
      <c r="H51" s="110"/>
      <c r="I51" s="110"/>
      <c r="J51" s="110"/>
      <c r="K51" s="110"/>
      <c r="L51" s="110"/>
      <c r="M51" s="110"/>
      <c r="N51" s="110"/>
      <c r="O51" s="110"/>
      <c r="P51" s="110"/>
      <c r="Q51" s="110"/>
      <c r="R51" s="110"/>
    </row>
    <row r="52" spans="2:18" ht="12.75" customHeight="1">
      <c r="B52" s="443" t="s">
        <v>437</v>
      </c>
      <c r="C52" s="443"/>
      <c r="D52" s="443"/>
      <c r="E52" s="443"/>
      <c r="F52" s="443"/>
      <c r="G52" s="443"/>
      <c r="H52" s="443"/>
      <c r="I52" s="443"/>
      <c r="J52" s="443"/>
      <c r="K52" s="443"/>
      <c r="L52" s="443"/>
      <c r="M52" s="443"/>
      <c r="N52" s="443"/>
      <c r="O52" s="443"/>
      <c r="P52" s="443"/>
      <c r="Q52" s="116"/>
      <c r="R52" s="116"/>
    </row>
    <row r="53" spans="2:18">
      <c r="B53" s="443" t="s">
        <v>1269</v>
      </c>
      <c r="C53" s="443"/>
      <c r="D53" s="443"/>
      <c r="E53" s="443"/>
      <c r="F53" s="443"/>
      <c r="G53" s="443"/>
      <c r="H53" s="443"/>
      <c r="I53" s="443"/>
      <c r="J53" s="443"/>
      <c r="K53" s="443"/>
      <c r="L53" s="443"/>
      <c r="M53" s="443"/>
      <c r="N53" s="443"/>
      <c r="O53" s="443"/>
      <c r="P53" s="443"/>
      <c r="Q53" s="116"/>
      <c r="R53" s="116"/>
    </row>
    <row r="54" spans="2:18" ht="26.25" customHeight="1">
      <c r="B54" s="457"/>
      <c r="C54" s="457"/>
      <c r="D54" s="457"/>
      <c r="E54" s="457"/>
      <c r="F54" s="457"/>
      <c r="G54" s="457"/>
      <c r="H54" s="457"/>
      <c r="I54" s="457"/>
      <c r="J54" s="457"/>
      <c r="K54" s="457"/>
      <c r="L54" s="457"/>
      <c r="M54" s="457"/>
      <c r="N54" s="457"/>
      <c r="O54" s="457"/>
      <c r="P54" s="457"/>
      <c r="Q54" s="457"/>
      <c r="R54" s="143"/>
    </row>
    <row r="55" spans="2:18" ht="23.25" customHeight="1">
      <c r="B55" s="457"/>
      <c r="C55" s="443"/>
      <c r="D55" s="443"/>
      <c r="E55" s="443"/>
      <c r="F55" s="443"/>
      <c r="G55" s="443"/>
      <c r="H55" s="443"/>
      <c r="I55" s="443"/>
      <c r="J55" s="443"/>
      <c r="K55" s="443"/>
      <c r="L55" s="443"/>
      <c r="M55" s="443"/>
      <c r="N55" s="443"/>
      <c r="O55" s="443"/>
      <c r="P55" s="443"/>
      <c r="Q55" s="116"/>
      <c r="R55" s="116"/>
    </row>
    <row r="56" spans="2:18">
      <c r="B56" s="109"/>
      <c r="C56" s="109"/>
      <c r="D56" s="117"/>
      <c r="E56" s="117"/>
      <c r="F56" s="117"/>
      <c r="G56" s="117"/>
      <c r="H56" s="117"/>
      <c r="I56" s="117"/>
      <c r="J56" s="117"/>
      <c r="K56" s="117"/>
      <c r="L56" s="117"/>
      <c r="M56" s="117"/>
      <c r="N56" s="117"/>
      <c r="O56" s="117"/>
      <c r="P56" s="117"/>
      <c r="Q56" s="117"/>
      <c r="R56" s="117"/>
    </row>
    <row r="57" spans="2:18">
      <c r="B57" s="109"/>
      <c r="C57" s="109"/>
      <c r="D57" s="117"/>
      <c r="E57" s="117"/>
      <c r="F57" s="117"/>
      <c r="G57" s="117"/>
      <c r="H57" s="117"/>
      <c r="I57" s="117"/>
      <c r="J57" s="117"/>
      <c r="K57" s="117"/>
      <c r="L57" s="117"/>
      <c r="M57" s="117"/>
      <c r="N57" s="117"/>
      <c r="O57" s="117"/>
      <c r="P57" s="117"/>
      <c r="Q57" s="117"/>
      <c r="R57" s="117"/>
    </row>
    <row r="58" spans="2:18">
      <c r="B58" s="109"/>
      <c r="C58" s="109"/>
      <c r="D58" s="117"/>
      <c r="E58" s="117"/>
      <c r="F58" s="117"/>
      <c r="G58" s="117"/>
      <c r="H58" s="117"/>
      <c r="I58" s="117"/>
      <c r="J58" s="117"/>
      <c r="K58" s="117"/>
      <c r="L58" s="117"/>
      <c r="M58" s="117"/>
      <c r="N58" s="117"/>
      <c r="O58" s="117"/>
      <c r="P58" s="117"/>
      <c r="Q58" s="117"/>
      <c r="R58" s="117"/>
    </row>
    <row r="59" spans="2:18">
      <c r="B59" s="109"/>
      <c r="C59" s="109"/>
      <c r="D59" s="117"/>
      <c r="E59" s="117"/>
      <c r="F59" s="117"/>
      <c r="G59" s="117"/>
      <c r="H59" s="117"/>
      <c r="I59" s="117"/>
      <c r="J59" s="117"/>
      <c r="K59" s="117"/>
      <c r="L59" s="117"/>
      <c r="M59" s="117"/>
      <c r="N59" s="117"/>
      <c r="O59" s="117"/>
      <c r="P59" s="117"/>
      <c r="Q59" s="117"/>
      <c r="R59" s="117"/>
    </row>
    <row r="60" spans="2:18">
      <c r="B60" s="109"/>
      <c r="C60" s="109"/>
      <c r="D60" s="117"/>
      <c r="E60" s="117"/>
      <c r="F60" s="117"/>
      <c r="G60" s="117"/>
      <c r="H60" s="117"/>
      <c r="I60" s="117"/>
      <c r="J60" s="117"/>
      <c r="K60" s="117"/>
      <c r="L60" s="117"/>
      <c r="M60" s="117"/>
      <c r="N60" s="117"/>
      <c r="O60" s="117"/>
      <c r="P60" s="117"/>
      <c r="Q60" s="117"/>
      <c r="R60" s="117"/>
    </row>
    <row r="61" spans="2:18">
      <c r="B61" s="109"/>
      <c r="C61" s="109"/>
      <c r="D61" s="117"/>
      <c r="E61" s="117"/>
      <c r="F61" s="117"/>
      <c r="G61" s="117"/>
      <c r="H61" s="117"/>
      <c r="I61" s="117"/>
      <c r="J61" s="117"/>
      <c r="K61" s="117"/>
      <c r="L61" s="117"/>
      <c r="M61" s="117"/>
      <c r="N61" s="117"/>
      <c r="O61" s="117"/>
      <c r="P61" s="117"/>
      <c r="Q61" s="117"/>
      <c r="R61" s="117"/>
    </row>
    <row r="62" spans="2:18">
      <c r="B62" s="109"/>
      <c r="C62" s="109"/>
      <c r="D62" s="117"/>
      <c r="E62" s="117"/>
      <c r="F62" s="117"/>
      <c r="G62" s="117"/>
      <c r="H62" s="117"/>
      <c r="I62" s="117"/>
      <c r="J62" s="117"/>
      <c r="K62" s="117"/>
      <c r="L62" s="117"/>
      <c r="M62" s="117"/>
      <c r="N62" s="117"/>
      <c r="O62" s="117"/>
      <c r="P62" s="117"/>
      <c r="Q62" s="117"/>
      <c r="R62" s="117"/>
    </row>
    <row r="63" spans="2:18">
      <c r="B63" s="109"/>
      <c r="C63" s="109"/>
      <c r="D63" s="117"/>
      <c r="E63" s="117"/>
      <c r="F63" s="117"/>
      <c r="G63" s="117"/>
      <c r="H63" s="117"/>
      <c r="I63" s="117"/>
      <c r="J63" s="117"/>
      <c r="K63" s="117"/>
      <c r="L63" s="117"/>
      <c r="M63" s="117"/>
      <c r="N63" s="117"/>
      <c r="O63" s="117"/>
      <c r="P63" s="117"/>
      <c r="Q63" s="117"/>
      <c r="R63" s="117"/>
    </row>
    <row r="64" spans="2:18">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row r="77" spans="2:18">
      <c r="B77" s="109"/>
      <c r="C77" s="109"/>
      <c r="D77" s="117"/>
      <c r="E77" s="117"/>
      <c r="F77" s="117"/>
      <c r="G77" s="117"/>
      <c r="H77" s="117"/>
      <c r="I77" s="117"/>
      <c r="J77" s="117"/>
      <c r="K77" s="117"/>
      <c r="L77" s="117"/>
      <c r="M77" s="117"/>
      <c r="N77" s="117"/>
      <c r="O77" s="117"/>
      <c r="P77" s="117"/>
      <c r="Q77" s="117"/>
      <c r="R77" s="117"/>
    </row>
  </sheetData>
  <mergeCells count="6">
    <mergeCell ref="B55:P55"/>
    <mergeCell ref="B2:R2"/>
    <mergeCell ref="B3:R3"/>
    <mergeCell ref="B52:P52"/>
    <mergeCell ref="B53:P53"/>
    <mergeCell ref="B54:Q54"/>
  </mergeCells>
  <conditionalFormatting sqref="B12:R20 B22:R50 B21:M21">
    <cfRule type="expression" dxfId="16" priority="3">
      <formula>MOD(ROW(),2)=0</formula>
    </cfRule>
  </conditionalFormatting>
  <conditionalFormatting sqref="D11:R11">
    <cfRule type="expression" dxfId="15" priority="2">
      <formula>MOD(ROW(),2)=0</formula>
    </cfRule>
  </conditionalFormatting>
  <conditionalFormatting sqref="N21:R21">
    <cfRule type="expression" dxfId="14" priority="1">
      <formula>MOD(ROW(),2)=0</formula>
    </cfRule>
  </conditionalFormatting>
  <pageMargins left="0.7" right="0.7" top="0.75" bottom="0.75" header="0.3" footer="0.3"/>
  <pageSetup scale="1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00409-605E-4A14-BEDF-987D8E1A3B07}">
  <sheetPr>
    <tabColor theme="3" tint="0.39997558519241921"/>
    <pageSetUpPr fitToPage="1"/>
  </sheetPr>
  <dimension ref="A1:AI77"/>
  <sheetViews>
    <sheetView showGridLines="0" zoomScale="85" zoomScaleNormal="85" workbookViewId="0">
      <pane xSplit="3" ySplit="4" topLeftCell="D49" activePane="bottomRight" state="frozen"/>
      <selection activeCell="P17" activeCellId="1" sqref="H13 P17"/>
      <selection pane="topRight" activeCell="P17" activeCellId="1" sqref="H13 P17"/>
      <selection pane="bottomLeft" activeCell="P17" activeCellId="1" sqref="H13 P17"/>
      <selection pane="bottomRight" activeCell="P17" activeCellId="1" sqref="H13 P17"/>
    </sheetView>
  </sheetViews>
  <sheetFormatPr defaultColWidth="9.1796875" defaultRowHeight="14.5" outlineLevelCol="1"/>
  <cols>
    <col min="1" max="1" width="6.7265625" style="82" customWidth="1"/>
    <col min="2" max="2" width="27.81640625" style="101" customWidth="1"/>
    <col min="3" max="3" width="20.54296875" style="101" hidden="1" customWidth="1" outlineLevel="1"/>
    <col min="4" max="4" width="8.1796875" style="102" customWidth="1" collapsed="1"/>
    <col min="5" max="18" width="8.1796875" style="102" customWidth="1"/>
    <col min="19" max="35" width="9.1796875" style="82"/>
    <col min="36" max="16384" width="9.1796875" style="101"/>
  </cols>
  <sheetData>
    <row r="1" spans="2:18" ht="15.75" customHeight="1">
      <c r="B1" s="146"/>
      <c r="C1" s="146"/>
      <c r="D1" s="146"/>
      <c r="E1" s="146"/>
      <c r="F1" s="146"/>
      <c r="G1" s="146"/>
      <c r="H1" s="146"/>
      <c r="I1" s="146"/>
      <c r="J1" s="146"/>
      <c r="K1" s="146"/>
      <c r="L1" s="146"/>
      <c r="M1" s="146"/>
      <c r="N1" s="146"/>
      <c r="O1" s="146"/>
      <c r="P1" s="146"/>
      <c r="Q1" s="146"/>
      <c r="R1" s="146"/>
    </row>
    <row r="2" spans="2:18" ht="15" customHeight="1">
      <c r="B2" s="453" t="str">
        <f>"Table A21. Low-Income Developing Countries: General Government Gross Debt, "&amp;D4&amp;"–"&amp;RIGHT(R4,2)</f>
        <v>Table A21. Low-Income Developing Countries: General Government Gross Debt, 2012–26</v>
      </c>
      <c r="C2" s="453"/>
      <c r="D2" s="453"/>
      <c r="E2" s="453"/>
      <c r="F2" s="453"/>
      <c r="G2" s="453"/>
      <c r="H2" s="453"/>
      <c r="I2" s="453"/>
      <c r="J2" s="453"/>
      <c r="K2" s="453"/>
      <c r="L2" s="453"/>
      <c r="M2" s="453"/>
      <c r="N2" s="453"/>
      <c r="O2" s="453"/>
      <c r="P2" s="453"/>
      <c r="Q2" s="453"/>
      <c r="R2" s="453"/>
    </row>
    <row r="3" spans="2:18">
      <c r="B3" s="455" t="s">
        <v>152</v>
      </c>
      <c r="C3" s="456"/>
      <c r="D3" s="456"/>
      <c r="E3" s="456"/>
      <c r="F3" s="456"/>
      <c r="G3" s="456"/>
      <c r="H3" s="456"/>
      <c r="I3" s="456"/>
      <c r="J3" s="456"/>
      <c r="K3" s="456"/>
      <c r="L3" s="456"/>
      <c r="M3" s="456"/>
      <c r="N3" s="456"/>
      <c r="O3" s="456"/>
      <c r="P3" s="456"/>
      <c r="Q3" s="456"/>
      <c r="R3" s="456"/>
    </row>
    <row r="4" spans="2:18"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row>
    <row r="5" spans="2:18" ht="14.15" customHeight="1">
      <c r="B5" s="111" t="s">
        <v>81</v>
      </c>
      <c r="C5" s="136" t="s">
        <v>151</v>
      </c>
      <c r="D5" s="113">
        <v>30.134739112049814</v>
      </c>
      <c r="E5" s="113">
        <v>31.316120958978924</v>
      </c>
      <c r="F5" s="113">
        <v>31.801296095752214</v>
      </c>
      <c r="G5" s="113">
        <v>36.165972012610879</v>
      </c>
      <c r="H5" s="113">
        <v>39.469565334947745</v>
      </c>
      <c r="I5" s="113">
        <v>42.106849930858083</v>
      </c>
      <c r="J5" s="113">
        <v>42.673076387406546</v>
      </c>
      <c r="K5" s="113">
        <v>44.155148765784588</v>
      </c>
      <c r="L5" s="113">
        <v>49.942315167599482</v>
      </c>
      <c r="M5" s="113">
        <v>50.194156037344875</v>
      </c>
      <c r="N5" s="113">
        <v>49.82091134402819</v>
      </c>
      <c r="O5" s="113">
        <v>49.033241318000378</v>
      </c>
      <c r="P5" s="113">
        <v>48.528508144715104</v>
      </c>
      <c r="Q5" s="113">
        <v>47.965287329292934</v>
      </c>
      <c r="R5" s="113">
        <v>47.320126403917328</v>
      </c>
    </row>
    <row r="6" spans="2:18" ht="14.15" customHeight="1">
      <c r="B6" s="114" t="s">
        <v>55</v>
      </c>
      <c r="C6" s="136" t="s">
        <v>444</v>
      </c>
      <c r="D6" s="113">
        <v>20.220399845851023</v>
      </c>
      <c r="E6" s="113">
        <v>21.054810211587526</v>
      </c>
      <c r="F6" s="113">
        <v>20.759523147036106</v>
      </c>
      <c r="G6" s="113">
        <v>24.670340007784432</v>
      </c>
      <c r="H6" s="113">
        <v>28.805348922727891</v>
      </c>
      <c r="I6" s="113">
        <v>30.946438963987191</v>
      </c>
      <c r="J6" s="113">
        <v>31.723268669945618</v>
      </c>
      <c r="K6" s="113">
        <v>33.047206197446307</v>
      </c>
      <c r="L6" s="113">
        <v>38.624590573146577</v>
      </c>
      <c r="M6" s="113">
        <v>38.441202235969044</v>
      </c>
      <c r="N6" s="113">
        <v>38.735973390868608</v>
      </c>
      <c r="O6" s="113">
        <v>38.956926254685364</v>
      </c>
      <c r="P6" s="113">
        <v>39.933291383851675</v>
      </c>
      <c r="Q6" s="113">
        <v>41.115102529929501</v>
      </c>
      <c r="R6" s="113">
        <v>42.344471879096254</v>
      </c>
    </row>
    <row r="7" spans="2:18" ht="14.15" customHeight="1">
      <c r="B7" s="114" t="s">
        <v>44</v>
      </c>
      <c r="C7" s="136" t="s">
        <v>445</v>
      </c>
      <c r="D7" s="113">
        <v>36.366628309754368</v>
      </c>
      <c r="E7" s="113">
        <v>37.870627577453405</v>
      </c>
      <c r="F7" s="113">
        <v>38.527428519945438</v>
      </c>
      <c r="G7" s="113">
        <v>39.063268699284009</v>
      </c>
      <c r="H7" s="113">
        <v>39.857879905795542</v>
      </c>
      <c r="I7" s="113">
        <v>39.31603906269617</v>
      </c>
      <c r="J7" s="113">
        <v>39.197791429537347</v>
      </c>
      <c r="K7" s="113">
        <v>39.617148674727417</v>
      </c>
      <c r="L7" s="113">
        <v>42.953363375976963</v>
      </c>
      <c r="M7" s="113">
        <v>45.68872008174182</v>
      </c>
      <c r="N7" s="113">
        <v>46.650599620078758</v>
      </c>
      <c r="O7" s="113">
        <v>46.939220496634086</v>
      </c>
      <c r="P7" s="113">
        <v>46.854039551030169</v>
      </c>
      <c r="Q7" s="113">
        <v>46.49732811670593</v>
      </c>
      <c r="R7" s="113">
        <v>46.1261760316983</v>
      </c>
    </row>
    <row r="8" spans="2:18" ht="14.15" customHeight="1">
      <c r="B8" s="114" t="s">
        <v>50</v>
      </c>
      <c r="C8" s="136" t="s">
        <v>446</v>
      </c>
      <c r="D8" s="113">
        <v>26.804958877915542</v>
      </c>
      <c r="E8" s="113">
        <v>31.75677905541243</v>
      </c>
      <c r="F8" s="113">
        <v>29.670304249949844</v>
      </c>
      <c r="G8" s="113">
        <v>30.26479941186561</v>
      </c>
      <c r="H8" s="113">
        <v>31.463672439880828</v>
      </c>
      <c r="I8" s="113">
        <v>31.829772411441112</v>
      </c>
      <c r="J8" s="113">
        <v>33.643643227375691</v>
      </c>
      <c r="K8" s="113">
        <v>37.996062691717292</v>
      </c>
      <c r="L8" s="113">
        <v>41.952702432168138</v>
      </c>
      <c r="M8" s="113">
        <v>45.358214779411938</v>
      </c>
      <c r="N8" s="113">
        <v>45.775742191379635</v>
      </c>
      <c r="O8" s="113">
        <v>44.524782860399689</v>
      </c>
      <c r="P8" s="113">
        <v>44.790316942762061</v>
      </c>
      <c r="Q8" s="113">
        <v>43.851644350039045</v>
      </c>
      <c r="R8" s="113">
        <v>43.292585517403566</v>
      </c>
    </row>
    <row r="9" spans="2:18" ht="14.15" customHeight="1">
      <c r="B9" s="114" t="s">
        <v>29</v>
      </c>
      <c r="C9" s="136" t="s">
        <v>447</v>
      </c>
      <c r="D9" s="113">
        <v>24.397954317670077</v>
      </c>
      <c r="E9" s="113">
        <v>26.185512033354307</v>
      </c>
      <c r="F9" s="113">
        <v>27.440062064702538</v>
      </c>
      <c r="G9" s="113">
        <v>33.143796169578486</v>
      </c>
      <c r="H9" s="113">
        <v>37.014384570578279</v>
      </c>
      <c r="I9" s="113">
        <v>40.191532428176544</v>
      </c>
      <c r="J9" s="113">
        <v>42.073874144887014</v>
      </c>
      <c r="K9" s="113">
        <v>43.956324290297381</v>
      </c>
      <c r="L9" s="113">
        <v>49.707398224879</v>
      </c>
      <c r="M9" s="113">
        <v>49.999655803732161</v>
      </c>
      <c r="N9" s="113">
        <v>49.664824165397725</v>
      </c>
      <c r="O9" s="113">
        <v>48.769069758758491</v>
      </c>
      <c r="P9" s="113">
        <v>48.248990891554307</v>
      </c>
      <c r="Q9" s="113">
        <v>47.845613229176671</v>
      </c>
      <c r="R9" s="113">
        <v>47.204082173277264</v>
      </c>
    </row>
    <row r="10" spans="2:18" ht="14.15" customHeight="1">
      <c r="B10" s="114" t="s">
        <v>43</v>
      </c>
      <c r="C10" s="136" t="s">
        <v>448</v>
      </c>
      <c r="D10" s="113">
        <v>45.125987269771763</v>
      </c>
      <c r="E10" s="113">
        <v>42.270737867753361</v>
      </c>
      <c r="F10" s="113">
        <v>38.571634335778974</v>
      </c>
      <c r="G10" s="113">
        <v>43.951065457804518</v>
      </c>
      <c r="H10" s="113">
        <v>50.904655636528204</v>
      </c>
      <c r="I10" s="113">
        <v>65.551488682941581</v>
      </c>
      <c r="J10" s="113">
        <v>65.727904486378861</v>
      </c>
      <c r="K10" s="113">
        <v>68.461131431928422</v>
      </c>
      <c r="L10" s="113">
        <v>88.564627084375573</v>
      </c>
      <c r="M10" s="113">
        <v>75.443355045511069</v>
      </c>
      <c r="N10" s="113">
        <v>68.352460330639801</v>
      </c>
      <c r="O10" s="113">
        <v>63.200425325795941</v>
      </c>
      <c r="P10" s="113">
        <v>60.522826997356475</v>
      </c>
      <c r="Q10" s="113">
        <v>57.790581100471826</v>
      </c>
      <c r="R10" s="113">
        <v>55.700340701604958</v>
      </c>
    </row>
    <row r="11" spans="2:18" ht="16.5" customHeight="1">
      <c r="B11" s="101" t="s">
        <v>361</v>
      </c>
      <c r="C11" s="101" t="s">
        <v>361</v>
      </c>
      <c r="D11" s="110">
        <v>6.7594678790854639</v>
      </c>
      <c r="E11" s="110">
        <v>6.9044791707453497</v>
      </c>
      <c r="F11" s="110">
        <v>8.7002910496838872</v>
      </c>
      <c r="G11" s="110">
        <v>9.1540828566464345</v>
      </c>
      <c r="H11" s="110">
        <v>8.4372660972378934</v>
      </c>
      <c r="I11" s="110">
        <v>7.9976601991652574</v>
      </c>
      <c r="J11" s="110">
        <v>7.3844129423332117</v>
      </c>
      <c r="K11" s="110">
        <v>6.1304099028920724</v>
      </c>
      <c r="L11" s="110">
        <v>7.3974947301983773</v>
      </c>
      <c r="M11" s="110" t="s">
        <v>41</v>
      </c>
      <c r="N11" s="110" t="s">
        <v>41</v>
      </c>
      <c r="O11" s="110" t="s">
        <v>41</v>
      </c>
      <c r="P11" s="110" t="s">
        <v>41</v>
      </c>
      <c r="Q11" s="110" t="s">
        <v>41</v>
      </c>
      <c r="R11" s="110" t="s">
        <v>41</v>
      </c>
    </row>
    <row r="12" spans="2:18" ht="13.5" customHeight="1">
      <c r="B12" s="109" t="s">
        <v>86</v>
      </c>
      <c r="C12" s="109" t="s">
        <v>86</v>
      </c>
      <c r="D12" s="110">
        <v>36.220629788747196</v>
      </c>
      <c r="E12" s="110">
        <v>35.820044963855565</v>
      </c>
      <c r="F12" s="110">
        <v>35.273438915996614</v>
      </c>
      <c r="G12" s="110">
        <v>33.681126744361038</v>
      </c>
      <c r="H12" s="110">
        <v>33.33126789465917</v>
      </c>
      <c r="I12" s="110">
        <v>33.376307695670661</v>
      </c>
      <c r="J12" s="110">
        <v>34.565021867633455</v>
      </c>
      <c r="K12" s="110">
        <v>35.694063868865605</v>
      </c>
      <c r="L12" s="110">
        <v>38.908489731601399</v>
      </c>
      <c r="M12" s="110">
        <v>39.937485593646578</v>
      </c>
      <c r="N12" s="110">
        <v>40.964232491481567</v>
      </c>
      <c r="O12" s="110">
        <v>40.963184085519153</v>
      </c>
      <c r="P12" s="110">
        <v>41.010930749498151</v>
      </c>
      <c r="Q12" s="110">
        <v>40.779894275912298</v>
      </c>
      <c r="R12" s="110">
        <v>40.720306337083898</v>
      </c>
    </row>
    <row r="13" spans="2:18" ht="13.5" customHeight="1">
      <c r="B13" s="109" t="s">
        <v>87</v>
      </c>
      <c r="C13" s="109" t="s">
        <v>87</v>
      </c>
      <c r="D13" s="110">
        <v>19.540206385867425</v>
      </c>
      <c r="E13" s="110">
        <v>18.503745998756187</v>
      </c>
      <c r="F13" s="110">
        <v>22.282074662420339</v>
      </c>
      <c r="G13" s="110">
        <v>30.90022982960765</v>
      </c>
      <c r="H13" s="110">
        <v>35.923349756933895</v>
      </c>
      <c r="I13" s="110">
        <v>39.59846315929687</v>
      </c>
      <c r="J13" s="110">
        <v>41.080350699003127</v>
      </c>
      <c r="K13" s="110">
        <v>41.22964235202506</v>
      </c>
      <c r="L13" s="110">
        <v>46.142076683369375</v>
      </c>
      <c r="M13" s="110">
        <v>52.260194320982279</v>
      </c>
      <c r="N13" s="110">
        <v>48.888382971463045</v>
      </c>
      <c r="O13" s="110">
        <v>46.32949354657854</v>
      </c>
      <c r="P13" s="110">
        <v>44.827783076933265</v>
      </c>
      <c r="Q13" s="110">
        <v>43.443879896736341</v>
      </c>
      <c r="R13" s="110">
        <v>41.668314998771997</v>
      </c>
    </row>
    <row r="14" spans="2:18" ht="13.5" customHeight="1">
      <c r="B14" s="109" t="s">
        <v>88</v>
      </c>
      <c r="C14" s="109" t="s">
        <v>88</v>
      </c>
      <c r="D14" s="110">
        <v>25.210490303242228</v>
      </c>
      <c r="E14" s="110">
        <v>25.900832290773156</v>
      </c>
      <c r="F14" s="110">
        <v>26.555499861590441</v>
      </c>
      <c r="G14" s="110">
        <v>31.373105299802397</v>
      </c>
      <c r="H14" s="110">
        <v>33.248477829456149</v>
      </c>
      <c r="I14" s="110">
        <v>33.647659346409284</v>
      </c>
      <c r="J14" s="110">
        <v>37.978998068169744</v>
      </c>
      <c r="K14" s="110">
        <v>42.016943291192504</v>
      </c>
      <c r="L14" s="110">
        <v>46.541036677521674</v>
      </c>
      <c r="M14" s="110">
        <v>48.181985849099725</v>
      </c>
      <c r="N14" s="110">
        <v>48.923431552200974</v>
      </c>
      <c r="O14" s="110">
        <v>49.118787322753526</v>
      </c>
      <c r="P14" s="110">
        <v>48.362575271748263</v>
      </c>
      <c r="Q14" s="110">
        <v>47.731185092193343</v>
      </c>
      <c r="R14" s="110">
        <v>47.164718349617232</v>
      </c>
    </row>
    <row r="15" spans="2:18" ht="13.5" customHeight="1">
      <c r="B15" s="109" t="s">
        <v>89</v>
      </c>
      <c r="C15" s="109" t="s">
        <v>89</v>
      </c>
      <c r="D15" s="110">
        <v>31.534111624588995</v>
      </c>
      <c r="E15" s="110">
        <v>31.733744224133588</v>
      </c>
      <c r="F15" s="110">
        <v>31.901196539066923</v>
      </c>
      <c r="G15" s="110">
        <v>31.156690566040581</v>
      </c>
      <c r="H15" s="110">
        <v>29.124169150089831</v>
      </c>
      <c r="I15" s="110">
        <v>29.969489120451787</v>
      </c>
      <c r="J15" s="110">
        <v>28.458460889956942</v>
      </c>
      <c r="K15" s="110">
        <v>28.587878223289149</v>
      </c>
      <c r="L15" s="110">
        <v>34.237962220457604</v>
      </c>
      <c r="M15" s="110">
        <v>36.961050155268531</v>
      </c>
      <c r="N15" s="110">
        <v>38.477044885425556</v>
      </c>
      <c r="O15" s="110">
        <v>39.52080426632201</v>
      </c>
      <c r="P15" s="110">
        <v>39.983472510108371</v>
      </c>
      <c r="Q15" s="110">
        <v>40.268371427106089</v>
      </c>
      <c r="R15" s="110">
        <v>40.356688523872513</v>
      </c>
    </row>
    <row r="16" spans="2:18" ht="13.5" customHeight="1">
      <c r="B16" s="109" t="s">
        <v>120</v>
      </c>
      <c r="C16" s="109" t="s">
        <v>120</v>
      </c>
      <c r="D16" s="110">
        <v>15.411945832865589</v>
      </c>
      <c r="E16" s="110">
        <v>18.211932961565029</v>
      </c>
      <c r="F16" s="110">
        <v>21.533791760839556</v>
      </c>
      <c r="G16" s="110">
        <v>32.930257221286716</v>
      </c>
      <c r="H16" s="110">
        <v>33.25963270486421</v>
      </c>
      <c r="I16" s="110">
        <v>37.675530935250222</v>
      </c>
      <c r="J16" s="110">
        <v>39.603155912619194</v>
      </c>
      <c r="K16" s="110">
        <v>42.305041130153711</v>
      </c>
      <c r="L16" s="110">
        <v>45.791111469417686</v>
      </c>
      <c r="M16" s="110">
        <v>45.796725593228857</v>
      </c>
      <c r="N16" s="110">
        <v>43.763816405963574</v>
      </c>
      <c r="O16" s="110">
        <v>41.81765726877704</v>
      </c>
      <c r="P16" s="110">
        <v>39.835815838305294</v>
      </c>
      <c r="Q16" s="110">
        <v>37.155437236177882</v>
      </c>
      <c r="R16" s="110">
        <v>34.889289819415751</v>
      </c>
    </row>
    <row r="17" spans="2:34" ht="13.5" customHeight="1">
      <c r="B17" s="109" t="s">
        <v>90</v>
      </c>
      <c r="C17" s="109" t="s">
        <v>90</v>
      </c>
      <c r="D17" s="110">
        <v>28.764681637880958</v>
      </c>
      <c r="E17" s="110">
        <v>30.630878794926002</v>
      </c>
      <c r="F17" s="110">
        <v>39.506105795653937</v>
      </c>
      <c r="G17" s="110">
        <v>43.88163472145196</v>
      </c>
      <c r="H17" s="110">
        <v>51.34435114602384</v>
      </c>
      <c r="I17" s="110">
        <v>50.260675928441934</v>
      </c>
      <c r="J17" s="110">
        <v>49.055140819983201</v>
      </c>
      <c r="K17" s="110">
        <v>52.316437269634633</v>
      </c>
      <c r="L17" s="110">
        <v>47.908351912038832</v>
      </c>
      <c r="M17" s="110">
        <v>44.002669349810283</v>
      </c>
      <c r="N17" s="110">
        <v>44.273301626183112</v>
      </c>
      <c r="O17" s="110">
        <v>42.84855306587442</v>
      </c>
      <c r="P17" s="110">
        <v>41.672988230315191</v>
      </c>
      <c r="Q17" s="110">
        <v>39.965896918038865</v>
      </c>
      <c r="R17" s="110">
        <v>37.27532378533035</v>
      </c>
    </row>
    <row r="18" spans="2:34" ht="13.5" customHeight="1">
      <c r="B18" s="109" t="s">
        <v>156</v>
      </c>
      <c r="C18" s="109" t="s">
        <v>156</v>
      </c>
      <c r="D18" s="110">
        <v>21.784288640125563</v>
      </c>
      <c r="E18" s="110">
        <v>19.119192514278126</v>
      </c>
      <c r="F18" s="110">
        <v>16.80280075717247</v>
      </c>
      <c r="G18" s="110">
        <v>16.994646340513214</v>
      </c>
      <c r="H18" s="110">
        <v>19.533583420521801</v>
      </c>
      <c r="I18" s="110">
        <v>19.189295812683266</v>
      </c>
      <c r="J18" s="110">
        <v>15.052652735785573</v>
      </c>
      <c r="K18" s="110">
        <v>15.002641570717007</v>
      </c>
      <c r="L18" s="110">
        <v>15.159369660024529</v>
      </c>
      <c r="M18" s="110">
        <v>11.873448602760092</v>
      </c>
      <c r="N18" s="110">
        <v>10.070084366077985</v>
      </c>
      <c r="O18" s="110">
        <v>8.2753917011200837</v>
      </c>
      <c r="P18" s="110">
        <v>6.7149271837078501</v>
      </c>
      <c r="Q18" s="110">
        <v>5.3669857463315767</v>
      </c>
      <c r="R18" s="110">
        <v>4.3129391741438088</v>
      </c>
      <c r="T18" s="86"/>
      <c r="U18" s="86"/>
      <c r="V18" s="86"/>
      <c r="W18" s="86"/>
      <c r="X18" s="86"/>
      <c r="Y18" s="86"/>
      <c r="Z18" s="86"/>
      <c r="AA18" s="86"/>
      <c r="AB18" s="86"/>
      <c r="AC18" s="86"/>
      <c r="AD18" s="86"/>
      <c r="AE18" s="86"/>
      <c r="AF18" s="86"/>
      <c r="AG18" s="86"/>
      <c r="AH18" s="86"/>
    </row>
    <row r="19" spans="2:34" ht="13.5" customHeight="1">
      <c r="B19" s="109" t="s">
        <v>148</v>
      </c>
      <c r="C19" s="109" t="s">
        <v>148</v>
      </c>
      <c r="D19" s="110">
        <v>30.19758087962996</v>
      </c>
      <c r="E19" s="110">
        <v>33.939154112504127</v>
      </c>
      <c r="F19" s="110">
        <v>42.32541260425063</v>
      </c>
      <c r="G19" s="110">
        <v>74.190157136392187</v>
      </c>
      <c r="H19" s="110">
        <v>91.047749858886434</v>
      </c>
      <c r="I19" s="110">
        <v>94.224079160546168</v>
      </c>
      <c r="J19" s="110">
        <v>77.134365064357496</v>
      </c>
      <c r="K19" s="110">
        <v>81.695441430885282</v>
      </c>
      <c r="L19" s="110">
        <v>101.04974111311853</v>
      </c>
      <c r="M19" s="110">
        <v>85.440370463381726</v>
      </c>
      <c r="N19" s="110">
        <v>76.929921022204468</v>
      </c>
      <c r="O19" s="110">
        <v>72.961392537730219</v>
      </c>
      <c r="P19" s="110">
        <v>66.323914109734133</v>
      </c>
      <c r="Q19" s="110">
        <v>64.521035943348366</v>
      </c>
      <c r="R19" s="110">
        <v>64.742947817174482</v>
      </c>
    </row>
    <row r="20" spans="2:34" ht="13.5" customHeight="1">
      <c r="B20" s="109" t="s">
        <v>93</v>
      </c>
      <c r="C20" s="109" t="s">
        <v>93</v>
      </c>
      <c r="D20" s="110">
        <v>24.693005725905127</v>
      </c>
      <c r="E20" s="110">
        <v>24.623856058322204</v>
      </c>
      <c r="F20" s="110">
        <v>26.710174828617266</v>
      </c>
      <c r="G20" s="110">
        <v>29.456284872869233</v>
      </c>
      <c r="H20" s="110">
        <v>31.745291509046051</v>
      </c>
      <c r="I20" s="110">
        <v>33.534490557672989</v>
      </c>
      <c r="J20" s="110">
        <v>36.024062084827619</v>
      </c>
      <c r="K20" s="110">
        <v>38.777427796266778</v>
      </c>
      <c r="L20" s="110">
        <v>47.743349604910534</v>
      </c>
      <c r="M20" s="110">
        <v>50.207273155225806</v>
      </c>
      <c r="N20" s="110">
        <v>51.088441889317814</v>
      </c>
      <c r="O20" s="110">
        <v>51.210777207715807</v>
      </c>
      <c r="P20" s="110">
        <v>50.579106735436618</v>
      </c>
      <c r="Q20" s="110">
        <v>50.021127244019873</v>
      </c>
      <c r="R20" s="110">
        <v>49.281709718344693</v>
      </c>
    </row>
    <row r="21" spans="2:34" ht="13.5" customHeight="1">
      <c r="B21" s="109" t="s">
        <v>94</v>
      </c>
      <c r="C21" s="109" t="s">
        <v>94</v>
      </c>
      <c r="D21" s="110">
        <v>42.175501245240206</v>
      </c>
      <c r="E21" s="110">
        <v>47.501077773997423</v>
      </c>
      <c r="F21" s="110">
        <v>47.5500419155223</v>
      </c>
      <c r="G21" s="110">
        <v>54.455474085193167</v>
      </c>
      <c r="H21" s="110">
        <v>54.870772781837772</v>
      </c>
      <c r="I21" s="110">
        <v>57.723276830892715</v>
      </c>
      <c r="J21" s="110">
        <v>61.106431674644192</v>
      </c>
      <c r="K21" s="110">
        <v>57.917185184942042</v>
      </c>
      <c r="L21" s="110">
        <v>55.424547337832252</v>
      </c>
      <c r="M21" s="110">
        <v>57.113000420928891</v>
      </c>
      <c r="N21" s="110" t="s">
        <v>41</v>
      </c>
      <c r="O21" s="110" t="s">
        <v>41</v>
      </c>
      <c r="P21" s="110" t="s">
        <v>41</v>
      </c>
      <c r="Q21" s="110" t="s">
        <v>41</v>
      </c>
      <c r="R21" s="110" t="s">
        <v>41</v>
      </c>
    </row>
    <row r="22" spans="2:34" ht="13.5" customHeight="1">
      <c r="B22" s="109" t="s">
        <v>95</v>
      </c>
      <c r="C22" s="109" t="s">
        <v>95</v>
      </c>
      <c r="D22" s="110">
        <v>35.351620733250975</v>
      </c>
      <c r="E22" s="110">
        <v>42.929941446207195</v>
      </c>
      <c r="F22" s="110">
        <v>50.110815101149456</v>
      </c>
      <c r="G22" s="110">
        <v>53.895632434897344</v>
      </c>
      <c r="H22" s="110">
        <v>55.942271127877689</v>
      </c>
      <c r="I22" s="110">
        <v>56.983897457164822</v>
      </c>
      <c r="J22" s="110">
        <v>61.99846691588661</v>
      </c>
      <c r="K22" s="110">
        <v>62.589587952499272</v>
      </c>
      <c r="L22" s="110">
        <v>78.924394768518283</v>
      </c>
      <c r="M22" s="110">
        <v>83.541037494329913</v>
      </c>
      <c r="N22" s="110">
        <v>84.865473937921919</v>
      </c>
      <c r="O22" s="110">
        <v>86.402138136090329</v>
      </c>
      <c r="P22" s="110">
        <v>87.441929215264992</v>
      </c>
      <c r="Q22" s="110">
        <v>86.986173792971641</v>
      </c>
      <c r="R22" s="110">
        <v>86.452172641293316</v>
      </c>
      <c r="T22" s="147"/>
      <c r="U22" s="80"/>
      <c r="V22" s="80"/>
      <c r="W22" s="80"/>
      <c r="X22" s="80"/>
      <c r="Y22" s="80"/>
    </row>
    <row r="23" spans="2:34" ht="13.5" customHeight="1">
      <c r="B23" s="109" t="s">
        <v>40</v>
      </c>
      <c r="C23" s="109" t="s">
        <v>40</v>
      </c>
      <c r="D23" s="110">
        <v>27.185401119666768</v>
      </c>
      <c r="E23" s="110">
        <v>33.966962090670229</v>
      </c>
      <c r="F23" s="110">
        <v>35.158097783471177</v>
      </c>
      <c r="G23" s="110">
        <v>44.389274835827827</v>
      </c>
      <c r="H23" s="110">
        <v>43.00927616020163</v>
      </c>
      <c r="I23" s="110">
        <v>41.883957528428553</v>
      </c>
      <c r="J23" s="110">
        <v>39.266744138577124</v>
      </c>
      <c r="K23" s="110">
        <v>38.373329912726447</v>
      </c>
      <c r="L23" s="110">
        <v>43.779521416047302</v>
      </c>
      <c r="M23" s="110">
        <v>47.467005734269648</v>
      </c>
      <c r="N23" s="110">
        <v>45.771071977432825</v>
      </c>
      <c r="O23" s="110">
        <v>43.503036267965804</v>
      </c>
      <c r="P23" s="110">
        <v>42.082574974443347</v>
      </c>
      <c r="Q23" s="110">
        <v>40.782792955320673</v>
      </c>
      <c r="R23" s="110">
        <v>38.188157776851753</v>
      </c>
    </row>
    <row r="24" spans="2:34" ht="13.5" customHeight="1">
      <c r="B24" s="109" t="s">
        <v>96</v>
      </c>
      <c r="C24" s="109" t="s">
        <v>96</v>
      </c>
      <c r="D24" s="110">
        <v>22.78948293899035</v>
      </c>
      <c r="E24" s="110">
        <v>24.380083579963646</v>
      </c>
      <c r="F24" s="110">
        <v>20.802449531546625</v>
      </c>
      <c r="G24" s="110">
        <v>21.74085962341433</v>
      </c>
      <c r="H24" s="110">
        <v>21.571184472464701</v>
      </c>
      <c r="I24" s="110">
        <v>18.9577297338876</v>
      </c>
      <c r="J24" s="110">
        <v>21.553036880900795</v>
      </c>
      <c r="K24" s="110">
        <v>25.794285250286649</v>
      </c>
      <c r="L24" s="110">
        <v>21.347235383512871</v>
      </c>
      <c r="M24" s="110">
        <v>24.946610477201048</v>
      </c>
      <c r="N24" s="110">
        <v>25.063808922978208</v>
      </c>
      <c r="O24" s="110">
        <v>24.974946158298756</v>
      </c>
      <c r="P24" s="110">
        <v>25.36748021907383</v>
      </c>
      <c r="Q24" s="110">
        <v>25.524447963929433</v>
      </c>
      <c r="R24" s="110">
        <v>25.798685487462169</v>
      </c>
    </row>
    <row r="25" spans="2:34" ht="13.5" customHeight="1">
      <c r="B25" s="109" t="s">
        <v>121</v>
      </c>
      <c r="C25" s="109" t="s">
        <v>121</v>
      </c>
      <c r="D25" s="110">
        <v>29.180518156969796</v>
      </c>
      <c r="E25" s="110">
        <v>39.434076629872202</v>
      </c>
      <c r="F25" s="110">
        <v>37.054419152575228</v>
      </c>
      <c r="G25" s="110">
        <v>37.114014070421014</v>
      </c>
      <c r="H25" s="110">
        <v>38.174187893222708</v>
      </c>
      <c r="I25" s="110">
        <v>38.854142222100357</v>
      </c>
      <c r="J25" s="110">
        <v>39.721844879011073</v>
      </c>
      <c r="K25" s="110">
        <v>43.328469759707197</v>
      </c>
      <c r="L25" s="110">
        <v>51.338906863710562</v>
      </c>
      <c r="M25" s="110">
        <v>58.853231639616041</v>
      </c>
      <c r="N25" s="110">
        <v>58.57732123073751</v>
      </c>
      <c r="O25" s="110">
        <v>55.498454274419053</v>
      </c>
      <c r="P25" s="110">
        <v>55.004809427539946</v>
      </c>
      <c r="Q25" s="110">
        <v>52.521739462516216</v>
      </c>
      <c r="R25" s="110">
        <v>51.024812057607441</v>
      </c>
    </row>
    <row r="26" spans="2:34" ht="13.5" customHeight="1">
      <c r="B26" s="109" t="s">
        <v>98</v>
      </c>
      <c r="C26" s="109" t="s">
        <v>98</v>
      </c>
      <c r="D26" s="110">
        <v>39.223943207657634</v>
      </c>
      <c r="E26" s="110">
        <v>39.273293238075709</v>
      </c>
      <c r="F26" s="110">
        <v>38.566368874766248</v>
      </c>
      <c r="G26" s="110">
        <v>44.374565508698197</v>
      </c>
      <c r="H26" s="110">
        <v>46.733654679506117</v>
      </c>
      <c r="I26" s="110">
        <v>54.752036150877728</v>
      </c>
      <c r="J26" s="110">
        <v>57.344146872477872</v>
      </c>
      <c r="K26" s="110">
        <v>58.978572530450712</v>
      </c>
      <c r="L26" s="110">
        <v>67.572272360370661</v>
      </c>
      <c r="M26" s="110">
        <v>69.730489530158252</v>
      </c>
      <c r="N26" s="110">
        <v>70.189173457423806</v>
      </c>
      <c r="O26" s="110">
        <v>69.570734436166717</v>
      </c>
      <c r="P26" s="110">
        <v>68.294489263860285</v>
      </c>
      <c r="Q26" s="110">
        <v>70.854310281468628</v>
      </c>
      <c r="R26" s="110">
        <v>69.579707796260777</v>
      </c>
    </row>
    <row r="27" spans="2:34" ht="13.5" customHeight="1">
      <c r="B27" s="109" t="s">
        <v>122</v>
      </c>
      <c r="C27" s="109" t="s">
        <v>122</v>
      </c>
      <c r="D27" s="110">
        <v>50.477879346657808</v>
      </c>
      <c r="E27" s="110">
        <v>47.124755676131485</v>
      </c>
      <c r="F27" s="110">
        <v>53.596785772185264</v>
      </c>
      <c r="G27" s="110">
        <v>67.087345295145482</v>
      </c>
      <c r="H27" s="110">
        <v>59.07281847907506</v>
      </c>
      <c r="I27" s="110">
        <v>58.786106611797706</v>
      </c>
      <c r="J27" s="110">
        <v>54.817991044451951</v>
      </c>
      <c r="K27" s="110">
        <v>51.602906048156463</v>
      </c>
      <c r="L27" s="110">
        <v>68.040579132924265</v>
      </c>
      <c r="M27" s="110">
        <v>67.554917199169168</v>
      </c>
      <c r="N27" s="110">
        <v>63.05005453193052</v>
      </c>
      <c r="O27" s="110">
        <v>61.313510925836269</v>
      </c>
      <c r="P27" s="110">
        <v>61.192665162662088</v>
      </c>
      <c r="Q27" s="110">
        <v>61.457621665166442</v>
      </c>
      <c r="R27" s="110">
        <v>61.651754365717672</v>
      </c>
    </row>
    <row r="28" spans="2:34" ht="13.5" customHeight="1">
      <c r="B28" s="109" t="s">
        <v>123</v>
      </c>
      <c r="C28" s="109" t="s">
        <v>123</v>
      </c>
      <c r="D28" s="110">
        <v>46.103242283077719</v>
      </c>
      <c r="E28" s="110">
        <v>49.493353414293665</v>
      </c>
      <c r="F28" s="110">
        <v>53.534106052026573</v>
      </c>
      <c r="G28" s="110">
        <v>53.052209455926871</v>
      </c>
      <c r="H28" s="110">
        <v>54.474308544121783</v>
      </c>
      <c r="I28" s="110">
        <v>57.198236502044075</v>
      </c>
      <c r="J28" s="110">
        <v>59.650476890040935</v>
      </c>
      <c r="K28" s="110">
        <v>61.121517319501486</v>
      </c>
      <c r="L28" s="110">
        <v>68.178015346930124</v>
      </c>
      <c r="M28" s="110">
        <v>70.921389793248565</v>
      </c>
      <c r="N28" s="110">
        <v>71.592795911819749</v>
      </c>
      <c r="O28" s="110">
        <v>72.488453531551926</v>
      </c>
      <c r="P28" s="110">
        <v>72.016979072900256</v>
      </c>
      <c r="Q28" s="110">
        <v>70.848178292013898</v>
      </c>
      <c r="R28" s="110">
        <v>69.248546685843124</v>
      </c>
    </row>
    <row r="29" spans="2:34" ht="13.5" customHeight="1">
      <c r="B29" s="109" t="s">
        <v>99</v>
      </c>
      <c r="C29" s="109" t="s">
        <v>99</v>
      </c>
      <c r="D29" s="110">
        <v>30.435145452462422</v>
      </c>
      <c r="E29" s="110">
        <v>36.242923590013589</v>
      </c>
      <c r="F29" s="110">
        <v>37.848493933255931</v>
      </c>
      <c r="G29" s="110">
        <v>44.062298751656733</v>
      </c>
      <c r="H29" s="110">
        <v>40.28076562895361</v>
      </c>
      <c r="I29" s="110">
        <v>40.135992613961882</v>
      </c>
      <c r="J29" s="110">
        <v>40.393127761884415</v>
      </c>
      <c r="K29" s="110">
        <v>38.539974573672765</v>
      </c>
      <c r="L29" s="110">
        <v>46.015516029340382</v>
      </c>
      <c r="M29" s="110">
        <v>48.820842174366362</v>
      </c>
      <c r="N29" s="110">
        <v>49.290920551779308</v>
      </c>
      <c r="O29" s="110">
        <v>49.424246253893813</v>
      </c>
      <c r="P29" s="110">
        <v>49.502653403865651</v>
      </c>
      <c r="Q29" s="110">
        <v>49.470603236806753</v>
      </c>
      <c r="R29" s="110">
        <v>49.410100985780502</v>
      </c>
    </row>
    <row r="30" spans="2:34" ht="13.5" customHeight="1">
      <c r="B30" s="109" t="s">
        <v>371</v>
      </c>
      <c r="C30" s="109" t="s">
        <v>371</v>
      </c>
      <c r="D30" s="110">
        <v>28.606211453094677</v>
      </c>
      <c r="E30" s="110">
        <v>35.347121042538106</v>
      </c>
      <c r="F30" s="110">
        <v>33.514960159008588</v>
      </c>
      <c r="G30" s="110">
        <v>35.45157887093395</v>
      </c>
      <c r="H30" s="110">
        <v>37.076578760356639</v>
      </c>
      <c r="I30" s="110">
        <v>41.534989182781793</v>
      </c>
      <c r="J30" s="110">
        <v>43.903821394570095</v>
      </c>
      <c r="K30" s="110">
        <v>45.297302434625664</v>
      </c>
      <c r="L30" s="110">
        <v>54.712823143402012</v>
      </c>
      <c r="M30" s="110">
        <v>59.342226898847898</v>
      </c>
      <c r="N30" s="110">
        <v>65.37503967678937</v>
      </c>
      <c r="O30" s="110">
        <v>69.549473157787773</v>
      </c>
      <c r="P30" s="110">
        <v>72.99256071571493</v>
      </c>
      <c r="Q30" s="110">
        <v>74.96833627071932</v>
      </c>
      <c r="R30" s="110">
        <v>75.730845894676463</v>
      </c>
    </row>
    <row r="31" spans="2:34" ht="13.5" customHeight="1">
      <c r="B31" s="109" t="s">
        <v>124</v>
      </c>
      <c r="C31" s="109" t="s">
        <v>124</v>
      </c>
      <c r="D31" s="110">
        <v>25.389867175398589</v>
      </c>
      <c r="E31" s="110">
        <v>26.381859137333791</v>
      </c>
      <c r="F31" s="110">
        <v>27.209747171424514</v>
      </c>
      <c r="G31" s="110">
        <v>30.666444672518082</v>
      </c>
      <c r="H31" s="110">
        <v>35.929698339208812</v>
      </c>
      <c r="I31" s="110">
        <v>35.476624592111342</v>
      </c>
      <c r="J31" s="110">
        <v>36.111558391230162</v>
      </c>
      <c r="K31" s="110">
        <v>40.554340647704642</v>
      </c>
      <c r="L31" s="110">
        <v>47.428877163353427</v>
      </c>
      <c r="M31" s="110">
        <v>50.982515056499722</v>
      </c>
      <c r="N31" s="110">
        <v>50.570761464883255</v>
      </c>
      <c r="O31" s="110">
        <v>50.147636590249803</v>
      </c>
      <c r="P31" s="110">
        <v>49.2921286884945</v>
      </c>
      <c r="Q31" s="110">
        <v>48.616540371098033</v>
      </c>
      <c r="R31" s="110">
        <v>48.186113672310086</v>
      </c>
    </row>
    <row r="32" spans="2:34" ht="13.5" customHeight="1">
      <c r="B32" s="109" t="s">
        <v>100</v>
      </c>
      <c r="C32" s="109" t="s">
        <v>100</v>
      </c>
      <c r="D32" s="110">
        <v>31.219138974410487</v>
      </c>
      <c r="E32" s="110">
        <v>29.783909643603629</v>
      </c>
      <c r="F32" s="110">
        <v>34.961120443654131</v>
      </c>
      <c r="G32" s="110">
        <v>42.381143711619082</v>
      </c>
      <c r="H32" s="110">
        <v>39.232417587430348</v>
      </c>
      <c r="I32" s="110">
        <v>34.300439157511569</v>
      </c>
      <c r="J32" s="110">
        <v>31.230332224649004</v>
      </c>
      <c r="K32" s="110">
        <v>28.294403531892836</v>
      </c>
      <c r="L32" s="110">
        <v>34.781371213713221</v>
      </c>
      <c r="M32" s="110">
        <v>38.140470756378519</v>
      </c>
      <c r="N32" s="110">
        <v>39.455441470949275</v>
      </c>
      <c r="O32" s="110">
        <v>41.553888896000878</v>
      </c>
      <c r="P32" s="110">
        <v>41.603288334041899</v>
      </c>
      <c r="Q32" s="110">
        <v>41.04379109825976</v>
      </c>
      <c r="R32" s="110">
        <v>40.327467578970364</v>
      </c>
    </row>
    <row r="33" spans="2:31" ht="13.5" customHeight="1">
      <c r="B33" s="109" t="s">
        <v>101</v>
      </c>
      <c r="C33" s="109" t="s">
        <v>101</v>
      </c>
      <c r="D33" s="110">
        <v>37.435635989186302</v>
      </c>
      <c r="E33" s="110">
        <v>50.134696647336476</v>
      </c>
      <c r="F33" s="110">
        <v>64.34068482099083</v>
      </c>
      <c r="G33" s="110">
        <v>87.425960366835639</v>
      </c>
      <c r="H33" s="110">
        <v>119.88047516460989</v>
      </c>
      <c r="I33" s="110">
        <v>99.587170479149123</v>
      </c>
      <c r="J33" s="110">
        <v>107.14658571710179</v>
      </c>
      <c r="K33" s="110">
        <v>105.42570215732464</v>
      </c>
      <c r="L33" s="110">
        <v>128.45134086439353</v>
      </c>
      <c r="M33" s="110">
        <v>133.56751413867457</v>
      </c>
      <c r="N33" s="110">
        <v>127.64293347266272</v>
      </c>
      <c r="O33" s="110">
        <v>115.3398660237347</v>
      </c>
      <c r="P33" s="110">
        <v>117.50842088780098</v>
      </c>
      <c r="Q33" s="110">
        <v>117.23964624702354</v>
      </c>
      <c r="R33" s="110">
        <v>101.01190461905172</v>
      </c>
    </row>
    <row r="34" spans="2:31" ht="13.5" customHeight="1">
      <c r="B34" s="109" t="s">
        <v>125</v>
      </c>
      <c r="C34" s="109" t="s">
        <v>125</v>
      </c>
      <c r="D34" s="110">
        <v>36.514001515477574</v>
      </c>
      <c r="E34" s="110">
        <v>36.055612195170703</v>
      </c>
      <c r="F34" s="110">
        <v>35.222218693986093</v>
      </c>
      <c r="G34" s="110">
        <v>36.374043652301104</v>
      </c>
      <c r="H34" s="110">
        <v>38.334389358081737</v>
      </c>
      <c r="I34" s="110">
        <v>38.470072377718765</v>
      </c>
      <c r="J34" s="110">
        <v>40.415435177155047</v>
      </c>
      <c r="K34" s="110">
        <v>38.752776029339643</v>
      </c>
      <c r="L34" s="110">
        <v>39.30095021970871</v>
      </c>
      <c r="M34" s="110">
        <v>58.356163626192682</v>
      </c>
      <c r="N34" s="110">
        <v>63.544506063395211</v>
      </c>
      <c r="O34" s="110">
        <v>66.787847692789455</v>
      </c>
      <c r="P34" s="110">
        <v>70.229621170167718</v>
      </c>
      <c r="Q34" s="110">
        <v>73.418935798766654</v>
      </c>
      <c r="R34" s="110">
        <v>76.571005186090218</v>
      </c>
    </row>
    <row r="35" spans="2:31" ht="13.5" customHeight="1">
      <c r="B35" s="109" t="s">
        <v>126</v>
      </c>
      <c r="C35" s="109" t="s">
        <v>126</v>
      </c>
      <c r="D35" s="110">
        <v>34.514815555282972</v>
      </c>
      <c r="E35" s="110">
        <v>31.898803818553596</v>
      </c>
      <c r="F35" s="110">
        <v>27.551020565736611</v>
      </c>
      <c r="G35" s="110">
        <v>25.730446368684362</v>
      </c>
      <c r="H35" s="110">
        <v>24.957343912689762</v>
      </c>
      <c r="I35" s="110">
        <v>24.989107517811824</v>
      </c>
      <c r="J35" s="110">
        <v>30.080808473324144</v>
      </c>
      <c r="K35" s="110">
        <v>33.134106259331055</v>
      </c>
      <c r="L35" s="110">
        <v>42.159051376107897</v>
      </c>
      <c r="M35" s="110">
        <v>46.668963760303107</v>
      </c>
      <c r="N35" s="110">
        <v>52.723368954373939</v>
      </c>
      <c r="O35" s="110">
        <v>55.239506276705917</v>
      </c>
      <c r="P35" s="110">
        <v>56.491038143088886</v>
      </c>
      <c r="Q35" s="110">
        <v>56.594407222953954</v>
      </c>
      <c r="R35" s="110">
        <v>56.266253600748747</v>
      </c>
    </row>
    <row r="36" spans="2:31" ht="13.5" customHeight="1">
      <c r="B36" s="109" t="s">
        <v>127</v>
      </c>
      <c r="C36" s="109" t="s">
        <v>127</v>
      </c>
      <c r="D36" s="110">
        <v>27.852459798362837</v>
      </c>
      <c r="E36" s="110">
        <v>28.83544601495716</v>
      </c>
      <c r="F36" s="110">
        <v>28.689616347590242</v>
      </c>
      <c r="G36" s="110">
        <v>28.910783149081254</v>
      </c>
      <c r="H36" s="110">
        <v>30.91591550506514</v>
      </c>
      <c r="I36" s="110">
        <v>34.080407844545469</v>
      </c>
      <c r="J36" s="110">
        <v>37.685690245672532</v>
      </c>
      <c r="K36" s="110">
        <v>41.690290839551366</v>
      </c>
      <c r="L36" s="110">
        <v>47.918968227330296</v>
      </c>
      <c r="M36" s="110">
        <v>49.529741890111474</v>
      </c>
      <c r="N36" s="110">
        <v>48.101783983670714</v>
      </c>
      <c r="O36" s="110">
        <v>48.898027088473476</v>
      </c>
      <c r="P36" s="110">
        <v>50.055684519868905</v>
      </c>
      <c r="Q36" s="110">
        <v>50.590893241613735</v>
      </c>
      <c r="R36" s="110">
        <v>50.582970640176129</v>
      </c>
    </row>
    <row r="37" spans="2:31" ht="13.5" customHeight="1">
      <c r="B37" s="109" t="s">
        <v>102</v>
      </c>
      <c r="C37" s="109" t="s">
        <v>102</v>
      </c>
      <c r="D37" s="110">
        <v>18.129659746734049</v>
      </c>
      <c r="E37" s="110">
        <v>19.554421826079881</v>
      </c>
      <c r="F37" s="110">
        <v>22.085880261958984</v>
      </c>
      <c r="G37" s="110">
        <v>29.870102999418851</v>
      </c>
      <c r="H37" s="110">
        <v>32.826826585492491</v>
      </c>
      <c r="I37" s="110">
        <v>36.494147202227019</v>
      </c>
      <c r="J37" s="110">
        <v>36.907324067633155</v>
      </c>
      <c r="K37" s="110">
        <v>39.802470907206903</v>
      </c>
      <c r="L37" s="110">
        <v>44.969615662050472</v>
      </c>
      <c r="M37" s="110">
        <v>48.558107290717558</v>
      </c>
      <c r="N37" s="110">
        <v>49.492357080246038</v>
      </c>
      <c r="O37" s="110">
        <v>47.428256996759721</v>
      </c>
      <c r="P37" s="110">
        <v>44.604328363710465</v>
      </c>
      <c r="Q37" s="110">
        <v>43.24833744566731</v>
      </c>
      <c r="R37" s="110">
        <v>43.027092704881738</v>
      </c>
    </row>
    <row r="38" spans="2:31" ht="13.5" customHeight="1">
      <c r="B38" s="109" t="s">
        <v>211</v>
      </c>
      <c r="C38" s="109" t="s">
        <v>128</v>
      </c>
      <c r="D38" s="110">
        <v>17.576814989961726</v>
      </c>
      <c r="E38" s="110">
        <v>18.28929654819084</v>
      </c>
      <c r="F38" s="110">
        <v>17.540750381750232</v>
      </c>
      <c r="G38" s="110">
        <v>20.328343060898867</v>
      </c>
      <c r="H38" s="110">
        <v>23.410089471741198</v>
      </c>
      <c r="I38" s="110">
        <v>25.340443585947259</v>
      </c>
      <c r="J38" s="110">
        <v>27.689268851770521</v>
      </c>
      <c r="K38" s="110">
        <v>29.170478219355779</v>
      </c>
      <c r="L38" s="110">
        <v>34.999782791935012</v>
      </c>
      <c r="M38" s="110">
        <v>35.709345252404987</v>
      </c>
      <c r="N38" s="110">
        <v>36.87822080815431</v>
      </c>
      <c r="O38" s="110">
        <v>37.684113598051297</v>
      </c>
      <c r="P38" s="110">
        <v>39.130676297789975</v>
      </c>
      <c r="Q38" s="110">
        <v>40.617288278184418</v>
      </c>
      <c r="R38" s="110">
        <v>42.04666387221571</v>
      </c>
    </row>
    <row r="39" spans="2:31" ht="13.5" customHeight="1">
      <c r="B39" s="109" t="s">
        <v>103</v>
      </c>
      <c r="C39" s="109" t="s">
        <v>103</v>
      </c>
      <c r="D39" s="110">
        <v>19.123928795984348</v>
      </c>
      <c r="E39" s="110">
        <v>24.889626893658143</v>
      </c>
      <c r="F39" s="110">
        <v>26.894612001984481</v>
      </c>
      <c r="G39" s="110">
        <v>29.930616033869274</v>
      </c>
      <c r="H39" s="110">
        <v>33.740190093871682</v>
      </c>
      <c r="I39" s="110">
        <v>32.484370214048731</v>
      </c>
      <c r="J39" s="110">
        <v>36.676180052261174</v>
      </c>
      <c r="K39" s="110">
        <v>40.040497712684633</v>
      </c>
      <c r="L39" s="110">
        <v>48.874595066722435</v>
      </c>
      <c r="M39" s="110">
        <v>45.482240874564965</v>
      </c>
      <c r="N39" s="110">
        <v>49.085304733686677</v>
      </c>
      <c r="O39" s="110">
        <v>50.077640153464408</v>
      </c>
      <c r="P39" s="110">
        <v>52.148197152049711</v>
      </c>
      <c r="Q39" s="110">
        <v>52.183111734199002</v>
      </c>
      <c r="R39" s="110">
        <v>51.997431217423554</v>
      </c>
    </row>
    <row r="40" spans="2:31" ht="13.5" customHeight="1">
      <c r="B40" s="109" t="s">
        <v>104</v>
      </c>
      <c r="C40" s="109" t="s">
        <v>104</v>
      </c>
      <c r="D40" s="110">
        <v>19.094439813781428</v>
      </c>
      <c r="E40" s="110">
        <v>26.080486958836964</v>
      </c>
      <c r="F40" s="110">
        <v>28.328217225336715</v>
      </c>
      <c r="G40" s="110">
        <v>32.384691222835855</v>
      </c>
      <c r="H40" s="110">
        <v>36.562695044071766</v>
      </c>
      <c r="I40" s="110">
        <v>41.316542590448528</v>
      </c>
      <c r="J40" s="110">
        <v>44.93120633693519</v>
      </c>
      <c r="K40" s="110">
        <v>50.202636017512837</v>
      </c>
      <c r="L40" s="110">
        <v>60.113493292897601</v>
      </c>
      <c r="M40" s="110">
        <v>74.833839272948509</v>
      </c>
      <c r="N40" s="110">
        <v>78.178309799277997</v>
      </c>
      <c r="O40" s="110">
        <v>80.938445225953245</v>
      </c>
      <c r="P40" s="110">
        <v>79.248900035649214</v>
      </c>
      <c r="Q40" s="110">
        <v>76.43706028441872</v>
      </c>
      <c r="R40" s="110">
        <v>73.632852280753426</v>
      </c>
      <c r="T40" s="147"/>
      <c r="U40" s="80"/>
      <c r="V40" s="80"/>
      <c r="W40" s="80"/>
      <c r="X40" s="80"/>
      <c r="Y40" s="80"/>
      <c r="Z40" s="80"/>
      <c r="AA40" s="80"/>
      <c r="AB40" s="80"/>
      <c r="AC40" s="80"/>
      <c r="AD40" s="80"/>
      <c r="AE40" s="80"/>
    </row>
    <row r="41" spans="2:31" ht="15" customHeight="1">
      <c r="B41" s="109" t="s">
        <v>299</v>
      </c>
      <c r="C41" s="109" t="s">
        <v>129</v>
      </c>
      <c r="D41" s="110">
        <v>34.488719620469062</v>
      </c>
      <c r="E41" s="110">
        <v>36.860469302140956</v>
      </c>
      <c r="F41" s="110">
        <v>42.365708823310065</v>
      </c>
      <c r="G41" s="110">
        <v>44.508725715967131</v>
      </c>
      <c r="H41" s="110">
        <v>47.52358740316302</v>
      </c>
      <c r="I41" s="110">
        <v>61.13942172595408</v>
      </c>
      <c r="J41" s="110">
        <v>61.522878835025615</v>
      </c>
      <c r="K41" s="110">
        <v>63.842643132507973</v>
      </c>
      <c r="L41" s="110">
        <v>68.681139694282919</v>
      </c>
      <c r="M41" s="110">
        <v>71.872795569277585</v>
      </c>
      <c r="N41" s="110">
        <v>70.110248109959116</v>
      </c>
      <c r="O41" s="110">
        <v>64.547698667408184</v>
      </c>
      <c r="P41" s="110">
        <v>61.973767540774972</v>
      </c>
      <c r="Q41" s="110">
        <v>59.897244454201683</v>
      </c>
      <c r="R41" s="110">
        <v>58.332571348231319</v>
      </c>
    </row>
    <row r="42" spans="2:31" ht="13.5" customHeight="1">
      <c r="B42" s="109" t="s">
        <v>105</v>
      </c>
      <c r="C42" s="109" t="s">
        <v>105</v>
      </c>
      <c r="D42" s="110">
        <v>117.67133257894638</v>
      </c>
      <c r="E42" s="110">
        <v>105.75245753949436</v>
      </c>
      <c r="F42" s="110">
        <v>84.425689235843194</v>
      </c>
      <c r="G42" s="110">
        <v>93.193279469380755</v>
      </c>
      <c r="H42" s="110">
        <v>109.93783388885481</v>
      </c>
      <c r="I42" s="110">
        <v>152.88040228221368</v>
      </c>
      <c r="J42" s="110">
        <v>186.74138319868965</v>
      </c>
      <c r="K42" s="110">
        <v>200.34850432887757</v>
      </c>
      <c r="L42" s="110">
        <v>272.91947817610264</v>
      </c>
      <c r="M42" s="110">
        <v>209.93046896073091</v>
      </c>
      <c r="N42" s="110">
        <v>176.64401426135794</v>
      </c>
      <c r="O42" s="110">
        <v>157.25484382470515</v>
      </c>
      <c r="P42" s="110">
        <v>147.01841632199694</v>
      </c>
      <c r="Q42" s="110">
        <v>137.77979496622683</v>
      </c>
      <c r="R42" s="110">
        <v>129.67667712216436</v>
      </c>
    </row>
    <row r="43" spans="2:31" ht="13.5" customHeight="1">
      <c r="B43" s="109" t="s">
        <v>130</v>
      </c>
      <c r="C43" s="109" t="s">
        <v>130</v>
      </c>
      <c r="D43" s="110">
        <v>32.462497705105761</v>
      </c>
      <c r="E43" s="110">
        <v>29.29164046330245</v>
      </c>
      <c r="F43" s="110">
        <v>27.892330015870776</v>
      </c>
      <c r="G43" s="110">
        <v>35.018931348044276</v>
      </c>
      <c r="H43" s="110">
        <v>42.42638385890573</v>
      </c>
      <c r="I43" s="110">
        <v>50.293083299897532</v>
      </c>
      <c r="J43" s="110">
        <v>47.819096021522867</v>
      </c>
      <c r="K43" s="110">
        <v>44.068081434293454</v>
      </c>
      <c r="L43" s="110">
        <v>51.308589033394114</v>
      </c>
      <c r="M43" s="110">
        <v>49.343099065171685</v>
      </c>
      <c r="N43" s="110">
        <v>48.053459098399976</v>
      </c>
      <c r="O43" s="110">
        <v>47.566605988071949</v>
      </c>
      <c r="P43" s="110">
        <v>47.18434765087467</v>
      </c>
      <c r="Q43" s="110">
        <v>46.746648819826987</v>
      </c>
      <c r="R43" s="110">
        <v>46.130467433127109</v>
      </c>
    </row>
    <row r="44" spans="2:31" ht="13.5" customHeight="1">
      <c r="B44" s="109" t="s">
        <v>106</v>
      </c>
      <c r="C44" s="109" t="s">
        <v>106</v>
      </c>
      <c r="D44" s="110">
        <v>30.045560479524998</v>
      </c>
      <c r="E44" s="110">
        <v>32.720707658983166</v>
      </c>
      <c r="F44" s="110">
        <v>36.088948434225465</v>
      </c>
      <c r="G44" s="110">
        <v>39.211816423291886</v>
      </c>
      <c r="H44" s="110">
        <v>39.797162333373684</v>
      </c>
      <c r="I44" s="110">
        <v>40.732408277801142</v>
      </c>
      <c r="J44" s="110">
        <v>40.543778151441103</v>
      </c>
      <c r="K44" s="110">
        <v>39.035801444380596</v>
      </c>
      <c r="L44" s="110">
        <v>39.148620890914529</v>
      </c>
      <c r="M44" s="110">
        <v>39.687755375439046</v>
      </c>
      <c r="N44" s="110">
        <v>39.620756339933763</v>
      </c>
      <c r="O44" s="110">
        <v>38.880230829484219</v>
      </c>
      <c r="P44" s="110">
        <v>38.046011336162671</v>
      </c>
      <c r="Q44" s="110">
        <v>37.049327035880431</v>
      </c>
      <c r="R44" s="110">
        <v>36.167897290953874</v>
      </c>
    </row>
    <row r="45" spans="2:31" ht="13.5" customHeight="1">
      <c r="B45" s="109" t="s">
        <v>107</v>
      </c>
      <c r="C45" s="109" t="s">
        <v>107</v>
      </c>
      <c r="D45" s="110">
        <v>19.491385074463398</v>
      </c>
      <c r="E45" s="110">
        <v>22.079782246602342</v>
      </c>
      <c r="F45" s="110">
        <v>24.767852008191078</v>
      </c>
      <c r="G45" s="110">
        <v>28.672285895535509</v>
      </c>
      <c r="H45" s="110">
        <v>30.993915094627177</v>
      </c>
      <c r="I45" s="110">
        <v>33.638534947988433</v>
      </c>
      <c r="J45" s="110">
        <v>34.752972167310695</v>
      </c>
      <c r="K45" s="110">
        <v>37.044444267216043</v>
      </c>
      <c r="L45" s="110">
        <v>44.096894441530395</v>
      </c>
      <c r="M45" s="110">
        <v>49.076793869758383</v>
      </c>
      <c r="N45" s="110">
        <v>50.208230097821058</v>
      </c>
      <c r="O45" s="110">
        <v>49.300968670072784</v>
      </c>
      <c r="P45" s="110">
        <v>47.34693816892743</v>
      </c>
      <c r="Q45" s="110">
        <v>44.843061170540714</v>
      </c>
      <c r="R45" s="110">
        <v>41.713013091809273</v>
      </c>
    </row>
    <row r="46" spans="2:31">
      <c r="B46" s="109" t="s">
        <v>108</v>
      </c>
      <c r="C46" s="109" t="s">
        <v>108</v>
      </c>
      <c r="D46" s="110">
        <v>6.7565656934617069</v>
      </c>
      <c r="E46" s="110">
        <v>6.228016145913772</v>
      </c>
      <c r="F46" s="110">
        <v>6.0873547710243638</v>
      </c>
      <c r="G46" s="110">
        <v>6.7241460867444731</v>
      </c>
      <c r="H46" s="110">
        <v>8.1916193690512049</v>
      </c>
      <c r="I46" s="110">
        <v>19.274350445150365</v>
      </c>
      <c r="J46" s="110">
        <v>19.468788962446052</v>
      </c>
      <c r="K46" s="110">
        <v>28.268767682536211</v>
      </c>
      <c r="L46" s="110">
        <v>36.436502666484053</v>
      </c>
      <c r="M46" s="110">
        <v>38.875751842040195</v>
      </c>
      <c r="N46" s="110">
        <v>41.049379676179434</v>
      </c>
      <c r="O46" s="110">
        <v>40.461859442694831</v>
      </c>
      <c r="P46" s="110">
        <v>39.697448525864125</v>
      </c>
      <c r="Q46" s="110">
        <v>37.973571422697724</v>
      </c>
      <c r="R46" s="110">
        <v>36.929388183792888</v>
      </c>
    </row>
    <row r="47" spans="2:31">
      <c r="B47" s="109" t="s">
        <v>131</v>
      </c>
      <c r="C47" s="109" t="s">
        <v>131</v>
      </c>
      <c r="D47" s="110">
        <v>38.329968872557771</v>
      </c>
      <c r="E47" s="110">
        <v>41.412897597005042</v>
      </c>
      <c r="F47" s="110">
        <v>43.642335040715366</v>
      </c>
      <c r="G47" s="110">
        <v>46.115999340195927</v>
      </c>
      <c r="H47" s="110">
        <v>47.636737369356716</v>
      </c>
      <c r="I47" s="110">
        <v>46.308589429785044</v>
      </c>
      <c r="J47" s="110">
        <v>43.711703932716212</v>
      </c>
      <c r="K47" s="110">
        <v>43.581022574193184</v>
      </c>
      <c r="L47" s="110">
        <v>46.29789794111035</v>
      </c>
      <c r="M47" s="110">
        <v>47.904091654849843</v>
      </c>
      <c r="N47" s="110">
        <v>47.800504465329411</v>
      </c>
      <c r="O47" s="110">
        <v>47.758891019064251</v>
      </c>
      <c r="P47" s="110">
        <v>46.953883720046555</v>
      </c>
      <c r="Q47" s="110">
        <v>46.116039922147507</v>
      </c>
      <c r="R47" s="110">
        <v>45.252595125813286</v>
      </c>
    </row>
    <row r="48" spans="2:31">
      <c r="B48" s="109" t="s">
        <v>110</v>
      </c>
      <c r="C48" s="109" t="s">
        <v>110</v>
      </c>
      <c r="D48" s="110">
        <v>47.312377930488168</v>
      </c>
      <c r="E48" s="110">
        <v>48.199762231650702</v>
      </c>
      <c r="F48" s="110">
        <v>48.72214483706253</v>
      </c>
      <c r="G48" s="110">
        <v>57.031289959401299</v>
      </c>
      <c r="H48" s="110">
        <v>72.255354243958053</v>
      </c>
      <c r="I48" s="110">
        <v>77.42633664385869</v>
      </c>
      <c r="J48" s="110">
        <v>74.543975313877738</v>
      </c>
      <c r="K48" s="110">
        <v>76.527014732048698</v>
      </c>
      <c r="L48" s="110">
        <v>84.165723592025614</v>
      </c>
      <c r="M48" s="110">
        <v>73.482460449499115</v>
      </c>
      <c r="N48" s="110">
        <v>63.106654268437978</v>
      </c>
      <c r="O48" s="110">
        <v>53.920826898230565</v>
      </c>
      <c r="P48" s="110">
        <v>48.266366112400696</v>
      </c>
      <c r="Q48" s="110">
        <v>45.072688838764932</v>
      </c>
      <c r="R48" s="110">
        <v>43.989105482853716</v>
      </c>
    </row>
    <row r="49" spans="2:18">
      <c r="B49" s="109" t="s">
        <v>132</v>
      </c>
      <c r="C49" s="109" t="s">
        <v>132</v>
      </c>
      <c r="D49" s="110">
        <v>25.433806783368873</v>
      </c>
      <c r="E49" s="110">
        <v>27.08097745515045</v>
      </c>
      <c r="F49" s="110">
        <v>36.128642385753295</v>
      </c>
      <c r="G49" s="110">
        <v>65.77676549783753</v>
      </c>
      <c r="H49" s="110">
        <v>60.952809090815698</v>
      </c>
      <c r="I49" s="110">
        <v>66.316820064947663</v>
      </c>
      <c r="J49" s="110">
        <v>80.35831775282756</v>
      </c>
      <c r="K49" s="110">
        <v>97.38436197650185</v>
      </c>
      <c r="L49" s="110">
        <v>128.70213905700885</v>
      </c>
      <c r="M49" s="110">
        <v>101.01129545669765</v>
      </c>
      <c r="N49" s="110">
        <v>106.83476122938855</v>
      </c>
      <c r="O49" s="110">
        <v>109.17968139975991</v>
      </c>
      <c r="P49" s="110">
        <v>110.27552310887828</v>
      </c>
      <c r="Q49" s="110">
        <v>107.59065311391601</v>
      </c>
      <c r="R49" s="110">
        <v>102.94557280156742</v>
      </c>
    </row>
    <row r="50" spans="2:18">
      <c r="B50" s="163" t="s">
        <v>133</v>
      </c>
      <c r="C50" s="163" t="s">
        <v>133</v>
      </c>
      <c r="D50" s="164">
        <v>38.264845219441135</v>
      </c>
      <c r="E50" s="164">
        <v>36.943887362548217</v>
      </c>
      <c r="F50" s="164">
        <v>42.211306175782262</v>
      </c>
      <c r="G50" s="164">
        <v>47.473139002111949</v>
      </c>
      <c r="H50" s="164">
        <v>49.095958466542896</v>
      </c>
      <c r="I50" s="164">
        <v>54.432665382503522</v>
      </c>
      <c r="J50" s="164">
        <v>61.486042435043963</v>
      </c>
      <c r="K50" s="164">
        <v>113.9228266517723</v>
      </c>
      <c r="L50" s="164">
        <v>86.146513657661444</v>
      </c>
      <c r="M50" s="164">
        <v>54.013215603305675</v>
      </c>
      <c r="N50" s="164">
        <v>60.310723847720041</v>
      </c>
      <c r="O50" s="164">
        <v>62.026681466353331</v>
      </c>
      <c r="P50" s="164">
        <v>62.239740766693799</v>
      </c>
      <c r="Q50" s="164">
        <v>60.68811981716096</v>
      </c>
      <c r="R50" s="164">
        <v>59.609342486643357</v>
      </c>
    </row>
    <row r="51" spans="2:18" ht="6" customHeight="1">
      <c r="B51" s="109"/>
      <c r="C51" s="109"/>
      <c r="D51" s="110"/>
      <c r="E51" s="110"/>
      <c r="F51" s="110"/>
      <c r="G51" s="110"/>
      <c r="H51" s="110"/>
      <c r="I51" s="110"/>
      <c r="J51" s="110"/>
      <c r="K51" s="110"/>
      <c r="L51" s="110"/>
      <c r="M51" s="110"/>
      <c r="N51" s="110"/>
      <c r="O51" s="110"/>
      <c r="P51" s="110"/>
      <c r="Q51" s="110"/>
      <c r="R51" s="110"/>
    </row>
    <row r="52" spans="2:18" ht="12" customHeight="1">
      <c r="B52" s="443" t="s">
        <v>437</v>
      </c>
      <c r="C52" s="443"/>
      <c r="D52" s="443"/>
      <c r="E52" s="443"/>
      <c r="F52" s="443"/>
      <c r="G52" s="443"/>
      <c r="H52" s="443"/>
      <c r="I52" s="443"/>
      <c r="J52" s="443"/>
      <c r="K52" s="443"/>
      <c r="L52" s="443"/>
      <c r="M52" s="443"/>
      <c r="N52" s="443"/>
      <c r="O52" s="443"/>
      <c r="P52" s="443"/>
      <c r="Q52" s="116"/>
      <c r="R52" s="116"/>
    </row>
    <row r="53" spans="2:18">
      <c r="B53" s="443" t="s">
        <v>1269</v>
      </c>
      <c r="C53" s="443"/>
      <c r="D53" s="443"/>
      <c r="E53" s="443"/>
      <c r="F53" s="443"/>
      <c r="G53" s="443"/>
      <c r="H53" s="443"/>
      <c r="I53" s="443"/>
      <c r="J53" s="443"/>
      <c r="K53" s="443"/>
      <c r="L53" s="443"/>
      <c r="M53" s="443"/>
      <c r="N53" s="443"/>
      <c r="O53" s="443"/>
      <c r="P53" s="443"/>
      <c r="Q53" s="116"/>
      <c r="R53" s="116"/>
    </row>
    <row r="54" spans="2:18" ht="15.75" customHeight="1">
      <c r="B54" s="454" t="s">
        <v>212</v>
      </c>
      <c r="C54" s="454"/>
      <c r="D54" s="454"/>
      <c r="E54" s="454"/>
      <c r="F54" s="454"/>
      <c r="G54" s="454"/>
      <c r="H54" s="454"/>
      <c r="I54" s="454"/>
      <c r="J54" s="454"/>
      <c r="K54" s="454"/>
      <c r="L54" s="454"/>
      <c r="M54" s="454"/>
      <c r="N54" s="454"/>
      <c r="O54" s="454"/>
      <c r="P54" s="454"/>
      <c r="Q54" s="454"/>
      <c r="R54" s="454"/>
    </row>
    <row r="55" spans="2:18" ht="21.65" customHeight="1">
      <c r="B55" s="454" t="s">
        <v>449</v>
      </c>
      <c r="C55" s="454"/>
      <c r="D55" s="454"/>
      <c r="E55" s="454"/>
      <c r="F55" s="454"/>
      <c r="G55" s="454"/>
      <c r="H55" s="454"/>
      <c r="I55" s="454"/>
      <c r="J55" s="454"/>
      <c r="K55" s="454"/>
      <c r="L55" s="454"/>
      <c r="M55" s="454"/>
      <c r="N55" s="454"/>
      <c r="O55" s="454"/>
      <c r="P55" s="454"/>
      <c r="Q55" s="116"/>
      <c r="R55" s="116"/>
    </row>
    <row r="56" spans="2:18">
      <c r="B56" s="109"/>
      <c r="C56" s="109"/>
      <c r="D56" s="117"/>
      <c r="E56" s="117"/>
      <c r="F56" s="117"/>
      <c r="G56" s="117"/>
      <c r="H56" s="117"/>
      <c r="I56" s="117"/>
      <c r="J56" s="117"/>
      <c r="K56" s="117"/>
      <c r="L56" s="117"/>
      <c r="M56" s="117"/>
      <c r="N56" s="117"/>
      <c r="O56" s="117"/>
      <c r="P56" s="117"/>
      <c r="Q56" s="117"/>
      <c r="R56" s="117"/>
    </row>
    <row r="57" spans="2:18">
      <c r="B57" s="109"/>
      <c r="C57" s="109"/>
      <c r="D57" s="117"/>
      <c r="E57" s="117"/>
      <c r="F57" s="117"/>
      <c r="G57" s="117"/>
      <c r="H57" s="117"/>
      <c r="I57" s="117"/>
      <c r="J57" s="117"/>
      <c r="K57" s="117"/>
      <c r="L57" s="117"/>
      <c r="M57" s="117"/>
      <c r="N57" s="117"/>
      <c r="O57" s="117"/>
      <c r="P57" s="117"/>
      <c r="Q57" s="117"/>
      <c r="R57" s="117"/>
    </row>
    <row r="58" spans="2:18">
      <c r="B58" s="109"/>
      <c r="C58" s="109"/>
      <c r="D58" s="117"/>
      <c r="E58" s="117"/>
      <c r="F58" s="117"/>
      <c r="G58" s="117"/>
      <c r="H58" s="117"/>
      <c r="I58" s="117"/>
      <c r="J58" s="117"/>
      <c r="K58" s="117"/>
      <c r="L58" s="117"/>
      <c r="M58" s="117"/>
      <c r="N58" s="117"/>
      <c r="O58" s="117"/>
      <c r="P58" s="117"/>
      <c r="Q58" s="117"/>
      <c r="R58" s="117"/>
    </row>
    <row r="59" spans="2:18">
      <c r="B59" s="109"/>
      <c r="C59" s="109"/>
      <c r="D59" s="117"/>
      <c r="E59" s="117"/>
      <c r="F59" s="117"/>
      <c r="G59" s="117"/>
      <c r="H59" s="117"/>
      <c r="I59" s="117"/>
      <c r="J59" s="117"/>
      <c r="K59" s="117"/>
      <c r="L59" s="117"/>
      <c r="M59" s="117"/>
      <c r="N59" s="117"/>
      <c r="O59" s="117"/>
      <c r="P59" s="117"/>
      <c r="Q59" s="117"/>
      <c r="R59" s="117"/>
    </row>
    <row r="60" spans="2:18">
      <c r="B60" s="109"/>
      <c r="C60" s="109"/>
      <c r="D60" s="117"/>
      <c r="E60" s="117"/>
      <c r="F60" s="117"/>
      <c r="G60" s="117"/>
      <c r="H60" s="117"/>
      <c r="I60" s="117"/>
      <c r="J60" s="117"/>
      <c r="K60" s="117"/>
      <c r="L60" s="117"/>
      <c r="M60" s="117"/>
      <c r="N60" s="117"/>
      <c r="O60" s="117"/>
      <c r="P60" s="117"/>
      <c r="Q60" s="117"/>
      <c r="R60" s="117"/>
    </row>
    <row r="61" spans="2:18">
      <c r="B61" s="109"/>
      <c r="C61" s="109"/>
      <c r="D61" s="117"/>
      <c r="E61" s="117"/>
      <c r="F61" s="117"/>
      <c r="G61" s="117"/>
      <c r="H61" s="117"/>
      <c r="I61" s="117"/>
      <c r="J61" s="117"/>
      <c r="K61" s="117"/>
      <c r="L61" s="117"/>
      <c r="M61" s="117"/>
      <c r="N61" s="117"/>
      <c r="O61" s="117"/>
      <c r="P61" s="117"/>
      <c r="Q61" s="117"/>
      <c r="R61" s="117"/>
    </row>
    <row r="62" spans="2:18">
      <c r="B62" s="109"/>
      <c r="C62" s="109"/>
      <c r="D62" s="117"/>
      <c r="E62" s="117"/>
      <c r="F62" s="117"/>
      <c r="G62" s="117"/>
      <c r="H62" s="117"/>
      <c r="I62" s="117"/>
      <c r="J62" s="117"/>
      <c r="K62" s="117"/>
      <c r="L62" s="117"/>
      <c r="M62" s="117"/>
      <c r="N62" s="117"/>
      <c r="O62" s="117"/>
      <c r="P62" s="117"/>
      <c r="Q62" s="117"/>
      <c r="R62" s="117"/>
    </row>
    <row r="63" spans="2:18">
      <c r="B63" s="109"/>
      <c r="C63" s="109"/>
      <c r="D63" s="117"/>
      <c r="E63" s="117"/>
      <c r="F63" s="117"/>
      <c r="G63" s="117"/>
      <c r="H63" s="117"/>
      <c r="I63" s="117"/>
      <c r="J63" s="117"/>
      <c r="K63" s="117"/>
      <c r="L63" s="117"/>
      <c r="M63" s="117"/>
      <c r="N63" s="117"/>
      <c r="O63" s="117"/>
      <c r="P63" s="117"/>
      <c r="Q63" s="117"/>
      <c r="R63" s="117"/>
    </row>
    <row r="64" spans="2:18">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row r="77" spans="2:18">
      <c r="B77" s="109"/>
      <c r="C77" s="109"/>
      <c r="D77" s="117"/>
      <c r="E77" s="117"/>
      <c r="F77" s="117"/>
      <c r="G77" s="117"/>
      <c r="H77" s="117"/>
      <c r="I77" s="117"/>
      <c r="J77" s="117"/>
      <c r="K77" s="117"/>
      <c r="L77" s="117"/>
      <c r="M77" s="117"/>
      <c r="N77" s="117"/>
      <c r="O77" s="117"/>
      <c r="P77" s="117"/>
      <c r="Q77" s="117"/>
      <c r="R77" s="117"/>
    </row>
  </sheetData>
  <mergeCells count="6">
    <mergeCell ref="B55:P55"/>
    <mergeCell ref="B2:R2"/>
    <mergeCell ref="B3:R3"/>
    <mergeCell ref="B52:P52"/>
    <mergeCell ref="B53:P53"/>
    <mergeCell ref="B54:R54"/>
  </mergeCells>
  <conditionalFormatting sqref="C38:R38 B12:R20 B39:R50 B22:R37 B21:M21">
    <cfRule type="expression" dxfId="13" priority="4">
      <formula>MOD(ROW(),2)=0</formula>
    </cfRule>
  </conditionalFormatting>
  <conditionalFormatting sqref="B38">
    <cfRule type="expression" dxfId="12" priority="3">
      <formula>MOD(ROW(),2)=0</formula>
    </cfRule>
  </conditionalFormatting>
  <conditionalFormatting sqref="D11:R11">
    <cfRule type="expression" dxfId="11" priority="2">
      <formula>MOD(ROW(),2)=0</formula>
    </cfRule>
  </conditionalFormatting>
  <conditionalFormatting sqref="N21:R21">
    <cfRule type="expression" dxfId="10" priority="1">
      <formula>MOD(ROW(),2)=0</formula>
    </cfRule>
  </conditionalFormatting>
  <pageMargins left="0.7" right="0.7" top="0.75" bottom="0.75" header="0.3" footer="0.3"/>
  <pageSetup scale="1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5FEDA-CE7A-4E2C-8FCA-4BD908025340}">
  <sheetPr>
    <tabColor theme="3" tint="0.39997558519241921"/>
    <pageSetUpPr fitToPage="1"/>
  </sheetPr>
  <dimension ref="A2:AF77"/>
  <sheetViews>
    <sheetView showGridLines="0" zoomScale="85" zoomScaleNormal="85" workbookViewId="0">
      <pane xSplit="3" ySplit="4" topLeftCell="D5" activePane="bottomRight" state="frozen"/>
      <selection activeCell="P17" activeCellId="1" sqref="H13 P17"/>
      <selection pane="topRight" activeCell="P17" activeCellId="1" sqref="H13 P17"/>
      <selection pane="bottomLeft" activeCell="P17" activeCellId="1" sqref="H13 P17"/>
      <selection pane="bottomRight"/>
    </sheetView>
  </sheetViews>
  <sheetFormatPr defaultColWidth="9.1796875" defaultRowHeight="14.5" outlineLevelCol="1"/>
  <cols>
    <col min="1" max="1" width="6.7265625" style="82" customWidth="1"/>
    <col min="2" max="2" width="29.7265625" style="101" customWidth="1"/>
    <col min="3" max="3" width="4.26953125" style="101" hidden="1" customWidth="1" outlineLevel="1"/>
    <col min="4" max="4" width="8.1796875" style="102" customWidth="1" collapsed="1"/>
    <col min="5" max="18" width="8.1796875" style="102" customWidth="1"/>
    <col min="19" max="19" width="1.81640625" style="102" customWidth="1"/>
    <col min="20" max="20" width="9.1796875" style="82"/>
    <col min="21" max="21" width="0" style="82" hidden="1" customWidth="1"/>
    <col min="22" max="32" width="9.1796875" style="80"/>
    <col min="33" max="16384" width="9.1796875" style="101"/>
  </cols>
  <sheetData>
    <row r="2" spans="2:19">
      <c r="B2" s="458" t="str">
        <f>"Table A22. Low-Income Developing Countries: General Government Net Debt, "&amp;D4&amp;"–"&amp;RIGHT(R4,2)</f>
        <v>Table A22. Low-Income Developing Countries: General Government Net Debt, 2012–26</v>
      </c>
      <c r="C2" s="458"/>
      <c r="D2" s="458"/>
      <c r="E2" s="458"/>
      <c r="F2" s="458"/>
      <c r="G2" s="458"/>
      <c r="H2" s="458"/>
      <c r="I2" s="458"/>
      <c r="J2" s="458"/>
      <c r="K2" s="458"/>
      <c r="L2" s="458"/>
      <c r="M2" s="458"/>
      <c r="N2" s="458"/>
      <c r="O2" s="458"/>
      <c r="P2" s="458"/>
      <c r="Q2" s="458"/>
      <c r="R2" s="458"/>
      <c r="S2" s="140"/>
    </row>
    <row r="3" spans="2:19">
      <c r="B3" s="455" t="s">
        <v>152</v>
      </c>
      <c r="C3" s="456"/>
      <c r="D3" s="456"/>
      <c r="E3" s="456"/>
      <c r="F3" s="456"/>
      <c r="G3" s="456"/>
      <c r="H3" s="456"/>
      <c r="I3" s="456"/>
      <c r="J3" s="456"/>
      <c r="K3" s="456"/>
      <c r="L3" s="456"/>
      <c r="M3" s="456"/>
      <c r="N3" s="456"/>
      <c r="O3" s="456"/>
      <c r="P3" s="456"/>
      <c r="Q3" s="456"/>
      <c r="R3" s="456"/>
      <c r="S3" s="140"/>
    </row>
    <row r="4" spans="2:19" ht="14.15" customHeight="1">
      <c r="B4" s="107"/>
      <c r="C4" s="107"/>
      <c r="D4" s="108">
        <f>'Table A1.'!D4</f>
        <v>2012</v>
      </c>
      <c r="E4" s="108">
        <f>D4+1</f>
        <v>2013</v>
      </c>
      <c r="F4" s="108">
        <f t="shared" ref="F4:R4" si="0">E4+1</f>
        <v>2014</v>
      </c>
      <c r="G4" s="108">
        <f t="shared" si="0"/>
        <v>2015</v>
      </c>
      <c r="H4" s="108">
        <f t="shared" si="0"/>
        <v>2016</v>
      </c>
      <c r="I4" s="108">
        <f t="shared" si="0"/>
        <v>2017</v>
      </c>
      <c r="J4" s="108">
        <f t="shared" si="0"/>
        <v>2018</v>
      </c>
      <c r="K4" s="108">
        <f t="shared" si="0"/>
        <v>2019</v>
      </c>
      <c r="L4" s="108">
        <f t="shared" si="0"/>
        <v>2020</v>
      </c>
      <c r="M4" s="108">
        <f t="shared" si="0"/>
        <v>2021</v>
      </c>
      <c r="N4" s="108">
        <f t="shared" si="0"/>
        <v>2022</v>
      </c>
      <c r="O4" s="108">
        <f t="shared" si="0"/>
        <v>2023</v>
      </c>
      <c r="P4" s="108">
        <f t="shared" si="0"/>
        <v>2024</v>
      </c>
      <c r="Q4" s="108">
        <f t="shared" si="0"/>
        <v>2025</v>
      </c>
      <c r="R4" s="108">
        <f t="shared" si="0"/>
        <v>2026</v>
      </c>
      <c r="S4" s="117"/>
    </row>
    <row r="5" spans="2:19" ht="14.15" customHeight="1">
      <c r="B5" s="111" t="s">
        <v>81</v>
      </c>
      <c r="C5" s="136" t="s">
        <v>151</v>
      </c>
      <c r="D5" s="113" t="s">
        <v>41</v>
      </c>
      <c r="E5" s="113" t="s">
        <v>41</v>
      </c>
      <c r="F5" s="113" t="s">
        <v>41</v>
      </c>
      <c r="G5" s="113" t="s">
        <v>41</v>
      </c>
      <c r="H5" s="113" t="s">
        <v>41</v>
      </c>
      <c r="I5" s="113" t="s">
        <v>41</v>
      </c>
      <c r="J5" s="113" t="s">
        <v>41</v>
      </c>
      <c r="K5" s="113" t="s">
        <v>41</v>
      </c>
      <c r="L5" s="113" t="s">
        <v>41</v>
      </c>
      <c r="M5" s="113" t="s">
        <v>41</v>
      </c>
      <c r="N5" s="113" t="s">
        <v>41</v>
      </c>
      <c r="O5" s="113" t="s">
        <v>41</v>
      </c>
      <c r="P5" s="113" t="s">
        <v>41</v>
      </c>
      <c r="Q5" s="113" t="s">
        <v>41</v>
      </c>
      <c r="R5" s="113" t="s">
        <v>41</v>
      </c>
      <c r="S5" s="117"/>
    </row>
    <row r="6" spans="2:19" ht="14.15" customHeight="1">
      <c r="B6" s="114" t="s">
        <v>55</v>
      </c>
      <c r="C6" s="136" t="s">
        <v>444</v>
      </c>
      <c r="D6" s="113" t="s">
        <v>41</v>
      </c>
      <c r="E6" s="113" t="s">
        <v>41</v>
      </c>
      <c r="F6" s="113" t="s">
        <v>41</v>
      </c>
      <c r="G6" s="113" t="s">
        <v>41</v>
      </c>
      <c r="H6" s="113" t="s">
        <v>41</v>
      </c>
      <c r="I6" s="113" t="s">
        <v>41</v>
      </c>
      <c r="J6" s="113" t="s">
        <v>41</v>
      </c>
      <c r="K6" s="113" t="s">
        <v>41</v>
      </c>
      <c r="L6" s="113" t="s">
        <v>41</v>
      </c>
      <c r="M6" s="113" t="s">
        <v>41</v>
      </c>
      <c r="N6" s="113" t="s">
        <v>41</v>
      </c>
      <c r="O6" s="113" t="s">
        <v>41</v>
      </c>
      <c r="P6" s="113" t="s">
        <v>41</v>
      </c>
      <c r="Q6" s="113" t="s">
        <v>41</v>
      </c>
      <c r="R6" s="113" t="s">
        <v>41</v>
      </c>
      <c r="S6" s="117"/>
    </row>
    <row r="7" spans="2:19" ht="14.15" customHeight="1">
      <c r="B7" s="114" t="s">
        <v>44</v>
      </c>
      <c r="C7" s="136" t="s">
        <v>445</v>
      </c>
      <c r="D7" s="113" t="s">
        <v>41</v>
      </c>
      <c r="E7" s="113" t="s">
        <v>41</v>
      </c>
      <c r="F7" s="113" t="s">
        <v>41</v>
      </c>
      <c r="G7" s="113" t="s">
        <v>41</v>
      </c>
      <c r="H7" s="113" t="s">
        <v>41</v>
      </c>
      <c r="I7" s="113" t="s">
        <v>41</v>
      </c>
      <c r="J7" s="113" t="s">
        <v>41</v>
      </c>
      <c r="K7" s="113" t="s">
        <v>41</v>
      </c>
      <c r="L7" s="113" t="s">
        <v>41</v>
      </c>
      <c r="M7" s="113" t="s">
        <v>41</v>
      </c>
      <c r="N7" s="113" t="s">
        <v>41</v>
      </c>
      <c r="O7" s="113" t="s">
        <v>41</v>
      </c>
      <c r="P7" s="113" t="s">
        <v>41</v>
      </c>
      <c r="Q7" s="113" t="s">
        <v>41</v>
      </c>
      <c r="R7" s="113" t="s">
        <v>41</v>
      </c>
      <c r="S7" s="117"/>
    </row>
    <row r="8" spans="2:19" ht="14.15" customHeight="1">
      <c r="B8" s="114" t="s">
        <v>50</v>
      </c>
      <c r="C8" s="136" t="s">
        <v>446</v>
      </c>
      <c r="D8" s="113" t="s">
        <v>41</v>
      </c>
      <c r="E8" s="113" t="s">
        <v>41</v>
      </c>
      <c r="F8" s="113" t="s">
        <v>41</v>
      </c>
      <c r="G8" s="113" t="s">
        <v>41</v>
      </c>
      <c r="H8" s="113" t="s">
        <v>41</v>
      </c>
      <c r="I8" s="113" t="s">
        <v>41</v>
      </c>
      <c r="J8" s="113" t="s">
        <v>41</v>
      </c>
      <c r="K8" s="113" t="s">
        <v>41</v>
      </c>
      <c r="L8" s="113" t="s">
        <v>41</v>
      </c>
      <c r="M8" s="113" t="s">
        <v>41</v>
      </c>
      <c r="N8" s="113" t="s">
        <v>41</v>
      </c>
      <c r="O8" s="113" t="s">
        <v>41</v>
      </c>
      <c r="P8" s="113" t="s">
        <v>41</v>
      </c>
      <c r="Q8" s="113" t="s">
        <v>41</v>
      </c>
      <c r="R8" s="113" t="s">
        <v>41</v>
      </c>
      <c r="S8" s="117"/>
    </row>
    <row r="9" spans="2:19" ht="14.15" customHeight="1">
      <c r="B9" s="114" t="s">
        <v>29</v>
      </c>
      <c r="C9" s="136" t="s">
        <v>447</v>
      </c>
      <c r="D9" s="113" t="s">
        <v>41</v>
      </c>
      <c r="E9" s="113" t="s">
        <v>41</v>
      </c>
      <c r="F9" s="113" t="s">
        <v>41</v>
      </c>
      <c r="G9" s="113" t="s">
        <v>41</v>
      </c>
      <c r="H9" s="113" t="s">
        <v>41</v>
      </c>
      <c r="I9" s="113" t="s">
        <v>41</v>
      </c>
      <c r="J9" s="113" t="s">
        <v>41</v>
      </c>
      <c r="K9" s="113" t="s">
        <v>41</v>
      </c>
      <c r="L9" s="113" t="s">
        <v>41</v>
      </c>
      <c r="M9" s="113" t="s">
        <v>41</v>
      </c>
      <c r="N9" s="113" t="s">
        <v>41</v>
      </c>
      <c r="O9" s="113" t="s">
        <v>41</v>
      </c>
      <c r="P9" s="113" t="s">
        <v>41</v>
      </c>
      <c r="Q9" s="113" t="s">
        <v>41</v>
      </c>
      <c r="R9" s="113" t="s">
        <v>41</v>
      </c>
      <c r="S9" s="117"/>
    </row>
    <row r="10" spans="2:19" ht="14.15" customHeight="1">
      <c r="B10" s="114" t="s">
        <v>43</v>
      </c>
      <c r="C10" s="136" t="s">
        <v>448</v>
      </c>
      <c r="D10" s="113" t="s">
        <v>41</v>
      </c>
      <c r="E10" s="113" t="s">
        <v>41</v>
      </c>
      <c r="F10" s="113" t="s">
        <v>41</v>
      </c>
      <c r="G10" s="113" t="s">
        <v>41</v>
      </c>
      <c r="H10" s="113" t="s">
        <v>41</v>
      </c>
      <c r="I10" s="113" t="s">
        <v>41</v>
      </c>
      <c r="J10" s="113" t="s">
        <v>41</v>
      </c>
      <c r="K10" s="113" t="s">
        <v>41</v>
      </c>
      <c r="L10" s="113" t="s">
        <v>41</v>
      </c>
      <c r="M10" s="113" t="s">
        <v>41</v>
      </c>
      <c r="N10" s="113" t="s">
        <v>41</v>
      </c>
      <c r="O10" s="113" t="s">
        <v>41</v>
      </c>
      <c r="P10" s="113" t="s">
        <v>41</v>
      </c>
      <c r="Q10" s="113" t="s">
        <v>41</v>
      </c>
      <c r="R10" s="113" t="s">
        <v>41</v>
      </c>
      <c r="S10" s="117"/>
    </row>
    <row r="11" spans="2:19" ht="16.5" customHeight="1">
      <c r="B11" s="101" t="s">
        <v>361</v>
      </c>
      <c r="C11" s="101" t="s">
        <v>361</v>
      </c>
      <c r="D11" s="110" t="s">
        <v>54</v>
      </c>
      <c r="E11" s="110" t="s">
        <v>54</v>
      </c>
      <c r="F11" s="110" t="s">
        <v>54</v>
      </c>
      <c r="G11" s="110" t="s">
        <v>54</v>
      </c>
      <c r="H11" s="110" t="s">
        <v>54</v>
      </c>
      <c r="I11" s="110" t="s">
        <v>54</v>
      </c>
      <c r="J11" s="110" t="s">
        <v>54</v>
      </c>
      <c r="K11" s="110" t="s">
        <v>54</v>
      </c>
      <c r="L11" s="110" t="s">
        <v>54</v>
      </c>
      <c r="M11" s="110" t="s">
        <v>54</v>
      </c>
      <c r="N11" s="110" t="s">
        <v>54</v>
      </c>
      <c r="O11" s="110" t="s">
        <v>54</v>
      </c>
      <c r="P11" s="110" t="s">
        <v>54</v>
      </c>
      <c r="Q11" s="110" t="s">
        <v>54</v>
      </c>
      <c r="R11" s="110" t="s">
        <v>54</v>
      </c>
      <c r="S11" s="110"/>
    </row>
    <row r="12" spans="2:19" ht="13.5" customHeight="1">
      <c r="B12" s="109" t="s">
        <v>86</v>
      </c>
      <c r="C12" s="109" t="s">
        <v>86</v>
      </c>
      <c r="D12" s="110" t="s">
        <v>54</v>
      </c>
      <c r="E12" s="110" t="s">
        <v>54</v>
      </c>
      <c r="F12" s="110" t="s">
        <v>54</v>
      </c>
      <c r="G12" s="110" t="s">
        <v>54</v>
      </c>
      <c r="H12" s="110" t="s">
        <v>54</v>
      </c>
      <c r="I12" s="110" t="s">
        <v>54</v>
      </c>
      <c r="J12" s="110" t="s">
        <v>54</v>
      </c>
      <c r="K12" s="110" t="s">
        <v>54</v>
      </c>
      <c r="L12" s="110" t="s">
        <v>54</v>
      </c>
      <c r="M12" s="110" t="s">
        <v>54</v>
      </c>
      <c r="N12" s="110" t="s">
        <v>54</v>
      </c>
      <c r="O12" s="110" t="s">
        <v>54</v>
      </c>
      <c r="P12" s="110" t="s">
        <v>54</v>
      </c>
      <c r="Q12" s="110" t="s">
        <v>54</v>
      </c>
      <c r="R12" s="110" t="s">
        <v>54</v>
      </c>
      <c r="S12" s="110"/>
    </row>
    <row r="13" spans="2:19" ht="13.5" customHeight="1">
      <c r="B13" s="109" t="s">
        <v>87</v>
      </c>
      <c r="C13" s="109" t="s">
        <v>87</v>
      </c>
      <c r="D13" s="110" t="s">
        <v>54</v>
      </c>
      <c r="E13" s="110" t="s">
        <v>54</v>
      </c>
      <c r="F13" s="110" t="s">
        <v>54</v>
      </c>
      <c r="G13" s="110" t="s">
        <v>54</v>
      </c>
      <c r="H13" s="110" t="s">
        <v>54</v>
      </c>
      <c r="I13" s="110" t="s">
        <v>54</v>
      </c>
      <c r="J13" s="110" t="s">
        <v>54</v>
      </c>
      <c r="K13" s="110" t="s">
        <v>54</v>
      </c>
      <c r="L13" s="110" t="s">
        <v>54</v>
      </c>
      <c r="M13" s="110" t="s">
        <v>54</v>
      </c>
      <c r="N13" s="110" t="s">
        <v>54</v>
      </c>
      <c r="O13" s="110" t="s">
        <v>54</v>
      </c>
      <c r="P13" s="110" t="s">
        <v>54</v>
      </c>
      <c r="Q13" s="110" t="s">
        <v>54</v>
      </c>
      <c r="R13" s="110" t="s">
        <v>54</v>
      </c>
      <c r="S13" s="110"/>
    </row>
    <row r="14" spans="2:19" ht="13.5" customHeight="1">
      <c r="B14" s="109" t="s">
        <v>88</v>
      </c>
      <c r="C14" s="109" t="s">
        <v>88</v>
      </c>
      <c r="D14" s="110" t="s">
        <v>54</v>
      </c>
      <c r="E14" s="110" t="s">
        <v>54</v>
      </c>
      <c r="F14" s="110" t="s">
        <v>54</v>
      </c>
      <c r="G14" s="110" t="s">
        <v>54</v>
      </c>
      <c r="H14" s="110" t="s">
        <v>54</v>
      </c>
      <c r="I14" s="110" t="s">
        <v>54</v>
      </c>
      <c r="J14" s="110" t="s">
        <v>54</v>
      </c>
      <c r="K14" s="110" t="s">
        <v>54</v>
      </c>
      <c r="L14" s="110" t="s">
        <v>54</v>
      </c>
      <c r="M14" s="110" t="s">
        <v>54</v>
      </c>
      <c r="N14" s="110" t="s">
        <v>54</v>
      </c>
      <c r="O14" s="110" t="s">
        <v>54</v>
      </c>
      <c r="P14" s="110" t="s">
        <v>54</v>
      </c>
      <c r="Q14" s="110" t="s">
        <v>54</v>
      </c>
      <c r="R14" s="110" t="s">
        <v>54</v>
      </c>
      <c r="S14" s="110"/>
    </row>
    <row r="15" spans="2:19" ht="13.5" customHeight="1">
      <c r="B15" s="109" t="s">
        <v>89</v>
      </c>
      <c r="C15" s="109" t="s">
        <v>89</v>
      </c>
      <c r="D15" s="110" t="s">
        <v>54</v>
      </c>
      <c r="E15" s="110" t="s">
        <v>54</v>
      </c>
      <c r="F15" s="110" t="s">
        <v>54</v>
      </c>
      <c r="G15" s="110" t="s">
        <v>54</v>
      </c>
      <c r="H15" s="110" t="s">
        <v>54</v>
      </c>
      <c r="I15" s="110" t="s">
        <v>54</v>
      </c>
      <c r="J15" s="110" t="s">
        <v>54</v>
      </c>
      <c r="K15" s="110" t="s">
        <v>54</v>
      </c>
      <c r="L15" s="110" t="s">
        <v>54</v>
      </c>
      <c r="M15" s="110" t="s">
        <v>54</v>
      </c>
      <c r="N15" s="110" t="s">
        <v>54</v>
      </c>
      <c r="O15" s="110" t="s">
        <v>54</v>
      </c>
      <c r="P15" s="110" t="s">
        <v>54</v>
      </c>
      <c r="Q15" s="110" t="s">
        <v>54</v>
      </c>
      <c r="R15" s="110" t="s">
        <v>54</v>
      </c>
      <c r="S15" s="110"/>
    </row>
    <row r="16" spans="2:19" ht="13.5" customHeight="1">
      <c r="B16" s="109" t="s">
        <v>120</v>
      </c>
      <c r="C16" s="109" t="s">
        <v>120</v>
      </c>
      <c r="D16" s="110">
        <v>13.144672861393977</v>
      </c>
      <c r="E16" s="110">
        <v>15.933552361644374</v>
      </c>
      <c r="F16" s="110">
        <v>19.880042025612987</v>
      </c>
      <c r="G16" s="110">
        <v>28.699709213161967</v>
      </c>
      <c r="H16" s="110">
        <v>31.596994511445381</v>
      </c>
      <c r="I16" s="110">
        <v>34.315674557533036</v>
      </c>
      <c r="J16" s="110">
        <v>37.091255489532735</v>
      </c>
      <c r="K16" s="110">
        <v>40.136132863527621</v>
      </c>
      <c r="L16" s="110">
        <v>43.918170504506342</v>
      </c>
      <c r="M16" s="110">
        <v>44.262981180685706</v>
      </c>
      <c r="N16" s="110">
        <v>42.467918707043935</v>
      </c>
      <c r="O16" s="110">
        <v>40.598402379498495</v>
      </c>
      <c r="P16" s="110">
        <v>38.608333385000009</v>
      </c>
      <c r="Q16" s="110">
        <v>35.842899778282117</v>
      </c>
      <c r="R16" s="110">
        <v>33.602574402133094</v>
      </c>
      <c r="S16" s="110"/>
    </row>
    <row r="17" spans="2:21" ht="13.5" customHeight="1">
      <c r="B17" s="109" t="s">
        <v>90</v>
      </c>
      <c r="C17" s="109" t="s">
        <v>90</v>
      </c>
      <c r="D17" s="110" t="s">
        <v>54</v>
      </c>
      <c r="E17" s="110" t="s">
        <v>54</v>
      </c>
      <c r="F17" s="110" t="s">
        <v>54</v>
      </c>
      <c r="G17" s="110" t="s">
        <v>54</v>
      </c>
      <c r="H17" s="110" t="s">
        <v>54</v>
      </c>
      <c r="I17" s="110" t="s">
        <v>54</v>
      </c>
      <c r="J17" s="110" t="s">
        <v>54</v>
      </c>
      <c r="K17" s="110" t="s">
        <v>54</v>
      </c>
      <c r="L17" s="110" t="s">
        <v>54</v>
      </c>
      <c r="M17" s="110" t="s">
        <v>54</v>
      </c>
      <c r="N17" s="110" t="s">
        <v>54</v>
      </c>
      <c r="O17" s="110" t="s">
        <v>54</v>
      </c>
      <c r="P17" s="110" t="s">
        <v>54</v>
      </c>
      <c r="Q17" s="110" t="s">
        <v>54</v>
      </c>
      <c r="R17" s="110" t="s">
        <v>54</v>
      </c>
      <c r="S17" s="110"/>
      <c r="U17" s="148" t="s">
        <v>450</v>
      </c>
    </row>
    <row r="18" spans="2:21" ht="13.5" customHeight="1">
      <c r="B18" s="109" t="s">
        <v>156</v>
      </c>
      <c r="C18" s="109" t="s">
        <v>156</v>
      </c>
      <c r="D18" s="110" t="s">
        <v>54</v>
      </c>
      <c r="E18" s="110" t="s">
        <v>54</v>
      </c>
      <c r="F18" s="110" t="s">
        <v>54</v>
      </c>
      <c r="G18" s="110" t="s">
        <v>54</v>
      </c>
      <c r="H18" s="110" t="s">
        <v>54</v>
      </c>
      <c r="I18" s="110" t="s">
        <v>54</v>
      </c>
      <c r="J18" s="110" t="s">
        <v>54</v>
      </c>
      <c r="K18" s="110" t="s">
        <v>54</v>
      </c>
      <c r="L18" s="110" t="s">
        <v>54</v>
      </c>
      <c r="M18" s="110" t="s">
        <v>54</v>
      </c>
      <c r="N18" s="110" t="s">
        <v>54</v>
      </c>
      <c r="O18" s="110" t="s">
        <v>54</v>
      </c>
      <c r="P18" s="110" t="s">
        <v>54</v>
      </c>
      <c r="Q18" s="110" t="s">
        <v>54</v>
      </c>
      <c r="R18" s="110" t="s">
        <v>54</v>
      </c>
      <c r="S18" s="110"/>
    </row>
    <row r="19" spans="2:21" ht="13.5" customHeight="1">
      <c r="B19" s="109" t="s">
        <v>148</v>
      </c>
      <c r="C19" s="109" t="s">
        <v>148</v>
      </c>
      <c r="D19" s="110" t="s">
        <v>54</v>
      </c>
      <c r="E19" s="110" t="s">
        <v>54</v>
      </c>
      <c r="F19" s="110" t="s">
        <v>54</v>
      </c>
      <c r="G19" s="110" t="s">
        <v>54</v>
      </c>
      <c r="H19" s="110" t="s">
        <v>54</v>
      </c>
      <c r="I19" s="110" t="s">
        <v>54</v>
      </c>
      <c r="J19" s="110" t="s">
        <v>54</v>
      </c>
      <c r="K19" s="110" t="s">
        <v>54</v>
      </c>
      <c r="L19" s="110" t="s">
        <v>54</v>
      </c>
      <c r="M19" s="110" t="s">
        <v>54</v>
      </c>
      <c r="N19" s="110" t="s">
        <v>54</v>
      </c>
      <c r="O19" s="110" t="s">
        <v>54</v>
      </c>
      <c r="P19" s="110" t="s">
        <v>54</v>
      </c>
      <c r="Q19" s="110" t="s">
        <v>54</v>
      </c>
      <c r="R19" s="110" t="s">
        <v>54</v>
      </c>
      <c r="S19" s="110"/>
    </row>
    <row r="20" spans="2:21" ht="13.5" customHeight="1">
      <c r="B20" s="109" t="s">
        <v>93</v>
      </c>
      <c r="C20" s="109" t="s">
        <v>93</v>
      </c>
      <c r="D20" s="110" t="s">
        <v>54</v>
      </c>
      <c r="E20" s="110" t="s">
        <v>54</v>
      </c>
      <c r="F20" s="110" t="s">
        <v>54</v>
      </c>
      <c r="G20" s="110" t="s">
        <v>54</v>
      </c>
      <c r="H20" s="110" t="s">
        <v>54</v>
      </c>
      <c r="I20" s="110" t="s">
        <v>54</v>
      </c>
      <c r="J20" s="110" t="s">
        <v>54</v>
      </c>
      <c r="K20" s="110" t="s">
        <v>54</v>
      </c>
      <c r="L20" s="110" t="s">
        <v>54</v>
      </c>
      <c r="M20" s="110" t="s">
        <v>54</v>
      </c>
      <c r="N20" s="110" t="s">
        <v>54</v>
      </c>
      <c r="O20" s="110" t="s">
        <v>54</v>
      </c>
      <c r="P20" s="110" t="s">
        <v>54</v>
      </c>
      <c r="Q20" s="110" t="s">
        <v>54</v>
      </c>
      <c r="R20" s="110" t="s">
        <v>54</v>
      </c>
      <c r="S20" s="110"/>
    </row>
    <row r="21" spans="2:21" ht="13.5" customHeight="1">
      <c r="B21" s="109" t="s">
        <v>94</v>
      </c>
      <c r="C21" s="109" t="s">
        <v>94</v>
      </c>
      <c r="D21" s="110">
        <v>37.034742807955404</v>
      </c>
      <c r="E21" s="110">
        <v>41.936000398246172</v>
      </c>
      <c r="F21" s="110">
        <v>42.996676227439025</v>
      </c>
      <c r="G21" s="110">
        <v>49.625122037138489</v>
      </c>
      <c r="H21" s="110">
        <v>50.896677653996136</v>
      </c>
      <c r="I21" s="110">
        <v>53.785353260087874</v>
      </c>
      <c r="J21" s="110">
        <v>57.456057625237769</v>
      </c>
      <c r="K21" s="110">
        <v>53.884620304516574</v>
      </c>
      <c r="L21" s="110">
        <v>51.80923336307842</v>
      </c>
      <c r="M21" s="110">
        <v>53.573198682411793</v>
      </c>
      <c r="N21" s="110" t="s">
        <v>41</v>
      </c>
      <c r="O21" s="110" t="s">
        <v>41</v>
      </c>
      <c r="P21" s="110" t="s">
        <v>41</v>
      </c>
      <c r="Q21" s="110" t="s">
        <v>41</v>
      </c>
      <c r="R21" s="110" t="s">
        <v>41</v>
      </c>
      <c r="S21" s="110"/>
    </row>
    <row r="22" spans="2:21" ht="13.5" customHeight="1">
      <c r="B22" s="109" t="s">
        <v>95</v>
      </c>
      <c r="C22" s="109" t="s">
        <v>95</v>
      </c>
      <c r="D22" s="110">
        <v>33.801961717991716</v>
      </c>
      <c r="E22" s="110">
        <v>39.897811910914541</v>
      </c>
      <c r="F22" s="110">
        <v>45.305544054744963</v>
      </c>
      <c r="G22" s="110">
        <v>49.807252142742556</v>
      </c>
      <c r="H22" s="110">
        <v>50.935571221092921</v>
      </c>
      <c r="I22" s="110">
        <v>51.87243981794952</v>
      </c>
      <c r="J22" s="110">
        <v>60.731659127045212</v>
      </c>
      <c r="K22" s="110">
        <v>57.920990430529194</v>
      </c>
      <c r="L22" s="110">
        <v>73.732189525013681</v>
      </c>
      <c r="M22" s="110">
        <v>79.086930674409004</v>
      </c>
      <c r="N22" s="110">
        <v>80.946284366948916</v>
      </c>
      <c r="O22" s="110">
        <v>82.895706617100629</v>
      </c>
      <c r="P22" s="110">
        <v>84.311144134979003</v>
      </c>
      <c r="Q22" s="110">
        <v>84.195300410772916</v>
      </c>
      <c r="R22" s="110">
        <v>83.957247778870155</v>
      </c>
      <c r="S22" s="110"/>
    </row>
    <row r="23" spans="2:21" ht="13.5" customHeight="1">
      <c r="B23" s="109" t="s">
        <v>40</v>
      </c>
      <c r="C23" s="109" t="s">
        <v>40</v>
      </c>
      <c r="D23" s="110" t="s">
        <v>54</v>
      </c>
      <c r="E23" s="110" t="s">
        <v>54</v>
      </c>
      <c r="F23" s="110" t="s">
        <v>54</v>
      </c>
      <c r="G23" s="110" t="s">
        <v>54</v>
      </c>
      <c r="H23" s="110" t="s">
        <v>54</v>
      </c>
      <c r="I23" s="110" t="s">
        <v>54</v>
      </c>
      <c r="J23" s="110" t="s">
        <v>54</v>
      </c>
      <c r="K23" s="110" t="s">
        <v>54</v>
      </c>
      <c r="L23" s="110" t="s">
        <v>54</v>
      </c>
      <c r="M23" s="110" t="s">
        <v>54</v>
      </c>
      <c r="N23" s="110" t="s">
        <v>54</v>
      </c>
      <c r="O23" s="110" t="s">
        <v>54</v>
      </c>
      <c r="P23" s="110" t="s">
        <v>54</v>
      </c>
      <c r="Q23" s="110" t="s">
        <v>54</v>
      </c>
      <c r="R23" s="110" t="s">
        <v>54</v>
      </c>
      <c r="S23" s="110"/>
    </row>
    <row r="24" spans="2:21" ht="13.5" customHeight="1">
      <c r="B24" s="109" t="s">
        <v>96</v>
      </c>
      <c r="C24" s="109" t="s">
        <v>96</v>
      </c>
      <c r="D24" s="110" t="s">
        <v>54</v>
      </c>
      <c r="E24" s="110" t="s">
        <v>54</v>
      </c>
      <c r="F24" s="110" t="s">
        <v>54</v>
      </c>
      <c r="G24" s="110" t="s">
        <v>54</v>
      </c>
      <c r="H24" s="110" t="s">
        <v>54</v>
      </c>
      <c r="I24" s="110" t="s">
        <v>54</v>
      </c>
      <c r="J24" s="110" t="s">
        <v>54</v>
      </c>
      <c r="K24" s="110" t="s">
        <v>54</v>
      </c>
      <c r="L24" s="110" t="s">
        <v>54</v>
      </c>
      <c r="M24" s="110" t="s">
        <v>54</v>
      </c>
      <c r="N24" s="110" t="s">
        <v>54</v>
      </c>
      <c r="O24" s="110" t="s">
        <v>54</v>
      </c>
      <c r="P24" s="110" t="s">
        <v>54</v>
      </c>
      <c r="Q24" s="110" t="s">
        <v>54</v>
      </c>
      <c r="R24" s="110" t="s">
        <v>54</v>
      </c>
      <c r="S24" s="110"/>
    </row>
    <row r="25" spans="2:21" ht="13.5" customHeight="1">
      <c r="B25" s="109" t="s">
        <v>121</v>
      </c>
      <c r="C25" s="109" t="s">
        <v>121</v>
      </c>
      <c r="D25" s="110" t="s">
        <v>54</v>
      </c>
      <c r="E25" s="110" t="s">
        <v>54</v>
      </c>
      <c r="F25" s="110" t="s">
        <v>54</v>
      </c>
      <c r="G25" s="110" t="s">
        <v>54</v>
      </c>
      <c r="H25" s="110" t="s">
        <v>54</v>
      </c>
      <c r="I25" s="110" t="s">
        <v>54</v>
      </c>
      <c r="J25" s="110" t="s">
        <v>54</v>
      </c>
      <c r="K25" s="110" t="s">
        <v>54</v>
      </c>
      <c r="L25" s="110" t="s">
        <v>54</v>
      </c>
      <c r="M25" s="110" t="s">
        <v>54</v>
      </c>
      <c r="N25" s="110" t="s">
        <v>54</v>
      </c>
      <c r="O25" s="110" t="s">
        <v>54</v>
      </c>
      <c r="P25" s="110" t="s">
        <v>54</v>
      </c>
      <c r="Q25" s="110" t="s">
        <v>54</v>
      </c>
      <c r="R25" s="110" t="s">
        <v>54</v>
      </c>
      <c r="S25" s="110"/>
    </row>
    <row r="26" spans="2:21" ht="13.5" customHeight="1">
      <c r="B26" s="109" t="s">
        <v>98</v>
      </c>
      <c r="C26" s="109" t="s">
        <v>98</v>
      </c>
      <c r="D26" s="110">
        <v>35.877699966258369</v>
      </c>
      <c r="E26" s="110">
        <v>35.818869087411755</v>
      </c>
      <c r="F26" s="110">
        <v>34.837235757396108</v>
      </c>
      <c r="G26" s="110">
        <v>39.705816475561576</v>
      </c>
      <c r="H26" s="110">
        <v>41.746733083386538</v>
      </c>
      <c r="I26" s="110">
        <v>49.191097180113715</v>
      </c>
      <c r="J26" s="110">
        <v>51.902853388572609</v>
      </c>
      <c r="K26" s="110">
        <v>54.334446637533539</v>
      </c>
      <c r="L26" s="110">
        <v>63.287680043445647</v>
      </c>
      <c r="M26" s="110">
        <v>67.705114799410964</v>
      </c>
      <c r="N26" s="110">
        <v>69.322133141295922</v>
      </c>
      <c r="O26" s="110">
        <v>68.825101844083576</v>
      </c>
      <c r="P26" s="110">
        <v>67.323438570531479</v>
      </c>
      <c r="Q26" s="110">
        <v>66.652142546593183</v>
      </c>
      <c r="R26" s="110">
        <v>65.377985561143078</v>
      </c>
      <c r="S26" s="110"/>
      <c r="T26" s="149"/>
    </row>
    <row r="27" spans="2:21" ht="13.5" customHeight="1">
      <c r="B27" s="109" t="s">
        <v>122</v>
      </c>
      <c r="C27" s="109" t="s">
        <v>122</v>
      </c>
      <c r="D27" s="110" t="s">
        <v>54</v>
      </c>
      <c r="E27" s="110" t="s">
        <v>54</v>
      </c>
      <c r="F27" s="110" t="s">
        <v>54</v>
      </c>
      <c r="G27" s="110" t="s">
        <v>54</v>
      </c>
      <c r="H27" s="110" t="s">
        <v>54</v>
      </c>
      <c r="I27" s="110" t="s">
        <v>54</v>
      </c>
      <c r="J27" s="110" t="s">
        <v>54</v>
      </c>
      <c r="K27" s="110" t="s">
        <v>54</v>
      </c>
      <c r="L27" s="110" t="s">
        <v>54</v>
      </c>
      <c r="M27" s="110" t="s">
        <v>54</v>
      </c>
      <c r="N27" s="110" t="s">
        <v>54</v>
      </c>
      <c r="O27" s="110" t="s">
        <v>54</v>
      </c>
      <c r="P27" s="110" t="s">
        <v>54</v>
      </c>
      <c r="Q27" s="110" t="s">
        <v>54</v>
      </c>
      <c r="R27" s="110" t="s">
        <v>54</v>
      </c>
      <c r="S27" s="110"/>
    </row>
    <row r="28" spans="2:21" ht="13.5" customHeight="1">
      <c r="B28" s="109" t="s">
        <v>123</v>
      </c>
      <c r="C28" s="109" t="s">
        <v>123</v>
      </c>
      <c r="D28" s="110" t="s">
        <v>54</v>
      </c>
      <c r="E28" s="110" t="s">
        <v>54</v>
      </c>
      <c r="F28" s="110" t="s">
        <v>54</v>
      </c>
      <c r="G28" s="110" t="s">
        <v>54</v>
      </c>
      <c r="H28" s="110" t="s">
        <v>54</v>
      </c>
      <c r="I28" s="110" t="s">
        <v>54</v>
      </c>
      <c r="J28" s="110" t="s">
        <v>54</v>
      </c>
      <c r="K28" s="110" t="s">
        <v>54</v>
      </c>
      <c r="L28" s="110" t="s">
        <v>54</v>
      </c>
      <c r="M28" s="110" t="s">
        <v>54</v>
      </c>
      <c r="N28" s="110" t="s">
        <v>54</v>
      </c>
      <c r="O28" s="110" t="s">
        <v>54</v>
      </c>
      <c r="P28" s="110" t="s">
        <v>54</v>
      </c>
      <c r="Q28" s="110" t="s">
        <v>54</v>
      </c>
      <c r="R28" s="110" t="s">
        <v>54</v>
      </c>
      <c r="S28" s="110"/>
    </row>
    <row r="29" spans="2:21" ht="13.5" customHeight="1">
      <c r="B29" s="109" t="s">
        <v>99</v>
      </c>
      <c r="C29" s="109" t="s">
        <v>99</v>
      </c>
      <c r="D29" s="110" t="s">
        <v>54</v>
      </c>
      <c r="E29" s="110" t="s">
        <v>54</v>
      </c>
      <c r="F29" s="110" t="s">
        <v>54</v>
      </c>
      <c r="G29" s="110" t="s">
        <v>54</v>
      </c>
      <c r="H29" s="110" t="s">
        <v>54</v>
      </c>
      <c r="I29" s="110" t="s">
        <v>54</v>
      </c>
      <c r="J29" s="110" t="s">
        <v>54</v>
      </c>
      <c r="K29" s="110" t="s">
        <v>54</v>
      </c>
      <c r="L29" s="110" t="s">
        <v>54</v>
      </c>
      <c r="M29" s="110" t="s">
        <v>54</v>
      </c>
      <c r="N29" s="110" t="s">
        <v>54</v>
      </c>
      <c r="O29" s="110" t="s">
        <v>54</v>
      </c>
      <c r="P29" s="110" t="s">
        <v>54</v>
      </c>
      <c r="Q29" s="110" t="s">
        <v>54</v>
      </c>
      <c r="R29" s="110" t="s">
        <v>54</v>
      </c>
      <c r="S29" s="110"/>
    </row>
    <row r="30" spans="2:21" ht="13.5" customHeight="1">
      <c r="B30" s="109" t="s">
        <v>371</v>
      </c>
      <c r="C30" s="109" t="s">
        <v>371</v>
      </c>
      <c r="D30" s="110" t="s">
        <v>54</v>
      </c>
      <c r="E30" s="110" t="s">
        <v>54</v>
      </c>
      <c r="F30" s="110" t="s">
        <v>54</v>
      </c>
      <c r="G30" s="110" t="s">
        <v>54</v>
      </c>
      <c r="H30" s="110" t="s">
        <v>54</v>
      </c>
      <c r="I30" s="110" t="s">
        <v>54</v>
      </c>
      <c r="J30" s="110" t="s">
        <v>54</v>
      </c>
      <c r="K30" s="110" t="s">
        <v>54</v>
      </c>
      <c r="L30" s="110" t="s">
        <v>54</v>
      </c>
      <c r="M30" s="110" t="s">
        <v>54</v>
      </c>
      <c r="N30" s="110" t="s">
        <v>54</v>
      </c>
      <c r="O30" s="110" t="s">
        <v>54</v>
      </c>
      <c r="P30" s="110" t="s">
        <v>54</v>
      </c>
      <c r="Q30" s="110" t="s">
        <v>54</v>
      </c>
      <c r="R30" s="110" t="s">
        <v>54</v>
      </c>
      <c r="S30" s="110"/>
    </row>
    <row r="31" spans="2:21" ht="13.5" customHeight="1">
      <c r="B31" s="109" t="s">
        <v>124</v>
      </c>
      <c r="C31" s="109" t="s">
        <v>124</v>
      </c>
      <c r="D31" s="110">
        <v>21.328696238345273</v>
      </c>
      <c r="E31" s="110">
        <v>20.218031836134372</v>
      </c>
      <c r="F31" s="110">
        <v>19.961128934260852</v>
      </c>
      <c r="G31" s="110">
        <v>23.153999114660976</v>
      </c>
      <c r="H31" s="110">
        <v>29.895361572554364</v>
      </c>
      <c r="I31" s="110">
        <v>30.590450050541889</v>
      </c>
      <c r="J31" s="110">
        <v>32.676115843782192</v>
      </c>
      <c r="K31" s="110">
        <v>34.387503115149585</v>
      </c>
      <c r="L31" s="110">
        <v>40.815164130075708</v>
      </c>
      <c r="M31" s="110">
        <v>40.542390101303333</v>
      </c>
      <c r="N31" s="110">
        <v>37.38133259735136</v>
      </c>
      <c r="O31" s="110">
        <v>35.499160384628304</v>
      </c>
      <c r="P31" s="110">
        <v>33.721694934013144</v>
      </c>
      <c r="Q31" s="110">
        <v>32.064997646092827</v>
      </c>
      <c r="R31" s="110">
        <v>30.697160074975312</v>
      </c>
      <c r="S31" s="110"/>
    </row>
    <row r="32" spans="2:21" ht="13.5" customHeight="1">
      <c r="B32" s="109" t="s">
        <v>100</v>
      </c>
      <c r="C32" s="109" t="s">
        <v>100</v>
      </c>
      <c r="D32" s="110" t="s">
        <v>54</v>
      </c>
      <c r="E32" s="110" t="s">
        <v>54</v>
      </c>
      <c r="F32" s="110" t="s">
        <v>54</v>
      </c>
      <c r="G32" s="110" t="s">
        <v>54</v>
      </c>
      <c r="H32" s="110" t="s">
        <v>54</v>
      </c>
      <c r="I32" s="110" t="s">
        <v>54</v>
      </c>
      <c r="J32" s="110" t="s">
        <v>54</v>
      </c>
      <c r="K32" s="110" t="s">
        <v>54</v>
      </c>
      <c r="L32" s="110" t="s">
        <v>54</v>
      </c>
      <c r="M32" s="110" t="s">
        <v>54</v>
      </c>
      <c r="N32" s="110" t="s">
        <v>54</v>
      </c>
      <c r="O32" s="110" t="s">
        <v>54</v>
      </c>
      <c r="P32" s="110" t="s">
        <v>54</v>
      </c>
      <c r="Q32" s="110" t="s">
        <v>54</v>
      </c>
      <c r="R32" s="110" t="s">
        <v>54</v>
      </c>
      <c r="S32" s="110"/>
    </row>
    <row r="33" spans="2:21" ht="13.5" customHeight="1">
      <c r="B33" s="109" t="s">
        <v>101</v>
      </c>
      <c r="C33" s="109" t="s">
        <v>101</v>
      </c>
      <c r="D33" s="110" t="s">
        <v>54</v>
      </c>
      <c r="E33" s="110" t="s">
        <v>54</v>
      </c>
      <c r="F33" s="110" t="s">
        <v>54</v>
      </c>
      <c r="G33" s="110" t="s">
        <v>54</v>
      </c>
      <c r="H33" s="110" t="s">
        <v>54</v>
      </c>
      <c r="I33" s="110" t="s">
        <v>54</v>
      </c>
      <c r="J33" s="110" t="s">
        <v>54</v>
      </c>
      <c r="K33" s="110" t="s">
        <v>54</v>
      </c>
      <c r="L33" s="110" t="s">
        <v>54</v>
      </c>
      <c r="M33" s="110" t="s">
        <v>54</v>
      </c>
      <c r="N33" s="110" t="s">
        <v>54</v>
      </c>
      <c r="O33" s="110" t="s">
        <v>54</v>
      </c>
      <c r="P33" s="110" t="s">
        <v>54</v>
      </c>
      <c r="Q33" s="110" t="s">
        <v>54</v>
      </c>
      <c r="R33" s="110" t="s">
        <v>54</v>
      </c>
      <c r="S33" s="110"/>
    </row>
    <row r="34" spans="2:21" ht="13.5" customHeight="1">
      <c r="B34" s="109" t="s">
        <v>125</v>
      </c>
      <c r="C34" s="109" t="s">
        <v>125</v>
      </c>
      <c r="D34" s="110" t="s">
        <v>54</v>
      </c>
      <c r="E34" s="110" t="s">
        <v>54</v>
      </c>
      <c r="F34" s="110" t="s">
        <v>54</v>
      </c>
      <c r="G34" s="110" t="s">
        <v>54</v>
      </c>
      <c r="H34" s="110" t="s">
        <v>54</v>
      </c>
      <c r="I34" s="110" t="s">
        <v>54</v>
      </c>
      <c r="J34" s="110" t="s">
        <v>54</v>
      </c>
      <c r="K34" s="110" t="s">
        <v>54</v>
      </c>
      <c r="L34" s="110" t="s">
        <v>54</v>
      </c>
      <c r="M34" s="110" t="s">
        <v>54</v>
      </c>
      <c r="N34" s="110" t="s">
        <v>54</v>
      </c>
      <c r="O34" s="110" t="s">
        <v>54</v>
      </c>
      <c r="P34" s="110" t="s">
        <v>54</v>
      </c>
      <c r="Q34" s="110" t="s">
        <v>54</v>
      </c>
      <c r="R34" s="110" t="s">
        <v>54</v>
      </c>
      <c r="S34" s="110"/>
    </row>
    <row r="35" spans="2:21" ht="13.5" customHeight="1">
      <c r="B35" s="109" t="s">
        <v>126</v>
      </c>
      <c r="C35" s="109" t="s">
        <v>126</v>
      </c>
      <c r="D35" s="110" t="s">
        <v>54</v>
      </c>
      <c r="E35" s="110" t="s">
        <v>54</v>
      </c>
      <c r="F35" s="110" t="s">
        <v>54</v>
      </c>
      <c r="G35" s="110" t="s">
        <v>54</v>
      </c>
      <c r="H35" s="110" t="s">
        <v>54</v>
      </c>
      <c r="I35" s="110" t="s">
        <v>54</v>
      </c>
      <c r="J35" s="110" t="s">
        <v>54</v>
      </c>
      <c r="K35" s="110" t="s">
        <v>54</v>
      </c>
      <c r="L35" s="110" t="s">
        <v>54</v>
      </c>
      <c r="M35" s="110" t="s">
        <v>54</v>
      </c>
      <c r="N35" s="110" t="s">
        <v>54</v>
      </c>
      <c r="O35" s="110" t="s">
        <v>54</v>
      </c>
      <c r="P35" s="110" t="s">
        <v>54</v>
      </c>
      <c r="Q35" s="110" t="s">
        <v>54</v>
      </c>
      <c r="R35" s="110" t="s">
        <v>54</v>
      </c>
      <c r="S35" s="110"/>
    </row>
    <row r="36" spans="2:21" ht="13.5" customHeight="1">
      <c r="B36" s="109" t="s">
        <v>127</v>
      </c>
      <c r="C36" s="109" t="s">
        <v>127</v>
      </c>
      <c r="D36" s="110" t="s">
        <v>54</v>
      </c>
      <c r="E36" s="110" t="s">
        <v>54</v>
      </c>
      <c r="F36" s="110" t="s">
        <v>54</v>
      </c>
      <c r="G36" s="110" t="s">
        <v>54</v>
      </c>
      <c r="H36" s="110" t="s">
        <v>54</v>
      </c>
      <c r="I36" s="110" t="s">
        <v>54</v>
      </c>
      <c r="J36" s="110" t="s">
        <v>54</v>
      </c>
      <c r="K36" s="110" t="s">
        <v>54</v>
      </c>
      <c r="L36" s="110" t="s">
        <v>54</v>
      </c>
      <c r="M36" s="110" t="s">
        <v>54</v>
      </c>
      <c r="N36" s="110" t="s">
        <v>54</v>
      </c>
      <c r="O36" s="110" t="s">
        <v>54</v>
      </c>
      <c r="P36" s="110" t="s">
        <v>54</v>
      </c>
      <c r="Q36" s="110" t="s">
        <v>54</v>
      </c>
      <c r="R36" s="110" t="s">
        <v>54</v>
      </c>
      <c r="S36" s="110"/>
    </row>
    <row r="37" spans="2:21" ht="13.5" customHeight="1">
      <c r="B37" s="109" t="s">
        <v>102</v>
      </c>
      <c r="C37" s="109" t="s">
        <v>102</v>
      </c>
      <c r="D37" s="110">
        <v>14.43087605170183</v>
      </c>
      <c r="E37" s="110">
        <v>15.305201701422952</v>
      </c>
      <c r="F37" s="110">
        <v>17.218423182233533</v>
      </c>
      <c r="G37" s="110">
        <v>25.889521675413935</v>
      </c>
      <c r="H37" s="110">
        <v>29.464617954498873</v>
      </c>
      <c r="I37" s="110">
        <v>32.336647629524762</v>
      </c>
      <c r="J37" s="110">
        <v>34.012736239368188</v>
      </c>
      <c r="K37" s="110">
        <v>35.934778903865286</v>
      </c>
      <c r="L37" s="110">
        <v>41.020853906262609</v>
      </c>
      <c r="M37" s="110">
        <v>44.909086977425758</v>
      </c>
      <c r="N37" s="110">
        <v>46.080504939844872</v>
      </c>
      <c r="O37" s="110">
        <v>44.302246386403276</v>
      </c>
      <c r="P37" s="110">
        <v>41.726422477676856</v>
      </c>
      <c r="Q37" s="110">
        <v>40.496376915324227</v>
      </c>
      <c r="R37" s="110">
        <v>40.305023894525426</v>
      </c>
      <c r="S37" s="110"/>
    </row>
    <row r="38" spans="2:21" ht="13.5" customHeight="1">
      <c r="B38" s="109" t="s">
        <v>211</v>
      </c>
      <c r="C38" s="109" t="s">
        <v>128</v>
      </c>
      <c r="D38" s="110">
        <v>10.671581986942316</v>
      </c>
      <c r="E38" s="110">
        <v>11.445943289773881</v>
      </c>
      <c r="F38" s="110">
        <v>13.768006045751802</v>
      </c>
      <c r="G38" s="110">
        <v>15.878171347999359</v>
      </c>
      <c r="H38" s="110">
        <v>19.002288335695049</v>
      </c>
      <c r="I38" s="110">
        <v>20.938019714090494</v>
      </c>
      <c r="J38" s="110">
        <v>23.492200169698847</v>
      </c>
      <c r="K38" s="110">
        <v>25.450416300865587</v>
      </c>
      <c r="L38" s="110">
        <v>34.566812326694432</v>
      </c>
      <c r="M38" s="110">
        <v>35.257399844197948</v>
      </c>
      <c r="N38" s="110">
        <v>36.487200597609828</v>
      </c>
      <c r="O38" s="110">
        <v>37.342543234937629</v>
      </c>
      <c r="P38" s="110">
        <v>38.82798822709789</v>
      </c>
      <c r="Q38" s="110">
        <v>40.350176297035439</v>
      </c>
      <c r="R38" s="110">
        <v>41.811035435650155</v>
      </c>
      <c r="S38" s="110"/>
    </row>
    <row r="39" spans="2:21" ht="13.5" customHeight="1">
      <c r="B39" s="109" t="s">
        <v>103</v>
      </c>
      <c r="C39" s="109" t="s">
        <v>103</v>
      </c>
      <c r="D39" s="110" t="s">
        <v>54</v>
      </c>
      <c r="E39" s="110" t="s">
        <v>54</v>
      </c>
      <c r="F39" s="110" t="s">
        <v>54</v>
      </c>
      <c r="G39" s="110" t="s">
        <v>54</v>
      </c>
      <c r="H39" s="110" t="s">
        <v>54</v>
      </c>
      <c r="I39" s="110" t="s">
        <v>54</v>
      </c>
      <c r="J39" s="110" t="s">
        <v>54</v>
      </c>
      <c r="K39" s="110" t="s">
        <v>54</v>
      </c>
      <c r="L39" s="110" t="s">
        <v>54</v>
      </c>
      <c r="M39" s="110" t="s">
        <v>54</v>
      </c>
      <c r="N39" s="110" t="s">
        <v>54</v>
      </c>
      <c r="O39" s="110" t="s">
        <v>54</v>
      </c>
      <c r="P39" s="110" t="s">
        <v>54</v>
      </c>
      <c r="Q39" s="110" t="s">
        <v>54</v>
      </c>
      <c r="R39" s="110" t="s">
        <v>54</v>
      </c>
      <c r="S39" s="110"/>
    </row>
    <row r="40" spans="2:21" ht="13.5" customHeight="1">
      <c r="B40" s="109" t="s">
        <v>104</v>
      </c>
      <c r="C40" s="109" t="s">
        <v>104</v>
      </c>
      <c r="D40" s="110" t="s">
        <v>54</v>
      </c>
      <c r="E40" s="110" t="s">
        <v>54</v>
      </c>
      <c r="F40" s="110" t="s">
        <v>54</v>
      </c>
      <c r="G40" s="110" t="s">
        <v>54</v>
      </c>
      <c r="H40" s="110" t="s">
        <v>54</v>
      </c>
      <c r="I40" s="110" t="s">
        <v>54</v>
      </c>
      <c r="J40" s="110" t="s">
        <v>54</v>
      </c>
      <c r="K40" s="110" t="s">
        <v>54</v>
      </c>
      <c r="L40" s="110" t="s">
        <v>54</v>
      </c>
      <c r="M40" s="110" t="s">
        <v>54</v>
      </c>
      <c r="N40" s="110" t="s">
        <v>54</v>
      </c>
      <c r="O40" s="110" t="s">
        <v>54</v>
      </c>
      <c r="P40" s="110" t="s">
        <v>54</v>
      </c>
      <c r="Q40" s="110" t="s">
        <v>54</v>
      </c>
      <c r="R40" s="110" t="s">
        <v>54</v>
      </c>
      <c r="S40" s="110"/>
    </row>
    <row r="41" spans="2:21" ht="13.5" customHeight="1">
      <c r="B41" s="109" t="s">
        <v>129</v>
      </c>
      <c r="C41" s="109" t="s">
        <v>129</v>
      </c>
      <c r="D41" s="110" t="s">
        <v>54</v>
      </c>
      <c r="E41" s="110" t="s">
        <v>54</v>
      </c>
      <c r="F41" s="110" t="s">
        <v>54</v>
      </c>
      <c r="G41" s="110" t="s">
        <v>54</v>
      </c>
      <c r="H41" s="110" t="s">
        <v>54</v>
      </c>
      <c r="I41" s="110" t="s">
        <v>54</v>
      </c>
      <c r="J41" s="110" t="s">
        <v>54</v>
      </c>
      <c r="K41" s="110" t="s">
        <v>54</v>
      </c>
      <c r="L41" s="110" t="s">
        <v>54</v>
      </c>
      <c r="M41" s="110" t="s">
        <v>54</v>
      </c>
      <c r="N41" s="110" t="s">
        <v>54</v>
      </c>
      <c r="O41" s="110" t="s">
        <v>54</v>
      </c>
      <c r="P41" s="110" t="s">
        <v>54</v>
      </c>
      <c r="Q41" s="110" t="s">
        <v>54</v>
      </c>
      <c r="R41" s="110" t="s">
        <v>54</v>
      </c>
      <c r="S41" s="110"/>
    </row>
    <row r="42" spans="2:21" ht="13.5" customHeight="1">
      <c r="B42" s="109" t="s">
        <v>105</v>
      </c>
      <c r="C42" s="109" t="s">
        <v>105</v>
      </c>
      <c r="D42" s="110" t="s">
        <v>54</v>
      </c>
      <c r="E42" s="110" t="s">
        <v>54</v>
      </c>
      <c r="F42" s="110" t="s">
        <v>54</v>
      </c>
      <c r="G42" s="110" t="s">
        <v>54</v>
      </c>
      <c r="H42" s="110" t="s">
        <v>54</v>
      </c>
      <c r="I42" s="110" t="s">
        <v>54</v>
      </c>
      <c r="J42" s="110" t="s">
        <v>54</v>
      </c>
      <c r="K42" s="110" t="s">
        <v>54</v>
      </c>
      <c r="L42" s="110" t="s">
        <v>54</v>
      </c>
      <c r="M42" s="110" t="s">
        <v>54</v>
      </c>
      <c r="N42" s="110" t="s">
        <v>54</v>
      </c>
      <c r="O42" s="110" t="s">
        <v>54</v>
      </c>
      <c r="P42" s="110" t="s">
        <v>54</v>
      </c>
      <c r="Q42" s="110" t="s">
        <v>54</v>
      </c>
      <c r="R42" s="110" t="s">
        <v>54</v>
      </c>
      <c r="S42" s="110"/>
    </row>
    <row r="43" spans="2:21" ht="13.5" customHeight="1">
      <c r="B43" s="109" t="s">
        <v>130</v>
      </c>
      <c r="C43" s="109" t="s">
        <v>130</v>
      </c>
      <c r="D43" s="110" t="s">
        <v>54</v>
      </c>
      <c r="E43" s="110" t="s">
        <v>54</v>
      </c>
      <c r="F43" s="110" t="s">
        <v>54</v>
      </c>
      <c r="G43" s="110" t="s">
        <v>54</v>
      </c>
      <c r="H43" s="110" t="s">
        <v>54</v>
      </c>
      <c r="I43" s="110" t="s">
        <v>54</v>
      </c>
      <c r="J43" s="110" t="s">
        <v>54</v>
      </c>
      <c r="K43" s="110" t="s">
        <v>54</v>
      </c>
      <c r="L43" s="110" t="s">
        <v>54</v>
      </c>
      <c r="M43" s="110" t="s">
        <v>54</v>
      </c>
      <c r="N43" s="110" t="s">
        <v>54</v>
      </c>
      <c r="O43" s="110" t="s">
        <v>54</v>
      </c>
      <c r="P43" s="110" t="s">
        <v>54</v>
      </c>
      <c r="Q43" s="110" t="s">
        <v>54</v>
      </c>
      <c r="R43" s="110" t="s">
        <v>54</v>
      </c>
      <c r="S43" s="110"/>
    </row>
    <row r="44" spans="2:21" ht="13.5" customHeight="1">
      <c r="B44" s="109" t="s">
        <v>106</v>
      </c>
      <c r="C44" s="109" t="s">
        <v>106</v>
      </c>
      <c r="D44" s="110" t="s">
        <v>54</v>
      </c>
      <c r="E44" s="110" t="s">
        <v>54</v>
      </c>
      <c r="F44" s="110" t="s">
        <v>54</v>
      </c>
      <c r="G44" s="110" t="s">
        <v>54</v>
      </c>
      <c r="H44" s="110" t="s">
        <v>54</v>
      </c>
      <c r="I44" s="110" t="s">
        <v>54</v>
      </c>
      <c r="J44" s="110" t="s">
        <v>54</v>
      </c>
      <c r="K44" s="110" t="s">
        <v>54</v>
      </c>
      <c r="L44" s="110" t="s">
        <v>54</v>
      </c>
      <c r="M44" s="110" t="s">
        <v>54</v>
      </c>
      <c r="N44" s="110" t="s">
        <v>54</v>
      </c>
      <c r="O44" s="110" t="s">
        <v>54</v>
      </c>
      <c r="P44" s="110" t="s">
        <v>54</v>
      </c>
      <c r="Q44" s="110" t="s">
        <v>54</v>
      </c>
      <c r="R44" s="110" t="s">
        <v>54</v>
      </c>
      <c r="S44" s="110"/>
    </row>
    <row r="45" spans="2:21" ht="13.5" customHeight="1">
      <c r="B45" s="109" t="s">
        <v>107</v>
      </c>
      <c r="C45" s="109" t="s">
        <v>107</v>
      </c>
      <c r="D45" s="110" t="s">
        <v>54</v>
      </c>
      <c r="E45" s="110" t="s">
        <v>54</v>
      </c>
      <c r="F45" s="110" t="s">
        <v>54</v>
      </c>
      <c r="G45" s="110" t="s">
        <v>54</v>
      </c>
      <c r="H45" s="110" t="s">
        <v>54</v>
      </c>
      <c r="I45" s="110" t="s">
        <v>54</v>
      </c>
      <c r="J45" s="110" t="s">
        <v>54</v>
      </c>
      <c r="K45" s="110" t="s">
        <v>54</v>
      </c>
      <c r="L45" s="110" t="s">
        <v>54</v>
      </c>
      <c r="M45" s="110" t="s">
        <v>54</v>
      </c>
      <c r="N45" s="110" t="s">
        <v>54</v>
      </c>
      <c r="O45" s="110" t="s">
        <v>54</v>
      </c>
      <c r="P45" s="110" t="s">
        <v>54</v>
      </c>
      <c r="Q45" s="110" t="s">
        <v>54</v>
      </c>
      <c r="R45" s="110" t="s">
        <v>54</v>
      </c>
      <c r="S45" s="110"/>
    </row>
    <row r="46" spans="2:21">
      <c r="B46" s="109" t="s">
        <v>108</v>
      </c>
      <c r="C46" s="109" t="s">
        <v>108</v>
      </c>
      <c r="D46" s="110" t="s">
        <v>54</v>
      </c>
      <c r="E46" s="110" t="s">
        <v>54</v>
      </c>
      <c r="F46" s="110" t="s">
        <v>54</v>
      </c>
      <c r="G46" s="110" t="s">
        <v>54</v>
      </c>
      <c r="H46" s="110" t="s">
        <v>54</v>
      </c>
      <c r="I46" s="110" t="s">
        <v>54</v>
      </c>
      <c r="J46" s="110" t="s">
        <v>54</v>
      </c>
      <c r="K46" s="110" t="s">
        <v>54</v>
      </c>
      <c r="L46" s="110" t="s">
        <v>54</v>
      </c>
      <c r="M46" s="110" t="s">
        <v>54</v>
      </c>
      <c r="N46" s="110" t="s">
        <v>54</v>
      </c>
      <c r="O46" s="110" t="s">
        <v>54</v>
      </c>
      <c r="P46" s="110" t="s">
        <v>54</v>
      </c>
      <c r="Q46" s="110" t="s">
        <v>54</v>
      </c>
      <c r="R46" s="110" t="s">
        <v>54</v>
      </c>
      <c r="S46" s="110"/>
    </row>
    <row r="47" spans="2:21">
      <c r="B47" s="109" t="s">
        <v>131</v>
      </c>
      <c r="C47" s="109" t="s">
        <v>131</v>
      </c>
      <c r="D47" s="110" t="s">
        <v>54</v>
      </c>
      <c r="E47" s="110" t="s">
        <v>54</v>
      </c>
      <c r="F47" s="110" t="s">
        <v>54</v>
      </c>
      <c r="G47" s="110" t="s">
        <v>54</v>
      </c>
      <c r="H47" s="110" t="s">
        <v>54</v>
      </c>
      <c r="I47" s="110" t="s">
        <v>54</v>
      </c>
      <c r="J47" s="110" t="s">
        <v>54</v>
      </c>
      <c r="K47" s="110" t="s">
        <v>54</v>
      </c>
      <c r="L47" s="110" t="s">
        <v>54</v>
      </c>
      <c r="M47" s="110" t="s">
        <v>54</v>
      </c>
      <c r="N47" s="110" t="s">
        <v>54</v>
      </c>
      <c r="O47" s="110" t="s">
        <v>54</v>
      </c>
      <c r="P47" s="110" t="s">
        <v>54</v>
      </c>
      <c r="Q47" s="110" t="s">
        <v>54</v>
      </c>
      <c r="R47" s="110" t="s">
        <v>54</v>
      </c>
      <c r="S47" s="110"/>
      <c r="U47" s="148" t="s">
        <v>450</v>
      </c>
    </row>
    <row r="48" spans="2:21">
      <c r="B48" s="109" t="s">
        <v>110</v>
      </c>
      <c r="C48" s="109" t="s">
        <v>110</v>
      </c>
      <c r="D48" s="110">
        <v>45.275522534233168</v>
      </c>
      <c r="E48" s="110">
        <v>46.712404215403055</v>
      </c>
      <c r="F48" s="110">
        <v>47.788325778616858</v>
      </c>
      <c r="G48" s="110">
        <v>56.145909107470068</v>
      </c>
      <c r="H48" s="110">
        <v>71.279692330029349</v>
      </c>
      <c r="I48" s="110">
        <v>76.559395800690581</v>
      </c>
      <c r="J48" s="110">
        <v>73.794790438397854</v>
      </c>
      <c r="K48" s="110">
        <v>75.838895552604598</v>
      </c>
      <c r="L48" s="110">
        <v>83.546047211622195</v>
      </c>
      <c r="M48" s="110">
        <v>73.039101107126299</v>
      </c>
      <c r="N48" s="110">
        <v>62.770460103467151</v>
      </c>
      <c r="O48" s="110">
        <v>53.652164280751194</v>
      </c>
      <c r="P48" s="110">
        <v>48.0375211454542</v>
      </c>
      <c r="Q48" s="110">
        <v>44.87394854464722</v>
      </c>
      <c r="R48" s="110">
        <v>43.795143063773118</v>
      </c>
      <c r="S48" s="110"/>
    </row>
    <row r="49" spans="2:19">
      <c r="B49" s="109" t="s">
        <v>132</v>
      </c>
      <c r="C49" s="109" t="s">
        <v>132</v>
      </c>
      <c r="D49" s="110" t="s">
        <v>41</v>
      </c>
      <c r="E49" s="110" t="s">
        <v>41</v>
      </c>
      <c r="F49" s="110" t="s">
        <v>41</v>
      </c>
      <c r="G49" s="110" t="s">
        <v>41</v>
      </c>
      <c r="H49" s="110" t="s">
        <v>41</v>
      </c>
      <c r="I49" s="110" t="s">
        <v>41</v>
      </c>
      <c r="J49" s="110" t="s">
        <v>41</v>
      </c>
      <c r="K49" s="110" t="s">
        <v>41</v>
      </c>
      <c r="L49" s="110" t="s">
        <v>41</v>
      </c>
      <c r="M49" s="110" t="s">
        <v>41</v>
      </c>
      <c r="N49" s="110" t="s">
        <v>41</v>
      </c>
      <c r="O49" s="110" t="s">
        <v>41</v>
      </c>
      <c r="P49" s="110" t="s">
        <v>41</v>
      </c>
      <c r="Q49" s="110" t="s">
        <v>41</v>
      </c>
      <c r="R49" s="110" t="s">
        <v>41</v>
      </c>
      <c r="S49" s="110"/>
    </row>
    <row r="50" spans="2:19">
      <c r="B50" s="163" t="s">
        <v>133</v>
      </c>
      <c r="C50" s="163" t="s">
        <v>133</v>
      </c>
      <c r="D50" s="164" t="s">
        <v>54</v>
      </c>
      <c r="E50" s="164" t="s">
        <v>54</v>
      </c>
      <c r="F50" s="164" t="s">
        <v>54</v>
      </c>
      <c r="G50" s="164" t="s">
        <v>54</v>
      </c>
      <c r="H50" s="164" t="s">
        <v>54</v>
      </c>
      <c r="I50" s="164" t="s">
        <v>54</v>
      </c>
      <c r="J50" s="164" t="s">
        <v>54</v>
      </c>
      <c r="K50" s="164" t="s">
        <v>54</v>
      </c>
      <c r="L50" s="164" t="s">
        <v>54</v>
      </c>
      <c r="M50" s="164" t="s">
        <v>54</v>
      </c>
      <c r="N50" s="164" t="s">
        <v>54</v>
      </c>
      <c r="O50" s="164" t="s">
        <v>54</v>
      </c>
      <c r="P50" s="164" t="s">
        <v>54</v>
      </c>
      <c r="Q50" s="164" t="s">
        <v>54</v>
      </c>
      <c r="R50" s="164" t="s">
        <v>54</v>
      </c>
      <c r="S50" s="110"/>
    </row>
    <row r="51" spans="2:19" ht="6" customHeight="1">
      <c r="B51" s="109"/>
      <c r="C51" s="109"/>
      <c r="D51" s="110"/>
      <c r="E51" s="110"/>
      <c r="F51" s="110"/>
      <c r="G51" s="110"/>
      <c r="H51" s="110"/>
      <c r="I51" s="110"/>
      <c r="J51" s="110"/>
      <c r="K51" s="110"/>
      <c r="L51" s="110"/>
      <c r="M51" s="110"/>
      <c r="N51" s="110"/>
      <c r="O51" s="110"/>
      <c r="P51" s="110"/>
      <c r="Q51" s="110"/>
      <c r="R51" s="110"/>
      <c r="S51" s="110"/>
    </row>
    <row r="52" spans="2:19" ht="11.25" customHeight="1">
      <c r="B52" s="443" t="s">
        <v>437</v>
      </c>
      <c r="C52" s="443"/>
      <c r="D52" s="443"/>
      <c r="E52" s="443"/>
      <c r="F52" s="443"/>
      <c r="G52" s="443"/>
      <c r="H52" s="443"/>
      <c r="I52" s="443"/>
      <c r="J52" s="443"/>
      <c r="K52" s="443"/>
      <c r="L52" s="443"/>
      <c r="M52" s="443"/>
      <c r="N52" s="443"/>
      <c r="O52" s="443"/>
      <c r="P52" s="443"/>
      <c r="Q52" s="443"/>
      <c r="R52" s="443"/>
      <c r="S52" s="116"/>
    </row>
    <row r="53" spans="2:19" ht="15" customHeight="1">
      <c r="B53" s="443" t="s">
        <v>1269</v>
      </c>
      <c r="C53" s="443"/>
      <c r="D53" s="443"/>
      <c r="E53" s="443"/>
      <c r="F53" s="443"/>
      <c r="G53" s="443"/>
      <c r="H53" s="443"/>
      <c r="I53" s="443"/>
      <c r="J53" s="443"/>
      <c r="K53" s="443"/>
      <c r="L53" s="443"/>
      <c r="M53" s="443"/>
      <c r="N53" s="443"/>
      <c r="O53" s="443"/>
      <c r="P53" s="443"/>
      <c r="Q53" s="443"/>
      <c r="R53" s="443"/>
      <c r="S53" s="142"/>
    </row>
    <row r="54" spans="2:19" ht="24.75" customHeight="1">
      <c r="B54" s="454" t="s">
        <v>1271</v>
      </c>
      <c r="C54" s="454"/>
      <c r="D54" s="454"/>
      <c r="E54" s="454"/>
      <c r="F54" s="454"/>
      <c r="G54" s="454"/>
      <c r="H54" s="454"/>
      <c r="I54" s="454"/>
      <c r="J54" s="454"/>
      <c r="K54" s="454"/>
      <c r="L54" s="454"/>
      <c r="M54" s="454"/>
      <c r="N54" s="454"/>
      <c r="O54" s="454"/>
      <c r="P54" s="454"/>
      <c r="Q54" s="454"/>
      <c r="R54" s="454"/>
      <c r="S54" s="140"/>
    </row>
    <row r="55" spans="2:19" ht="24.75" customHeight="1">
      <c r="B55" s="457"/>
      <c r="C55" s="443"/>
      <c r="D55" s="443"/>
      <c r="E55" s="443"/>
      <c r="F55" s="443"/>
      <c r="G55" s="443"/>
      <c r="H55" s="443"/>
      <c r="I55" s="443"/>
      <c r="J55" s="443"/>
      <c r="K55" s="443"/>
      <c r="L55" s="443"/>
      <c r="M55" s="443"/>
      <c r="N55" s="443"/>
      <c r="O55" s="443"/>
      <c r="P55" s="443"/>
      <c r="Q55" s="116"/>
      <c r="R55" s="116"/>
      <c r="S55" s="142"/>
    </row>
    <row r="56" spans="2:19">
      <c r="B56" s="109"/>
      <c r="C56" s="109"/>
      <c r="D56" s="117"/>
      <c r="E56" s="117"/>
      <c r="F56" s="117"/>
      <c r="G56" s="117"/>
      <c r="H56" s="117"/>
      <c r="I56" s="117"/>
      <c r="J56" s="117"/>
      <c r="K56" s="117"/>
      <c r="L56" s="117"/>
      <c r="M56" s="117"/>
      <c r="N56" s="117"/>
      <c r="O56" s="117"/>
      <c r="P56" s="117"/>
      <c r="Q56" s="117"/>
      <c r="R56" s="117"/>
    </row>
    <row r="57" spans="2:19">
      <c r="B57" s="109"/>
      <c r="C57" s="109"/>
      <c r="D57" s="117"/>
      <c r="E57" s="117"/>
      <c r="F57" s="117"/>
      <c r="G57" s="117"/>
      <c r="H57" s="117"/>
      <c r="I57" s="117"/>
      <c r="J57" s="117"/>
      <c r="K57" s="117"/>
      <c r="L57" s="117"/>
      <c r="M57" s="117"/>
      <c r="N57" s="117"/>
      <c r="O57" s="117"/>
      <c r="P57" s="117"/>
      <c r="Q57" s="117"/>
      <c r="R57" s="117"/>
    </row>
    <row r="58" spans="2:19">
      <c r="B58" s="109"/>
      <c r="C58" s="109"/>
      <c r="D58" s="117"/>
      <c r="E58" s="117"/>
      <c r="F58" s="117"/>
      <c r="G58" s="117"/>
      <c r="H58" s="117"/>
      <c r="I58" s="117"/>
      <c r="J58" s="117"/>
      <c r="K58" s="117"/>
      <c r="L58" s="117"/>
      <c r="M58" s="117"/>
      <c r="N58" s="117"/>
      <c r="O58" s="117"/>
      <c r="P58" s="117"/>
      <c r="Q58" s="117"/>
      <c r="R58" s="117"/>
    </row>
    <row r="59" spans="2:19">
      <c r="B59" s="109"/>
      <c r="C59" s="109"/>
      <c r="D59" s="117"/>
      <c r="E59" s="117"/>
      <c r="F59" s="117"/>
      <c r="G59" s="117"/>
      <c r="H59" s="117"/>
      <c r="I59" s="117"/>
      <c r="J59" s="117"/>
      <c r="K59" s="117"/>
      <c r="L59" s="117"/>
      <c r="M59" s="117"/>
      <c r="N59" s="117"/>
      <c r="O59" s="117"/>
      <c r="P59" s="117"/>
      <c r="Q59" s="117"/>
      <c r="R59" s="117"/>
    </row>
    <row r="60" spans="2:19">
      <c r="B60" s="109"/>
      <c r="C60" s="109"/>
      <c r="D60" s="117"/>
      <c r="E60" s="117"/>
      <c r="F60" s="117"/>
      <c r="G60" s="117"/>
      <c r="H60" s="117"/>
      <c r="I60" s="117"/>
      <c r="J60" s="117"/>
      <c r="K60" s="117"/>
      <c r="L60" s="117"/>
      <c r="M60" s="117"/>
      <c r="N60" s="117"/>
      <c r="O60" s="117"/>
      <c r="P60" s="117"/>
      <c r="Q60" s="117"/>
      <c r="R60" s="117"/>
    </row>
    <row r="61" spans="2:19">
      <c r="B61" s="109"/>
      <c r="C61" s="109"/>
      <c r="D61" s="117"/>
      <c r="E61" s="117"/>
      <c r="F61" s="117"/>
      <c r="G61" s="117"/>
      <c r="H61" s="117"/>
      <c r="I61" s="117"/>
      <c r="J61" s="117"/>
      <c r="K61" s="117"/>
      <c r="L61" s="117"/>
      <c r="M61" s="117"/>
      <c r="N61" s="117"/>
      <c r="O61" s="117"/>
      <c r="P61" s="117"/>
      <c r="Q61" s="117"/>
      <c r="R61" s="117"/>
    </row>
    <row r="62" spans="2:19">
      <c r="B62" s="109"/>
      <c r="C62" s="109"/>
      <c r="D62" s="117"/>
      <c r="E62" s="117"/>
      <c r="F62" s="117"/>
      <c r="G62" s="117"/>
      <c r="H62" s="117"/>
      <c r="I62" s="117"/>
      <c r="J62" s="117"/>
      <c r="K62" s="117"/>
      <c r="L62" s="117"/>
      <c r="M62" s="117"/>
      <c r="N62" s="117"/>
      <c r="O62" s="117"/>
      <c r="P62" s="117"/>
      <c r="Q62" s="117"/>
      <c r="R62" s="117"/>
    </row>
    <row r="63" spans="2:19">
      <c r="B63" s="109"/>
      <c r="C63" s="109"/>
      <c r="D63" s="117"/>
      <c r="E63" s="117"/>
      <c r="F63" s="117"/>
      <c r="G63" s="117"/>
      <c r="H63" s="117"/>
      <c r="I63" s="117"/>
      <c r="J63" s="117"/>
      <c r="K63" s="117"/>
      <c r="L63" s="117"/>
      <c r="M63" s="117"/>
      <c r="N63" s="117"/>
      <c r="O63" s="117"/>
      <c r="P63" s="117"/>
      <c r="Q63" s="117"/>
      <c r="R63" s="117"/>
    </row>
    <row r="64" spans="2:19">
      <c r="B64" s="109"/>
      <c r="C64" s="109"/>
      <c r="D64" s="117"/>
      <c r="E64" s="117"/>
      <c r="F64" s="117"/>
      <c r="G64" s="117"/>
      <c r="H64" s="117"/>
      <c r="I64" s="117"/>
      <c r="J64" s="117"/>
      <c r="K64" s="117"/>
      <c r="L64" s="117"/>
      <c r="M64" s="117"/>
      <c r="N64" s="117"/>
      <c r="O64" s="117"/>
      <c r="P64" s="117"/>
      <c r="Q64" s="117"/>
      <c r="R64" s="117"/>
    </row>
    <row r="65" spans="2:18">
      <c r="B65" s="109"/>
      <c r="C65" s="109"/>
      <c r="D65" s="117"/>
      <c r="E65" s="117"/>
      <c r="F65" s="117"/>
      <c r="G65" s="117"/>
      <c r="H65" s="117"/>
      <c r="I65" s="117"/>
      <c r="J65" s="117"/>
      <c r="K65" s="117"/>
      <c r="L65" s="117"/>
      <c r="M65" s="117"/>
      <c r="N65" s="117"/>
      <c r="O65" s="117"/>
      <c r="P65" s="117"/>
      <c r="Q65" s="117"/>
      <c r="R65" s="117"/>
    </row>
    <row r="66" spans="2:18">
      <c r="B66" s="109"/>
      <c r="C66" s="109"/>
      <c r="D66" s="117"/>
      <c r="E66" s="117"/>
      <c r="F66" s="117"/>
      <c r="G66" s="117"/>
      <c r="H66" s="117"/>
      <c r="I66" s="117"/>
      <c r="J66" s="117"/>
      <c r="K66" s="117"/>
      <c r="L66" s="117"/>
      <c r="M66" s="117"/>
      <c r="N66" s="117"/>
      <c r="O66" s="117"/>
      <c r="P66" s="117"/>
      <c r="Q66" s="117"/>
      <c r="R66" s="117"/>
    </row>
    <row r="67" spans="2:18">
      <c r="B67" s="109"/>
      <c r="C67" s="109"/>
      <c r="D67" s="117"/>
      <c r="E67" s="117"/>
      <c r="F67" s="117"/>
      <c r="G67" s="117"/>
      <c r="H67" s="117"/>
      <c r="I67" s="117"/>
      <c r="J67" s="117"/>
      <c r="K67" s="117"/>
      <c r="L67" s="117"/>
      <c r="M67" s="117"/>
      <c r="N67" s="117"/>
      <c r="O67" s="117"/>
      <c r="P67" s="117"/>
      <c r="Q67" s="117"/>
      <c r="R67" s="117"/>
    </row>
    <row r="68" spans="2:18">
      <c r="B68" s="109"/>
      <c r="C68" s="109"/>
      <c r="D68" s="117"/>
      <c r="E68" s="117"/>
      <c r="F68" s="117"/>
      <c r="G68" s="117"/>
      <c r="H68" s="117"/>
      <c r="I68" s="117"/>
      <c r="J68" s="117"/>
      <c r="K68" s="117"/>
      <c r="L68" s="117"/>
      <c r="M68" s="117"/>
      <c r="N68" s="117"/>
      <c r="O68" s="117"/>
      <c r="P68" s="117"/>
      <c r="Q68" s="117"/>
      <c r="R68" s="117"/>
    </row>
    <row r="69" spans="2:18">
      <c r="B69" s="109"/>
      <c r="C69" s="109"/>
      <c r="D69" s="117"/>
      <c r="E69" s="117"/>
      <c r="F69" s="117"/>
      <c r="G69" s="117"/>
      <c r="H69" s="117"/>
      <c r="I69" s="117"/>
      <c r="J69" s="117"/>
      <c r="K69" s="117"/>
      <c r="L69" s="117"/>
      <c r="M69" s="117"/>
      <c r="N69" s="117"/>
      <c r="O69" s="117"/>
      <c r="P69" s="117"/>
      <c r="Q69" s="117"/>
      <c r="R69" s="117"/>
    </row>
    <row r="70" spans="2:18">
      <c r="B70" s="109"/>
      <c r="C70" s="109"/>
      <c r="D70" s="117"/>
      <c r="E70" s="117"/>
      <c r="F70" s="117"/>
      <c r="G70" s="117"/>
      <c r="H70" s="117"/>
      <c r="I70" s="117"/>
      <c r="J70" s="117"/>
      <c r="K70" s="117"/>
      <c r="L70" s="117"/>
      <c r="M70" s="117"/>
      <c r="N70" s="117"/>
      <c r="O70" s="117"/>
      <c r="P70" s="117"/>
      <c r="Q70" s="117"/>
      <c r="R70" s="117"/>
    </row>
    <row r="71" spans="2:18">
      <c r="B71" s="109"/>
      <c r="C71" s="109"/>
      <c r="D71" s="117"/>
      <c r="E71" s="117"/>
      <c r="F71" s="117"/>
      <c r="G71" s="117"/>
      <c r="H71" s="117"/>
      <c r="I71" s="117"/>
      <c r="J71" s="117"/>
      <c r="K71" s="117"/>
      <c r="L71" s="117"/>
      <c r="M71" s="117"/>
      <c r="N71" s="117"/>
      <c r="O71" s="117"/>
      <c r="P71" s="117"/>
      <c r="Q71" s="117"/>
      <c r="R71" s="117"/>
    </row>
    <row r="72" spans="2:18">
      <c r="B72" s="109"/>
      <c r="C72" s="109"/>
      <c r="D72" s="117"/>
      <c r="E72" s="117"/>
      <c r="F72" s="117"/>
      <c r="G72" s="117"/>
      <c r="H72" s="117"/>
      <c r="I72" s="117"/>
      <c r="J72" s="117"/>
      <c r="K72" s="117"/>
      <c r="L72" s="117"/>
      <c r="M72" s="117"/>
      <c r="N72" s="117"/>
      <c r="O72" s="117"/>
      <c r="P72" s="117"/>
      <c r="Q72" s="117"/>
      <c r="R72" s="117"/>
    </row>
    <row r="73" spans="2:18">
      <c r="B73" s="109"/>
      <c r="C73" s="109"/>
      <c r="D73" s="117"/>
      <c r="E73" s="117"/>
      <c r="F73" s="117"/>
      <c r="G73" s="117"/>
      <c r="H73" s="117"/>
      <c r="I73" s="117"/>
      <c r="J73" s="117"/>
      <c r="K73" s="117"/>
      <c r="L73" s="117"/>
      <c r="M73" s="117"/>
      <c r="N73" s="117"/>
      <c r="O73" s="117"/>
      <c r="P73" s="117"/>
      <c r="Q73" s="117"/>
      <c r="R73" s="117"/>
    </row>
    <row r="74" spans="2:18">
      <c r="B74" s="109"/>
      <c r="C74" s="109"/>
      <c r="D74" s="117"/>
      <c r="E74" s="117"/>
      <c r="F74" s="117"/>
      <c r="G74" s="117"/>
      <c r="H74" s="117"/>
      <c r="I74" s="117"/>
      <c r="J74" s="117"/>
      <c r="K74" s="117"/>
      <c r="L74" s="117"/>
      <c r="M74" s="117"/>
      <c r="N74" s="117"/>
      <c r="O74" s="117"/>
      <c r="P74" s="117"/>
      <c r="Q74" s="117"/>
      <c r="R74" s="117"/>
    </row>
    <row r="75" spans="2:18">
      <c r="B75" s="109"/>
      <c r="C75" s="109"/>
      <c r="D75" s="117"/>
      <c r="E75" s="117"/>
      <c r="F75" s="117"/>
      <c r="G75" s="117"/>
      <c r="H75" s="117"/>
      <c r="I75" s="117"/>
      <c r="J75" s="117"/>
      <c r="K75" s="117"/>
      <c r="L75" s="117"/>
      <c r="M75" s="117"/>
      <c r="N75" s="117"/>
      <c r="O75" s="117"/>
      <c r="P75" s="117"/>
      <c r="Q75" s="117"/>
      <c r="R75" s="117"/>
    </row>
    <row r="76" spans="2:18">
      <c r="B76" s="109"/>
      <c r="C76" s="109"/>
      <c r="D76" s="117"/>
      <c r="E76" s="117"/>
      <c r="F76" s="117"/>
      <c r="G76" s="117"/>
      <c r="H76" s="117"/>
      <c r="I76" s="117"/>
      <c r="J76" s="117"/>
      <c r="K76" s="117"/>
      <c r="L76" s="117"/>
      <c r="M76" s="117"/>
      <c r="N76" s="117"/>
      <c r="O76" s="117"/>
      <c r="P76" s="117"/>
      <c r="Q76" s="117"/>
      <c r="R76" s="117"/>
    </row>
    <row r="77" spans="2:18">
      <c r="B77" s="109"/>
      <c r="C77" s="109"/>
      <c r="D77" s="117"/>
      <c r="E77" s="117"/>
      <c r="F77" s="117"/>
      <c r="G77" s="117"/>
      <c r="H77" s="117"/>
      <c r="I77" s="117"/>
      <c r="J77" s="117"/>
      <c r="K77" s="117"/>
      <c r="L77" s="117"/>
      <c r="M77" s="117"/>
      <c r="N77" s="117"/>
      <c r="O77" s="117"/>
      <c r="P77" s="117"/>
      <c r="Q77" s="117"/>
      <c r="R77" s="117"/>
    </row>
  </sheetData>
  <mergeCells count="6">
    <mergeCell ref="B55:P55"/>
    <mergeCell ref="B2:R2"/>
    <mergeCell ref="B3:R3"/>
    <mergeCell ref="B52:R52"/>
    <mergeCell ref="B53:R53"/>
    <mergeCell ref="B54:R54"/>
  </mergeCells>
  <conditionalFormatting sqref="C38:R38 B39:R50 B12:R20 B22:R37 B21:M21">
    <cfRule type="expression" dxfId="9" priority="4">
      <formula>MOD(ROW(),2)=0</formula>
    </cfRule>
  </conditionalFormatting>
  <conditionalFormatting sqref="B38">
    <cfRule type="expression" dxfId="8" priority="3">
      <formula>MOD(ROW(),2)=0</formula>
    </cfRule>
  </conditionalFormatting>
  <conditionalFormatting sqref="D11:R11">
    <cfRule type="expression" dxfId="7" priority="2">
      <formula>MOD(ROW(),2)=0</formula>
    </cfRule>
  </conditionalFormatting>
  <conditionalFormatting sqref="N21:R21">
    <cfRule type="expression" dxfId="6" priority="1">
      <formula>MOD(ROW(),2)=0</formula>
    </cfRule>
  </conditionalFormatting>
  <pageMargins left="0.7" right="0.7" top="0.75" bottom="0.75" header="0.3" footer="0.3"/>
  <pageSetup scale="1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D6FD4-02F2-43F4-ADB9-FDD2D90D796C}">
  <sheetPr>
    <tabColor theme="4"/>
    <pageSetUpPr fitToPage="1"/>
  </sheetPr>
  <dimension ref="A1:O49"/>
  <sheetViews>
    <sheetView zoomScaleNormal="100" workbookViewId="0">
      <pane xSplit="1" ySplit="3" topLeftCell="B4" activePane="bottomRight" state="frozen"/>
      <selection activeCell="A2" sqref="A2:M59"/>
      <selection pane="topRight" activeCell="A2" sqref="A2:M59"/>
      <selection pane="bottomLeft" activeCell="A2" sqref="A2:M59"/>
      <selection pane="bottomRight" sqref="A1:M1"/>
    </sheetView>
  </sheetViews>
  <sheetFormatPr defaultColWidth="8.7265625" defaultRowHeight="12.5" outlineLevelCol="1"/>
  <cols>
    <col min="1" max="1" width="15.1796875" style="64" customWidth="1"/>
    <col min="2" max="2" width="15.1796875" style="64" hidden="1" customWidth="1" outlineLevel="1"/>
    <col min="3" max="3" width="14.26953125" style="64" customWidth="1" collapsed="1"/>
    <col min="4" max="6" width="14.26953125" style="64" customWidth="1"/>
    <col min="7" max="9" width="14.26953125" style="73" customWidth="1"/>
    <col min="10" max="10" width="15.453125" style="73" customWidth="1"/>
    <col min="11" max="12" width="14.26953125" style="73" customWidth="1"/>
    <col min="13" max="13" width="16.1796875" style="64" customWidth="1"/>
    <col min="14" max="14" width="8.7265625" style="64" customWidth="1"/>
    <col min="15" max="15" width="25.453125" style="64" hidden="1" customWidth="1"/>
    <col min="16" max="16384" width="8.7265625" style="64"/>
  </cols>
  <sheetData>
    <row r="1" spans="1:15" ht="18.75" customHeight="1">
      <c r="A1" s="459" t="s">
        <v>171</v>
      </c>
      <c r="B1" s="459"/>
      <c r="C1" s="459"/>
      <c r="D1" s="459"/>
      <c r="E1" s="459"/>
      <c r="F1" s="459"/>
      <c r="G1" s="459"/>
      <c r="H1" s="459"/>
      <c r="I1" s="459"/>
      <c r="J1" s="459"/>
      <c r="K1" s="459"/>
      <c r="L1" s="459"/>
      <c r="M1" s="459"/>
    </row>
    <row r="2" spans="1:15" s="65" customFormat="1" ht="14.25" customHeight="1">
      <c r="A2" s="460" t="s">
        <v>300</v>
      </c>
      <c r="B2" s="461"/>
      <c r="C2" s="461"/>
      <c r="D2" s="461"/>
      <c r="E2" s="461"/>
      <c r="F2" s="461"/>
      <c r="G2" s="461"/>
      <c r="H2" s="461"/>
      <c r="I2" s="461"/>
      <c r="J2" s="461"/>
      <c r="K2" s="461"/>
      <c r="L2" s="461"/>
      <c r="M2" s="461"/>
    </row>
    <row r="3" spans="1:15" ht="78" customHeight="1">
      <c r="A3" s="306"/>
      <c r="B3" s="150"/>
      <c r="C3" s="66" t="s">
        <v>520</v>
      </c>
      <c r="D3" s="66" t="s">
        <v>521</v>
      </c>
      <c r="E3" s="66" t="s">
        <v>522</v>
      </c>
      <c r="F3" s="66" t="s">
        <v>523</v>
      </c>
      <c r="G3" s="66" t="s">
        <v>524</v>
      </c>
      <c r="H3" s="66" t="s">
        <v>525</v>
      </c>
      <c r="I3" s="66" t="s">
        <v>526</v>
      </c>
      <c r="J3" s="66" t="s">
        <v>527</v>
      </c>
      <c r="K3" s="66" t="s">
        <v>451</v>
      </c>
      <c r="L3" s="66" t="s">
        <v>528</v>
      </c>
      <c r="M3" s="66" t="s">
        <v>529</v>
      </c>
    </row>
    <row r="4" spans="1:15" ht="13">
      <c r="A4" s="168" t="s">
        <v>81</v>
      </c>
      <c r="B4" s="152"/>
      <c r="C4" s="71">
        <v>0.7870012010768086</v>
      </c>
      <c r="D4" s="71">
        <v>25.026916577627425</v>
      </c>
      <c r="E4" s="71">
        <v>2.5933593509370034</v>
      </c>
      <c r="F4" s="71">
        <v>91.192870307195562</v>
      </c>
      <c r="G4" s="71">
        <v>32.827157861691603</v>
      </c>
      <c r="H4" s="71">
        <v>6.9607235590251912</v>
      </c>
      <c r="I4" s="71">
        <v>19.371859093465222</v>
      </c>
      <c r="J4" s="71">
        <v>-3.0837479944171364</v>
      </c>
      <c r="K4" s="71">
        <v>-3.2103281286399423</v>
      </c>
      <c r="L4" s="71">
        <v>-5.3408536971786775</v>
      </c>
      <c r="M4" s="71">
        <v>33.470465991835162</v>
      </c>
      <c r="N4" s="72"/>
    </row>
    <row r="5" spans="1:15" ht="13">
      <c r="A5" s="70" t="s">
        <v>113</v>
      </c>
      <c r="B5" s="152"/>
      <c r="C5" s="71">
        <v>0.78795635070699011</v>
      </c>
      <c r="D5" s="71">
        <v>23.177668700396868</v>
      </c>
      <c r="E5" s="71">
        <v>2.9611580967412197</v>
      </c>
      <c r="F5" s="71">
        <v>103.00170039718232</v>
      </c>
      <c r="G5" s="71">
        <v>38.255128478842209</v>
      </c>
      <c r="H5" s="71">
        <v>6.6396559167799714</v>
      </c>
      <c r="I5" s="71">
        <v>22.514528898695403</v>
      </c>
      <c r="J5" s="71">
        <v>-3.1060529874223683</v>
      </c>
      <c r="K5" s="71">
        <v>-3.9399108557788249</v>
      </c>
      <c r="L5" s="71">
        <v>-6.1064093719389625</v>
      </c>
      <c r="M5" s="71">
        <v>30.576296878743122</v>
      </c>
      <c r="N5" s="72"/>
    </row>
    <row r="6" spans="1:15" ht="13">
      <c r="A6" s="70" t="s">
        <v>114</v>
      </c>
      <c r="B6" s="152"/>
      <c r="C6" s="71">
        <v>0.81468854215185649</v>
      </c>
      <c r="D6" s="71">
        <v>24.629259982747499</v>
      </c>
      <c r="E6" s="71">
        <v>2.856074347952819</v>
      </c>
      <c r="F6" s="71">
        <v>99.738210853256177</v>
      </c>
      <c r="G6" s="71">
        <v>36.048636813768063</v>
      </c>
      <c r="H6" s="71">
        <v>6.7612287796751955</v>
      </c>
      <c r="I6" s="71">
        <v>21.311182485921371</v>
      </c>
      <c r="J6" s="71">
        <v>-3.0809913169952439</v>
      </c>
      <c r="K6" s="71">
        <v>-3.7007273864512555</v>
      </c>
      <c r="L6" s="71">
        <v>-5.9190996273792598</v>
      </c>
      <c r="M6" s="71">
        <v>30.55179613209317</v>
      </c>
      <c r="N6" s="72"/>
    </row>
    <row r="7" spans="1:15" ht="14.25" customHeight="1">
      <c r="A7" s="67" t="s">
        <v>1</v>
      </c>
      <c r="B7" s="67" t="s">
        <v>1</v>
      </c>
      <c r="C7" s="68">
        <v>0.67041873931884766</v>
      </c>
      <c r="D7" s="68">
        <v>20.511215209960938</v>
      </c>
      <c r="E7" s="68">
        <v>1.0483789443969727</v>
      </c>
      <c r="F7" s="68">
        <v>38.206684112548828</v>
      </c>
      <c r="G7" s="68">
        <v>12.631249789156378</v>
      </c>
      <c r="H7" s="68">
        <v>7.4712328767123291</v>
      </c>
      <c r="I7" s="68">
        <v>7.6737540732695511</v>
      </c>
      <c r="J7" s="68">
        <v>-2.4721331250129559</v>
      </c>
      <c r="K7" s="68">
        <v>-2.7215854151712362</v>
      </c>
      <c r="L7" s="68">
        <v>-4.8795610963609617</v>
      </c>
      <c r="M7" s="68">
        <v>46.961568887376743</v>
      </c>
      <c r="O7" s="151" t="s">
        <v>452</v>
      </c>
    </row>
    <row r="8" spans="1:15" ht="13.5" customHeight="1">
      <c r="A8" s="67" t="s">
        <v>2</v>
      </c>
      <c r="B8" s="67" t="s">
        <v>2</v>
      </c>
      <c r="C8" s="68">
        <v>0.53963184356689453</v>
      </c>
      <c r="D8" s="68">
        <v>16.153753280639648</v>
      </c>
      <c r="E8" s="68">
        <v>0.89897823333740234</v>
      </c>
      <c r="F8" s="68">
        <v>38.425136566162109</v>
      </c>
      <c r="G8" s="68">
        <v>14.348562251060979</v>
      </c>
      <c r="H8" s="68">
        <v>10.936986301369863</v>
      </c>
      <c r="I8" s="68">
        <v>7.6035398168503283</v>
      </c>
      <c r="J8" s="68">
        <v>-3.8458469682267467</v>
      </c>
      <c r="K8" s="68">
        <v>-1.1856688287243933</v>
      </c>
      <c r="L8" s="68">
        <v>-3.1740554594677732</v>
      </c>
      <c r="M8" s="68">
        <v>82.850069706786627</v>
      </c>
    </row>
    <row r="9" spans="1:15" ht="13.5" customHeight="1">
      <c r="A9" s="67" t="s">
        <v>3</v>
      </c>
      <c r="B9" s="67" t="s">
        <v>3</v>
      </c>
      <c r="C9" s="68">
        <v>0.53495407104492188</v>
      </c>
      <c r="D9" s="68">
        <v>20.326812744140625</v>
      </c>
      <c r="E9" s="68">
        <v>1.1595721244812012</v>
      </c>
      <c r="F9" s="68">
        <v>50.135860443115234</v>
      </c>
      <c r="G9" s="68">
        <v>16.269241978532104</v>
      </c>
      <c r="H9" s="68">
        <v>9.8739726027397268</v>
      </c>
      <c r="I9" s="68">
        <v>11.559494504738188</v>
      </c>
      <c r="J9" s="68">
        <v>-3.093156922949214</v>
      </c>
      <c r="K9" s="68">
        <v>-2.336415807623601</v>
      </c>
      <c r="L9" s="68">
        <v>-5.7248222988773341</v>
      </c>
      <c r="M9" s="68">
        <v>70.050338766966689</v>
      </c>
    </row>
    <row r="10" spans="1:15" ht="12.75" customHeight="1">
      <c r="A10" s="67" t="s">
        <v>4</v>
      </c>
      <c r="B10" s="67" t="s">
        <v>4</v>
      </c>
      <c r="C10" s="68">
        <v>0.72098398208618164</v>
      </c>
      <c r="D10" s="68">
        <v>12.53511905670166</v>
      </c>
      <c r="E10" s="68">
        <v>1.135467529296875</v>
      </c>
      <c r="F10" s="68">
        <v>41.627159118652344</v>
      </c>
      <c r="G10" s="68">
        <v>21.774543348636218</v>
      </c>
      <c r="H10" s="68">
        <v>5.2054794520547949</v>
      </c>
      <c r="I10" s="68">
        <v>22.564593485887144</v>
      </c>
      <c r="J10" s="68">
        <v>-2.8910067359550613</v>
      </c>
      <c r="K10" s="68">
        <v>-0.4571407924224995</v>
      </c>
      <c r="L10" s="68">
        <v>-2.9374055957367444</v>
      </c>
      <c r="M10" s="68">
        <v>23.561963737261678</v>
      </c>
    </row>
    <row r="11" spans="1:15" ht="13.5" customHeight="1">
      <c r="A11" s="67" t="s">
        <v>82</v>
      </c>
      <c r="B11" s="67" t="s">
        <v>82</v>
      </c>
      <c r="C11" s="68">
        <v>0.69834709167480469</v>
      </c>
      <c r="D11" s="68">
        <v>23.135692596435547</v>
      </c>
      <c r="E11" s="68" t="s">
        <v>41</v>
      </c>
      <c r="F11" s="68" t="s">
        <v>41</v>
      </c>
      <c r="G11" s="68">
        <v>8.1</v>
      </c>
      <c r="H11" s="68">
        <v>8.1561643835616433</v>
      </c>
      <c r="I11" s="68">
        <v>14.606821054276081</v>
      </c>
      <c r="J11" s="68">
        <v>-3.564140085151652</v>
      </c>
      <c r="K11" s="68">
        <v>-1.3171586075049602</v>
      </c>
      <c r="L11" s="68">
        <v>-1.6032345102696559</v>
      </c>
      <c r="M11" s="68">
        <v>90.025089822372962</v>
      </c>
      <c r="O11" s="151" t="s">
        <v>453</v>
      </c>
    </row>
    <row r="12" spans="1:15" ht="13.5" customHeight="1">
      <c r="A12" s="67" t="s">
        <v>5</v>
      </c>
      <c r="B12" s="67" t="s">
        <v>5</v>
      </c>
      <c r="C12" s="68">
        <v>0.13045310974121094</v>
      </c>
      <c r="D12" s="68">
        <v>20.827829360961914</v>
      </c>
      <c r="E12" s="68">
        <v>0.65678739547729492</v>
      </c>
      <c r="F12" s="68">
        <v>25.366329193115234</v>
      </c>
      <c r="G12" s="68">
        <v>14.254663389443312</v>
      </c>
      <c r="H12" s="68">
        <v>5.6602739726027398</v>
      </c>
      <c r="I12" s="68">
        <v>6.6795630575072957</v>
      </c>
      <c r="J12" s="68">
        <v>-3.0345390024350225</v>
      </c>
      <c r="K12" s="68">
        <v>-0.55821603164232758</v>
      </c>
      <c r="L12" s="68">
        <v>-4.9962585439551264</v>
      </c>
      <c r="M12" s="68">
        <v>36.749914655239678</v>
      </c>
    </row>
    <row r="13" spans="1:15" ht="13.5" customHeight="1">
      <c r="A13" s="67" t="s">
        <v>6</v>
      </c>
      <c r="B13" s="67" t="s">
        <v>6</v>
      </c>
      <c r="C13" s="68">
        <v>-0.71921825408935547</v>
      </c>
      <c r="D13" s="68">
        <v>-23.089481353759766</v>
      </c>
      <c r="E13" s="68">
        <v>1.0230474472045898</v>
      </c>
      <c r="F13" s="68">
        <v>34.085269927978516</v>
      </c>
      <c r="G13" s="68">
        <v>7.8985858117585401</v>
      </c>
      <c r="H13" s="68">
        <v>7.7342465753424658</v>
      </c>
      <c r="I13" s="68">
        <v>5.4466795670826915</v>
      </c>
      <c r="J13" s="68">
        <v>-2.7129103949346005</v>
      </c>
      <c r="K13" s="68">
        <v>0.19917105832277116</v>
      </c>
      <c r="L13" s="68">
        <v>-0.47977591988459961</v>
      </c>
      <c r="M13" s="68">
        <v>38.738927455456789</v>
      </c>
    </row>
    <row r="14" spans="1:15" ht="13.5" customHeight="1">
      <c r="A14" s="67" t="s">
        <v>7</v>
      </c>
      <c r="B14" s="67" t="s">
        <v>7</v>
      </c>
      <c r="C14" s="68">
        <v>-0.57314872741699219</v>
      </c>
      <c r="D14" s="68">
        <v>-14.297809600830078</v>
      </c>
      <c r="E14" s="68">
        <v>0.51509428024291992</v>
      </c>
      <c r="F14" s="68">
        <v>22.17095947265625</v>
      </c>
      <c r="G14" s="68" t="s">
        <v>54</v>
      </c>
      <c r="H14" s="68">
        <v>7.4164383561643836</v>
      </c>
      <c r="I14" s="68">
        <v>2.488787825218866</v>
      </c>
      <c r="J14" s="68">
        <v>-6.6919173761305499</v>
      </c>
      <c r="K14" s="68">
        <v>-4.6688226977106673E-2</v>
      </c>
      <c r="L14" s="68">
        <v>-1.8414859241057666</v>
      </c>
      <c r="M14" s="68">
        <v>93.350593568607366</v>
      </c>
    </row>
    <row r="15" spans="1:15" ht="13.5" customHeight="1">
      <c r="A15" s="67" t="s">
        <v>8</v>
      </c>
      <c r="B15" s="67" t="s">
        <v>8</v>
      </c>
      <c r="C15" s="68">
        <v>0.98998546600341797</v>
      </c>
      <c r="D15" s="68">
        <v>8.3670520782470703</v>
      </c>
      <c r="E15" s="68">
        <v>0.95226287841796875</v>
      </c>
      <c r="F15" s="68">
        <v>31.33216667175293</v>
      </c>
      <c r="G15" s="68">
        <v>14.248386132152008</v>
      </c>
      <c r="H15" s="68">
        <v>6.5178082191780824</v>
      </c>
      <c r="I15" s="68">
        <v>10.670586129716074</v>
      </c>
      <c r="J15" s="68">
        <v>-3.2272112234546331</v>
      </c>
      <c r="K15" s="68">
        <v>-1.7874759869040839</v>
      </c>
      <c r="L15" s="68">
        <v>-2.7900600844498635</v>
      </c>
      <c r="M15" s="68">
        <v>71.850037581031728</v>
      </c>
    </row>
    <row r="16" spans="1:15" ht="13.5" customHeight="1">
      <c r="A16" s="67" t="s">
        <v>9</v>
      </c>
      <c r="B16" s="67" t="s">
        <v>9</v>
      </c>
      <c r="C16" s="68">
        <v>0.45010566711425781</v>
      </c>
      <c r="D16" s="68">
        <v>0.404380202293396</v>
      </c>
      <c r="E16" s="68">
        <v>1.0854291915893555</v>
      </c>
      <c r="F16" s="68">
        <v>41.380302429199219</v>
      </c>
      <c r="G16" s="68">
        <v>20.723724901740191</v>
      </c>
      <c r="H16" s="68">
        <v>8.0575342465753419</v>
      </c>
      <c r="I16" s="68">
        <v>14.282116317476085</v>
      </c>
      <c r="J16" s="68">
        <v>-3.0062390169063797</v>
      </c>
      <c r="K16" s="68">
        <v>-3.5680239605201534</v>
      </c>
      <c r="L16" s="68">
        <v>-5.3237441665649268</v>
      </c>
      <c r="M16" s="68">
        <v>60.725615262266984</v>
      </c>
    </row>
    <row r="17" spans="1:13" ht="13.5" customHeight="1">
      <c r="A17" s="67" t="s">
        <v>10</v>
      </c>
      <c r="B17" s="67" t="s">
        <v>10</v>
      </c>
      <c r="C17" s="68">
        <v>1.1408329010009766</v>
      </c>
      <c r="D17" s="68">
        <v>32.129093170166016</v>
      </c>
      <c r="E17" s="68">
        <v>0.73685073852539063</v>
      </c>
      <c r="F17" s="68">
        <v>35.315029144287109</v>
      </c>
      <c r="G17" s="68">
        <v>14.445406253786633</v>
      </c>
      <c r="H17" s="68">
        <v>6.5671232876712331</v>
      </c>
      <c r="I17" s="68">
        <v>10.515233524597468</v>
      </c>
      <c r="J17" s="68">
        <v>-3.1993518572905257</v>
      </c>
      <c r="K17" s="68">
        <v>0.93379249450940305</v>
      </c>
      <c r="L17" s="68">
        <v>-1.7540078271638895</v>
      </c>
      <c r="M17" s="68">
        <v>56.292203543018047</v>
      </c>
    </row>
    <row r="18" spans="1:13" ht="13.5" customHeight="1">
      <c r="A18" s="67" t="s">
        <v>83</v>
      </c>
      <c r="B18" s="67" t="s">
        <v>83</v>
      </c>
      <c r="C18" s="68">
        <v>1.4060180187225342</v>
      </c>
      <c r="D18" s="68">
        <v>46.295764923095703</v>
      </c>
      <c r="E18" s="68" t="s">
        <v>41</v>
      </c>
      <c r="F18" s="68" t="s">
        <v>41</v>
      </c>
      <c r="G18" s="68" t="s">
        <v>41</v>
      </c>
      <c r="H18" s="68" t="s">
        <v>41</v>
      </c>
      <c r="I18" s="68" t="s">
        <v>41</v>
      </c>
      <c r="J18" s="68">
        <v>-4.6132560993937002</v>
      </c>
      <c r="K18" s="68">
        <v>2.4982287852423539</v>
      </c>
      <c r="L18" s="68">
        <v>-2.6632428401247794</v>
      </c>
      <c r="M18" s="68" t="s">
        <v>41</v>
      </c>
    </row>
    <row r="19" spans="1:13" ht="13.5" customHeight="1">
      <c r="A19" s="67" t="s">
        <v>58</v>
      </c>
      <c r="B19" s="67" t="s">
        <v>58</v>
      </c>
      <c r="C19" s="68">
        <v>1.5548305511474609</v>
      </c>
      <c r="D19" s="68">
        <v>52.164730072021484</v>
      </c>
      <c r="E19" s="68">
        <v>1.5094618797302246</v>
      </c>
      <c r="F19" s="68">
        <v>58.587062835693359</v>
      </c>
      <c r="G19" s="68">
        <v>15.301771391782657</v>
      </c>
      <c r="H19" s="68">
        <v>4.5199999999999996</v>
      </c>
      <c r="I19" s="68">
        <v>6.6602028871304109</v>
      </c>
      <c r="J19" s="68">
        <v>-0.39974471867554845</v>
      </c>
      <c r="K19" s="68">
        <v>1.1152784200915282</v>
      </c>
      <c r="L19" s="68">
        <v>-3.8634223270175956</v>
      </c>
      <c r="M19" s="68">
        <v>14.122371221187933</v>
      </c>
    </row>
    <row r="20" spans="1:13" ht="13.5" customHeight="1">
      <c r="A20" s="67" t="s">
        <v>12</v>
      </c>
      <c r="B20" s="67" t="s">
        <v>12</v>
      </c>
      <c r="C20" s="68">
        <v>0.71731090545654297</v>
      </c>
      <c r="D20" s="68">
        <v>29.909999847412109</v>
      </c>
      <c r="E20" s="68">
        <v>0.52269506454467773</v>
      </c>
      <c r="F20" s="68">
        <v>22.226287841796875</v>
      </c>
      <c r="G20" s="68">
        <v>6.2198346751561395</v>
      </c>
      <c r="H20" s="68">
        <v>11.594520547945205</v>
      </c>
      <c r="I20" s="68">
        <v>5.0471437433889283</v>
      </c>
      <c r="J20" s="68">
        <v>-5.1713554127027415</v>
      </c>
      <c r="K20" s="68">
        <v>-2.6844938588926306</v>
      </c>
      <c r="L20" s="68">
        <v>-2.9968015906669079</v>
      </c>
      <c r="M20" s="68">
        <v>75.25267217756371</v>
      </c>
    </row>
    <row r="21" spans="1:13" ht="13.5" customHeight="1">
      <c r="A21" s="67" t="s">
        <v>13</v>
      </c>
      <c r="B21" s="67" t="s">
        <v>13</v>
      </c>
      <c r="C21" s="68">
        <v>0.25466537475585938</v>
      </c>
      <c r="D21" s="68">
        <v>12.252484321594238</v>
      </c>
      <c r="E21" s="68">
        <v>0.27505683898925781</v>
      </c>
      <c r="F21" s="68">
        <v>12.117249488830566</v>
      </c>
      <c r="G21" s="68" t="s">
        <v>54</v>
      </c>
      <c r="H21" s="68">
        <v>8.375342465753425</v>
      </c>
      <c r="I21" s="68">
        <v>8.5947066104155123</v>
      </c>
      <c r="J21" s="68">
        <v>-2.0674453376553932</v>
      </c>
      <c r="K21" s="68">
        <v>-2.7203562614993264</v>
      </c>
      <c r="L21" s="68">
        <v>-5.1703516738066773</v>
      </c>
      <c r="M21" s="68">
        <v>19.075515193597887</v>
      </c>
    </row>
    <row r="22" spans="1:13" ht="13.5" customHeight="1">
      <c r="A22" s="67" t="s">
        <v>530</v>
      </c>
      <c r="B22" s="67" t="s">
        <v>14</v>
      </c>
      <c r="C22" s="68">
        <v>1.6088218688964844</v>
      </c>
      <c r="D22" s="68">
        <v>49.106819152832031</v>
      </c>
      <c r="E22" s="68">
        <v>0.70036506652832031</v>
      </c>
      <c r="F22" s="68">
        <v>29.673027038574219</v>
      </c>
      <c r="G22" s="68">
        <v>26.996541635399197</v>
      </c>
      <c r="H22" s="68">
        <v>6.8849315068493153</v>
      </c>
      <c r="I22" s="68">
        <v>22.630896079839722</v>
      </c>
      <c r="J22" s="68">
        <v>-1.7978483558402216</v>
      </c>
      <c r="K22" s="68">
        <v>-2.4833784929412186</v>
      </c>
      <c r="L22" s="68">
        <v>-5.1264075612427433</v>
      </c>
      <c r="M22" s="68">
        <v>36.023658717981974</v>
      </c>
    </row>
    <row r="23" spans="1:13" ht="13.5" customHeight="1">
      <c r="A23" s="67" t="s">
        <v>15</v>
      </c>
      <c r="B23" s="67" t="s">
        <v>15</v>
      </c>
      <c r="C23" s="68">
        <v>-1.1876702308654785</v>
      </c>
      <c r="D23" s="68">
        <v>-2.8001658916473389</v>
      </c>
      <c r="E23" s="68">
        <v>1.7451982498168945</v>
      </c>
      <c r="F23" s="68">
        <v>56.455745697021484</v>
      </c>
      <c r="G23" s="68">
        <v>61.304815753068759</v>
      </c>
      <c r="H23" s="68">
        <v>7.7041095890410958</v>
      </c>
      <c r="I23" s="68">
        <v>32.986279923950981</v>
      </c>
      <c r="J23" s="68">
        <v>-1.4152734782816019</v>
      </c>
      <c r="K23" s="68">
        <v>-4.9008984361053907</v>
      </c>
      <c r="L23" s="68">
        <v>-4.5110940493385225</v>
      </c>
      <c r="M23" s="68">
        <v>13.501171457671475</v>
      </c>
    </row>
    <row r="24" spans="1:13" ht="13.5" customHeight="1">
      <c r="A24" s="67" t="s">
        <v>16</v>
      </c>
      <c r="B24" s="67" t="s">
        <v>16</v>
      </c>
      <c r="C24" s="68">
        <v>1.5649909973144531</v>
      </c>
      <c r="D24" s="68">
        <v>62.288215637207031</v>
      </c>
      <c r="E24" s="68">
        <v>1.8771944046020508</v>
      </c>
      <c r="F24" s="68">
        <v>73.811798095703125</v>
      </c>
      <c r="G24" s="68">
        <v>5.3619261962611739</v>
      </c>
      <c r="H24" s="68">
        <v>8.9643835616438352</v>
      </c>
      <c r="I24" s="68">
        <v>5.340733058610498</v>
      </c>
      <c r="J24" s="68">
        <v>-3.0352275804984159</v>
      </c>
      <c r="K24" s="68">
        <v>1.2245742336608483</v>
      </c>
      <c r="L24" s="68">
        <v>-2.3631795394866448</v>
      </c>
      <c r="M24" s="68">
        <v>15.490762925758533</v>
      </c>
    </row>
    <row r="25" spans="1:13" ht="13.5" customHeight="1">
      <c r="A25" s="67" t="s">
        <v>84</v>
      </c>
      <c r="B25" s="67" t="s">
        <v>84</v>
      </c>
      <c r="C25" s="68">
        <v>-0.60456037521362305</v>
      </c>
      <c r="D25" s="68">
        <v>-13.957025527954102</v>
      </c>
      <c r="E25" s="68">
        <v>0.60790610313415527</v>
      </c>
      <c r="F25" s="68">
        <v>23.908115386962891</v>
      </c>
      <c r="G25" s="68" t="s">
        <v>54</v>
      </c>
      <c r="H25" s="68">
        <v>8.830136986301369</v>
      </c>
      <c r="I25" s="68">
        <v>4.922298996156302</v>
      </c>
      <c r="J25" s="68">
        <v>-4.2036866903232548</v>
      </c>
      <c r="K25" s="68">
        <v>-0.74065561116744805</v>
      </c>
      <c r="L25" s="68">
        <v>-2.4570501096649351</v>
      </c>
      <c r="M25" s="68">
        <v>84.872552750987481</v>
      </c>
    </row>
    <row r="26" spans="1:13" ht="13.5" customHeight="1">
      <c r="A26" s="67" t="s">
        <v>59</v>
      </c>
      <c r="B26" s="67" t="s">
        <v>59</v>
      </c>
      <c r="C26" s="68">
        <v>0.10028600692749023</v>
      </c>
      <c r="D26" s="68">
        <v>-1.2788761854171753</v>
      </c>
      <c r="E26" s="68">
        <v>0.78208351135253906</v>
      </c>
      <c r="F26" s="68">
        <v>30.131952285766602</v>
      </c>
      <c r="G26" s="68">
        <v>9.4845712314944635</v>
      </c>
      <c r="H26" s="68">
        <v>9.0164383561643842</v>
      </c>
      <c r="I26" s="68">
        <v>5.2271086248721437</v>
      </c>
      <c r="J26" s="68">
        <v>-3.9825843705318156</v>
      </c>
      <c r="K26" s="68">
        <v>-0.63150239043164225</v>
      </c>
      <c r="L26" s="68">
        <v>-2.6078932332681797</v>
      </c>
      <c r="M26" s="68">
        <v>86.89687413853828</v>
      </c>
    </row>
    <row r="27" spans="1:13" ht="13.5" customHeight="1">
      <c r="A27" s="67" t="s">
        <v>17</v>
      </c>
      <c r="B27" s="67" t="s">
        <v>17</v>
      </c>
      <c r="C27" s="68">
        <v>1.186985969543457</v>
      </c>
      <c r="D27" s="68">
        <v>47.4659423828125</v>
      </c>
      <c r="E27" s="68">
        <v>0.91187095642089844</v>
      </c>
      <c r="F27" s="68">
        <v>38.560111999511719</v>
      </c>
      <c r="G27" s="68" t="s">
        <v>41</v>
      </c>
      <c r="H27" s="68">
        <v>6.2876712328767121</v>
      </c>
      <c r="I27" s="68">
        <v>3.9467149873493783</v>
      </c>
      <c r="J27" s="68">
        <v>-4.6826046262207246</v>
      </c>
      <c r="K27" s="68">
        <v>1.6015627007782252</v>
      </c>
      <c r="L27" s="68">
        <v>-0.76161365998988084</v>
      </c>
      <c r="M27" s="68">
        <v>57.083551284572643</v>
      </c>
    </row>
    <row r="28" spans="1:13" ht="13.5" customHeight="1">
      <c r="A28" s="67" t="s">
        <v>60</v>
      </c>
      <c r="B28" s="67" t="s">
        <v>60</v>
      </c>
      <c r="C28" s="68">
        <v>-0.75469732284545898</v>
      </c>
      <c r="D28" s="68">
        <v>-8.254368782043457</v>
      </c>
      <c r="E28" s="68" t="s">
        <v>41</v>
      </c>
      <c r="F28" s="68" t="s">
        <v>41</v>
      </c>
      <c r="G28" s="68">
        <v>19.551661579784138</v>
      </c>
      <c r="H28" s="68">
        <v>7.6767123287671231</v>
      </c>
      <c r="I28" s="68">
        <v>6.9433995754690061</v>
      </c>
      <c r="J28" s="68">
        <v>-4.1864230929474164</v>
      </c>
      <c r="K28" s="68">
        <v>-0.273345505353219</v>
      </c>
      <c r="L28" s="68">
        <v>-5.998400510307448</v>
      </c>
      <c r="M28" s="68">
        <v>17.968390863399932</v>
      </c>
    </row>
    <row r="29" spans="1:13" ht="13.5" customHeight="1">
      <c r="A29" s="67" t="s">
        <v>296</v>
      </c>
      <c r="B29" s="67" t="s">
        <v>18</v>
      </c>
      <c r="C29" s="68">
        <v>0.53801059722900391</v>
      </c>
      <c r="D29" s="68">
        <v>22.138471603393555</v>
      </c>
      <c r="E29" s="68">
        <v>1.6687383651733398</v>
      </c>
      <c r="F29" s="68">
        <v>60.943649291992188</v>
      </c>
      <c r="G29" s="68">
        <v>14.434409367479654</v>
      </c>
      <c r="H29" s="68">
        <v>7.1945205479452055</v>
      </c>
      <c r="I29" s="68">
        <v>7.2961234012558025</v>
      </c>
      <c r="J29" s="68">
        <v>-3.208440097589186</v>
      </c>
      <c r="K29" s="68">
        <v>-0.73718365253195239</v>
      </c>
      <c r="L29" s="68">
        <v>-1.9815944469307831</v>
      </c>
      <c r="M29" s="68">
        <v>49.611613497922967</v>
      </c>
    </row>
    <row r="30" spans="1:13" ht="13.5" customHeight="1">
      <c r="A30" s="67" t="s">
        <v>19</v>
      </c>
      <c r="B30" s="67" t="s">
        <v>19</v>
      </c>
      <c r="C30" s="68">
        <v>1.460050106048584</v>
      </c>
      <c r="D30" s="68">
        <v>44.795597076416016</v>
      </c>
      <c r="E30" s="68">
        <v>1.4834251403808594</v>
      </c>
      <c r="F30" s="68">
        <v>54.760330200195313</v>
      </c>
      <c r="G30" s="68">
        <v>12.834365884806761</v>
      </c>
      <c r="H30" s="68">
        <v>7.3726027397260276</v>
      </c>
      <c r="I30" s="68">
        <v>5.9191561362074161</v>
      </c>
      <c r="J30" s="68">
        <v>-3.2173653783953586</v>
      </c>
      <c r="K30" s="68">
        <v>-0.3114559446517452</v>
      </c>
      <c r="L30" s="68">
        <v>-3.3423808434294253</v>
      </c>
      <c r="M30" s="68">
        <v>28</v>
      </c>
    </row>
    <row r="31" spans="1:13" ht="13.5" customHeight="1">
      <c r="A31" s="67" t="s">
        <v>20</v>
      </c>
      <c r="B31" s="67" t="s">
        <v>20</v>
      </c>
      <c r="C31" s="68">
        <v>0.71986675262451172</v>
      </c>
      <c r="D31" s="68">
        <v>18.331062316894531</v>
      </c>
      <c r="E31" s="68">
        <v>1.9940176010131836</v>
      </c>
      <c r="F31" s="68">
        <v>71.494270324707031</v>
      </c>
      <c r="G31" s="68" t="s">
        <v>41</v>
      </c>
      <c r="H31" s="68">
        <v>4.5232876712328771</v>
      </c>
      <c r="I31" s="68">
        <v>9.1526347668079939</v>
      </c>
      <c r="J31" s="68">
        <v>-2.8442345284808042</v>
      </c>
      <c r="K31" s="68">
        <v>7.7896291512608631</v>
      </c>
      <c r="L31" s="68">
        <v>1.7139101130054155E-2</v>
      </c>
      <c r="M31" s="68">
        <v>65.376612726641781</v>
      </c>
    </row>
    <row r="32" spans="1:13" ht="13.5" customHeight="1">
      <c r="A32" s="67" t="s">
        <v>21</v>
      </c>
      <c r="B32" s="67" t="s">
        <v>21</v>
      </c>
      <c r="C32" s="68">
        <v>0.71189403533935547</v>
      </c>
      <c r="D32" s="68">
        <v>17.542369842529297</v>
      </c>
      <c r="E32" s="68">
        <v>0.89119243621826172</v>
      </c>
      <c r="F32" s="68">
        <v>34.247871398925781</v>
      </c>
      <c r="G32" s="68">
        <v>15.397074949589143</v>
      </c>
      <c r="H32" s="68">
        <v>6.4054794520547942</v>
      </c>
      <c r="I32" s="68">
        <v>21.104850814436517</v>
      </c>
      <c r="J32" s="68">
        <v>-2.5671664583731419</v>
      </c>
      <c r="K32" s="68">
        <v>-3.5190438055367266</v>
      </c>
      <c r="L32" s="68">
        <v>-2.8510713154225438</v>
      </c>
      <c r="M32" s="68">
        <v>58.858326413921255</v>
      </c>
    </row>
    <row r="33" spans="1:13" ht="13.5" customHeight="1">
      <c r="A33" s="67" t="s">
        <v>1272</v>
      </c>
      <c r="B33" s="67" t="s">
        <v>85</v>
      </c>
      <c r="C33" s="68">
        <v>0.89808917045593262</v>
      </c>
      <c r="D33" s="68">
        <v>32.484668731689453</v>
      </c>
      <c r="E33" s="68" t="s">
        <v>41</v>
      </c>
      <c r="F33" s="68" t="s">
        <v>41</v>
      </c>
      <c r="G33" s="68">
        <v>16.317642886048304</v>
      </c>
      <c r="H33" s="68">
        <v>3.7205479452054795</v>
      </c>
      <c r="I33" s="68">
        <v>41.633122575744267</v>
      </c>
      <c r="J33" s="68" t="s">
        <v>54</v>
      </c>
      <c r="K33" s="68">
        <v>4.6625350786458881</v>
      </c>
      <c r="L33" s="68">
        <v>0.16160413615364469</v>
      </c>
      <c r="M33" s="68">
        <v>0</v>
      </c>
    </row>
    <row r="34" spans="1:13" ht="13.5" customHeight="1">
      <c r="A34" s="67" t="s">
        <v>22</v>
      </c>
      <c r="B34" s="67" t="s">
        <v>22</v>
      </c>
      <c r="C34" s="68">
        <v>-0.61872339248657227</v>
      </c>
      <c r="D34" s="68">
        <v>-8.2713794708251953</v>
      </c>
      <c r="E34" s="68">
        <v>0.46555185317993164</v>
      </c>
      <c r="F34" s="68">
        <v>19.265680313110352</v>
      </c>
      <c r="G34" s="68">
        <v>10.100000000000001</v>
      </c>
      <c r="H34" s="68">
        <v>8.213698630136987</v>
      </c>
      <c r="I34" s="68">
        <v>7.3377631600919759</v>
      </c>
      <c r="J34" s="68">
        <v>-4.1530262577498593</v>
      </c>
      <c r="K34" s="68">
        <v>-2.3650537915493577</v>
      </c>
      <c r="L34" s="68">
        <v>-3.8429477603525877</v>
      </c>
      <c r="M34" s="68">
        <v>65.818078945594849</v>
      </c>
    </row>
    <row r="35" spans="1:13" ht="13.5" customHeight="1">
      <c r="A35" s="67" t="s">
        <v>23</v>
      </c>
      <c r="B35" s="67" t="s">
        <v>23</v>
      </c>
      <c r="C35" s="68">
        <v>1.0792970657348633</v>
      </c>
      <c r="D35" s="68">
        <v>54.501453399658203</v>
      </c>
      <c r="E35" s="68">
        <v>0.70491695404052734</v>
      </c>
      <c r="F35" s="68">
        <v>30.391542434692383</v>
      </c>
      <c r="G35" s="68">
        <v>13.509085919089735</v>
      </c>
      <c r="H35" s="68">
        <v>8.8219178082191778</v>
      </c>
      <c r="I35" s="68">
        <v>9.0427858277385766</v>
      </c>
      <c r="J35" s="68">
        <v>-4.2813234431650908</v>
      </c>
      <c r="K35" s="68">
        <v>-3.4683851823293459</v>
      </c>
      <c r="L35" s="68">
        <v>-3.4033295780392883</v>
      </c>
      <c r="M35" s="68">
        <v>71.704983372154842</v>
      </c>
    </row>
    <row r="36" spans="1:13" ht="13.5" customHeight="1">
      <c r="A36" s="67" t="s">
        <v>24</v>
      </c>
      <c r="B36" s="67" t="s">
        <v>24</v>
      </c>
      <c r="C36" s="68">
        <v>0.26522159576416016</v>
      </c>
      <c r="D36" s="68">
        <v>24.304218292236328</v>
      </c>
      <c r="E36" s="68">
        <v>1.1035208702087402</v>
      </c>
      <c r="F36" s="68">
        <v>44.952701568603516</v>
      </c>
      <c r="G36" s="68">
        <v>22.446309951880806</v>
      </c>
      <c r="H36" s="68">
        <v>7.6876712328767125</v>
      </c>
      <c r="I36" s="68">
        <v>15.598999487891771</v>
      </c>
      <c r="J36" s="68">
        <v>-3.0215378851174091</v>
      </c>
      <c r="K36" s="68">
        <v>-5.192773824746812</v>
      </c>
      <c r="L36" s="68">
        <v>-5.9724688926020013</v>
      </c>
      <c r="M36" s="68">
        <v>54.04011213142077</v>
      </c>
    </row>
    <row r="37" spans="1:13" ht="13.5" customHeight="1">
      <c r="A37" s="67" t="s">
        <v>25</v>
      </c>
      <c r="B37" s="67" t="s">
        <v>25</v>
      </c>
      <c r="C37" s="68">
        <v>-0.4668736457824707</v>
      </c>
      <c r="D37" s="68">
        <v>-15.953807830810547</v>
      </c>
      <c r="E37" s="68">
        <v>0.45172214508056641</v>
      </c>
      <c r="F37" s="68">
        <v>18.958892822265625</v>
      </c>
      <c r="G37" s="68">
        <v>6.6629356664739863</v>
      </c>
      <c r="H37" s="68">
        <v>4.8904109589041092</v>
      </c>
      <c r="I37" s="68">
        <v>7.6364749322155729</v>
      </c>
      <c r="J37" s="68">
        <v>-3.1577663097550772</v>
      </c>
      <c r="K37" s="68">
        <v>-2.3977852955391149E-2</v>
      </c>
      <c r="L37" s="68">
        <v>-0.86852320634704117</v>
      </c>
      <c r="M37" s="68">
        <v>33.608344691348456</v>
      </c>
    </row>
    <row r="38" spans="1:13" ht="13.5" customHeight="1">
      <c r="A38" s="67" t="s">
        <v>26</v>
      </c>
      <c r="B38" s="67" t="s">
        <v>26</v>
      </c>
      <c r="C38" s="68">
        <v>0.27911186218261719</v>
      </c>
      <c r="D38" s="68">
        <v>12.634720802307129</v>
      </c>
      <c r="E38" s="68">
        <v>2.1186065673828125</v>
      </c>
      <c r="F38" s="68">
        <v>79.406600952148438</v>
      </c>
      <c r="G38" s="68">
        <v>4.4250138519836835</v>
      </c>
      <c r="H38" s="68">
        <v>10.205479452054794</v>
      </c>
      <c r="I38" s="68">
        <v>4.1528015615312954</v>
      </c>
      <c r="J38" s="68">
        <v>-1.7903389259989626</v>
      </c>
      <c r="K38" s="68">
        <v>0.50565597347483915</v>
      </c>
      <c r="L38" s="68">
        <v>-0.79165588455157099</v>
      </c>
      <c r="M38" s="68">
        <v>8.1686974434927997</v>
      </c>
    </row>
    <row r="39" spans="1:13" ht="13.5" customHeight="1">
      <c r="A39" s="67" t="s">
        <v>27</v>
      </c>
      <c r="B39" s="67" t="s">
        <v>27</v>
      </c>
      <c r="C39" s="68">
        <v>0.34846019744873047</v>
      </c>
      <c r="D39" s="68">
        <v>14.099016189575195</v>
      </c>
      <c r="E39" s="68">
        <v>1.4250326156616211</v>
      </c>
      <c r="F39" s="68">
        <v>53.514926910400391</v>
      </c>
      <c r="G39" s="68">
        <v>18.04174689667212</v>
      </c>
      <c r="H39" s="68">
        <v>14.693150684931506</v>
      </c>
      <c r="I39" s="68">
        <v>7.1101377021539838</v>
      </c>
      <c r="J39" s="68">
        <v>-2.545059731328986</v>
      </c>
      <c r="K39" s="68">
        <v>-4.1773571996726373</v>
      </c>
      <c r="L39" s="68">
        <v>-6.1175390144888384</v>
      </c>
      <c r="M39" s="68">
        <v>37.268487142219705</v>
      </c>
    </row>
    <row r="40" spans="1:13" ht="13.5" customHeight="1">
      <c r="A40" s="169" t="s">
        <v>28</v>
      </c>
      <c r="B40" s="169" t="s">
        <v>28</v>
      </c>
      <c r="C40" s="170">
        <v>1.2307391166687012</v>
      </c>
      <c r="D40" s="170">
        <v>30.33991813659668</v>
      </c>
      <c r="E40" s="170">
        <v>4.4463605880737305</v>
      </c>
      <c r="F40" s="170">
        <v>152.29428100585938</v>
      </c>
      <c r="G40" s="170">
        <v>44.993298757846787</v>
      </c>
      <c r="H40" s="170">
        <v>5.2465753424657535</v>
      </c>
      <c r="I40" s="170">
        <v>25.525171759078827</v>
      </c>
      <c r="J40" s="170">
        <v>-3.6936000111468608</v>
      </c>
      <c r="K40" s="170">
        <v>-5.0322077947836936</v>
      </c>
      <c r="L40" s="170">
        <v>-7.7268626555609741</v>
      </c>
      <c r="M40" s="170">
        <v>24.974218979370001</v>
      </c>
    </row>
    <row r="41" spans="1:13" ht="3.75" customHeight="1">
      <c r="A41" s="67"/>
      <c r="B41" s="67"/>
      <c r="C41" s="68"/>
      <c r="D41" s="68"/>
      <c r="E41" s="68"/>
      <c r="F41" s="68"/>
      <c r="G41" s="68"/>
      <c r="H41" s="68"/>
      <c r="I41" s="69"/>
      <c r="J41" s="69"/>
      <c r="K41" s="68"/>
      <c r="L41" s="68"/>
      <c r="M41" s="68"/>
    </row>
    <row r="42" spans="1:13" ht="10.5" customHeight="1"/>
    <row r="48" spans="1:13" ht="19.5" customHeight="1"/>
    <row r="49" ht="6.75" customHeight="1"/>
  </sheetData>
  <mergeCells count="2">
    <mergeCell ref="A1:M1"/>
    <mergeCell ref="A2:M2"/>
  </mergeCells>
  <conditionalFormatting sqref="A7:M40">
    <cfRule type="expression" dxfId="5" priority="1">
      <formula>MOD(ROW(),2)=0</formula>
    </cfRule>
  </conditionalFormatting>
  <pageMargins left="0.7" right="0.7" top="0.75" bottom="0.75" header="0.3" footer="0.3"/>
  <pageSetup scale="66"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EB59-B229-4F42-8684-5EA54BE1B5FC}">
  <sheetPr>
    <tabColor theme="4"/>
    <pageSetUpPr fitToPage="1"/>
  </sheetPr>
  <dimension ref="A2:P56"/>
  <sheetViews>
    <sheetView zoomScaleNormal="100" workbookViewId="0">
      <pane xSplit="2" ySplit="4" topLeftCell="E19" activePane="bottomRight" state="frozen"/>
      <selection activeCell="A2" sqref="A2:M59"/>
      <selection pane="topRight" activeCell="A2" sqref="A2:M59"/>
      <selection pane="bottomLeft" activeCell="A2" sqref="A2:M59"/>
      <selection pane="bottomRight" activeCell="H23" sqref="H23"/>
    </sheetView>
  </sheetViews>
  <sheetFormatPr defaultColWidth="8.7265625" defaultRowHeight="12.5" outlineLevelCol="1"/>
  <cols>
    <col min="1" max="1" width="18.1796875" style="64" customWidth="1"/>
    <col min="2" max="2" width="25.453125" style="64" hidden="1" customWidth="1" outlineLevel="1"/>
    <col min="3" max="3" width="13" style="64" customWidth="1" collapsed="1"/>
    <col min="4" max="4" width="14.26953125" style="64" customWidth="1"/>
    <col min="5" max="5" width="13" style="64" customWidth="1"/>
    <col min="6" max="6" width="14.453125" style="64" customWidth="1"/>
    <col min="7" max="7" width="13" style="73" customWidth="1"/>
    <col min="8" max="8" width="13.7265625" style="73" customWidth="1"/>
    <col min="9" max="9" width="14.453125" style="73" customWidth="1"/>
    <col min="10" max="10" width="16.54296875" style="73" customWidth="1"/>
    <col min="11" max="12" width="13" style="73" customWidth="1"/>
    <col min="13" max="13" width="17.54296875" style="64" customWidth="1"/>
    <col min="14" max="14" width="3.81640625" style="64" customWidth="1"/>
    <col min="15" max="15" width="8.7265625" style="64" customWidth="1"/>
    <col min="16" max="16" width="0" style="64" hidden="1" customWidth="1"/>
    <col min="17" max="16384" width="8.7265625" style="64"/>
  </cols>
  <sheetData>
    <row r="2" spans="1:16" s="75" customFormat="1" ht="17.25" customHeight="1">
      <c r="A2" s="178" t="s">
        <v>172</v>
      </c>
      <c r="B2" s="74"/>
      <c r="C2" s="74"/>
      <c r="D2" s="74"/>
      <c r="E2" s="74"/>
      <c r="F2" s="74"/>
      <c r="G2" s="74"/>
      <c r="H2" s="74"/>
      <c r="I2" s="74"/>
      <c r="J2" s="74"/>
      <c r="K2" s="74"/>
      <c r="L2" s="74"/>
      <c r="M2" s="74"/>
    </row>
    <row r="3" spans="1:16" ht="13">
      <c r="A3" s="179" t="s">
        <v>300</v>
      </c>
      <c r="B3" s="76"/>
      <c r="C3" s="76"/>
      <c r="D3" s="76"/>
      <c r="E3" s="76"/>
      <c r="F3" s="76"/>
      <c r="G3" s="76"/>
      <c r="H3" s="76"/>
      <c r="I3" s="76"/>
      <c r="J3" s="76"/>
      <c r="K3" s="76"/>
      <c r="L3" s="76"/>
      <c r="M3" s="76"/>
    </row>
    <row r="4" spans="1:16" ht="78" customHeight="1">
      <c r="A4" s="77"/>
      <c r="B4" s="77"/>
      <c r="C4" s="66" t="s">
        <v>520</v>
      </c>
      <c r="D4" s="66" t="s">
        <v>521</v>
      </c>
      <c r="E4" s="66" t="s">
        <v>522</v>
      </c>
      <c r="F4" s="66" t="s">
        <v>523</v>
      </c>
      <c r="G4" s="66" t="s">
        <v>524</v>
      </c>
      <c r="H4" s="66" t="s">
        <v>525</v>
      </c>
      <c r="I4" s="66" t="s">
        <v>526</v>
      </c>
      <c r="J4" s="66" t="s">
        <v>527</v>
      </c>
      <c r="K4" s="66" t="s">
        <v>451</v>
      </c>
      <c r="L4" s="66" t="s">
        <v>528</v>
      </c>
      <c r="M4" s="66" t="s">
        <v>529</v>
      </c>
    </row>
    <row r="5" spans="1:16" ht="13">
      <c r="A5" s="168" t="s">
        <v>81</v>
      </c>
      <c r="B5" s="152"/>
      <c r="C5" s="71">
        <v>1.761555842934706</v>
      </c>
      <c r="D5" s="71">
        <v>74.555822605152258</v>
      </c>
      <c r="E5" s="71">
        <v>0.51197775524912892</v>
      </c>
      <c r="F5" s="71">
        <v>20.131904714576883</v>
      </c>
      <c r="G5" s="71">
        <v>13.550998961608743</v>
      </c>
      <c r="H5" s="71">
        <v>7.3200070114026641</v>
      </c>
      <c r="I5" s="71">
        <v>9.5390141767194851</v>
      </c>
      <c r="J5" s="71">
        <v>-4.800657745794914</v>
      </c>
      <c r="K5" s="71">
        <v>-3.2764265816450693</v>
      </c>
      <c r="L5" s="71">
        <v>-5.7460454359360398</v>
      </c>
      <c r="M5" s="71">
        <v>15.935494667691557</v>
      </c>
      <c r="N5" s="72"/>
      <c r="O5" s="72"/>
    </row>
    <row r="6" spans="1:16" ht="13">
      <c r="A6" s="70" t="s">
        <v>119</v>
      </c>
      <c r="B6" s="152"/>
      <c r="C6" s="71">
        <v>1.9729929360754188</v>
      </c>
      <c r="D6" s="71">
        <v>82.296471959648443</v>
      </c>
      <c r="E6" s="71">
        <v>0.52270237839564981</v>
      </c>
      <c r="F6" s="71">
        <v>20.487883129380588</v>
      </c>
      <c r="G6" s="71">
        <v>12.775673299462492</v>
      </c>
      <c r="H6" s="71">
        <v>7.4073513866068668</v>
      </c>
      <c r="I6" s="71">
        <v>9.09689322425025</v>
      </c>
      <c r="J6" s="71">
        <v>-4.7597014716416561</v>
      </c>
      <c r="K6" s="71">
        <v>-3.5616768176776961</v>
      </c>
      <c r="L6" s="71">
        <v>-6.2140640918036869</v>
      </c>
      <c r="M6" s="71">
        <v>11.675924637724755</v>
      </c>
      <c r="N6" s="72"/>
      <c r="O6" s="72"/>
    </row>
    <row r="7" spans="1:16" ht="15" customHeight="1">
      <c r="A7" s="67" t="s">
        <v>38</v>
      </c>
      <c r="B7" s="67" t="s">
        <v>38</v>
      </c>
      <c r="C7" s="68">
        <v>2.9159502983093262</v>
      </c>
      <c r="D7" s="68">
        <v>117.63011932373047</v>
      </c>
      <c r="E7" s="68">
        <v>0.60051441192626953</v>
      </c>
      <c r="F7" s="68">
        <v>27.044261932373047</v>
      </c>
      <c r="G7" s="68" t="s">
        <v>54</v>
      </c>
      <c r="H7" s="68" t="s">
        <v>41</v>
      </c>
      <c r="I7" s="68" t="s">
        <v>41</v>
      </c>
      <c r="J7" s="68">
        <v>-4.8002919529515387</v>
      </c>
      <c r="K7" s="68">
        <v>-7.1250045597659781</v>
      </c>
      <c r="L7" s="68">
        <v>-6.5860073588740118</v>
      </c>
      <c r="M7" s="68">
        <v>11.09380909411858</v>
      </c>
    </row>
    <row r="8" spans="1:16" ht="13.5" customHeight="1">
      <c r="A8" s="67" t="s">
        <v>117</v>
      </c>
      <c r="B8" s="67" t="s">
        <v>117</v>
      </c>
      <c r="C8" s="68">
        <v>5.3212761878967285E-2</v>
      </c>
      <c r="D8" s="68">
        <v>2.2344834804534912</v>
      </c>
      <c r="E8" s="68">
        <v>8.6779117584228516E-2</v>
      </c>
      <c r="F8" s="68">
        <v>3.6340298652648926</v>
      </c>
      <c r="G8" s="68" t="s">
        <v>54</v>
      </c>
      <c r="H8" s="68">
        <v>4.6657534246575345</v>
      </c>
      <c r="I8" s="68">
        <v>29.264024857225461</v>
      </c>
      <c r="J8" s="68">
        <v>-8.0380730329375254</v>
      </c>
      <c r="K8" s="68">
        <v>-1.6067412249996345</v>
      </c>
      <c r="L8" s="68">
        <v>2.2448170369161593</v>
      </c>
      <c r="M8" s="68" t="s">
        <v>41</v>
      </c>
    </row>
    <row r="9" spans="1:16" ht="13.5" customHeight="1">
      <c r="A9" s="67" t="s">
        <v>61</v>
      </c>
      <c r="B9" s="67" t="s">
        <v>61</v>
      </c>
      <c r="C9" s="68">
        <v>0.72260379791259766</v>
      </c>
      <c r="D9" s="68">
        <v>39.135646820068359</v>
      </c>
      <c r="E9" s="68">
        <v>0.28295779228210449</v>
      </c>
      <c r="F9" s="68">
        <v>11.649833679199219</v>
      </c>
      <c r="G9" s="68">
        <v>12.204863903223803</v>
      </c>
      <c r="H9" s="68">
        <v>10.726027397260275</v>
      </c>
      <c r="I9" s="68">
        <v>9.5832033803761796</v>
      </c>
      <c r="J9" s="68" t="s">
        <v>54</v>
      </c>
      <c r="K9" s="68">
        <v>-4.9636240370366309</v>
      </c>
      <c r="L9" s="68" t="s">
        <v>41</v>
      </c>
      <c r="M9" s="68">
        <v>42.108670849597935</v>
      </c>
    </row>
    <row r="10" spans="1:16" ht="13.5" customHeight="1">
      <c r="A10" s="67" t="s">
        <v>118</v>
      </c>
      <c r="B10" s="67" t="s">
        <v>118</v>
      </c>
      <c r="C10" s="68">
        <v>4.4954423904418945</v>
      </c>
      <c r="D10" s="68">
        <v>120.36959075927734</v>
      </c>
      <c r="E10" s="68">
        <v>0.46782088279724121</v>
      </c>
      <c r="F10" s="68">
        <v>17.927803039550781</v>
      </c>
      <c r="G10" s="68" t="s">
        <v>54</v>
      </c>
      <c r="H10" s="68">
        <v>5.9534246575342467</v>
      </c>
      <c r="I10" s="68">
        <v>8.0701458472713927</v>
      </c>
      <c r="J10" s="68">
        <v>-3.9216859274854166</v>
      </c>
      <c r="K10" s="68">
        <v>-0.34686501374031009</v>
      </c>
      <c r="L10" s="68">
        <v>-1.0267382737740374</v>
      </c>
      <c r="M10" s="68">
        <v>64.273295318572863</v>
      </c>
    </row>
    <row r="11" spans="1:16" ht="13.5" customHeight="1">
      <c r="A11" s="67" t="s">
        <v>531</v>
      </c>
      <c r="B11" s="67" t="s">
        <v>51</v>
      </c>
      <c r="C11" s="68">
        <v>3.8148841857910156</v>
      </c>
      <c r="D11" s="68">
        <v>153.02778625488281</v>
      </c>
      <c r="E11" s="68" t="s">
        <v>41</v>
      </c>
      <c r="F11" s="68" t="s">
        <v>41</v>
      </c>
      <c r="G11" s="68">
        <v>22.057097406681148</v>
      </c>
      <c r="H11" s="68">
        <v>5.5178082191780824</v>
      </c>
      <c r="I11" s="68">
        <v>17.93164099847651</v>
      </c>
      <c r="J11" s="68">
        <v>2.1361316376556208E-2</v>
      </c>
      <c r="K11" s="68">
        <v>-6.4477121026107556</v>
      </c>
      <c r="L11" s="68">
        <v>-6.8600511000614928</v>
      </c>
      <c r="M11" s="68" t="s">
        <v>41</v>
      </c>
    </row>
    <row r="12" spans="1:16" ht="13.5" customHeight="1">
      <c r="A12" s="67" t="s">
        <v>312</v>
      </c>
      <c r="B12" s="67" t="s">
        <v>312</v>
      </c>
      <c r="C12" s="68">
        <v>-4.6019554138183594E-2</v>
      </c>
      <c r="D12" s="68">
        <v>12.968376159667969</v>
      </c>
      <c r="E12" s="68">
        <v>0.58041048049926758</v>
      </c>
      <c r="F12" s="68">
        <v>22.131309509277344</v>
      </c>
      <c r="G12" s="68" t="s">
        <v>54</v>
      </c>
      <c r="H12" s="68">
        <v>8.3972602739726021</v>
      </c>
      <c r="I12" s="68">
        <v>2.8066291652462358</v>
      </c>
      <c r="J12" s="68">
        <v>-3.7517267967264325</v>
      </c>
      <c r="K12" s="68">
        <v>-0.88853224342122705</v>
      </c>
      <c r="L12" s="68">
        <v>-1.7138108430329291</v>
      </c>
      <c r="M12" s="68">
        <v>55.820302014887218</v>
      </c>
    </row>
    <row r="13" spans="1:16" ht="13.5" customHeight="1">
      <c r="A13" s="67" t="s">
        <v>62</v>
      </c>
      <c r="B13" s="67" t="s">
        <v>62</v>
      </c>
      <c r="C13" s="68">
        <v>-0.48316383361816406</v>
      </c>
      <c r="D13" s="68">
        <v>-6.643064022064209</v>
      </c>
      <c r="E13" s="68">
        <v>0.84250736236572266</v>
      </c>
      <c r="F13" s="68">
        <v>32.906745910644531</v>
      </c>
      <c r="G13" s="68">
        <v>9.8776005613462168</v>
      </c>
      <c r="H13" s="68">
        <v>8.6383561643835609</v>
      </c>
      <c r="I13" s="68">
        <v>3.7667730074834664</v>
      </c>
      <c r="J13" s="68">
        <v>-3.9617889906904757</v>
      </c>
      <c r="K13" s="68">
        <v>-1.601761795392159</v>
      </c>
      <c r="L13" s="68">
        <v>-2.3804550870459424</v>
      </c>
      <c r="M13" s="68">
        <v>40.880156907438106</v>
      </c>
    </row>
    <row r="14" spans="1:16" ht="13.5" customHeight="1">
      <c r="A14" s="67" t="s">
        <v>45</v>
      </c>
      <c r="B14" s="67" t="s">
        <v>45</v>
      </c>
      <c r="C14" s="68">
        <v>2.3048572540283203</v>
      </c>
      <c r="D14" s="68">
        <v>99.933990478515625</v>
      </c>
      <c r="E14" s="68">
        <v>0.61941194534301758</v>
      </c>
      <c r="F14" s="68">
        <v>24.017980575561523</v>
      </c>
      <c r="G14" s="68" t="s">
        <v>54</v>
      </c>
      <c r="H14" s="68">
        <v>6.8027397260273972</v>
      </c>
      <c r="I14" s="68">
        <v>9.7510462338578829</v>
      </c>
      <c r="J14" s="68">
        <v>-5.8485633145750064</v>
      </c>
      <c r="K14" s="68">
        <v>-2.918445382202854</v>
      </c>
      <c r="L14" s="68">
        <v>-6.6906660117158205</v>
      </c>
      <c r="M14" s="68">
        <v>3.8482293410017863</v>
      </c>
      <c r="P14" s="153" t="s">
        <v>454</v>
      </c>
    </row>
    <row r="15" spans="1:16" ht="13.5" customHeight="1">
      <c r="A15" s="67" t="s">
        <v>63</v>
      </c>
      <c r="B15" s="67" t="s">
        <v>63</v>
      </c>
      <c r="C15" s="68">
        <v>9.958958625793457E-2</v>
      </c>
      <c r="D15" s="68">
        <v>-6.7168622016906738</v>
      </c>
      <c r="E15" s="68">
        <v>1.0311827659606934</v>
      </c>
      <c r="F15" s="68">
        <v>41.818698883056641</v>
      </c>
      <c r="G15" s="68">
        <v>10.000010695062258</v>
      </c>
      <c r="H15" s="68">
        <v>9.3369863013698637</v>
      </c>
      <c r="I15" s="68">
        <v>7.0025301426186068</v>
      </c>
      <c r="J15" s="68">
        <v>-1.7433458226128198</v>
      </c>
      <c r="K15" s="68">
        <v>-2.3807137422232723</v>
      </c>
      <c r="L15" s="68">
        <v>-4.7221840391842429</v>
      </c>
      <c r="M15" s="68">
        <v>36.08586903310529</v>
      </c>
    </row>
    <row r="16" spans="1:16" ht="13.5" customHeight="1">
      <c r="A16" s="67" t="s">
        <v>64</v>
      </c>
      <c r="B16" s="67" t="s">
        <v>64</v>
      </c>
      <c r="C16" s="68">
        <v>-0.42111396789550781</v>
      </c>
      <c r="D16" s="68">
        <v>-32.291187286376953</v>
      </c>
      <c r="E16" s="68">
        <v>0.7896270751953125</v>
      </c>
      <c r="F16" s="68">
        <v>30.402448654174805</v>
      </c>
      <c r="G16" s="68">
        <v>10.437674499391758</v>
      </c>
      <c r="H16" s="68">
        <v>5.4164383561643836</v>
      </c>
      <c r="I16" s="68">
        <v>16.38348471433806</v>
      </c>
      <c r="J16" s="68">
        <v>-4.1523533239193204</v>
      </c>
      <c r="K16" s="68">
        <v>-2.3196484477462764</v>
      </c>
      <c r="L16" s="68">
        <v>-2.4726753324688278</v>
      </c>
      <c r="M16" s="68">
        <v>34.345827778010324</v>
      </c>
    </row>
    <row r="17" spans="1:16" ht="13.5" customHeight="1">
      <c r="A17" s="67" t="s">
        <v>65</v>
      </c>
      <c r="B17" s="67" t="s">
        <v>65</v>
      </c>
      <c r="C17" s="68">
        <v>7.3213875293731689E-2</v>
      </c>
      <c r="D17" s="68">
        <v>3.6438560485839844</v>
      </c>
      <c r="E17" s="68">
        <v>0.34832954406738281</v>
      </c>
      <c r="F17" s="68">
        <v>14.364749908447266</v>
      </c>
      <c r="G17" s="68">
        <v>7.8022529851933768</v>
      </c>
      <c r="H17" s="68">
        <v>10.586301369863014</v>
      </c>
      <c r="I17" s="68">
        <v>6.7501383238243386</v>
      </c>
      <c r="J17" s="68">
        <v>-4.7369845443493874</v>
      </c>
      <c r="K17" s="68">
        <v>-2.9205924936572134</v>
      </c>
      <c r="L17" s="68">
        <v>-3.523599555608075</v>
      </c>
      <c r="M17" s="68">
        <v>54.435071075490079</v>
      </c>
    </row>
    <row r="18" spans="1:16" ht="13.5" customHeight="1">
      <c r="A18" s="67" t="s">
        <v>66</v>
      </c>
      <c r="B18" s="67" t="s">
        <v>66</v>
      </c>
      <c r="C18" s="68">
        <v>0.69877862930297852</v>
      </c>
      <c r="D18" s="68">
        <v>29.635707855224609</v>
      </c>
      <c r="E18" s="68">
        <v>0.63399362564086914</v>
      </c>
      <c r="F18" s="68">
        <v>26.08538818359375</v>
      </c>
      <c r="G18" s="68">
        <v>7.0088211056665086</v>
      </c>
      <c r="H18" s="68">
        <v>13.515068493150684</v>
      </c>
      <c r="I18" s="68">
        <v>4.5273613434219424</v>
      </c>
      <c r="J18" s="68">
        <v>-1.4529519921218605</v>
      </c>
      <c r="K18" s="68">
        <v>-4.2925854185446921</v>
      </c>
      <c r="L18" s="68">
        <v>-0.4757258598217558</v>
      </c>
      <c r="M18" s="68">
        <v>72.281286701810615</v>
      </c>
    </row>
    <row r="19" spans="1:16" ht="13.5" customHeight="1">
      <c r="A19" s="67" t="s">
        <v>144</v>
      </c>
      <c r="B19" s="67" t="s">
        <v>144</v>
      </c>
      <c r="C19" s="68">
        <v>0.93825769424438477</v>
      </c>
      <c r="D19" s="68">
        <v>39.943824768066406</v>
      </c>
      <c r="E19" s="68">
        <v>0.15189468860626221</v>
      </c>
      <c r="F19" s="68">
        <v>6.6831703186035156</v>
      </c>
      <c r="G19" s="68">
        <v>36.912352247484463</v>
      </c>
      <c r="H19" s="68">
        <v>3.3397260273972602</v>
      </c>
      <c r="I19" s="68">
        <v>26.900066799985819</v>
      </c>
      <c r="J19" s="68">
        <v>-2.1159096287834531</v>
      </c>
      <c r="K19" s="68">
        <v>-10.684182721489647</v>
      </c>
      <c r="L19" s="68">
        <v>-5.9278417324114274</v>
      </c>
      <c r="M19" s="68">
        <v>23.659697977424244</v>
      </c>
    </row>
    <row r="20" spans="1:16" ht="13.5" customHeight="1">
      <c r="A20" s="67" t="s">
        <v>68</v>
      </c>
      <c r="B20" s="67" t="s">
        <v>68</v>
      </c>
      <c r="C20" s="68">
        <v>-0.59050083160400391</v>
      </c>
      <c r="D20" s="68">
        <v>4.8837742805480957</v>
      </c>
      <c r="E20" s="68">
        <v>0.88496494293212891</v>
      </c>
      <c r="F20" s="68">
        <v>32.529712677001953</v>
      </c>
      <c r="G20" s="68">
        <v>17.846305552443162</v>
      </c>
      <c r="H20" s="68">
        <v>5.4547945205479449</v>
      </c>
      <c r="I20" s="68">
        <v>14.747880161219051</v>
      </c>
      <c r="J20" s="68">
        <v>-4.4765022693176437</v>
      </c>
      <c r="K20" s="68">
        <v>-2.2655008486245083</v>
      </c>
      <c r="L20" s="68">
        <v>-3.985038699891021</v>
      </c>
      <c r="M20" s="68">
        <v>36.959900554799958</v>
      </c>
    </row>
    <row r="21" spans="1:16" ht="13.5" customHeight="1">
      <c r="A21" s="67" t="s">
        <v>46</v>
      </c>
      <c r="B21" s="67" t="s">
        <v>46</v>
      </c>
      <c r="C21" s="68">
        <v>0.71465587615966797</v>
      </c>
      <c r="D21" s="68">
        <v>30.310415267944336</v>
      </c>
      <c r="E21" s="68">
        <v>0.20870721340179443</v>
      </c>
      <c r="F21" s="68">
        <v>8.3291540145874023</v>
      </c>
      <c r="G21" s="68">
        <v>15.362613116241814</v>
      </c>
      <c r="H21" s="68">
        <v>10.005479452054795</v>
      </c>
      <c r="I21" s="68">
        <v>8.9558840437357023</v>
      </c>
      <c r="J21" s="68">
        <v>-4.4519561766064166</v>
      </c>
      <c r="K21" s="68">
        <v>-6.9929936451942813</v>
      </c>
      <c r="L21" s="68">
        <v>-9.5393419248236935</v>
      </c>
      <c r="M21" s="68">
        <v>4.4550923102887996</v>
      </c>
    </row>
    <row r="22" spans="1:16" ht="13.5" customHeight="1">
      <c r="A22" s="67" t="s">
        <v>69</v>
      </c>
      <c r="B22" s="67" t="s">
        <v>69</v>
      </c>
      <c r="C22" s="68">
        <v>0.23271971940994263</v>
      </c>
      <c r="D22" s="68">
        <v>10.155717849731445</v>
      </c>
      <c r="E22" s="68">
        <v>0.18367683887481689</v>
      </c>
      <c r="F22" s="68">
        <v>7.3336596488952637</v>
      </c>
      <c r="G22" s="68">
        <v>8.140372239923515</v>
      </c>
      <c r="H22" s="68">
        <v>8.6219178082191785</v>
      </c>
      <c r="I22" s="68">
        <v>4.2474346802380305</v>
      </c>
      <c r="J22" s="68">
        <v>-3.2871106732902522</v>
      </c>
      <c r="K22" s="68">
        <v>-2.1908894948728306</v>
      </c>
      <c r="L22" s="68">
        <v>-3.9341281071279375</v>
      </c>
      <c r="M22" s="68">
        <v>53.188989059133959</v>
      </c>
    </row>
    <row r="23" spans="1:16" ht="13.5" customHeight="1">
      <c r="A23" s="67" t="s">
        <v>97</v>
      </c>
      <c r="B23" s="67" t="s">
        <v>97</v>
      </c>
      <c r="C23" s="68">
        <v>1.5000009536743164</v>
      </c>
      <c r="D23" s="68">
        <v>92.429496765136719</v>
      </c>
      <c r="E23" s="68" t="s">
        <v>41</v>
      </c>
      <c r="F23" s="68" t="s">
        <v>41</v>
      </c>
      <c r="G23" s="68" t="s">
        <v>54</v>
      </c>
      <c r="H23" s="68" t="s">
        <v>41</v>
      </c>
      <c r="I23" s="68" t="s">
        <v>41</v>
      </c>
      <c r="J23" s="68">
        <v>-11.450634403462267</v>
      </c>
      <c r="K23" s="68">
        <v>-1.8566891377991439</v>
      </c>
      <c r="L23" s="68">
        <v>-7.8312606020834838</v>
      </c>
      <c r="M23" s="68" t="s">
        <v>41</v>
      </c>
    </row>
    <row r="24" spans="1:16" ht="13.5" customHeight="1">
      <c r="A24" s="67" t="s">
        <v>36</v>
      </c>
      <c r="B24" s="67" t="s">
        <v>36</v>
      </c>
      <c r="C24" s="68">
        <v>1.9026889801025391</v>
      </c>
      <c r="D24" s="68">
        <v>53.373748779296875</v>
      </c>
      <c r="E24" s="68">
        <v>0.21171116828918457</v>
      </c>
      <c r="F24" s="68">
        <v>9.0043230056762695</v>
      </c>
      <c r="G24" s="68" t="s">
        <v>54</v>
      </c>
      <c r="H24" s="68">
        <v>2.9972602739726026</v>
      </c>
      <c r="I24" s="68">
        <v>8.785652969593615</v>
      </c>
      <c r="J24" s="68">
        <v>-3.5460707807437841</v>
      </c>
      <c r="K24" s="68">
        <v>-0.1449464601489055</v>
      </c>
      <c r="L24" s="68">
        <v>-2.146789791143052</v>
      </c>
      <c r="M24" s="68">
        <v>30.781235269541455</v>
      </c>
    </row>
    <row r="25" spans="1:16" ht="13.5" customHeight="1">
      <c r="A25" s="67" t="s">
        <v>35</v>
      </c>
      <c r="B25" s="67" t="s">
        <v>35</v>
      </c>
      <c r="C25" s="68">
        <v>6.8033781051635742</v>
      </c>
      <c r="D25" s="68">
        <v>358.12710571289063</v>
      </c>
      <c r="E25" s="68">
        <v>0.42378973960876465</v>
      </c>
      <c r="F25" s="68">
        <v>16.898529052734375</v>
      </c>
      <c r="G25" s="68">
        <v>10.5</v>
      </c>
      <c r="H25" s="68">
        <v>1.9178082191780821</v>
      </c>
      <c r="I25" s="68">
        <v>6.1038200833137388</v>
      </c>
      <c r="J25" s="68">
        <v>-3.0304128770607925</v>
      </c>
      <c r="K25" s="68">
        <v>14.404162080507831</v>
      </c>
      <c r="L25" s="68">
        <v>-1.9902703072739862</v>
      </c>
      <c r="M25" s="68" t="s">
        <v>41</v>
      </c>
      <c r="P25" s="154" t="s">
        <v>455</v>
      </c>
    </row>
    <row r="26" spans="1:16" ht="13.5" customHeight="1">
      <c r="A26" s="67" t="s">
        <v>348</v>
      </c>
      <c r="B26" s="67" t="s">
        <v>348</v>
      </c>
      <c r="C26" s="68" t="s">
        <v>54</v>
      </c>
      <c r="D26" s="68" t="s">
        <v>54</v>
      </c>
      <c r="E26" s="68" t="s">
        <v>54</v>
      </c>
      <c r="F26" s="68" t="s">
        <v>54</v>
      </c>
      <c r="G26" s="68" t="s">
        <v>54</v>
      </c>
      <c r="H26" s="68">
        <v>5.6794520547945204</v>
      </c>
      <c r="I26" s="68">
        <v>26.487204618400881</v>
      </c>
      <c r="J26" s="68" t="s">
        <v>41</v>
      </c>
      <c r="K26" s="68">
        <v>-8.7362782008406974</v>
      </c>
      <c r="L26" s="68" t="s">
        <v>41</v>
      </c>
      <c r="M26" s="68" t="s">
        <v>41</v>
      </c>
      <c r="P26" s="154"/>
    </row>
    <row r="27" spans="1:16" ht="13.5" customHeight="1">
      <c r="A27" s="67" t="s">
        <v>70</v>
      </c>
      <c r="B27" s="67" t="s">
        <v>70</v>
      </c>
      <c r="C27" s="68">
        <v>1.7277355194091797</v>
      </c>
      <c r="D27" s="68">
        <v>70.12664794921875</v>
      </c>
      <c r="E27" s="68">
        <v>0.3232719898223877</v>
      </c>
      <c r="F27" s="68">
        <v>13.020702362060547</v>
      </c>
      <c r="G27" s="68">
        <v>11.670155534506538</v>
      </c>
      <c r="H27" s="68">
        <v>8.2520547945205482</v>
      </c>
      <c r="I27" s="68">
        <v>8.1717536567552926</v>
      </c>
      <c r="J27" s="68">
        <v>-2.878744222657514</v>
      </c>
      <c r="K27" s="68">
        <v>-2.7045071103089948</v>
      </c>
      <c r="L27" s="68">
        <v>-4.4634140802928348</v>
      </c>
      <c r="M27" s="68">
        <v>25.196161938752606</v>
      </c>
      <c r="O27" s="78"/>
    </row>
    <row r="28" spans="1:16" ht="13.5" customHeight="1">
      <c r="A28" s="67" t="s">
        <v>52</v>
      </c>
      <c r="B28" s="67" t="s">
        <v>52</v>
      </c>
      <c r="C28" s="68">
        <v>0.48626494407653809</v>
      </c>
      <c r="D28" s="68">
        <v>15.984933853149414</v>
      </c>
      <c r="E28" s="68">
        <v>0.41570281982421875</v>
      </c>
      <c r="F28" s="68">
        <v>17.500513076782227</v>
      </c>
      <c r="G28" s="68">
        <v>12.539378688038946</v>
      </c>
      <c r="H28" s="68">
        <v>8.0739726027397261</v>
      </c>
      <c r="I28" s="68">
        <v>7.5587200600607227</v>
      </c>
      <c r="J28" s="68">
        <v>6.9502546570194279E-2</v>
      </c>
      <c r="K28" s="68">
        <v>-3.039588221609586</v>
      </c>
      <c r="L28" s="68">
        <v>-3.4331982366670744</v>
      </c>
      <c r="M28" s="68">
        <v>30.042777897355638</v>
      </c>
    </row>
    <row r="29" spans="1:16" ht="13.5" customHeight="1">
      <c r="A29" s="67" t="s">
        <v>71</v>
      </c>
      <c r="B29" s="67" t="s">
        <v>71</v>
      </c>
      <c r="C29" s="68">
        <v>1.6825222969055176</v>
      </c>
      <c r="D29" s="68">
        <v>60.173141479492188</v>
      </c>
      <c r="E29" s="68">
        <v>0.29541993141174316</v>
      </c>
      <c r="F29" s="68">
        <v>12.058371543884277</v>
      </c>
      <c r="G29" s="68">
        <v>15.4</v>
      </c>
      <c r="H29" s="68">
        <v>6.9287671232876713</v>
      </c>
      <c r="I29" s="68">
        <v>10.878208293383079</v>
      </c>
      <c r="J29" s="68">
        <v>-1.7218570256375272</v>
      </c>
      <c r="K29" s="68">
        <v>-4.769584784718397</v>
      </c>
      <c r="L29" s="68">
        <v>-5.3432946561747015</v>
      </c>
      <c r="M29" s="68">
        <v>26.198727612635356</v>
      </c>
    </row>
    <row r="30" spans="1:16" ht="13.5" customHeight="1">
      <c r="A30" s="67" t="s">
        <v>33</v>
      </c>
      <c r="B30" s="67" t="s">
        <v>33</v>
      </c>
      <c r="C30" s="68">
        <v>0.48713439702987671</v>
      </c>
      <c r="D30" s="68">
        <v>25.074819564819336</v>
      </c>
      <c r="E30" s="68">
        <v>0.41248536109924316</v>
      </c>
      <c r="F30" s="68">
        <v>18.910440444946289</v>
      </c>
      <c r="G30" s="68">
        <v>8.6</v>
      </c>
      <c r="H30" s="68">
        <v>7.816438356164384</v>
      </c>
      <c r="I30" s="68">
        <v>10.382737250169495</v>
      </c>
      <c r="J30" s="68">
        <v>-1.4550746118120441</v>
      </c>
      <c r="K30" s="68">
        <v>-7.171376897321287</v>
      </c>
      <c r="L30" s="68">
        <v>-1.6773613271442327</v>
      </c>
      <c r="M30" s="68" t="s">
        <v>41</v>
      </c>
    </row>
    <row r="31" spans="1:16" ht="13.5" customHeight="1">
      <c r="A31" s="67" t="s">
        <v>72</v>
      </c>
      <c r="B31" s="67" t="s">
        <v>72</v>
      </c>
      <c r="C31" s="68">
        <v>0.23615658283233643</v>
      </c>
      <c r="D31" s="68">
        <v>11.026450157165527</v>
      </c>
      <c r="E31" s="68">
        <v>6.3863754272460938E-2</v>
      </c>
      <c r="F31" s="68">
        <v>2.7483901977539063</v>
      </c>
      <c r="G31" s="68">
        <v>35.883492230921213</v>
      </c>
      <c r="H31" s="68">
        <v>2.6821917808219178</v>
      </c>
      <c r="I31" s="68">
        <v>32.64608501568437</v>
      </c>
      <c r="J31" s="68">
        <v>-4.5348303154254452</v>
      </c>
      <c r="K31" s="68">
        <v>-6.5826182496702677</v>
      </c>
      <c r="L31" s="68">
        <v>-5.242696494041283</v>
      </c>
      <c r="M31" s="68">
        <v>33.987027027055277</v>
      </c>
    </row>
    <row r="32" spans="1:16" ht="13.5" customHeight="1">
      <c r="A32" s="67" t="s">
        <v>73</v>
      </c>
      <c r="B32" s="67" t="s">
        <v>73</v>
      </c>
      <c r="C32" s="68">
        <v>0.3005528450012207</v>
      </c>
      <c r="D32" s="68">
        <v>13.909380912780762</v>
      </c>
      <c r="E32" s="68">
        <v>0.46420001983642578</v>
      </c>
      <c r="F32" s="68">
        <v>19.271413803100586</v>
      </c>
      <c r="G32" s="68">
        <v>7.3832831551629674</v>
      </c>
      <c r="H32" s="68">
        <v>12.561643835616438</v>
      </c>
      <c r="I32" s="68">
        <v>2.7921044572026696</v>
      </c>
      <c r="J32" s="68">
        <v>-3.3698078175024433</v>
      </c>
      <c r="K32" s="68">
        <v>-1.015222342717204</v>
      </c>
      <c r="L32" s="68">
        <v>-4.2970372923029441</v>
      </c>
      <c r="M32" s="68">
        <v>51.89</v>
      </c>
    </row>
    <row r="33" spans="1:16" ht="13.5" customHeight="1">
      <c r="A33" s="67" t="s">
        <v>74</v>
      </c>
      <c r="B33" s="67" t="s">
        <v>74</v>
      </c>
      <c r="C33" s="68">
        <v>0.22655558586120605</v>
      </c>
      <c r="D33" s="68">
        <v>9.212620735168457</v>
      </c>
      <c r="E33" s="68">
        <v>0.15389823913574219</v>
      </c>
      <c r="F33" s="68">
        <v>6.1265745162963867</v>
      </c>
      <c r="G33" s="68">
        <v>13.185331397351401</v>
      </c>
      <c r="H33" s="68">
        <v>6.4109589041095889</v>
      </c>
      <c r="I33" s="68">
        <v>8.0604842454648988</v>
      </c>
      <c r="J33" s="68">
        <v>-4.039804457724828</v>
      </c>
      <c r="K33" s="68">
        <v>-0.3287239472576825</v>
      </c>
      <c r="L33" s="68">
        <v>-4.7816899789476466</v>
      </c>
      <c r="M33" s="68">
        <v>27.767488859841283</v>
      </c>
    </row>
    <row r="34" spans="1:16" ht="13.5" customHeight="1">
      <c r="A34" s="67" t="s">
        <v>75</v>
      </c>
      <c r="B34" s="67" t="s">
        <v>75</v>
      </c>
      <c r="C34" s="68">
        <v>-8.6789131164550781E-2</v>
      </c>
      <c r="D34" s="68">
        <v>-1.8460632562637329</v>
      </c>
      <c r="E34" s="68">
        <v>0.63545417785644531</v>
      </c>
      <c r="F34" s="68">
        <v>24.157726287841797</v>
      </c>
      <c r="G34" s="68">
        <v>9.0384604530007895</v>
      </c>
      <c r="H34" s="68">
        <v>4.6657534246575345</v>
      </c>
      <c r="I34" s="68">
        <v>12.317846075557963</v>
      </c>
      <c r="J34" s="68">
        <v>-4.294248506393874</v>
      </c>
      <c r="K34" s="68">
        <v>-2.3826043824400713</v>
      </c>
      <c r="L34" s="68">
        <v>-2.9639736736796913</v>
      </c>
      <c r="M34" s="68">
        <v>34.746041449998742</v>
      </c>
    </row>
    <row r="35" spans="1:16" ht="13.5" customHeight="1">
      <c r="A35" s="67" t="s">
        <v>32</v>
      </c>
      <c r="B35" s="67" t="s">
        <v>32</v>
      </c>
      <c r="C35" s="68">
        <v>0.98782378435134888</v>
      </c>
      <c r="D35" s="68">
        <v>50.163215637207031</v>
      </c>
      <c r="E35" s="68">
        <v>0.4978935718536377</v>
      </c>
      <c r="F35" s="68">
        <v>20.817855834960938</v>
      </c>
      <c r="G35" s="68">
        <v>8.6</v>
      </c>
      <c r="H35" s="68">
        <v>9.8739726027397268</v>
      </c>
      <c r="I35" s="68">
        <v>7.3015373743697483</v>
      </c>
      <c r="J35" s="68">
        <v>-3.2744727525427444</v>
      </c>
      <c r="K35" s="68">
        <v>9.093119266823928</v>
      </c>
      <c r="L35" s="68">
        <v>6.7616515377029582</v>
      </c>
      <c r="M35" s="68">
        <v>8.6</v>
      </c>
    </row>
    <row r="36" spans="1:16" ht="13.5" customHeight="1">
      <c r="A36" s="67" t="s">
        <v>76</v>
      </c>
      <c r="B36" s="67" t="s">
        <v>76</v>
      </c>
      <c r="C36" s="68">
        <v>-0.63833236694335938</v>
      </c>
      <c r="D36" s="68">
        <v>3.7627723217010498</v>
      </c>
      <c r="E36" s="68">
        <v>0.58107948303222656</v>
      </c>
      <c r="F36" s="68">
        <v>21.859020233154297</v>
      </c>
      <c r="G36" s="68">
        <v>11.005320565551767</v>
      </c>
      <c r="H36" s="68">
        <v>7.2493150684931509</v>
      </c>
      <c r="I36" s="68">
        <v>6.8698934929180684</v>
      </c>
      <c r="J36" s="68">
        <v>-3.9515047729028372</v>
      </c>
      <c r="K36" s="68">
        <v>-2.5829713348669379</v>
      </c>
      <c r="L36" s="68">
        <v>-6.2075509249741501</v>
      </c>
      <c r="M36" s="68">
        <v>57.215231492239056</v>
      </c>
    </row>
    <row r="37" spans="1:16" ht="13.5" customHeight="1">
      <c r="A37" s="67" t="s">
        <v>48</v>
      </c>
      <c r="B37" s="67" t="s">
        <v>48</v>
      </c>
      <c r="C37" s="68">
        <v>2.9476995468139648</v>
      </c>
      <c r="D37" s="68">
        <v>76.734588623046875</v>
      </c>
      <c r="E37" s="68">
        <v>0.46432161331176758</v>
      </c>
      <c r="F37" s="68">
        <v>17.418537139892578</v>
      </c>
      <c r="G37" s="68">
        <v>1.90725911650233</v>
      </c>
      <c r="H37" s="68">
        <v>7.2136986301369861</v>
      </c>
      <c r="I37" s="68">
        <v>2.6726673078522496</v>
      </c>
      <c r="J37" s="68">
        <v>-0.93920095010325955</v>
      </c>
      <c r="K37" s="68">
        <v>-0.68947564806462713</v>
      </c>
      <c r="L37" s="68">
        <v>-0.7037786971946165</v>
      </c>
      <c r="M37" s="68">
        <v>22.910504816122696</v>
      </c>
    </row>
    <row r="38" spans="1:16" ht="13.5" customHeight="1">
      <c r="A38" s="67" t="s">
        <v>31</v>
      </c>
      <c r="B38" s="67" t="s">
        <v>31</v>
      </c>
      <c r="C38" s="68">
        <v>1.8545107841491699</v>
      </c>
      <c r="D38" s="68">
        <v>86.187919616699219</v>
      </c>
      <c r="E38" s="68">
        <v>0.50839924812316895</v>
      </c>
      <c r="F38" s="68">
        <v>22.018886566162109</v>
      </c>
      <c r="G38" s="68">
        <v>11.6</v>
      </c>
      <c r="H38" s="68">
        <v>9.9342465753424651</v>
      </c>
      <c r="I38" s="68">
        <v>3.2752738943805766</v>
      </c>
      <c r="J38" s="68">
        <v>-2.0853312021120352</v>
      </c>
      <c r="K38" s="68">
        <v>-4.8214506773232246</v>
      </c>
      <c r="L38" s="68">
        <v>-2.731032624584631</v>
      </c>
      <c r="M38" s="68">
        <v>35.517998243554032</v>
      </c>
    </row>
    <row r="39" spans="1:16" ht="13.5" customHeight="1">
      <c r="A39" s="67" t="s">
        <v>53</v>
      </c>
      <c r="B39" s="67" t="s">
        <v>53</v>
      </c>
      <c r="C39" s="68">
        <v>0.30952715873718262</v>
      </c>
      <c r="D39" s="68">
        <v>13.744253158569336</v>
      </c>
      <c r="E39" s="68">
        <v>0.47137784957885742</v>
      </c>
      <c r="F39" s="68">
        <v>19.822477340698242</v>
      </c>
      <c r="G39" s="68">
        <v>20.1674962516962</v>
      </c>
      <c r="H39" s="68">
        <v>12.013698630136986</v>
      </c>
      <c r="I39" s="68">
        <v>5.7806917623603518</v>
      </c>
      <c r="J39" s="68">
        <v>0.95698697748865491</v>
      </c>
      <c r="K39" s="68">
        <v>-4.0630534689383229</v>
      </c>
      <c r="L39" s="68">
        <v>-7.4377460217605647</v>
      </c>
      <c r="M39" s="68">
        <v>33.621317009228477</v>
      </c>
    </row>
    <row r="40" spans="1:16" ht="13.5" customHeight="1">
      <c r="A40" s="67" t="s">
        <v>77</v>
      </c>
      <c r="B40" s="67" t="s">
        <v>77</v>
      </c>
      <c r="C40" s="68">
        <v>0.6668161153793335</v>
      </c>
      <c r="D40" s="68">
        <v>25.987083435058594</v>
      </c>
      <c r="E40" s="68">
        <v>0.24201285839080811</v>
      </c>
      <c r="F40" s="68">
        <v>9.3036785125732422</v>
      </c>
      <c r="G40" s="68">
        <v>29.855252023364493</v>
      </c>
      <c r="H40" s="68">
        <v>4.8328767123287673</v>
      </c>
      <c r="I40" s="68">
        <v>20.947235001410974</v>
      </c>
      <c r="J40" s="68">
        <v>-2.6892124015158627</v>
      </c>
      <c r="K40" s="68">
        <v>-6.0202720451046972</v>
      </c>
      <c r="L40" s="68">
        <v>-9.7892874081123615</v>
      </c>
      <c r="M40" s="68">
        <v>34.505756738689691</v>
      </c>
    </row>
    <row r="41" spans="1:16" ht="13.5" customHeight="1">
      <c r="A41" s="67" t="s">
        <v>78</v>
      </c>
      <c r="B41" s="67" t="s">
        <v>78</v>
      </c>
      <c r="C41" s="68">
        <v>3.4730391502380371</v>
      </c>
      <c r="D41" s="68">
        <v>123.67969512939453</v>
      </c>
      <c r="E41" s="68">
        <v>0.46816468238830566</v>
      </c>
      <c r="F41" s="68">
        <v>17.847980499267578</v>
      </c>
      <c r="G41" s="68">
        <v>13.650225601223903</v>
      </c>
      <c r="H41" s="68">
        <v>7.3178082191780822</v>
      </c>
      <c r="I41" s="68">
        <v>6.782325451546761</v>
      </c>
      <c r="J41" s="68">
        <v>-1.6098706555100544</v>
      </c>
      <c r="K41" s="68">
        <v>-0.20250132721639003</v>
      </c>
      <c r="L41" s="68">
        <v>-4.141772134333177</v>
      </c>
      <c r="M41" s="68">
        <v>13.435903627568692</v>
      </c>
    </row>
    <row r="42" spans="1:16" ht="13.5" customHeight="1">
      <c r="A42" s="67" t="s">
        <v>532</v>
      </c>
      <c r="B42" s="67" t="s">
        <v>49</v>
      </c>
      <c r="C42" s="68">
        <v>0.41657018661499023</v>
      </c>
      <c r="D42" s="68">
        <v>36.225284576416016</v>
      </c>
      <c r="E42" s="68">
        <v>0.63177251815795898</v>
      </c>
      <c r="F42" s="68">
        <v>26.237283706665039</v>
      </c>
      <c r="G42" s="68">
        <v>11.3</v>
      </c>
      <c r="H42" s="68">
        <v>5.0999999999999996</v>
      </c>
      <c r="I42" s="68">
        <v>7.896819442951994</v>
      </c>
      <c r="J42" s="68">
        <v>-6.1556002781951635</v>
      </c>
      <c r="K42" s="68">
        <v>-2.4843489751577685</v>
      </c>
      <c r="L42" s="68">
        <v>-5.6811848242749443</v>
      </c>
      <c r="M42" s="68">
        <v>37.236490238950282</v>
      </c>
    </row>
    <row r="43" spans="1:16" ht="13.5" customHeight="1">
      <c r="A43" s="67" t="s">
        <v>79</v>
      </c>
      <c r="B43" s="67" t="s">
        <v>79</v>
      </c>
      <c r="C43" s="68">
        <v>0.62650203704833984</v>
      </c>
      <c r="D43" s="68">
        <v>34.768924713134766</v>
      </c>
      <c r="E43" s="68">
        <v>0.43578863143920898</v>
      </c>
      <c r="F43" s="68">
        <v>17.296167373657227</v>
      </c>
      <c r="G43" s="68">
        <v>19.681279710004791</v>
      </c>
      <c r="H43" s="68">
        <v>7.4054794520547942</v>
      </c>
      <c r="I43" s="68">
        <v>8.2079675785763655</v>
      </c>
      <c r="J43" s="68">
        <v>-4.1379605627951701</v>
      </c>
      <c r="K43" s="68">
        <v>-2.918776587684957</v>
      </c>
      <c r="L43" s="68">
        <v>-3.375062615182677</v>
      </c>
      <c r="M43" s="68">
        <v>50.605139893899853</v>
      </c>
    </row>
    <row r="44" spans="1:16" ht="13.5" customHeight="1">
      <c r="A44" s="67" t="s">
        <v>30</v>
      </c>
      <c r="B44" s="67" t="s">
        <v>30</v>
      </c>
      <c r="C44" s="68">
        <v>0.79684853553771973</v>
      </c>
      <c r="D44" s="68">
        <v>41.310691833496094</v>
      </c>
      <c r="E44" s="68">
        <v>0.42274832725524902</v>
      </c>
      <c r="F44" s="68">
        <v>17.40662956237793</v>
      </c>
      <c r="G44" s="68" t="s">
        <v>54</v>
      </c>
      <c r="H44" s="68" t="s">
        <v>41</v>
      </c>
      <c r="I44" s="68" t="s">
        <v>41</v>
      </c>
      <c r="J44" s="68">
        <v>-3.380403846905522</v>
      </c>
      <c r="K44" s="68">
        <v>1.7428063741602255</v>
      </c>
      <c r="L44" s="68">
        <v>-0.76447987701221665</v>
      </c>
      <c r="M44" s="68" t="s">
        <v>41</v>
      </c>
    </row>
    <row r="45" spans="1:16" ht="13.5" customHeight="1">
      <c r="A45" s="67" t="s">
        <v>533</v>
      </c>
      <c r="B45" s="67" t="s">
        <v>80</v>
      </c>
      <c r="C45" s="68">
        <v>-0.15718936920166016</v>
      </c>
      <c r="D45" s="68">
        <v>4.8967933654785156</v>
      </c>
      <c r="E45" s="68">
        <v>0.76610898971557617</v>
      </c>
      <c r="F45" s="68">
        <v>31.427762985229492</v>
      </c>
      <c r="G45" s="68">
        <v>7.6935011798240716</v>
      </c>
      <c r="H45" s="68">
        <v>12.367123287671232</v>
      </c>
      <c r="I45" s="68">
        <v>5.5029833308302942</v>
      </c>
      <c r="J45" s="68">
        <v>-3.6389954932138013</v>
      </c>
      <c r="K45" s="68">
        <v>-2.2732711544426154</v>
      </c>
      <c r="L45" s="68">
        <v>-3.1260661068864799</v>
      </c>
      <c r="M45" s="68">
        <v>50.462144008723953</v>
      </c>
    </row>
    <row r="46" spans="1:16" ht="13.5" customHeight="1">
      <c r="A46" s="169" t="s">
        <v>109</v>
      </c>
      <c r="B46" s="169" t="s">
        <v>109</v>
      </c>
      <c r="C46" s="170" t="s">
        <v>41</v>
      </c>
      <c r="D46" s="170" t="s">
        <v>41</v>
      </c>
      <c r="E46" s="170" t="s">
        <v>41</v>
      </c>
      <c r="F46" s="170" t="s">
        <v>41</v>
      </c>
      <c r="G46" s="170" t="s">
        <v>54</v>
      </c>
      <c r="H46" s="170" t="s">
        <v>41</v>
      </c>
      <c r="I46" s="170" t="s">
        <v>41</v>
      </c>
      <c r="J46" s="170" t="s">
        <v>41</v>
      </c>
      <c r="K46" s="170">
        <v>-15.339822023234182</v>
      </c>
      <c r="L46" s="170">
        <v>-4.735927871809567</v>
      </c>
      <c r="M46" s="170" t="s">
        <v>41</v>
      </c>
      <c r="P46" s="154" t="s">
        <v>456</v>
      </c>
    </row>
    <row r="47" spans="1:16" ht="6" customHeight="1">
      <c r="A47" s="79"/>
      <c r="B47" s="79"/>
      <c r="C47" s="68"/>
      <c r="D47" s="68"/>
      <c r="E47" s="68"/>
      <c r="F47" s="68"/>
      <c r="G47" s="68"/>
      <c r="H47" s="68"/>
      <c r="I47" s="69"/>
      <c r="J47" s="69"/>
      <c r="K47" s="68"/>
      <c r="L47" s="68"/>
      <c r="M47" s="68"/>
    </row>
    <row r="51" ht="15.75" customHeight="1"/>
    <row r="54" ht="15.75" customHeight="1"/>
    <row r="56" ht="7.5" customHeight="1"/>
  </sheetData>
  <conditionalFormatting sqref="A7:M7 A12:B46 E12:F46 C12:D47 A8:F11 G8:M46">
    <cfRule type="expression" dxfId="4" priority="1">
      <formula>MOD(ROW(),2)=0</formula>
    </cfRule>
  </conditionalFormatting>
  <pageMargins left="0.7" right="0.7" top="0.75" bottom="0.75" header="0.3" footer="0.3"/>
  <pageSetup scale="58" orientation="landscape" r:id="rId1"/>
  <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0BC73-6452-4EBF-BEA0-C07B8BFA3069}">
  <sheetPr>
    <tabColor theme="4"/>
    <pageSetUpPr fitToPage="1"/>
  </sheetPr>
  <dimension ref="A1:O56"/>
  <sheetViews>
    <sheetView showGridLines="0" zoomScaleNormal="100" workbookViewId="0">
      <pane xSplit="2" ySplit="4" topLeftCell="C5" activePane="bottomRight" state="frozen"/>
      <selection activeCell="A2" sqref="A2:M59"/>
      <selection pane="topRight" activeCell="A2" sqref="A2:M59"/>
      <selection pane="bottomLeft" activeCell="A2" sqref="A2:M59"/>
      <selection pane="bottomRight" activeCell="E9" sqref="E9"/>
    </sheetView>
  </sheetViews>
  <sheetFormatPr defaultColWidth="8.7265625" defaultRowHeight="12.5" outlineLevelCol="1"/>
  <cols>
    <col min="1" max="1" width="29.81640625" style="64" customWidth="1"/>
    <col min="2" max="2" width="14.1796875" style="64" hidden="1" customWidth="1" outlineLevel="1"/>
    <col min="3" max="3" width="13" style="64" customWidth="1" collapsed="1"/>
    <col min="4" max="4" width="14.1796875" style="64" customWidth="1"/>
    <col min="5" max="6" width="13" style="64" customWidth="1"/>
    <col min="7" max="7" width="13" style="73" hidden="1" customWidth="1" outlineLevel="1"/>
    <col min="8" max="8" width="13.7265625" style="73" customWidth="1" collapsed="1"/>
    <col min="9" max="10" width="14.453125" style="73" customWidth="1"/>
    <col min="11" max="12" width="13" style="73" customWidth="1"/>
    <col min="13" max="13" width="18.7265625" style="64" customWidth="1"/>
    <col min="14" max="16384" width="8.7265625" style="64"/>
  </cols>
  <sheetData>
    <row r="1" spans="1:15"/>
    <row r="2" spans="1:15" s="75" customFormat="1" ht="17.25" customHeight="1">
      <c r="A2" s="178" t="s">
        <v>173</v>
      </c>
      <c r="B2" s="74"/>
      <c r="C2" s="74"/>
      <c r="D2" s="74"/>
      <c r="E2" s="74"/>
      <c r="F2" s="74"/>
      <c r="G2" s="74"/>
      <c r="H2" s="74"/>
      <c r="I2" s="74"/>
      <c r="J2" s="74"/>
      <c r="K2" s="74"/>
      <c r="L2" s="74"/>
      <c r="M2" s="74"/>
    </row>
    <row r="3" spans="1:15" ht="13">
      <c r="A3" s="179" t="s">
        <v>300</v>
      </c>
      <c r="B3" s="76"/>
      <c r="C3" s="76"/>
      <c r="D3" s="76"/>
      <c r="E3" s="76"/>
      <c r="F3" s="76"/>
      <c r="G3" s="76"/>
      <c r="H3" s="76"/>
      <c r="I3" s="76"/>
      <c r="J3" s="76"/>
      <c r="K3" s="76"/>
      <c r="L3" s="76"/>
      <c r="M3" s="76"/>
    </row>
    <row r="4" spans="1:15" ht="78" customHeight="1">
      <c r="A4" s="77"/>
      <c r="B4" s="77"/>
      <c r="C4" s="66" t="s">
        <v>520</v>
      </c>
      <c r="D4" s="66" t="s">
        <v>521</v>
      </c>
      <c r="E4" s="66" t="s">
        <v>522</v>
      </c>
      <c r="F4" s="66" t="s">
        <v>523</v>
      </c>
      <c r="G4" s="66" t="s">
        <v>457</v>
      </c>
      <c r="H4" s="66" t="s">
        <v>534</v>
      </c>
      <c r="I4" s="66" t="s">
        <v>526</v>
      </c>
      <c r="J4" s="66" t="s">
        <v>535</v>
      </c>
      <c r="K4" s="66" t="s">
        <v>451</v>
      </c>
      <c r="L4" s="66" t="s">
        <v>528</v>
      </c>
      <c r="M4" s="66" t="s">
        <v>536</v>
      </c>
    </row>
    <row r="5" spans="1:15" ht="13">
      <c r="A5" s="171" t="s">
        <v>81</v>
      </c>
      <c r="B5" s="172"/>
      <c r="C5" s="173">
        <v>0.55892241086996597</v>
      </c>
      <c r="D5" s="173">
        <v>22.758260202576974</v>
      </c>
      <c r="E5" s="173">
        <v>0.14344322365407131</v>
      </c>
      <c r="F5" s="173">
        <v>5.7583643512834843</v>
      </c>
      <c r="G5" s="173" t="s">
        <v>41</v>
      </c>
      <c r="H5" s="173">
        <v>5.6431577055721922</v>
      </c>
      <c r="I5" s="173">
        <v>9.816731832948383</v>
      </c>
      <c r="J5" s="173">
        <v>-6.6054058575601884</v>
      </c>
      <c r="K5" s="173">
        <v>-3.458318097750174</v>
      </c>
      <c r="L5" s="173">
        <v>-4.6367614717854808</v>
      </c>
      <c r="M5" s="173">
        <v>54.651161272384059</v>
      </c>
      <c r="N5" s="72"/>
      <c r="O5" s="72"/>
    </row>
    <row r="6" spans="1:15" ht="18" customHeight="1">
      <c r="A6" s="307" t="s">
        <v>361</v>
      </c>
      <c r="B6" s="307" t="s">
        <v>361</v>
      </c>
      <c r="C6" s="68" t="s">
        <v>41</v>
      </c>
      <c r="D6" s="68" t="s">
        <v>41</v>
      </c>
      <c r="E6" s="68" t="s">
        <v>41</v>
      </c>
      <c r="F6" s="68" t="s">
        <v>41</v>
      </c>
      <c r="G6" s="68" t="s">
        <v>41</v>
      </c>
      <c r="H6" s="68" t="s">
        <v>41</v>
      </c>
      <c r="I6" s="68" t="s">
        <v>41</v>
      </c>
      <c r="J6" s="68" t="s">
        <v>41</v>
      </c>
      <c r="K6" s="68">
        <v>-0.43938986918582645</v>
      </c>
      <c r="L6" s="68" t="s">
        <v>41</v>
      </c>
      <c r="M6" s="68">
        <v>152.33032822941641</v>
      </c>
    </row>
    <row r="7" spans="1:15" ht="13.5" customHeight="1">
      <c r="A7" s="67" t="s">
        <v>86</v>
      </c>
      <c r="B7" s="67" t="s">
        <v>86</v>
      </c>
      <c r="C7" s="68">
        <v>0.24290144443511963</v>
      </c>
      <c r="D7" s="68">
        <v>13.010049819946289</v>
      </c>
      <c r="E7" s="68">
        <v>8.6106956005096436E-2</v>
      </c>
      <c r="F7" s="68">
        <v>3.4435234069824219</v>
      </c>
      <c r="G7" s="68" t="s">
        <v>41</v>
      </c>
      <c r="H7" s="68">
        <v>4.8958904109589039</v>
      </c>
      <c r="I7" s="68">
        <v>7.9471733363371637</v>
      </c>
      <c r="J7" s="68">
        <v>-5.1936393916858119</v>
      </c>
      <c r="K7" s="68">
        <v>-3.7730112949770773</v>
      </c>
      <c r="L7" s="68">
        <v>-5.5285990399805698</v>
      </c>
      <c r="M7" s="68">
        <v>38.831596784104541</v>
      </c>
    </row>
    <row r="8" spans="1:15" ht="13.5" customHeight="1">
      <c r="A8" s="67" t="s">
        <v>87</v>
      </c>
      <c r="B8" s="67" t="s">
        <v>87</v>
      </c>
      <c r="C8" s="68">
        <v>1.5006989240646362E-2</v>
      </c>
      <c r="D8" s="68">
        <v>1.105110764503479</v>
      </c>
      <c r="E8" s="68">
        <v>0.18159699440002441</v>
      </c>
      <c r="F8" s="68">
        <v>7.2868309020996094</v>
      </c>
      <c r="G8" s="68" t="s">
        <v>41</v>
      </c>
      <c r="H8" s="68">
        <v>3.2273972602739724</v>
      </c>
      <c r="I8" s="68">
        <v>14.296993199855537</v>
      </c>
      <c r="J8" s="68">
        <v>-4.5704095590968326</v>
      </c>
      <c r="K8" s="68">
        <v>-2.5990462222971562</v>
      </c>
      <c r="L8" s="68">
        <v>-3.3001930503031116</v>
      </c>
      <c r="M8" s="68">
        <v>64.874777019374676</v>
      </c>
    </row>
    <row r="9" spans="1:15" ht="13.5" customHeight="1">
      <c r="A9" s="67" t="s">
        <v>88</v>
      </c>
      <c r="B9" s="67" t="s">
        <v>88</v>
      </c>
      <c r="C9" s="68">
        <v>5.0424456596374512E-2</v>
      </c>
      <c r="D9" s="68">
        <v>3.0756165981292725</v>
      </c>
      <c r="E9" s="68">
        <v>0.21399283409118652</v>
      </c>
      <c r="F9" s="68">
        <v>8.6355533599853516</v>
      </c>
      <c r="G9" s="68" t="s">
        <v>41</v>
      </c>
      <c r="H9" s="68">
        <v>2.0410958904109591</v>
      </c>
      <c r="I9" s="68">
        <v>22.801984412477061</v>
      </c>
      <c r="J9" s="68">
        <v>-3.6593436718297081</v>
      </c>
      <c r="K9" s="68">
        <v>-3.4920235647955966</v>
      </c>
      <c r="L9" s="68">
        <v>-4.1564598003104125</v>
      </c>
      <c r="M9" s="68">
        <v>56.008010794858791</v>
      </c>
    </row>
    <row r="10" spans="1:15" ht="13.5" customHeight="1">
      <c r="A10" s="67" t="s">
        <v>89</v>
      </c>
      <c r="B10" s="67" t="s">
        <v>89</v>
      </c>
      <c r="C10" s="68">
        <v>0.24487942457199097</v>
      </c>
      <c r="D10" s="68">
        <v>9.0776968002319336</v>
      </c>
      <c r="E10" s="68">
        <v>0.13371658325195313</v>
      </c>
      <c r="F10" s="68">
        <v>5.2588191032409668</v>
      </c>
      <c r="G10" s="68" t="s">
        <v>41</v>
      </c>
      <c r="H10" s="68" t="s">
        <v>41</v>
      </c>
      <c r="I10" s="68" t="s">
        <v>41</v>
      </c>
      <c r="J10" s="68">
        <v>-6.5666223587345804</v>
      </c>
      <c r="K10" s="68">
        <v>-0.85992513460840936</v>
      </c>
      <c r="L10" s="68">
        <v>-3.3964161711653724</v>
      </c>
      <c r="M10" s="68">
        <v>102.15551366587788</v>
      </c>
    </row>
    <row r="11" spans="1:15" ht="13.5" customHeight="1">
      <c r="A11" s="67" t="s">
        <v>120</v>
      </c>
      <c r="B11" s="67" t="s">
        <v>120</v>
      </c>
      <c r="C11" s="68">
        <v>1.9933164119720459E-2</v>
      </c>
      <c r="D11" s="68">
        <v>2.800825834274292</v>
      </c>
      <c r="E11" s="68">
        <v>7.8241050243377686E-2</v>
      </c>
      <c r="F11" s="68">
        <v>3.1636431217193604</v>
      </c>
      <c r="G11" s="68" t="s">
        <v>41</v>
      </c>
      <c r="H11" s="68">
        <v>3.4054794520547946</v>
      </c>
      <c r="I11" s="68">
        <v>13.446303850633512</v>
      </c>
      <c r="J11" s="68">
        <v>-4.6432165527149651</v>
      </c>
      <c r="K11" s="68">
        <v>-3.821774217116277</v>
      </c>
      <c r="L11" s="68">
        <v>-1.530893507114955</v>
      </c>
      <c r="M11" s="68">
        <v>65.17869686260795</v>
      </c>
    </row>
    <row r="12" spans="1:15" ht="13.5" customHeight="1">
      <c r="A12" s="67" t="s">
        <v>90</v>
      </c>
      <c r="B12" s="67" t="s">
        <v>90</v>
      </c>
      <c r="C12" s="68">
        <v>-7.5318366289138794E-3</v>
      </c>
      <c r="D12" s="68">
        <v>-6.8301809951663017E-3</v>
      </c>
      <c r="E12" s="68">
        <v>7.850492000579834E-2</v>
      </c>
      <c r="F12" s="68">
        <v>3.2168068885803223</v>
      </c>
      <c r="G12" s="68" t="s">
        <v>41</v>
      </c>
      <c r="H12" s="68" t="s">
        <v>41</v>
      </c>
      <c r="I12" s="68" t="s">
        <v>41</v>
      </c>
      <c r="J12" s="68">
        <v>-4.3157407735464428</v>
      </c>
      <c r="K12" s="68">
        <v>-1.3199128174095556</v>
      </c>
      <c r="L12" s="68">
        <v>0.96923437229485521</v>
      </c>
      <c r="M12" s="68" t="s">
        <v>41</v>
      </c>
    </row>
    <row r="13" spans="1:15" ht="13.5" customHeight="1">
      <c r="A13" s="67" t="s">
        <v>156</v>
      </c>
      <c r="B13" s="67" t="s">
        <v>156</v>
      </c>
      <c r="C13" s="68" t="s">
        <v>41</v>
      </c>
      <c r="D13" s="68" t="s">
        <v>41</v>
      </c>
      <c r="E13" s="68">
        <v>4.9725890159606934E-2</v>
      </c>
      <c r="F13" s="68">
        <v>2.0628602504730225</v>
      </c>
      <c r="G13" s="68" t="s">
        <v>41</v>
      </c>
      <c r="H13" s="68" t="s">
        <v>41</v>
      </c>
      <c r="I13" s="68" t="s">
        <v>41</v>
      </c>
      <c r="J13" s="68">
        <v>-8.6230170347525839</v>
      </c>
      <c r="K13" s="68">
        <v>0.25065212687989713</v>
      </c>
      <c r="L13" s="68">
        <v>-1.4378819418469706</v>
      </c>
      <c r="M13" s="68" t="s">
        <v>41</v>
      </c>
    </row>
    <row r="14" spans="1:15" ht="13.5" customHeight="1">
      <c r="A14" s="67" t="s">
        <v>148</v>
      </c>
      <c r="B14" s="67" t="s">
        <v>148</v>
      </c>
      <c r="C14" s="68">
        <v>0.21216499805450439</v>
      </c>
      <c r="D14" s="68">
        <v>10.454569816589355</v>
      </c>
      <c r="E14" s="68">
        <v>0.12977731227874756</v>
      </c>
      <c r="F14" s="68">
        <v>5.1388945579528809</v>
      </c>
      <c r="G14" s="68" t="s">
        <v>41</v>
      </c>
      <c r="H14" s="68" t="s">
        <v>41</v>
      </c>
      <c r="I14" s="68" t="s">
        <v>41</v>
      </c>
      <c r="J14" s="68">
        <v>-2.7156994595000294</v>
      </c>
      <c r="K14" s="68">
        <v>-4.4210671250825255</v>
      </c>
      <c r="L14" s="68">
        <v>1.0930642257911023</v>
      </c>
      <c r="M14" s="68" t="s">
        <v>41</v>
      </c>
    </row>
    <row r="15" spans="1:15" ht="13.5" customHeight="1">
      <c r="A15" s="67" t="s">
        <v>93</v>
      </c>
      <c r="B15" s="67" t="s">
        <v>93</v>
      </c>
      <c r="C15" s="68">
        <v>2.3464560508728027E-2</v>
      </c>
      <c r="D15" s="68">
        <v>2.0317919254302979</v>
      </c>
      <c r="E15" s="68">
        <v>8.7312221527099609E-2</v>
      </c>
      <c r="F15" s="68">
        <v>3.5299172401428223</v>
      </c>
      <c r="G15" s="68" t="s">
        <v>41</v>
      </c>
      <c r="H15" s="68" t="s">
        <v>41</v>
      </c>
      <c r="I15" s="68" t="s">
        <v>41</v>
      </c>
      <c r="J15" s="68">
        <v>-3.1849002895221896</v>
      </c>
      <c r="K15" s="68">
        <v>-2.3833194050052593</v>
      </c>
      <c r="L15" s="68">
        <v>-4.1174007002187381</v>
      </c>
      <c r="M15" s="68" t="s">
        <v>41</v>
      </c>
    </row>
    <row r="16" spans="1:15" ht="13.5" customHeight="1">
      <c r="A16" s="67" t="s">
        <v>94</v>
      </c>
      <c r="B16" s="67" t="s">
        <v>94</v>
      </c>
      <c r="C16" s="68">
        <v>4.5492649078369141E-3</v>
      </c>
      <c r="D16" s="68">
        <v>0.99894249439239502</v>
      </c>
      <c r="E16" s="68">
        <v>8.7906599044799805E-2</v>
      </c>
      <c r="F16" s="68">
        <v>3.5926835536956787</v>
      </c>
      <c r="G16" s="68" t="s">
        <v>41</v>
      </c>
      <c r="H16" s="68" t="s">
        <v>41</v>
      </c>
      <c r="I16" s="68" t="s">
        <v>41</v>
      </c>
      <c r="J16" s="68">
        <v>-15.33494646658173</v>
      </c>
      <c r="K16" s="68">
        <v>-2.3422667315887566</v>
      </c>
      <c r="L16" s="68">
        <v>-2.457399897455038</v>
      </c>
      <c r="M16" s="68" t="s">
        <v>41</v>
      </c>
    </row>
    <row r="17" spans="1:13" ht="13.5" customHeight="1">
      <c r="A17" s="67" t="s">
        <v>95</v>
      </c>
      <c r="B17" s="67" t="s">
        <v>95</v>
      </c>
      <c r="C17" s="68">
        <v>0.2596392035484314</v>
      </c>
      <c r="D17" s="68">
        <v>9.9428558349609375</v>
      </c>
      <c r="E17" s="68">
        <v>0.16827559471130371</v>
      </c>
      <c r="F17" s="68">
        <v>6.6944055557250977</v>
      </c>
      <c r="G17" s="68" t="s">
        <v>41</v>
      </c>
      <c r="H17" s="68">
        <v>7.3616438356164382</v>
      </c>
      <c r="I17" s="68">
        <v>10.721028690178331</v>
      </c>
      <c r="J17" s="68">
        <v>-0.99101396927467356</v>
      </c>
      <c r="K17" s="68">
        <v>-6.7454066339956489</v>
      </c>
      <c r="L17" s="68">
        <v>-11.277960043088328</v>
      </c>
      <c r="M17" s="68" t="s">
        <v>41</v>
      </c>
    </row>
    <row r="18" spans="1:13" ht="13.5" customHeight="1">
      <c r="A18" s="67" t="s">
        <v>40</v>
      </c>
      <c r="B18" s="67" t="s">
        <v>40</v>
      </c>
      <c r="C18" s="68">
        <v>-3.1077340245246887E-3</v>
      </c>
      <c r="D18" s="68">
        <v>-2.3516520857810974E-2</v>
      </c>
      <c r="E18" s="68">
        <v>0.23414134979248047</v>
      </c>
      <c r="F18" s="68">
        <v>9.4355182647705078</v>
      </c>
      <c r="G18" s="68" t="s">
        <v>41</v>
      </c>
      <c r="H18" s="68" t="s">
        <v>41</v>
      </c>
      <c r="I18" s="68" t="s">
        <v>41</v>
      </c>
      <c r="J18" s="68">
        <v>-10.58063194958037</v>
      </c>
      <c r="K18" s="68">
        <v>-2.5330699794431788</v>
      </c>
      <c r="L18" s="68">
        <v>-2.8570147563518868</v>
      </c>
      <c r="M18" s="68" t="s">
        <v>41</v>
      </c>
    </row>
    <row r="19" spans="1:13" ht="13.5" customHeight="1">
      <c r="A19" s="67" t="s">
        <v>96</v>
      </c>
      <c r="B19" s="67" t="s">
        <v>96</v>
      </c>
      <c r="C19" s="68" t="s">
        <v>41</v>
      </c>
      <c r="D19" s="68" t="s">
        <v>41</v>
      </c>
      <c r="E19" s="68">
        <v>9.613800048828125E-2</v>
      </c>
      <c r="F19" s="68">
        <v>3.8007619380950928</v>
      </c>
      <c r="G19" s="68" t="s">
        <v>41</v>
      </c>
      <c r="H19" s="68" t="s">
        <v>41</v>
      </c>
      <c r="I19" s="68" t="s">
        <v>41</v>
      </c>
      <c r="J19" s="68">
        <v>-12.133509961254903</v>
      </c>
      <c r="K19" s="68">
        <v>-1.7640862028718807</v>
      </c>
      <c r="L19" s="68">
        <v>-2.2525261458032317</v>
      </c>
      <c r="M19" s="68" t="s">
        <v>41</v>
      </c>
    </row>
    <row r="20" spans="1:13" ht="13.5" customHeight="1">
      <c r="A20" s="67" t="s">
        <v>121</v>
      </c>
      <c r="B20" s="67" t="s">
        <v>121</v>
      </c>
      <c r="C20" s="68">
        <v>0.16067683696746826</v>
      </c>
      <c r="D20" s="68">
        <v>4.4426250457763672</v>
      </c>
      <c r="E20" s="68" t="s">
        <v>41</v>
      </c>
      <c r="F20" s="68" t="s">
        <v>41</v>
      </c>
      <c r="G20" s="68" t="s">
        <v>41</v>
      </c>
      <c r="H20" s="68">
        <v>2.5205479452054793</v>
      </c>
      <c r="I20" s="68">
        <v>20.368153266580823</v>
      </c>
      <c r="J20" s="68">
        <v>-2.7329594123930092</v>
      </c>
      <c r="K20" s="68">
        <v>-1.6763026061161947</v>
      </c>
      <c r="L20" s="68">
        <v>-2.1122066926948242</v>
      </c>
      <c r="M20" s="68" t="s">
        <v>41</v>
      </c>
    </row>
    <row r="21" spans="1:13" ht="13.5" customHeight="1">
      <c r="A21" s="67" t="s">
        <v>98</v>
      </c>
      <c r="B21" s="67" t="s">
        <v>98</v>
      </c>
      <c r="C21" s="68">
        <v>0.39876830577850342</v>
      </c>
      <c r="D21" s="68">
        <v>22.609516143798828</v>
      </c>
      <c r="E21" s="68">
        <v>0.18674230575561523</v>
      </c>
      <c r="F21" s="68">
        <v>7.2003183364868164</v>
      </c>
      <c r="G21" s="68" t="s">
        <v>41</v>
      </c>
      <c r="H21" s="68">
        <v>7.3726027397260276</v>
      </c>
      <c r="I21" s="68">
        <v>9.1653212231643586</v>
      </c>
      <c r="J21" s="68">
        <v>-3.6761812515014709</v>
      </c>
      <c r="K21" s="68">
        <v>-6.6702736214933935</v>
      </c>
      <c r="L21" s="68">
        <v>-5.3293240440049079</v>
      </c>
      <c r="M21" s="68">
        <v>48.777353875007243</v>
      </c>
    </row>
    <row r="22" spans="1:13" ht="13.5" customHeight="1">
      <c r="A22" s="67" t="s">
        <v>122</v>
      </c>
      <c r="B22" s="67" t="s">
        <v>122</v>
      </c>
      <c r="C22" s="68">
        <v>4.5746698379516602</v>
      </c>
      <c r="D22" s="68">
        <v>132.06745910644531</v>
      </c>
      <c r="E22" s="68">
        <v>0.23578000068664551</v>
      </c>
      <c r="F22" s="68">
        <v>9.5578403472900391</v>
      </c>
      <c r="G22" s="68" t="s">
        <v>41</v>
      </c>
      <c r="H22" s="68" t="s">
        <v>41</v>
      </c>
      <c r="I22" s="68" t="s">
        <v>41</v>
      </c>
      <c r="J22" s="68">
        <v>-8.4740404714191193</v>
      </c>
      <c r="K22" s="68">
        <v>-3.1740471739037184</v>
      </c>
      <c r="L22" s="68">
        <v>-3.2200337626635256</v>
      </c>
      <c r="M22" s="68">
        <v>79.998006420125591</v>
      </c>
    </row>
    <row r="23" spans="1:13" ht="13.5" customHeight="1">
      <c r="A23" s="67" t="s">
        <v>123</v>
      </c>
      <c r="B23" s="67" t="s">
        <v>123</v>
      </c>
      <c r="C23" s="68">
        <v>0.15955257415771484</v>
      </c>
      <c r="D23" s="68">
        <v>7.7018270492553711</v>
      </c>
      <c r="E23" s="68">
        <v>9.1164529323577881E-2</v>
      </c>
      <c r="F23" s="68">
        <v>3.6860086917877197</v>
      </c>
      <c r="G23" s="68" t="s">
        <v>41</v>
      </c>
      <c r="H23" s="68" t="s">
        <v>41</v>
      </c>
      <c r="I23" s="68" t="s">
        <v>41</v>
      </c>
      <c r="J23" s="68">
        <v>-4.3067200537784966</v>
      </c>
      <c r="K23" s="68">
        <v>-4.3087793758209099</v>
      </c>
      <c r="L23" s="68">
        <v>-4.7917769388322595</v>
      </c>
      <c r="M23" s="68" t="s">
        <v>41</v>
      </c>
    </row>
    <row r="24" spans="1:13" ht="13.5" customHeight="1">
      <c r="A24" s="67" t="s">
        <v>99</v>
      </c>
      <c r="B24" s="67" t="s">
        <v>99</v>
      </c>
      <c r="C24" s="68">
        <v>0.22477459907531738</v>
      </c>
      <c r="D24" s="68">
        <v>10.338765144348145</v>
      </c>
      <c r="E24" s="68">
        <v>0.19950175285339355</v>
      </c>
      <c r="F24" s="68">
        <v>7.9694476127624512</v>
      </c>
      <c r="G24" s="68" t="s">
        <v>41</v>
      </c>
      <c r="H24" s="68" t="s">
        <v>41</v>
      </c>
      <c r="I24" s="68" t="s">
        <v>41</v>
      </c>
      <c r="J24" s="68">
        <v>-8.0845149139909598</v>
      </c>
      <c r="K24" s="68">
        <v>-2.0524963242357064</v>
      </c>
      <c r="L24" s="68">
        <v>-4.3483975847174756</v>
      </c>
      <c r="M24" s="68">
        <v>57.944097353855227</v>
      </c>
    </row>
    <row r="25" spans="1:13" ht="13.5" customHeight="1">
      <c r="A25" s="67" t="s">
        <v>371</v>
      </c>
      <c r="B25" s="67" t="s">
        <v>371</v>
      </c>
      <c r="C25" s="68">
        <v>-1.961827278137207E-2</v>
      </c>
      <c r="D25" s="68">
        <v>3.3601133823394775</v>
      </c>
      <c r="E25" s="68">
        <v>0.24932622909545898</v>
      </c>
      <c r="F25" s="68">
        <v>9.9481315612792969</v>
      </c>
      <c r="G25" s="68" t="s">
        <v>41</v>
      </c>
      <c r="H25" s="68">
        <v>2.7</v>
      </c>
      <c r="I25" s="68">
        <v>73.1508441294569</v>
      </c>
      <c r="J25" s="68">
        <v>-2.156750579542031</v>
      </c>
      <c r="K25" s="68">
        <v>-3.9222141458738844</v>
      </c>
      <c r="L25" s="68">
        <v>-7.6312802545961942</v>
      </c>
      <c r="M25" s="68">
        <v>43</v>
      </c>
    </row>
    <row r="26" spans="1:13" ht="13.5" customHeight="1">
      <c r="A26" s="67" t="s">
        <v>124</v>
      </c>
      <c r="B26" s="67" t="s">
        <v>124</v>
      </c>
      <c r="C26" s="68">
        <v>-0.1265636682510376</v>
      </c>
      <c r="D26" s="68">
        <v>0.25520038604736328</v>
      </c>
      <c r="E26" s="68">
        <v>8.0006837844848633E-2</v>
      </c>
      <c r="F26" s="68">
        <v>3.2926349639892578</v>
      </c>
      <c r="G26" s="68" t="s">
        <v>41</v>
      </c>
      <c r="H26" s="68">
        <v>2.106849315068493</v>
      </c>
      <c r="I26" s="68">
        <v>22.511755740733424</v>
      </c>
      <c r="J26" s="68">
        <v>-3.6853784300869199</v>
      </c>
      <c r="K26" s="68">
        <v>-2.658649877090165</v>
      </c>
      <c r="L26" s="68">
        <v>-3.9842928263786868</v>
      </c>
      <c r="M26" s="68" t="s">
        <v>41</v>
      </c>
    </row>
    <row r="27" spans="1:13" ht="13.5" customHeight="1">
      <c r="A27" s="67" t="s">
        <v>100</v>
      </c>
      <c r="B27" s="67" t="s">
        <v>100</v>
      </c>
      <c r="C27" s="68">
        <v>5.1520071029663086</v>
      </c>
      <c r="D27" s="68">
        <v>147.42573547363281</v>
      </c>
      <c r="E27" s="68">
        <v>0.52996492385864258</v>
      </c>
      <c r="F27" s="68">
        <v>20.077743530273438</v>
      </c>
      <c r="G27" s="68" t="s">
        <v>41</v>
      </c>
      <c r="H27" s="68">
        <v>4.5232876712328771</v>
      </c>
      <c r="I27" s="68">
        <v>7.6894006620262418</v>
      </c>
      <c r="J27" s="68">
        <v>-7.4107184988576673</v>
      </c>
      <c r="K27" s="68">
        <v>-1.4356116386821802</v>
      </c>
      <c r="L27" s="68">
        <v>-4.4485478273394454</v>
      </c>
      <c r="M27" s="68">
        <v>54.4253592849009</v>
      </c>
    </row>
    <row r="28" spans="1:13" ht="13.5" customHeight="1">
      <c r="A28" s="67" t="s">
        <v>101</v>
      </c>
      <c r="B28" s="67" t="s">
        <v>101</v>
      </c>
      <c r="C28" s="68">
        <v>-7.690882682800293E-2</v>
      </c>
      <c r="D28" s="68">
        <v>0.44340777397155762</v>
      </c>
      <c r="E28" s="68">
        <v>0.31299972534179688</v>
      </c>
      <c r="F28" s="68">
        <v>12.800723075866699</v>
      </c>
      <c r="G28" s="68" t="s">
        <v>41</v>
      </c>
      <c r="H28" s="68">
        <v>4.2219178082191782</v>
      </c>
      <c r="I28" s="68">
        <v>30.424879568788864</v>
      </c>
      <c r="J28" s="68">
        <v>-7.162696858836803</v>
      </c>
      <c r="K28" s="68">
        <v>-4.4273118485313248</v>
      </c>
      <c r="L28" s="68">
        <v>-6.0348638662270151</v>
      </c>
      <c r="M28" s="68" t="s">
        <v>41</v>
      </c>
    </row>
    <row r="29" spans="1:13" ht="13.5" customHeight="1">
      <c r="A29" s="67" t="s">
        <v>125</v>
      </c>
      <c r="B29" s="67" t="s">
        <v>125</v>
      </c>
      <c r="C29" s="68">
        <v>0.27496099472045898</v>
      </c>
      <c r="D29" s="68">
        <v>11.195537567138672</v>
      </c>
      <c r="E29" s="68" t="s">
        <v>41</v>
      </c>
      <c r="F29" s="68" t="s">
        <v>41</v>
      </c>
      <c r="G29" s="68" t="s">
        <v>41</v>
      </c>
      <c r="H29" s="68" t="s">
        <v>41</v>
      </c>
      <c r="I29" s="68" t="s">
        <v>41</v>
      </c>
      <c r="J29" s="68">
        <v>0.35003294197607171</v>
      </c>
      <c r="K29" s="68">
        <v>-2.8065703862662019</v>
      </c>
      <c r="L29" s="68">
        <v>-6.2447599577024553</v>
      </c>
      <c r="M29" s="68" t="s">
        <v>41</v>
      </c>
    </row>
    <row r="30" spans="1:13" ht="13.5" customHeight="1">
      <c r="A30" s="67" t="s">
        <v>126</v>
      </c>
      <c r="B30" s="67" t="s">
        <v>126</v>
      </c>
      <c r="C30" s="68">
        <v>0.20883703231811523</v>
      </c>
      <c r="D30" s="68">
        <v>15.456006050109863</v>
      </c>
      <c r="E30" s="68">
        <v>0.12310922145843506</v>
      </c>
      <c r="F30" s="68">
        <v>4.8476924896240234</v>
      </c>
      <c r="G30" s="68" t="s">
        <v>41</v>
      </c>
      <c r="H30" s="68" t="s">
        <v>41</v>
      </c>
      <c r="I30" s="68" t="s">
        <v>41</v>
      </c>
      <c r="J30" s="68">
        <v>-7.2581563803334985</v>
      </c>
      <c r="K30" s="68">
        <v>-1.2511278150105882</v>
      </c>
      <c r="L30" s="68">
        <v>-4.7238940987929423</v>
      </c>
      <c r="M30" s="68" t="s">
        <v>41</v>
      </c>
    </row>
    <row r="31" spans="1:13" ht="13.5" customHeight="1">
      <c r="A31" s="67" t="s">
        <v>127</v>
      </c>
      <c r="B31" s="67" t="s">
        <v>127</v>
      </c>
      <c r="C31" s="68">
        <v>0.83107471466064453</v>
      </c>
      <c r="D31" s="68">
        <v>41.624065399169922</v>
      </c>
      <c r="E31" s="68" t="s">
        <v>41</v>
      </c>
      <c r="F31" s="68" t="s">
        <v>41</v>
      </c>
      <c r="G31" s="68" t="s">
        <v>41</v>
      </c>
      <c r="H31" s="68">
        <v>1.8520547945205479</v>
      </c>
      <c r="I31" s="68">
        <v>25.87340740085142</v>
      </c>
      <c r="J31" s="68">
        <v>-3.902499440781583</v>
      </c>
      <c r="K31" s="68">
        <v>-1.3256088597940681</v>
      </c>
      <c r="L31" s="68">
        <v>-2.5538538441818375</v>
      </c>
      <c r="M31" s="68">
        <v>87.226735340530141</v>
      </c>
    </row>
    <row r="32" spans="1:13" ht="13.5" customHeight="1">
      <c r="A32" s="67" t="s">
        <v>102</v>
      </c>
      <c r="B32" s="67" t="s">
        <v>102</v>
      </c>
      <c r="C32" s="68">
        <v>-1.3257801532745361E-2</v>
      </c>
      <c r="D32" s="68">
        <v>-1.0501961708068848</v>
      </c>
      <c r="E32" s="68">
        <v>0.10637176036834717</v>
      </c>
      <c r="F32" s="68">
        <v>4.3954143524169922</v>
      </c>
      <c r="G32" s="68" t="s">
        <v>41</v>
      </c>
      <c r="H32" s="68" t="s">
        <v>41</v>
      </c>
      <c r="I32" s="68" t="s">
        <v>41</v>
      </c>
      <c r="J32" s="68">
        <v>-6.6024648783455184</v>
      </c>
      <c r="K32" s="68">
        <v>-3.8464969099847113</v>
      </c>
      <c r="L32" s="68">
        <v>-4.2795283633734433</v>
      </c>
      <c r="M32" s="68" t="s">
        <v>41</v>
      </c>
    </row>
    <row r="33" spans="1:13" ht="13.5" customHeight="1">
      <c r="A33" s="67" t="s">
        <v>128</v>
      </c>
      <c r="B33" s="67" t="s">
        <v>128</v>
      </c>
      <c r="C33" s="68">
        <v>2.0650237798690796E-2</v>
      </c>
      <c r="D33" s="68">
        <v>1.1530163288116455</v>
      </c>
      <c r="E33" s="68">
        <v>7.8635632991790771E-2</v>
      </c>
      <c r="F33" s="68">
        <v>3.2385411262512207</v>
      </c>
      <c r="G33" s="68" t="s">
        <v>41</v>
      </c>
      <c r="H33" s="68">
        <v>6.2027397260273975</v>
      </c>
      <c r="I33" s="68">
        <v>5.6426328264382857</v>
      </c>
      <c r="J33" s="68">
        <v>-6.8303622690135475</v>
      </c>
      <c r="K33" s="68">
        <v>-3.5106274504235393</v>
      </c>
      <c r="L33" s="68">
        <v>-5.8491246013912521</v>
      </c>
      <c r="M33" s="68" t="s">
        <v>41</v>
      </c>
    </row>
    <row r="34" spans="1:13" ht="13.5" customHeight="1">
      <c r="A34" s="67" t="s">
        <v>103</v>
      </c>
      <c r="B34" s="67" t="s">
        <v>103</v>
      </c>
      <c r="C34" s="68">
        <v>6.171080470085144E-2</v>
      </c>
      <c r="D34" s="68">
        <v>2.5165495872497559</v>
      </c>
      <c r="E34" s="68">
        <v>0.1428675651550293</v>
      </c>
      <c r="F34" s="68">
        <v>5.6065549850463867</v>
      </c>
      <c r="G34" s="68" t="s">
        <v>41</v>
      </c>
      <c r="H34" s="68" t="s">
        <v>41</v>
      </c>
      <c r="I34" s="68" t="s">
        <v>41</v>
      </c>
      <c r="J34" s="68">
        <v>-1.9603722305549378</v>
      </c>
      <c r="K34" s="68">
        <v>-4.1365560802717471</v>
      </c>
      <c r="L34" s="68">
        <v>-5.3495782649243528</v>
      </c>
      <c r="M34" s="68">
        <v>47.102173880170184</v>
      </c>
    </row>
    <row r="35" spans="1:13" ht="13.5" customHeight="1">
      <c r="A35" s="67" t="s">
        <v>104</v>
      </c>
      <c r="B35" s="67" t="s">
        <v>104</v>
      </c>
      <c r="C35" s="68">
        <v>8.9307665824890137E-2</v>
      </c>
      <c r="D35" s="68">
        <v>2.7177650928497314</v>
      </c>
      <c r="E35" s="68">
        <v>0.22060227394104004</v>
      </c>
      <c r="F35" s="68">
        <v>8.888676643371582</v>
      </c>
      <c r="G35" s="68" t="s">
        <v>41</v>
      </c>
      <c r="H35" s="68">
        <v>3.5753424657534247</v>
      </c>
      <c r="I35" s="68">
        <v>16.813352530197413</v>
      </c>
      <c r="J35" s="68">
        <v>-7.8550115708317323</v>
      </c>
      <c r="K35" s="68">
        <v>-2.8356592609198126</v>
      </c>
      <c r="L35" s="68">
        <v>-3.1853174752696356</v>
      </c>
      <c r="M35" s="68">
        <v>82.44973167480282</v>
      </c>
    </row>
    <row r="36" spans="1:13" ht="13.5" customHeight="1">
      <c r="A36" s="67" t="s">
        <v>129</v>
      </c>
      <c r="B36" s="67" t="s">
        <v>129</v>
      </c>
      <c r="C36" s="68">
        <v>1.812744140625E-2</v>
      </c>
      <c r="D36" s="68" t="s">
        <v>1273</v>
      </c>
      <c r="E36" s="68">
        <v>9.0955615043640137E-2</v>
      </c>
      <c r="F36" s="68">
        <v>3.7021694183349609</v>
      </c>
      <c r="G36" s="68" t="s">
        <v>41</v>
      </c>
      <c r="H36" s="68">
        <v>9.0630136986301366</v>
      </c>
      <c r="I36" s="68">
        <v>7.5781789565940949</v>
      </c>
      <c r="J36" s="68">
        <v>-4.4092861304872368</v>
      </c>
      <c r="K36" s="68">
        <v>-3.7314567873553197</v>
      </c>
      <c r="L36" s="68">
        <v>-3.9950201510194674</v>
      </c>
      <c r="M36" s="68" t="s">
        <v>41</v>
      </c>
    </row>
    <row r="37" spans="1:13" ht="13.5" customHeight="1">
      <c r="A37" s="67" t="s">
        <v>105</v>
      </c>
      <c r="B37" s="67" t="s">
        <v>105</v>
      </c>
      <c r="C37" s="68">
        <v>2.7505785226821899E-2</v>
      </c>
      <c r="D37" s="68">
        <v>1.4059591293334961</v>
      </c>
      <c r="E37" s="68">
        <v>0.20034193992614746</v>
      </c>
      <c r="F37" s="68">
        <v>7.9156789779663086</v>
      </c>
      <c r="G37" s="68" t="s">
        <v>41</v>
      </c>
      <c r="H37" s="68" t="s">
        <v>41</v>
      </c>
      <c r="I37" s="68" t="s">
        <v>41</v>
      </c>
      <c r="J37" s="68">
        <v>-26.17936971138068</v>
      </c>
      <c r="K37" s="68">
        <v>-6.320019443782023</v>
      </c>
      <c r="L37" s="68">
        <v>-2.0681526188974138</v>
      </c>
      <c r="M37" s="68" t="s">
        <v>41</v>
      </c>
    </row>
    <row r="38" spans="1:13" ht="13.5" customHeight="1">
      <c r="A38" s="67" t="s">
        <v>130</v>
      </c>
      <c r="B38" s="67" t="s">
        <v>130</v>
      </c>
      <c r="C38" s="68">
        <v>0.50458413362503052</v>
      </c>
      <c r="D38" s="68">
        <v>15.595790863037109</v>
      </c>
      <c r="E38" s="68">
        <v>0.1668694019317627</v>
      </c>
      <c r="F38" s="68">
        <v>6.8272171020507813</v>
      </c>
      <c r="G38" s="68" t="s">
        <v>41</v>
      </c>
      <c r="H38" s="68" t="s">
        <v>41</v>
      </c>
      <c r="I38" s="68" t="s">
        <v>41</v>
      </c>
      <c r="J38" s="68">
        <v>-7.7074681158556864</v>
      </c>
      <c r="K38" s="68">
        <v>-2.7859022237616822</v>
      </c>
      <c r="L38" s="68">
        <v>-2.8054021651999705</v>
      </c>
      <c r="M38" s="68">
        <v>76.33294486671025</v>
      </c>
    </row>
    <row r="39" spans="1:13" ht="13.5" customHeight="1">
      <c r="A39" s="67" t="s">
        <v>106</v>
      </c>
      <c r="B39" s="67" t="s">
        <v>106</v>
      </c>
      <c r="C39" s="68">
        <v>0.20123481750488281</v>
      </c>
      <c r="D39" s="68">
        <v>11.299266815185547</v>
      </c>
      <c r="E39" s="68">
        <v>0.1021806001663208</v>
      </c>
      <c r="F39" s="68">
        <v>4.0874290466308594</v>
      </c>
      <c r="G39" s="68" t="s">
        <v>41</v>
      </c>
      <c r="H39" s="68">
        <v>7.8849315068493153</v>
      </c>
      <c r="I39" s="68">
        <v>4.9649918781041702</v>
      </c>
      <c r="J39" s="68">
        <v>-3.2643616417341139</v>
      </c>
      <c r="K39" s="68">
        <v>-2.5911943189232551</v>
      </c>
      <c r="L39" s="68">
        <v>-2.8076673327565733</v>
      </c>
      <c r="M39" s="68" t="s">
        <v>41</v>
      </c>
    </row>
    <row r="40" spans="1:13" ht="13.5" customHeight="1">
      <c r="A40" s="67" t="s">
        <v>107</v>
      </c>
      <c r="B40" s="67" t="s">
        <v>107</v>
      </c>
      <c r="C40" s="68">
        <v>4.1577935218811035E-2</v>
      </c>
      <c r="D40" s="68">
        <v>3.7110049724578857</v>
      </c>
      <c r="E40" s="68">
        <v>9.3583106994628906E-2</v>
      </c>
      <c r="F40" s="68">
        <v>3.8512723445892334</v>
      </c>
      <c r="G40" s="68" t="s">
        <v>41</v>
      </c>
      <c r="H40" s="68" t="s">
        <v>41</v>
      </c>
      <c r="I40" s="68" t="s">
        <v>41</v>
      </c>
      <c r="J40" s="68">
        <v>-4.6433338973113267</v>
      </c>
      <c r="K40" s="68">
        <v>-3.1082242793273371</v>
      </c>
      <c r="L40" s="68">
        <v>-4.1929594109883075</v>
      </c>
      <c r="M40" s="68">
        <v>62.250374507146894</v>
      </c>
    </row>
    <row r="41" spans="1:13" ht="13.5" customHeight="1">
      <c r="A41" s="67" t="s">
        <v>108</v>
      </c>
      <c r="B41" s="67" t="s">
        <v>108</v>
      </c>
      <c r="C41" s="68">
        <v>3.3681960105895996</v>
      </c>
      <c r="D41" s="68">
        <v>112.24324035644531</v>
      </c>
      <c r="E41" s="68">
        <v>0.29525613784790039</v>
      </c>
      <c r="F41" s="68">
        <v>11.829427719116211</v>
      </c>
      <c r="G41" s="68" t="s">
        <v>41</v>
      </c>
      <c r="H41" s="68" t="s">
        <v>41</v>
      </c>
      <c r="I41" s="68" t="s">
        <v>41</v>
      </c>
      <c r="J41" s="68">
        <v>-11.332722739841209</v>
      </c>
      <c r="K41" s="68">
        <v>1.6451636541723482</v>
      </c>
      <c r="L41" s="68">
        <v>-2.6133832932331091</v>
      </c>
      <c r="M41" s="68">
        <v>73.915432146542841</v>
      </c>
    </row>
    <row r="42" spans="1:13" ht="13.5" customHeight="1">
      <c r="A42" s="67" t="s">
        <v>131</v>
      </c>
      <c r="B42" s="67" t="s">
        <v>131</v>
      </c>
      <c r="C42" s="68">
        <v>1.9984734058380127</v>
      </c>
      <c r="D42" s="68">
        <v>79.987129211425781</v>
      </c>
      <c r="E42" s="68">
        <v>0.2485809326171875</v>
      </c>
      <c r="F42" s="68">
        <v>9.9984245300292969</v>
      </c>
      <c r="G42" s="68" t="s">
        <v>41</v>
      </c>
      <c r="H42" s="68" t="s">
        <v>41</v>
      </c>
      <c r="I42" s="68" t="s">
        <v>41</v>
      </c>
      <c r="J42" s="68">
        <v>-7.236068442766773</v>
      </c>
      <c r="K42" s="68">
        <v>-3.8613509150923866</v>
      </c>
      <c r="L42" s="68">
        <v>-4.2124564358613839</v>
      </c>
      <c r="M42" s="68" t="s">
        <v>41</v>
      </c>
    </row>
    <row r="43" spans="1:13" ht="13.5" customHeight="1">
      <c r="A43" s="67" t="s">
        <v>110</v>
      </c>
      <c r="B43" s="67" t="s">
        <v>110</v>
      </c>
      <c r="C43" s="68">
        <v>0.16098344326019287</v>
      </c>
      <c r="D43" s="68">
        <v>9.0418624877929688</v>
      </c>
      <c r="E43" s="68">
        <v>0.12259447574615479</v>
      </c>
      <c r="F43" s="68">
        <v>4.9960541725158691</v>
      </c>
      <c r="G43" s="68" t="s">
        <v>41</v>
      </c>
      <c r="H43" s="68" t="s">
        <v>41</v>
      </c>
      <c r="I43" s="68" t="s">
        <v>41</v>
      </c>
      <c r="J43" s="68">
        <v>-16.880940571762885</v>
      </c>
      <c r="K43" s="68">
        <v>-6.6156957303352595</v>
      </c>
      <c r="L43" s="68">
        <v>-5.3282048707864131</v>
      </c>
      <c r="M43" s="68" t="s">
        <v>41</v>
      </c>
    </row>
    <row r="44" spans="1:13" ht="13.5" customHeight="1">
      <c r="A44" s="67" t="s">
        <v>132</v>
      </c>
      <c r="B44" s="67" t="s">
        <v>132</v>
      </c>
      <c r="C44" s="68">
        <v>7.0609390735626221E-2</v>
      </c>
      <c r="D44" s="68">
        <v>5.4477858543395996</v>
      </c>
      <c r="E44" s="68">
        <v>0.18550014495849609</v>
      </c>
      <c r="F44" s="68">
        <v>7.2993273735046387</v>
      </c>
      <c r="G44" s="68" t="s">
        <v>41</v>
      </c>
      <c r="H44" s="68" t="s">
        <v>41</v>
      </c>
      <c r="I44" s="68" t="s">
        <v>41</v>
      </c>
      <c r="J44" s="68">
        <v>-6.053628630308264</v>
      </c>
      <c r="K44" s="68">
        <v>-6.9046997793546092</v>
      </c>
      <c r="L44" s="68">
        <v>-6.5803178257455235</v>
      </c>
      <c r="M44" s="68" t="s">
        <v>41</v>
      </c>
    </row>
    <row r="45" spans="1:13" ht="13.5" customHeight="1">
      <c r="A45" s="169" t="s">
        <v>133</v>
      </c>
      <c r="B45" s="169" t="s">
        <v>133</v>
      </c>
      <c r="C45" s="170">
        <v>-3.8018941879272461E-2</v>
      </c>
      <c r="D45" s="170">
        <v>6.9221076965332031</v>
      </c>
      <c r="E45" s="170">
        <v>0.3130953311920166</v>
      </c>
      <c r="F45" s="170">
        <v>12.674605369567871</v>
      </c>
      <c r="G45" s="170" t="s">
        <v>41</v>
      </c>
      <c r="H45" s="170" t="s">
        <v>41</v>
      </c>
      <c r="I45" s="170" t="s">
        <v>41</v>
      </c>
      <c r="J45" s="170">
        <v>-17.4598726362264</v>
      </c>
      <c r="K45" s="170">
        <v>-3.8572081512491314</v>
      </c>
      <c r="L45" s="170">
        <v>-0.47042616323335273</v>
      </c>
      <c r="M45" s="170" t="s">
        <v>41</v>
      </c>
    </row>
    <row r="46" spans="1:13" ht="6" customHeight="1">
      <c r="A46" s="79"/>
      <c r="B46" s="79"/>
      <c r="C46" s="68"/>
      <c r="D46" s="68"/>
      <c r="E46" s="68"/>
      <c r="F46" s="68"/>
      <c r="G46" s="68"/>
      <c r="H46" s="68"/>
      <c r="I46" s="69"/>
      <c r="J46" s="69"/>
      <c r="K46" s="68"/>
      <c r="L46" s="68"/>
      <c r="M46" s="68"/>
    </row>
    <row r="53" ht="12" customHeight="1"/>
    <row r="55" ht="7.5" customHeight="1"/>
    <row r="56" ht="7.5" customHeight="1"/>
  </sheetData>
  <conditionalFormatting sqref="A6:B45">
    <cfRule type="expression" dxfId="3" priority="3">
      <formula>MOD(ROW(),2)&lt;&gt;0</formula>
    </cfRule>
  </conditionalFormatting>
  <conditionalFormatting sqref="C46:M46 C5:M5">
    <cfRule type="expression" dxfId="2" priority="4">
      <formula>ROUND(#REF!,1)&lt;&gt;ROUND(C5,1)</formula>
    </cfRule>
  </conditionalFormatting>
  <conditionalFormatting sqref="C6:M45">
    <cfRule type="expression" dxfId="1" priority="1">
      <formula>MOD(ROW(),2)&lt;&gt;0</formula>
    </cfRule>
    <cfRule type="expression" dxfId="0" priority="2">
      <formula>ROUND(#REF!,1)&lt;&gt;ROUND(C6,1)</formula>
    </cfRule>
  </conditionalFormatting>
  <dataValidations count="2">
    <dataValidation allowBlank="1" showErrorMessage="1" promptTitle="TRAFO" prompt="$A$7" sqref="A8" xr:uid="{47340B97-AB0E-40FE-AD3A-EB278AA2D457}"/>
    <dataValidation allowBlank="1" showErrorMessage="1" promptTitle="TRAFO" prompt="$A$1" sqref="A1" xr:uid="{BFF142DA-8873-423C-8C39-119D4AFB5276}"/>
  </dataValidations>
  <pageMargins left="0.7" right="0.7" top="0.75" bottom="0.75" header="0.3" footer="0.3"/>
  <pageSetup scale="60"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D3A6-C88F-4486-8204-227B786A3ABB}">
  <sheetPr>
    <tabColor theme="6"/>
  </sheetPr>
  <dimension ref="A1:AL583"/>
  <sheetViews>
    <sheetView showGridLines="0" topLeftCell="P1" zoomScale="62" zoomScaleNormal="100" workbookViewId="0">
      <selection activeCell="R35" sqref="R35"/>
    </sheetView>
  </sheetViews>
  <sheetFormatPr defaultRowHeight="12.5"/>
  <cols>
    <col min="1" max="1" width="13.81640625" hidden="1" customWidth="1"/>
    <col min="2" max="3" width="10" hidden="1" customWidth="1"/>
    <col min="4" max="4" width="11" hidden="1" customWidth="1"/>
    <col min="5" max="15" width="0" hidden="1" customWidth="1"/>
    <col min="17" max="18" width="11" customWidth="1"/>
    <col min="23" max="23" width="10.26953125" customWidth="1"/>
  </cols>
  <sheetData>
    <row r="1" spans="1:38" s="84" customFormat="1" ht="50.5">
      <c r="A1" s="206" t="s">
        <v>385</v>
      </c>
      <c r="D1" s="84" t="s">
        <v>463</v>
      </c>
      <c r="E1" s="84" t="s">
        <v>555</v>
      </c>
      <c r="F1" s="84" t="s">
        <v>464</v>
      </c>
      <c r="G1" s="84" t="s">
        <v>556</v>
      </c>
      <c r="H1" s="84" t="s">
        <v>557</v>
      </c>
      <c r="I1" s="84" t="s">
        <v>465</v>
      </c>
      <c r="J1" s="84" t="s">
        <v>558</v>
      </c>
      <c r="K1" s="207" t="s">
        <v>559</v>
      </c>
      <c r="L1" s="208" t="s">
        <v>244</v>
      </c>
      <c r="M1" s="208" t="s">
        <v>552</v>
      </c>
      <c r="N1" s="208" t="s">
        <v>381</v>
      </c>
      <c r="O1" s="208" t="s">
        <v>560</v>
      </c>
      <c r="Q1" s="211" t="s">
        <v>561</v>
      </c>
      <c r="R1"/>
      <c r="S1" s="213" t="s">
        <v>385</v>
      </c>
      <c r="T1" s="212" t="s">
        <v>466</v>
      </c>
      <c r="U1" s="212" t="s">
        <v>463</v>
      </c>
      <c r="V1" s="212" t="s">
        <v>467</v>
      </c>
      <c r="W1" s="212" t="s">
        <v>464</v>
      </c>
      <c r="X1" s="212" t="s">
        <v>468</v>
      </c>
      <c r="Y1" s="212" t="s">
        <v>469</v>
      </c>
      <c r="Z1" s="212" t="s">
        <v>465</v>
      </c>
      <c r="AA1" s="212" t="s">
        <v>558</v>
      </c>
      <c r="AB1" s="212"/>
      <c r="AC1" s="212" t="s">
        <v>562</v>
      </c>
      <c r="AD1" s="213" t="s">
        <v>385</v>
      </c>
      <c r="AE1" s="212" t="s">
        <v>466</v>
      </c>
      <c r="AF1" s="212" t="s">
        <v>463</v>
      </c>
      <c r="AG1" s="212" t="s">
        <v>467</v>
      </c>
      <c r="AH1" s="212" t="s">
        <v>464</v>
      </c>
      <c r="AI1" s="212" t="s">
        <v>563</v>
      </c>
      <c r="AJ1" s="212" t="s">
        <v>564</v>
      </c>
      <c r="AK1" s="212" t="s">
        <v>558</v>
      </c>
      <c r="AL1" s="212"/>
    </row>
    <row r="2" spans="1:38">
      <c r="A2" s="209" t="s">
        <v>361</v>
      </c>
      <c r="B2">
        <v>512</v>
      </c>
      <c r="C2" t="s">
        <v>470</v>
      </c>
      <c r="D2">
        <v>1.2670848273063067</v>
      </c>
      <c r="E2">
        <v>-0.66002282299798232</v>
      </c>
      <c r="F2">
        <v>-0.42632502510168274</v>
      </c>
      <c r="G2">
        <v>0.1476023891606556</v>
      </c>
      <c r="H2">
        <v>0.67318757429775522</v>
      </c>
      <c r="I2">
        <v>0.51389984622086038</v>
      </c>
      <c r="J2">
        <v>1.0187428657267006</v>
      </c>
      <c r="K2" s="209">
        <v>18.875752884286218</v>
      </c>
      <c r="L2">
        <v>0</v>
      </c>
      <c r="M2">
        <v>0</v>
      </c>
      <c r="N2">
        <v>1</v>
      </c>
      <c r="O2">
        <f>IF(D2="",0,1)</f>
        <v>1</v>
      </c>
      <c r="Q2" s="214"/>
      <c r="R2" s="214" t="s">
        <v>470</v>
      </c>
      <c r="S2" s="215" t="s">
        <v>382</v>
      </c>
      <c r="T2" s="214" t="s">
        <v>471</v>
      </c>
      <c r="U2" s="214">
        <v>19.225149308330074</v>
      </c>
      <c r="V2" s="214">
        <v>4.7416124910637798</v>
      </c>
      <c r="W2" s="214">
        <v>0.21679781862458936</v>
      </c>
      <c r="X2" s="214">
        <v>5.2653881066612955</v>
      </c>
      <c r="Y2" s="214">
        <v>1.9125522834005293</v>
      </c>
      <c r="Z2" s="214">
        <v>6.031180795721391</v>
      </c>
      <c r="AA2" s="214">
        <v>0.91513521179718482</v>
      </c>
      <c r="AB2" s="214"/>
      <c r="AC2" s="214"/>
      <c r="AD2" s="215" t="s">
        <v>382</v>
      </c>
      <c r="AE2" s="214">
        <v>2020</v>
      </c>
      <c r="AF2" s="214">
        <v>19.225149308330074</v>
      </c>
      <c r="AG2" s="214">
        <v>4.7416124910637798</v>
      </c>
      <c r="AH2" s="214">
        <v>0.21679781862458936</v>
      </c>
      <c r="AI2" s="214">
        <v>7.177940390061825</v>
      </c>
      <c r="AJ2" s="214">
        <v>6.031180795721391</v>
      </c>
      <c r="AK2" s="214">
        <v>0.91513521179718482</v>
      </c>
      <c r="AL2" s="214"/>
    </row>
    <row r="3" spans="1:38">
      <c r="A3" s="210" t="s">
        <v>361</v>
      </c>
      <c r="B3">
        <v>512</v>
      </c>
      <c r="C3" t="s">
        <v>472</v>
      </c>
      <c r="D3" t="s">
        <v>161</v>
      </c>
      <c r="E3" t="s">
        <v>161</v>
      </c>
      <c r="F3" t="s">
        <v>161</v>
      </c>
      <c r="G3" t="s">
        <v>161</v>
      </c>
      <c r="H3" t="s">
        <v>161</v>
      </c>
      <c r="I3" t="s">
        <v>161</v>
      </c>
      <c r="J3">
        <v>1.0187428657267006</v>
      </c>
      <c r="K3" s="209">
        <v>18.875752884286218</v>
      </c>
      <c r="L3">
        <v>0</v>
      </c>
      <c r="M3">
        <v>0</v>
      </c>
      <c r="N3">
        <v>1</v>
      </c>
      <c r="O3">
        <f t="shared" ref="O3:O66" si="0">IF(D3="",0,1)</f>
        <v>0</v>
      </c>
      <c r="Q3" s="214"/>
      <c r="R3" s="214" t="s">
        <v>472</v>
      </c>
      <c r="S3" s="216"/>
      <c r="T3" s="214" t="s">
        <v>473</v>
      </c>
      <c r="U3" s="214">
        <v>0.40785917875436772</v>
      </c>
      <c r="V3" s="214">
        <v>0.31463029602098397</v>
      </c>
      <c r="W3" s="214">
        <v>-1.1061734294283727</v>
      </c>
      <c r="X3" s="214">
        <v>-5.8877549125941337</v>
      </c>
      <c r="Y3" s="214">
        <v>4.0177166046421832E-2</v>
      </c>
      <c r="Z3" s="214">
        <v>6.2274697861686041</v>
      </c>
      <c r="AA3" s="214">
        <v>0.91513521179718482</v>
      </c>
      <c r="AB3" s="214"/>
      <c r="AC3" s="214"/>
      <c r="AD3" s="216"/>
      <c r="AE3" s="214">
        <v>2021</v>
      </c>
      <c r="AF3" s="214">
        <v>0.40785917875436772</v>
      </c>
      <c r="AG3" s="214">
        <v>0.31463029602098397</v>
      </c>
      <c r="AH3" s="214">
        <v>-1.1061734294283727</v>
      </c>
      <c r="AI3" s="214">
        <v>-5.8475777465477119</v>
      </c>
      <c r="AJ3" s="214">
        <v>6.2274697861686041</v>
      </c>
      <c r="AK3" s="214">
        <v>0.91513521179718482</v>
      </c>
      <c r="AL3" s="214"/>
    </row>
    <row r="4" spans="1:38">
      <c r="A4" s="209" t="s">
        <v>361</v>
      </c>
      <c r="B4">
        <v>512</v>
      </c>
      <c r="C4" t="s">
        <v>565</v>
      </c>
      <c r="D4" t="s">
        <v>161</v>
      </c>
      <c r="E4" t="s">
        <v>161</v>
      </c>
      <c r="F4" t="s">
        <v>161</v>
      </c>
      <c r="G4" t="s">
        <v>161</v>
      </c>
      <c r="H4" t="s">
        <v>161</v>
      </c>
      <c r="I4" t="s">
        <v>161</v>
      </c>
      <c r="J4">
        <v>2.0374857314534012</v>
      </c>
      <c r="K4" s="209">
        <v>18.875752884286218</v>
      </c>
      <c r="L4">
        <v>0</v>
      </c>
      <c r="M4">
        <v>0</v>
      </c>
      <c r="N4">
        <v>1</v>
      </c>
      <c r="O4">
        <f t="shared" si="0"/>
        <v>0</v>
      </c>
      <c r="Q4" s="214"/>
      <c r="R4" s="214" t="s">
        <v>470</v>
      </c>
      <c r="S4" s="214" t="s">
        <v>566</v>
      </c>
      <c r="T4" s="214" t="s">
        <v>471</v>
      </c>
      <c r="U4" s="214">
        <v>9.8612184730335706</v>
      </c>
      <c r="V4" s="214">
        <v>1.7222062096473152</v>
      </c>
      <c r="W4" s="214">
        <v>-0.56991755491832063</v>
      </c>
      <c r="X4" s="214">
        <v>1.38567652594632</v>
      </c>
      <c r="Y4" s="214">
        <v>0.50684480041392077</v>
      </c>
      <c r="Z4" s="214">
        <v>4.1835082863063828</v>
      </c>
      <c r="AA4" s="214">
        <v>2.6344351749642962</v>
      </c>
      <c r="AB4" s="214"/>
      <c r="AC4" s="214"/>
      <c r="AD4" s="214" t="s">
        <v>566</v>
      </c>
      <c r="AE4" s="214">
        <v>2020</v>
      </c>
      <c r="AF4" s="214">
        <v>9.8612184730335706</v>
      </c>
      <c r="AG4" s="214">
        <v>1.7222062096473152</v>
      </c>
      <c r="AH4" s="214">
        <v>-0.56991755491832063</v>
      </c>
      <c r="AI4" s="214">
        <v>1.8925213263602407</v>
      </c>
      <c r="AJ4" s="214">
        <v>4.1835082863063828</v>
      </c>
      <c r="AK4" s="214">
        <v>2.6344351749642962</v>
      </c>
      <c r="AL4" s="214"/>
    </row>
    <row r="5" spans="1:38">
      <c r="A5" s="209" t="s">
        <v>328</v>
      </c>
      <c r="B5">
        <v>914</v>
      </c>
      <c r="C5" t="s">
        <v>470</v>
      </c>
      <c r="D5">
        <v>9.7757708087842445</v>
      </c>
      <c r="E5">
        <v>9.3661840561234833E-2</v>
      </c>
      <c r="F5">
        <v>2.6352757079214175</v>
      </c>
      <c r="G5">
        <v>2.321628064708118</v>
      </c>
      <c r="H5">
        <v>0.93423646729781051</v>
      </c>
      <c r="I5">
        <v>3.9250069183792542</v>
      </c>
      <c r="J5">
        <v>-0.13403819008359008</v>
      </c>
      <c r="K5" s="209">
        <v>15.283456640770174</v>
      </c>
      <c r="L5">
        <v>0</v>
      </c>
      <c r="M5">
        <v>1</v>
      </c>
      <c r="N5">
        <v>0</v>
      </c>
      <c r="O5">
        <f t="shared" si="0"/>
        <v>1</v>
      </c>
      <c r="Q5" s="214"/>
      <c r="R5" s="214" t="s">
        <v>472</v>
      </c>
      <c r="S5" s="214"/>
      <c r="T5" s="214" t="s">
        <v>473</v>
      </c>
      <c r="U5" s="214">
        <v>1.0966950731378711</v>
      </c>
      <c r="V5" s="214">
        <v>1.7115656591995154</v>
      </c>
      <c r="W5" s="214">
        <v>-1.2756266184398832</v>
      </c>
      <c r="X5" s="214">
        <v>-4.0263904940964927</v>
      </c>
      <c r="Y5" s="214">
        <v>-1.3497027483179278</v>
      </c>
      <c r="Z5" s="214">
        <v>3.4220344233533293</v>
      </c>
      <c r="AA5" s="214">
        <v>2.6202220773188007</v>
      </c>
      <c r="AB5" s="214"/>
      <c r="AC5" s="214"/>
      <c r="AD5" s="214"/>
      <c r="AE5" s="214">
        <v>2021</v>
      </c>
      <c r="AF5" s="214">
        <v>1.0966950731378711</v>
      </c>
      <c r="AG5" s="214">
        <v>1.7115656591995154</v>
      </c>
      <c r="AH5" s="214">
        <v>-1.2756266184398832</v>
      </c>
      <c r="AI5" s="214">
        <v>-5.3760932424144201</v>
      </c>
      <c r="AJ5" s="214">
        <v>3.4220344233533293</v>
      </c>
      <c r="AK5" s="214">
        <v>2.6202220773188007</v>
      </c>
      <c r="AL5" s="214"/>
    </row>
    <row r="6" spans="1:38">
      <c r="A6" s="209" t="s">
        <v>328</v>
      </c>
      <c r="B6">
        <v>914</v>
      </c>
      <c r="C6" t="s">
        <v>472</v>
      </c>
      <c r="D6">
        <v>3.9068279744719945</v>
      </c>
      <c r="E6">
        <v>2.4697775902592216</v>
      </c>
      <c r="F6">
        <v>0.8682136399671897</v>
      </c>
      <c r="G6">
        <v>-3.9041791475762149</v>
      </c>
      <c r="H6">
        <v>-0.48585113769299187</v>
      </c>
      <c r="I6">
        <v>5.0929052195983804</v>
      </c>
      <c r="J6">
        <v>-0.13403819008359008</v>
      </c>
      <c r="K6" s="209">
        <v>15.283456640770174</v>
      </c>
      <c r="L6">
        <v>0</v>
      </c>
      <c r="M6">
        <v>1</v>
      </c>
      <c r="N6">
        <v>0</v>
      </c>
      <c r="O6">
        <f t="shared" si="0"/>
        <v>1</v>
      </c>
      <c r="Q6" s="214"/>
      <c r="R6" s="214" t="s">
        <v>470</v>
      </c>
      <c r="S6" s="214" t="s">
        <v>428</v>
      </c>
      <c r="T6" s="214" t="s">
        <v>471</v>
      </c>
      <c r="U6" s="214">
        <v>5.3356773632427075</v>
      </c>
      <c r="V6" s="214">
        <v>5.5356902887378476</v>
      </c>
      <c r="W6" s="214">
        <v>-3.5080429681224219</v>
      </c>
      <c r="X6" s="214">
        <v>-6.9858161888039436E-2</v>
      </c>
      <c r="Y6" s="214">
        <v>-6.5170406181535509E-2</v>
      </c>
      <c r="Z6" s="214">
        <v>1.3356675631746764</v>
      </c>
      <c r="AA6" s="214">
        <v>2.1073910475221806</v>
      </c>
      <c r="AB6" s="214"/>
      <c r="AC6" s="214"/>
      <c r="AD6" s="214" t="s">
        <v>428</v>
      </c>
      <c r="AE6" s="214">
        <v>2020</v>
      </c>
      <c r="AF6" s="214">
        <v>5.3356773632427075</v>
      </c>
      <c r="AG6" s="214">
        <v>5.5356902887378476</v>
      </c>
      <c r="AH6" s="214">
        <v>-3.5080429681224219</v>
      </c>
      <c r="AI6" s="214">
        <v>-0.13502856806957494</v>
      </c>
      <c r="AJ6" s="214">
        <v>1.3356675631746764</v>
      </c>
      <c r="AK6" s="214">
        <v>2.1073910475221806</v>
      </c>
      <c r="AL6" s="214"/>
    </row>
    <row r="7" spans="1:38">
      <c r="A7" s="209" t="s">
        <v>328</v>
      </c>
      <c r="B7">
        <v>914</v>
      </c>
      <c r="C7" t="s">
        <v>565</v>
      </c>
      <c r="D7">
        <v>13.682598783256239</v>
      </c>
      <c r="E7">
        <v>2.5634394308204564</v>
      </c>
      <c r="F7">
        <v>3.5034893478886073</v>
      </c>
      <c r="G7">
        <v>-1.5825510828680969</v>
      </c>
      <c r="H7">
        <v>0.44838532960481864</v>
      </c>
      <c r="I7">
        <v>9.0179121379776319</v>
      </c>
      <c r="J7">
        <v>-0.26807638016718016</v>
      </c>
      <c r="K7" s="209">
        <v>15.283456640770174</v>
      </c>
      <c r="L7">
        <v>0</v>
      </c>
      <c r="M7">
        <v>1</v>
      </c>
      <c r="N7">
        <v>0</v>
      </c>
      <c r="O7">
        <f t="shared" si="0"/>
        <v>1</v>
      </c>
      <c r="Q7" s="214"/>
      <c r="R7" s="214" t="s">
        <v>472</v>
      </c>
      <c r="S7" s="214"/>
      <c r="T7" s="214" t="s">
        <v>473</v>
      </c>
      <c r="U7" s="214">
        <v>0.26940022468999497</v>
      </c>
      <c r="V7" s="214">
        <v>3.1049419385733712</v>
      </c>
      <c r="W7" s="214">
        <v>-4.9402382859226064</v>
      </c>
      <c r="X7" s="214">
        <v>-1.391007329163551</v>
      </c>
      <c r="Y7" s="214">
        <v>-0.57080209590000996</v>
      </c>
      <c r="Z7" s="214">
        <v>1.9498215043998093</v>
      </c>
      <c r="AA7" s="214">
        <v>2.1166844927029826</v>
      </c>
      <c r="AB7" s="214"/>
      <c r="AC7" s="214"/>
      <c r="AD7" s="214"/>
      <c r="AE7" s="214">
        <v>2021</v>
      </c>
      <c r="AF7" s="214">
        <v>0.26940022468999497</v>
      </c>
      <c r="AG7" s="214">
        <v>3.1049419385733712</v>
      </c>
      <c r="AH7" s="214">
        <v>-4.9402382859226064</v>
      </c>
      <c r="AI7" s="214">
        <v>-1.9618094250635609</v>
      </c>
      <c r="AJ7" s="214">
        <v>1.9498215043998093</v>
      </c>
      <c r="AK7" s="214">
        <v>2.1166844927029826</v>
      </c>
      <c r="AL7" s="214"/>
    </row>
    <row r="8" spans="1:38">
      <c r="A8" s="209" t="s">
        <v>38</v>
      </c>
      <c r="B8">
        <v>612</v>
      </c>
      <c r="C8" t="s">
        <v>470</v>
      </c>
      <c r="D8">
        <v>10.568860974221366</v>
      </c>
      <c r="E8">
        <v>-8.2387248042158596</v>
      </c>
      <c r="F8">
        <v>2.5129177518696553</v>
      </c>
      <c r="G8">
        <v>2.7190750677755116</v>
      </c>
      <c r="H8">
        <v>2.2180844319721147</v>
      </c>
      <c r="I8">
        <v>6.335858988164107</v>
      </c>
      <c r="J8">
        <v>5.0216495386558364</v>
      </c>
      <c r="K8" s="209">
        <v>171.07042570015491</v>
      </c>
      <c r="L8">
        <v>0</v>
      </c>
      <c r="M8">
        <v>1</v>
      </c>
      <c r="N8">
        <v>0</v>
      </c>
      <c r="O8">
        <f t="shared" si="0"/>
        <v>1</v>
      </c>
      <c r="Q8" s="214"/>
      <c r="R8" s="214"/>
      <c r="S8" s="214"/>
      <c r="T8" s="214"/>
      <c r="U8" s="214"/>
      <c r="V8" s="214"/>
      <c r="W8" s="214"/>
      <c r="X8" s="214"/>
      <c r="Y8" s="214"/>
      <c r="Z8" s="214"/>
      <c r="AA8" s="214"/>
      <c r="AB8" s="214"/>
      <c r="AC8" s="214"/>
      <c r="AD8" s="214"/>
      <c r="AE8" s="214"/>
      <c r="AF8" s="214"/>
      <c r="AG8" s="214"/>
      <c r="AH8" s="214"/>
      <c r="AI8" s="214"/>
      <c r="AJ8" s="214"/>
      <c r="AK8" s="214"/>
      <c r="AL8" s="214"/>
    </row>
    <row r="9" spans="1:38">
      <c r="A9" s="210" t="s">
        <v>38</v>
      </c>
      <c r="B9">
        <v>612</v>
      </c>
      <c r="C9" t="s">
        <v>472</v>
      </c>
      <c r="D9">
        <v>7.8855478014360685</v>
      </c>
      <c r="E9">
        <v>6.7501530790072835</v>
      </c>
      <c r="F9">
        <v>-7.2069241368048562</v>
      </c>
      <c r="G9">
        <v>-2.2198436347467334</v>
      </c>
      <c r="H9">
        <v>0.6595512319198783</v>
      </c>
      <c r="I9">
        <v>4.8809617234046598</v>
      </c>
      <c r="J9">
        <v>5.0216495386558364</v>
      </c>
      <c r="K9" s="209">
        <v>171.07042570015491</v>
      </c>
      <c r="L9">
        <v>0</v>
      </c>
      <c r="M9">
        <v>1</v>
      </c>
      <c r="N9">
        <v>0</v>
      </c>
      <c r="O9">
        <f t="shared" si="0"/>
        <v>1</v>
      </c>
    </row>
    <row r="10" spans="1:38">
      <c r="A10" s="209" t="s">
        <v>38</v>
      </c>
      <c r="B10">
        <v>612</v>
      </c>
      <c r="C10" t="s">
        <v>565</v>
      </c>
      <c r="D10">
        <v>18.454408775657434</v>
      </c>
      <c r="E10">
        <v>-1.4885717252085762</v>
      </c>
      <c r="F10">
        <v>-4.6940063849352009</v>
      </c>
      <c r="G10">
        <v>0.49923143302877815</v>
      </c>
      <c r="H10">
        <v>2.8776356638919931</v>
      </c>
      <c r="I10">
        <v>11.216820711568767</v>
      </c>
      <c r="J10">
        <v>10.043299077311673</v>
      </c>
      <c r="K10" s="209">
        <v>171.07042570015491</v>
      </c>
      <c r="L10">
        <v>0</v>
      </c>
      <c r="M10">
        <v>1</v>
      </c>
      <c r="N10">
        <v>0</v>
      </c>
      <c r="O10">
        <f t="shared" si="0"/>
        <v>1</v>
      </c>
    </row>
    <row r="11" spans="1:38">
      <c r="A11" s="209" t="s">
        <v>117</v>
      </c>
      <c r="B11">
        <v>614</v>
      </c>
      <c r="C11" t="s">
        <v>470</v>
      </c>
      <c r="D11">
        <v>22.984549386623215</v>
      </c>
      <c r="E11">
        <v>32.564390437717023</v>
      </c>
      <c r="F11">
        <v>-11.120707123145328</v>
      </c>
      <c r="G11">
        <v>6.4634020291236967</v>
      </c>
      <c r="H11">
        <v>0.84368363216620601</v>
      </c>
      <c r="I11">
        <v>0.59009584509148993</v>
      </c>
      <c r="J11">
        <v>-6.3563154343298702</v>
      </c>
      <c r="K11" s="209">
        <v>84.5155374949844</v>
      </c>
      <c r="L11">
        <v>0</v>
      </c>
      <c r="M11">
        <v>1</v>
      </c>
      <c r="N11">
        <v>0</v>
      </c>
      <c r="O11">
        <f t="shared" si="0"/>
        <v>1</v>
      </c>
    </row>
    <row r="12" spans="1:38">
      <c r="A12" s="209" t="s">
        <v>117</v>
      </c>
      <c r="B12">
        <v>614</v>
      </c>
      <c r="C12" t="s">
        <v>472</v>
      </c>
      <c r="D12">
        <v>-30.855316106946262</v>
      </c>
      <c r="E12">
        <v>10.169010558217547</v>
      </c>
      <c r="F12">
        <v>-32.915598549232151</v>
      </c>
      <c r="G12">
        <v>0.89984178132230752</v>
      </c>
      <c r="H12">
        <v>0.94692972401521469</v>
      </c>
      <c r="I12">
        <v>-3.5991841869393113</v>
      </c>
      <c r="J12">
        <v>-6.3563154343298702</v>
      </c>
      <c r="K12" s="209">
        <v>84.5155374949844</v>
      </c>
      <c r="L12">
        <v>0</v>
      </c>
      <c r="M12">
        <v>1</v>
      </c>
      <c r="N12">
        <v>0</v>
      </c>
      <c r="O12">
        <f t="shared" si="0"/>
        <v>1</v>
      </c>
    </row>
    <row r="13" spans="1:38">
      <c r="A13" s="209" t="s">
        <v>117</v>
      </c>
      <c r="B13">
        <v>614</v>
      </c>
      <c r="C13" t="s">
        <v>565</v>
      </c>
      <c r="D13">
        <v>-7.8707667203230471</v>
      </c>
      <c r="E13">
        <v>42.733400995934574</v>
      </c>
      <c r="F13">
        <v>-44.03630567237748</v>
      </c>
      <c r="G13">
        <v>7.3632438104460043</v>
      </c>
      <c r="H13">
        <v>1.7906133561814208</v>
      </c>
      <c r="I13">
        <v>-3.0090883418478249</v>
      </c>
      <c r="J13">
        <v>-12.71263086865974</v>
      </c>
      <c r="K13" s="209">
        <v>84.5155374949844</v>
      </c>
      <c r="L13">
        <v>0</v>
      </c>
      <c r="M13">
        <v>1</v>
      </c>
      <c r="N13">
        <v>0</v>
      </c>
      <c r="O13">
        <f t="shared" si="0"/>
        <v>1</v>
      </c>
    </row>
    <row r="14" spans="1:38">
      <c r="A14" s="209" t="s">
        <v>334</v>
      </c>
      <c r="B14">
        <v>311</v>
      </c>
      <c r="C14" t="s">
        <v>470</v>
      </c>
      <c r="D14">
        <v>20.039153014218371</v>
      </c>
      <c r="E14">
        <v>-5.0651611363533213</v>
      </c>
      <c r="F14">
        <v>0.94488260571988403</v>
      </c>
      <c r="G14">
        <v>20.361963242715319</v>
      </c>
      <c r="H14">
        <v>4.9779300794080044</v>
      </c>
      <c r="I14">
        <v>-2.4085905208235054</v>
      </c>
      <c r="J14">
        <v>1.2281287435519914</v>
      </c>
      <c r="K14" s="209">
        <v>1.6619592592592591</v>
      </c>
      <c r="L14">
        <v>0</v>
      </c>
      <c r="M14">
        <v>1</v>
      </c>
      <c r="N14">
        <v>0</v>
      </c>
      <c r="O14">
        <f t="shared" si="0"/>
        <v>1</v>
      </c>
    </row>
    <row r="15" spans="1:38">
      <c r="A15" s="210" t="s">
        <v>334</v>
      </c>
      <c r="B15">
        <v>311</v>
      </c>
      <c r="C15" t="s">
        <v>472</v>
      </c>
      <c r="D15">
        <v>3.8900378669947742</v>
      </c>
      <c r="E15">
        <v>2.5965478231516386</v>
      </c>
      <c r="F15">
        <v>1.1154198350713329</v>
      </c>
      <c r="G15">
        <v>-0.96853077213726801</v>
      </c>
      <c r="H15">
        <v>4.7403970932035646</v>
      </c>
      <c r="I15">
        <v>-4.8219248558464862</v>
      </c>
      <c r="J15">
        <v>1.2281287435519914</v>
      </c>
      <c r="K15" s="209">
        <v>1.6619592592592591</v>
      </c>
      <c r="L15">
        <v>0</v>
      </c>
      <c r="M15">
        <v>1</v>
      </c>
      <c r="N15">
        <v>0</v>
      </c>
      <c r="O15">
        <f t="shared" si="0"/>
        <v>1</v>
      </c>
    </row>
    <row r="16" spans="1:38">
      <c r="A16" s="209" t="s">
        <v>334</v>
      </c>
      <c r="B16">
        <v>311</v>
      </c>
      <c r="C16" t="s">
        <v>565</v>
      </c>
      <c r="D16">
        <v>23.929190881213145</v>
      </c>
      <c r="E16">
        <v>-2.4686133132016828</v>
      </c>
      <c r="F16">
        <v>2.0603024407912169</v>
      </c>
      <c r="G16">
        <v>19.393432470578052</v>
      </c>
      <c r="H16">
        <v>9.7183271726115699</v>
      </c>
      <c r="I16">
        <v>-7.2305153766699952</v>
      </c>
      <c r="J16">
        <v>2.4562574871039828</v>
      </c>
      <c r="K16" s="209">
        <v>1.6619592592592591</v>
      </c>
      <c r="L16">
        <v>0</v>
      </c>
      <c r="M16">
        <v>1</v>
      </c>
      <c r="N16">
        <v>0</v>
      </c>
      <c r="O16">
        <f t="shared" si="0"/>
        <v>1</v>
      </c>
    </row>
    <row r="17" spans="1:15">
      <c r="A17" s="209" t="s">
        <v>61</v>
      </c>
      <c r="B17">
        <v>213</v>
      </c>
      <c r="C17" t="s">
        <v>470</v>
      </c>
      <c r="D17">
        <v>14.064568495015365</v>
      </c>
      <c r="E17">
        <v>24.534129865636338</v>
      </c>
      <c r="F17">
        <v>-26.439971449438236</v>
      </c>
      <c r="G17">
        <v>9.754654306280921</v>
      </c>
      <c r="H17">
        <v>3.7061160885495701</v>
      </c>
      <c r="I17">
        <v>2.1077234168880885</v>
      </c>
      <c r="J17">
        <v>0.40191626709868444</v>
      </c>
      <c r="K17" s="209">
        <v>444.45795216407316</v>
      </c>
      <c r="L17">
        <v>0</v>
      </c>
      <c r="M17">
        <v>1</v>
      </c>
      <c r="N17">
        <v>0</v>
      </c>
      <c r="O17">
        <f t="shared" si="0"/>
        <v>1</v>
      </c>
    </row>
    <row r="18" spans="1:15">
      <c r="A18" s="209" t="s">
        <v>61</v>
      </c>
      <c r="B18">
        <v>213</v>
      </c>
      <c r="C18" t="s">
        <v>472</v>
      </c>
      <c r="D18">
        <v>-19.152931044630577</v>
      </c>
      <c r="E18">
        <v>13.403717497547355</v>
      </c>
      <c r="F18">
        <v>-29.320367652562346</v>
      </c>
      <c r="G18">
        <v>-7.1713745589370745</v>
      </c>
      <c r="H18">
        <v>1.0957162189775649</v>
      </c>
      <c r="I18">
        <v>2.4374611832452402</v>
      </c>
      <c r="J18">
        <v>0.40191626709868444</v>
      </c>
      <c r="K18" s="209">
        <v>444.45795216407316</v>
      </c>
      <c r="L18">
        <v>0</v>
      </c>
      <c r="M18">
        <v>1</v>
      </c>
      <c r="N18">
        <v>0</v>
      </c>
      <c r="O18">
        <f t="shared" si="0"/>
        <v>1</v>
      </c>
    </row>
    <row r="19" spans="1:15">
      <c r="A19" s="209" t="s">
        <v>61</v>
      </c>
      <c r="B19">
        <v>213</v>
      </c>
      <c r="C19" t="s">
        <v>565</v>
      </c>
      <c r="D19">
        <v>-5.0883625496152121</v>
      </c>
      <c r="E19">
        <v>37.937847363183693</v>
      </c>
      <c r="F19">
        <v>-55.760339102000586</v>
      </c>
      <c r="G19">
        <v>2.5832797473438465</v>
      </c>
      <c r="H19">
        <v>4.8018323075271354</v>
      </c>
      <c r="I19">
        <v>4.5451846001333305</v>
      </c>
      <c r="J19">
        <v>0.80383253419736889</v>
      </c>
      <c r="K19" s="209">
        <v>444.45795216407316</v>
      </c>
      <c r="L19">
        <v>0</v>
      </c>
      <c r="M19">
        <v>1</v>
      </c>
      <c r="N19">
        <v>0</v>
      </c>
      <c r="O19">
        <f t="shared" si="0"/>
        <v>1</v>
      </c>
    </row>
    <row r="20" spans="1:15">
      <c r="A20" s="209" t="s">
        <v>335</v>
      </c>
      <c r="B20">
        <v>911</v>
      </c>
      <c r="C20" t="s">
        <v>470</v>
      </c>
      <c r="D20">
        <v>13.390361845211288</v>
      </c>
      <c r="E20">
        <v>5.4959454823673717</v>
      </c>
      <c r="F20">
        <v>1.1789850214072373</v>
      </c>
      <c r="G20">
        <v>3.9753613627783406</v>
      </c>
      <c r="H20">
        <v>1.785404040485101</v>
      </c>
      <c r="I20">
        <v>2.3852047627317372</v>
      </c>
      <c r="J20">
        <v>-1.4305388245585</v>
      </c>
      <c r="K20" s="209">
        <v>13.672801339160076</v>
      </c>
      <c r="L20">
        <v>0</v>
      </c>
      <c r="M20">
        <v>1</v>
      </c>
      <c r="N20">
        <v>0</v>
      </c>
      <c r="O20">
        <f t="shared" si="0"/>
        <v>1</v>
      </c>
    </row>
    <row r="21" spans="1:15">
      <c r="A21" s="210" t="s">
        <v>335</v>
      </c>
      <c r="B21">
        <v>911</v>
      </c>
      <c r="C21" t="s">
        <v>472</v>
      </c>
      <c r="D21">
        <v>0.4835381714826994</v>
      </c>
      <c r="E21">
        <v>2.6048675342134695</v>
      </c>
      <c r="F21">
        <v>-8.0301135299748905E-3</v>
      </c>
      <c r="G21">
        <v>-3.8752690172801416</v>
      </c>
      <c r="H21">
        <v>0.30310241712612335</v>
      </c>
      <c r="I21">
        <v>2.8894061755117231</v>
      </c>
      <c r="J21">
        <v>-1.4305388245585</v>
      </c>
      <c r="K21" s="209">
        <v>13.672801339160076</v>
      </c>
      <c r="L21">
        <v>0</v>
      </c>
      <c r="M21">
        <v>1</v>
      </c>
      <c r="N21">
        <v>0</v>
      </c>
      <c r="O21">
        <f t="shared" si="0"/>
        <v>1</v>
      </c>
    </row>
    <row r="22" spans="1:15">
      <c r="A22" s="209" t="s">
        <v>335</v>
      </c>
      <c r="B22">
        <v>911</v>
      </c>
      <c r="C22" t="s">
        <v>565</v>
      </c>
      <c r="D22">
        <v>13.873900016693987</v>
      </c>
      <c r="E22">
        <v>8.1008130165808403</v>
      </c>
      <c r="F22">
        <v>1.1709549078772623</v>
      </c>
      <c r="G22">
        <v>0.10009234549819901</v>
      </c>
      <c r="H22">
        <v>2.0885064576112242</v>
      </c>
      <c r="I22">
        <v>5.2746109382434607</v>
      </c>
      <c r="J22">
        <v>-2.861077649117</v>
      </c>
      <c r="K22" s="209">
        <v>13.672801339160076</v>
      </c>
      <c r="L22">
        <v>0</v>
      </c>
      <c r="M22">
        <v>1</v>
      </c>
      <c r="N22">
        <v>0</v>
      </c>
      <c r="O22">
        <f t="shared" si="0"/>
        <v>1</v>
      </c>
    </row>
    <row r="23" spans="1:15">
      <c r="A23" s="209" t="s">
        <v>474</v>
      </c>
      <c r="B23">
        <v>314</v>
      </c>
      <c r="C23" t="s">
        <v>470</v>
      </c>
      <c r="D23">
        <v>42.250404170443147</v>
      </c>
      <c r="E23">
        <v>2.5933563558942048</v>
      </c>
      <c r="F23">
        <v>7.2041063297862848</v>
      </c>
      <c r="G23">
        <v>20.942799249792099</v>
      </c>
      <c r="H23">
        <v>5.6747635037373971</v>
      </c>
      <c r="I23">
        <v>10.04709890324154</v>
      </c>
      <c r="J23">
        <v>-4.211720172008377</v>
      </c>
      <c r="K23" s="209">
        <v>3.3416341739058324</v>
      </c>
      <c r="L23">
        <v>0</v>
      </c>
      <c r="M23">
        <v>1</v>
      </c>
      <c r="N23">
        <v>0</v>
      </c>
      <c r="O23">
        <f t="shared" si="0"/>
        <v>1</v>
      </c>
    </row>
    <row r="24" spans="1:15">
      <c r="A24" s="209" t="s">
        <v>474</v>
      </c>
      <c r="B24">
        <v>314</v>
      </c>
      <c r="C24" t="s">
        <v>472</v>
      </c>
      <c r="D24">
        <v>2.3321446730649313</v>
      </c>
      <c r="E24">
        <v>1.1197018355688009</v>
      </c>
      <c r="F24">
        <v>2.5572863508652204</v>
      </c>
      <c r="G24">
        <v>-13.047479899858098</v>
      </c>
      <c r="H24">
        <v>2.7936365869734554</v>
      </c>
      <c r="I24">
        <v>13.120719971523929</v>
      </c>
      <c r="J24">
        <v>-4.211720172008377</v>
      </c>
      <c r="K24" s="209">
        <v>3.3416341739058324</v>
      </c>
      <c r="L24">
        <v>0</v>
      </c>
      <c r="M24">
        <v>1</v>
      </c>
      <c r="N24">
        <v>0</v>
      </c>
      <c r="O24">
        <f t="shared" si="0"/>
        <v>1</v>
      </c>
    </row>
    <row r="25" spans="1:15">
      <c r="A25" s="209" t="s">
        <v>474</v>
      </c>
      <c r="B25">
        <v>314</v>
      </c>
      <c r="C25" t="s">
        <v>565</v>
      </c>
      <c r="D25">
        <v>44.582548843508079</v>
      </c>
      <c r="E25">
        <v>3.7130581914630056</v>
      </c>
      <c r="F25">
        <v>9.7613926806515057</v>
      </c>
      <c r="G25">
        <v>7.8953193499340006</v>
      </c>
      <c r="H25">
        <v>8.468400090710853</v>
      </c>
      <c r="I25">
        <v>23.167818874765466</v>
      </c>
      <c r="J25">
        <v>-8.423440344016754</v>
      </c>
      <c r="K25" s="209">
        <v>3.3416341739058324</v>
      </c>
      <c r="L25">
        <v>0</v>
      </c>
      <c r="M25">
        <v>1</v>
      </c>
      <c r="N25">
        <v>0</v>
      </c>
      <c r="O25">
        <f t="shared" si="0"/>
        <v>1</v>
      </c>
    </row>
    <row r="26" spans="1:15">
      <c r="A26" s="209" t="s">
        <v>1</v>
      </c>
      <c r="B26">
        <v>193</v>
      </c>
      <c r="C26" t="s">
        <v>470</v>
      </c>
      <c r="D26">
        <v>11.498017917057943</v>
      </c>
      <c r="E26">
        <v>1.410375268644545</v>
      </c>
      <c r="F26">
        <v>0.80750276922505759</v>
      </c>
      <c r="G26">
        <v>1.1258769176031802</v>
      </c>
      <c r="H26">
        <v>0.90828892035066189</v>
      </c>
      <c r="I26">
        <v>4.1621489583883449</v>
      </c>
      <c r="J26">
        <v>3.083825082846154</v>
      </c>
      <c r="K26" s="209">
        <v>1392.3816828785343</v>
      </c>
      <c r="L26">
        <v>1</v>
      </c>
      <c r="M26">
        <v>0</v>
      </c>
      <c r="N26">
        <v>0</v>
      </c>
      <c r="O26">
        <f t="shared" si="0"/>
        <v>1</v>
      </c>
    </row>
    <row r="27" spans="1:15">
      <c r="A27" s="210" t="s">
        <v>1</v>
      </c>
      <c r="B27">
        <v>193</v>
      </c>
      <c r="C27" t="s">
        <v>472</v>
      </c>
      <c r="D27">
        <v>4.3966896893361636</v>
      </c>
      <c r="E27">
        <v>0.87310199128327604</v>
      </c>
      <c r="F27">
        <v>-1.4839933980014064</v>
      </c>
      <c r="G27">
        <v>-2.4885815246253475</v>
      </c>
      <c r="H27">
        <v>-0.74084229524817136</v>
      </c>
      <c r="I27">
        <v>5.1531798330816585</v>
      </c>
      <c r="J27">
        <v>3.083825082846154</v>
      </c>
      <c r="K27" s="209">
        <v>1392.3816828785343</v>
      </c>
      <c r="L27">
        <v>1</v>
      </c>
      <c r="M27">
        <v>0</v>
      </c>
      <c r="N27">
        <v>0</v>
      </c>
      <c r="O27">
        <f t="shared" si="0"/>
        <v>1</v>
      </c>
    </row>
    <row r="28" spans="1:15">
      <c r="A28" s="209" t="s">
        <v>1</v>
      </c>
      <c r="B28">
        <v>193</v>
      </c>
      <c r="C28" t="s">
        <v>565</v>
      </c>
      <c r="D28">
        <v>15.894707606394107</v>
      </c>
      <c r="E28">
        <v>2.283477259927821</v>
      </c>
      <c r="F28">
        <v>-0.6764906287763488</v>
      </c>
      <c r="G28">
        <v>-1.3627046070221673</v>
      </c>
      <c r="H28">
        <v>0.16744662510249053</v>
      </c>
      <c r="I28">
        <v>9.3153287914700034</v>
      </c>
      <c r="J28">
        <v>6.167650165692308</v>
      </c>
      <c r="K28" s="209">
        <v>1392.3816828785343</v>
      </c>
      <c r="L28">
        <v>1</v>
      </c>
      <c r="M28">
        <v>0</v>
      </c>
      <c r="N28">
        <v>0</v>
      </c>
      <c r="O28">
        <f t="shared" si="0"/>
        <v>1</v>
      </c>
    </row>
    <row r="29" spans="1:15">
      <c r="A29" s="209" t="s">
        <v>2</v>
      </c>
      <c r="B29">
        <v>122</v>
      </c>
      <c r="C29" t="s">
        <v>470</v>
      </c>
      <c r="D29">
        <v>13.017503694827411</v>
      </c>
      <c r="E29">
        <v>0.56472967797471973</v>
      </c>
      <c r="F29">
        <v>0.27346731259667456</v>
      </c>
      <c r="G29">
        <v>4.7081586500162542</v>
      </c>
      <c r="H29">
        <v>3.1479716832995663</v>
      </c>
      <c r="I29">
        <v>6.3452911235200062</v>
      </c>
      <c r="J29">
        <v>-2.0221147525798102</v>
      </c>
      <c r="K29" s="209">
        <v>445.12464630451524</v>
      </c>
      <c r="L29">
        <v>1</v>
      </c>
      <c r="M29">
        <v>0</v>
      </c>
      <c r="N29">
        <v>0</v>
      </c>
      <c r="O29">
        <f t="shared" si="0"/>
        <v>1</v>
      </c>
    </row>
    <row r="30" spans="1:15">
      <c r="A30" s="209" t="s">
        <v>2</v>
      </c>
      <c r="B30">
        <v>122</v>
      </c>
      <c r="C30" t="s">
        <v>472</v>
      </c>
      <c r="D30">
        <v>1.7251990727047968</v>
      </c>
      <c r="E30">
        <v>0.19208774042307475</v>
      </c>
      <c r="F30">
        <v>-0.88552679291235736</v>
      </c>
      <c r="G30">
        <v>-2.8280220886415037</v>
      </c>
      <c r="H30">
        <v>1.4451952073895444</v>
      </c>
      <c r="I30">
        <v>5.8235797590258489</v>
      </c>
      <c r="J30">
        <v>-2.0221147525798102</v>
      </c>
      <c r="K30" s="209">
        <v>445.12464630451524</v>
      </c>
      <c r="L30">
        <v>1</v>
      </c>
      <c r="M30">
        <v>0</v>
      </c>
      <c r="N30">
        <v>0</v>
      </c>
      <c r="O30">
        <f t="shared" si="0"/>
        <v>1</v>
      </c>
    </row>
    <row r="31" spans="1:15">
      <c r="A31" s="209" t="s">
        <v>2</v>
      </c>
      <c r="B31">
        <v>122</v>
      </c>
      <c r="C31" t="s">
        <v>565</v>
      </c>
      <c r="D31">
        <v>14.742702767532208</v>
      </c>
      <c r="E31">
        <v>0.75681741839779448</v>
      </c>
      <c r="F31">
        <v>-0.6120594803156828</v>
      </c>
      <c r="G31">
        <v>1.8801365613747505</v>
      </c>
      <c r="H31">
        <v>4.593166890689111</v>
      </c>
      <c r="I31">
        <v>12.168870882545855</v>
      </c>
      <c r="J31">
        <v>-4.0442295051596204</v>
      </c>
      <c r="K31" s="209">
        <v>445.12464630451524</v>
      </c>
      <c r="L31">
        <v>1</v>
      </c>
      <c r="M31">
        <v>0</v>
      </c>
      <c r="N31">
        <v>0</v>
      </c>
      <c r="O31">
        <f t="shared" si="0"/>
        <v>1</v>
      </c>
    </row>
    <row r="32" spans="1:15">
      <c r="A32" s="209" t="s">
        <v>37</v>
      </c>
      <c r="B32">
        <v>912</v>
      </c>
      <c r="C32" t="s">
        <v>470</v>
      </c>
      <c r="D32">
        <v>3.7140088149219004</v>
      </c>
      <c r="E32">
        <v>-5.0376277644579996</v>
      </c>
      <c r="F32">
        <v>2.2955713732486478</v>
      </c>
      <c r="G32">
        <v>0.79143704527101988</v>
      </c>
      <c r="H32">
        <v>1.4185306386531502</v>
      </c>
      <c r="I32">
        <v>14.018513848219781</v>
      </c>
      <c r="J32">
        <v>-9.7724163260126993</v>
      </c>
      <c r="K32" s="209">
        <v>48.047647058823529</v>
      </c>
      <c r="L32">
        <v>0</v>
      </c>
      <c r="M32">
        <v>1</v>
      </c>
      <c r="N32">
        <v>0</v>
      </c>
      <c r="O32">
        <f t="shared" si="0"/>
        <v>1</v>
      </c>
    </row>
    <row r="33" spans="1:15">
      <c r="A33" s="210" t="s">
        <v>37</v>
      </c>
      <c r="B33">
        <v>912</v>
      </c>
      <c r="C33" t="s">
        <v>472</v>
      </c>
      <c r="D33">
        <v>7.5096506096591966</v>
      </c>
      <c r="E33">
        <v>10.031040652232754</v>
      </c>
      <c r="F33">
        <v>-3.0404492281048494</v>
      </c>
      <c r="G33">
        <v>-0.61421030515548725</v>
      </c>
      <c r="H33">
        <v>0.46820735707375499</v>
      </c>
      <c r="I33">
        <v>10.437478459625723</v>
      </c>
      <c r="J33">
        <v>-9.7724163260126993</v>
      </c>
      <c r="K33" s="209">
        <v>48.047647058823529</v>
      </c>
      <c r="L33">
        <v>0</v>
      </c>
      <c r="M33">
        <v>1</v>
      </c>
      <c r="N33">
        <v>0</v>
      </c>
      <c r="O33">
        <f t="shared" si="0"/>
        <v>1</v>
      </c>
    </row>
    <row r="34" spans="1:15">
      <c r="A34" s="209" t="s">
        <v>37</v>
      </c>
      <c r="B34">
        <v>912</v>
      </c>
      <c r="C34" t="s">
        <v>565</v>
      </c>
      <c r="D34">
        <v>11.223659424581097</v>
      </c>
      <c r="E34">
        <v>4.9934128877747543</v>
      </c>
      <c r="F34">
        <v>-0.74487785485620162</v>
      </c>
      <c r="G34">
        <v>0.17722674011553263</v>
      </c>
      <c r="H34">
        <v>1.8867379957269053</v>
      </c>
      <c r="I34">
        <v>24.455992307845506</v>
      </c>
      <c r="J34">
        <v>-19.544832652025399</v>
      </c>
      <c r="K34" s="209">
        <v>48.047647058823529</v>
      </c>
      <c r="L34">
        <v>0</v>
      </c>
      <c r="M34">
        <v>1</v>
      </c>
      <c r="N34">
        <v>0</v>
      </c>
      <c r="O34">
        <f t="shared" si="0"/>
        <v>1</v>
      </c>
    </row>
    <row r="35" spans="1:15">
      <c r="A35" s="209" t="s">
        <v>336</v>
      </c>
      <c r="B35">
        <v>313</v>
      </c>
      <c r="C35" t="s">
        <v>470</v>
      </c>
      <c r="D35">
        <v>25.851639034929875</v>
      </c>
      <c r="E35">
        <v>-1.7721898688121378</v>
      </c>
      <c r="F35">
        <v>12.743527531979575</v>
      </c>
      <c r="G35">
        <v>10.165206746478555</v>
      </c>
      <c r="H35">
        <v>2.9885390823991553</v>
      </c>
      <c r="I35">
        <v>2.5556797870584091</v>
      </c>
      <c r="J35">
        <v>-0.82912424417368058</v>
      </c>
      <c r="K35" s="209">
        <v>13.578799999999999</v>
      </c>
      <c r="L35">
        <v>0</v>
      </c>
      <c r="M35">
        <v>1</v>
      </c>
      <c r="N35">
        <v>0</v>
      </c>
      <c r="O35">
        <f t="shared" si="0"/>
        <v>1</v>
      </c>
    </row>
    <row r="36" spans="1:15">
      <c r="A36" s="209" t="s">
        <v>336</v>
      </c>
      <c r="B36">
        <v>313</v>
      </c>
      <c r="C36" t="s">
        <v>472</v>
      </c>
      <c r="D36">
        <v>6.8785422940364356</v>
      </c>
      <c r="E36">
        <v>0.39437356872357832</v>
      </c>
      <c r="F36">
        <v>-1.1714871938020603</v>
      </c>
      <c r="G36">
        <v>-1.6842539861353873</v>
      </c>
      <c r="H36">
        <v>2.5839858573767227</v>
      </c>
      <c r="I36">
        <v>7.5850482920472633</v>
      </c>
      <c r="J36">
        <v>-0.82912424417368058</v>
      </c>
      <c r="K36" s="209">
        <v>13.578799999999999</v>
      </c>
      <c r="L36">
        <v>0</v>
      </c>
      <c r="M36">
        <v>1</v>
      </c>
      <c r="N36">
        <v>0</v>
      </c>
      <c r="O36">
        <f t="shared" si="0"/>
        <v>1</v>
      </c>
    </row>
    <row r="37" spans="1:15">
      <c r="A37" s="209" t="s">
        <v>336</v>
      </c>
      <c r="B37">
        <v>313</v>
      </c>
      <c r="C37" t="s">
        <v>565</v>
      </c>
      <c r="D37">
        <v>32.73018132896631</v>
      </c>
      <c r="E37">
        <v>-1.3778163000885595</v>
      </c>
      <c r="F37">
        <v>11.572040338177516</v>
      </c>
      <c r="G37">
        <v>8.4809527603431683</v>
      </c>
      <c r="H37">
        <v>5.572524939775878</v>
      </c>
      <c r="I37">
        <v>10.140728079105667</v>
      </c>
      <c r="J37">
        <v>-1.6582484883473612</v>
      </c>
      <c r="K37" s="209">
        <v>13.578799999999999</v>
      </c>
      <c r="L37">
        <v>0</v>
      </c>
      <c r="M37">
        <v>1</v>
      </c>
      <c r="N37">
        <v>0</v>
      </c>
      <c r="O37">
        <f t="shared" si="0"/>
        <v>1</v>
      </c>
    </row>
    <row r="38" spans="1:15">
      <c r="A38" t="s">
        <v>309</v>
      </c>
      <c r="B38">
        <v>419</v>
      </c>
      <c r="C38" t="s">
        <v>470</v>
      </c>
      <c r="D38">
        <v>27.597830293514775</v>
      </c>
      <c r="E38">
        <v>-0.61346051354280995</v>
      </c>
      <c r="F38">
        <v>9.9692477371073434</v>
      </c>
      <c r="G38">
        <v>5.4750669423245855</v>
      </c>
      <c r="H38">
        <v>1.5214500554204573</v>
      </c>
      <c r="I38">
        <v>6.699103426526527</v>
      </c>
      <c r="J38">
        <v>4.5464226456786747</v>
      </c>
      <c r="K38" s="209">
        <v>38.473723404255317</v>
      </c>
      <c r="L38">
        <v>0</v>
      </c>
      <c r="M38">
        <v>1</v>
      </c>
      <c r="N38">
        <v>0</v>
      </c>
      <c r="O38">
        <f t="shared" si="0"/>
        <v>1</v>
      </c>
    </row>
    <row r="39" spans="1:15">
      <c r="A39" t="s">
        <v>309</v>
      </c>
      <c r="B39">
        <v>419</v>
      </c>
      <c r="C39" t="s">
        <v>472</v>
      </c>
      <c r="D39">
        <v>-6.2655862758198424</v>
      </c>
      <c r="E39">
        <v>0.45814637176059492</v>
      </c>
      <c r="F39">
        <v>-6.7614169028010274</v>
      </c>
      <c r="G39">
        <v>-3.0915455329712107</v>
      </c>
      <c r="H39">
        <v>0.80886290617220735</v>
      </c>
      <c r="I39">
        <v>-2.2260557636590814</v>
      </c>
      <c r="J39">
        <v>4.5464226456786747</v>
      </c>
      <c r="K39" s="209">
        <v>38.473723404255317</v>
      </c>
      <c r="L39">
        <v>0</v>
      </c>
      <c r="M39">
        <v>1</v>
      </c>
      <c r="N39">
        <v>0</v>
      </c>
      <c r="O39">
        <f t="shared" si="0"/>
        <v>1</v>
      </c>
    </row>
    <row r="40" spans="1:15">
      <c r="A40" t="s">
        <v>309</v>
      </c>
      <c r="B40">
        <v>419</v>
      </c>
      <c r="C40" t="s">
        <v>565</v>
      </c>
      <c r="D40">
        <v>21.332244017694933</v>
      </c>
      <c r="E40">
        <v>-0.15531414178221503</v>
      </c>
      <c r="F40">
        <v>3.207830834306316</v>
      </c>
      <c r="G40">
        <v>2.3835214093533748</v>
      </c>
      <c r="H40">
        <v>2.3303129615926648</v>
      </c>
      <c r="I40">
        <v>4.4730476628674438</v>
      </c>
      <c r="J40">
        <v>9.0928452913573494</v>
      </c>
      <c r="K40" s="209">
        <v>38.473723404255317</v>
      </c>
      <c r="L40">
        <v>0</v>
      </c>
      <c r="M40">
        <v>1</v>
      </c>
      <c r="N40">
        <v>0</v>
      </c>
      <c r="O40">
        <f t="shared" si="0"/>
        <v>1</v>
      </c>
    </row>
    <row r="41" spans="1:15">
      <c r="A41" t="s">
        <v>86</v>
      </c>
      <c r="B41">
        <v>513</v>
      </c>
      <c r="C41" t="s">
        <v>470</v>
      </c>
      <c r="D41">
        <v>-1.0512452053223456</v>
      </c>
      <c r="E41">
        <v>-3.4118985836461064</v>
      </c>
      <c r="F41">
        <v>0.30030804254668658</v>
      </c>
      <c r="G41">
        <v>-1.3062138379522292</v>
      </c>
      <c r="H41">
        <v>-0.49257866187348665</v>
      </c>
      <c r="I41">
        <v>1.0797284504608813</v>
      </c>
      <c r="J41">
        <v>2.7794093851419088</v>
      </c>
      <c r="K41" s="209">
        <v>302.39640990184108</v>
      </c>
      <c r="L41">
        <v>0</v>
      </c>
      <c r="M41">
        <v>0</v>
      </c>
      <c r="N41">
        <v>1</v>
      </c>
      <c r="O41">
        <f t="shared" si="0"/>
        <v>1</v>
      </c>
    </row>
    <row r="42" spans="1:15">
      <c r="A42" t="s">
        <v>86</v>
      </c>
      <c r="B42">
        <v>513</v>
      </c>
      <c r="C42" t="s">
        <v>472</v>
      </c>
      <c r="D42">
        <v>1.7404790664398888</v>
      </c>
      <c r="E42">
        <v>-0.77891138746664401</v>
      </c>
      <c r="F42">
        <v>-0.14931325121435698</v>
      </c>
      <c r="G42">
        <v>-1.5831305814028809</v>
      </c>
      <c r="H42">
        <v>-1.0851898656433128</v>
      </c>
      <c r="I42">
        <v>2.5576147670251745</v>
      </c>
      <c r="J42">
        <v>2.7794093851419088</v>
      </c>
      <c r="K42" s="209">
        <v>302.39640990184108</v>
      </c>
      <c r="L42">
        <v>0</v>
      </c>
      <c r="M42">
        <v>0</v>
      </c>
      <c r="N42">
        <v>1</v>
      </c>
      <c r="O42">
        <f t="shared" si="0"/>
        <v>1</v>
      </c>
    </row>
    <row r="43" spans="1:15">
      <c r="A43" t="s">
        <v>86</v>
      </c>
      <c r="B43">
        <v>513</v>
      </c>
      <c r="C43" t="s">
        <v>565</v>
      </c>
      <c r="D43">
        <v>0.68923386111754326</v>
      </c>
      <c r="E43">
        <v>-4.1908099711127509</v>
      </c>
      <c r="F43">
        <v>0.1509947913323296</v>
      </c>
      <c r="G43">
        <v>-2.8893444193551101</v>
      </c>
      <c r="H43">
        <v>-1.5777685275167994</v>
      </c>
      <c r="I43">
        <v>3.6373432174860567</v>
      </c>
      <c r="J43">
        <v>5.5588187702838177</v>
      </c>
      <c r="K43" s="209">
        <v>302.39640990184108</v>
      </c>
      <c r="L43">
        <v>0</v>
      </c>
      <c r="M43">
        <v>0</v>
      </c>
      <c r="N43">
        <v>1</v>
      </c>
      <c r="O43">
        <f t="shared" si="0"/>
        <v>1</v>
      </c>
    </row>
    <row r="44" spans="1:15">
      <c r="A44" t="s">
        <v>337</v>
      </c>
      <c r="B44">
        <v>316</v>
      </c>
      <c r="C44" t="s">
        <v>470</v>
      </c>
      <c r="D44">
        <v>30.753403148107367</v>
      </c>
      <c r="E44">
        <v>2.2530635198242841</v>
      </c>
      <c r="F44">
        <v>1.2603142106597154</v>
      </c>
      <c r="G44">
        <v>26.255560228633271</v>
      </c>
      <c r="H44">
        <v>5.2245126206140133</v>
      </c>
      <c r="I44">
        <v>1.7453608758430406</v>
      </c>
      <c r="J44">
        <v>-5.9854083074669582</v>
      </c>
      <c r="K44" s="209">
        <v>5.2979588617104501</v>
      </c>
      <c r="L44">
        <v>0</v>
      </c>
      <c r="M44">
        <v>1</v>
      </c>
      <c r="N44">
        <v>0</v>
      </c>
      <c r="O44">
        <f t="shared" si="0"/>
        <v>1</v>
      </c>
    </row>
    <row r="45" spans="1:15">
      <c r="A45" t="s">
        <v>337</v>
      </c>
      <c r="B45">
        <v>316</v>
      </c>
      <c r="C45" t="s">
        <v>472</v>
      </c>
      <c r="D45">
        <v>-4.7732119401836997</v>
      </c>
      <c r="E45">
        <v>-1.5347000529064836</v>
      </c>
      <c r="F45">
        <v>1.5649229545351346</v>
      </c>
      <c r="G45">
        <v>-4.8034348418123507</v>
      </c>
      <c r="H45">
        <v>4.2972838560648867</v>
      </c>
      <c r="I45">
        <v>1.6881244514020715</v>
      </c>
      <c r="J45">
        <v>-5.9854083074669582</v>
      </c>
      <c r="K45" s="209">
        <v>5.2979588617104501</v>
      </c>
      <c r="L45">
        <v>0</v>
      </c>
      <c r="M45">
        <v>1</v>
      </c>
      <c r="N45">
        <v>0</v>
      </c>
      <c r="O45">
        <f t="shared" si="0"/>
        <v>1</v>
      </c>
    </row>
    <row r="46" spans="1:15">
      <c r="A46" t="s">
        <v>337</v>
      </c>
      <c r="B46">
        <v>316</v>
      </c>
      <c r="C46" t="s">
        <v>565</v>
      </c>
      <c r="D46">
        <v>25.980191207923667</v>
      </c>
      <c r="E46">
        <v>0.71836346691780051</v>
      </c>
      <c r="F46">
        <v>2.8252371651948502</v>
      </c>
      <c r="G46">
        <v>21.452125386820921</v>
      </c>
      <c r="H46">
        <v>9.5217964766789009</v>
      </c>
      <c r="I46">
        <v>3.433485327245112</v>
      </c>
      <c r="J46">
        <v>-11.970816614933916</v>
      </c>
      <c r="K46" s="209">
        <v>5.2979588617104501</v>
      </c>
      <c r="L46">
        <v>0</v>
      </c>
      <c r="M46">
        <v>1</v>
      </c>
      <c r="N46">
        <v>0</v>
      </c>
      <c r="O46">
        <f t="shared" si="0"/>
        <v>1</v>
      </c>
    </row>
    <row r="47" spans="1:15">
      <c r="A47" t="s">
        <v>118</v>
      </c>
      <c r="B47">
        <v>913</v>
      </c>
      <c r="C47" t="s">
        <v>470</v>
      </c>
      <c r="D47">
        <v>7.0457901995029459</v>
      </c>
      <c r="E47">
        <v>7.9133289448526796</v>
      </c>
      <c r="F47">
        <v>-2.4958519339393885</v>
      </c>
      <c r="G47">
        <v>0.39274141603798901</v>
      </c>
      <c r="H47">
        <v>0.34383653365134942</v>
      </c>
      <c r="I47">
        <v>3.4128699190305971</v>
      </c>
      <c r="J47">
        <v>-2.521134680130281</v>
      </c>
      <c r="K47" s="209">
        <v>64.414361432286583</v>
      </c>
      <c r="L47">
        <v>0</v>
      </c>
      <c r="M47">
        <v>1</v>
      </c>
      <c r="N47">
        <v>0</v>
      </c>
      <c r="O47">
        <f t="shared" si="0"/>
        <v>1</v>
      </c>
    </row>
    <row r="48" spans="1:15">
      <c r="A48" t="s">
        <v>118</v>
      </c>
      <c r="B48">
        <v>913</v>
      </c>
      <c r="C48" t="s">
        <v>472</v>
      </c>
      <c r="D48">
        <v>-3.5306881897279609</v>
      </c>
      <c r="E48">
        <v>-1.8648851816905951</v>
      </c>
      <c r="F48">
        <v>-3.3969159158638309</v>
      </c>
      <c r="G48">
        <v>-0.36908940414207286</v>
      </c>
      <c r="H48">
        <v>6.5452319212368409E-2</v>
      </c>
      <c r="I48">
        <v>4.5558846728864495</v>
      </c>
      <c r="J48">
        <v>-2.521134680130281</v>
      </c>
      <c r="K48" s="209">
        <v>64.414361432286583</v>
      </c>
      <c r="L48">
        <v>0</v>
      </c>
      <c r="M48">
        <v>1</v>
      </c>
      <c r="N48">
        <v>0</v>
      </c>
      <c r="O48">
        <f t="shared" si="0"/>
        <v>1</v>
      </c>
    </row>
    <row r="49" spans="1:15">
      <c r="A49" t="s">
        <v>118</v>
      </c>
      <c r="B49">
        <v>913</v>
      </c>
      <c r="C49" t="s">
        <v>565</v>
      </c>
      <c r="D49">
        <v>3.515102009774985</v>
      </c>
      <c r="E49">
        <v>6.0484437631620844</v>
      </c>
      <c r="F49">
        <v>-5.892767849803219</v>
      </c>
      <c r="G49">
        <v>2.3652011895916147E-2</v>
      </c>
      <c r="H49">
        <v>0.40928885286371786</v>
      </c>
      <c r="I49">
        <v>7.9687545919170475</v>
      </c>
      <c r="J49">
        <v>-5.0422693602605619</v>
      </c>
      <c r="K49" s="209">
        <v>64.414361432286583</v>
      </c>
      <c r="L49">
        <v>0</v>
      </c>
      <c r="M49">
        <v>1</v>
      </c>
      <c r="N49">
        <v>0</v>
      </c>
      <c r="O49">
        <f t="shared" si="0"/>
        <v>1</v>
      </c>
    </row>
    <row r="50" spans="1:15">
      <c r="A50" t="s">
        <v>3</v>
      </c>
      <c r="B50">
        <v>124</v>
      </c>
      <c r="C50" t="s">
        <v>470</v>
      </c>
      <c r="D50">
        <v>16.063425369852155</v>
      </c>
      <c r="E50">
        <v>1.395278408327199</v>
      </c>
      <c r="F50">
        <v>0.67039292922595939</v>
      </c>
      <c r="G50">
        <v>6.5761434448798735</v>
      </c>
      <c r="H50">
        <v>3.3607599176243048</v>
      </c>
      <c r="I50">
        <v>4.1181413195996726</v>
      </c>
      <c r="J50">
        <v>-5.729064980485532E-2</v>
      </c>
      <c r="K50" s="209">
        <v>533.31269840797927</v>
      </c>
      <c r="L50">
        <v>1</v>
      </c>
      <c r="M50">
        <v>0</v>
      </c>
      <c r="N50">
        <v>0</v>
      </c>
      <c r="O50">
        <f t="shared" si="0"/>
        <v>1</v>
      </c>
    </row>
    <row r="51" spans="1:15">
      <c r="A51" t="s">
        <v>3</v>
      </c>
      <c r="B51">
        <v>124</v>
      </c>
      <c r="C51" t="s">
        <v>472</v>
      </c>
      <c r="D51">
        <v>-0.49238762908214539</v>
      </c>
      <c r="E51">
        <v>0.78950626269897128</v>
      </c>
      <c r="F51">
        <v>-0.81465860909608001</v>
      </c>
      <c r="G51">
        <v>-5.8966487163091923</v>
      </c>
      <c r="H51">
        <v>0.5977434896882412</v>
      </c>
      <c r="I51">
        <v>4.8889605937407694</v>
      </c>
      <c r="J51">
        <v>-5.729064980485532E-2</v>
      </c>
      <c r="K51" s="209">
        <v>533.31269840797927</v>
      </c>
      <c r="L51">
        <v>1</v>
      </c>
      <c r="M51">
        <v>0</v>
      </c>
      <c r="N51">
        <v>0</v>
      </c>
      <c r="O51">
        <f t="shared" si="0"/>
        <v>1</v>
      </c>
    </row>
    <row r="52" spans="1:15">
      <c r="A52" t="s">
        <v>3</v>
      </c>
      <c r="B52">
        <v>124</v>
      </c>
      <c r="C52" t="s">
        <v>565</v>
      </c>
      <c r="D52">
        <v>15.571037740770009</v>
      </c>
      <c r="E52">
        <v>2.1847846710261702</v>
      </c>
      <c r="F52">
        <v>-0.14426567987012062</v>
      </c>
      <c r="G52">
        <v>0.67949472857068116</v>
      </c>
      <c r="H52">
        <v>3.9585034073125458</v>
      </c>
      <c r="I52">
        <v>9.0071019133404437</v>
      </c>
      <c r="J52">
        <v>-0.11458129960971064</v>
      </c>
      <c r="K52" s="209">
        <v>533.31269840797927</v>
      </c>
      <c r="L52">
        <v>1</v>
      </c>
      <c r="M52">
        <v>0</v>
      </c>
      <c r="N52">
        <v>0</v>
      </c>
      <c r="O52">
        <f t="shared" si="0"/>
        <v>1</v>
      </c>
    </row>
    <row r="53" spans="1:15">
      <c r="A53" t="s">
        <v>338</v>
      </c>
      <c r="B53">
        <v>339</v>
      </c>
      <c r="C53" t="s">
        <v>470</v>
      </c>
      <c r="D53">
        <v>28.866791748959145</v>
      </c>
      <c r="E53">
        <v>4.3909523582852827</v>
      </c>
      <c r="F53">
        <v>2.5559793939784479</v>
      </c>
      <c r="G53">
        <v>15.419933489041719</v>
      </c>
      <c r="H53">
        <v>4.8848431576958324</v>
      </c>
      <c r="I53">
        <v>1.2865264750630274</v>
      </c>
      <c r="J53">
        <v>0.32855687489483287</v>
      </c>
      <c r="K53" s="209">
        <v>1.9825185406134</v>
      </c>
      <c r="L53">
        <v>0</v>
      </c>
      <c r="M53">
        <v>1</v>
      </c>
      <c r="N53">
        <v>0</v>
      </c>
      <c r="O53">
        <f t="shared" si="0"/>
        <v>1</v>
      </c>
    </row>
    <row r="54" spans="1:15">
      <c r="A54" t="s">
        <v>338</v>
      </c>
      <c r="B54">
        <v>339</v>
      </c>
      <c r="C54" t="s">
        <v>472</v>
      </c>
      <c r="D54">
        <v>1.4509772557766354</v>
      </c>
      <c r="E54">
        <v>0.25113477780636639</v>
      </c>
      <c r="F54">
        <v>-0.19774883224911982</v>
      </c>
      <c r="G54">
        <v>-3.4745831801859892</v>
      </c>
      <c r="H54">
        <v>3.9041910192451077</v>
      </c>
      <c r="I54">
        <v>0.6394265962654373</v>
      </c>
      <c r="J54">
        <v>0.32855687489483287</v>
      </c>
      <c r="K54" s="209">
        <v>1.9825185406134</v>
      </c>
      <c r="L54">
        <v>0</v>
      </c>
      <c r="M54">
        <v>1</v>
      </c>
      <c r="N54">
        <v>0</v>
      </c>
      <c r="O54">
        <f t="shared" si="0"/>
        <v>1</v>
      </c>
    </row>
    <row r="55" spans="1:15">
      <c r="A55" t="s">
        <v>338</v>
      </c>
      <c r="B55">
        <v>339</v>
      </c>
      <c r="C55" t="s">
        <v>565</v>
      </c>
      <c r="D55">
        <v>30.31776900473578</v>
      </c>
      <c r="E55">
        <v>4.6420871360916491</v>
      </c>
      <c r="F55">
        <v>2.3582305617293282</v>
      </c>
      <c r="G55">
        <v>11.94535030885573</v>
      </c>
      <c r="H55">
        <v>8.789034176940941</v>
      </c>
      <c r="I55">
        <v>1.9259530713284683</v>
      </c>
      <c r="J55">
        <v>0.65711374978966575</v>
      </c>
      <c r="K55" s="209">
        <v>1.9825185406134</v>
      </c>
      <c r="L55">
        <v>0</v>
      </c>
      <c r="M55">
        <v>1</v>
      </c>
      <c r="N55">
        <v>0</v>
      </c>
      <c r="O55">
        <f t="shared" si="0"/>
        <v>1</v>
      </c>
    </row>
    <row r="56" spans="1:15">
      <c r="A56" t="s">
        <v>87</v>
      </c>
      <c r="B56">
        <v>638</v>
      </c>
      <c r="C56" t="s">
        <v>470</v>
      </c>
      <c r="D56">
        <v>4.9124343313443219</v>
      </c>
      <c r="E56">
        <v>3.1673828685042205</v>
      </c>
      <c r="F56">
        <v>0.52589647965007502</v>
      </c>
      <c r="G56">
        <v>-1.5280325414449547</v>
      </c>
      <c r="H56">
        <v>-0.48196894124240319</v>
      </c>
      <c r="I56">
        <v>4.2861192749113322</v>
      </c>
      <c r="J56">
        <v>-1.0569628090339478</v>
      </c>
      <c r="K56" s="209">
        <v>14.39229697208785</v>
      </c>
      <c r="L56">
        <v>0</v>
      </c>
      <c r="M56">
        <v>0</v>
      </c>
      <c r="N56">
        <v>1</v>
      </c>
      <c r="O56">
        <f t="shared" si="0"/>
        <v>1</v>
      </c>
    </row>
    <row r="57" spans="1:15">
      <c r="A57" t="s">
        <v>87</v>
      </c>
      <c r="B57">
        <v>638</v>
      </c>
      <c r="C57" t="s">
        <v>472</v>
      </c>
      <c r="D57">
        <v>6.1181176376129045</v>
      </c>
      <c r="E57">
        <v>6.1609409890092088</v>
      </c>
      <c r="F57">
        <v>0.10004732037664793</v>
      </c>
      <c r="G57">
        <v>-2.4100352184044067</v>
      </c>
      <c r="H57">
        <v>-1.1360338036281292</v>
      </c>
      <c r="I57">
        <v>4.4601611592935315</v>
      </c>
      <c r="J57">
        <v>-1.0569628090339478</v>
      </c>
      <c r="K57" s="209">
        <v>14.39229697208785</v>
      </c>
      <c r="L57">
        <v>0</v>
      </c>
      <c r="M57">
        <v>0</v>
      </c>
      <c r="N57">
        <v>1</v>
      </c>
      <c r="O57">
        <f t="shared" si="0"/>
        <v>1</v>
      </c>
    </row>
    <row r="58" spans="1:15">
      <c r="A58" t="s">
        <v>87</v>
      </c>
      <c r="B58">
        <v>638</v>
      </c>
      <c r="C58" t="s">
        <v>565</v>
      </c>
      <c r="D58">
        <v>11.030551968957226</v>
      </c>
      <c r="E58">
        <v>9.3283238575134284</v>
      </c>
      <c r="F58">
        <v>0.62594380002672301</v>
      </c>
      <c r="G58">
        <v>-3.9380677598493614</v>
      </c>
      <c r="H58">
        <v>-1.6180027448705325</v>
      </c>
      <c r="I58">
        <v>8.7462804342048646</v>
      </c>
      <c r="J58">
        <v>-2.1139256180678956</v>
      </c>
      <c r="K58" s="209">
        <v>14.39229697208785</v>
      </c>
      <c r="L58">
        <v>0</v>
      </c>
      <c r="M58">
        <v>0</v>
      </c>
      <c r="N58">
        <v>1</v>
      </c>
      <c r="O58">
        <f t="shared" si="0"/>
        <v>1</v>
      </c>
    </row>
    <row r="59" spans="1:15">
      <c r="A59" t="s">
        <v>362</v>
      </c>
      <c r="B59">
        <v>514</v>
      </c>
      <c r="C59" t="s">
        <v>470</v>
      </c>
      <c r="D59">
        <v>14.135722341212343</v>
      </c>
      <c r="E59">
        <v>14.779437075888382</v>
      </c>
      <c r="F59">
        <v>-3.8329834694371252</v>
      </c>
      <c r="G59">
        <v>0.87812004180262748</v>
      </c>
      <c r="H59">
        <v>0.20237157608769588</v>
      </c>
      <c r="I59">
        <v>1.87054325681137</v>
      </c>
      <c r="J59">
        <v>0.23823386005939184</v>
      </c>
      <c r="K59" s="209">
        <v>2.4878888248847928</v>
      </c>
      <c r="L59">
        <v>0</v>
      </c>
      <c r="M59">
        <v>0</v>
      </c>
      <c r="N59">
        <v>1</v>
      </c>
      <c r="O59">
        <f t="shared" si="0"/>
        <v>1</v>
      </c>
    </row>
    <row r="60" spans="1:15">
      <c r="A60" t="s">
        <v>362</v>
      </c>
      <c r="B60">
        <v>514</v>
      </c>
      <c r="C60" t="s">
        <v>472</v>
      </c>
      <c r="D60">
        <v>2.6084737119698076</v>
      </c>
      <c r="E60">
        <v>-3.5322989130232498</v>
      </c>
      <c r="F60">
        <v>-4.7155995045108146</v>
      </c>
      <c r="G60">
        <v>2.3582574910655056</v>
      </c>
      <c r="H60">
        <v>0.68618127665611039</v>
      </c>
      <c r="I60">
        <v>7.5736995017228637</v>
      </c>
      <c r="J60">
        <v>0.23823386005939184</v>
      </c>
      <c r="K60" s="209">
        <v>2.4878888248847928</v>
      </c>
      <c r="L60">
        <v>0</v>
      </c>
      <c r="M60">
        <v>0</v>
      </c>
      <c r="N60">
        <v>1</v>
      </c>
      <c r="O60">
        <f t="shared" si="0"/>
        <v>1</v>
      </c>
    </row>
    <row r="61" spans="1:15">
      <c r="A61" t="s">
        <v>362</v>
      </c>
      <c r="B61">
        <v>514</v>
      </c>
      <c r="C61" t="s">
        <v>565</v>
      </c>
      <c r="D61">
        <v>16.744196053182151</v>
      </c>
      <c r="E61">
        <v>11.247138162865131</v>
      </c>
      <c r="F61">
        <v>-8.5485829739479406</v>
      </c>
      <c r="G61">
        <v>3.2363775328681332</v>
      </c>
      <c r="H61">
        <v>0.88855285274380624</v>
      </c>
      <c r="I61">
        <v>9.4442427585342372</v>
      </c>
      <c r="J61">
        <v>0.47646772011878369</v>
      </c>
      <c r="K61" s="209">
        <v>2.4878888248847928</v>
      </c>
      <c r="L61">
        <v>0</v>
      </c>
      <c r="M61">
        <v>0</v>
      </c>
      <c r="N61">
        <v>1</v>
      </c>
      <c r="O61">
        <f t="shared" si="0"/>
        <v>1</v>
      </c>
    </row>
    <row r="62" spans="1:15">
      <c r="A62" t="s">
        <v>310</v>
      </c>
      <c r="B62">
        <v>218</v>
      </c>
      <c r="C62" t="s">
        <v>470</v>
      </c>
      <c r="D62">
        <v>19.69597746681707</v>
      </c>
      <c r="E62">
        <v>0.21415413341643941</v>
      </c>
      <c r="F62">
        <v>2.5176920364799926</v>
      </c>
      <c r="G62">
        <v>5.72706641619913</v>
      </c>
      <c r="H62">
        <v>3.359792619149506</v>
      </c>
      <c r="I62">
        <v>2.030063430073362</v>
      </c>
      <c r="J62">
        <v>5.8472088314986408</v>
      </c>
      <c r="K62" s="209">
        <v>41.193393709993593</v>
      </c>
      <c r="L62">
        <v>0</v>
      </c>
      <c r="M62">
        <v>1</v>
      </c>
      <c r="N62">
        <v>0</v>
      </c>
      <c r="O62">
        <f t="shared" si="0"/>
        <v>1</v>
      </c>
    </row>
    <row r="63" spans="1:15">
      <c r="A63" t="s">
        <v>310</v>
      </c>
      <c r="B63">
        <v>218</v>
      </c>
      <c r="C63" t="s">
        <v>472</v>
      </c>
      <c r="D63">
        <v>3.9159639199877887</v>
      </c>
      <c r="E63">
        <v>-1.6239616855319916</v>
      </c>
      <c r="F63">
        <v>1.7862789760191113</v>
      </c>
      <c r="G63">
        <v>-3.7181277704066948</v>
      </c>
      <c r="H63">
        <v>1.5650613451984587</v>
      </c>
      <c r="I63">
        <v>5.9504223210264495E-2</v>
      </c>
      <c r="J63">
        <v>5.8472088314986408</v>
      </c>
      <c r="K63" s="209">
        <v>41.193393709993593</v>
      </c>
      <c r="L63">
        <v>0</v>
      </c>
      <c r="M63">
        <v>1</v>
      </c>
      <c r="N63">
        <v>0</v>
      </c>
      <c r="O63">
        <f t="shared" si="0"/>
        <v>1</v>
      </c>
    </row>
    <row r="64" spans="1:15">
      <c r="A64" t="s">
        <v>310</v>
      </c>
      <c r="B64">
        <v>218</v>
      </c>
      <c r="C64" t="s">
        <v>565</v>
      </c>
      <c r="D64">
        <v>23.611941386804858</v>
      </c>
      <c r="E64">
        <v>-1.4098075521155522</v>
      </c>
      <c r="F64">
        <v>4.3039710124991037</v>
      </c>
      <c r="G64">
        <v>2.0089386457924352</v>
      </c>
      <c r="H64">
        <v>4.9248539643479647</v>
      </c>
      <c r="I64">
        <v>2.0895676532836269</v>
      </c>
      <c r="J64">
        <v>11.694417662997282</v>
      </c>
      <c r="K64" s="209">
        <v>41.193393709993593</v>
      </c>
      <c r="L64">
        <v>0</v>
      </c>
      <c r="M64">
        <v>1</v>
      </c>
      <c r="N64">
        <v>0</v>
      </c>
      <c r="O64">
        <f t="shared" si="0"/>
        <v>1</v>
      </c>
    </row>
    <row r="65" spans="1:15">
      <c r="A65" t="s">
        <v>339</v>
      </c>
      <c r="B65">
        <v>963</v>
      </c>
      <c r="C65" t="s">
        <v>470</v>
      </c>
      <c r="D65">
        <v>4.19085827397587</v>
      </c>
      <c r="E65">
        <v>-1.1271975150020674</v>
      </c>
      <c r="F65">
        <v>0.47516646987343297</v>
      </c>
      <c r="G65">
        <v>1.4711700081692851</v>
      </c>
      <c r="H65">
        <v>1.791140016527492</v>
      </c>
      <c r="I65">
        <v>3.7292274303533266</v>
      </c>
      <c r="J65">
        <v>-2.1486481359455993</v>
      </c>
      <c r="K65" s="209">
        <v>20.202636114398405</v>
      </c>
      <c r="L65">
        <v>0</v>
      </c>
      <c r="M65">
        <v>1</v>
      </c>
      <c r="N65">
        <v>0</v>
      </c>
      <c r="O65">
        <f t="shared" si="0"/>
        <v>1</v>
      </c>
    </row>
    <row r="66" spans="1:15">
      <c r="A66" t="s">
        <v>339</v>
      </c>
      <c r="B66">
        <v>963</v>
      </c>
      <c r="C66" t="s">
        <v>472</v>
      </c>
      <c r="D66">
        <v>0.74103691777296632</v>
      </c>
      <c r="E66">
        <v>-0.53827769922700131</v>
      </c>
      <c r="F66">
        <v>-0.18432678227844174</v>
      </c>
      <c r="G66">
        <v>-1.0000661401228035</v>
      </c>
      <c r="H66">
        <v>0.66375433479660773</v>
      </c>
      <c r="I66">
        <v>3.9486013405502045</v>
      </c>
      <c r="J66">
        <v>-2.1486481359455993</v>
      </c>
      <c r="K66" s="209">
        <v>20.202636114398405</v>
      </c>
      <c r="L66">
        <v>0</v>
      </c>
      <c r="M66">
        <v>1</v>
      </c>
      <c r="N66">
        <v>0</v>
      </c>
      <c r="O66">
        <f t="shared" si="0"/>
        <v>1</v>
      </c>
    </row>
    <row r="67" spans="1:15">
      <c r="A67" t="s">
        <v>339</v>
      </c>
      <c r="B67">
        <v>963</v>
      </c>
      <c r="C67" t="s">
        <v>565</v>
      </c>
      <c r="D67">
        <v>4.9318951917488363</v>
      </c>
      <c r="E67">
        <v>-1.6654752142290687</v>
      </c>
      <c r="F67">
        <v>0.29083968759499124</v>
      </c>
      <c r="G67">
        <v>0.47110386804648163</v>
      </c>
      <c r="H67">
        <v>2.4548943513240999</v>
      </c>
      <c r="I67">
        <v>7.6778287709035311</v>
      </c>
      <c r="J67">
        <v>-4.2972962718911987</v>
      </c>
      <c r="K67" s="209">
        <v>20.202636114398405</v>
      </c>
      <c r="L67">
        <v>0</v>
      </c>
      <c r="M67">
        <v>1</v>
      </c>
      <c r="N67">
        <v>0</v>
      </c>
      <c r="O67">
        <f t="shared" ref="O67:O130" si="1">IF(D67="",0,1)</f>
        <v>1</v>
      </c>
    </row>
    <row r="68" spans="1:15">
      <c r="A68" t="s">
        <v>340</v>
      </c>
      <c r="B68">
        <v>616</v>
      </c>
      <c r="C68" t="s">
        <v>470</v>
      </c>
      <c r="D68">
        <v>3.9603608724765351</v>
      </c>
      <c r="E68">
        <v>-6.7185642813609938</v>
      </c>
      <c r="F68">
        <v>-0.37058167885407828</v>
      </c>
      <c r="G68">
        <v>1.4958972628839455</v>
      </c>
      <c r="H68">
        <v>3.3406107202403397</v>
      </c>
      <c r="I68">
        <v>-1.6168515832012655</v>
      </c>
      <c r="J68">
        <v>7.8298504327685876</v>
      </c>
      <c r="K68" s="209">
        <v>18.338578162008837</v>
      </c>
      <c r="L68">
        <v>0</v>
      </c>
      <c r="M68">
        <v>1</v>
      </c>
      <c r="N68">
        <v>0</v>
      </c>
      <c r="O68">
        <f t="shared" si="1"/>
        <v>1</v>
      </c>
    </row>
    <row r="69" spans="1:15">
      <c r="A69" t="s">
        <v>340</v>
      </c>
      <c r="B69">
        <v>616</v>
      </c>
      <c r="C69" t="s">
        <v>472</v>
      </c>
      <c r="D69">
        <v>3.3300737509177374</v>
      </c>
      <c r="E69">
        <v>0.58805315233177424</v>
      </c>
      <c r="F69">
        <v>-3.3940283936128988E-2</v>
      </c>
      <c r="G69">
        <v>-1.6851733214903248</v>
      </c>
      <c r="H69">
        <v>3.9234080818998505E-2</v>
      </c>
      <c r="I69">
        <v>-3.4079503095751686</v>
      </c>
      <c r="J69">
        <v>7.8298504327685876</v>
      </c>
      <c r="K69" s="209">
        <v>18.338578162008837</v>
      </c>
      <c r="L69">
        <v>0</v>
      </c>
      <c r="M69">
        <v>1</v>
      </c>
      <c r="N69">
        <v>0</v>
      </c>
      <c r="O69">
        <f t="shared" si="1"/>
        <v>1</v>
      </c>
    </row>
    <row r="70" spans="1:15">
      <c r="A70" t="s">
        <v>340</v>
      </c>
      <c r="B70">
        <v>616</v>
      </c>
      <c r="C70" t="s">
        <v>565</v>
      </c>
      <c r="D70">
        <v>7.2904346233942725</v>
      </c>
      <c r="E70">
        <v>-6.1305111290292196</v>
      </c>
      <c r="F70">
        <v>-0.40452196279020725</v>
      </c>
      <c r="G70">
        <v>-0.1892760586063793</v>
      </c>
      <c r="H70">
        <v>3.3798448010593383</v>
      </c>
      <c r="I70">
        <v>-5.0248018927764342</v>
      </c>
      <c r="J70">
        <v>15.659700865537175</v>
      </c>
      <c r="K70" s="209">
        <v>18.338578162008837</v>
      </c>
      <c r="L70">
        <v>0</v>
      </c>
      <c r="M70">
        <v>1</v>
      </c>
      <c r="N70">
        <v>0</v>
      </c>
      <c r="O70">
        <f t="shared" si="1"/>
        <v>1</v>
      </c>
    </row>
    <row r="71" spans="1:15">
      <c r="A71" t="s">
        <v>51</v>
      </c>
      <c r="B71">
        <v>223</v>
      </c>
      <c r="C71" t="s">
        <v>470</v>
      </c>
      <c r="D71">
        <v>11.285516521443967</v>
      </c>
      <c r="E71">
        <v>-0.87178066648077213</v>
      </c>
      <c r="F71">
        <v>1.2223556114920546</v>
      </c>
      <c r="G71">
        <v>3.7086224592470276</v>
      </c>
      <c r="H71">
        <v>1.2904805242169366</v>
      </c>
      <c r="I71">
        <v>6.8591184848895583</v>
      </c>
      <c r="J71">
        <v>-0.92327989192083848</v>
      </c>
      <c r="K71" s="209">
        <v>1877.1143922427038</v>
      </c>
      <c r="L71">
        <v>0</v>
      </c>
      <c r="M71">
        <v>1</v>
      </c>
      <c r="N71">
        <v>0</v>
      </c>
      <c r="O71">
        <f t="shared" si="1"/>
        <v>1</v>
      </c>
    </row>
    <row r="72" spans="1:15">
      <c r="A72" t="s">
        <v>51</v>
      </c>
      <c r="B72">
        <v>223</v>
      </c>
      <c r="C72" t="s">
        <v>472</v>
      </c>
      <c r="D72">
        <v>-7.3165233803543401</v>
      </c>
      <c r="E72">
        <v>-0.28801700678445652</v>
      </c>
      <c r="F72">
        <v>-2.2542699508056785</v>
      </c>
      <c r="G72">
        <v>-4.9552607858855069</v>
      </c>
      <c r="H72">
        <v>-0.30174842908936206</v>
      </c>
      <c r="I72">
        <v>1.4060526841315024</v>
      </c>
      <c r="J72">
        <v>-0.92327989192083848</v>
      </c>
      <c r="K72" s="209">
        <v>1877.1143922427038</v>
      </c>
      <c r="L72">
        <v>0</v>
      </c>
      <c r="M72">
        <v>1</v>
      </c>
      <c r="N72">
        <v>0</v>
      </c>
      <c r="O72">
        <f t="shared" si="1"/>
        <v>1</v>
      </c>
    </row>
    <row r="73" spans="1:15">
      <c r="A73" t="s">
        <v>51</v>
      </c>
      <c r="B73">
        <v>223</v>
      </c>
      <c r="C73" t="s">
        <v>565</v>
      </c>
      <c r="D73">
        <v>3.9689931410896264</v>
      </c>
      <c r="E73">
        <v>-1.1597976732652286</v>
      </c>
      <c r="F73">
        <v>-1.0319143393136239</v>
      </c>
      <c r="G73">
        <v>-1.2466383266384793</v>
      </c>
      <c r="H73">
        <v>0.98873209512757454</v>
      </c>
      <c r="I73">
        <v>8.265171169021059</v>
      </c>
      <c r="J73">
        <v>-1.846559783841677</v>
      </c>
      <c r="K73" s="209">
        <v>1877.1143922427038</v>
      </c>
      <c r="L73">
        <v>0</v>
      </c>
      <c r="M73">
        <v>1</v>
      </c>
      <c r="N73">
        <v>0</v>
      </c>
      <c r="O73">
        <f t="shared" si="1"/>
        <v>1</v>
      </c>
    </row>
    <row r="74" spans="1:15">
      <c r="A74" t="s">
        <v>311</v>
      </c>
      <c r="B74">
        <v>516</v>
      </c>
      <c r="C74" t="s">
        <v>470</v>
      </c>
      <c r="D74">
        <v>0.28214826929326442</v>
      </c>
      <c r="E74">
        <v>-15.740262996543127</v>
      </c>
      <c r="F74">
        <v>0.31050693136116647</v>
      </c>
      <c r="G74">
        <v>-2.8358662067901746E-2</v>
      </c>
      <c r="H74">
        <v>-0.35718010550442436</v>
      </c>
      <c r="I74">
        <v>6.4463992965329897</v>
      </c>
      <c r="J74">
        <v>9.6510438055145613</v>
      </c>
      <c r="K74" s="209">
        <v>13.469834349617319</v>
      </c>
      <c r="L74">
        <v>0</v>
      </c>
      <c r="M74">
        <v>1</v>
      </c>
      <c r="N74">
        <v>0</v>
      </c>
      <c r="O74">
        <f t="shared" si="1"/>
        <v>1</v>
      </c>
    </row>
    <row r="75" spans="1:15">
      <c r="A75" t="s">
        <v>311</v>
      </c>
      <c r="B75">
        <v>516</v>
      </c>
      <c r="C75" t="s">
        <v>472</v>
      </c>
      <c r="D75">
        <v>-0.60012140106581358</v>
      </c>
      <c r="E75">
        <v>-8.5743985252487427</v>
      </c>
      <c r="F75">
        <v>-0.54479809602585361</v>
      </c>
      <c r="G75">
        <v>-5.5323305039960413E-2</v>
      </c>
      <c r="H75">
        <v>-0.97826232126374213</v>
      </c>
      <c r="I75">
        <v>-9.8382959002075165E-2</v>
      </c>
      <c r="J75">
        <v>9.6510438055145613</v>
      </c>
      <c r="K75" s="209">
        <v>13.469834349617319</v>
      </c>
      <c r="L75">
        <v>0</v>
      </c>
      <c r="M75">
        <v>1</v>
      </c>
      <c r="N75">
        <v>0</v>
      </c>
      <c r="O75">
        <f t="shared" si="1"/>
        <v>1</v>
      </c>
    </row>
    <row r="76" spans="1:15">
      <c r="A76" t="s">
        <v>311</v>
      </c>
      <c r="B76">
        <v>516</v>
      </c>
      <c r="C76" t="s">
        <v>565</v>
      </c>
      <c r="D76">
        <v>-0.31797313177254916</v>
      </c>
      <c r="E76">
        <v>-24.314661521791869</v>
      </c>
      <c r="F76">
        <v>-0.23429116466468713</v>
      </c>
      <c r="G76">
        <v>-8.368196710786216E-2</v>
      </c>
      <c r="H76">
        <v>-1.3354424267681666</v>
      </c>
      <c r="I76">
        <v>6.3480163375309111</v>
      </c>
      <c r="J76">
        <v>19.302087611029123</v>
      </c>
      <c r="K76" s="209">
        <v>13.469834349617319</v>
      </c>
      <c r="L76">
        <v>0</v>
      </c>
      <c r="M76">
        <v>1</v>
      </c>
      <c r="N76">
        <v>0</v>
      </c>
      <c r="O76">
        <f t="shared" si="1"/>
        <v>1</v>
      </c>
    </row>
    <row r="77" spans="1:15">
      <c r="A77" t="s">
        <v>312</v>
      </c>
      <c r="B77">
        <v>918</v>
      </c>
      <c r="C77" t="s">
        <v>470</v>
      </c>
      <c r="D77">
        <v>5.1653744271280218</v>
      </c>
      <c r="E77">
        <v>2.1178993246764044</v>
      </c>
      <c r="F77">
        <v>-0.20167003657419011</v>
      </c>
      <c r="G77">
        <v>0.79751686372041852</v>
      </c>
      <c r="H77">
        <v>1.5383708267066001</v>
      </c>
      <c r="I77">
        <v>0.4927365149100611</v>
      </c>
      <c r="J77">
        <v>0.42052093368872789</v>
      </c>
      <c r="K77" s="209">
        <v>68.562594228420522</v>
      </c>
      <c r="L77">
        <v>0</v>
      </c>
      <c r="M77">
        <v>1</v>
      </c>
      <c r="N77">
        <v>0</v>
      </c>
      <c r="O77">
        <f t="shared" si="1"/>
        <v>1</v>
      </c>
    </row>
    <row r="78" spans="1:15">
      <c r="A78" t="s">
        <v>312</v>
      </c>
      <c r="B78">
        <v>918</v>
      </c>
      <c r="C78" t="s">
        <v>472</v>
      </c>
      <c r="D78">
        <v>1.3963659827541051</v>
      </c>
      <c r="E78">
        <v>-0.55976612186342312</v>
      </c>
      <c r="F78">
        <v>-0.18217071864215789</v>
      </c>
      <c r="G78">
        <v>-1.0235192270198177</v>
      </c>
      <c r="H78">
        <v>-7.0046964404037723E-2</v>
      </c>
      <c r="I78">
        <v>2.8113480809948137</v>
      </c>
      <c r="J78">
        <v>0.42052093368872789</v>
      </c>
      <c r="K78" s="209">
        <v>68.562594228420522</v>
      </c>
      <c r="L78">
        <v>0</v>
      </c>
      <c r="M78">
        <v>1</v>
      </c>
      <c r="N78">
        <v>0</v>
      </c>
      <c r="O78">
        <f t="shared" si="1"/>
        <v>1</v>
      </c>
    </row>
    <row r="79" spans="1:15">
      <c r="A79" t="s">
        <v>312</v>
      </c>
      <c r="B79">
        <v>918</v>
      </c>
      <c r="C79" t="s">
        <v>565</v>
      </c>
      <c r="D79">
        <v>6.5617404098821268</v>
      </c>
      <c r="E79">
        <v>1.5581332028129813</v>
      </c>
      <c r="F79">
        <v>-0.38384075521634797</v>
      </c>
      <c r="G79">
        <v>-0.22600236329939916</v>
      </c>
      <c r="H79">
        <v>1.4683238623025623</v>
      </c>
      <c r="I79">
        <v>3.3040845959048744</v>
      </c>
      <c r="J79">
        <v>0.84104186737745579</v>
      </c>
      <c r="K79" s="209">
        <v>68.562594228420522</v>
      </c>
      <c r="L79">
        <v>0</v>
      </c>
      <c r="M79">
        <v>1</v>
      </c>
      <c r="N79">
        <v>0</v>
      </c>
      <c r="O79">
        <f t="shared" si="1"/>
        <v>1</v>
      </c>
    </row>
    <row r="80" spans="1:15">
      <c r="A80" t="s">
        <v>88</v>
      </c>
      <c r="B80">
        <v>748</v>
      </c>
      <c r="C80" t="s">
        <v>470</v>
      </c>
      <c r="D80">
        <v>4.524093386329163</v>
      </c>
      <c r="E80">
        <v>1.6482484418427585</v>
      </c>
      <c r="F80">
        <v>-0.61709363245934457</v>
      </c>
      <c r="G80">
        <v>-0.79570384471786104</v>
      </c>
      <c r="H80">
        <v>-0.4212747406950863</v>
      </c>
      <c r="I80">
        <v>2.5514093479403144</v>
      </c>
      <c r="J80">
        <v>2.1585078144183818</v>
      </c>
      <c r="K80" s="209">
        <v>15.746478001106984</v>
      </c>
      <c r="L80">
        <v>0</v>
      </c>
      <c r="M80">
        <v>0</v>
      </c>
      <c r="N80">
        <v>1</v>
      </c>
      <c r="O80">
        <f t="shared" si="1"/>
        <v>1</v>
      </c>
    </row>
    <row r="81" spans="1:15">
      <c r="A81" t="s">
        <v>88</v>
      </c>
      <c r="B81">
        <v>748</v>
      </c>
      <c r="C81" t="s">
        <v>472</v>
      </c>
      <c r="D81">
        <v>1.6409491715780575</v>
      </c>
      <c r="E81">
        <v>0.15772481954943363</v>
      </c>
      <c r="F81">
        <v>0.38453690462684637</v>
      </c>
      <c r="G81">
        <v>-2.9090977044805109</v>
      </c>
      <c r="H81">
        <v>-1.7854094659116988</v>
      </c>
      <c r="I81">
        <v>3.6346868033756055</v>
      </c>
      <c r="J81">
        <v>2.1585078144183818</v>
      </c>
      <c r="K81" s="209">
        <v>15.746478001106984</v>
      </c>
      <c r="L81">
        <v>0</v>
      </c>
      <c r="M81">
        <v>0</v>
      </c>
      <c r="N81">
        <v>1</v>
      </c>
      <c r="O81">
        <f t="shared" si="1"/>
        <v>1</v>
      </c>
    </row>
    <row r="82" spans="1:15">
      <c r="A82" t="s">
        <v>88</v>
      </c>
      <c r="B82">
        <v>748</v>
      </c>
      <c r="C82" t="s">
        <v>565</v>
      </c>
      <c r="D82">
        <v>6.1650425579072206</v>
      </c>
      <c r="E82">
        <v>1.8059732613921922</v>
      </c>
      <c r="F82">
        <v>-0.2325567278324982</v>
      </c>
      <c r="G82">
        <v>-3.7048015491983719</v>
      </c>
      <c r="H82">
        <v>-2.2066842066067851</v>
      </c>
      <c r="I82">
        <v>6.1860961513159198</v>
      </c>
      <c r="J82">
        <v>4.3170156288367636</v>
      </c>
      <c r="K82" s="209">
        <v>15.746478001106984</v>
      </c>
      <c r="L82">
        <v>0</v>
      </c>
      <c r="M82">
        <v>0</v>
      </c>
      <c r="N82">
        <v>1</v>
      </c>
      <c r="O82">
        <f t="shared" si="1"/>
        <v>1</v>
      </c>
    </row>
    <row r="83" spans="1:15">
      <c r="A83" t="s">
        <v>363</v>
      </c>
      <c r="B83">
        <v>618</v>
      </c>
      <c r="C83" t="s">
        <v>470</v>
      </c>
      <c r="D83">
        <v>6.6607466014814989</v>
      </c>
      <c r="E83">
        <v>3.1068920751988243</v>
      </c>
      <c r="F83">
        <v>-0.77137828216700466</v>
      </c>
      <c r="G83">
        <v>0.63404894790840327</v>
      </c>
      <c r="H83">
        <v>0.27785245018019905</v>
      </c>
      <c r="I83">
        <v>-0.64891056559468741</v>
      </c>
      <c r="J83">
        <v>4.0622419759557644</v>
      </c>
      <c r="K83" s="209">
        <v>2.9679856519253853</v>
      </c>
      <c r="L83">
        <v>0</v>
      </c>
      <c r="M83">
        <v>0</v>
      </c>
      <c r="N83">
        <v>1</v>
      </c>
      <c r="O83">
        <f t="shared" si="1"/>
        <v>1</v>
      </c>
    </row>
    <row r="84" spans="1:15">
      <c r="A84" t="s">
        <v>363</v>
      </c>
      <c r="B84">
        <v>618</v>
      </c>
      <c r="C84" t="s">
        <v>472</v>
      </c>
      <c r="D84">
        <v>5.4416137450886168</v>
      </c>
      <c r="E84">
        <v>3.3317432708562258</v>
      </c>
      <c r="F84">
        <v>-1.6891489814669602</v>
      </c>
      <c r="G84">
        <v>-1.0770392135445588</v>
      </c>
      <c r="H84">
        <v>-0.15166639346104585</v>
      </c>
      <c r="I84">
        <v>0.9654830867491917</v>
      </c>
      <c r="J84">
        <v>4.0622419759557644</v>
      </c>
      <c r="K84" s="209">
        <v>2.9679856519253853</v>
      </c>
      <c r="L84">
        <v>0</v>
      </c>
      <c r="M84">
        <v>0</v>
      </c>
      <c r="N84">
        <v>1</v>
      </c>
      <c r="O84">
        <f t="shared" si="1"/>
        <v>1</v>
      </c>
    </row>
    <row r="85" spans="1:15">
      <c r="A85" t="s">
        <v>363</v>
      </c>
      <c r="B85">
        <v>618</v>
      </c>
      <c r="C85" t="s">
        <v>565</v>
      </c>
      <c r="D85">
        <v>12.102360346570116</v>
      </c>
      <c r="E85">
        <v>6.4386353460550501</v>
      </c>
      <c r="F85">
        <v>-2.4605272636339648</v>
      </c>
      <c r="G85">
        <v>-0.44299026563615551</v>
      </c>
      <c r="H85">
        <v>0.1261860567191532</v>
      </c>
      <c r="I85">
        <v>0.31657252115450518</v>
      </c>
      <c r="J85">
        <v>8.1244839519115288</v>
      </c>
      <c r="K85" s="209">
        <v>2.9679856519253853</v>
      </c>
      <c r="L85">
        <v>0</v>
      </c>
      <c r="M85">
        <v>0</v>
      </c>
      <c r="N85">
        <v>1</v>
      </c>
      <c r="O85">
        <f t="shared" si="1"/>
        <v>1</v>
      </c>
    </row>
    <row r="86" spans="1:15">
      <c r="A86" t="s">
        <v>313</v>
      </c>
      <c r="B86">
        <v>624</v>
      </c>
      <c r="C86" t="s">
        <v>470</v>
      </c>
      <c r="D86">
        <v>33.194965221117812</v>
      </c>
      <c r="E86">
        <v>1.3270627617660082</v>
      </c>
      <c r="F86">
        <v>4.0013559968401253</v>
      </c>
      <c r="G86">
        <v>21.671446459120769</v>
      </c>
      <c r="H86">
        <v>4.9753075474069215</v>
      </c>
      <c r="I86">
        <v>1.9402387554035982</v>
      </c>
      <c r="J86">
        <v>-0.72044629941960991</v>
      </c>
      <c r="K86" s="209">
        <v>1.9818461711964659</v>
      </c>
      <c r="L86">
        <v>0</v>
      </c>
      <c r="M86">
        <v>1</v>
      </c>
      <c r="N86">
        <v>0</v>
      </c>
      <c r="O86">
        <f t="shared" si="1"/>
        <v>1</v>
      </c>
    </row>
    <row r="87" spans="1:15">
      <c r="A87" t="s">
        <v>313</v>
      </c>
      <c r="B87">
        <v>624</v>
      </c>
      <c r="C87" t="s">
        <v>472</v>
      </c>
      <c r="D87">
        <v>2.5501006477440455</v>
      </c>
      <c r="E87">
        <v>2.0089055318891909</v>
      </c>
      <c r="F87">
        <v>0.47381177854115564</v>
      </c>
      <c r="G87">
        <v>-6.0742891178597747</v>
      </c>
      <c r="H87">
        <v>3.6824118377478849</v>
      </c>
      <c r="I87">
        <v>3.1797069168451988</v>
      </c>
      <c r="J87">
        <v>-0.72044629941960991</v>
      </c>
      <c r="K87" s="209">
        <v>1.9818461711964659</v>
      </c>
      <c r="L87">
        <v>0</v>
      </c>
      <c r="M87">
        <v>1</v>
      </c>
      <c r="N87">
        <v>0</v>
      </c>
      <c r="O87">
        <f t="shared" si="1"/>
        <v>1</v>
      </c>
    </row>
    <row r="88" spans="1:15">
      <c r="A88" t="s">
        <v>313</v>
      </c>
      <c r="B88">
        <v>624</v>
      </c>
      <c r="C88" t="s">
        <v>565</v>
      </c>
      <c r="D88">
        <v>35.745065868861857</v>
      </c>
      <c r="E88">
        <v>3.3359682936551991</v>
      </c>
      <c r="F88">
        <v>4.4751677753812809</v>
      </c>
      <c r="G88">
        <v>15.597157341260996</v>
      </c>
      <c r="H88">
        <v>8.657719385154806</v>
      </c>
      <c r="I88">
        <v>5.1199456722487966</v>
      </c>
      <c r="J88">
        <v>-1.4408925988392198</v>
      </c>
      <c r="K88" s="209">
        <v>1.9818461711964659</v>
      </c>
      <c r="L88">
        <v>0</v>
      </c>
      <c r="M88">
        <v>1</v>
      </c>
      <c r="N88">
        <v>0</v>
      </c>
      <c r="O88">
        <f t="shared" si="1"/>
        <v>1</v>
      </c>
    </row>
    <row r="89" spans="1:15">
      <c r="A89" t="s">
        <v>89</v>
      </c>
      <c r="B89">
        <v>522</v>
      </c>
      <c r="C89" t="s">
        <v>470</v>
      </c>
      <c r="D89">
        <v>5.6500839971684549</v>
      </c>
      <c r="E89">
        <v>0.44636550603595726</v>
      </c>
      <c r="F89">
        <v>1.1953003970072797</v>
      </c>
      <c r="G89">
        <v>0.92707495231649506</v>
      </c>
      <c r="H89">
        <v>0.76154195500390098</v>
      </c>
      <c r="I89">
        <v>5.616159767397372</v>
      </c>
      <c r="J89">
        <v>-3.2963585805925497</v>
      </c>
      <c r="K89" s="209">
        <v>26.727593461374745</v>
      </c>
      <c r="L89">
        <v>0</v>
      </c>
      <c r="M89">
        <v>0</v>
      </c>
      <c r="N89">
        <v>1</v>
      </c>
      <c r="O89">
        <f t="shared" si="1"/>
        <v>1</v>
      </c>
    </row>
    <row r="90" spans="1:15">
      <c r="A90" t="s">
        <v>89</v>
      </c>
      <c r="B90">
        <v>522</v>
      </c>
      <c r="C90" t="s">
        <v>472</v>
      </c>
      <c r="D90">
        <v>2.7230879348109198</v>
      </c>
      <c r="E90">
        <v>0.54900846513854873</v>
      </c>
      <c r="F90">
        <v>-0.46269674044563847</v>
      </c>
      <c r="G90">
        <v>-0.64899050056794561</v>
      </c>
      <c r="H90">
        <v>0.301972117593231</v>
      </c>
      <c r="I90">
        <v>6.2801531736852745</v>
      </c>
      <c r="J90">
        <v>-3.2963585805925497</v>
      </c>
      <c r="K90" s="209">
        <v>26.727593461374745</v>
      </c>
      <c r="L90">
        <v>0</v>
      </c>
      <c r="M90">
        <v>0</v>
      </c>
      <c r="N90">
        <v>1</v>
      </c>
      <c r="O90">
        <f t="shared" si="1"/>
        <v>1</v>
      </c>
    </row>
    <row r="91" spans="1:15">
      <c r="A91" t="s">
        <v>89</v>
      </c>
      <c r="B91">
        <v>522</v>
      </c>
      <c r="C91" t="s">
        <v>565</v>
      </c>
      <c r="D91">
        <v>8.3731719319793747</v>
      </c>
      <c r="E91">
        <v>0.99537397117450599</v>
      </c>
      <c r="F91">
        <v>0.73260365656164128</v>
      </c>
      <c r="G91">
        <v>0.27808445174854945</v>
      </c>
      <c r="H91">
        <v>1.0635140725971319</v>
      </c>
      <c r="I91">
        <v>11.896312941082646</v>
      </c>
      <c r="J91">
        <v>-6.5927171611850994</v>
      </c>
      <c r="K91" s="209">
        <v>26.727593461374745</v>
      </c>
      <c r="L91">
        <v>0</v>
      </c>
      <c r="M91">
        <v>0</v>
      </c>
      <c r="N91">
        <v>1</v>
      </c>
      <c r="O91">
        <f t="shared" si="1"/>
        <v>1</v>
      </c>
    </row>
    <row r="92" spans="1:15">
      <c r="A92" t="s">
        <v>120</v>
      </c>
      <c r="B92">
        <v>622</v>
      </c>
      <c r="C92" t="s">
        <v>470</v>
      </c>
      <c r="D92">
        <v>3.486070339263982</v>
      </c>
      <c r="E92">
        <v>0.47708853431206677</v>
      </c>
      <c r="F92">
        <v>-5.4796183976855956E-2</v>
      </c>
      <c r="G92">
        <v>0.66227943736968642</v>
      </c>
      <c r="H92">
        <v>0.28130613740550642</v>
      </c>
      <c r="I92">
        <v>-0.16536509812018174</v>
      </c>
      <c r="J92">
        <v>2.2855575122737601</v>
      </c>
      <c r="K92" s="209">
        <v>38.86293945225092</v>
      </c>
      <c r="L92">
        <v>0</v>
      </c>
      <c r="M92">
        <v>0</v>
      </c>
      <c r="N92">
        <v>1</v>
      </c>
      <c r="O92">
        <f t="shared" si="1"/>
        <v>1</v>
      </c>
    </row>
    <row r="93" spans="1:15">
      <c r="A93" t="s">
        <v>120</v>
      </c>
      <c r="B93">
        <v>622</v>
      </c>
      <c r="C93" t="s">
        <v>472</v>
      </c>
      <c r="D93">
        <v>0.36524082101574606</v>
      </c>
      <c r="E93">
        <v>-0.47999265556829629</v>
      </c>
      <c r="F93">
        <v>0.21399101419718169</v>
      </c>
      <c r="G93">
        <v>-1.6017050981758618</v>
      </c>
      <c r="H93">
        <v>-0.35707137660381005</v>
      </c>
      <c r="I93">
        <v>0.30446142489277239</v>
      </c>
      <c r="J93">
        <v>2.2855575122737601</v>
      </c>
      <c r="K93" s="209">
        <v>38.86293945225092</v>
      </c>
      <c r="L93">
        <v>0</v>
      </c>
      <c r="M93">
        <v>0</v>
      </c>
      <c r="N93">
        <v>1</v>
      </c>
      <c r="O93">
        <f t="shared" si="1"/>
        <v>1</v>
      </c>
    </row>
    <row r="94" spans="1:15">
      <c r="A94" t="s">
        <v>120</v>
      </c>
      <c r="B94">
        <v>622</v>
      </c>
      <c r="C94" t="s">
        <v>565</v>
      </c>
      <c r="D94">
        <v>3.8513111602797281</v>
      </c>
      <c r="E94">
        <v>-2.9041212562295193E-3</v>
      </c>
      <c r="F94">
        <v>0.15919483022032574</v>
      </c>
      <c r="G94">
        <v>-0.9394256608061754</v>
      </c>
      <c r="H94">
        <v>-7.5765239198303636E-2</v>
      </c>
      <c r="I94">
        <v>0.13909632677259065</v>
      </c>
      <c r="J94">
        <v>4.5711150245475203</v>
      </c>
      <c r="K94" s="209">
        <v>38.86293945225092</v>
      </c>
      <c r="L94">
        <v>0</v>
      </c>
      <c r="M94">
        <v>0</v>
      </c>
      <c r="N94">
        <v>1</v>
      </c>
      <c r="O94">
        <f t="shared" si="1"/>
        <v>1</v>
      </c>
    </row>
    <row r="95" spans="1:15">
      <c r="A95" t="s">
        <v>4</v>
      </c>
      <c r="B95">
        <v>156</v>
      </c>
      <c r="C95" t="s">
        <v>470</v>
      </c>
      <c r="D95">
        <v>30.638971992628768</v>
      </c>
      <c r="E95">
        <v>16.235182570170512</v>
      </c>
      <c r="F95">
        <v>1.4996928327316459</v>
      </c>
      <c r="G95">
        <v>4.8715509698472959</v>
      </c>
      <c r="H95">
        <v>2.1363794145933226</v>
      </c>
      <c r="I95">
        <v>9.3164107013547337</v>
      </c>
      <c r="J95">
        <v>-3.4202444960687401</v>
      </c>
      <c r="K95" s="209">
        <v>1741.5763939059793</v>
      </c>
      <c r="L95">
        <v>1</v>
      </c>
      <c r="M95">
        <v>0</v>
      </c>
      <c r="N95">
        <v>0</v>
      </c>
      <c r="O95">
        <f t="shared" si="1"/>
        <v>1</v>
      </c>
    </row>
    <row r="96" spans="1:15">
      <c r="A96" t="s">
        <v>4</v>
      </c>
      <c r="B96">
        <v>156</v>
      </c>
      <c r="C96" t="s">
        <v>472</v>
      </c>
      <c r="D96">
        <v>-7.454255043365535</v>
      </c>
      <c r="E96">
        <v>-9.8060240645722274E-2</v>
      </c>
      <c r="F96">
        <v>-5.0666764846913361</v>
      </c>
      <c r="G96">
        <v>-6.8632076941664044</v>
      </c>
      <c r="H96">
        <v>-0.21315589583513422</v>
      </c>
      <c r="I96">
        <v>8.2070897680418025</v>
      </c>
      <c r="J96">
        <v>-3.4202444960687401</v>
      </c>
      <c r="K96" s="209">
        <v>1741.5763939059793</v>
      </c>
      <c r="L96">
        <v>1</v>
      </c>
      <c r="M96">
        <v>0</v>
      </c>
      <c r="N96">
        <v>0</v>
      </c>
      <c r="O96">
        <f t="shared" si="1"/>
        <v>1</v>
      </c>
    </row>
    <row r="97" spans="1:15">
      <c r="A97" t="s">
        <v>4</v>
      </c>
      <c r="B97">
        <v>156</v>
      </c>
      <c r="C97" t="s">
        <v>565</v>
      </c>
      <c r="D97">
        <v>23.184716949263233</v>
      </c>
      <c r="E97">
        <v>16.137122329524789</v>
      </c>
      <c r="F97">
        <v>-3.5669836519596902</v>
      </c>
      <c r="G97">
        <v>-1.9916567243191086</v>
      </c>
      <c r="H97">
        <v>1.9232235187581883</v>
      </c>
      <c r="I97">
        <v>17.523500469396534</v>
      </c>
      <c r="J97">
        <v>-6.8404889921374803</v>
      </c>
      <c r="K97" s="209">
        <v>1741.5763939059793</v>
      </c>
      <c r="L97">
        <v>1</v>
      </c>
      <c r="M97">
        <v>0</v>
      </c>
      <c r="N97">
        <v>0</v>
      </c>
      <c r="O97">
        <f t="shared" si="1"/>
        <v>1</v>
      </c>
    </row>
    <row r="98" spans="1:15">
      <c r="A98" t="s">
        <v>364</v>
      </c>
      <c r="B98">
        <v>626</v>
      </c>
      <c r="C98" t="s">
        <v>470</v>
      </c>
      <c r="D98">
        <v>-3.0386089358457156</v>
      </c>
      <c r="E98">
        <v>-5.1031279404068011</v>
      </c>
      <c r="F98">
        <v>-0.52938169166739335</v>
      </c>
      <c r="G98">
        <v>-0.45303171114010815</v>
      </c>
      <c r="H98">
        <v>-0.15917952504776123</v>
      </c>
      <c r="I98">
        <v>4.9766857651887655</v>
      </c>
      <c r="J98">
        <v>-1.770573832772417</v>
      </c>
      <c r="K98" s="209">
        <v>2.2768675161197192</v>
      </c>
      <c r="L98">
        <v>0</v>
      </c>
      <c r="M98">
        <v>0</v>
      </c>
      <c r="N98">
        <v>1</v>
      </c>
      <c r="O98">
        <f t="shared" si="1"/>
        <v>1</v>
      </c>
    </row>
    <row r="99" spans="1:15">
      <c r="A99" t="s">
        <v>364</v>
      </c>
      <c r="B99">
        <v>626</v>
      </c>
      <c r="C99" t="s">
        <v>472</v>
      </c>
      <c r="D99">
        <v>2.3416921833830742</v>
      </c>
      <c r="E99">
        <v>-0.25769312332096295</v>
      </c>
      <c r="F99">
        <v>-0.81525080938586092</v>
      </c>
      <c r="G99">
        <v>0.4448707087786688</v>
      </c>
      <c r="H99">
        <v>6.2886899633717644E-3</v>
      </c>
      <c r="I99">
        <v>4.7340505501202745</v>
      </c>
      <c r="J99">
        <v>-1.770573832772417</v>
      </c>
      <c r="K99" s="209">
        <v>2.2768675161197192</v>
      </c>
      <c r="L99">
        <v>0</v>
      </c>
      <c r="M99">
        <v>0</v>
      </c>
      <c r="N99">
        <v>1</v>
      </c>
      <c r="O99">
        <f t="shared" si="1"/>
        <v>1</v>
      </c>
    </row>
    <row r="100" spans="1:15">
      <c r="A100" t="s">
        <v>364</v>
      </c>
      <c r="B100">
        <v>626</v>
      </c>
      <c r="C100" t="s">
        <v>565</v>
      </c>
      <c r="D100">
        <v>-0.6969167524626414</v>
      </c>
      <c r="E100">
        <v>-5.360821063727764</v>
      </c>
      <c r="F100">
        <v>-1.3446325010532543</v>
      </c>
      <c r="G100">
        <v>-8.1610023614393512E-3</v>
      </c>
      <c r="H100">
        <v>-0.15289083508438947</v>
      </c>
      <c r="I100">
        <v>9.71073631530904</v>
      </c>
      <c r="J100">
        <v>-3.541147665544834</v>
      </c>
      <c r="K100" s="209">
        <v>2.2768675161197192</v>
      </c>
      <c r="L100">
        <v>0</v>
      </c>
      <c r="M100">
        <v>0</v>
      </c>
      <c r="N100">
        <v>1</v>
      </c>
      <c r="O100">
        <f t="shared" si="1"/>
        <v>1</v>
      </c>
    </row>
    <row r="101" spans="1:15">
      <c r="A101" t="s">
        <v>90</v>
      </c>
      <c r="B101">
        <v>628</v>
      </c>
      <c r="C101" t="s">
        <v>470</v>
      </c>
      <c r="D101">
        <v>-4.4080853575958017</v>
      </c>
      <c r="E101">
        <v>-3.9712195598258244</v>
      </c>
      <c r="F101">
        <v>2.1474566471340597</v>
      </c>
      <c r="G101">
        <v>0.43301878038736324</v>
      </c>
      <c r="H101">
        <v>0.11113003230855849</v>
      </c>
      <c r="I101">
        <v>-2.3059182416068613</v>
      </c>
      <c r="J101">
        <v>-0.8225530159930976</v>
      </c>
      <c r="K101" s="209">
        <v>10.934491604935589</v>
      </c>
      <c r="L101">
        <v>0</v>
      </c>
      <c r="M101">
        <v>0</v>
      </c>
      <c r="N101">
        <v>1</v>
      </c>
      <c r="O101">
        <f t="shared" si="1"/>
        <v>1</v>
      </c>
    </row>
    <row r="102" spans="1:15">
      <c r="A102" t="s">
        <v>90</v>
      </c>
      <c r="B102">
        <v>628</v>
      </c>
      <c r="C102" t="s">
        <v>472</v>
      </c>
      <c r="D102">
        <v>-4.6084644084854602</v>
      </c>
      <c r="E102">
        <v>-1.4178629861215701</v>
      </c>
      <c r="F102">
        <v>-2.6546337329730774</v>
      </c>
      <c r="G102">
        <v>-0.4438719806944959</v>
      </c>
      <c r="H102">
        <v>-1.4296436010154163E-2</v>
      </c>
      <c r="I102">
        <v>0.74475374330693533</v>
      </c>
      <c r="J102">
        <v>-0.8225530159930976</v>
      </c>
      <c r="K102" s="209">
        <v>10.934491604935589</v>
      </c>
      <c r="L102">
        <v>0</v>
      </c>
      <c r="M102">
        <v>0</v>
      </c>
      <c r="N102">
        <v>1</v>
      </c>
      <c r="O102">
        <f t="shared" si="1"/>
        <v>1</v>
      </c>
    </row>
    <row r="103" spans="1:15">
      <c r="A103" t="s">
        <v>90</v>
      </c>
      <c r="B103">
        <v>628</v>
      </c>
      <c r="C103" t="s">
        <v>565</v>
      </c>
      <c r="D103">
        <v>-9.0165497660812619</v>
      </c>
      <c r="E103">
        <v>-5.3890825459473941</v>
      </c>
      <c r="F103">
        <v>-0.50717708583901766</v>
      </c>
      <c r="G103">
        <v>-1.085320030713266E-2</v>
      </c>
      <c r="H103">
        <v>9.6833596298404323E-2</v>
      </c>
      <c r="I103">
        <v>-1.5611644982999264</v>
      </c>
      <c r="J103">
        <v>-1.6451060319861952</v>
      </c>
      <c r="K103" s="209">
        <v>10.934491604935589</v>
      </c>
      <c r="L103">
        <v>0</v>
      </c>
      <c r="M103">
        <v>0</v>
      </c>
      <c r="N103">
        <v>1</v>
      </c>
      <c r="O103">
        <f t="shared" si="1"/>
        <v>1</v>
      </c>
    </row>
    <row r="104" spans="1:15">
      <c r="A104" t="s">
        <v>62</v>
      </c>
      <c r="B104">
        <v>228</v>
      </c>
      <c r="C104" t="s">
        <v>470</v>
      </c>
      <c r="D104">
        <v>4.3382375121577965</v>
      </c>
      <c r="E104">
        <v>-2.1169560574921578</v>
      </c>
      <c r="F104">
        <v>-1.4665277025950751</v>
      </c>
      <c r="G104">
        <v>1.7473230910600457</v>
      </c>
      <c r="H104">
        <v>1.5771465185973554</v>
      </c>
      <c r="I104">
        <v>2.8017094957018509</v>
      </c>
      <c r="J104">
        <v>1.7955421668857774</v>
      </c>
      <c r="K104" s="209">
        <v>279.31671059537007</v>
      </c>
      <c r="L104">
        <v>0</v>
      </c>
      <c r="M104">
        <v>1</v>
      </c>
      <c r="N104">
        <v>0</v>
      </c>
      <c r="O104">
        <f t="shared" si="1"/>
        <v>1</v>
      </c>
    </row>
    <row r="105" spans="1:15">
      <c r="A105" t="s">
        <v>62</v>
      </c>
      <c r="B105">
        <v>228</v>
      </c>
      <c r="C105" t="s">
        <v>472</v>
      </c>
      <c r="D105">
        <v>1.7777250322217597</v>
      </c>
      <c r="E105">
        <v>0.30635582308790621</v>
      </c>
      <c r="F105">
        <v>-1.7095613829807994</v>
      </c>
      <c r="G105">
        <v>-2.5439543273330636</v>
      </c>
      <c r="H105">
        <v>-0.53620776658765168</v>
      </c>
      <c r="I105">
        <v>4.4655505191495912</v>
      </c>
      <c r="J105">
        <v>1.7955421668857774</v>
      </c>
      <c r="K105" s="209">
        <v>279.31671059537007</v>
      </c>
      <c r="L105">
        <v>0</v>
      </c>
      <c r="M105">
        <v>1</v>
      </c>
      <c r="N105">
        <v>0</v>
      </c>
      <c r="O105">
        <f t="shared" si="1"/>
        <v>1</v>
      </c>
    </row>
    <row r="106" spans="1:15">
      <c r="A106" t="s">
        <v>62</v>
      </c>
      <c r="B106">
        <v>228</v>
      </c>
      <c r="C106" t="s">
        <v>565</v>
      </c>
      <c r="D106">
        <v>6.1159625443795562</v>
      </c>
      <c r="E106">
        <v>-1.8106002344042516</v>
      </c>
      <c r="F106">
        <v>-3.1760890855758745</v>
      </c>
      <c r="G106">
        <v>-0.79663123627301791</v>
      </c>
      <c r="H106">
        <v>1.0409387520097038</v>
      </c>
      <c r="I106">
        <v>7.2672600148514412</v>
      </c>
      <c r="J106">
        <v>3.5910843337715548</v>
      </c>
      <c r="K106" s="209">
        <v>279.31671059537007</v>
      </c>
      <c r="L106">
        <v>0</v>
      </c>
      <c r="M106">
        <v>1</v>
      </c>
      <c r="N106">
        <v>0</v>
      </c>
      <c r="O106">
        <f t="shared" si="1"/>
        <v>1</v>
      </c>
    </row>
    <row r="107" spans="1:15">
      <c r="A107" t="s">
        <v>45</v>
      </c>
      <c r="B107">
        <v>924</v>
      </c>
      <c r="C107" t="s">
        <v>470</v>
      </c>
      <c r="D107">
        <v>9.2163784987713129</v>
      </c>
      <c r="E107">
        <v>0.15767199676295363</v>
      </c>
      <c r="F107">
        <v>0.1137116628017799</v>
      </c>
      <c r="G107">
        <v>-1.2772678671381641</v>
      </c>
      <c r="H107">
        <v>-0.74386215265715105</v>
      </c>
      <c r="I107">
        <v>5.4793125679173116</v>
      </c>
      <c r="J107">
        <v>5.4868122910845827</v>
      </c>
      <c r="K107" s="209">
        <v>14340.599924168289</v>
      </c>
      <c r="L107">
        <v>0</v>
      </c>
      <c r="M107">
        <v>1</v>
      </c>
      <c r="N107">
        <v>0</v>
      </c>
      <c r="O107">
        <f t="shared" si="1"/>
        <v>1</v>
      </c>
    </row>
    <row r="108" spans="1:15">
      <c r="A108" t="s">
        <v>45</v>
      </c>
      <c r="B108">
        <v>924</v>
      </c>
      <c r="C108" t="s">
        <v>472</v>
      </c>
      <c r="D108">
        <v>3.1314113076302021</v>
      </c>
      <c r="E108">
        <v>1.035440472479177</v>
      </c>
      <c r="F108">
        <v>-0.25583636327524378</v>
      </c>
      <c r="G108">
        <v>-4.9501081795171658</v>
      </c>
      <c r="H108">
        <v>-3.1706786020485338</v>
      </c>
      <c r="I108">
        <v>4.9857816889073856</v>
      </c>
      <c r="J108">
        <v>5.4868122910845827</v>
      </c>
      <c r="K108" s="209">
        <v>14340.599924168289</v>
      </c>
      <c r="L108">
        <v>0</v>
      </c>
      <c r="M108">
        <v>1</v>
      </c>
      <c r="N108">
        <v>0</v>
      </c>
      <c r="O108">
        <f t="shared" si="1"/>
        <v>1</v>
      </c>
    </row>
    <row r="109" spans="1:15">
      <c r="A109" t="s">
        <v>45</v>
      </c>
      <c r="B109">
        <v>924</v>
      </c>
      <c r="C109" t="s">
        <v>565</v>
      </c>
      <c r="D109">
        <v>12.347789806401515</v>
      </c>
      <c r="E109">
        <v>1.1931124692421307</v>
      </c>
      <c r="F109">
        <v>-0.14212470047346387</v>
      </c>
      <c r="G109">
        <v>-6.2273760466553298</v>
      </c>
      <c r="H109">
        <v>-3.9145407547056847</v>
      </c>
      <c r="I109">
        <v>10.465094256824697</v>
      </c>
      <c r="J109">
        <v>10.973624582169165</v>
      </c>
      <c r="K109" s="209">
        <v>14340.599924168289</v>
      </c>
      <c r="L109">
        <v>0</v>
      </c>
      <c r="M109">
        <v>1</v>
      </c>
      <c r="N109">
        <v>0</v>
      </c>
      <c r="O109">
        <f t="shared" si="1"/>
        <v>1</v>
      </c>
    </row>
    <row r="110" spans="1:15">
      <c r="A110" t="s">
        <v>63</v>
      </c>
      <c r="B110">
        <v>233</v>
      </c>
      <c r="C110" t="s">
        <v>470</v>
      </c>
      <c r="D110">
        <v>13.033490429075528</v>
      </c>
      <c r="E110">
        <v>3.5091251868502074</v>
      </c>
      <c r="F110">
        <v>1.7637483050737006</v>
      </c>
      <c r="G110">
        <v>3.8170000277464688</v>
      </c>
      <c r="H110">
        <v>2.1674260077201679</v>
      </c>
      <c r="I110">
        <v>1.4185359902522716</v>
      </c>
      <c r="J110">
        <v>0.35765491143271078</v>
      </c>
      <c r="K110" s="209">
        <v>323.37470979001301</v>
      </c>
      <c r="L110">
        <v>0</v>
      </c>
      <c r="M110">
        <v>1</v>
      </c>
      <c r="N110">
        <v>0</v>
      </c>
      <c r="O110">
        <f t="shared" si="1"/>
        <v>1</v>
      </c>
    </row>
    <row r="111" spans="1:15">
      <c r="A111" t="s">
        <v>63</v>
      </c>
      <c r="B111">
        <v>233</v>
      </c>
      <c r="C111" t="s">
        <v>472</v>
      </c>
      <c r="D111">
        <v>1.9223627440265005</v>
      </c>
      <c r="E111">
        <v>0.23510020177853441</v>
      </c>
      <c r="F111">
        <v>0.92167624650602331</v>
      </c>
      <c r="G111">
        <v>-4.4368463402810363</v>
      </c>
      <c r="H111">
        <v>3.1698871460265642E-3</v>
      </c>
      <c r="I111">
        <v>4.8416078374442417</v>
      </c>
      <c r="J111">
        <v>0.35765491143271078</v>
      </c>
      <c r="K111" s="209">
        <v>323.37470979001301</v>
      </c>
      <c r="L111">
        <v>0</v>
      </c>
      <c r="M111">
        <v>1</v>
      </c>
      <c r="N111">
        <v>0</v>
      </c>
      <c r="O111">
        <f t="shared" si="1"/>
        <v>1</v>
      </c>
    </row>
    <row r="112" spans="1:15">
      <c r="A112" t="s">
        <v>63</v>
      </c>
      <c r="B112">
        <v>233</v>
      </c>
      <c r="C112" t="s">
        <v>565</v>
      </c>
      <c r="D112">
        <v>14.955853173102028</v>
      </c>
      <c r="E112">
        <v>3.7442253886287418</v>
      </c>
      <c r="F112">
        <v>2.6854245515797239</v>
      </c>
      <c r="G112">
        <v>-0.61984631253456746</v>
      </c>
      <c r="H112">
        <v>2.1705958948661945</v>
      </c>
      <c r="I112">
        <v>6.2601438276965151</v>
      </c>
      <c r="J112">
        <v>0.71530982286542155</v>
      </c>
      <c r="K112" s="209">
        <v>323.37470979001301</v>
      </c>
      <c r="L112">
        <v>0</v>
      </c>
      <c r="M112">
        <v>1</v>
      </c>
      <c r="N112">
        <v>0</v>
      </c>
      <c r="O112">
        <f t="shared" si="1"/>
        <v>1</v>
      </c>
    </row>
    <row r="113" spans="1:15">
      <c r="A113" t="s">
        <v>365</v>
      </c>
      <c r="B113">
        <v>632</v>
      </c>
      <c r="C113" t="s">
        <v>470</v>
      </c>
      <c r="D113">
        <v>1.5587803484323217</v>
      </c>
      <c r="E113">
        <v>1.6284337177753496</v>
      </c>
      <c r="F113">
        <v>-7.3610545409030129E-2</v>
      </c>
      <c r="G113">
        <v>0.12764575482762167</v>
      </c>
      <c r="H113">
        <v>0.10085913142693975</v>
      </c>
      <c r="I113">
        <v>-3.1506896793552093</v>
      </c>
      <c r="J113">
        <v>2.9261419691666504</v>
      </c>
      <c r="K113" s="209">
        <v>1.1903774596411736</v>
      </c>
      <c r="L113">
        <v>0</v>
      </c>
      <c r="M113">
        <v>0</v>
      </c>
      <c r="N113">
        <v>1</v>
      </c>
      <c r="O113">
        <f t="shared" si="1"/>
        <v>1</v>
      </c>
    </row>
    <row r="114" spans="1:15">
      <c r="A114" t="s">
        <v>365</v>
      </c>
      <c r="B114">
        <v>632</v>
      </c>
      <c r="C114" t="s">
        <v>472</v>
      </c>
      <c r="D114">
        <v>3.1570140503365671</v>
      </c>
      <c r="E114">
        <v>0.27992854193751615</v>
      </c>
      <c r="F114">
        <v>0.1908856651716373</v>
      </c>
      <c r="G114">
        <v>0</v>
      </c>
      <c r="H114">
        <v>0.10085913142693975</v>
      </c>
      <c r="I114">
        <v>-0.34080125736617672</v>
      </c>
      <c r="J114">
        <v>2.9261419691666504</v>
      </c>
      <c r="K114" s="209">
        <v>1.1903774596411736</v>
      </c>
      <c r="L114">
        <v>0</v>
      </c>
      <c r="M114">
        <v>0</v>
      </c>
      <c r="N114">
        <v>1</v>
      </c>
      <c r="O114">
        <f t="shared" si="1"/>
        <v>1</v>
      </c>
    </row>
    <row r="115" spans="1:15">
      <c r="A115" t="s">
        <v>365</v>
      </c>
      <c r="B115">
        <v>632</v>
      </c>
      <c r="C115" t="s">
        <v>565</v>
      </c>
      <c r="D115">
        <v>4.7157943987688888</v>
      </c>
      <c r="E115">
        <v>1.9083622597128658</v>
      </c>
      <c r="F115">
        <v>0.11727511976260717</v>
      </c>
      <c r="G115">
        <v>0.12764575482762167</v>
      </c>
      <c r="H115">
        <v>0.2017182628538795</v>
      </c>
      <c r="I115">
        <v>-3.4914909367213856</v>
      </c>
      <c r="J115">
        <v>5.8522839383333007</v>
      </c>
      <c r="K115" s="209">
        <v>1.1903774596411736</v>
      </c>
      <c r="L115">
        <v>0</v>
      </c>
      <c r="M115">
        <v>0</v>
      </c>
      <c r="N115">
        <v>1</v>
      </c>
      <c r="O115">
        <f t="shared" si="1"/>
        <v>1</v>
      </c>
    </row>
    <row r="116" spans="1:15">
      <c r="A116" t="s">
        <v>156</v>
      </c>
      <c r="B116">
        <v>636</v>
      </c>
      <c r="C116" t="s">
        <v>470</v>
      </c>
      <c r="D116">
        <v>0.15672808930752602</v>
      </c>
      <c r="E116">
        <v>-0.71264739726063819</v>
      </c>
      <c r="F116">
        <v>-0.7100572817986065</v>
      </c>
      <c r="G116">
        <v>-0.25591799773225182</v>
      </c>
      <c r="H116">
        <v>-0.21505043540114477</v>
      </c>
      <c r="I116">
        <v>0.28000428893678275</v>
      </c>
      <c r="J116">
        <v>1.7703969125633847</v>
      </c>
      <c r="K116" s="209">
        <v>50.418278002462365</v>
      </c>
      <c r="L116">
        <v>0</v>
      </c>
      <c r="M116">
        <v>0</v>
      </c>
      <c r="N116">
        <v>1</v>
      </c>
      <c r="O116">
        <f t="shared" si="1"/>
        <v>1</v>
      </c>
    </row>
    <row r="117" spans="1:15">
      <c r="A117" t="s">
        <v>156</v>
      </c>
      <c r="B117">
        <v>636</v>
      </c>
      <c r="C117" t="s">
        <v>472</v>
      </c>
      <c r="D117">
        <v>-3.2859210572644386</v>
      </c>
      <c r="E117">
        <v>-2.2644532891828657</v>
      </c>
      <c r="F117">
        <v>-1.7644522573167514</v>
      </c>
      <c r="G117">
        <v>-0.70282110884227944</v>
      </c>
      <c r="H117">
        <v>-0.78956188717436193</v>
      </c>
      <c r="I117">
        <v>0.464970572688435</v>
      </c>
      <c r="J117">
        <v>1.7703969125633847</v>
      </c>
      <c r="K117" s="209">
        <v>50.418278002462365</v>
      </c>
      <c r="L117">
        <v>0</v>
      </c>
      <c r="M117">
        <v>0</v>
      </c>
      <c r="N117">
        <v>1</v>
      </c>
      <c r="O117">
        <f t="shared" si="1"/>
        <v>1</v>
      </c>
    </row>
    <row r="118" spans="1:15">
      <c r="A118" t="s">
        <v>156</v>
      </c>
      <c r="B118">
        <v>636</v>
      </c>
      <c r="C118" t="s">
        <v>565</v>
      </c>
      <c r="D118">
        <v>-3.1291929679569126</v>
      </c>
      <c r="E118">
        <v>-2.9771006864435039</v>
      </c>
      <c r="F118">
        <v>-2.474509539115358</v>
      </c>
      <c r="G118">
        <v>-0.95873910657453121</v>
      </c>
      <c r="H118">
        <v>-1.0046123225755066</v>
      </c>
      <c r="I118">
        <v>0.74497486162521742</v>
      </c>
      <c r="J118">
        <v>3.5407938251267694</v>
      </c>
      <c r="K118" s="209">
        <v>50.418278002462365</v>
      </c>
      <c r="L118">
        <v>0</v>
      </c>
      <c r="M118">
        <v>0</v>
      </c>
      <c r="N118">
        <v>1</v>
      </c>
      <c r="O118">
        <f t="shared" si="1"/>
        <v>1</v>
      </c>
    </row>
    <row r="119" spans="1:15">
      <c r="A119" t="s">
        <v>148</v>
      </c>
      <c r="B119">
        <v>634</v>
      </c>
      <c r="C119" t="s">
        <v>470</v>
      </c>
      <c r="D119">
        <v>19.354299682233247</v>
      </c>
      <c r="E119">
        <v>-3.3324222592439163</v>
      </c>
      <c r="F119">
        <v>15.533934679079273</v>
      </c>
      <c r="G119">
        <v>7.2675412343093289</v>
      </c>
      <c r="H119">
        <v>1.6709610055383195</v>
      </c>
      <c r="I119">
        <v>6.1563964510754268</v>
      </c>
      <c r="J119">
        <v>-7.9421114285251875</v>
      </c>
      <c r="K119" s="209">
        <v>12.541665310572887</v>
      </c>
      <c r="L119">
        <v>0</v>
      </c>
      <c r="M119">
        <v>0</v>
      </c>
      <c r="N119">
        <v>1</v>
      </c>
      <c r="O119">
        <f t="shared" si="1"/>
        <v>1</v>
      </c>
    </row>
    <row r="120" spans="1:15">
      <c r="A120" t="s">
        <v>148</v>
      </c>
      <c r="B120">
        <v>634</v>
      </c>
      <c r="C120" t="s">
        <v>472</v>
      </c>
      <c r="D120">
        <v>-15.609370649736832</v>
      </c>
      <c r="E120">
        <v>0.93268845945780399</v>
      </c>
      <c r="F120">
        <v>-13.783556174218846</v>
      </c>
      <c r="G120">
        <v>0.16603328367420966</v>
      </c>
      <c r="H120">
        <v>1.7045694256672521</v>
      </c>
      <c r="I120">
        <v>3.3130057842079381</v>
      </c>
      <c r="J120">
        <v>-7.9421114285251875</v>
      </c>
      <c r="K120" s="209">
        <v>12.541665310572887</v>
      </c>
      <c r="L120">
        <v>0</v>
      </c>
      <c r="M120">
        <v>0</v>
      </c>
      <c r="N120">
        <v>1</v>
      </c>
      <c r="O120">
        <f t="shared" si="1"/>
        <v>1</v>
      </c>
    </row>
    <row r="121" spans="1:15">
      <c r="A121" t="s">
        <v>148</v>
      </c>
      <c r="B121">
        <v>634</v>
      </c>
      <c r="C121" t="s">
        <v>565</v>
      </c>
      <c r="D121">
        <v>3.7449290324964153</v>
      </c>
      <c r="E121">
        <v>-2.3997337997861123</v>
      </c>
      <c r="F121">
        <v>1.7503785048604268</v>
      </c>
      <c r="G121">
        <v>7.4335745179835389</v>
      </c>
      <c r="H121">
        <v>3.3755304312055716</v>
      </c>
      <c r="I121">
        <v>9.4694022352833649</v>
      </c>
      <c r="J121">
        <v>-15.884222857050375</v>
      </c>
      <c r="K121" s="209">
        <v>12.541665310572887</v>
      </c>
      <c r="L121">
        <v>0</v>
      </c>
      <c r="M121">
        <v>0</v>
      </c>
      <c r="N121">
        <v>1</v>
      </c>
      <c r="O121">
        <f t="shared" si="1"/>
        <v>1</v>
      </c>
    </row>
    <row r="122" spans="1:15">
      <c r="A122" t="s">
        <v>341</v>
      </c>
      <c r="B122">
        <v>238</v>
      </c>
      <c r="C122" t="s">
        <v>470</v>
      </c>
      <c r="D122">
        <v>10.839076703937039</v>
      </c>
      <c r="E122">
        <v>0.46934128337499459</v>
      </c>
      <c r="F122">
        <v>4.021570253654704</v>
      </c>
      <c r="G122">
        <v>2.4254077193715204</v>
      </c>
      <c r="H122">
        <v>0.75783192401329991</v>
      </c>
      <c r="I122">
        <v>0.51751984586149291</v>
      </c>
      <c r="J122">
        <v>2.6474056776610269</v>
      </c>
      <c r="K122" s="209">
        <v>63.945672005431149</v>
      </c>
      <c r="L122">
        <v>0</v>
      </c>
      <c r="M122">
        <v>1</v>
      </c>
      <c r="N122">
        <v>0</v>
      </c>
      <c r="O122">
        <f t="shared" si="1"/>
        <v>1</v>
      </c>
    </row>
    <row r="123" spans="1:15">
      <c r="A123" t="s">
        <v>341</v>
      </c>
      <c r="B123">
        <v>238</v>
      </c>
      <c r="C123" t="s">
        <v>472</v>
      </c>
      <c r="D123">
        <v>3.3460546169695391</v>
      </c>
      <c r="E123">
        <v>0.71667225121669609</v>
      </c>
      <c r="F123">
        <v>4.0925422062170567</v>
      </c>
      <c r="G123">
        <v>-2.5386129985695081</v>
      </c>
      <c r="H123">
        <v>6.3241371341609703E-2</v>
      </c>
      <c r="I123">
        <v>-1.6351938908973427</v>
      </c>
      <c r="J123">
        <v>2.6474056776610269</v>
      </c>
      <c r="K123" s="209">
        <v>63.945672005431149</v>
      </c>
      <c r="L123">
        <v>0</v>
      </c>
      <c r="M123">
        <v>1</v>
      </c>
      <c r="N123">
        <v>0</v>
      </c>
      <c r="O123">
        <f t="shared" si="1"/>
        <v>1</v>
      </c>
    </row>
    <row r="124" spans="1:15">
      <c r="A124" t="s">
        <v>341</v>
      </c>
      <c r="B124">
        <v>238</v>
      </c>
      <c r="C124" t="s">
        <v>565</v>
      </c>
      <c r="D124">
        <v>14.185131320906578</v>
      </c>
      <c r="E124">
        <v>1.1860135345916907</v>
      </c>
      <c r="F124">
        <v>8.1141124598717607</v>
      </c>
      <c r="G124">
        <v>-0.11320527919798762</v>
      </c>
      <c r="H124">
        <v>0.82107329535490958</v>
      </c>
      <c r="I124">
        <v>-1.117674045035848</v>
      </c>
      <c r="J124">
        <v>5.2948113553220537</v>
      </c>
      <c r="K124" s="209">
        <v>63.945672005431149</v>
      </c>
      <c r="L124">
        <v>0</v>
      </c>
      <c r="M124">
        <v>1</v>
      </c>
      <c r="N124">
        <v>0</v>
      </c>
      <c r="O124">
        <f t="shared" si="1"/>
        <v>1</v>
      </c>
    </row>
    <row r="125" spans="1:15">
      <c r="A125" t="s">
        <v>93</v>
      </c>
      <c r="B125">
        <v>662</v>
      </c>
      <c r="C125" t="s">
        <v>470</v>
      </c>
      <c r="D125">
        <v>8.9659218086437633</v>
      </c>
      <c r="E125">
        <v>4.7582695364163943</v>
      </c>
      <c r="F125">
        <v>1.2663301960546332</v>
      </c>
      <c r="G125">
        <v>-0.758403496727169</v>
      </c>
      <c r="H125">
        <v>-0.30921803275402265</v>
      </c>
      <c r="I125">
        <v>3.2384376887428479</v>
      </c>
      <c r="J125">
        <v>0.77050591691108039</v>
      </c>
      <c r="K125" s="209">
        <v>58.539423612850314</v>
      </c>
      <c r="L125">
        <v>0</v>
      </c>
      <c r="M125">
        <v>0</v>
      </c>
      <c r="N125">
        <v>1</v>
      </c>
      <c r="O125">
        <f t="shared" si="1"/>
        <v>1</v>
      </c>
    </row>
    <row r="126" spans="1:15">
      <c r="A126" t="s">
        <v>93</v>
      </c>
      <c r="B126">
        <v>662</v>
      </c>
      <c r="C126" t="s">
        <v>472</v>
      </c>
      <c r="D126">
        <v>2.213752803834879</v>
      </c>
      <c r="E126">
        <v>0.17762619426309367</v>
      </c>
      <c r="F126">
        <v>1.1829549207018715</v>
      </c>
      <c r="G126">
        <v>-2.6838348196402553</v>
      </c>
      <c r="H126">
        <v>-1.1805995644784051</v>
      </c>
      <c r="I126">
        <v>3.9471001560774939</v>
      </c>
      <c r="J126">
        <v>0.77050591691108039</v>
      </c>
      <c r="K126" s="209">
        <v>58.539423612850314</v>
      </c>
      <c r="L126">
        <v>0</v>
      </c>
      <c r="M126">
        <v>0</v>
      </c>
      <c r="N126">
        <v>1</v>
      </c>
      <c r="O126">
        <f t="shared" si="1"/>
        <v>1</v>
      </c>
    </row>
    <row r="127" spans="1:15">
      <c r="A127" t="s">
        <v>93</v>
      </c>
      <c r="B127">
        <v>662</v>
      </c>
      <c r="C127" t="s">
        <v>565</v>
      </c>
      <c r="D127">
        <v>11.179674612478642</v>
      </c>
      <c r="E127">
        <v>4.9358957306794879</v>
      </c>
      <c r="F127">
        <v>2.4492851167565046</v>
      </c>
      <c r="G127">
        <v>-3.4422383163674244</v>
      </c>
      <c r="H127">
        <v>-1.4898175972324277</v>
      </c>
      <c r="I127">
        <v>7.1855378448203409</v>
      </c>
      <c r="J127">
        <v>1.5410118338221608</v>
      </c>
      <c r="K127" s="209">
        <v>58.539423612850314</v>
      </c>
      <c r="L127">
        <v>0</v>
      </c>
      <c r="M127">
        <v>0</v>
      </c>
      <c r="N127">
        <v>1</v>
      </c>
      <c r="O127">
        <f t="shared" si="1"/>
        <v>1</v>
      </c>
    </row>
    <row r="128" spans="1:15">
      <c r="A128" t="s">
        <v>64</v>
      </c>
      <c r="B128">
        <v>960</v>
      </c>
      <c r="C128" t="s">
        <v>470</v>
      </c>
      <c r="D128">
        <v>15.910123133697297</v>
      </c>
      <c r="E128">
        <v>2.760847585705676</v>
      </c>
      <c r="F128">
        <v>1.4547957176669426</v>
      </c>
      <c r="G128">
        <v>6.3578373182681371</v>
      </c>
      <c r="H128">
        <v>3.8982243792608156</v>
      </c>
      <c r="I128">
        <v>4.1211404726201213</v>
      </c>
      <c r="J128">
        <v>-2.6827223398243945</v>
      </c>
      <c r="K128" s="209">
        <v>60.752171540493542</v>
      </c>
      <c r="L128">
        <v>0</v>
      </c>
      <c r="M128">
        <v>1</v>
      </c>
      <c r="N128">
        <v>0</v>
      </c>
      <c r="O128">
        <f t="shared" si="1"/>
        <v>1</v>
      </c>
    </row>
    <row r="129" spans="1:15">
      <c r="A129" t="s">
        <v>64</v>
      </c>
      <c r="B129">
        <v>960</v>
      </c>
      <c r="C129" t="s">
        <v>472</v>
      </c>
      <c r="D129">
        <v>-1.1795692453481195</v>
      </c>
      <c r="E129">
        <v>7.8849880667942074E-2</v>
      </c>
      <c r="F129">
        <v>1.04499844849187</v>
      </c>
      <c r="G129">
        <v>-4.546458530148171</v>
      </c>
      <c r="H129">
        <v>1.4106898472402201</v>
      </c>
      <c r="I129">
        <v>3.5150734482244141</v>
      </c>
      <c r="J129">
        <v>-2.6827223398243945</v>
      </c>
      <c r="K129" s="209">
        <v>60.752171540493542</v>
      </c>
      <c r="L129">
        <v>0</v>
      </c>
      <c r="M129">
        <v>1</v>
      </c>
      <c r="N129">
        <v>0</v>
      </c>
      <c r="O129">
        <f t="shared" si="1"/>
        <v>1</v>
      </c>
    </row>
    <row r="130" spans="1:15">
      <c r="A130" t="s">
        <v>64</v>
      </c>
      <c r="B130">
        <v>960</v>
      </c>
      <c r="C130" t="s">
        <v>565</v>
      </c>
      <c r="D130">
        <v>14.730553888349178</v>
      </c>
      <c r="E130">
        <v>2.8396974663736181</v>
      </c>
      <c r="F130">
        <v>2.4997941661588126</v>
      </c>
      <c r="G130">
        <v>1.8113787881199661</v>
      </c>
      <c r="H130">
        <v>5.3089142265010354</v>
      </c>
      <c r="I130">
        <v>7.6362139208445345</v>
      </c>
      <c r="J130">
        <v>-5.3654446796487889</v>
      </c>
      <c r="K130" s="209">
        <v>60.752171540493542</v>
      </c>
      <c r="L130">
        <v>0</v>
      </c>
      <c r="M130">
        <v>1</v>
      </c>
      <c r="N130">
        <v>0</v>
      </c>
      <c r="O130">
        <f t="shared" si="1"/>
        <v>1</v>
      </c>
    </row>
    <row r="131" spans="1:15">
      <c r="A131" t="s">
        <v>82</v>
      </c>
      <c r="B131">
        <v>423</v>
      </c>
      <c r="C131" t="s">
        <v>470</v>
      </c>
      <c r="D131">
        <v>25.100642118278827</v>
      </c>
      <c r="E131">
        <v>13.186311152233539</v>
      </c>
      <c r="F131">
        <v>3.2977736171453595</v>
      </c>
      <c r="G131">
        <v>5.0581185323591438</v>
      </c>
      <c r="H131">
        <v>2.0129370357236116</v>
      </c>
      <c r="I131">
        <v>5.2956532137088459</v>
      </c>
      <c r="J131">
        <v>-3.7501514328916699</v>
      </c>
      <c r="K131" s="209">
        <v>24.952593909616546</v>
      </c>
      <c r="L131">
        <v>1</v>
      </c>
      <c r="M131">
        <v>0</v>
      </c>
      <c r="N131">
        <v>0</v>
      </c>
      <c r="O131">
        <f t="shared" ref="O131:O194" si="2">IF(D131="",0,1)</f>
        <v>1</v>
      </c>
    </row>
    <row r="132" spans="1:15">
      <c r="A132" t="s">
        <v>82</v>
      </c>
      <c r="B132">
        <v>423</v>
      </c>
      <c r="C132" t="s">
        <v>472</v>
      </c>
      <c r="D132">
        <v>-6.5037402290112141</v>
      </c>
      <c r="E132">
        <v>-6.1905573482591905</v>
      </c>
      <c r="F132">
        <v>1.3718571169889038</v>
      </c>
      <c r="G132">
        <v>-4.2357736195947577</v>
      </c>
      <c r="H132">
        <v>0.61084626435206801</v>
      </c>
      <c r="I132">
        <v>5.690038790393432</v>
      </c>
      <c r="J132">
        <v>-3.7501514328916699</v>
      </c>
      <c r="K132" s="209">
        <v>24.952593909616546</v>
      </c>
      <c r="L132">
        <v>1</v>
      </c>
      <c r="M132">
        <v>0</v>
      </c>
      <c r="N132">
        <v>0</v>
      </c>
      <c r="O132">
        <f t="shared" si="2"/>
        <v>1</v>
      </c>
    </row>
    <row r="133" spans="1:15">
      <c r="A133" t="s">
        <v>82</v>
      </c>
      <c r="B133">
        <v>423</v>
      </c>
      <c r="C133" t="s">
        <v>565</v>
      </c>
      <c r="D133">
        <v>18.596901889267613</v>
      </c>
      <c r="E133">
        <v>6.995753803974349</v>
      </c>
      <c r="F133">
        <v>4.6696307341342633</v>
      </c>
      <c r="G133">
        <v>0.82234491276438604</v>
      </c>
      <c r="H133">
        <v>2.6237833000756794</v>
      </c>
      <c r="I133">
        <v>10.985692004102276</v>
      </c>
      <c r="J133">
        <v>-7.5003028657833397</v>
      </c>
      <c r="K133" s="209">
        <v>24.952593909616546</v>
      </c>
      <c r="L133">
        <v>1</v>
      </c>
      <c r="M133">
        <v>0</v>
      </c>
      <c r="N133">
        <v>0</v>
      </c>
      <c r="O133">
        <f t="shared" si="2"/>
        <v>1</v>
      </c>
    </row>
    <row r="134" spans="1:15">
      <c r="A134" t="s">
        <v>5</v>
      </c>
      <c r="B134">
        <v>935</v>
      </c>
      <c r="C134" t="s">
        <v>470</v>
      </c>
      <c r="D134">
        <v>7.7593239338001645</v>
      </c>
      <c r="E134">
        <v>1.2902683949337117</v>
      </c>
      <c r="F134">
        <v>-0.72697066140181132</v>
      </c>
      <c r="G134">
        <v>1.8479636507368873</v>
      </c>
      <c r="H134">
        <v>2.4820736148251124</v>
      </c>
      <c r="I134">
        <v>3.8740112504634525</v>
      </c>
      <c r="J134">
        <v>-1.0080223157571879</v>
      </c>
      <c r="K134" s="209">
        <v>250.6864786490641</v>
      </c>
      <c r="L134">
        <v>1</v>
      </c>
      <c r="M134">
        <v>0</v>
      </c>
      <c r="N134">
        <v>0</v>
      </c>
      <c r="O134">
        <f t="shared" si="2"/>
        <v>1</v>
      </c>
    </row>
    <row r="135" spans="1:15">
      <c r="A135" t="s">
        <v>5</v>
      </c>
      <c r="B135">
        <v>935</v>
      </c>
      <c r="C135" t="s">
        <v>472</v>
      </c>
      <c r="D135">
        <v>1.1086237552797868</v>
      </c>
      <c r="E135">
        <v>-6.2836973345420599</v>
      </c>
      <c r="F135">
        <v>1.1740627290545007</v>
      </c>
      <c r="G135">
        <v>-1.3453768749232446</v>
      </c>
      <c r="H135">
        <v>0.95757598077400996</v>
      </c>
      <c r="I135">
        <v>7.6140815706737692</v>
      </c>
      <c r="J135">
        <v>-1.0080223157571879</v>
      </c>
      <c r="K135" s="209">
        <v>250.6864786490641</v>
      </c>
      <c r="L135">
        <v>1</v>
      </c>
      <c r="M135">
        <v>0</v>
      </c>
      <c r="N135">
        <v>0</v>
      </c>
      <c r="O135">
        <f t="shared" si="2"/>
        <v>1</v>
      </c>
    </row>
    <row r="136" spans="1:15">
      <c r="A136" t="s">
        <v>5</v>
      </c>
      <c r="B136">
        <v>935</v>
      </c>
      <c r="C136" t="s">
        <v>565</v>
      </c>
      <c r="D136">
        <v>8.8679476890799513</v>
      </c>
      <c r="E136">
        <v>-4.9934289396083482</v>
      </c>
      <c r="F136">
        <v>0.44709206765268938</v>
      </c>
      <c r="G136">
        <v>0.50258677581364264</v>
      </c>
      <c r="H136">
        <v>3.4396495955991222</v>
      </c>
      <c r="I136">
        <v>11.488092821137222</v>
      </c>
      <c r="J136">
        <v>-2.0160446315143759</v>
      </c>
      <c r="K136" s="209">
        <v>250.6864786490641</v>
      </c>
      <c r="L136">
        <v>1</v>
      </c>
      <c r="M136">
        <v>0</v>
      </c>
      <c r="N136">
        <v>0</v>
      </c>
      <c r="O136">
        <f t="shared" si="2"/>
        <v>1</v>
      </c>
    </row>
    <row r="137" spans="1:15">
      <c r="A137" t="s">
        <v>6</v>
      </c>
      <c r="B137">
        <v>128</v>
      </c>
      <c r="C137" t="s">
        <v>470</v>
      </c>
      <c r="D137">
        <v>8.5574597158450914</v>
      </c>
      <c r="E137">
        <v>8.2353339940366634</v>
      </c>
      <c r="F137">
        <v>-0.43919397752680073</v>
      </c>
      <c r="G137">
        <v>0.70650250416410998</v>
      </c>
      <c r="H137">
        <v>1.0267344528774083</v>
      </c>
      <c r="I137">
        <v>3.8249759823644336</v>
      </c>
      <c r="J137">
        <v>-4.7968932400707232</v>
      </c>
      <c r="K137" s="209">
        <v>350.10430921636515</v>
      </c>
      <c r="L137">
        <v>1</v>
      </c>
      <c r="M137">
        <v>0</v>
      </c>
      <c r="N137">
        <v>0</v>
      </c>
      <c r="O137">
        <f t="shared" si="2"/>
        <v>1</v>
      </c>
    </row>
    <row r="138" spans="1:15">
      <c r="A138" t="s">
        <v>6</v>
      </c>
      <c r="B138">
        <v>128</v>
      </c>
      <c r="C138" t="s">
        <v>472</v>
      </c>
      <c r="D138">
        <v>-1.8453366130723694</v>
      </c>
      <c r="E138">
        <v>-2.8443771174006858</v>
      </c>
      <c r="F138">
        <v>-0.28901587308633536</v>
      </c>
      <c r="G138">
        <v>-1.1872234410808709</v>
      </c>
      <c r="H138">
        <v>-0.37706344292281824</v>
      </c>
      <c r="I138">
        <v>7.6492365014890638</v>
      </c>
      <c r="J138">
        <v>-4.7968932400707232</v>
      </c>
      <c r="K138" s="209">
        <v>350.10430921636515</v>
      </c>
      <c r="L138">
        <v>1</v>
      </c>
      <c r="M138">
        <v>0</v>
      </c>
      <c r="N138">
        <v>0</v>
      </c>
      <c r="O138">
        <f t="shared" si="2"/>
        <v>1</v>
      </c>
    </row>
    <row r="139" spans="1:15">
      <c r="A139" t="s">
        <v>6</v>
      </c>
      <c r="B139">
        <v>128</v>
      </c>
      <c r="C139" t="s">
        <v>565</v>
      </c>
      <c r="D139">
        <v>6.7121231027727219</v>
      </c>
      <c r="E139">
        <v>5.3909568766359772</v>
      </c>
      <c r="F139">
        <v>-0.72820985061313603</v>
      </c>
      <c r="G139">
        <v>-0.48072093691676088</v>
      </c>
      <c r="H139">
        <v>0.64967100995459004</v>
      </c>
      <c r="I139">
        <v>11.474212483853499</v>
      </c>
      <c r="J139">
        <v>-9.5937864801414463</v>
      </c>
      <c r="K139" s="209">
        <v>350.10430921636515</v>
      </c>
      <c r="L139">
        <v>1</v>
      </c>
      <c r="M139">
        <v>0</v>
      </c>
      <c r="N139">
        <v>0</v>
      </c>
      <c r="O139">
        <f t="shared" si="2"/>
        <v>1</v>
      </c>
    </row>
    <row r="140" spans="1:15">
      <c r="A140" t="s">
        <v>366</v>
      </c>
      <c r="B140">
        <v>611</v>
      </c>
      <c r="C140" t="s">
        <v>470</v>
      </c>
      <c r="D140">
        <v>1.9030318696234971</v>
      </c>
      <c r="E140">
        <v>1.7232188626383507</v>
      </c>
      <c r="F140">
        <v>-0.52764627180203483</v>
      </c>
      <c r="G140">
        <v>-0.38590380824396553</v>
      </c>
      <c r="H140">
        <v>-0.21119993915520674</v>
      </c>
      <c r="I140">
        <v>1.653305858120848</v>
      </c>
      <c r="J140">
        <v>-0.34874283193449429</v>
      </c>
      <c r="K140" s="209">
        <v>3.3462665019554918</v>
      </c>
      <c r="L140">
        <v>0</v>
      </c>
      <c r="M140">
        <v>0</v>
      </c>
      <c r="N140">
        <v>1</v>
      </c>
      <c r="O140">
        <f t="shared" si="2"/>
        <v>1</v>
      </c>
    </row>
    <row r="141" spans="1:15">
      <c r="A141" t="s">
        <v>366</v>
      </c>
      <c r="B141">
        <v>611</v>
      </c>
      <c r="C141" t="s">
        <v>472</v>
      </c>
      <c r="D141">
        <v>1.4100924060491877</v>
      </c>
      <c r="E141">
        <v>2.1105893074501498</v>
      </c>
      <c r="F141">
        <v>1.3058432610387678E-2</v>
      </c>
      <c r="G141">
        <v>-1.9466341191550887</v>
      </c>
      <c r="H141">
        <v>-1.2169139351321969</v>
      </c>
      <c r="I141">
        <v>2.79873555221043</v>
      </c>
      <c r="J141">
        <v>-0.34874283193449429</v>
      </c>
      <c r="K141" s="209">
        <v>3.3462665019554918</v>
      </c>
      <c r="L141">
        <v>0</v>
      </c>
      <c r="M141">
        <v>0</v>
      </c>
      <c r="N141">
        <v>1</v>
      </c>
      <c r="O141">
        <f t="shared" si="2"/>
        <v>1</v>
      </c>
    </row>
    <row r="142" spans="1:15">
      <c r="A142" t="s">
        <v>366</v>
      </c>
      <c r="B142">
        <v>611</v>
      </c>
      <c r="C142" t="s">
        <v>565</v>
      </c>
      <c r="D142">
        <v>3.3131242756726849</v>
      </c>
      <c r="E142">
        <v>3.8338081700885005</v>
      </c>
      <c r="F142">
        <v>-0.51458783919164719</v>
      </c>
      <c r="G142">
        <v>-2.3325379273990543</v>
      </c>
      <c r="H142">
        <v>-1.4281138742874036</v>
      </c>
      <c r="I142">
        <v>4.4520414103312778</v>
      </c>
      <c r="J142">
        <v>-0.69748566386898858</v>
      </c>
      <c r="K142" s="209">
        <v>3.3462665019554918</v>
      </c>
      <c r="L142">
        <v>0</v>
      </c>
      <c r="M142">
        <v>0</v>
      </c>
      <c r="N142">
        <v>1</v>
      </c>
      <c r="O142">
        <f t="shared" si="2"/>
        <v>1</v>
      </c>
    </row>
    <row r="143" spans="1:15">
      <c r="A143" t="s">
        <v>342</v>
      </c>
      <c r="B143">
        <v>321</v>
      </c>
      <c r="C143" t="s">
        <v>470</v>
      </c>
      <c r="D143">
        <v>15.792195066532514</v>
      </c>
      <c r="E143">
        <v>0.28511810854084807</v>
      </c>
      <c r="F143">
        <v>2.9889498338936678</v>
      </c>
      <c r="G143">
        <v>11.662634505929073</v>
      </c>
      <c r="H143">
        <v>5.4346532330204962</v>
      </c>
      <c r="I143">
        <v>-10.073820500532563</v>
      </c>
      <c r="J143">
        <v>5.4946598856809885</v>
      </c>
      <c r="K143" s="209">
        <v>0.57852048148148139</v>
      </c>
      <c r="L143">
        <v>0</v>
      </c>
      <c r="M143">
        <v>1</v>
      </c>
      <c r="N143">
        <v>0</v>
      </c>
      <c r="O143">
        <f t="shared" si="2"/>
        <v>1</v>
      </c>
    </row>
    <row r="144" spans="1:15">
      <c r="A144" t="s">
        <v>342</v>
      </c>
      <c r="B144">
        <v>321</v>
      </c>
      <c r="C144" t="s">
        <v>472</v>
      </c>
      <c r="D144">
        <v>-2.1378341588679319</v>
      </c>
      <c r="E144">
        <v>2.7923172121769331</v>
      </c>
      <c r="F144">
        <v>0.53103118328078081</v>
      </c>
      <c r="G144">
        <v>-3.6738063663824434</v>
      </c>
      <c r="H144">
        <v>3.7866267950376558</v>
      </c>
      <c r="I144">
        <v>-11.068662868661846</v>
      </c>
      <c r="J144">
        <v>5.4946598856809885</v>
      </c>
      <c r="K144" s="209">
        <v>0.57852048148148139</v>
      </c>
      <c r="L144">
        <v>0</v>
      </c>
      <c r="M144">
        <v>1</v>
      </c>
      <c r="N144">
        <v>0</v>
      </c>
      <c r="O144">
        <f t="shared" si="2"/>
        <v>1</v>
      </c>
    </row>
    <row r="145" spans="1:15">
      <c r="A145" t="s">
        <v>342</v>
      </c>
      <c r="B145">
        <v>321</v>
      </c>
      <c r="C145" t="s">
        <v>565</v>
      </c>
      <c r="D145">
        <v>13.654360907664582</v>
      </c>
      <c r="E145">
        <v>3.0774353207177811</v>
      </c>
      <c r="F145">
        <v>3.5199810171744486</v>
      </c>
      <c r="G145">
        <v>7.9888281395466301</v>
      </c>
      <c r="H145">
        <v>9.2212800280581515</v>
      </c>
      <c r="I145">
        <v>-21.142483369194409</v>
      </c>
      <c r="J145">
        <v>10.989319771361977</v>
      </c>
      <c r="K145" s="209">
        <v>0.57852048148148139</v>
      </c>
      <c r="L145">
        <v>0</v>
      </c>
      <c r="M145">
        <v>1</v>
      </c>
      <c r="N145">
        <v>0</v>
      </c>
      <c r="O145">
        <f t="shared" si="2"/>
        <v>1</v>
      </c>
    </row>
    <row r="146" spans="1:15">
      <c r="A146" t="s">
        <v>65</v>
      </c>
      <c r="B146">
        <v>243</v>
      </c>
      <c r="C146" t="s">
        <v>470</v>
      </c>
      <c r="D146">
        <v>17.921627849562384</v>
      </c>
      <c r="E146">
        <v>9.5033298763801142</v>
      </c>
      <c r="F146">
        <v>-0.10386905650508053</v>
      </c>
      <c r="G146">
        <v>3.8570419179217525</v>
      </c>
      <c r="H146">
        <v>0.99750760636006974</v>
      </c>
      <c r="I146">
        <v>4.2178635794547947</v>
      </c>
      <c r="J146">
        <v>-0.55024607404926762</v>
      </c>
      <c r="K146" s="209">
        <v>89.031619777110407</v>
      </c>
      <c r="L146">
        <v>0</v>
      </c>
      <c r="M146">
        <v>1</v>
      </c>
      <c r="N146">
        <v>0</v>
      </c>
      <c r="O146">
        <f t="shared" si="2"/>
        <v>1</v>
      </c>
    </row>
    <row r="147" spans="1:15">
      <c r="A147" t="s">
        <v>65</v>
      </c>
      <c r="B147">
        <v>243</v>
      </c>
      <c r="C147" t="s">
        <v>472</v>
      </c>
      <c r="D147">
        <v>-4.1554849214753204</v>
      </c>
      <c r="E147">
        <v>-0.18826730819394122</v>
      </c>
      <c r="F147">
        <v>-0.34479110044761807</v>
      </c>
      <c r="G147">
        <v>-5.3053450832525337</v>
      </c>
      <c r="H147">
        <v>-0.10450911672302921</v>
      </c>
      <c r="I147">
        <v>2.3376737611910698</v>
      </c>
      <c r="J147">
        <v>-0.55024607404926762</v>
      </c>
      <c r="K147" s="209">
        <v>89.031619777110407</v>
      </c>
      <c r="L147">
        <v>0</v>
      </c>
      <c r="M147">
        <v>1</v>
      </c>
      <c r="N147">
        <v>0</v>
      </c>
      <c r="O147">
        <f t="shared" si="2"/>
        <v>1</v>
      </c>
    </row>
    <row r="148" spans="1:15">
      <c r="A148" t="s">
        <v>65</v>
      </c>
      <c r="B148">
        <v>243</v>
      </c>
      <c r="C148" t="s">
        <v>565</v>
      </c>
      <c r="D148">
        <v>13.766142928087064</v>
      </c>
      <c r="E148">
        <v>9.315062568186173</v>
      </c>
      <c r="F148">
        <v>-0.44866015695269862</v>
      </c>
      <c r="G148">
        <v>-1.4483031653307812</v>
      </c>
      <c r="H148">
        <v>0.89299848963704054</v>
      </c>
      <c r="I148">
        <v>6.5555373406458646</v>
      </c>
      <c r="J148">
        <v>-1.1004921480985352</v>
      </c>
      <c r="K148" s="209">
        <v>89.031619777110407</v>
      </c>
      <c r="L148">
        <v>0</v>
      </c>
      <c r="M148">
        <v>1</v>
      </c>
      <c r="N148">
        <v>0</v>
      </c>
      <c r="O148">
        <f t="shared" si="2"/>
        <v>1</v>
      </c>
    </row>
    <row r="149" spans="1:15">
      <c r="A149" t="s">
        <v>66</v>
      </c>
      <c r="B149">
        <v>248</v>
      </c>
      <c r="C149" t="s">
        <v>470</v>
      </c>
      <c r="D149">
        <v>9.7761440141320151</v>
      </c>
      <c r="E149">
        <v>-0.97673406455514389</v>
      </c>
      <c r="F149">
        <v>3.1107359943892545</v>
      </c>
      <c r="G149">
        <v>4.319194030472886</v>
      </c>
      <c r="H149">
        <v>2.8313242570741677</v>
      </c>
      <c r="I149">
        <v>0.4499128533254364</v>
      </c>
      <c r="J149">
        <v>4.1710943425414371E-2</v>
      </c>
      <c r="K149" s="209">
        <v>108.108009</v>
      </c>
      <c r="L149">
        <v>0</v>
      </c>
      <c r="M149">
        <v>1</v>
      </c>
      <c r="N149">
        <v>0</v>
      </c>
      <c r="O149">
        <f t="shared" si="2"/>
        <v>1</v>
      </c>
    </row>
    <row r="150" spans="1:15">
      <c r="A150" t="s">
        <v>66</v>
      </c>
      <c r="B150">
        <v>248</v>
      </c>
      <c r="C150" t="s">
        <v>472</v>
      </c>
      <c r="D150">
        <v>-0.23315281674511112</v>
      </c>
      <c r="E150">
        <v>0.83387189986469057</v>
      </c>
      <c r="F150">
        <v>-0.50354018385963306</v>
      </c>
      <c r="G150">
        <v>-1.6641412772704478</v>
      </c>
      <c r="H150">
        <v>1.83773296399692</v>
      </c>
      <c r="I150">
        <v>-0.7787871629020553</v>
      </c>
      <c r="J150">
        <v>4.1710943425414371E-2</v>
      </c>
      <c r="K150" s="209">
        <v>108.108009</v>
      </c>
      <c r="L150">
        <v>0</v>
      </c>
      <c r="M150">
        <v>1</v>
      </c>
      <c r="N150">
        <v>0</v>
      </c>
      <c r="O150">
        <f t="shared" si="2"/>
        <v>1</v>
      </c>
    </row>
    <row r="151" spans="1:15">
      <c r="A151" t="s">
        <v>66</v>
      </c>
      <c r="B151">
        <v>248</v>
      </c>
      <c r="C151" t="s">
        <v>565</v>
      </c>
      <c r="D151">
        <v>9.5429911973869039</v>
      </c>
      <c r="E151">
        <v>-0.14286216469045332</v>
      </c>
      <c r="F151">
        <v>2.6071958105296216</v>
      </c>
      <c r="G151">
        <v>2.6550527532024382</v>
      </c>
      <c r="H151">
        <v>4.6690572210710872</v>
      </c>
      <c r="I151">
        <v>-0.32887430957661934</v>
      </c>
      <c r="J151">
        <v>8.3421886850828741E-2</v>
      </c>
      <c r="K151" s="209">
        <v>108.108009</v>
      </c>
      <c r="L151">
        <v>0</v>
      </c>
      <c r="M151">
        <v>1</v>
      </c>
      <c r="N151">
        <v>0</v>
      </c>
      <c r="O151">
        <f t="shared" si="2"/>
        <v>1</v>
      </c>
    </row>
    <row r="152" spans="1:15">
      <c r="A152" t="s">
        <v>144</v>
      </c>
      <c r="B152">
        <v>469</v>
      </c>
      <c r="C152" t="s">
        <v>470</v>
      </c>
      <c r="D152">
        <v>5.8174994423556967</v>
      </c>
      <c r="E152">
        <v>6.6311712540742906</v>
      </c>
      <c r="F152">
        <v>3.5081397959658491</v>
      </c>
      <c r="G152">
        <v>-2.9025491720069159</v>
      </c>
      <c r="H152">
        <v>-0.64677635042511517</v>
      </c>
      <c r="I152">
        <v>0.75766554662221886</v>
      </c>
      <c r="J152">
        <v>-1.5301516318746309</v>
      </c>
      <c r="K152" s="209">
        <v>302.33478507858416</v>
      </c>
      <c r="L152">
        <v>0</v>
      </c>
      <c r="M152">
        <v>1</v>
      </c>
      <c r="N152">
        <v>0</v>
      </c>
      <c r="O152">
        <f t="shared" si="2"/>
        <v>1</v>
      </c>
    </row>
    <row r="153" spans="1:15">
      <c r="A153" t="s">
        <v>144</v>
      </c>
      <c r="B153">
        <v>469</v>
      </c>
      <c r="C153" t="s">
        <v>472</v>
      </c>
      <c r="D153">
        <v>2.1950979529880215</v>
      </c>
      <c r="E153">
        <v>1.0228430868130309</v>
      </c>
      <c r="F153">
        <v>5.1195689254883288</v>
      </c>
      <c r="G153">
        <v>-2.4410879948104167</v>
      </c>
      <c r="H153">
        <v>-1.1380406386274784</v>
      </c>
      <c r="I153">
        <v>1.1619662059991873</v>
      </c>
      <c r="J153">
        <v>-1.5301516318746309</v>
      </c>
      <c r="K153" s="209">
        <v>302.33478507858416</v>
      </c>
      <c r="L153">
        <v>0</v>
      </c>
      <c r="M153">
        <v>1</v>
      </c>
      <c r="N153">
        <v>0</v>
      </c>
      <c r="O153">
        <f t="shared" si="2"/>
        <v>1</v>
      </c>
    </row>
    <row r="154" spans="1:15">
      <c r="A154" t="s">
        <v>144</v>
      </c>
      <c r="B154">
        <v>469</v>
      </c>
      <c r="C154" t="s">
        <v>565</v>
      </c>
      <c r="D154">
        <v>8.0125973953437182</v>
      </c>
      <c r="E154">
        <v>7.654014340887322</v>
      </c>
      <c r="F154">
        <v>8.6277087214541783</v>
      </c>
      <c r="G154">
        <v>-5.3436371668173326</v>
      </c>
      <c r="H154">
        <v>-1.7848169890525936</v>
      </c>
      <c r="I154">
        <v>1.9196317526214077</v>
      </c>
      <c r="J154">
        <v>-3.0603032637492618</v>
      </c>
      <c r="K154" s="209">
        <v>302.33478507858416</v>
      </c>
      <c r="L154">
        <v>0</v>
      </c>
      <c r="M154">
        <v>1</v>
      </c>
      <c r="N154">
        <v>0</v>
      </c>
      <c r="O154">
        <f t="shared" si="2"/>
        <v>1</v>
      </c>
    </row>
    <row r="155" spans="1:15">
      <c r="A155" t="s">
        <v>343</v>
      </c>
      <c r="B155">
        <v>253</v>
      </c>
      <c r="C155" t="s">
        <v>470</v>
      </c>
      <c r="D155">
        <v>17.88549506001678</v>
      </c>
      <c r="E155">
        <v>3.7209438558741876</v>
      </c>
      <c r="F155">
        <v>4.2113087178962179</v>
      </c>
      <c r="G155">
        <v>6.1519086507224481</v>
      </c>
      <c r="H155">
        <v>2.028581707764797</v>
      </c>
      <c r="I155">
        <v>2.3889996469678323</v>
      </c>
      <c r="J155">
        <v>-0.61624751920870224</v>
      </c>
      <c r="K155" s="209">
        <v>26.896660000000001</v>
      </c>
      <c r="L155">
        <v>0</v>
      </c>
      <c r="M155">
        <v>1</v>
      </c>
      <c r="N155">
        <v>0</v>
      </c>
      <c r="O155">
        <f t="shared" si="2"/>
        <v>1</v>
      </c>
    </row>
    <row r="156" spans="1:15">
      <c r="A156" t="s">
        <v>343</v>
      </c>
      <c r="B156">
        <v>253</v>
      </c>
      <c r="C156" t="s">
        <v>472</v>
      </c>
      <c r="D156">
        <v>-4.1975050642965215</v>
      </c>
      <c r="E156">
        <v>-6.8474657664298721E-2</v>
      </c>
      <c r="F156">
        <v>1.2945592401913555</v>
      </c>
      <c r="G156">
        <v>-5.0476234614491116</v>
      </c>
      <c r="H156">
        <v>0.58314361498293732</v>
      </c>
      <c r="I156">
        <v>-0.34286228114870188</v>
      </c>
      <c r="J156">
        <v>-0.61624751920870224</v>
      </c>
      <c r="K156" s="209">
        <v>26.896660000000001</v>
      </c>
      <c r="L156">
        <v>0</v>
      </c>
      <c r="M156">
        <v>1</v>
      </c>
      <c r="N156">
        <v>0</v>
      </c>
      <c r="O156">
        <f t="shared" si="2"/>
        <v>1</v>
      </c>
    </row>
    <row r="157" spans="1:15">
      <c r="A157" t="s">
        <v>343</v>
      </c>
      <c r="B157">
        <v>253</v>
      </c>
      <c r="C157" t="s">
        <v>565</v>
      </c>
      <c r="D157">
        <v>13.687989995720258</v>
      </c>
      <c r="E157">
        <v>3.6524691982098889</v>
      </c>
      <c r="F157">
        <v>5.5058679580875731</v>
      </c>
      <c r="G157">
        <v>1.1042851892733365</v>
      </c>
      <c r="H157">
        <v>2.6117253227477342</v>
      </c>
      <c r="I157">
        <v>2.0461373658191313</v>
      </c>
      <c r="J157">
        <v>-1.2324950384174045</v>
      </c>
      <c r="K157" s="209">
        <v>26.896660000000001</v>
      </c>
      <c r="L157">
        <v>0</v>
      </c>
      <c r="M157">
        <v>1</v>
      </c>
      <c r="N157">
        <v>0</v>
      </c>
      <c r="O157">
        <f t="shared" si="2"/>
        <v>1</v>
      </c>
    </row>
    <row r="158" spans="1:15">
      <c r="A158" t="s">
        <v>314</v>
      </c>
      <c r="B158">
        <v>642</v>
      </c>
      <c r="C158" t="s">
        <v>470</v>
      </c>
      <c r="D158">
        <v>5.8751248493223116</v>
      </c>
      <c r="E158">
        <v>-2.7641742649575711</v>
      </c>
      <c r="F158">
        <v>6.0003808936899841</v>
      </c>
      <c r="G158">
        <v>2.2118151068893845</v>
      </c>
      <c r="H158">
        <v>0.81618223683049662</v>
      </c>
      <c r="I158">
        <v>2.2839409412638267</v>
      </c>
      <c r="J158">
        <v>-2.6730200643938087</v>
      </c>
      <c r="K158" s="209">
        <v>11.024718070987143</v>
      </c>
      <c r="L158">
        <v>0</v>
      </c>
      <c r="M158">
        <v>1</v>
      </c>
      <c r="N158">
        <v>0</v>
      </c>
      <c r="O158">
        <f t="shared" si="2"/>
        <v>1</v>
      </c>
    </row>
    <row r="159" spans="1:15">
      <c r="A159" t="s">
        <v>314</v>
      </c>
      <c r="B159">
        <v>642</v>
      </c>
      <c r="C159" t="s">
        <v>472</v>
      </c>
      <c r="D159">
        <v>-6.1610528755660852</v>
      </c>
      <c r="E159">
        <v>0.13248769599312293</v>
      </c>
      <c r="F159">
        <v>-3.4466994914043863</v>
      </c>
      <c r="G159">
        <v>-1.9452377431205672</v>
      </c>
      <c r="H159">
        <v>0.15218415430378437</v>
      </c>
      <c r="I159">
        <v>1.6192325730557702</v>
      </c>
      <c r="J159">
        <v>-2.6730200643938087</v>
      </c>
      <c r="K159" s="209">
        <v>11.024718070987143</v>
      </c>
      <c r="L159">
        <v>0</v>
      </c>
      <c r="M159">
        <v>1</v>
      </c>
      <c r="N159">
        <v>0</v>
      </c>
      <c r="O159">
        <f t="shared" si="2"/>
        <v>1</v>
      </c>
    </row>
    <row r="160" spans="1:15">
      <c r="A160" t="s">
        <v>314</v>
      </c>
      <c r="B160">
        <v>642</v>
      </c>
      <c r="C160" t="s">
        <v>565</v>
      </c>
      <c r="D160">
        <v>-0.28592802624377356</v>
      </c>
      <c r="E160">
        <v>-2.6316865689644482</v>
      </c>
      <c r="F160">
        <v>2.5536814022855978</v>
      </c>
      <c r="G160">
        <v>0.26657736376881735</v>
      </c>
      <c r="H160">
        <v>0.96836639113428102</v>
      </c>
      <c r="I160">
        <v>3.9031735143195956</v>
      </c>
      <c r="J160">
        <v>-5.3460401287876174</v>
      </c>
      <c r="K160" s="209">
        <v>11.024718070987143</v>
      </c>
      <c r="L160">
        <v>0</v>
      </c>
      <c r="M160">
        <v>1</v>
      </c>
      <c r="N160">
        <v>0</v>
      </c>
      <c r="O160">
        <f t="shared" si="2"/>
        <v>1</v>
      </c>
    </row>
    <row r="161" spans="1:15">
      <c r="A161" t="s">
        <v>367</v>
      </c>
      <c r="B161">
        <v>643</v>
      </c>
      <c r="C161" t="s">
        <v>470</v>
      </c>
      <c r="D161">
        <v>-4.4545825784800002</v>
      </c>
      <c r="E161">
        <v>-0.18175324081021316</v>
      </c>
      <c r="F161">
        <v>-8.9006862183012707</v>
      </c>
      <c r="G161">
        <v>1.1940316516389793</v>
      </c>
      <c r="H161">
        <v>0.19915104947155665</v>
      </c>
      <c r="I161">
        <v>3.3905839635551409</v>
      </c>
      <c r="J161">
        <v>-0.15590978403419342</v>
      </c>
      <c r="K161" s="209">
        <v>1.981857048092869</v>
      </c>
      <c r="L161">
        <v>0</v>
      </c>
      <c r="M161">
        <v>0</v>
      </c>
      <c r="N161">
        <v>1</v>
      </c>
      <c r="O161">
        <f t="shared" si="2"/>
        <v>1</v>
      </c>
    </row>
    <row r="162" spans="1:15">
      <c r="A162" t="s">
        <v>367</v>
      </c>
      <c r="B162">
        <v>643</v>
      </c>
      <c r="C162" t="s">
        <v>472</v>
      </c>
      <c r="D162">
        <v>-9.7889876957061688</v>
      </c>
      <c r="E162">
        <v>-0.21422716137014675</v>
      </c>
      <c r="F162">
        <v>-7.270085610992524</v>
      </c>
      <c r="G162">
        <v>-5.230093138406021</v>
      </c>
      <c r="H162">
        <v>-0.69981937097212144</v>
      </c>
      <c r="I162">
        <v>3.7811473700688385</v>
      </c>
      <c r="J162">
        <v>-0.15590978403419342</v>
      </c>
      <c r="K162" s="209">
        <v>1.981857048092869</v>
      </c>
      <c r="L162">
        <v>0</v>
      </c>
      <c r="M162">
        <v>0</v>
      </c>
      <c r="N162">
        <v>1</v>
      </c>
      <c r="O162">
        <f t="shared" si="2"/>
        <v>1</v>
      </c>
    </row>
    <row r="163" spans="1:15">
      <c r="A163" t="s">
        <v>367</v>
      </c>
      <c r="B163">
        <v>643</v>
      </c>
      <c r="C163" t="s">
        <v>565</v>
      </c>
      <c r="D163">
        <v>-14.243570274186169</v>
      </c>
      <c r="E163">
        <v>-0.3959804021803599</v>
      </c>
      <c r="F163">
        <v>-16.170771829293795</v>
      </c>
      <c r="G163">
        <v>-4.0360614867670419</v>
      </c>
      <c r="H163">
        <v>-0.50066832150056473</v>
      </c>
      <c r="I163">
        <v>7.1717313336239812</v>
      </c>
      <c r="J163">
        <v>-0.31181956806838684</v>
      </c>
      <c r="K163" s="209">
        <v>1.981857048092869</v>
      </c>
      <c r="L163">
        <v>0</v>
      </c>
      <c r="M163">
        <v>0</v>
      </c>
      <c r="N163">
        <v>1</v>
      </c>
      <c r="O163">
        <f t="shared" si="2"/>
        <v>1</v>
      </c>
    </row>
    <row r="164" spans="1:15">
      <c r="A164" t="s">
        <v>7</v>
      </c>
      <c r="B164">
        <v>939</v>
      </c>
      <c r="C164" t="s">
        <v>470</v>
      </c>
      <c r="D164">
        <v>9.7931065433007944</v>
      </c>
      <c r="E164">
        <v>4.7144497459031527</v>
      </c>
      <c r="F164">
        <v>5.6398334641881868E-2</v>
      </c>
      <c r="G164">
        <v>0.25492181485332777</v>
      </c>
      <c r="H164">
        <v>1.1751611988464952</v>
      </c>
      <c r="I164">
        <v>4.1342569092524721</v>
      </c>
      <c r="J164">
        <v>-0.54208146019653469</v>
      </c>
      <c r="K164" s="209">
        <v>31.474566093068457</v>
      </c>
      <c r="L164">
        <v>1</v>
      </c>
      <c r="M164">
        <v>0</v>
      </c>
      <c r="N164">
        <v>0</v>
      </c>
      <c r="O164">
        <f t="shared" si="2"/>
        <v>1</v>
      </c>
    </row>
    <row r="165" spans="1:15">
      <c r="A165" t="s">
        <v>7</v>
      </c>
      <c r="B165">
        <v>939</v>
      </c>
      <c r="C165" t="s">
        <v>472</v>
      </c>
      <c r="D165">
        <v>5.2388262333569919</v>
      </c>
      <c r="E165">
        <v>0.64619618015873481</v>
      </c>
      <c r="F165">
        <v>-0.56478722926472313</v>
      </c>
      <c r="G165">
        <v>-0.70123435424557046</v>
      </c>
      <c r="H165">
        <v>-0.36629844138650836</v>
      </c>
      <c r="I165">
        <v>6.7670315382915938</v>
      </c>
      <c r="J165">
        <v>-0.54208146019653469</v>
      </c>
      <c r="K165" s="209">
        <v>31.474566093068457</v>
      </c>
      <c r="L165">
        <v>1</v>
      </c>
      <c r="M165">
        <v>0</v>
      </c>
      <c r="N165">
        <v>0</v>
      </c>
      <c r="O165">
        <f t="shared" si="2"/>
        <v>1</v>
      </c>
    </row>
    <row r="166" spans="1:15">
      <c r="A166" t="s">
        <v>7</v>
      </c>
      <c r="B166">
        <v>939</v>
      </c>
      <c r="C166" t="s">
        <v>565</v>
      </c>
      <c r="D166">
        <v>15.031932776657786</v>
      </c>
      <c r="E166">
        <v>5.3606459260618875</v>
      </c>
      <c r="F166">
        <v>-0.50838889462284131</v>
      </c>
      <c r="G166">
        <v>-0.44631253939224269</v>
      </c>
      <c r="H166">
        <v>0.80886275745998681</v>
      </c>
      <c r="I166">
        <v>10.901288447544065</v>
      </c>
      <c r="J166">
        <v>-1.0841629203930694</v>
      </c>
      <c r="K166" s="209">
        <v>31.474566093068457</v>
      </c>
      <c r="L166">
        <v>1</v>
      </c>
      <c r="M166">
        <v>0</v>
      </c>
      <c r="N166">
        <v>0</v>
      </c>
      <c r="O166">
        <f t="shared" si="2"/>
        <v>1</v>
      </c>
    </row>
    <row r="167" spans="1:15">
      <c r="A167" t="s">
        <v>426</v>
      </c>
      <c r="B167">
        <v>734</v>
      </c>
      <c r="C167" t="s">
        <v>470</v>
      </c>
      <c r="D167">
        <v>1.5073299145409962</v>
      </c>
      <c r="E167">
        <v>-4.586802475887195</v>
      </c>
      <c r="F167">
        <v>0.5298007311108125</v>
      </c>
      <c r="G167">
        <v>0.99561830265836826</v>
      </c>
      <c r="H167">
        <v>0.80392170116883566</v>
      </c>
      <c r="I167">
        <v>-1.1639925440213865</v>
      </c>
      <c r="J167">
        <v>4.9287841995115613</v>
      </c>
      <c r="K167" s="209">
        <v>4.4711088122767002</v>
      </c>
      <c r="L167">
        <v>0</v>
      </c>
      <c r="M167">
        <v>1</v>
      </c>
      <c r="N167">
        <v>0</v>
      </c>
      <c r="O167">
        <f t="shared" si="2"/>
        <v>1</v>
      </c>
    </row>
    <row r="168" spans="1:15">
      <c r="A168" t="s">
        <v>426</v>
      </c>
      <c r="B168">
        <v>734</v>
      </c>
      <c r="C168" t="s">
        <v>472</v>
      </c>
      <c r="D168">
        <v>5.1177042489559312</v>
      </c>
      <c r="E168">
        <v>-0.76857109960731762</v>
      </c>
      <c r="F168">
        <v>0.71165890164539503</v>
      </c>
      <c r="G168">
        <v>-0.62778599800709678</v>
      </c>
      <c r="H168">
        <v>0.3032340870393116</v>
      </c>
      <c r="I168">
        <v>0.57038415837407808</v>
      </c>
      <c r="J168">
        <v>4.9287841995115613</v>
      </c>
      <c r="K168" s="209">
        <v>4.4711088122767002</v>
      </c>
      <c r="L168">
        <v>0</v>
      </c>
      <c r="M168">
        <v>1</v>
      </c>
      <c r="N168">
        <v>0</v>
      </c>
      <c r="O168">
        <f t="shared" si="2"/>
        <v>1</v>
      </c>
    </row>
    <row r="169" spans="1:15">
      <c r="A169" t="s">
        <v>426</v>
      </c>
      <c r="B169">
        <v>734</v>
      </c>
      <c r="C169" t="s">
        <v>565</v>
      </c>
      <c r="D169">
        <v>6.6250341634969274</v>
      </c>
      <c r="E169">
        <v>-5.3553735754945127</v>
      </c>
      <c r="F169">
        <v>1.2414596327562075</v>
      </c>
      <c r="G169">
        <v>0.36783230465127148</v>
      </c>
      <c r="H169">
        <v>1.1071557882081473</v>
      </c>
      <c r="I169">
        <v>-0.59360838564730845</v>
      </c>
      <c r="J169">
        <v>9.8575683990231227</v>
      </c>
      <c r="K169" s="209">
        <v>4.4711088122767002</v>
      </c>
      <c r="L169">
        <v>0</v>
      </c>
      <c r="M169">
        <v>1</v>
      </c>
      <c r="N169">
        <v>0</v>
      </c>
      <c r="O169">
        <f t="shared" si="2"/>
        <v>1</v>
      </c>
    </row>
    <row r="170" spans="1:15">
      <c r="A170" t="s">
        <v>94</v>
      </c>
      <c r="B170">
        <v>644</v>
      </c>
      <c r="C170" t="s">
        <v>470</v>
      </c>
      <c r="D170">
        <v>-2.4926378471097905</v>
      </c>
      <c r="E170">
        <v>6.5429084346234969</v>
      </c>
      <c r="F170">
        <v>-8.0925412585801428</v>
      </c>
      <c r="G170">
        <v>-3.3077937491683302</v>
      </c>
      <c r="H170">
        <v>-0.84812541388055795</v>
      </c>
      <c r="I170">
        <v>1.1821797967776915</v>
      </c>
      <c r="J170">
        <v>2.030734343118052</v>
      </c>
      <c r="K170" s="209">
        <v>92.607873980672878</v>
      </c>
      <c r="L170">
        <v>0</v>
      </c>
      <c r="M170">
        <v>0</v>
      </c>
      <c r="N170">
        <v>1</v>
      </c>
      <c r="O170">
        <f t="shared" si="2"/>
        <v>1</v>
      </c>
    </row>
    <row r="171" spans="1:15">
      <c r="A171" t="s">
        <v>94</v>
      </c>
      <c r="B171">
        <v>644</v>
      </c>
      <c r="C171" t="s">
        <v>472</v>
      </c>
      <c r="D171">
        <v>0.68809230793659282</v>
      </c>
      <c r="E171">
        <v>7.5199834191262713</v>
      </c>
      <c r="F171">
        <v>-8.0749499978825572</v>
      </c>
      <c r="G171">
        <v>-1.0807170725520485</v>
      </c>
      <c r="H171">
        <v>-1.1211481715865694</v>
      </c>
      <c r="I171">
        <v>1.4141897877134446</v>
      </c>
      <c r="J171">
        <v>2.030734343118052</v>
      </c>
      <c r="K171" s="209">
        <v>92.607873980672878</v>
      </c>
      <c r="L171">
        <v>0</v>
      </c>
      <c r="M171">
        <v>0</v>
      </c>
      <c r="N171">
        <v>1</v>
      </c>
      <c r="O171">
        <f t="shared" si="2"/>
        <v>1</v>
      </c>
    </row>
    <row r="172" spans="1:15">
      <c r="A172" t="s">
        <v>94</v>
      </c>
      <c r="B172">
        <v>644</v>
      </c>
      <c r="C172" t="s">
        <v>565</v>
      </c>
      <c r="D172">
        <v>-1.8045455391731977</v>
      </c>
      <c r="E172">
        <v>14.062891853749768</v>
      </c>
      <c r="F172">
        <v>-16.1674912564627</v>
      </c>
      <c r="G172">
        <v>-4.388510821720379</v>
      </c>
      <c r="H172">
        <v>-1.9692735854671275</v>
      </c>
      <c r="I172">
        <v>2.5963695844911365</v>
      </c>
      <c r="J172">
        <v>4.061468686236104</v>
      </c>
      <c r="K172" s="209">
        <v>92.607873980672878</v>
      </c>
      <c r="L172">
        <v>0</v>
      </c>
      <c r="M172">
        <v>0</v>
      </c>
      <c r="N172">
        <v>1</v>
      </c>
      <c r="O172">
        <f t="shared" si="2"/>
        <v>1</v>
      </c>
    </row>
    <row r="173" spans="1:15">
      <c r="A173" t="s">
        <v>344</v>
      </c>
      <c r="B173">
        <v>819</v>
      </c>
      <c r="C173" t="s">
        <v>470</v>
      </c>
      <c r="D173">
        <v>21.897478771588297</v>
      </c>
      <c r="E173">
        <v>-0.96808453425043339</v>
      </c>
      <c r="F173">
        <v>4.6524917079855026</v>
      </c>
      <c r="G173">
        <v>9.1233300016191006</v>
      </c>
      <c r="H173">
        <v>5.0649745859832001</v>
      </c>
      <c r="I173">
        <v>4.169478789080479</v>
      </c>
      <c r="J173">
        <v>-0.14471177882955288</v>
      </c>
      <c r="K173" s="209">
        <v>5.4972580042428421</v>
      </c>
      <c r="L173">
        <v>0</v>
      </c>
      <c r="M173">
        <v>1</v>
      </c>
      <c r="N173">
        <v>0</v>
      </c>
      <c r="O173">
        <f t="shared" si="2"/>
        <v>1</v>
      </c>
    </row>
    <row r="174" spans="1:15">
      <c r="A174" t="s">
        <v>344</v>
      </c>
      <c r="B174">
        <v>819</v>
      </c>
      <c r="C174" t="s">
        <v>472</v>
      </c>
      <c r="D174">
        <v>15.998386507155502</v>
      </c>
      <c r="E174">
        <v>-1.3249146117766024</v>
      </c>
      <c r="F174">
        <v>2.5344248018971838</v>
      </c>
      <c r="G174">
        <v>2.9477222045420328</v>
      </c>
      <c r="H174">
        <v>6.4061639943595274</v>
      </c>
      <c r="I174">
        <v>5.5797018969629129</v>
      </c>
      <c r="J174">
        <v>-0.14471177882955288</v>
      </c>
      <c r="K174" s="209">
        <v>5.4972580042428421</v>
      </c>
      <c r="L174">
        <v>0</v>
      </c>
      <c r="M174">
        <v>1</v>
      </c>
      <c r="N174">
        <v>0</v>
      </c>
      <c r="O174">
        <f t="shared" si="2"/>
        <v>1</v>
      </c>
    </row>
    <row r="175" spans="1:15">
      <c r="A175" t="s">
        <v>344</v>
      </c>
      <c r="B175">
        <v>819</v>
      </c>
      <c r="C175" t="s">
        <v>565</v>
      </c>
      <c r="D175">
        <v>37.895865278743798</v>
      </c>
      <c r="E175">
        <v>-2.2929991460270358</v>
      </c>
      <c r="F175">
        <v>7.1869165098826864</v>
      </c>
      <c r="G175">
        <v>12.071052206161134</v>
      </c>
      <c r="H175">
        <v>11.471138580342728</v>
      </c>
      <c r="I175">
        <v>9.7491806860433918</v>
      </c>
      <c r="J175">
        <v>-0.28942355765910577</v>
      </c>
      <c r="K175" s="209">
        <v>5.4972580042428421</v>
      </c>
      <c r="L175">
        <v>0</v>
      </c>
      <c r="M175">
        <v>1</v>
      </c>
      <c r="N175">
        <v>0</v>
      </c>
      <c r="O175">
        <f t="shared" si="2"/>
        <v>1</v>
      </c>
    </row>
    <row r="176" spans="1:15">
      <c r="A176" t="s">
        <v>8</v>
      </c>
      <c r="B176">
        <v>172</v>
      </c>
      <c r="C176" t="s">
        <v>470</v>
      </c>
      <c r="D176">
        <v>10.042051304375697</v>
      </c>
      <c r="E176">
        <v>3.6741057919168032</v>
      </c>
      <c r="F176">
        <v>-0.19792627007492428</v>
      </c>
      <c r="G176">
        <v>1.7760433407840273</v>
      </c>
      <c r="H176">
        <v>1.5657260172491336</v>
      </c>
      <c r="I176">
        <v>3.0429256501136379</v>
      </c>
      <c r="J176">
        <v>0.18117677438701918</v>
      </c>
      <c r="K176" s="209">
        <v>268.99574934910243</v>
      </c>
      <c r="L176">
        <v>1</v>
      </c>
      <c r="M176">
        <v>0</v>
      </c>
      <c r="N176">
        <v>0</v>
      </c>
      <c r="O176">
        <f t="shared" si="2"/>
        <v>1</v>
      </c>
    </row>
    <row r="177" spans="1:15">
      <c r="A177" t="s">
        <v>8</v>
      </c>
      <c r="B177">
        <v>172</v>
      </c>
      <c r="C177" t="s">
        <v>472</v>
      </c>
      <c r="D177">
        <v>2.739206984039825</v>
      </c>
      <c r="E177">
        <v>1.3998262057328379</v>
      </c>
      <c r="F177">
        <v>-0.82181498888470106</v>
      </c>
      <c r="G177">
        <v>-1.938452489063029</v>
      </c>
      <c r="H177">
        <v>5.9929457382351441E-2</v>
      </c>
      <c r="I177">
        <v>3.8585420244853466</v>
      </c>
      <c r="J177">
        <v>0.18117677438701918</v>
      </c>
      <c r="K177" s="209">
        <v>268.99574934910243</v>
      </c>
      <c r="L177">
        <v>1</v>
      </c>
      <c r="M177">
        <v>0</v>
      </c>
      <c r="N177">
        <v>0</v>
      </c>
      <c r="O177">
        <f t="shared" si="2"/>
        <v>1</v>
      </c>
    </row>
    <row r="178" spans="1:15">
      <c r="A178" t="s">
        <v>8</v>
      </c>
      <c r="B178">
        <v>172</v>
      </c>
      <c r="C178" t="s">
        <v>565</v>
      </c>
      <c r="D178">
        <v>12.781258288415522</v>
      </c>
      <c r="E178">
        <v>5.0739319976496411</v>
      </c>
      <c r="F178">
        <v>-1.0197412589596253</v>
      </c>
      <c r="G178">
        <v>-0.16240914827900177</v>
      </c>
      <c r="H178">
        <v>1.6256554746314851</v>
      </c>
      <c r="I178">
        <v>6.901467674598984</v>
      </c>
      <c r="J178">
        <v>0.36235354877403836</v>
      </c>
      <c r="K178" s="209">
        <v>268.99574934910243</v>
      </c>
      <c r="L178">
        <v>1</v>
      </c>
      <c r="M178">
        <v>0</v>
      </c>
      <c r="N178">
        <v>0</v>
      </c>
      <c r="O178">
        <f t="shared" si="2"/>
        <v>1</v>
      </c>
    </row>
    <row r="179" spans="1:15">
      <c r="A179" t="s">
        <v>9</v>
      </c>
      <c r="B179">
        <v>132</v>
      </c>
      <c r="C179" t="s">
        <v>470</v>
      </c>
      <c r="D179">
        <v>17.463534896249442</v>
      </c>
      <c r="E179">
        <v>2.6760153684409431</v>
      </c>
      <c r="F179">
        <v>-1.6066763353109337</v>
      </c>
      <c r="G179">
        <v>8.474652338979892</v>
      </c>
      <c r="H179">
        <v>4.6797674852145867</v>
      </c>
      <c r="I179">
        <v>1.6231271148653565</v>
      </c>
      <c r="J179">
        <v>1.6166489240595965</v>
      </c>
      <c r="K179" s="209">
        <v>2729.1714155214513</v>
      </c>
      <c r="L179">
        <v>1</v>
      </c>
      <c r="M179">
        <v>0</v>
      </c>
      <c r="N179">
        <v>0</v>
      </c>
      <c r="O179">
        <f t="shared" si="2"/>
        <v>1</v>
      </c>
    </row>
    <row r="180" spans="1:15">
      <c r="A180" t="s">
        <v>9</v>
      </c>
      <c r="B180">
        <v>132</v>
      </c>
      <c r="C180" t="s">
        <v>472</v>
      </c>
      <c r="D180">
        <v>0.74656655742938938</v>
      </c>
      <c r="E180">
        <v>-0.64655434373018394</v>
      </c>
      <c r="F180">
        <v>0.51029479256897103</v>
      </c>
      <c r="G180">
        <v>-6.8136459711384392</v>
      </c>
      <c r="H180">
        <v>1.2111158463873728</v>
      </c>
      <c r="I180">
        <v>4.8687073092820716</v>
      </c>
      <c r="J180">
        <v>1.6166489240595965</v>
      </c>
      <c r="K180" s="209">
        <v>2729.1714155214513</v>
      </c>
      <c r="L180">
        <v>1</v>
      </c>
      <c r="M180">
        <v>0</v>
      </c>
      <c r="N180">
        <v>0</v>
      </c>
      <c r="O180">
        <f t="shared" si="2"/>
        <v>1</v>
      </c>
    </row>
    <row r="181" spans="1:15">
      <c r="A181" t="s">
        <v>9</v>
      </c>
      <c r="B181">
        <v>132</v>
      </c>
      <c r="C181" t="s">
        <v>565</v>
      </c>
      <c r="D181">
        <v>18.210101453678831</v>
      </c>
      <c r="E181">
        <v>2.0294610247107592</v>
      </c>
      <c r="F181">
        <v>-1.0963815427419625</v>
      </c>
      <c r="G181">
        <v>1.6610063678414528</v>
      </c>
      <c r="H181">
        <v>5.8908833316019598</v>
      </c>
      <c r="I181">
        <v>6.4918344241474291</v>
      </c>
      <c r="J181">
        <v>3.233297848119193</v>
      </c>
      <c r="K181" s="209">
        <v>2729.1714155214513</v>
      </c>
      <c r="L181">
        <v>1</v>
      </c>
      <c r="M181">
        <v>0</v>
      </c>
      <c r="N181">
        <v>0</v>
      </c>
      <c r="O181">
        <f t="shared" si="2"/>
        <v>1</v>
      </c>
    </row>
    <row r="182" spans="1:15">
      <c r="A182" t="s">
        <v>315</v>
      </c>
      <c r="B182">
        <v>646</v>
      </c>
      <c r="C182" t="s">
        <v>470</v>
      </c>
      <c r="D182">
        <v>17.625078563099116</v>
      </c>
      <c r="E182">
        <v>8.6219551634614451</v>
      </c>
      <c r="F182">
        <v>9.0582308214108398</v>
      </c>
      <c r="G182">
        <v>1.1193506129993438</v>
      </c>
      <c r="H182">
        <v>0.28335890548352621</v>
      </c>
      <c r="I182">
        <v>2.943821845670044</v>
      </c>
      <c r="J182">
        <v>-4.4016387859260835</v>
      </c>
      <c r="K182" s="209">
        <v>16.875166546035018</v>
      </c>
      <c r="L182">
        <v>0</v>
      </c>
      <c r="M182">
        <v>1</v>
      </c>
      <c r="N182">
        <v>0</v>
      </c>
      <c r="O182">
        <f t="shared" si="2"/>
        <v>1</v>
      </c>
    </row>
    <row r="183" spans="1:15">
      <c r="A183" t="s">
        <v>315</v>
      </c>
      <c r="B183">
        <v>646</v>
      </c>
      <c r="C183" t="s">
        <v>472</v>
      </c>
      <c r="D183">
        <v>-5.6455505628578777</v>
      </c>
      <c r="E183">
        <v>1.5424653945995193</v>
      </c>
      <c r="F183">
        <v>-5.7038613886858798</v>
      </c>
      <c r="G183">
        <v>-1.1744810440507314</v>
      </c>
      <c r="H183">
        <v>4.9444478453900771E-2</v>
      </c>
      <c r="I183">
        <v>4.0425207827513958</v>
      </c>
      <c r="J183">
        <v>-4.4016387859260835</v>
      </c>
      <c r="K183" s="209">
        <v>16.875166546035018</v>
      </c>
      <c r="L183">
        <v>0</v>
      </c>
      <c r="M183">
        <v>1</v>
      </c>
      <c r="N183">
        <v>0</v>
      </c>
      <c r="O183">
        <f t="shared" si="2"/>
        <v>1</v>
      </c>
    </row>
    <row r="184" spans="1:15">
      <c r="A184" t="s">
        <v>315</v>
      </c>
      <c r="B184">
        <v>646</v>
      </c>
      <c r="C184" t="s">
        <v>565</v>
      </c>
      <c r="D184">
        <v>11.979528000241238</v>
      </c>
      <c r="E184">
        <v>10.164420558060964</v>
      </c>
      <c r="F184">
        <v>3.35436943272496</v>
      </c>
      <c r="G184">
        <v>-5.5130431051387596E-2</v>
      </c>
      <c r="H184">
        <v>0.33280338393742698</v>
      </c>
      <c r="I184">
        <v>6.9863426284214407</v>
      </c>
      <c r="J184">
        <v>-8.803277571852167</v>
      </c>
      <c r="K184" s="209">
        <v>16.875166546035018</v>
      </c>
      <c r="L184">
        <v>0</v>
      </c>
      <c r="M184">
        <v>1</v>
      </c>
      <c r="N184">
        <v>0</v>
      </c>
      <c r="O184">
        <f t="shared" si="2"/>
        <v>1</v>
      </c>
    </row>
    <row r="185" spans="1:15">
      <c r="A185" t="s">
        <v>368</v>
      </c>
      <c r="B185">
        <v>648</v>
      </c>
      <c r="C185" t="s">
        <v>470</v>
      </c>
      <c r="D185">
        <v>0.52025950757477801</v>
      </c>
      <c r="E185">
        <v>3.1309276625275357</v>
      </c>
      <c r="F185">
        <v>-1.8038944464511393</v>
      </c>
      <c r="G185">
        <v>0.16778268537642096</v>
      </c>
      <c r="H185">
        <v>4.1670434518855208E-2</v>
      </c>
      <c r="I185">
        <v>-0.43314139419656339</v>
      </c>
      <c r="J185">
        <v>-0.58308543420033132</v>
      </c>
      <c r="K185" s="209">
        <v>1.8184458021178078</v>
      </c>
      <c r="L185">
        <v>0</v>
      </c>
      <c r="M185">
        <v>0</v>
      </c>
      <c r="N185">
        <v>1</v>
      </c>
      <c r="O185">
        <f t="shared" si="2"/>
        <v>1</v>
      </c>
    </row>
    <row r="186" spans="1:15">
      <c r="A186" t="s">
        <v>368</v>
      </c>
      <c r="B186">
        <v>648</v>
      </c>
      <c r="C186" t="s">
        <v>472</v>
      </c>
      <c r="D186">
        <v>-1.1742347375827507</v>
      </c>
      <c r="E186">
        <v>2.5108747879449265</v>
      </c>
      <c r="F186">
        <v>-1.1153700547148877</v>
      </c>
      <c r="G186">
        <v>-3.8694207967619767</v>
      </c>
      <c r="H186">
        <v>-0.91527991894772032</v>
      </c>
      <c r="I186">
        <v>2.7980466790972391</v>
      </c>
      <c r="J186">
        <v>-0.58308543420033132</v>
      </c>
      <c r="K186" s="209">
        <v>1.8184458021178078</v>
      </c>
      <c r="L186">
        <v>0</v>
      </c>
      <c r="M186">
        <v>0</v>
      </c>
      <c r="N186">
        <v>1</v>
      </c>
      <c r="O186">
        <f t="shared" si="2"/>
        <v>1</v>
      </c>
    </row>
    <row r="187" spans="1:15">
      <c r="A187" t="s">
        <v>368</v>
      </c>
      <c r="B187">
        <v>648</v>
      </c>
      <c r="C187" t="s">
        <v>565</v>
      </c>
      <c r="D187">
        <v>-0.65397523000797264</v>
      </c>
      <c r="E187">
        <v>5.6418024504724622</v>
      </c>
      <c r="F187">
        <v>-2.919264501166027</v>
      </c>
      <c r="G187">
        <v>-3.7016381113855559</v>
      </c>
      <c r="H187">
        <v>-0.8736094844288651</v>
      </c>
      <c r="I187">
        <v>2.3649052849006758</v>
      </c>
      <c r="J187">
        <v>-1.1661708684006626</v>
      </c>
      <c r="K187" s="209">
        <v>1.8184458021178078</v>
      </c>
      <c r="L187">
        <v>0</v>
      </c>
      <c r="M187">
        <v>0</v>
      </c>
      <c r="N187">
        <v>1</v>
      </c>
      <c r="O187">
        <f t="shared" si="2"/>
        <v>1</v>
      </c>
    </row>
    <row r="188" spans="1:15">
      <c r="A188" t="s">
        <v>329</v>
      </c>
      <c r="B188">
        <v>915</v>
      </c>
      <c r="C188" t="s">
        <v>470</v>
      </c>
      <c r="D188">
        <v>19.58281524801211</v>
      </c>
      <c r="E188">
        <v>10.992412403546531</v>
      </c>
      <c r="F188">
        <v>-1.734999689888767</v>
      </c>
      <c r="G188">
        <v>2.654207265443755</v>
      </c>
      <c r="H188">
        <v>1.8186679715449487</v>
      </c>
      <c r="I188">
        <v>5.2504456287239218</v>
      </c>
      <c r="J188">
        <v>0.60208166864171986</v>
      </c>
      <c r="K188" s="209">
        <v>17.476842102993885</v>
      </c>
      <c r="L188">
        <v>0</v>
      </c>
      <c r="M188">
        <v>1</v>
      </c>
      <c r="N188">
        <v>0</v>
      </c>
      <c r="O188">
        <f t="shared" si="2"/>
        <v>1</v>
      </c>
    </row>
    <row r="189" spans="1:15">
      <c r="A189" t="s">
        <v>329</v>
      </c>
      <c r="B189">
        <v>915</v>
      </c>
      <c r="C189" t="s">
        <v>472</v>
      </c>
      <c r="D189">
        <v>-5.7724222107283936</v>
      </c>
      <c r="E189">
        <v>-3.6965864655634473</v>
      </c>
      <c r="F189">
        <v>-2.7693719770641394</v>
      </c>
      <c r="G189">
        <v>-4.2860749854071338</v>
      </c>
      <c r="H189">
        <v>-0.28981024660501903</v>
      </c>
      <c r="I189">
        <v>4.6673397952696263</v>
      </c>
      <c r="J189">
        <v>0.60208166864171986</v>
      </c>
      <c r="K189" s="209">
        <v>17.476842102993885</v>
      </c>
      <c r="L189">
        <v>0</v>
      </c>
      <c r="M189">
        <v>1</v>
      </c>
      <c r="N189">
        <v>0</v>
      </c>
      <c r="O189">
        <f t="shared" si="2"/>
        <v>1</v>
      </c>
    </row>
    <row r="190" spans="1:15">
      <c r="A190" t="s">
        <v>329</v>
      </c>
      <c r="B190">
        <v>915</v>
      </c>
      <c r="C190" t="s">
        <v>565</v>
      </c>
      <c r="D190">
        <v>13.810393037283717</v>
      </c>
      <c r="E190">
        <v>7.2958259379830839</v>
      </c>
      <c r="F190">
        <v>-4.5043716669529061</v>
      </c>
      <c r="G190">
        <v>-1.6318677199633789</v>
      </c>
      <c r="H190">
        <v>1.5288577249399298</v>
      </c>
      <c r="I190">
        <v>9.9177854239935481</v>
      </c>
      <c r="J190">
        <v>1.2041633372834397</v>
      </c>
      <c r="K190" s="209">
        <v>17.476842102993885</v>
      </c>
      <c r="L190">
        <v>0</v>
      </c>
      <c r="M190">
        <v>1</v>
      </c>
      <c r="N190">
        <v>0</v>
      </c>
      <c r="O190">
        <f t="shared" si="2"/>
        <v>1</v>
      </c>
    </row>
    <row r="191" spans="1:15">
      <c r="A191" t="s">
        <v>10</v>
      </c>
      <c r="B191">
        <v>134</v>
      </c>
      <c r="C191" t="s">
        <v>470</v>
      </c>
      <c r="D191">
        <v>10.04657264826281</v>
      </c>
      <c r="E191">
        <v>3.6340146302195766</v>
      </c>
      <c r="F191">
        <v>-0.37696152152657475</v>
      </c>
      <c r="G191">
        <v>2.9851085065919691</v>
      </c>
      <c r="H191">
        <v>2.2205587834443907</v>
      </c>
      <c r="I191">
        <v>3.9014469495233026</v>
      </c>
      <c r="J191">
        <v>-2.3175946999898542</v>
      </c>
      <c r="K191" s="209">
        <v>3861.5496867678139</v>
      </c>
      <c r="L191">
        <v>1</v>
      </c>
      <c r="M191">
        <v>0</v>
      </c>
      <c r="N191">
        <v>0</v>
      </c>
      <c r="O191">
        <f t="shared" si="2"/>
        <v>1</v>
      </c>
    </row>
    <row r="192" spans="1:15">
      <c r="A192" t="s">
        <v>10</v>
      </c>
      <c r="B192">
        <v>134</v>
      </c>
      <c r="C192" t="s">
        <v>472</v>
      </c>
      <c r="D192">
        <v>3.2910995523287738</v>
      </c>
      <c r="E192">
        <v>4.9158439400597054E-2</v>
      </c>
      <c r="F192">
        <v>-1.0942618039040017</v>
      </c>
      <c r="G192">
        <v>-2.3986762495568845</v>
      </c>
      <c r="H192">
        <v>0.61699709689887816</v>
      </c>
      <c r="I192">
        <v>8.4354767694800401</v>
      </c>
      <c r="J192">
        <v>-2.3175946999898542</v>
      </c>
      <c r="K192" s="209">
        <v>3861.5496867678139</v>
      </c>
      <c r="L192">
        <v>1</v>
      </c>
      <c r="M192">
        <v>0</v>
      </c>
      <c r="N192">
        <v>0</v>
      </c>
      <c r="O192">
        <f t="shared" si="2"/>
        <v>1</v>
      </c>
    </row>
    <row r="193" spans="1:15">
      <c r="A193" t="s">
        <v>10</v>
      </c>
      <c r="B193">
        <v>134</v>
      </c>
      <c r="C193" t="s">
        <v>565</v>
      </c>
      <c r="D193">
        <v>13.337672200591584</v>
      </c>
      <c r="E193">
        <v>3.6831730696201737</v>
      </c>
      <c r="F193">
        <v>-1.4712233254305764</v>
      </c>
      <c r="G193">
        <v>0.58643225703508461</v>
      </c>
      <c r="H193">
        <v>2.837555880343269</v>
      </c>
      <c r="I193">
        <v>12.336923719003341</v>
      </c>
      <c r="J193">
        <v>-4.6351893999797085</v>
      </c>
      <c r="K193" s="209">
        <v>3861.5496867678139</v>
      </c>
      <c r="L193">
        <v>1</v>
      </c>
      <c r="M193">
        <v>0</v>
      </c>
      <c r="N193">
        <v>0</v>
      </c>
      <c r="O193">
        <f t="shared" si="2"/>
        <v>1</v>
      </c>
    </row>
    <row r="194" spans="1:15">
      <c r="A194" t="s">
        <v>95</v>
      </c>
      <c r="B194">
        <v>652</v>
      </c>
      <c r="C194" t="s">
        <v>470</v>
      </c>
      <c r="D194">
        <v>16.334806816019004</v>
      </c>
      <c r="E194">
        <v>6.7158231900414371</v>
      </c>
      <c r="F194">
        <v>0.59060249049872804</v>
      </c>
      <c r="G194">
        <v>-0.25828720336075617</v>
      </c>
      <c r="H194">
        <v>-6.2396277402319338E-2</v>
      </c>
      <c r="I194">
        <v>7.6948027260641272</v>
      </c>
      <c r="J194">
        <v>1.6542618901777875</v>
      </c>
      <c r="K194" s="209">
        <v>66.998351034757334</v>
      </c>
      <c r="L194">
        <v>0</v>
      </c>
      <c r="M194">
        <v>0</v>
      </c>
      <c r="N194">
        <v>1</v>
      </c>
      <c r="O194">
        <f t="shared" si="2"/>
        <v>1</v>
      </c>
    </row>
    <row r="195" spans="1:15">
      <c r="A195" t="s">
        <v>95</v>
      </c>
      <c r="B195">
        <v>652</v>
      </c>
      <c r="C195" t="s">
        <v>472</v>
      </c>
      <c r="D195">
        <v>4.6166427258116443</v>
      </c>
      <c r="E195">
        <v>2.7935900083638163</v>
      </c>
      <c r="F195">
        <v>-1.0989745031383824</v>
      </c>
      <c r="G195">
        <v>-3.551647136754625</v>
      </c>
      <c r="H195">
        <v>-0.74000740813258281</v>
      </c>
      <c r="I195">
        <v>5.5594198752956308</v>
      </c>
      <c r="J195">
        <v>1.6542618901777875</v>
      </c>
      <c r="K195" s="209">
        <v>66.998351034757334</v>
      </c>
      <c r="L195">
        <v>0</v>
      </c>
      <c r="M195">
        <v>0</v>
      </c>
      <c r="N195">
        <v>1</v>
      </c>
      <c r="O195">
        <f t="shared" ref="O195:O258" si="3">IF(D195="",0,1)</f>
        <v>1</v>
      </c>
    </row>
    <row r="196" spans="1:15">
      <c r="A196" t="s">
        <v>95</v>
      </c>
      <c r="B196">
        <v>652</v>
      </c>
      <c r="C196" t="s">
        <v>565</v>
      </c>
      <c r="D196">
        <v>20.951449541830648</v>
      </c>
      <c r="E196">
        <v>9.5094131984052535</v>
      </c>
      <c r="F196">
        <v>-0.50837201263965437</v>
      </c>
      <c r="G196">
        <v>-3.8099343401153813</v>
      </c>
      <c r="H196">
        <v>-0.80240368553490216</v>
      </c>
      <c r="I196">
        <v>13.254222601359757</v>
      </c>
      <c r="J196">
        <v>3.3085237803555749</v>
      </c>
      <c r="K196" s="209">
        <v>66.998351034757334</v>
      </c>
      <c r="L196">
        <v>0</v>
      </c>
      <c r="M196">
        <v>0</v>
      </c>
      <c r="N196">
        <v>1</v>
      </c>
      <c r="O196">
        <f t="shared" si="3"/>
        <v>1</v>
      </c>
    </row>
    <row r="197" spans="1:15">
      <c r="A197" t="s">
        <v>11</v>
      </c>
      <c r="B197">
        <v>174</v>
      </c>
      <c r="C197" t="s">
        <v>470</v>
      </c>
      <c r="D197">
        <v>26.306637172984324</v>
      </c>
      <c r="E197">
        <v>-3.7153790047716235</v>
      </c>
      <c r="F197">
        <v>5.8719860808522171</v>
      </c>
      <c r="G197">
        <v>16.621235548269592</v>
      </c>
      <c r="H197">
        <v>4.0249264464011052</v>
      </c>
      <c r="I197">
        <v>6.7310112164070617</v>
      </c>
      <c r="J197">
        <v>-3.2271431141740266</v>
      </c>
      <c r="K197" s="209">
        <v>205.34883886842613</v>
      </c>
      <c r="L197">
        <v>1</v>
      </c>
      <c r="M197">
        <v>0</v>
      </c>
      <c r="N197">
        <v>0</v>
      </c>
      <c r="O197">
        <f t="shared" si="3"/>
        <v>1</v>
      </c>
    </row>
    <row r="198" spans="1:15">
      <c r="A198" t="s">
        <v>11</v>
      </c>
      <c r="B198">
        <v>174</v>
      </c>
      <c r="C198" t="s">
        <v>472</v>
      </c>
      <c r="D198">
        <v>2.526534946421009</v>
      </c>
      <c r="E198">
        <v>-1.0072747175607377</v>
      </c>
      <c r="F198">
        <v>3.1848573030942671</v>
      </c>
      <c r="G198">
        <v>-6.8030947103033421</v>
      </c>
      <c r="H198">
        <v>2.453061546846258</v>
      </c>
      <c r="I198">
        <v>7.9261286385185903</v>
      </c>
      <c r="J198">
        <v>-3.2271431141740266</v>
      </c>
      <c r="K198" s="209">
        <v>205.34883886842613</v>
      </c>
      <c r="L198">
        <v>1</v>
      </c>
      <c r="M198">
        <v>0</v>
      </c>
      <c r="N198">
        <v>0</v>
      </c>
      <c r="O198">
        <f t="shared" si="3"/>
        <v>1</v>
      </c>
    </row>
    <row r="199" spans="1:15">
      <c r="A199" t="s">
        <v>11</v>
      </c>
      <c r="B199">
        <v>174</v>
      </c>
      <c r="C199" t="s">
        <v>565</v>
      </c>
      <c r="D199">
        <v>28.833172119405333</v>
      </c>
      <c r="E199">
        <v>-4.7226537223323612</v>
      </c>
      <c r="F199">
        <v>9.0568433839464841</v>
      </c>
      <c r="G199">
        <v>9.8181408379662507</v>
      </c>
      <c r="H199">
        <v>6.4779879932473632</v>
      </c>
      <c r="I199">
        <v>14.657139854925649</v>
      </c>
      <c r="J199">
        <v>-6.4542862283480531</v>
      </c>
      <c r="K199" s="209">
        <v>205.34883886842613</v>
      </c>
      <c r="L199">
        <v>1</v>
      </c>
      <c r="M199">
        <v>0</v>
      </c>
      <c r="N199">
        <v>0</v>
      </c>
      <c r="O199">
        <f t="shared" si="3"/>
        <v>1</v>
      </c>
    </row>
    <row r="200" spans="1:15">
      <c r="A200" t="s">
        <v>345</v>
      </c>
      <c r="B200">
        <v>328</v>
      </c>
      <c r="C200" t="s">
        <v>470</v>
      </c>
      <c r="D200">
        <v>10.74414498830297</v>
      </c>
      <c r="E200">
        <v>2.5550975784357526</v>
      </c>
      <c r="F200">
        <v>2.363495557231921</v>
      </c>
      <c r="G200">
        <v>9.0944797955403729</v>
      </c>
      <c r="H200">
        <v>3.0359910174678202</v>
      </c>
      <c r="I200">
        <v>0.60154809961335509</v>
      </c>
      <c r="J200">
        <v>-6.9064670599862517</v>
      </c>
      <c r="K200" s="209">
        <v>1.2050169994221624</v>
      </c>
      <c r="L200">
        <v>0</v>
      </c>
      <c r="M200">
        <v>1</v>
      </c>
      <c r="N200">
        <v>0</v>
      </c>
      <c r="O200">
        <f t="shared" si="3"/>
        <v>1</v>
      </c>
    </row>
    <row r="201" spans="1:15">
      <c r="A201" t="s">
        <v>345</v>
      </c>
      <c r="B201">
        <v>328</v>
      </c>
      <c r="C201" t="s">
        <v>472</v>
      </c>
      <c r="D201">
        <v>-1.1057204822283921</v>
      </c>
      <c r="E201">
        <v>3.1366483407121066</v>
      </c>
      <c r="F201">
        <v>0.18318763224243695</v>
      </c>
      <c r="G201">
        <v>-1.8602547828924476</v>
      </c>
      <c r="H201">
        <v>2.4293552034454304</v>
      </c>
      <c r="I201">
        <v>1.9118101842503332</v>
      </c>
      <c r="J201">
        <v>-6.9064670599862517</v>
      </c>
      <c r="K201" s="209">
        <v>1.2050169994221624</v>
      </c>
      <c r="L201">
        <v>0</v>
      </c>
      <c r="M201">
        <v>1</v>
      </c>
      <c r="N201">
        <v>0</v>
      </c>
      <c r="O201">
        <f t="shared" si="3"/>
        <v>1</v>
      </c>
    </row>
    <row r="202" spans="1:15">
      <c r="A202" t="s">
        <v>345</v>
      </c>
      <c r="B202">
        <v>328</v>
      </c>
      <c r="C202" t="s">
        <v>565</v>
      </c>
      <c r="D202">
        <v>9.6384245060745783</v>
      </c>
      <c r="E202">
        <v>5.6917459191478592</v>
      </c>
      <c r="F202">
        <v>2.5466831894743578</v>
      </c>
      <c r="G202">
        <v>7.2342250126479257</v>
      </c>
      <c r="H202">
        <v>5.4653462209132506</v>
      </c>
      <c r="I202">
        <v>2.5133582838636883</v>
      </c>
      <c r="J202">
        <v>-13.812934119972503</v>
      </c>
      <c r="K202" s="209">
        <v>1.2050169994221624</v>
      </c>
      <c r="L202">
        <v>0</v>
      </c>
      <c r="M202">
        <v>1</v>
      </c>
      <c r="N202">
        <v>0</v>
      </c>
      <c r="O202">
        <f t="shared" si="3"/>
        <v>1</v>
      </c>
    </row>
    <row r="203" spans="1:15">
      <c r="A203" t="s">
        <v>346</v>
      </c>
      <c r="B203">
        <v>258</v>
      </c>
      <c r="C203" t="s">
        <v>470</v>
      </c>
      <c r="D203">
        <v>5.0406169334642215</v>
      </c>
      <c r="E203">
        <v>0.69946026617358292</v>
      </c>
      <c r="F203">
        <v>0.73982742820811487</v>
      </c>
      <c r="G203">
        <v>0.40859089635607887</v>
      </c>
      <c r="H203">
        <v>0.18255716822371934</v>
      </c>
      <c r="I203">
        <v>2.4042762571607215</v>
      </c>
      <c r="J203">
        <v>0.60590491734200391</v>
      </c>
      <c r="K203" s="209">
        <v>77.004007508151147</v>
      </c>
      <c r="L203">
        <v>0</v>
      </c>
      <c r="M203">
        <v>1</v>
      </c>
      <c r="N203">
        <v>0</v>
      </c>
      <c r="O203">
        <f t="shared" si="3"/>
        <v>1</v>
      </c>
    </row>
    <row r="204" spans="1:15">
      <c r="A204" t="s">
        <v>346</v>
      </c>
      <c r="B204">
        <v>258</v>
      </c>
      <c r="C204" t="s">
        <v>472</v>
      </c>
      <c r="D204">
        <v>0.53431126001083129</v>
      </c>
      <c r="E204">
        <v>0.94313090772497254</v>
      </c>
      <c r="F204">
        <v>0.80558906803910335</v>
      </c>
      <c r="G204">
        <v>-1.6434779395852874</v>
      </c>
      <c r="H204">
        <v>-0.44385122815612638</v>
      </c>
      <c r="I204">
        <v>0.26701553464616529</v>
      </c>
      <c r="J204">
        <v>0.60590491734200391</v>
      </c>
      <c r="K204" s="209">
        <v>77.004007508151147</v>
      </c>
      <c r="L204">
        <v>0</v>
      </c>
      <c r="M204">
        <v>1</v>
      </c>
      <c r="N204">
        <v>0</v>
      </c>
      <c r="O204">
        <f t="shared" si="3"/>
        <v>1</v>
      </c>
    </row>
    <row r="205" spans="1:15">
      <c r="A205" t="s">
        <v>346</v>
      </c>
      <c r="B205">
        <v>258</v>
      </c>
      <c r="C205" t="s">
        <v>565</v>
      </c>
      <c r="D205">
        <v>5.5749281934750528</v>
      </c>
      <c r="E205">
        <v>1.6425911738985555</v>
      </c>
      <c r="F205">
        <v>1.5454164962472183</v>
      </c>
      <c r="G205">
        <v>-1.2348870432292085</v>
      </c>
      <c r="H205">
        <v>-0.26129405993240706</v>
      </c>
      <c r="I205">
        <v>2.6712917918068868</v>
      </c>
      <c r="J205">
        <v>1.2118098346840078</v>
      </c>
      <c r="K205" s="209">
        <v>77.004007508151147</v>
      </c>
      <c r="L205">
        <v>0</v>
      </c>
      <c r="M205">
        <v>1</v>
      </c>
      <c r="N205">
        <v>0</v>
      </c>
      <c r="O205">
        <f t="shared" si="3"/>
        <v>1</v>
      </c>
    </row>
    <row r="206" spans="1:15">
      <c r="A206" t="s">
        <v>40</v>
      </c>
      <c r="B206">
        <v>656</v>
      </c>
      <c r="C206" t="s">
        <v>470</v>
      </c>
      <c r="D206">
        <v>5.4061915033208479</v>
      </c>
      <c r="E206">
        <v>8.7313182630374317</v>
      </c>
      <c r="F206">
        <v>-2.9684767897150866</v>
      </c>
      <c r="G206">
        <v>-2.5393740566261318</v>
      </c>
      <c r="H206">
        <v>-0.95523496772112382</v>
      </c>
      <c r="I206">
        <v>3.1273310238569128</v>
      </c>
      <c r="J206">
        <v>1.0628030488845752E-2</v>
      </c>
      <c r="K206" s="209">
        <v>13.796950432951016</v>
      </c>
      <c r="L206">
        <v>0</v>
      </c>
      <c r="M206">
        <v>0</v>
      </c>
      <c r="N206">
        <v>1</v>
      </c>
      <c r="O206">
        <f t="shared" si="3"/>
        <v>1</v>
      </c>
    </row>
    <row r="207" spans="1:15">
      <c r="A207" t="s">
        <v>40</v>
      </c>
      <c r="B207">
        <v>656</v>
      </c>
      <c r="C207" t="s">
        <v>472</v>
      </c>
      <c r="D207">
        <v>3.6874843182223458</v>
      </c>
      <c r="E207">
        <v>7.9027039626095785</v>
      </c>
      <c r="F207">
        <v>-3.5224155705827522</v>
      </c>
      <c r="G207">
        <v>-2.153518479025557</v>
      </c>
      <c r="H207">
        <v>-1.6182996270841707</v>
      </c>
      <c r="I207">
        <v>3.0683860018164015</v>
      </c>
      <c r="J207">
        <v>1.0628030488845752E-2</v>
      </c>
      <c r="K207" s="209">
        <v>13.796950432951016</v>
      </c>
      <c r="L207">
        <v>0</v>
      </c>
      <c r="M207">
        <v>0</v>
      </c>
      <c r="N207">
        <v>1</v>
      </c>
      <c r="O207">
        <f t="shared" si="3"/>
        <v>1</v>
      </c>
    </row>
    <row r="208" spans="1:15">
      <c r="A208" t="s">
        <v>40</v>
      </c>
      <c r="B208">
        <v>656</v>
      </c>
      <c r="C208" t="s">
        <v>565</v>
      </c>
      <c r="D208">
        <v>9.0936758215431936</v>
      </c>
      <c r="E208">
        <v>16.634022225647008</v>
      </c>
      <c r="F208">
        <v>-6.4908923602978383</v>
      </c>
      <c r="G208">
        <v>-4.6928925356516888</v>
      </c>
      <c r="H208">
        <v>-2.5735345948052943</v>
      </c>
      <c r="I208">
        <v>6.1957170256733152</v>
      </c>
      <c r="J208">
        <v>2.1256060977691504E-2</v>
      </c>
      <c r="K208" s="209">
        <v>13.796950432951016</v>
      </c>
      <c r="L208">
        <v>0</v>
      </c>
      <c r="M208">
        <v>0</v>
      </c>
      <c r="N208">
        <v>1</v>
      </c>
      <c r="O208">
        <f t="shared" si="3"/>
        <v>1</v>
      </c>
    </row>
    <row r="209" spans="1:15">
      <c r="A209" t="s">
        <v>331</v>
      </c>
      <c r="B209">
        <v>654</v>
      </c>
      <c r="C209" t="s">
        <v>470</v>
      </c>
      <c r="D209">
        <v>13.426348892186496</v>
      </c>
      <c r="E209">
        <v>2.6410948479890166</v>
      </c>
      <c r="F209">
        <v>2.0468583100376794</v>
      </c>
      <c r="G209">
        <v>0.9352743644125241</v>
      </c>
      <c r="H209">
        <v>0.25912129324625877</v>
      </c>
      <c r="I209">
        <v>4.7161715540795264</v>
      </c>
      <c r="J209">
        <v>2.8278285224214912</v>
      </c>
      <c r="K209" s="209">
        <v>1.4396562223827931</v>
      </c>
      <c r="L209">
        <v>0</v>
      </c>
      <c r="M209">
        <v>0</v>
      </c>
      <c r="N209">
        <v>1</v>
      </c>
      <c r="O209">
        <f t="shared" si="3"/>
        <v>1</v>
      </c>
    </row>
    <row r="210" spans="1:15">
      <c r="A210" t="s">
        <v>331</v>
      </c>
      <c r="B210">
        <v>654</v>
      </c>
      <c r="C210" t="s">
        <v>472</v>
      </c>
      <c r="D210">
        <v>-0.1589784664755598</v>
      </c>
      <c r="E210">
        <v>-0.51557636224385872</v>
      </c>
      <c r="F210">
        <v>-0.49566006284086245</v>
      </c>
      <c r="G210">
        <v>-2.5331856214524255</v>
      </c>
      <c r="H210">
        <v>-0.33215257462309378</v>
      </c>
      <c r="I210">
        <v>0.88976763226318933</v>
      </c>
      <c r="J210">
        <v>2.8278285224214912</v>
      </c>
      <c r="K210" s="209">
        <v>1.4396562223827931</v>
      </c>
      <c r="L210">
        <v>0</v>
      </c>
      <c r="M210">
        <v>0</v>
      </c>
      <c r="N210">
        <v>1</v>
      </c>
      <c r="O210">
        <f t="shared" si="3"/>
        <v>1</v>
      </c>
    </row>
    <row r="211" spans="1:15">
      <c r="A211" t="s">
        <v>331</v>
      </c>
      <c r="B211">
        <v>654</v>
      </c>
      <c r="C211" t="s">
        <v>565</v>
      </c>
      <c r="D211">
        <v>13.267370425710936</v>
      </c>
      <c r="E211">
        <v>2.1255184857451579</v>
      </c>
      <c r="F211">
        <v>1.5511982471968169</v>
      </c>
      <c r="G211">
        <v>-1.5979112570399014</v>
      </c>
      <c r="H211">
        <v>-7.3031281376835011E-2</v>
      </c>
      <c r="I211">
        <v>5.6059391863427157</v>
      </c>
      <c r="J211">
        <v>5.6556570448429824</v>
      </c>
      <c r="K211" s="209">
        <v>1.4396562223827931</v>
      </c>
      <c r="L211">
        <v>0</v>
      </c>
      <c r="M211">
        <v>0</v>
      </c>
      <c r="N211">
        <v>1</v>
      </c>
      <c r="O211">
        <f t="shared" si="3"/>
        <v>1</v>
      </c>
    </row>
    <row r="212" spans="1:15">
      <c r="A212" t="s">
        <v>386</v>
      </c>
      <c r="B212">
        <v>336</v>
      </c>
      <c r="C212" t="s">
        <v>470</v>
      </c>
      <c r="D212">
        <v>6.4628938523230914</v>
      </c>
      <c r="E212">
        <v>0.7807931280293765</v>
      </c>
      <c r="F212">
        <v>10.448171357966686</v>
      </c>
      <c r="G212">
        <v>-12.058336369601738</v>
      </c>
      <c r="H212">
        <v>-8.3569112268243888</v>
      </c>
      <c r="I212">
        <v>13.68153827768894</v>
      </c>
      <c r="J212">
        <v>1.967638685064216</v>
      </c>
      <c r="K212" s="209">
        <v>5.1737595275070509</v>
      </c>
      <c r="L212">
        <v>0</v>
      </c>
      <c r="M212">
        <v>1</v>
      </c>
      <c r="N212">
        <v>0</v>
      </c>
      <c r="O212">
        <f t="shared" si="3"/>
        <v>1</v>
      </c>
    </row>
    <row r="213" spans="1:15">
      <c r="A213" t="s">
        <v>386</v>
      </c>
      <c r="B213">
        <v>336</v>
      </c>
      <c r="C213" t="s">
        <v>472</v>
      </c>
      <c r="D213">
        <v>-2.780755394070809</v>
      </c>
      <c r="E213">
        <v>0.6661666216723372</v>
      </c>
      <c r="F213">
        <v>-1.4798225162220024</v>
      </c>
      <c r="G213">
        <v>-7.8420308047583864</v>
      </c>
      <c r="H213">
        <v>-11.615535542381233</v>
      </c>
      <c r="I213">
        <v>15.522828162554262</v>
      </c>
      <c r="J213">
        <v>1.967638685064216</v>
      </c>
      <c r="K213" s="209">
        <v>5.1737595275070509</v>
      </c>
      <c r="L213">
        <v>0</v>
      </c>
      <c r="M213">
        <v>1</v>
      </c>
      <c r="N213">
        <v>0</v>
      </c>
      <c r="O213">
        <f t="shared" si="3"/>
        <v>1</v>
      </c>
    </row>
    <row r="214" spans="1:15">
      <c r="A214" t="s">
        <v>386</v>
      </c>
      <c r="B214">
        <v>336</v>
      </c>
      <c r="C214" t="s">
        <v>565</v>
      </c>
      <c r="D214">
        <v>3.6821384582522825</v>
      </c>
      <c r="E214">
        <v>1.4469597497017137</v>
      </c>
      <c r="F214">
        <v>8.9683488417446835</v>
      </c>
      <c r="G214">
        <v>-19.900367174360124</v>
      </c>
      <c r="H214">
        <v>-19.972446769205622</v>
      </c>
      <c r="I214">
        <v>29.204366440243199</v>
      </c>
      <c r="J214">
        <v>3.935277370128432</v>
      </c>
      <c r="K214" s="209">
        <v>5.1737595275070509</v>
      </c>
      <c r="L214">
        <v>0</v>
      </c>
      <c r="M214">
        <v>1</v>
      </c>
      <c r="N214">
        <v>0</v>
      </c>
      <c r="O214">
        <f t="shared" si="3"/>
        <v>1</v>
      </c>
    </row>
    <row r="215" spans="1:15">
      <c r="A215" t="s">
        <v>96</v>
      </c>
      <c r="B215">
        <v>263</v>
      </c>
      <c r="C215" t="s">
        <v>470</v>
      </c>
      <c r="D215">
        <v>-4.4470498667737708</v>
      </c>
      <c r="E215">
        <v>-3.0346371718281797</v>
      </c>
      <c r="F215">
        <v>-4.2971499216973816</v>
      </c>
      <c r="G215">
        <v>0.89222963206870409</v>
      </c>
      <c r="H215">
        <v>0.31406262535512852</v>
      </c>
      <c r="I215">
        <v>0.61051392939005567</v>
      </c>
      <c r="J215">
        <v>1.0679310399379016</v>
      </c>
      <c r="K215" s="209">
        <v>14.787286932696867</v>
      </c>
      <c r="L215">
        <v>0</v>
      </c>
      <c r="M215">
        <v>0</v>
      </c>
      <c r="N215">
        <v>1</v>
      </c>
      <c r="O215">
        <f t="shared" si="3"/>
        <v>1</v>
      </c>
    </row>
    <row r="216" spans="1:15">
      <c r="A216" t="s">
        <v>96</v>
      </c>
      <c r="B216">
        <v>263</v>
      </c>
      <c r="C216" t="s">
        <v>472</v>
      </c>
      <c r="D216">
        <v>2.6227882421320778</v>
      </c>
      <c r="E216">
        <v>3.9278889747755672</v>
      </c>
      <c r="F216">
        <v>-2.7799958110387024</v>
      </c>
      <c r="G216">
        <v>-6.3850155683486912E-2</v>
      </c>
      <c r="H216">
        <v>0.28596615292270439</v>
      </c>
      <c r="I216">
        <v>0.18484804121809395</v>
      </c>
      <c r="J216">
        <v>1.0679310399379016</v>
      </c>
      <c r="K216" s="209">
        <v>14.787286932696867</v>
      </c>
      <c r="L216">
        <v>0</v>
      </c>
      <c r="M216">
        <v>0</v>
      </c>
      <c r="N216">
        <v>1</v>
      </c>
      <c r="O216">
        <f t="shared" si="3"/>
        <v>1</v>
      </c>
    </row>
    <row r="217" spans="1:15">
      <c r="A217" t="s">
        <v>96</v>
      </c>
      <c r="B217">
        <v>263</v>
      </c>
      <c r="C217" t="s">
        <v>565</v>
      </c>
      <c r="D217">
        <v>-1.8242616246416929</v>
      </c>
      <c r="E217">
        <v>0.89325180294738749</v>
      </c>
      <c r="F217">
        <v>-7.077145732736084</v>
      </c>
      <c r="G217">
        <v>0.82837947638521714</v>
      </c>
      <c r="H217">
        <v>0.60002877827783285</v>
      </c>
      <c r="I217">
        <v>0.7953619706081505</v>
      </c>
      <c r="J217">
        <v>2.1358620798758032</v>
      </c>
      <c r="K217" s="209">
        <v>14.787286932696867</v>
      </c>
      <c r="L217">
        <v>0</v>
      </c>
      <c r="M217">
        <v>0</v>
      </c>
      <c r="N217">
        <v>1</v>
      </c>
      <c r="O217">
        <f t="shared" si="3"/>
        <v>1</v>
      </c>
    </row>
    <row r="218" spans="1:15">
      <c r="A218" t="s">
        <v>121</v>
      </c>
      <c r="B218">
        <v>268</v>
      </c>
      <c r="C218" t="s">
        <v>470</v>
      </c>
      <c r="D218">
        <v>8.0104371040033655</v>
      </c>
      <c r="E218">
        <v>1.494016727644305</v>
      </c>
      <c r="F218">
        <v>0.15691971164661933</v>
      </c>
      <c r="G218">
        <v>4.2668256557990709</v>
      </c>
      <c r="H218">
        <v>2.320915276367848</v>
      </c>
      <c r="I218">
        <v>2.0162531801764771</v>
      </c>
      <c r="J218">
        <v>-2.2444934476309548</v>
      </c>
      <c r="K218" s="209">
        <v>24.920903143438672</v>
      </c>
      <c r="L218">
        <v>0</v>
      </c>
      <c r="M218">
        <v>0</v>
      </c>
      <c r="N218">
        <v>1</v>
      </c>
      <c r="O218">
        <f t="shared" si="3"/>
        <v>1</v>
      </c>
    </row>
    <row r="219" spans="1:15">
      <c r="A219" t="s">
        <v>121</v>
      </c>
      <c r="B219">
        <v>268</v>
      </c>
      <c r="C219" t="s">
        <v>472</v>
      </c>
      <c r="D219">
        <v>6.2623071564876795</v>
      </c>
      <c r="E219">
        <v>7.1008443122814739</v>
      </c>
      <c r="F219">
        <v>-0.1453068559195749</v>
      </c>
      <c r="G219">
        <v>-2.3980995579807605</v>
      </c>
      <c r="H219">
        <v>1.1116014789484092</v>
      </c>
      <c r="I219">
        <v>2.8377612267890866</v>
      </c>
      <c r="J219">
        <v>-2.2444934476309548</v>
      </c>
      <c r="K219" s="209">
        <v>24.920903143438672</v>
      </c>
      <c r="L219">
        <v>0</v>
      </c>
      <c r="M219">
        <v>0</v>
      </c>
      <c r="N219">
        <v>1</v>
      </c>
      <c r="O219">
        <f t="shared" si="3"/>
        <v>1</v>
      </c>
    </row>
    <row r="220" spans="1:15">
      <c r="A220" t="s">
        <v>121</v>
      </c>
      <c r="B220">
        <v>268</v>
      </c>
      <c r="C220" t="s">
        <v>565</v>
      </c>
      <c r="D220">
        <v>14.272744260491045</v>
      </c>
      <c r="E220">
        <v>8.5948610399257781</v>
      </c>
      <c r="F220">
        <v>1.161285572704443E-2</v>
      </c>
      <c r="G220">
        <v>1.8687260978183104</v>
      </c>
      <c r="H220">
        <v>3.4325167553162572</v>
      </c>
      <c r="I220">
        <v>4.8540144069655646</v>
      </c>
      <c r="J220">
        <v>-4.4889868952619096</v>
      </c>
      <c r="K220" s="209">
        <v>24.920903143438672</v>
      </c>
      <c r="L220">
        <v>0</v>
      </c>
      <c r="M220">
        <v>0</v>
      </c>
      <c r="N220">
        <v>1</v>
      </c>
      <c r="O220">
        <f t="shared" si="3"/>
        <v>1</v>
      </c>
    </row>
    <row r="221" spans="1:15">
      <c r="A221" t="s">
        <v>83</v>
      </c>
      <c r="B221">
        <v>532</v>
      </c>
      <c r="C221" t="s">
        <v>470</v>
      </c>
      <c r="D221">
        <v>1.6015116772853E-2</v>
      </c>
      <c r="E221">
        <v>-9.366999474807109</v>
      </c>
      <c r="F221">
        <v>5.3627344343289895E-3</v>
      </c>
      <c r="G221">
        <v>1.7869470002590978E-2</v>
      </c>
      <c r="H221">
        <v>1.3833184071120783</v>
      </c>
      <c r="I221">
        <v>7.3872546822836869</v>
      </c>
      <c r="J221">
        <v>0.58920929774727782</v>
      </c>
      <c r="K221" s="209">
        <v>363.01560123788948</v>
      </c>
      <c r="L221">
        <v>1</v>
      </c>
      <c r="M221">
        <v>0</v>
      </c>
      <c r="N221">
        <v>0</v>
      </c>
      <c r="O221">
        <f t="shared" si="3"/>
        <v>1</v>
      </c>
    </row>
    <row r="222" spans="1:15">
      <c r="A222" t="s">
        <v>83</v>
      </c>
      <c r="B222">
        <v>532</v>
      </c>
      <c r="C222" t="s">
        <v>472</v>
      </c>
      <c r="D222">
        <v>0.65592974498883871</v>
      </c>
      <c r="E222">
        <v>-4.0732596144059992</v>
      </c>
      <c r="F222">
        <v>3.6964715470447873E-3</v>
      </c>
      <c r="G222">
        <v>-1.7299700160129994E-2</v>
      </c>
      <c r="H222">
        <v>3.5601983538168978E-2</v>
      </c>
      <c r="I222">
        <v>4.1179813067224771</v>
      </c>
      <c r="J222">
        <v>0.58920929774727782</v>
      </c>
      <c r="K222" s="209">
        <v>363.01560123788948</v>
      </c>
      <c r="L222">
        <v>1</v>
      </c>
      <c r="M222">
        <v>0</v>
      </c>
      <c r="N222">
        <v>0</v>
      </c>
      <c r="O222">
        <f t="shared" si="3"/>
        <v>1</v>
      </c>
    </row>
    <row r="223" spans="1:15">
      <c r="A223" t="s">
        <v>83</v>
      </c>
      <c r="B223">
        <v>532</v>
      </c>
      <c r="C223" t="s">
        <v>565</v>
      </c>
      <c r="D223">
        <v>0.67194486176169166</v>
      </c>
      <c r="E223">
        <v>-13.440259089213107</v>
      </c>
      <c r="F223">
        <v>9.0592059813737764E-3</v>
      </c>
      <c r="G223">
        <v>5.6976984246098414E-4</v>
      </c>
      <c r="H223">
        <v>1.4189203906502472</v>
      </c>
      <c r="I223">
        <v>11.505235989006163</v>
      </c>
      <c r="J223">
        <v>1.1784185954945556</v>
      </c>
      <c r="K223" s="209">
        <v>363.01560123788948</v>
      </c>
      <c r="L223">
        <v>1</v>
      </c>
      <c r="M223">
        <v>0</v>
      </c>
      <c r="N223">
        <v>0</v>
      </c>
      <c r="O223">
        <f t="shared" si="3"/>
        <v>1</v>
      </c>
    </row>
    <row r="224" spans="1:15">
      <c r="A224" t="s">
        <v>68</v>
      </c>
      <c r="B224">
        <v>944</v>
      </c>
      <c r="C224" t="s">
        <v>470</v>
      </c>
      <c r="D224">
        <v>14.944953991575531</v>
      </c>
      <c r="E224">
        <v>7.6030468626934784</v>
      </c>
      <c r="F224">
        <v>-1.7785641378729498</v>
      </c>
      <c r="G224">
        <v>3.3781681534999826</v>
      </c>
      <c r="H224">
        <v>2.2429821575117788</v>
      </c>
      <c r="I224">
        <v>3.6523850241236779</v>
      </c>
      <c r="J224">
        <v>-0.15306406838043785</v>
      </c>
      <c r="K224" s="209">
        <v>163.45920134857357</v>
      </c>
      <c r="L224">
        <v>0</v>
      </c>
      <c r="M224">
        <v>1</v>
      </c>
      <c r="N224">
        <v>0</v>
      </c>
      <c r="O224">
        <f t="shared" si="3"/>
        <v>1</v>
      </c>
    </row>
    <row r="225" spans="1:15">
      <c r="A225" t="s">
        <v>68</v>
      </c>
      <c r="B225">
        <v>944</v>
      </c>
      <c r="C225" t="s">
        <v>472</v>
      </c>
      <c r="D225">
        <v>-2.1923911537278968</v>
      </c>
      <c r="E225">
        <v>-1.7184636589153728</v>
      </c>
      <c r="F225">
        <v>-0.74649136521241588</v>
      </c>
      <c r="G225">
        <v>-4.6965091011046676</v>
      </c>
      <c r="H225">
        <v>-0.42697349152175268</v>
      </c>
      <c r="I225">
        <v>5.5491105314067495</v>
      </c>
      <c r="J225">
        <v>-0.15306406838043785</v>
      </c>
      <c r="K225" s="209">
        <v>163.45920134857357</v>
      </c>
      <c r="L225">
        <v>0</v>
      </c>
      <c r="M225">
        <v>1</v>
      </c>
      <c r="N225">
        <v>0</v>
      </c>
      <c r="O225">
        <f t="shared" si="3"/>
        <v>1</v>
      </c>
    </row>
    <row r="226" spans="1:15">
      <c r="A226" t="s">
        <v>68</v>
      </c>
      <c r="B226">
        <v>944</v>
      </c>
      <c r="C226" t="s">
        <v>565</v>
      </c>
      <c r="D226">
        <v>12.752562837847634</v>
      </c>
      <c r="E226">
        <v>5.8845832037781056</v>
      </c>
      <c r="F226">
        <v>-2.5250555030853654</v>
      </c>
      <c r="G226">
        <v>-1.318340947604685</v>
      </c>
      <c r="H226">
        <v>1.8160086659900261</v>
      </c>
      <c r="I226">
        <v>9.2014955555304283</v>
      </c>
      <c r="J226">
        <v>-0.30612813676087569</v>
      </c>
      <c r="K226" s="209">
        <v>163.45920134857357</v>
      </c>
      <c r="L226">
        <v>0</v>
      </c>
      <c r="M226">
        <v>1</v>
      </c>
      <c r="N226">
        <v>0</v>
      </c>
      <c r="O226">
        <f t="shared" si="3"/>
        <v>1</v>
      </c>
    </row>
    <row r="227" spans="1:15">
      <c r="A227" t="s">
        <v>58</v>
      </c>
      <c r="B227">
        <v>176</v>
      </c>
      <c r="C227" t="s">
        <v>470</v>
      </c>
      <c r="D227">
        <v>11.583374180022474</v>
      </c>
      <c r="E227">
        <v>2.256167382266379</v>
      </c>
      <c r="F227">
        <v>1.2992152891685658</v>
      </c>
      <c r="G227">
        <v>4.749183144775234</v>
      </c>
      <c r="H227">
        <v>2.715351776315869</v>
      </c>
      <c r="I227">
        <v>3.4041637768214503</v>
      </c>
      <c r="J227">
        <v>-2.8407071893250233</v>
      </c>
      <c r="K227" s="209">
        <v>24.836710978851144</v>
      </c>
      <c r="L227">
        <v>1</v>
      </c>
      <c r="M227">
        <v>0</v>
      </c>
      <c r="N227">
        <v>0</v>
      </c>
      <c r="O227">
        <f t="shared" si="3"/>
        <v>1</v>
      </c>
    </row>
    <row r="228" spans="1:15">
      <c r="A228" t="s">
        <v>58</v>
      </c>
      <c r="B228">
        <v>176</v>
      </c>
      <c r="C228" t="s">
        <v>472</v>
      </c>
      <c r="D228">
        <v>-2.4454387611126407</v>
      </c>
      <c r="E228">
        <v>-3.8068119061632704</v>
      </c>
      <c r="F228">
        <v>-0.72252401948135792</v>
      </c>
      <c r="G228">
        <v>-3.042185244287221</v>
      </c>
      <c r="H228">
        <v>1.1248385505259915</v>
      </c>
      <c r="I228">
        <v>6.8419510476182399</v>
      </c>
      <c r="J228">
        <v>-2.8407071893250233</v>
      </c>
      <c r="K228" s="209">
        <v>24.836710978851144</v>
      </c>
      <c r="L228">
        <v>1</v>
      </c>
      <c r="M228">
        <v>0</v>
      </c>
      <c r="N228">
        <v>0</v>
      </c>
      <c r="O228">
        <f t="shared" si="3"/>
        <v>1</v>
      </c>
    </row>
    <row r="229" spans="1:15">
      <c r="A229" t="s">
        <v>58</v>
      </c>
      <c r="B229">
        <v>176</v>
      </c>
      <c r="C229" t="s">
        <v>565</v>
      </c>
      <c r="D229">
        <v>9.1379354189098336</v>
      </c>
      <c r="E229">
        <v>-1.5506445238968913</v>
      </c>
      <c r="F229">
        <v>0.57669126968720785</v>
      </c>
      <c r="G229">
        <v>1.7069979004880129</v>
      </c>
      <c r="H229">
        <v>3.8401903268418605</v>
      </c>
      <c r="I229">
        <v>10.24611482443969</v>
      </c>
      <c r="J229">
        <v>-5.6814143786500466</v>
      </c>
      <c r="K229" s="209">
        <v>24.836710978851144</v>
      </c>
      <c r="L229">
        <v>1</v>
      </c>
      <c r="M229">
        <v>0</v>
      </c>
      <c r="N229">
        <v>0</v>
      </c>
      <c r="O229">
        <f t="shared" si="3"/>
        <v>1</v>
      </c>
    </row>
    <row r="230" spans="1:15">
      <c r="A230" t="s">
        <v>46</v>
      </c>
      <c r="B230">
        <v>534</v>
      </c>
      <c r="C230" t="s">
        <v>470</v>
      </c>
      <c r="D230">
        <v>15.522254311735679</v>
      </c>
      <c r="E230">
        <v>1.2772569273848298</v>
      </c>
      <c r="F230">
        <v>1.1255594569056473</v>
      </c>
      <c r="G230">
        <v>5.7925869803076253</v>
      </c>
      <c r="H230">
        <v>1.7468074196329657</v>
      </c>
      <c r="I230">
        <v>2.8833432429932628</v>
      </c>
      <c r="J230">
        <v>2.6967002845113477</v>
      </c>
      <c r="K230" s="209">
        <v>2870.5043620675983</v>
      </c>
      <c r="L230">
        <v>0</v>
      </c>
      <c r="M230">
        <v>1</v>
      </c>
      <c r="N230">
        <v>0</v>
      </c>
      <c r="O230">
        <f t="shared" si="3"/>
        <v>1</v>
      </c>
    </row>
    <row r="231" spans="1:15">
      <c r="A231" t="s">
        <v>46</v>
      </c>
      <c r="B231">
        <v>534</v>
      </c>
      <c r="C231" t="s">
        <v>472</v>
      </c>
      <c r="D231">
        <v>1.0560144835287275</v>
      </c>
      <c r="E231">
        <v>1.3532950586617734</v>
      </c>
      <c r="F231">
        <v>1.8457405971921663</v>
      </c>
      <c r="G231">
        <v>-7.7914868344134671</v>
      </c>
      <c r="H231">
        <v>-0.34766652110304341</v>
      </c>
      <c r="I231">
        <v>3.2994318986799511</v>
      </c>
      <c r="J231">
        <v>2.6967002845113477</v>
      </c>
      <c r="K231" s="209">
        <v>2870.5043620675983</v>
      </c>
      <c r="L231">
        <v>0</v>
      </c>
      <c r="M231">
        <v>1</v>
      </c>
      <c r="N231">
        <v>0</v>
      </c>
      <c r="O231">
        <f t="shared" si="3"/>
        <v>1</v>
      </c>
    </row>
    <row r="232" spans="1:15">
      <c r="A232" t="s">
        <v>46</v>
      </c>
      <c r="B232">
        <v>534</v>
      </c>
      <c r="C232" t="s">
        <v>565</v>
      </c>
      <c r="D232">
        <v>16.578268795264407</v>
      </c>
      <c r="E232">
        <v>2.6305519860466031</v>
      </c>
      <c r="F232">
        <v>2.9713000540978136</v>
      </c>
      <c r="G232">
        <v>-1.9988998541058418</v>
      </c>
      <c r="H232">
        <v>1.3991408985299223</v>
      </c>
      <c r="I232">
        <v>6.1827751416732148</v>
      </c>
      <c r="J232">
        <v>5.3934005690226954</v>
      </c>
      <c r="K232" s="209">
        <v>2870.5043620675983</v>
      </c>
      <c r="L232">
        <v>0</v>
      </c>
      <c r="M232">
        <v>1</v>
      </c>
      <c r="N232">
        <v>0</v>
      </c>
      <c r="O232">
        <f t="shared" si="3"/>
        <v>1</v>
      </c>
    </row>
    <row r="233" spans="1:15">
      <c r="A233" t="s">
        <v>69</v>
      </c>
      <c r="B233">
        <v>536</v>
      </c>
      <c r="C233" t="s">
        <v>470</v>
      </c>
      <c r="D233">
        <v>6.0573428908119951</v>
      </c>
      <c r="E233">
        <v>-0.30574872612262594</v>
      </c>
      <c r="F233">
        <v>1.8852332229254625</v>
      </c>
      <c r="G233">
        <v>0.64589595341686101</v>
      </c>
      <c r="H233">
        <v>0.30943946547964929</v>
      </c>
      <c r="I233">
        <v>3.0335330689223823</v>
      </c>
      <c r="J233">
        <v>0.48898990619026605</v>
      </c>
      <c r="K233" s="209">
        <v>1120.0416487843961</v>
      </c>
      <c r="L233">
        <v>0</v>
      </c>
      <c r="M233">
        <v>1</v>
      </c>
      <c r="N233">
        <v>0</v>
      </c>
      <c r="O233">
        <f t="shared" si="3"/>
        <v>1</v>
      </c>
    </row>
    <row r="234" spans="1:15">
      <c r="A234" t="s">
        <v>69</v>
      </c>
      <c r="B234">
        <v>536</v>
      </c>
      <c r="C234" t="s">
        <v>472</v>
      </c>
      <c r="D234">
        <v>5.2768209832986699</v>
      </c>
      <c r="E234">
        <v>1.5522517123708379</v>
      </c>
      <c r="F234">
        <v>0.96114377995968892</v>
      </c>
      <c r="G234">
        <v>-1.3644438816235642</v>
      </c>
      <c r="H234">
        <v>-0.24765165224871966</v>
      </c>
      <c r="I234">
        <v>3.886531118650161</v>
      </c>
      <c r="J234">
        <v>0.48898990619026605</v>
      </c>
      <c r="K234" s="209">
        <v>1120.0416487843961</v>
      </c>
      <c r="L234">
        <v>0</v>
      </c>
      <c r="M234">
        <v>1</v>
      </c>
      <c r="N234">
        <v>0</v>
      </c>
      <c r="O234">
        <f t="shared" si="3"/>
        <v>1</v>
      </c>
    </row>
    <row r="235" spans="1:15">
      <c r="A235" t="s">
        <v>69</v>
      </c>
      <c r="B235">
        <v>536</v>
      </c>
      <c r="C235" t="s">
        <v>565</v>
      </c>
      <c r="D235">
        <v>11.334163874110665</v>
      </c>
      <c r="E235">
        <v>1.246502986248212</v>
      </c>
      <c r="F235">
        <v>2.8463770028851512</v>
      </c>
      <c r="G235">
        <v>-0.71854792820670321</v>
      </c>
      <c r="H235">
        <v>6.1787813230929634E-2</v>
      </c>
      <c r="I235">
        <v>6.9200641875725433</v>
      </c>
      <c r="J235">
        <v>0.97797981238053211</v>
      </c>
      <c r="K235" s="209">
        <v>1120.0416487843961</v>
      </c>
      <c r="L235">
        <v>0</v>
      </c>
      <c r="M235">
        <v>1</v>
      </c>
      <c r="N235">
        <v>0</v>
      </c>
      <c r="O235">
        <f t="shared" si="3"/>
        <v>1</v>
      </c>
    </row>
    <row r="236" spans="1:15">
      <c r="A236" t="s">
        <v>97</v>
      </c>
      <c r="B236">
        <v>429</v>
      </c>
      <c r="C236" t="s">
        <v>470</v>
      </c>
      <c r="D236">
        <v>-8.337582685559056</v>
      </c>
      <c r="E236">
        <v>0.6221760583553273</v>
      </c>
      <c r="F236">
        <v>-12.348678550089522</v>
      </c>
      <c r="G236">
        <v>-1.5686031153758684</v>
      </c>
      <c r="H236">
        <v>-0.4912698589418763</v>
      </c>
      <c r="I236">
        <v>0.90366446492519437</v>
      </c>
      <c r="J236">
        <v>4.5451283155676894</v>
      </c>
      <c r="K236" s="209">
        <v>581.25169047619045</v>
      </c>
      <c r="L236">
        <v>0</v>
      </c>
      <c r="M236">
        <v>1</v>
      </c>
      <c r="N236">
        <v>0</v>
      </c>
      <c r="O236">
        <f t="shared" si="3"/>
        <v>1</v>
      </c>
    </row>
    <row r="237" spans="1:15">
      <c r="A237" t="s">
        <v>97</v>
      </c>
      <c r="B237">
        <v>429</v>
      </c>
      <c r="C237" t="s">
        <v>472</v>
      </c>
      <c r="D237">
        <v>-5.9281268403361551</v>
      </c>
      <c r="E237">
        <v>0.33506531461770628</v>
      </c>
      <c r="F237">
        <v>-9.9175586993749629</v>
      </c>
      <c r="G237">
        <v>-0.94981538359383411</v>
      </c>
      <c r="H237">
        <v>-0.83968438254095634</v>
      </c>
      <c r="I237">
        <v>0.89873799498820173</v>
      </c>
      <c r="J237">
        <v>4.5451283155676894</v>
      </c>
      <c r="K237" s="209">
        <v>581.25169047619045</v>
      </c>
      <c r="L237">
        <v>0</v>
      </c>
      <c r="M237">
        <v>1</v>
      </c>
      <c r="N237">
        <v>0</v>
      </c>
      <c r="O237">
        <f t="shared" si="3"/>
        <v>1</v>
      </c>
    </row>
    <row r="238" spans="1:15">
      <c r="A238" t="s">
        <v>97</v>
      </c>
      <c r="B238">
        <v>429</v>
      </c>
      <c r="C238" t="s">
        <v>565</v>
      </c>
      <c r="D238">
        <v>-14.265709525895211</v>
      </c>
      <c r="E238">
        <v>0.95724137297303358</v>
      </c>
      <c r="F238">
        <v>-22.266237249464485</v>
      </c>
      <c r="G238">
        <v>-2.5184184989697025</v>
      </c>
      <c r="H238">
        <v>-1.3309542414828326</v>
      </c>
      <c r="I238">
        <v>1.8024024599133952</v>
      </c>
      <c r="J238">
        <v>9.0902566311353787</v>
      </c>
      <c r="K238" s="209">
        <v>581.25169047619045</v>
      </c>
      <c r="L238">
        <v>0</v>
      </c>
      <c r="M238">
        <v>1</v>
      </c>
      <c r="N238">
        <v>0</v>
      </c>
      <c r="O238">
        <f t="shared" si="3"/>
        <v>1</v>
      </c>
    </row>
    <row r="239" spans="1:15">
      <c r="A239" t="s">
        <v>316</v>
      </c>
      <c r="B239">
        <v>433</v>
      </c>
      <c r="C239" t="s">
        <v>470</v>
      </c>
      <c r="D239">
        <v>39.072654314671226</v>
      </c>
      <c r="E239">
        <v>9.8966644345158805</v>
      </c>
      <c r="F239">
        <v>9.2501681817110235</v>
      </c>
      <c r="G239">
        <v>8.4074007952594751</v>
      </c>
      <c r="H239">
        <v>6.3210974215262432</v>
      </c>
      <c r="I239">
        <v>7.1578806497836531</v>
      </c>
      <c r="J239">
        <v>-1.9605571681250495</v>
      </c>
      <c r="K239" s="209">
        <v>222.43413705583757</v>
      </c>
      <c r="L239">
        <v>0</v>
      </c>
      <c r="M239">
        <v>1</v>
      </c>
      <c r="N239">
        <v>0</v>
      </c>
      <c r="O239">
        <f t="shared" si="3"/>
        <v>1</v>
      </c>
    </row>
    <row r="240" spans="1:15">
      <c r="A240" t="s">
        <v>316</v>
      </c>
      <c r="B240">
        <v>433</v>
      </c>
      <c r="C240" t="s">
        <v>472</v>
      </c>
      <c r="D240">
        <v>-24.805334824877846</v>
      </c>
      <c r="E240">
        <v>-0.2958715583503384</v>
      </c>
      <c r="F240">
        <v>-21.992514416573226</v>
      </c>
      <c r="G240">
        <v>-2.9633327091305151</v>
      </c>
      <c r="H240">
        <v>4.9044339760143867</v>
      </c>
      <c r="I240">
        <v>-2.4974929487131021</v>
      </c>
      <c r="J240">
        <v>-1.9605571681250495</v>
      </c>
      <c r="K240" s="209">
        <v>222.43413705583757</v>
      </c>
      <c r="L240">
        <v>0</v>
      </c>
      <c r="M240">
        <v>1</v>
      </c>
      <c r="N240">
        <v>0</v>
      </c>
      <c r="O240">
        <f t="shared" si="3"/>
        <v>1</v>
      </c>
    </row>
    <row r="241" spans="1:15">
      <c r="A241" t="s">
        <v>316</v>
      </c>
      <c r="B241">
        <v>433</v>
      </c>
      <c r="C241" t="s">
        <v>565</v>
      </c>
      <c r="D241">
        <v>14.26731948979338</v>
      </c>
      <c r="E241">
        <v>9.6007928761655421</v>
      </c>
      <c r="F241">
        <v>-12.742346234862202</v>
      </c>
      <c r="G241">
        <v>5.4440680861289596</v>
      </c>
      <c r="H241">
        <v>11.22553139754063</v>
      </c>
      <c r="I241">
        <v>4.6603877010705492</v>
      </c>
      <c r="J241">
        <v>-3.9211143362500991</v>
      </c>
      <c r="K241" s="209">
        <v>222.43413705583757</v>
      </c>
      <c r="L241">
        <v>0</v>
      </c>
      <c r="M241">
        <v>1</v>
      </c>
      <c r="N241">
        <v>0</v>
      </c>
      <c r="O241">
        <f t="shared" si="3"/>
        <v>1</v>
      </c>
    </row>
    <row r="242" spans="1:15">
      <c r="A242" t="s">
        <v>12</v>
      </c>
      <c r="B242">
        <v>178</v>
      </c>
      <c r="C242" t="s">
        <v>470</v>
      </c>
      <c r="D242">
        <v>1.2375906364719071</v>
      </c>
      <c r="E242">
        <v>-1.2168819117780947</v>
      </c>
      <c r="F242">
        <v>1.6272833030159355</v>
      </c>
      <c r="G242">
        <v>-3.1744038075539085</v>
      </c>
      <c r="H242">
        <v>-1.2812465175609997</v>
      </c>
      <c r="I242">
        <v>6.882587133633459</v>
      </c>
      <c r="J242">
        <v>-1.5997475632844846</v>
      </c>
      <c r="K242" s="209">
        <v>398.63400864683518</v>
      </c>
      <c r="L242">
        <v>1</v>
      </c>
      <c r="M242">
        <v>0</v>
      </c>
      <c r="N242">
        <v>0</v>
      </c>
      <c r="O242">
        <f t="shared" si="3"/>
        <v>1</v>
      </c>
    </row>
    <row r="243" spans="1:15">
      <c r="A243" t="s">
        <v>12</v>
      </c>
      <c r="B243">
        <v>178</v>
      </c>
      <c r="C243" t="s">
        <v>472</v>
      </c>
      <c r="D243">
        <v>1.1548968670057675</v>
      </c>
      <c r="E243">
        <v>1.6925225715886043</v>
      </c>
      <c r="F243">
        <v>-0.70404460356239218</v>
      </c>
      <c r="G243">
        <v>-4.4327369871405784</v>
      </c>
      <c r="H243">
        <v>-2.9354891980134723</v>
      </c>
      <c r="I243">
        <v>9.1343926474180908</v>
      </c>
      <c r="J243">
        <v>-1.5997475632844846</v>
      </c>
      <c r="K243" s="209">
        <v>398.63400864683518</v>
      </c>
      <c r="L243">
        <v>1</v>
      </c>
      <c r="M243">
        <v>0</v>
      </c>
      <c r="N243">
        <v>0</v>
      </c>
      <c r="O243">
        <f t="shared" si="3"/>
        <v>1</v>
      </c>
    </row>
    <row r="244" spans="1:15">
      <c r="A244" t="s">
        <v>12</v>
      </c>
      <c r="B244">
        <v>178</v>
      </c>
      <c r="C244" t="s">
        <v>565</v>
      </c>
      <c r="D244">
        <v>2.3924875034776747</v>
      </c>
      <c r="E244">
        <v>0.47564065981050963</v>
      </c>
      <c r="F244">
        <v>0.92323869945354331</v>
      </c>
      <c r="G244">
        <v>-7.6071407946944873</v>
      </c>
      <c r="H244">
        <v>-4.2167357155744725</v>
      </c>
      <c r="I244">
        <v>16.01697978105155</v>
      </c>
      <c r="J244">
        <v>-3.1994951265689693</v>
      </c>
      <c r="K244" s="209">
        <v>398.63400864683518</v>
      </c>
      <c r="L244">
        <v>1</v>
      </c>
      <c r="M244">
        <v>0</v>
      </c>
      <c r="N244">
        <v>0</v>
      </c>
      <c r="O244">
        <f t="shared" si="3"/>
        <v>1</v>
      </c>
    </row>
    <row r="245" spans="1:15">
      <c r="A245" t="s">
        <v>13</v>
      </c>
      <c r="B245">
        <v>436</v>
      </c>
      <c r="C245" t="s">
        <v>470</v>
      </c>
      <c r="D245">
        <v>12.518811165327264</v>
      </c>
      <c r="E245">
        <v>0.71896552238824007</v>
      </c>
      <c r="F245">
        <v>1.1312586218099014</v>
      </c>
      <c r="G245">
        <v>1.6034475409298237</v>
      </c>
      <c r="H245">
        <v>0.98994935256929006</v>
      </c>
      <c r="I245">
        <v>6.347984043595865</v>
      </c>
      <c r="J245">
        <v>1.7272060840341439</v>
      </c>
      <c r="K245" s="209">
        <v>394.65232363485842</v>
      </c>
      <c r="L245">
        <v>1</v>
      </c>
      <c r="M245">
        <v>0</v>
      </c>
      <c r="N245">
        <v>0</v>
      </c>
      <c r="O245">
        <f t="shared" si="3"/>
        <v>1</v>
      </c>
    </row>
    <row r="246" spans="1:15">
      <c r="A246" t="s">
        <v>13</v>
      </c>
      <c r="B246">
        <v>436</v>
      </c>
      <c r="C246" t="s">
        <v>472</v>
      </c>
      <c r="D246">
        <v>3.5253491241612096</v>
      </c>
      <c r="E246">
        <v>0.25342703669938338</v>
      </c>
      <c r="F246">
        <v>1.4837482265036765</v>
      </c>
      <c r="G246">
        <v>-3.585759821431584</v>
      </c>
      <c r="H246">
        <v>-0.89063599991403963</v>
      </c>
      <c r="I246">
        <v>4.5373635982696294</v>
      </c>
      <c r="J246">
        <v>1.7272060840341439</v>
      </c>
      <c r="K246" s="209">
        <v>394.65232363485842</v>
      </c>
      <c r="L246">
        <v>1</v>
      </c>
      <c r="M246">
        <v>0</v>
      </c>
      <c r="N246">
        <v>0</v>
      </c>
      <c r="O246">
        <f t="shared" si="3"/>
        <v>1</v>
      </c>
    </row>
    <row r="247" spans="1:15">
      <c r="A247" t="s">
        <v>13</v>
      </c>
      <c r="B247">
        <v>436</v>
      </c>
      <c r="C247" t="s">
        <v>565</v>
      </c>
      <c r="D247">
        <v>16.044160289488474</v>
      </c>
      <c r="E247">
        <v>0.97239255908762345</v>
      </c>
      <c r="F247">
        <v>2.6150068483135778</v>
      </c>
      <c r="G247">
        <v>-1.9823122805017603</v>
      </c>
      <c r="H247">
        <v>9.9313352655250431E-2</v>
      </c>
      <c r="I247">
        <v>10.885347641865494</v>
      </c>
      <c r="J247">
        <v>3.4544121680682878</v>
      </c>
      <c r="K247" s="209">
        <v>394.65232363485842</v>
      </c>
      <c r="L247">
        <v>1</v>
      </c>
      <c r="M247">
        <v>0</v>
      </c>
      <c r="N247">
        <v>0</v>
      </c>
      <c r="O247">
        <f t="shared" si="3"/>
        <v>1</v>
      </c>
    </row>
    <row r="248" spans="1:15">
      <c r="A248" t="s">
        <v>14</v>
      </c>
      <c r="B248">
        <v>136</v>
      </c>
      <c r="C248" t="s">
        <v>470</v>
      </c>
      <c r="D248">
        <v>21.24927765009889</v>
      </c>
      <c r="E248">
        <v>0.61903059957103856</v>
      </c>
      <c r="F248">
        <v>1.5033759570749679</v>
      </c>
      <c r="G248">
        <v>13.099303802440254</v>
      </c>
      <c r="H248">
        <v>4.406320494873234</v>
      </c>
      <c r="I248">
        <v>3.4331434471178355</v>
      </c>
      <c r="J248">
        <v>-1.81189665097844</v>
      </c>
      <c r="K248" s="209">
        <v>2005.1340680969065</v>
      </c>
      <c r="L248">
        <v>1</v>
      </c>
      <c r="M248">
        <v>0</v>
      </c>
      <c r="N248">
        <v>0</v>
      </c>
      <c r="O248">
        <f t="shared" si="3"/>
        <v>1</v>
      </c>
    </row>
    <row r="249" spans="1:15">
      <c r="A249" t="s">
        <v>14</v>
      </c>
      <c r="B249">
        <v>136</v>
      </c>
      <c r="C249" t="s">
        <v>472</v>
      </c>
      <c r="D249">
        <v>-0.90830768335399625</v>
      </c>
      <c r="E249">
        <v>-0.24191297569309178</v>
      </c>
      <c r="F249">
        <v>0.84240198590404436</v>
      </c>
      <c r="G249">
        <v>-8.5005695480483645</v>
      </c>
      <c r="H249">
        <v>1.6964793033601659</v>
      </c>
      <c r="I249">
        <v>7.1071902021016893</v>
      </c>
      <c r="J249">
        <v>-1.81189665097844</v>
      </c>
      <c r="K249" s="209">
        <v>2005.1340680969065</v>
      </c>
      <c r="L249">
        <v>1</v>
      </c>
      <c r="M249">
        <v>0</v>
      </c>
      <c r="N249">
        <v>0</v>
      </c>
      <c r="O249">
        <f t="shared" si="3"/>
        <v>1</v>
      </c>
    </row>
    <row r="250" spans="1:15">
      <c r="A250" t="s">
        <v>14</v>
      </c>
      <c r="B250">
        <v>136</v>
      </c>
      <c r="C250" t="s">
        <v>565</v>
      </c>
      <c r="D250">
        <v>20.340969966744893</v>
      </c>
      <c r="E250">
        <v>0.37711762387794678</v>
      </c>
      <c r="F250">
        <v>2.3457779429790122</v>
      </c>
      <c r="G250">
        <v>4.5987342543918892</v>
      </c>
      <c r="H250">
        <v>6.1027997982334004</v>
      </c>
      <c r="I250">
        <v>10.540333649219525</v>
      </c>
      <c r="J250">
        <v>-3.62379330195688</v>
      </c>
      <c r="K250" s="209">
        <v>2005.1340680969065</v>
      </c>
      <c r="L250">
        <v>1</v>
      </c>
      <c r="M250">
        <v>0</v>
      </c>
      <c r="N250">
        <v>0</v>
      </c>
      <c r="O250">
        <f t="shared" si="3"/>
        <v>1</v>
      </c>
    </row>
    <row r="251" spans="1:15">
      <c r="A251" t="s">
        <v>317</v>
      </c>
      <c r="B251">
        <v>343</v>
      </c>
      <c r="C251" t="s">
        <v>470</v>
      </c>
      <c r="D251">
        <v>11.903765051696197</v>
      </c>
      <c r="E251">
        <v>3.0372145166778814</v>
      </c>
      <c r="F251">
        <v>1.8890414611461168</v>
      </c>
      <c r="G251">
        <v>10.433508540675327</v>
      </c>
      <c r="H251">
        <v>2.6033401420574687</v>
      </c>
      <c r="I251">
        <v>1.0904774824919841</v>
      </c>
      <c r="J251">
        <v>-7.1498170913525811</v>
      </c>
      <c r="K251" s="209">
        <v>15.807932888968995</v>
      </c>
      <c r="L251">
        <v>0</v>
      </c>
      <c r="M251">
        <v>1</v>
      </c>
      <c r="N251">
        <v>0</v>
      </c>
      <c r="O251">
        <f t="shared" si="3"/>
        <v>1</v>
      </c>
    </row>
    <row r="252" spans="1:15">
      <c r="A252" t="s">
        <v>317</v>
      </c>
      <c r="B252">
        <v>343</v>
      </c>
      <c r="C252" t="s">
        <v>472</v>
      </c>
      <c r="D252">
        <v>-6.5751803876410122</v>
      </c>
      <c r="E252">
        <v>1.7028004202829905E-2</v>
      </c>
      <c r="F252">
        <v>2.122876742609848</v>
      </c>
      <c r="G252">
        <v>-2.6838497657971336</v>
      </c>
      <c r="H252">
        <v>1.9429062122606109</v>
      </c>
      <c r="I252">
        <v>-0.82432448956458604</v>
      </c>
      <c r="J252">
        <v>-7.1498170913525811</v>
      </c>
      <c r="K252" s="209">
        <v>15.807932888968995</v>
      </c>
      <c r="L252">
        <v>0</v>
      </c>
      <c r="M252">
        <v>1</v>
      </c>
      <c r="N252">
        <v>0</v>
      </c>
      <c r="O252">
        <f t="shared" si="3"/>
        <v>1</v>
      </c>
    </row>
    <row r="253" spans="1:15">
      <c r="A253" t="s">
        <v>317</v>
      </c>
      <c r="B253">
        <v>343</v>
      </c>
      <c r="C253" t="s">
        <v>565</v>
      </c>
      <c r="D253">
        <v>5.3285846640551853</v>
      </c>
      <c r="E253">
        <v>3.0542425208807114</v>
      </c>
      <c r="F253">
        <v>4.0119182037559646</v>
      </c>
      <c r="G253">
        <v>7.7496587748781929</v>
      </c>
      <c r="H253">
        <v>4.5462463543180798</v>
      </c>
      <c r="I253">
        <v>0.26615299292739802</v>
      </c>
      <c r="J253">
        <v>-14.299634182705162</v>
      </c>
      <c r="K253" s="209">
        <v>15.807932888968995</v>
      </c>
      <c r="L253">
        <v>0</v>
      </c>
      <c r="M253">
        <v>1</v>
      </c>
      <c r="N253">
        <v>0</v>
      </c>
      <c r="O253">
        <f t="shared" si="3"/>
        <v>1</v>
      </c>
    </row>
    <row r="254" spans="1:15">
      <c r="A254" t="s">
        <v>15</v>
      </c>
      <c r="B254">
        <v>158</v>
      </c>
      <c r="C254" t="s">
        <v>470</v>
      </c>
      <c r="D254">
        <v>18.678825795333239</v>
      </c>
      <c r="E254">
        <v>-0.79358349915578685</v>
      </c>
      <c r="F254">
        <v>-0.65050714685714273</v>
      </c>
      <c r="G254">
        <v>11.450539720539323</v>
      </c>
      <c r="H254">
        <v>1.733473020385901</v>
      </c>
      <c r="I254">
        <v>5.4918335905028428</v>
      </c>
      <c r="J254">
        <v>1.4470701099181014</v>
      </c>
      <c r="K254" s="209">
        <v>5135.5693586761836</v>
      </c>
      <c r="L254">
        <v>1</v>
      </c>
      <c r="M254">
        <v>0</v>
      </c>
      <c r="N254">
        <v>0</v>
      </c>
      <c r="O254">
        <f t="shared" si="3"/>
        <v>1</v>
      </c>
    </row>
    <row r="255" spans="1:15">
      <c r="A255" t="s">
        <v>15</v>
      </c>
      <c r="B255">
        <v>158</v>
      </c>
      <c r="C255" t="s">
        <v>472</v>
      </c>
      <c r="D255">
        <v>2.8001278332109223</v>
      </c>
      <c r="E255">
        <v>0.58020061819805946</v>
      </c>
      <c r="F255">
        <v>0.60251801942860927</v>
      </c>
      <c r="G255">
        <v>-5.850662903257521</v>
      </c>
      <c r="H255">
        <v>0.87294655097444351</v>
      </c>
      <c r="I255">
        <v>5.14805543794923</v>
      </c>
      <c r="J255">
        <v>1.4470701099181014</v>
      </c>
      <c r="K255" s="209">
        <v>5135.5693586761836</v>
      </c>
      <c r="L255">
        <v>1</v>
      </c>
      <c r="M255">
        <v>0</v>
      </c>
      <c r="N255">
        <v>0</v>
      </c>
      <c r="O255">
        <f t="shared" si="3"/>
        <v>1</v>
      </c>
    </row>
    <row r="256" spans="1:15">
      <c r="A256" t="s">
        <v>15</v>
      </c>
      <c r="B256">
        <v>158</v>
      </c>
      <c r="C256" t="s">
        <v>565</v>
      </c>
      <c r="D256">
        <v>21.478953628544161</v>
      </c>
      <c r="E256">
        <v>-0.21338288095772739</v>
      </c>
      <c r="F256">
        <v>-4.7989127428533451E-2</v>
      </c>
      <c r="G256">
        <v>5.5998768172818023</v>
      </c>
      <c r="H256">
        <v>2.6064195713603446</v>
      </c>
      <c r="I256">
        <v>10.639889028452073</v>
      </c>
      <c r="J256">
        <v>2.8941402198362027</v>
      </c>
      <c r="K256" s="209">
        <v>5135.5693586761836</v>
      </c>
      <c r="L256">
        <v>1</v>
      </c>
      <c r="M256">
        <v>0</v>
      </c>
      <c r="N256">
        <v>0</v>
      </c>
      <c r="O256">
        <f t="shared" si="3"/>
        <v>1</v>
      </c>
    </row>
    <row r="257" spans="1:15">
      <c r="A257" t="s">
        <v>347</v>
      </c>
      <c r="B257">
        <v>439</v>
      </c>
      <c r="C257" t="s">
        <v>470</v>
      </c>
      <c r="D257">
        <v>9.9627317115296989</v>
      </c>
      <c r="E257">
        <v>1.2151062138327617E-2</v>
      </c>
      <c r="F257">
        <v>3.9617048311324705</v>
      </c>
      <c r="G257">
        <v>1.2293487960593019</v>
      </c>
      <c r="H257">
        <v>0.42043408741171384</v>
      </c>
      <c r="I257">
        <v>1.9553763484121767</v>
      </c>
      <c r="J257">
        <v>2.3837165863757086</v>
      </c>
      <c r="K257" s="209">
        <v>44.565751751798686</v>
      </c>
      <c r="L257">
        <v>0</v>
      </c>
      <c r="M257">
        <v>1</v>
      </c>
      <c r="N257">
        <v>0</v>
      </c>
      <c r="O257">
        <f t="shared" si="3"/>
        <v>1</v>
      </c>
    </row>
    <row r="258" spans="1:15">
      <c r="A258" t="s">
        <v>347</v>
      </c>
      <c r="B258">
        <v>439</v>
      </c>
      <c r="C258" t="s">
        <v>472</v>
      </c>
      <c r="D258">
        <v>2.910462956550333</v>
      </c>
      <c r="E258">
        <v>-1.4377620187433759</v>
      </c>
      <c r="F258">
        <v>2.5290547585217387</v>
      </c>
      <c r="G258">
        <v>-1.7576861582631254</v>
      </c>
      <c r="H258">
        <v>-0.12101769497426501</v>
      </c>
      <c r="I258">
        <v>1.314157483633652</v>
      </c>
      <c r="J258">
        <v>2.3837165863757086</v>
      </c>
      <c r="K258" s="209">
        <v>44.565751751798686</v>
      </c>
      <c r="L258">
        <v>0</v>
      </c>
      <c r="M258">
        <v>1</v>
      </c>
      <c r="N258">
        <v>0</v>
      </c>
      <c r="O258">
        <f t="shared" si="3"/>
        <v>1</v>
      </c>
    </row>
    <row r="259" spans="1:15">
      <c r="A259" t="s">
        <v>347</v>
      </c>
      <c r="B259">
        <v>439</v>
      </c>
      <c r="C259" t="s">
        <v>565</v>
      </c>
      <c r="D259">
        <v>12.873194668080032</v>
      </c>
      <c r="E259">
        <v>-1.4256109566050483</v>
      </c>
      <c r="F259">
        <v>6.4907595896542087</v>
      </c>
      <c r="G259">
        <v>-0.52833736220382344</v>
      </c>
      <c r="H259">
        <v>0.29941639243744883</v>
      </c>
      <c r="I259">
        <v>3.2695338320458287</v>
      </c>
      <c r="J259">
        <v>4.7674331727514172</v>
      </c>
      <c r="K259" s="209">
        <v>44.565751751798686</v>
      </c>
      <c r="L259">
        <v>0</v>
      </c>
      <c r="M259">
        <v>1</v>
      </c>
      <c r="N259">
        <v>0</v>
      </c>
      <c r="O259">
        <f t="shared" ref="O259:O322" si="4">IF(D259="",0,1)</f>
        <v>1</v>
      </c>
    </row>
    <row r="260" spans="1:15">
      <c r="A260" t="s">
        <v>36</v>
      </c>
      <c r="B260">
        <v>916</v>
      </c>
      <c r="C260" t="s">
        <v>470</v>
      </c>
      <c r="D260">
        <v>6.3891613150286126</v>
      </c>
      <c r="E260">
        <v>-3.1014306916816281E-2</v>
      </c>
      <c r="F260">
        <v>-5.7349311987626564E-2</v>
      </c>
      <c r="G260">
        <v>0.53237875780577082</v>
      </c>
      <c r="H260">
        <v>0.51444374985308006</v>
      </c>
      <c r="I260">
        <v>5.8377899843756778</v>
      </c>
      <c r="J260">
        <v>-0.40708755810147323</v>
      </c>
      <c r="K260" s="209">
        <v>181.66710429199409</v>
      </c>
      <c r="L260">
        <v>0</v>
      </c>
      <c r="M260">
        <v>1</v>
      </c>
      <c r="N260">
        <v>0</v>
      </c>
      <c r="O260">
        <f t="shared" si="4"/>
        <v>1</v>
      </c>
    </row>
    <row r="261" spans="1:15">
      <c r="A261" t="s">
        <v>36</v>
      </c>
      <c r="B261">
        <v>916</v>
      </c>
      <c r="C261" t="s">
        <v>472</v>
      </c>
      <c r="D261">
        <v>-2.0039125001934046</v>
      </c>
      <c r="E261">
        <v>-4.2292374858092785E-2</v>
      </c>
      <c r="F261">
        <v>-2.3908367833361934</v>
      </c>
      <c r="G261">
        <v>-0.83796913665378725</v>
      </c>
      <c r="H261">
        <v>-0.11519879895419113</v>
      </c>
      <c r="I261">
        <v>1.7894721517103331</v>
      </c>
      <c r="J261">
        <v>-0.40708755810147323</v>
      </c>
      <c r="K261" s="209">
        <v>181.66710429199409</v>
      </c>
      <c r="L261">
        <v>0</v>
      </c>
      <c r="M261">
        <v>1</v>
      </c>
      <c r="N261">
        <v>0</v>
      </c>
      <c r="O261">
        <f t="shared" si="4"/>
        <v>1</v>
      </c>
    </row>
    <row r="262" spans="1:15">
      <c r="A262" t="s">
        <v>36</v>
      </c>
      <c r="B262">
        <v>916</v>
      </c>
      <c r="C262" t="s">
        <v>565</v>
      </c>
      <c r="D262">
        <v>4.385248814835208</v>
      </c>
      <c r="E262">
        <v>-7.3306681774909066E-2</v>
      </c>
      <c r="F262">
        <v>-2.4481860953238201</v>
      </c>
      <c r="G262">
        <v>-0.30559037884801643</v>
      </c>
      <c r="H262">
        <v>0.3992449508988889</v>
      </c>
      <c r="I262">
        <v>7.6272621360860118</v>
      </c>
      <c r="J262">
        <v>-0.81417511620294647</v>
      </c>
      <c r="K262" s="209">
        <v>181.66710429199409</v>
      </c>
      <c r="L262">
        <v>0</v>
      </c>
      <c r="M262">
        <v>1</v>
      </c>
      <c r="N262">
        <v>0</v>
      </c>
      <c r="O262">
        <f t="shared" si="4"/>
        <v>1</v>
      </c>
    </row>
    <row r="263" spans="1:15">
      <c r="A263" t="s">
        <v>98</v>
      </c>
      <c r="B263">
        <v>664</v>
      </c>
      <c r="C263" t="s">
        <v>470</v>
      </c>
      <c r="D263">
        <v>6.1203654798864804</v>
      </c>
      <c r="E263">
        <v>3.1236439962860514</v>
      </c>
      <c r="F263">
        <v>-1.1645558576163006</v>
      </c>
      <c r="G263">
        <v>7.9040280257084164E-2</v>
      </c>
      <c r="H263">
        <v>2.7036338953853867E-2</v>
      </c>
      <c r="I263">
        <v>0.4939539423696484</v>
      </c>
      <c r="J263">
        <v>3.5612467796361429</v>
      </c>
      <c r="K263" s="209">
        <v>95.410400308456218</v>
      </c>
      <c r="L263">
        <v>0</v>
      </c>
      <c r="M263">
        <v>0</v>
      </c>
      <c r="N263">
        <v>1</v>
      </c>
      <c r="O263">
        <f t="shared" si="4"/>
        <v>1</v>
      </c>
    </row>
    <row r="264" spans="1:15">
      <c r="A264" t="s">
        <v>98</v>
      </c>
      <c r="B264">
        <v>664</v>
      </c>
      <c r="C264" t="s">
        <v>472</v>
      </c>
      <c r="D264">
        <v>4.6001783991942347</v>
      </c>
      <c r="E264">
        <v>4.080260683184525</v>
      </c>
      <c r="F264">
        <v>0.82493844186616194</v>
      </c>
      <c r="G264">
        <v>-4.0137860348580263</v>
      </c>
      <c r="H264">
        <v>-1.224325215346393</v>
      </c>
      <c r="I264">
        <v>1.3718437447118244</v>
      </c>
      <c r="J264">
        <v>3.5612467796361429</v>
      </c>
      <c r="K264" s="209">
        <v>95.410400308456218</v>
      </c>
      <c r="L264">
        <v>0</v>
      </c>
      <c r="M264">
        <v>0</v>
      </c>
      <c r="N264">
        <v>1</v>
      </c>
      <c r="O264">
        <f t="shared" si="4"/>
        <v>1</v>
      </c>
    </row>
    <row r="265" spans="1:15">
      <c r="A265" t="s">
        <v>98</v>
      </c>
      <c r="B265">
        <v>664</v>
      </c>
      <c r="C265" t="s">
        <v>565</v>
      </c>
      <c r="D265">
        <v>10.720543879080715</v>
      </c>
      <c r="E265">
        <v>7.2039046794705763</v>
      </c>
      <c r="F265">
        <v>-0.33961741575013871</v>
      </c>
      <c r="G265">
        <v>-3.9347457546009421</v>
      </c>
      <c r="H265">
        <v>-1.1972888763925391</v>
      </c>
      <c r="I265">
        <v>1.8657976870814732</v>
      </c>
      <c r="J265">
        <v>7.1224935592722858</v>
      </c>
      <c r="K265" s="209">
        <v>95.410400308456218</v>
      </c>
      <c r="L265">
        <v>0</v>
      </c>
      <c r="M265">
        <v>0</v>
      </c>
      <c r="N265">
        <v>1</v>
      </c>
      <c r="O265">
        <f t="shared" si="4"/>
        <v>1</v>
      </c>
    </row>
    <row r="266" spans="1:15">
      <c r="A266" t="s">
        <v>369</v>
      </c>
      <c r="B266">
        <v>826</v>
      </c>
      <c r="C266" t="s">
        <v>470</v>
      </c>
      <c r="D266">
        <v>-0.69290384791164783</v>
      </c>
      <c r="E266">
        <v>-3.6448238120199461</v>
      </c>
      <c r="F266">
        <v>-3.5244430855484017E-2</v>
      </c>
      <c r="G266">
        <v>8.6595991279947923E-2</v>
      </c>
      <c r="H266">
        <v>0.54334508145009075</v>
      </c>
      <c r="I266">
        <v>11.013884220209654</v>
      </c>
      <c r="J266">
        <v>-8.656660897975911</v>
      </c>
      <c r="K266" s="209">
        <v>0.19761102715510226</v>
      </c>
      <c r="L266">
        <v>0</v>
      </c>
      <c r="M266">
        <v>0</v>
      </c>
      <c r="N266">
        <v>1</v>
      </c>
      <c r="O266">
        <f t="shared" si="4"/>
        <v>1</v>
      </c>
    </row>
    <row r="267" spans="1:15">
      <c r="A267" t="s">
        <v>369</v>
      </c>
      <c r="B267">
        <v>826</v>
      </c>
      <c r="C267" t="s">
        <v>472</v>
      </c>
      <c r="D267">
        <v>3.5362545597897643</v>
      </c>
      <c r="E267">
        <v>-6.7113513058346168</v>
      </c>
      <c r="F267">
        <v>-0.48694325431305724</v>
      </c>
      <c r="G267">
        <v>-0.30602156680906734</v>
      </c>
      <c r="H267">
        <v>-1.4627841895337637</v>
      </c>
      <c r="I267">
        <v>21.160015774256181</v>
      </c>
      <c r="J267">
        <v>-8.656660897975911</v>
      </c>
      <c r="K267" s="209">
        <v>0.19761102715510226</v>
      </c>
      <c r="L267">
        <v>0</v>
      </c>
      <c r="M267">
        <v>0</v>
      </c>
      <c r="N267">
        <v>1</v>
      </c>
      <c r="O267">
        <f t="shared" si="4"/>
        <v>1</v>
      </c>
    </row>
    <row r="268" spans="1:15">
      <c r="A268" t="s">
        <v>369</v>
      </c>
      <c r="B268">
        <v>826</v>
      </c>
      <c r="C268" t="s">
        <v>565</v>
      </c>
      <c r="D268">
        <v>2.8433507118781165</v>
      </c>
      <c r="E268">
        <v>-10.356175117854562</v>
      </c>
      <c r="F268">
        <v>-0.5221876851685413</v>
      </c>
      <c r="G268">
        <v>-0.2194255755291194</v>
      </c>
      <c r="H268">
        <v>-0.91943910808367291</v>
      </c>
      <c r="I268">
        <v>32.173899994465835</v>
      </c>
      <c r="J268">
        <v>-17.313321795951822</v>
      </c>
      <c r="K268" s="209">
        <v>0.19761102715510226</v>
      </c>
      <c r="L268">
        <v>0</v>
      </c>
      <c r="M268">
        <v>0</v>
      </c>
      <c r="N268">
        <v>1</v>
      </c>
      <c r="O268">
        <f t="shared" si="4"/>
        <v>1</v>
      </c>
    </row>
    <row r="269" spans="1:15">
      <c r="A269" t="s">
        <v>16</v>
      </c>
      <c r="B269">
        <v>542</v>
      </c>
      <c r="C269" t="s">
        <v>470</v>
      </c>
      <c r="D269">
        <v>5.7511085280749512</v>
      </c>
      <c r="E269">
        <v>3.767940280216127</v>
      </c>
      <c r="F269">
        <v>-5.5838469218195158E-2</v>
      </c>
      <c r="G269">
        <v>0.36200494525602595</v>
      </c>
      <c r="H269">
        <v>0.18761385195385591</v>
      </c>
      <c r="I269">
        <v>2.5801658785867652</v>
      </c>
      <c r="J269">
        <v>-1.0907779587196273</v>
      </c>
      <c r="K269" s="209">
        <v>1651.4228466371908</v>
      </c>
      <c r="L269">
        <v>1</v>
      </c>
      <c r="M269">
        <v>0</v>
      </c>
      <c r="N269">
        <v>0</v>
      </c>
      <c r="O269">
        <f t="shared" si="4"/>
        <v>1</v>
      </c>
    </row>
    <row r="270" spans="1:15">
      <c r="A270" t="s">
        <v>16</v>
      </c>
      <c r="B270">
        <v>542</v>
      </c>
      <c r="C270" t="s">
        <v>472</v>
      </c>
      <c r="D270">
        <v>3.4208027484165768</v>
      </c>
      <c r="E270">
        <v>3.7344017813887849</v>
      </c>
      <c r="F270">
        <v>-0.48416236659190975</v>
      </c>
      <c r="G270">
        <v>-1.9643242510383574</v>
      </c>
      <c r="H270">
        <v>-0.71582998913126306</v>
      </c>
      <c r="I270">
        <v>3.9414955325089496</v>
      </c>
      <c r="J270">
        <v>-1.0907779587196273</v>
      </c>
      <c r="K270" s="209">
        <v>1651.4228466371908</v>
      </c>
      <c r="L270">
        <v>1</v>
      </c>
      <c r="M270">
        <v>0</v>
      </c>
      <c r="N270">
        <v>0</v>
      </c>
      <c r="O270">
        <f t="shared" si="4"/>
        <v>1</v>
      </c>
    </row>
    <row r="271" spans="1:15">
      <c r="A271" t="s">
        <v>16</v>
      </c>
      <c r="B271">
        <v>542</v>
      </c>
      <c r="C271" t="s">
        <v>565</v>
      </c>
      <c r="D271">
        <v>9.171911276491528</v>
      </c>
      <c r="E271">
        <v>7.5023420616049119</v>
      </c>
      <c r="F271">
        <v>-0.54000083581010494</v>
      </c>
      <c r="G271">
        <v>-1.6023193057823315</v>
      </c>
      <c r="H271">
        <v>-0.52821613717740712</v>
      </c>
      <c r="I271">
        <v>6.5216614110957138</v>
      </c>
      <c r="J271">
        <v>-2.1815559174392547</v>
      </c>
      <c r="K271" s="209">
        <v>1651.4228466371908</v>
      </c>
      <c r="L271">
        <v>1</v>
      </c>
      <c r="M271">
        <v>0</v>
      </c>
      <c r="N271">
        <v>0</v>
      </c>
      <c r="O271">
        <f t="shared" si="4"/>
        <v>1</v>
      </c>
    </row>
    <row r="272" spans="1:15">
      <c r="A272" t="s">
        <v>318</v>
      </c>
      <c r="B272">
        <v>967</v>
      </c>
      <c r="C272" t="s">
        <v>470</v>
      </c>
      <c r="D272">
        <v>6.0260433217016356</v>
      </c>
      <c r="E272">
        <v>-1.8860581304349919</v>
      </c>
      <c r="F272">
        <v>-6.1026361793297811E-2</v>
      </c>
      <c r="G272">
        <v>0.69327833031767205</v>
      </c>
      <c r="H272">
        <v>1.1609004655293194</v>
      </c>
      <c r="I272">
        <v>3.5437114973193973</v>
      </c>
      <c r="J272">
        <v>2.5752375207635367</v>
      </c>
      <c r="K272" s="209">
        <v>7.9533552117448307</v>
      </c>
      <c r="L272">
        <v>0</v>
      </c>
      <c r="M272">
        <v>1</v>
      </c>
      <c r="N272">
        <v>0</v>
      </c>
      <c r="O272">
        <f t="shared" si="4"/>
        <v>1</v>
      </c>
    </row>
    <row r="273" spans="1:15">
      <c r="A273" t="s">
        <v>318</v>
      </c>
      <c r="B273">
        <v>967</v>
      </c>
      <c r="C273" t="s">
        <v>472</v>
      </c>
      <c r="D273">
        <v>2.8973124549075422</v>
      </c>
      <c r="E273">
        <v>9.1843052719320362E-2</v>
      </c>
      <c r="F273">
        <v>-0.47919250856137896</v>
      </c>
      <c r="G273">
        <v>-1.1866831658790324</v>
      </c>
      <c r="H273">
        <v>-0.37675447206884799</v>
      </c>
      <c r="I273">
        <v>2.2728620279339444</v>
      </c>
      <c r="J273">
        <v>2.5752375207635367</v>
      </c>
      <c r="K273" s="209">
        <v>7.9533552117448307</v>
      </c>
      <c r="L273">
        <v>0</v>
      </c>
      <c r="M273">
        <v>1</v>
      </c>
      <c r="N273">
        <v>0</v>
      </c>
      <c r="O273">
        <f t="shared" si="4"/>
        <v>1</v>
      </c>
    </row>
    <row r="274" spans="1:15">
      <c r="A274" t="s">
        <v>318</v>
      </c>
      <c r="B274">
        <v>967</v>
      </c>
      <c r="C274" t="s">
        <v>565</v>
      </c>
      <c r="D274">
        <v>8.9233557766091778</v>
      </c>
      <c r="E274">
        <v>-1.7942150777156716</v>
      </c>
      <c r="F274">
        <v>-0.54021887035467675</v>
      </c>
      <c r="G274">
        <v>-0.49340483556136039</v>
      </c>
      <c r="H274">
        <v>0.78414599346047131</v>
      </c>
      <c r="I274">
        <v>5.8165735252533413</v>
      </c>
      <c r="J274">
        <v>5.1504750415270735</v>
      </c>
      <c r="K274" s="209">
        <v>7.9533552117448307</v>
      </c>
      <c r="L274">
        <v>0</v>
      </c>
      <c r="M274">
        <v>1</v>
      </c>
      <c r="N274">
        <v>0</v>
      </c>
      <c r="O274">
        <f t="shared" si="4"/>
        <v>1</v>
      </c>
    </row>
    <row r="275" spans="1:15">
      <c r="A275" t="s">
        <v>35</v>
      </c>
      <c r="B275">
        <v>443</v>
      </c>
      <c r="C275" t="s">
        <v>470</v>
      </c>
      <c r="D275">
        <v>7.0219410024972007E-2</v>
      </c>
      <c r="E275">
        <v>-11.745247681954176</v>
      </c>
      <c r="F275">
        <v>2.6972203368023648</v>
      </c>
      <c r="G275">
        <v>1.1304931498975179</v>
      </c>
      <c r="H275">
        <v>5.0295990576261635</v>
      </c>
      <c r="I275">
        <v>8.4548657323685177</v>
      </c>
      <c r="J275">
        <v>-5.4967111847154158</v>
      </c>
      <c r="K275" s="209">
        <v>134.62359278656211</v>
      </c>
      <c r="L275">
        <v>0</v>
      </c>
      <c r="M275">
        <v>1</v>
      </c>
      <c r="N275">
        <v>0</v>
      </c>
      <c r="O275">
        <f t="shared" si="4"/>
        <v>1</v>
      </c>
    </row>
    <row r="276" spans="1:15">
      <c r="A276" t="s">
        <v>35</v>
      </c>
      <c r="B276">
        <v>443</v>
      </c>
      <c r="C276" t="s">
        <v>472</v>
      </c>
      <c r="D276">
        <v>-3.7541213250636583</v>
      </c>
      <c r="E276">
        <v>-3.3317645125344253</v>
      </c>
      <c r="F276">
        <v>-1.7206280229202646</v>
      </c>
      <c r="G276">
        <v>-0.10994744075504033</v>
      </c>
      <c r="H276">
        <v>4.4961335764129915</v>
      </c>
      <c r="I276">
        <v>2.4087962594484953</v>
      </c>
      <c r="J276">
        <v>-5.4967111847154158</v>
      </c>
      <c r="K276" s="209">
        <v>134.62359278656211</v>
      </c>
      <c r="L276">
        <v>0</v>
      </c>
      <c r="M276">
        <v>1</v>
      </c>
      <c r="N276">
        <v>0</v>
      </c>
      <c r="O276">
        <f t="shared" si="4"/>
        <v>1</v>
      </c>
    </row>
    <row r="277" spans="1:15">
      <c r="A277" t="s">
        <v>35</v>
      </c>
      <c r="B277">
        <v>443</v>
      </c>
      <c r="C277" t="s">
        <v>565</v>
      </c>
      <c r="D277">
        <v>-3.6839019150386862</v>
      </c>
      <c r="E277">
        <v>-15.077012194488601</v>
      </c>
      <c r="F277">
        <v>0.97659231388210022</v>
      </c>
      <c r="G277">
        <v>1.0205457091424777</v>
      </c>
      <c r="H277">
        <v>9.525732634039155</v>
      </c>
      <c r="I277">
        <v>10.863661991817011</v>
      </c>
      <c r="J277">
        <v>-10.993422369430832</v>
      </c>
      <c r="K277" s="209">
        <v>134.62359278656211</v>
      </c>
      <c r="L277">
        <v>0</v>
      </c>
      <c r="M277">
        <v>1</v>
      </c>
      <c r="N277">
        <v>0</v>
      </c>
      <c r="O277">
        <f t="shared" si="4"/>
        <v>1</v>
      </c>
    </row>
    <row r="278" spans="1:15">
      <c r="A278" t="s">
        <v>122</v>
      </c>
      <c r="B278">
        <v>917</v>
      </c>
      <c r="C278" t="s">
        <v>470</v>
      </c>
      <c r="D278">
        <v>16.437673084767795</v>
      </c>
      <c r="E278">
        <v>11.588908575443535</v>
      </c>
      <c r="F278">
        <v>-2.2908260075551685</v>
      </c>
      <c r="G278">
        <v>4.8656411812035776</v>
      </c>
      <c r="H278">
        <v>2.9887938269662357</v>
      </c>
      <c r="I278">
        <v>3.4257915273666839E-2</v>
      </c>
      <c r="J278">
        <v>-0.74910240656405236</v>
      </c>
      <c r="K278" s="209">
        <v>8.4553280876866026</v>
      </c>
      <c r="L278">
        <v>0</v>
      </c>
      <c r="M278">
        <v>0</v>
      </c>
      <c r="N278">
        <v>1</v>
      </c>
      <c r="O278">
        <f t="shared" si="4"/>
        <v>1</v>
      </c>
    </row>
    <row r="279" spans="1:15">
      <c r="A279" t="s">
        <v>122</v>
      </c>
      <c r="B279">
        <v>917</v>
      </c>
      <c r="C279" t="s">
        <v>472</v>
      </c>
      <c r="D279">
        <v>-0.48566193375508249</v>
      </c>
      <c r="E279">
        <v>5.0267441777261066</v>
      </c>
      <c r="F279">
        <v>-6.8832316534807703</v>
      </c>
      <c r="G279">
        <v>-1.3983446192662095</v>
      </c>
      <c r="H279">
        <v>2.2759265035072911</v>
      </c>
      <c r="I279">
        <v>1.2423460643225521</v>
      </c>
      <c r="J279">
        <v>-0.74910240656405236</v>
      </c>
      <c r="K279" s="209">
        <v>8.4553280876866026</v>
      </c>
      <c r="L279">
        <v>0</v>
      </c>
      <c r="M279">
        <v>0</v>
      </c>
      <c r="N279">
        <v>1</v>
      </c>
      <c r="O279">
        <f t="shared" si="4"/>
        <v>1</v>
      </c>
    </row>
    <row r="280" spans="1:15">
      <c r="A280" t="s">
        <v>122</v>
      </c>
      <c r="B280">
        <v>917</v>
      </c>
      <c r="C280" t="s">
        <v>565</v>
      </c>
      <c r="D280">
        <v>15.952011151012712</v>
      </c>
      <c r="E280">
        <v>16.615652753169641</v>
      </c>
      <c r="F280">
        <v>-9.1740576610359383</v>
      </c>
      <c r="G280">
        <v>3.4672965619373679</v>
      </c>
      <c r="H280">
        <v>5.2647203304735264</v>
      </c>
      <c r="I280">
        <v>1.2766039795962207</v>
      </c>
      <c r="J280">
        <v>-1.4982048131281047</v>
      </c>
      <c r="K280" s="209">
        <v>8.4553280876866026</v>
      </c>
      <c r="L280">
        <v>0</v>
      </c>
      <c r="M280">
        <v>0</v>
      </c>
      <c r="N280">
        <v>1</v>
      </c>
      <c r="O280">
        <f t="shared" si="4"/>
        <v>1</v>
      </c>
    </row>
    <row r="281" spans="1:15">
      <c r="A281" t="s">
        <v>123</v>
      </c>
      <c r="B281">
        <v>544</v>
      </c>
      <c r="C281" t="s">
        <v>470</v>
      </c>
      <c r="D281">
        <v>7.0564980274286384</v>
      </c>
      <c r="E281">
        <v>4.4281665341193932</v>
      </c>
      <c r="F281">
        <v>-1.4400737030632835</v>
      </c>
      <c r="G281">
        <v>0.26701750508120581</v>
      </c>
      <c r="H281">
        <v>7.8839768692491652E-2</v>
      </c>
      <c r="I281">
        <v>1.0930746307832493</v>
      </c>
      <c r="J281">
        <v>2.6294732918155823</v>
      </c>
      <c r="K281" s="209">
        <v>18.80686481154364</v>
      </c>
      <c r="L281">
        <v>0</v>
      </c>
      <c r="M281">
        <v>0</v>
      </c>
      <c r="N281">
        <v>1</v>
      </c>
      <c r="O281">
        <f t="shared" si="4"/>
        <v>1</v>
      </c>
    </row>
    <row r="282" spans="1:15">
      <c r="A282" t="s">
        <v>123</v>
      </c>
      <c r="B282">
        <v>544</v>
      </c>
      <c r="C282" t="s">
        <v>472</v>
      </c>
      <c r="D282">
        <v>2.7433744463184553</v>
      </c>
      <c r="E282">
        <v>1.974569995153848</v>
      </c>
      <c r="F282">
        <v>-1.2110709869674521</v>
      </c>
      <c r="G282">
        <v>-1.3770268115885544</v>
      </c>
      <c r="H282">
        <v>-0.2872528034633331</v>
      </c>
      <c r="I282">
        <v>1.0146817613683645</v>
      </c>
      <c r="J282">
        <v>2.6294732918155823</v>
      </c>
      <c r="K282" s="209">
        <v>18.80686481154364</v>
      </c>
      <c r="L282">
        <v>0</v>
      </c>
      <c r="M282">
        <v>0</v>
      </c>
      <c r="N282">
        <v>1</v>
      </c>
      <c r="O282">
        <f t="shared" si="4"/>
        <v>1</v>
      </c>
    </row>
    <row r="283" spans="1:15">
      <c r="A283" t="s">
        <v>123</v>
      </c>
      <c r="B283">
        <v>544</v>
      </c>
      <c r="C283" t="s">
        <v>565</v>
      </c>
      <c r="D283">
        <v>9.7998724737470937</v>
      </c>
      <c r="E283">
        <v>6.4027365292732412</v>
      </c>
      <c r="F283">
        <v>-2.6511446900307356</v>
      </c>
      <c r="G283">
        <v>-1.1100093065073486</v>
      </c>
      <c r="H283">
        <v>-0.20841303477084144</v>
      </c>
      <c r="I283">
        <v>2.1077563921516136</v>
      </c>
      <c r="J283">
        <v>5.2589465836311646</v>
      </c>
      <c r="K283" s="209">
        <v>18.80686481154364</v>
      </c>
      <c r="L283">
        <v>0</v>
      </c>
      <c r="M283">
        <v>0</v>
      </c>
      <c r="N283">
        <v>1</v>
      </c>
      <c r="O283">
        <f t="shared" si="4"/>
        <v>1</v>
      </c>
    </row>
    <row r="284" spans="1:15">
      <c r="A284" t="s">
        <v>84</v>
      </c>
      <c r="B284">
        <v>941</v>
      </c>
      <c r="C284" t="s">
        <v>470</v>
      </c>
      <c r="D284">
        <v>6.4946427272076335</v>
      </c>
      <c r="E284">
        <v>1.3140594420906817</v>
      </c>
      <c r="F284">
        <v>0.7703523800534493</v>
      </c>
      <c r="G284">
        <v>1.3900442795008938</v>
      </c>
      <c r="H284">
        <v>1.392689204789535</v>
      </c>
      <c r="I284">
        <v>2.1085993855777101</v>
      </c>
      <c r="J284">
        <v>-0.48110196480463685</v>
      </c>
      <c r="K284" s="209">
        <v>34.059223149876949</v>
      </c>
      <c r="L284">
        <v>1</v>
      </c>
      <c r="M284">
        <v>0</v>
      </c>
      <c r="N284">
        <v>0</v>
      </c>
      <c r="O284">
        <f t="shared" si="4"/>
        <v>1</v>
      </c>
    </row>
    <row r="285" spans="1:15">
      <c r="A285" t="s">
        <v>84</v>
      </c>
      <c r="B285">
        <v>941</v>
      </c>
      <c r="C285" t="s">
        <v>472</v>
      </c>
      <c r="D285">
        <v>4.5743901876194428</v>
      </c>
      <c r="E285">
        <v>-2.0851091681246521</v>
      </c>
      <c r="F285">
        <v>0.13370656845817491</v>
      </c>
      <c r="G285">
        <v>-1.5110232539163304</v>
      </c>
      <c r="H285">
        <v>5.6587195051698229E-2</v>
      </c>
      <c r="I285">
        <v>8.4613308109551895</v>
      </c>
      <c r="J285">
        <v>-0.48110196480463685</v>
      </c>
      <c r="K285" s="209">
        <v>34.059223149876949</v>
      </c>
      <c r="L285">
        <v>1</v>
      </c>
      <c r="M285">
        <v>0</v>
      </c>
      <c r="N285">
        <v>0</v>
      </c>
      <c r="O285">
        <f t="shared" si="4"/>
        <v>1</v>
      </c>
    </row>
    <row r="286" spans="1:15">
      <c r="A286" t="s">
        <v>84</v>
      </c>
      <c r="B286">
        <v>941</v>
      </c>
      <c r="C286" t="s">
        <v>565</v>
      </c>
      <c r="D286">
        <v>11.069032914827076</v>
      </c>
      <c r="E286">
        <v>-0.77104972603397037</v>
      </c>
      <c r="F286">
        <v>0.90405894851162416</v>
      </c>
      <c r="G286">
        <v>-0.12097897441543659</v>
      </c>
      <c r="H286">
        <v>1.4492763998412332</v>
      </c>
      <c r="I286">
        <v>10.5699301965329</v>
      </c>
      <c r="J286">
        <v>-0.9622039296092737</v>
      </c>
      <c r="K286" s="209">
        <v>34.059223149876949</v>
      </c>
      <c r="L286">
        <v>1</v>
      </c>
      <c r="M286">
        <v>0</v>
      </c>
      <c r="N286">
        <v>0</v>
      </c>
      <c r="O286">
        <f t="shared" si="4"/>
        <v>1</v>
      </c>
    </row>
    <row r="287" spans="1:15">
      <c r="A287" t="s">
        <v>348</v>
      </c>
      <c r="B287">
        <v>446</v>
      </c>
      <c r="C287" t="s">
        <v>470</v>
      </c>
      <c r="D287">
        <v>-20.680449330419549</v>
      </c>
      <c r="E287">
        <v>3.1187234919300657</v>
      </c>
      <c r="F287">
        <v>-81.728758248602787</v>
      </c>
      <c r="G287">
        <v>57.747928842743406</v>
      </c>
      <c r="H287">
        <v>7.0719702094624495</v>
      </c>
      <c r="I287">
        <v>-7.1927920742285494</v>
      </c>
      <c r="J287">
        <v>0.30247844827586334</v>
      </c>
      <c r="K287" s="209">
        <v>52.571879086517349</v>
      </c>
      <c r="L287">
        <v>0</v>
      </c>
      <c r="M287">
        <v>1</v>
      </c>
      <c r="N287">
        <v>0</v>
      </c>
      <c r="O287">
        <f t="shared" si="4"/>
        <v>1</v>
      </c>
    </row>
    <row r="288" spans="1:15">
      <c r="A288" t="s">
        <v>348</v>
      </c>
      <c r="B288">
        <v>446</v>
      </c>
      <c r="C288" t="s">
        <v>472</v>
      </c>
      <c r="D288">
        <v>341.40438709263196</v>
      </c>
      <c r="E288">
        <v>408.82836309151571</v>
      </c>
      <c r="F288">
        <v>-87.032804759301655</v>
      </c>
      <c r="G288">
        <v>14.87797009078708</v>
      </c>
      <c r="H288">
        <v>9.8438683865464576</v>
      </c>
      <c r="I288">
        <v>-5.4154881651914479</v>
      </c>
      <c r="J288">
        <v>0.30247844827586334</v>
      </c>
      <c r="K288" s="209">
        <v>52.571879086517349</v>
      </c>
      <c r="L288">
        <v>0</v>
      </c>
      <c r="M288">
        <v>1</v>
      </c>
      <c r="N288">
        <v>0</v>
      </c>
      <c r="O288">
        <f t="shared" si="4"/>
        <v>1</v>
      </c>
    </row>
    <row r="289" spans="1:15">
      <c r="A289" t="s">
        <v>348</v>
      </c>
      <c r="B289">
        <v>446</v>
      </c>
      <c r="C289" t="s">
        <v>565</v>
      </c>
      <c r="D289">
        <v>320.72393776221242</v>
      </c>
      <c r="E289">
        <v>411.94708658344575</v>
      </c>
      <c r="F289">
        <v>-168.76156300790444</v>
      </c>
      <c r="G289">
        <v>72.625898933530493</v>
      </c>
      <c r="H289">
        <v>16.915838596008907</v>
      </c>
      <c r="I289">
        <v>-12.608280239419969</v>
      </c>
      <c r="J289">
        <v>0.60495689655172669</v>
      </c>
      <c r="K289" s="209">
        <v>52.571879086517349</v>
      </c>
      <c r="L289">
        <v>0</v>
      </c>
      <c r="M289">
        <v>1</v>
      </c>
      <c r="N289">
        <v>0</v>
      </c>
      <c r="O289">
        <f t="shared" si="4"/>
        <v>1</v>
      </c>
    </row>
    <row r="290" spans="1:15">
      <c r="A290" t="s">
        <v>370</v>
      </c>
      <c r="B290">
        <v>666</v>
      </c>
      <c r="C290" t="s">
        <v>470</v>
      </c>
      <c r="D290">
        <v>-0.26218315153228389</v>
      </c>
      <c r="E290">
        <v>-0.17376080826907225</v>
      </c>
      <c r="F290">
        <v>-0.86494050516941245</v>
      </c>
      <c r="G290">
        <v>2.8879445158468231</v>
      </c>
      <c r="H290">
        <v>3.1991340201896445</v>
      </c>
      <c r="I290">
        <v>-11.503281048441854</v>
      </c>
      <c r="J290">
        <v>6.1927206743115875</v>
      </c>
      <c r="K290" s="209">
        <v>2.2885352667452716</v>
      </c>
      <c r="L290">
        <v>0</v>
      </c>
      <c r="M290">
        <v>0</v>
      </c>
      <c r="N290">
        <v>1</v>
      </c>
      <c r="O290">
        <f t="shared" si="4"/>
        <v>1</v>
      </c>
    </row>
    <row r="291" spans="1:15">
      <c r="A291" t="s">
        <v>370</v>
      </c>
      <c r="B291">
        <v>666</v>
      </c>
      <c r="C291" t="s">
        <v>472</v>
      </c>
      <c r="D291">
        <v>-0.35439068100716753</v>
      </c>
      <c r="E291">
        <v>-1.2061487903164547</v>
      </c>
      <c r="F291">
        <v>-0.73414589800479357</v>
      </c>
      <c r="G291">
        <v>-1.3773603224913455</v>
      </c>
      <c r="H291">
        <v>1.5779466663514881</v>
      </c>
      <c r="I291">
        <v>-4.8074030108576498</v>
      </c>
      <c r="J291">
        <v>6.1927206743115875</v>
      </c>
      <c r="K291" s="209">
        <v>2.2885352667452716</v>
      </c>
      <c r="L291">
        <v>0</v>
      </c>
      <c r="M291">
        <v>0</v>
      </c>
      <c r="N291">
        <v>1</v>
      </c>
      <c r="O291">
        <f t="shared" si="4"/>
        <v>1</v>
      </c>
    </row>
    <row r="292" spans="1:15">
      <c r="A292" t="s">
        <v>370</v>
      </c>
      <c r="B292">
        <v>666</v>
      </c>
      <c r="C292" t="s">
        <v>565</v>
      </c>
      <c r="D292">
        <v>-0.61657383253945142</v>
      </c>
      <c r="E292">
        <v>-1.379909598585527</v>
      </c>
      <c r="F292">
        <v>-1.599086403174206</v>
      </c>
      <c r="G292">
        <v>1.5105841933554776</v>
      </c>
      <c r="H292">
        <v>4.777080686541133</v>
      </c>
      <c r="I292">
        <v>-16.310684059299504</v>
      </c>
      <c r="J292">
        <v>12.385441348623175</v>
      </c>
      <c r="K292" s="209">
        <v>2.2885352667452716</v>
      </c>
      <c r="L292">
        <v>0</v>
      </c>
      <c r="M292">
        <v>0</v>
      </c>
      <c r="N292">
        <v>1</v>
      </c>
      <c r="O292">
        <f t="shared" si="4"/>
        <v>1</v>
      </c>
    </row>
    <row r="293" spans="1:15">
      <c r="A293" t="s">
        <v>326</v>
      </c>
      <c r="B293">
        <v>668</v>
      </c>
      <c r="C293" t="s">
        <v>470</v>
      </c>
      <c r="D293">
        <v>7.0389012794838806</v>
      </c>
      <c r="E293">
        <v>3.7803338039395582</v>
      </c>
      <c r="F293">
        <v>-4.7902866129137772E-2</v>
      </c>
      <c r="G293">
        <v>1.6770411162677519</v>
      </c>
      <c r="H293">
        <v>0.99011593844192869</v>
      </c>
      <c r="I293">
        <v>-2.8815730792773877</v>
      </c>
      <c r="J293">
        <v>3.520886366241168</v>
      </c>
      <c r="K293" s="209">
        <v>3.0636886314757601</v>
      </c>
      <c r="L293">
        <v>0</v>
      </c>
      <c r="M293">
        <v>0</v>
      </c>
      <c r="N293">
        <v>1</v>
      </c>
      <c r="O293">
        <f t="shared" si="4"/>
        <v>1</v>
      </c>
    </row>
    <row r="294" spans="1:15">
      <c r="A294" t="s">
        <v>326</v>
      </c>
      <c r="B294">
        <v>668</v>
      </c>
      <c r="C294" t="s">
        <v>472</v>
      </c>
      <c r="D294">
        <v>-5.2794891177669498</v>
      </c>
      <c r="E294">
        <v>-0.69626735473625168</v>
      </c>
      <c r="F294">
        <v>-3.5303827072458391</v>
      </c>
      <c r="G294">
        <v>-2.1279447430471321</v>
      </c>
      <c r="H294">
        <v>-0.1573638026974713</v>
      </c>
      <c r="I294">
        <v>-2.2884168762814241</v>
      </c>
      <c r="J294">
        <v>3.520886366241168</v>
      </c>
      <c r="K294" s="209">
        <v>3.0636886314757601</v>
      </c>
      <c r="L294">
        <v>0</v>
      </c>
      <c r="M294">
        <v>0</v>
      </c>
      <c r="N294">
        <v>1</v>
      </c>
      <c r="O294">
        <f t="shared" si="4"/>
        <v>1</v>
      </c>
    </row>
    <row r="295" spans="1:15">
      <c r="A295" t="s">
        <v>326</v>
      </c>
      <c r="B295">
        <v>668</v>
      </c>
      <c r="C295" t="s">
        <v>565</v>
      </c>
      <c r="D295">
        <v>1.7594121617169307</v>
      </c>
      <c r="E295">
        <v>3.0840664492033065</v>
      </c>
      <c r="F295">
        <v>-3.578285573374977</v>
      </c>
      <c r="G295">
        <v>-0.45090362677938023</v>
      </c>
      <c r="H295">
        <v>0.83275213574445739</v>
      </c>
      <c r="I295">
        <v>-5.1699899555588127</v>
      </c>
      <c r="J295">
        <v>7.041772732482336</v>
      </c>
      <c r="K295" s="209">
        <v>3.0636886314757601</v>
      </c>
      <c r="L295">
        <v>0</v>
      </c>
      <c r="M295">
        <v>0</v>
      </c>
      <c r="N295">
        <v>1</v>
      </c>
      <c r="O295">
        <f t="shared" si="4"/>
        <v>1</v>
      </c>
    </row>
    <row r="296" spans="1:15">
      <c r="A296" t="s">
        <v>34</v>
      </c>
      <c r="B296">
        <v>672</v>
      </c>
      <c r="C296" t="s">
        <v>470</v>
      </c>
      <c r="D296" t="s">
        <v>161</v>
      </c>
      <c r="E296" t="s">
        <v>161</v>
      </c>
      <c r="F296" t="s">
        <v>161</v>
      </c>
      <c r="G296" t="s">
        <v>161</v>
      </c>
      <c r="H296">
        <v>124.1226451021105</v>
      </c>
      <c r="I296" t="s">
        <v>161</v>
      </c>
      <c r="J296">
        <v>-21.111575496645884</v>
      </c>
      <c r="K296" s="209">
        <v>39.832413604499763</v>
      </c>
      <c r="L296">
        <v>0</v>
      </c>
      <c r="M296">
        <v>1</v>
      </c>
      <c r="N296">
        <v>0</v>
      </c>
      <c r="O296">
        <f t="shared" si="4"/>
        <v>0</v>
      </c>
    </row>
    <row r="297" spans="1:15">
      <c r="A297" t="s">
        <v>34</v>
      </c>
      <c r="B297">
        <v>672</v>
      </c>
      <c r="C297" t="s">
        <v>472</v>
      </c>
      <c r="D297" t="s">
        <v>161</v>
      </c>
      <c r="E297" t="s">
        <v>161</v>
      </c>
      <c r="F297" t="s">
        <v>161</v>
      </c>
      <c r="G297" t="s">
        <v>161</v>
      </c>
      <c r="H297">
        <v>9.4091802311600432</v>
      </c>
      <c r="I297" t="s">
        <v>161</v>
      </c>
      <c r="J297">
        <v>-21.111575496645884</v>
      </c>
      <c r="K297" s="209">
        <v>39.832413604499763</v>
      </c>
      <c r="L297">
        <v>0</v>
      </c>
      <c r="M297">
        <v>1</v>
      </c>
      <c r="N297">
        <v>0</v>
      </c>
      <c r="O297">
        <f t="shared" si="4"/>
        <v>0</v>
      </c>
    </row>
    <row r="298" spans="1:15">
      <c r="A298" t="s">
        <v>34</v>
      </c>
      <c r="B298">
        <v>672</v>
      </c>
      <c r="C298" t="s">
        <v>565</v>
      </c>
      <c r="D298" t="s">
        <v>161</v>
      </c>
      <c r="E298" t="s">
        <v>161</v>
      </c>
      <c r="F298" t="s">
        <v>161</v>
      </c>
      <c r="G298" t="s">
        <v>161</v>
      </c>
      <c r="H298">
        <v>133.53182533327055</v>
      </c>
      <c r="I298" t="s">
        <v>161</v>
      </c>
      <c r="J298">
        <v>-42.223150993291767</v>
      </c>
      <c r="K298" s="209">
        <v>39.832413604499763</v>
      </c>
      <c r="L298">
        <v>0</v>
      </c>
      <c r="M298">
        <v>1</v>
      </c>
      <c r="N298">
        <v>0</v>
      </c>
      <c r="O298">
        <f t="shared" si="4"/>
        <v>0</v>
      </c>
    </row>
    <row r="299" spans="1:15">
      <c r="A299" t="s">
        <v>59</v>
      </c>
      <c r="B299">
        <v>946</v>
      </c>
      <c r="C299" t="s">
        <v>470</v>
      </c>
      <c r="D299">
        <v>11.227090487811104</v>
      </c>
      <c r="E299">
        <v>4.1514890103043154</v>
      </c>
      <c r="F299">
        <v>0.19530645331936289</v>
      </c>
      <c r="G299">
        <v>0.31577490654926571</v>
      </c>
      <c r="H299">
        <v>0.28867186951565116</v>
      </c>
      <c r="I299">
        <v>7.5620969829766134</v>
      </c>
      <c r="J299">
        <v>-1.2862487348541052</v>
      </c>
      <c r="K299" s="209">
        <v>54.646013841949383</v>
      </c>
      <c r="L299">
        <v>1</v>
      </c>
      <c r="M299">
        <v>0</v>
      </c>
      <c r="N299">
        <v>0</v>
      </c>
      <c r="O299">
        <f t="shared" si="4"/>
        <v>1</v>
      </c>
    </row>
    <row r="300" spans="1:15">
      <c r="A300" t="s">
        <v>59</v>
      </c>
      <c r="B300">
        <v>946</v>
      </c>
      <c r="C300" t="s">
        <v>472</v>
      </c>
      <c r="D300">
        <v>0.2977667508956543</v>
      </c>
      <c r="E300">
        <v>-1.7226018457010932</v>
      </c>
      <c r="F300">
        <v>-0.35076560566820131</v>
      </c>
      <c r="G300">
        <v>-2.0996682882411961</v>
      </c>
      <c r="H300">
        <v>-1.1863976874413154</v>
      </c>
      <c r="I300">
        <v>6.943448912801566</v>
      </c>
      <c r="J300">
        <v>-1.2862487348541052</v>
      </c>
      <c r="K300" s="209">
        <v>54.646013841949383</v>
      </c>
      <c r="L300">
        <v>1</v>
      </c>
      <c r="M300">
        <v>0</v>
      </c>
      <c r="N300">
        <v>0</v>
      </c>
      <c r="O300">
        <f t="shared" si="4"/>
        <v>1</v>
      </c>
    </row>
    <row r="301" spans="1:15">
      <c r="A301" t="s">
        <v>59</v>
      </c>
      <c r="B301">
        <v>946</v>
      </c>
      <c r="C301" t="s">
        <v>565</v>
      </c>
      <c r="D301">
        <v>11.524857238706758</v>
      </c>
      <c r="E301">
        <v>2.4288871646032222</v>
      </c>
      <c r="F301">
        <v>-0.15545915234883842</v>
      </c>
      <c r="G301">
        <v>-1.7838933816919305</v>
      </c>
      <c r="H301">
        <v>-0.89772581792566419</v>
      </c>
      <c r="I301">
        <v>14.50554589577818</v>
      </c>
      <c r="J301">
        <v>-2.5724974697082104</v>
      </c>
      <c r="K301" s="209">
        <v>54.646013841949383</v>
      </c>
      <c r="L301">
        <v>1</v>
      </c>
      <c r="M301">
        <v>0</v>
      </c>
      <c r="N301">
        <v>0</v>
      </c>
      <c r="O301">
        <f t="shared" si="4"/>
        <v>1</v>
      </c>
    </row>
    <row r="302" spans="1:15">
      <c r="A302" t="s">
        <v>17</v>
      </c>
      <c r="B302">
        <v>137</v>
      </c>
      <c r="C302" t="s">
        <v>470</v>
      </c>
      <c r="D302">
        <v>2.8084166614368158</v>
      </c>
      <c r="E302">
        <v>-1.0318679084411118</v>
      </c>
      <c r="F302">
        <v>-0.30430950874049606</v>
      </c>
      <c r="G302">
        <v>0.29304363663723487</v>
      </c>
      <c r="H302">
        <v>0.55909779123766956</v>
      </c>
      <c r="I302">
        <v>5.9878195166238291</v>
      </c>
      <c r="J302">
        <v>-2.6953668658803096</v>
      </c>
      <c r="K302" s="209">
        <v>71.112838179968151</v>
      </c>
      <c r="L302">
        <v>1</v>
      </c>
      <c r="M302">
        <v>0</v>
      </c>
      <c r="N302">
        <v>0</v>
      </c>
      <c r="O302">
        <f t="shared" si="4"/>
        <v>1</v>
      </c>
    </row>
    <row r="303" spans="1:15">
      <c r="A303" t="s">
        <v>17</v>
      </c>
      <c r="B303">
        <v>137</v>
      </c>
      <c r="C303" t="s">
        <v>472</v>
      </c>
      <c r="D303">
        <v>1.4426402260723243</v>
      </c>
      <c r="E303">
        <v>2.2417001673236854</v>
      </c>
      <c r="F303">
        <v>-0.6894290711193779</v>
      </c>
      <c r="G303">
        <v>-1.2965131497750912</v>
      </c>
      <c r="H303">
        <v>-1.6637872424372055</v>
      </c>
      <c r="I303">
        <v>5.5460363879606236</v>
      </c>
      <c r="J303">
        <v>-2.6953668658803096</v>
      </c>
      <c r="K303" s="209">
        <v>71.112838179968151</v>
      </c>
      <c r="L303">
        <v>1</v>
      </c>
      <c r="M303">
        <v>0</v>
      </c>
      <c r="N303">
        <v>0</v>
      </c>
      <c r="O303">
        <f t="shared" si="4"/>
        <v>1</v>
      </c>
    </row>
    <row r="304" spans="1:15">
      <c r="A304" t="s">
        <v>17</v>
      </c>
      <c r="B304">
        <v>137</v>
      </c>
      <c r="C304" t="s">
        <v>565</v>
      </c>
      <c r="D304">
        <v>4.2510568875091401</v>
      </c>
      <c r="E304">
        <v>1.2098322588825736</v>
      </c>
      <c r="F304">
        <v>-0.99373857985987391</v>
      </c>
      <c r="G304">
        <v>-1.0034695131378564</v>
      </c>
      <c r="H304">
        <v>-1.104689451199536</v>
      </c>
      <c r="I304">
        <v>11.533855904584453</v>
      </c>
      <c r="J304">
        <v>-5.3907337317606192</v>
      </c>
      <c r="K304" s="209">
        <v>71.112838179968151</v>
      </c>
      <c r="L304">
        <v>1</v>
      </c>
      <c r="M304">
        <v>0</v>
      </c>
      <c r="N304">
        <v>0</v>
      </c>
      <c r="O304">
        <f t="shared" si="4"/>
        <v>1</v>
      </c>
    </row>
    <row r="305" spans="1:15">
      <c r="A305" t="s">
        <v>475</v>
      </c>
      <c r="B305">
        <v>546</v>
      </c>
      <c r="C305" t="s">
        <v>470</v>
      </c>
      <c r="D305">
        <v>0</v>
      </c>
      <c r="E305" t="s">
        <v>161</v>
      </c>
      <c r="F305" t="s">
        <v>161</v>
      </c>
      <c r="G305">
        <v>0</v>
      </c>
      <c r="H305">
        <v>23.751861425248961</v>
      </c>
      <c r="I305" t="s">
        <v>161</v>
      </c>
      <c r="J305">
        <v>-14.421208945387633</v>
      </c>
      <c r="K305" s="209">
        <v>55.154034599635715</v>
      </c>
      <c r="L305">
        <v>1</v>
      </c>
      <c r="M305">
        <v>0</v>
      </c>
      <c r="N305">
        <v>0</v>
      </c>
      <c r="O305">
        <f t="shared" si="4"/>
        <v>1</v>
      </c>
    </row>
    <row r="306" spans="1:15">
      <c r="A306" t="s">
        <v>475</v>
      </c>
      <c r="B306">
        <v>546</v>
      </c>
      <c r="C306" t="s">
        <v>472</v>
      </c>
      <c r="D306">
        <v>0</v>
      </c>
      <c r="E306" t="s">
        <v>161</v>
      </c>
      <c r="F306" t="s">
        <v>161</v>
      </c>
      <c r="G306">
        <v>0</v>
      </c>
      <c r="H306">
        <v>16.594635632035342</v>
      </c>
      <c r="I306" t="s">
        <v>161</v>
      </c>
      <c r="J306">
        <v>-14.421208945387633</v>
      </c>
      <c r="K306" s="209">
        <v>55.154034599635715</v>
      </c>
      <c r="L306">
        <v>1</v>
      </c>
      <c r="M306">
        <v>0</v>
      </c>
      <c r="N306">
        <v>0</v>
      </c>
      <c r="O306">
        <f t="shared" si="4"/>
        <v>1</v>
      </c>
    </row>
    <row r="307" spans="1:15">
      <c r="A307" t="s">
        <v>475</v>
      </c>
      <c r="B307">
        <v>546</v>
      </c>
      <c r="C307" t="s">
        <v>565</v>
      </c>
      <c r="D307">
        <v>0</v>
      </c>
      <c r="E307" t="s">
        <v>161</v>
      </c>
      <c r="F307" t="s">
        <v>161</v>
      </c>
      <c r="G307">
        <v>0</v>
      </c>
      <c r="H307">
        <v>40.346497057284303</v>
      </c>
      <c r="I307" t="s">
        <v>161</v>
      </c>
      <c r="J307">
        <v>-28.842417890775266</v>
      </c>
      <c r="K307" s="209">
        <v>55.154034599635715</v>
      </c>
      <c r="L307">
        <v>1</v>
      </c>
      <c r="M307">
        <v>0</v>
      </c>
      <c r="N307">
        <v>0</v>
      </c>
      <c r="O307">
        <f t="shared" si="4"/>
        <v>1</v>
      </c>
    </row>
    <row r="308" spans="1:15">
      <c r="A308" t="s">
        <v>99</v>
      </c>
      <c r="B308">
        <v>674</v>
      </c>
      <c r="C308" t="s">
        <v>470</v>
      </c>
      <c r="D308">
        <v>10.004198301856199</v>
      </c>
      <c r="E308">
        <v>4.9994735567080362</v>
      </c>
      <c r="F308">
        <v>-1.0619031646420509</v>
      </c>
      <c r="G308">
        <v>2.5117009265098007</v>
      </c>
      <c r="H308">
        <v>0.95566942403444344</v>
      </c>
      <c r="I308">
        <v>1.8760295475799946</v>
      </c>
      <c r="J308">
        <v>0.7232280116659755</v>
      </c>
      <c r="K308" s="209">
        <v>14.518546845697353</v>
      </c>
      <c r="L308">
        <v>0</v>
      </c>
      <c r="M308">
        <v>0</v>
      </c>
      <c r="N308">
        <v>1</v>
      </c>
      <c r="O308">
        <f t="shared" si="4"/>
        <v>1</v>
      </c>
    </row>
    <row r="309" spans="1:15">
      <c r="A309" t="s">
        <v>99</v>
      </c>
      <c r="B309">
        <v>674</v>
      </c>
      <c r="C309" t="s">
        <v>472</v>
      </c>
      <c r="D309">
        <v>1.4396257434768245</v>
      </c>
      <c r="E309">
        <v>-4.3879754139965144E-2</v>
      </c>
      <c r="F309">
        <v>-1.8812061273997429</v>
      </c>
      <c r="G309">
        <v>-1.3740512416080242</v>
      </c>
      <c r="H309">
        <v>0.5135531106738076</v>
      </c>
      <c r="I309">
        <v>3.5019817442847732</v>
      </c>
      <c r="J309">
        <v>0.7232280116659755</v>
      </c>
      <c r="K309" s="209">
        <v>14.518546845697353</v>
      </c>
      <c r="L309">
        <v>0</v>
      </c>
      <c r="M309">
        <v>0</v>
      </c>
      <c r="N309">
        <v>1</v>
      </c>
      <c r="O309">
        <f t="shared" si="4"/>
        <v>1</v>
      </c>
    </row>
    <row r="310" spans="1:15">
      <c r="A310" t="s">
        <v>99</v>
      </c>
      <c r="B310">
        <v>674</v>
      </c>
      <c r="C310" t="s">
        <v>565</v>
      </c>
      <c r="D310">
        <v>11.443824045333024</v>
      </c>
      <c r="E310">
        <v>4.955593802568071</v>
      </c>
      <c r="F310">
        <v>-2.9431092920417941</v>
      </c>
      <c r="G310">
        <v>1.1376496849017765</v>
      </c>
      <c r="H310">
        <v>1.469222534708251</v>
      </c>
      <c r="I310">
        <v>5.3780112918647678</v>
      </c>
      <c r="J310">
        <v>1.446456023331951</v>
      </c>
      <c r="K310" s="209">
        <v>14.518546845697353</v>
      </c>
      <c r="L310">
        <v>0</v>
      </c>
      <c r="M310">
        <v>0</v>
      </c>
      <c r="N310">
        <v>1</v>
      </c>
      <c r="O310">
        <f t="shared" si="4"/>
        <v>1</v>
      </c>
    </row>
    <row r="311" spans="1:15">
      <c r="A311" t="s">
        <v>371</v>
      </c>
      <c r="B311">
        <v>676</v>
      </c>
      <c r="C311" t="s">
        <v>470</v>
      </c>
      <c r="D311">
        <v>7.7865017850499498</v>
      </c>
      <c r="E311">
        <v>0.66632574650459198</v>
      </c>
      <c r="F311">
        <v>0.21516997067441523</v>
      </c>
      <c r="G311">
        <v>-0.35477813185464468</v>
      </c>
      <c r="H311">
        <v>-0.13961221171361798</v>
      </c>
      <c r="I311">
        <v>5.2435749724132918</v>
      </c>
      <c r="J311">
        <v>2.1558214390259138</v>
      </c>
      <c r="K311" s="209">
        <v>7.663482323933418</v>
      </c>
      <c r="L311">
        <v>0</v>
      </c>
      <c r="M311">
        <v>0</v>
      </c>
      <c r="N311">
        <v>1</v>
      </c>
      <c r="O311">
        <f t="shared" si="4"/>
        <v>1</v>
      </c>
    </row>
    <row r="312" spans="1:15">
      <c r="A312" t="s">
        <v>371</v>
      </c>
      <c r="B312">
        <v>676</v>
      </c>
      <c r="C312" t="s">
        <v>472</v>
      </c>
      <c r="D312">
        <v>9.5152903323467939</v>
      </c>
      <c r="E312">
        <v>4.5172127657143033</v>
      </c>
      <c r="F312">
        <v>-0.96583330482906637</v>
      </c>
      <c r="G312">
        <v>-1.448103041394742</v>
      </c>
      <c r="H312">
        <v>-0.64050403456085925</v>
      </c>
      <c r="I312">
        <v>5.8966965083912442</v>
      </c>
      <c r="J312">
        <v>2.1558214390259138</v>
      </c>
      <c r="K312" s="209">
        <v>7.663482323933418</v>
      </c>
      <c r="L312">
        <v>0</v>
      </c>
      <c r="M312">
        <v>0</v>
      </c>
      <c r="N312">
        <v>1</v>
      </c>
      <c r="O312">
        <f t="shared" si="4"/>
        <v>1</v>
      </c>
    </row>
    <row r="313" spans="1:15">
      <c r="A313" t="s">
        <v>371</v>
      </c>
      <c r="B313">
        <v>676</v>
      </c>
      <c r="C313" t="s">
        <v>565</v>
      </c>
      <c r="D313">
        <v>17.301792117396744</v>
      </c>
      <c r="E313">
        <v>5.1835385122188953</v>
      </c>
      <c r="F313">
        <v>-0.75066333415465114</v>
      </c>
      <c r="G313">
        <v>-1.8028811732493866</v>
      </c>
      <c r="H313">
        <v>-0.78011624627447729</v>
      </c>
      <c r="I313">
        <v>11.140271480804536</v>
      </c>
      <c r="J313">
        <v>4.3116428780518277</v>
      </c>
      <c r="K313" s="209">
        <v>7.663482323933418</v>
      </c>
      <c r="L313">
        <v>0</v>
      </c>
      <c r="M313">
        <v>0</v>
      </c>
      <c r="N313">
        <v>1</v>
      </c>
      <c r="O313">
        <f t="shared" si="4"/>
        <v>1</v>
      </c>
    </row>
    <row r="314" spans="1:15">
      <c r="A314" t="s">
        <v>70</v>
      </c>
      <c r="B314">
        <v>548</v>
      </c>
      <c r="C314" t="s">
        <v>470</v>
      </c>
      <c r="D314">
        <v>10.36708111592494</v>
      </c>
      <c r="E314">
        <v>1.5490061164077478</v>
      </c>
      <c r="F314">
        <v>2.8647597000154645</v>
      </c>
      <c r="G314">
        <v>3.4153889466478087</v>
      </c>
      <c r="H314">
        <v>1.264779223135843</v>
      </c>
      <c r="I314">
        <v>1.4216846371395704</v>
      </c>
      <c r="J314">
        <v>-0.1485375074214943</v>
      </c>
      <c r="K314" s="209">
        <v>365.27919249729581</v>
      </c>
      <c r="L314">
        <v>0</v>
      </c>
      <c r="M314">
        <v>1</v>
      </c>
      <c r="N314">
        <v>0</v>
      </c>
      <c r="O314">
        <f t="shared" si="4"/>
        <v>1</v>
      </c>
    </row>
    <row r="315" spans="1:15">
      <c r="A315" t="s">
        <v>70</v>
      </c>
      <c r="B315">
        <v>548</v>
      </c>
      <c r="C315" t="s">
        <v>472</v>
      </c>
      <c r="D315">
        <v>3.246278111581276</v>
      </c>
      <c r="E315">
        <v>1.7387623970278501</v>
      </c>
      <c r="F315">
        <v>0.69115540075619952</v>
      </c>
      <c r="G315">
        <v>-2.2803686599037607</v>
      </c>
      <c r="H315">
        <v>0.50737299494976518</v>
      </c>
      <c r="I315">
        <v>2.737893486172716</v>
      </c>
      <c r="J315">
        <v>-0.1485375074214943</v>
      </c>
      <c r="K315" s="209">
        <v>365.27919249729581</v>
      </c>
      <c r="L315">
        <v>0</v>
      </c>
      <c r="M315">
        <v>1</v>
      </c>
      <c r="N315">
        <v>0</v>
      </c>
      <c r="O315">
        <f t="shared" si="4"/>
        <v>1</v>
      </c>
    </row>
    <row r="316" spans="1:15">
      <c r="A316" t="s">
        <v>70</v>
      </c>
      <c r="B316">
        <v>548</v>
      </c>
      <c r="C316" t="s">
        <v>565</v>
      </c>
      <c r="D316">
        <v>13.613359227506216</v>
      </c>
      <c r="E316">
        <v>3.2877685134355978</v>
      </c>
      <c r="F316">
        <v>3.5559151007716641</v>
      </c>
      <c r="G316">
        <v>1.135020286744048</v>
      </c>
      <c r="H316">
        <v>1.7721522180856082</v>
      </c>
      <c r="I316">
        <v>4.1595781233122864</v>
      </c>
      <c r="J316">
        <v>-0.29707501484298859</v>
      </c>
      <c r="K316" s="209">
        <v>365.27919249729581</v>
      </c>
      <c r="L316">
        <v>0</v>
      </c>
      <c r="M316">
        <v>1</v>
      </c>
      <c r="N316">
        <v>0</v>
      </c>
      <c r="O316">
        <f t="shared" si="4"/>
        <v>1</v>
      </c>
    </row>
    <row r="317" spans="1:15">
      <c r="A317" t="s">
        <v>349</v>
      </c>
      <c r="B317">
        <v>556</v>
      </c>
      <c r="C317" t="s">
        <v>470</v>
      </c>
      <c r="D317">
        <v>64.431460149954987</v>
      </c>
      <c r="E317">
        <v>4.501145446634446</v>
      </c>
      <c r="F317">
        <v>4.1267314746394161</v>
      </c>
      <c r="G317">
        <v>37.185373808404499</v>
      </c>
      <c r="H317">
        <v>15.041632586674282</v>
      </c>
      <c r="I317">
        <v>-1.2882997467542197</v>
      </c>
      <c r="J317">
        <v>4.8648765803565723</v>
      </c>
      <c r="K317" s="209">
        <v>5.6319177003723295</v>
      </c>
      <c r="L317">
        <v>0</v>
      </c>
      <c r="M317">
        <v>1</v>
      </c>
      <c r="N317">
        <v>0</v>
      </c>
      <c r="O317">
        <f t="shared" si="4"/>
        <v>1</v>
      </c>
    </row>
    <row r="318" spans="1:15">
      <c r="A318" t="s">
        <v>349</v>
      </c>
      <c r="B318">
        <v>556</v>
      </c>
      <c r="C318" t="s">
        <v>472</v>
      </c>
      <c r="D318">
        <v>-2.9085203679766209</v>
      </c>
      <c r="E318">
        <v>1.0748768337591237</v>
      </c>
      <c r="F318">
        <v>1.0873210538104638</v>
      </c>
      <c r="G318">
        <v>-22.634935402441492</v>
      </c>
      <c r="H318">
        <v>7.6353989738943415</v>
      </c>
      <c r="I318">
        <v>5.0639415926443707</v>
      </c>
      <c r="J318">
        <v>4.8648765803565723</v>
      </c>
      <c r="K318" s="209">
        <v>5.6319177003723295</v>
      </c>
      <c r="L318">
        <v>0</v>
      </c>
      <c r="M318">
        <v>1</v>
      </c>
      <c r="N318">
        <v>0</v>
      </c>
      <c r="O318">
        <f t="shared" si="4"/>
        <v>1</v>
      </c>
    </row>
    <row r="319" spans="1:15">
      <c r="A319" t="s">
        <v>349</v>
      </c>
      <c r="B319">
        <v>556</v>
      </c>
      <c r="C319" t="s">
        <v>565</v>
      </c>
      <c r="D319">
        <v>61.522939781978366</v>
      </c>
      <c r="E319">
        <v>5.5760222803935697</v>
      </c>
      <c r="F319">
        <v>5.21405252844988</v>
      </c>
      <c r="G319">
        <v>14.550438405963007</v>
      </c>
      <c r="H319">
        <v>22.677031560568622</v>
      </c>
      <c r="I319">
        <v>3.7756418458901422</v>
      </c>
      <c r="J319">
        <v>9.7297531607131447</v>
      </c>
      <c r="K319" s="209">
        <v>5.6319177003723295</v>
      </c>
      <c r="L319">
        <v>0</v>
      </c>
      <c r="M319">
        <v>1</v>
      </c>
      <c r="N319">
        <v>0</v>
      </c>
      <c r="O319">
        <f t="shared" si="4"/>
        <v>1</v>
      </c>
    </row>
    <row r="320" spans="1:15">
      <c r="A320" t="s">
        <v>124</v>
      </c>
      <c r="B320">
        <v>678</v>
      </c>
      <c r="C320" t="s">
        <v>470</v>
      </c>
      <c r="D320">
        <v>6.8745364949406067</v>
      </c>
      <c r="E320">
        <v>1.3672046233752031</v>
      </c>
      <c r="F320">
        <v>0.6913176364296959</v>
      </c>
      <c r="G320">
        <v>0.65562805218117481</v>
      </c>
      <c r="H320">
        <v>0.35762445993985814</v>
      </c>
      <c r="I320">
        <v>3.1469408114344892</v>
      </c>
      <c r="J320">
        <v>0.65582091158018585</v>
      </c>
      <c r="K320" s="209">
        <v>17.307615874207727</v>
      </c>
      <c r="L320">
        <v>0</v>
      </c>
      <c r="M320">
        <v>0</v>
      </c>
      <c r="N320">
        <v>1</v>
      </c>
      <c r="O320">
        <f t="shared" si="4"/>
        <v>1</v>
      </c>
    </row>
    <row r="321" spans="1:15">
      <c r="A321" t="s">
        <v>124</v>
      </c>
      <c r="B321">
        <v>678</v>
      </c>
      <c r="C321" t="s">
        <v>472</v>
      </c>
      <c r="D321">
        <v>3.3912650276394984</v>
      </c>
      <c r="E321">
        <v>1.1088518938609182</v>
      </c>
      <c r="F321">
        <v>-6.8381631260575601E-2</v>
      </c>
      <c r="G321">
        <v>-1.8350418180510299</v>
      </c>
      <c r="H321">
        <v>-0.51208680387928851</v>
      </c>
      <c r="I321">
        <v>4.0421024753892887</v>
      </c>
      <c r="J321">
        <v>0.65582091158018585</v>
      </c>
      <c r="K321" s="209">
        <v>17.307615874207727</v>
      </c>
      <c r="L321">
        <v>0</v>
      </c>
      <c r="M321">
        <v>0</v>
      </c>
      <c r="N321">
        <v>1</v>
      </c>
      <c r="O321">
        <f t="shared" si="4"/>
        <v>1</v>
      </c>
    </row>
    <row r="322" spans="1:15">
      <c r="A322" t="s">
        <v>124</v>
      </c>
      <c r="B322">
        <v>678</v>
      </c>
      <c r="C322" t="s">
        <v>565</v>
      </c>
      <c r="D322">
        <v>10.265801522580105</v>
      </c>
      <c r="E322">
        <v>2.4760565172361213</v>
      </c>
      <c r="F322">
        <v>0.62293600516912029</v>
      </c>
      <c r="G322">
        <v>-1.1794137658698551</v>
      </c>
      <c r="H322">
        <v>-0.15446234393943037</v>
      </c>
      <c r="I322">
        <v>7.189043286823777</v>
      </c>
      <c r="J322">
        <v>1.3116418231603717</v>
      </c>
      <c r="K322" s="209">
        <v>17.307615874207727</v>
      </c>
      <c r="L322">
        <v>0</v>
      </c>
      <c r="M322">
        <v>0</v>
      </c>
      <c r="N322">
        <v>1</v>
      </c>
      <c r="O322">
        <f t="shared" si="4"/>
        <v>1</v>
      </c>
    </row>
    <row r="323" spans="1:15">
      <c r="A323" t="s">
        <v>60</v>
      </c>
      <c r="B323">
        <v>181</v>
      </c>
      <c r="C323" t="s">
        <v>470</v>
      </c>
      <c r="D323">
        <v>12.713361568466965</v>
      </c>
      <c r="E323">
        <v>-6.2505141352593441E-2</v>
      </c>
      <c r="F323">
        <v>0.48491039375328054</v>
      </c>
      <c r="G323">
        <v>3.6696901841300402</v>
      </c>
      <c r="H323">
        <v>3.1029342165154459</v>
      </c>
      <c r="I323">
        <v>7.1776892707340458</v>
      </c>
      <c r="J323">
        <v>-1.6593573553132543</v>
      </c>
      <c r="K323" s="209">
        <v>15.214920017147165</v>
      </c>
      <c r="L323">
        <v>1</v>
      </c>
      <c r="M323">
        <v>0</v>
      </c>
      <c r="N323">
        <v>0</v>
      </c>
      <c r="O323">
        <f t="shared" ref="O323:O386" si="5">IF(D323="",0,1)</f>
        <v>1</v>
      </c>
    </row>
    <row r="324" spans="1:15">
      <c r="A324" t="s">
        <v>60</v>
      </c>
      <c r="B324">
        <v>181</v>
      </c>
      <c r="C324" t="s">
        <v>472</v>
      </c>
      <c r="D324">
        <v>9.7131711340698956</v>
      </c>
      <c r="E324">
        <v>1.8785628902121481</v>
      </c>
      <c r="F324">
        <v>0.42769278758197449</v>
      </c>
      <c r="G324">
        <v>-2.8797865518697532</v>
      </c>
      <c r="H324">
        <v>1.0810523712967957</v>
      </c>
      <c r="I324">
        <v>10.865006992161986</v>
      </c>
      <c r="J324">
        <v>-1.6593573553132543</v>
      </c>
      <c r="K324" s="209">
        <v>15.214920017147165</v>
      </c>
      <c r="L324">
        <v>1</v>
      </c>
      <c r="M324">
        <v>0</v>
      </c>
      <c r="N324">
        <v>0</v>
      </c>
      <c r="O324">
        <f t="shared" si="5"/>
        <v>1</v>
      </c>
    </row>
    <row r="325" spans="1:15">
      <c r="A325" t="s">
        <v>60</v>
      </c>
      <c r="B325">
        <v>181</v>
      </c>
      <c r="C325" t="s">
        <v>565</v>
      </c>
      <c r="D325">
        <v>22.426532702536861</v>
      </c>
      <c r="E325">
        <v>1.8160577488595546</v>
      </c>
      <c r="F325">
        <v>0.91260318133525509</v>
      </c>
      <c r="G325">
        <v>0.78990363226028704</v>
      </c>
      <c r="H325">
        <v>4.1839865878122415</v>
      </c>
      <c r="I325">
        <v>18.04269626289603</v>
      </c>
      <c r="J325">
        <v>-3.3187147106265087</v>
      </c>
      <c r="K325" s="209">
        <v>15.214920017147165</v>
      </c>
      <c r="L325">
        <v>1</v>
      </c>
      <c r="M325">
        <v>0</v>
      </c>
      <c r="N325">
        <v>0</v>
      </c>
      <c r="O325">
        <f t="shared" si="5"/>
        <v>1</v>
      </c>
    </row>
    <row r="326" spans="1:15">
      <c r="A326" t="s">
        <v>350</v>
      </c>
      <c r="B326">
        <v>867</v>
      </c>
      <c r="C326" t="s">
        <v>470</v>
      </c>
      <c r="D326">
        <v>-5.8242711254542847</v>
      </c>
      <c r="E326">
        <v>-7.1724994892099048E-2</v>
      </c>
      <c r="F326">
        <v>-1.0990361975570231</v>
      </c>
      <c r="G326">
        <v>0.62317189121997385</v>
      </c>
      <c r="H326">
        <v>1.6183303361736756</v>
      </c>
      <c r="I326">
        <v>-8.4226663317748685</v>
      </c>
      <c r="J326">
        <v>1.5276541713760565</v>
      </c>
      <c r="K326" s="209">
        <v>0.23946223449707002</v>
      </c>
      <c r="L326">
        <v>0</v>
      </c>
      <c r="M326">
        <v>1</v>
      </c>
      <c r="N326">
        <v>0</v>
      </c>
      <c r="O326">
        <f t="shared" si="5"/>
        <v>1</v>
      </c>
    </row>
    <row r="327" spans="1:15">
      <c r="A327" t="s">
        <v>350</v>
      </c>
      <c r="B327">
        <v>867</v>
      </c>
      <c r="C327" t="s">
        <v>472</v>
      </c>
      <c r="D327">
        <v>-4.5712612640882124</v>
      </c>
      <c r="E327">
        <v>-6.1019451561472593E-2</v>
      </c>
      <c r="F327">
        <v>0.13158732471773946</v>
      </c>
      <c r="G327">
        <v>0.28954233418314529</v>
      </c>
      <c r="H327">
        <v>2.6252274112798846</v>
      </c>
      <c r="I327">
        <v>-9.0842530540835646</v>
      </c>
      <c r="J327">
        <v>1.5276541713760565</v>
      </c>
      <c r="K327" s="209">
        <v>0.23946223449707002</v>
      </c>
      <c r="L327">
        <v>0</v>
      </c>
      <c r="M327">
        <v>1</v>
      </c>
      <c r="N327">
        <v>0</v>
      </c>
      <c r="O327">
        <f t="shared" si="5"/>
        <v>1</v>
      </c>
    </row>
    <row r="328" spans="1:15">
      <c r="A328" t="s">
        <v>350</v>
      </c>
      <c r="B328">
        <v>867</v>
      </c>
      <c r="C328" t="s">
        <v>565</v>
      </c>
      <c r="D328">
        <v>-10.395532389542497</v>
      </c>
      <c r="E328">
        <v>-0.13274444645357164</v>
      </c>
      <c r="F328">
        <v>-0.9674488728392836</v>
      </c>
      <c r="G328">
        <v>0.91271422540311908</v>
      </c>
      <c r="H328">
        <v>4.2435577474535604</v>
      </c>
      <c r="I328">
        <v>-17.506919385858435</v>
      </c>
      <c r="J328">
        <v>3.055308342752113</v>
      </c>
      <c r="K328" s="209">
        <v>0.23946223449707002</v>
      </c>
      <c r="L328">
        <v>0</v>
      </c>
      <c r="M328">
        <v>1</v>
      </c>
      <c r="N328">
        <v>0</v>
      </c>
      <c r="O328">
        <f t="shared" si="5"/>
        <v>1</v>
      </c>
    </row>
    <row r="329" spans="1:15">
      <c r="A329" t="s">
        <v>372</v>
      </c>
      <c r="B329">
        <v>682</v>
      </c>
      <c r="C329" t="s">
        <v>470</v>
      </c>
      <c r="D329">
        <v>2.996492301053685</v>
      </c>
      <c r="E329">
        <v>9.0157356659319383</v>
      </c>
      <c r="F329">
        <v>-3.3368215053666357</v>
      </c>
      <c r="G329">
        <v>1.2487873431338405</v>
      </c>
      <c r="H329">
        <v>0.37190547983332367</v>
      </c>
      <c r="I329">
        <v>-0.75672942353370187</v>
      </c>
      <c r="J329">
        <v>-3.5463852589450795</v>
      </c>
      <c r="K329" s="209">
        <v>7.9297227175635046</v>
      </c>
      <c r="L329">
        <v>0</v>
      </c>
      <c r="M329">
        <v>0</v>
      </c>
      <c r="N329">
        <v>1</v>
      </c>
      <c r="O329">
        <f t="shared" si="5"/>
        <v>1</v>
      </c>
    </row>
    <row r="330" spans="1:15">
      <c r="A330" t="s">
        <v>372</v>
      </c>
      <c r="B330">
        <v>682</v>
      </c>
      <c r="C330" t="s">
        <v>472</v>
      </c>
      <c r="D330">
        <v>-3.2617986904446212</v>
      </c>
      <c r="E330">
        <v>2.8517119350870797</v>
      </c>
      <c r="F330">
        <v>-5.4175849152041193</v>
      </c>
      <c r="G330">
        <v>-1.8104117021071833</v>
      </c>
      <c r="H330">
        <v>-0.15143134922930518</v>
      </c>
      <c r="I330">
        <v>4.8123025999539859</v>
      </c>
      <c r="J330">
        <v>-3.5463852589450795</v>
      </c>
      <c r="K330" s="209">
        <v>7.9297227175635046</v>
      </c>
      <c r="L330">
        <v>0</v>
      </c>
      <c r="M330">
        <v>0</v>
      </c>
      <c r="N330">
        <v>1</v>
      </c>
      <c r="O330">
        <f t="shared" si="5"/>
        <v>1</v>
      </c>
    </row>
    <row r="331" spans="1:15">
      <c r="A331" t="s">
        <v>372</v>
      </c>
      <c r="B331">
        <v>682</v>
      </c>
      <c r="C331" t="s">
        <v>565</v>
      </c>
      <c r="D331">
        <v>-0.2653063893909362</v>
      </c>
      <c r="E331">
        <v>11.867447601019018</v>
      </c>
      <c r="F331">
        <v>-8.7544064205707546</v>
      </c>
      <c r="G331">
        <v>-0.56162435897334273</v>
      </c>
      <c r="H331">
        <v>0.22047413060401849</v>
      </c>
      <c r="I331">
        <v>4.0555731764202836</v>
      </c>
      <c r="J331">
        <v>-7.092770517890159</v>
      </c>
      <c r="K331" s="209">
        <v>7.9297227175635046</v>
      </c>
      <c r="L331">
        <v>0</v>
      </c>
      <c r="M331">
        <v>0</v>
      </c>
      <c r="N331">
        <v>1</v>
      </c>
      <c r="O331">
        <f t="shared" si="5"/>
        <v>1</v>
      </c>
    </row>
    <row r="332" spans="1:15">
      <c r="A332" t="s">
        <v>330</v>
      </c>
      <c r="B332">
        <v>684</v>
      </c>
      <c r="C332" t="s">
        <v>470</v>
      </c>
      <c r="D332">
        <v>22.203385935476163</v>
      </c>
      <c r="E332">
        <v>-2.128866782493759</v>
      </c>
      <c r="F332">
        <v>1.4352592508946167</v>
      </c>
      <c r="G332">
        <v>13.605046354196684</v>
      </c>
      <c r="H332">
        <v>4.5360227692961397</v>
      </c>
      <c r="I332">
        <v>-0.30114276621475611</v>
      </c>
      <c r="J332">
        <v>5.0570671097972379</v>
      </c>
      <c r="K332" s="209">
        <v>14.048423918124824</v>
      </c>
      <c r="L332">
        <v>0</v>
      </c>
      <c r="M332">
        <v>1</v>
      </c>
      <c r="N332">
        <v>0</v>
      </c>
      <c r="O332">
        <f t="shared" si="5"/>
        <v>1</v>
      </c>
    </row>
    <row r="333" spans="1:15">
      <c r="A333" t="s">
        <v>330</v>
      </c>
      <c r="B333">
        <v>684</v>
      </c>
      <c r="C333" t="s">
        <v>472</v>
      </c>
      <c r="D333">
        <v>5.167284919020517</v>
      </c>
      <c r="E333">
        <v>4.0355665996997185</v>
      </c>
      <c r="F333">
        <v>0.1010879185129353</v>
      </c>
      <c r="G333">
        <v>-4.7574940721660175</v>
      </c>
      <c r="H333">
        <v>3.0863510629055377</v>
      </c>
      <c r="I333">
        <v>-2.3552936997288949</v>
      </c>
      <c r="J333">
        <v>5.0570671097972379</v>
      </c>
      <c r="K333" s="209">
        <v>14.048423918124824</v>
      </c>
      <c r="L333">
        <v>0</v>
      </c>
      <c r="M333">
        <v>1</v>
      </c>
      <c r="N333">
        <v>0</v>
      </c>
      <c r="O333">
        <f t="shared" si="5"/>
        <v>1</v>
      </c>
    </row>
    <row r="334" spans="1:15">
      <c r="A334" t="s">
        <v>330</v>
      </c>
      <c r="B334">
        <v>684</v>
      </c>
      <c r="C334" t="s">
        <v>565</v>
      </c>
      <c r="D334">
        <v>27.37067085449668</v>
      </c>
      <c r="E334">
        <v>1.9066998172059595</v>
      </c>
      <c r="F334">
        <v>1.5363471694075521</v>
      </c>
      <c r="G334">
        <v>8.8475522820306658</v>
      </c>
      <c r="H334">
        <v>7.6223738322016779</v>
      </c>
      <c r="I334">
        <v>-2.6564364659436528</v>
      </c>
      <c r="J334">
        <v>10.114134219594476</v>
      </c>
      <c r="K334" s="209">
        <v>14.048423918124824</v>
      </c>
      <c r="L334">
        <v>0</v>
      </c>
      <c r="M334">
        <v>1</v>
      </c>
      <c r="N334">
        <v>0</v>
      </c>
      <c r="O334">
        <f t="shared" si="5"/>
        <v>1</v>
      </c>
    </row>
    <row r="335" spans="1:15">
      <c r="A335" t="s">
        <v>52</v>
      </c>
      <c r="B335">
        <v>273</v>
      </c>
      <c r="C335" t="s">
        <v>470</v>
      </c>
      <c r="D335">
        <v>7.7516082574687957</v>
      </c>
      <c r="E335">
        <v>0.41851046431825356</v>
      </c>
      <c r="F335">
        <v>2.4665583359999159</v>
      </c>
      <c r="G335">
        <v>4.8279883789567002</v>
      </c>
      <c r="H335">
        <v>1.9720633352014518</v>
      </c>
      <c r="I335">
        <v>-7.0216413535971078E-2</v>
      </c>
      <c r="J335">
        <v>-1.8632958434715547</v>
      </c>
      <c r="K335" s="209">
        <v>1269.4317357923123</v>
      </c>
      <c r="L335">
        <v>0</v>
      </c>
      <c r="M335">
        <v>1</v>
      </c>
      <c r="N335">
        <v>0</v>
      </c>
      <c r="O335">
        <f t="shared" si="5"/>
        <v>1</v>
      </c>
    </row>
    <row r="336" spans="1:15">
      <c r="A336" t="s">
        <v>52</v>
      </c>
      <c r="B336">
        <v>273</v>
      </c>
      <c r="C336" t="s">
        <v>472</v>
      </c>
      <c r="D336">
        <v>-0.64633641126430064</v>
      </c>
      <c r="E336">
        <v>1.3508274481158014</v>
      </c>
      <c r="F336">
        <v>2.4939702337265488</v>
      </c>
      <c r="G336">
        <v>-3.5967613441085424</v>
      </c>
      <c r="H336">
        <v>0.57329329654721528</v>
      </c>
      <c r="I336">
        <v>0.39562979792623088</v>
      </c>
      <c r="J336">
        <v>-1.8632958434715547</v>
      </c>
      <c r="K336" s="209">
        <v>1269.4317357923123</v>
      </c>
      <c r="L336">
        <v>0</v>
      </c>
      <c r="M336">
        <v>1</v>
      </c>
      <c r="N336">
        <v>0</v>
      </c>
      <c r="O336">
        <f t="shared" si="5"/>
        <v>1</v>
      </c>
    </row>
    <row r="337" spans="1:15">
      <c r="A337" t="s">
        <v>52</v>
      </c>
      <c r="B337">
        <v>273</v>
      </c>
      <c r="C337" t="s">
        <v>565</v>
      </c>
      <c r="D337">
        <v>7.105271846204495</v>
      </c>
      <c r="E337">
        <v>1.7693379124340549</v>
      </c>
      <c r="F337">
        <v>4.9605285697264652</v>
      </c>
      <c r="G337">
        <v>1.2312270348481578</v>
      </c>
      <c r="H337">
        <v>2.5453566317486671</v>
      </c>
      <c r="I337">
        <v>0.32541338439025935</v>
      </c>
      <c r="J337">
        <v>-3.7265916869431095</v>
      </c>
      <c r="K337" s="209">
        <v>1269.4317357923123</v>
      </c>
      <c r="L337">
        <v>0</v>
      </c>
      <c r="M337">
        <v>1</v>
      </c>
      <c r="N337">
        <v>0</v>
      </c>
      <c r="O337">
        <f t="shared" si="5"/>
        <v>1</v>
      </c>
    </row>
    <row r="338" spans="1:15">
      <c r="A338" t="s">
        <v>351</v>
      </c>
      <c r="B338">
        <v>868</v>
      </c>
      <c r="C338" t="s">
        <v>470</v>
      </c>
      <c r="D338">
        <v>-2.6615533418410529</v>
      </c>
      <c r="E338">
        <v>-2.4092232076655398</v>
      </c>
      <c r="F338">
        <v>0.47288575254779763</v>
      </c>
      <c r="G338">
        <v>0.34670962084954621</v>
      </c>
      <c r="H338">
        <v>1.1082957547991108</v>
      </c>
      <c r="I338">
        <v>15.638296056166791</v>
      </c>
      <c r="J338">
        <v>-17.81851731853876</v>
      </c>
      <c r="K338" s="209">
        <v>0.412878893399377</v>
      </c>
      <c r="L338">
        <v>0</v>
      </c>
      <c r="M338">
        <v>1</v>
      </c>
      <c r="N338">
        <v>0</v>
      </c>
      <c r="O338">
        <f t="shared" si="5"/>
        <v>1</v>
      </c>
    </row>
    <row r="339" spans="1:15">
      <c r="A339" t="s">
        <v>351</v>
      </c>
      <c r="B339">
        <v>868</v>
      </c>
      <c r="C339" t="s">
        <v>472</v>
      </c>
      <c r="D339">
        <v>-0.96030850912369026</v>
      </c>
      <c r="E339">
        <v>0.16852865681403273</v>
      </c>
      <c r="F339">
        <v>0.10067329210021246</v>
      </c>
      <c r="G339">
        <v>0.53890924793749717</v>
      </c>
      <c r="H339">
        <v>3.1536716564985343</v>
      </c>
      <c r="I339">
        <v>12.896425956064791</v>
      </c>
      <c r="J339">
        <v>-17.81851731853876</v>
      </c>
      <c r="K339" s="209">
        <v>0.412878893399377</v>
      </c>
      <c r="L339">
        <v>0</v>
      </c>
      <c r="M339">
        <v>1</v>
      </c>
      <c r="N339">
        <v>0</v>
      </c>
      <c r="O339">
        <f t="shared" si="5"/>
        <v>1</v>
      </c>
    </row>
    <row r="340" spans="1:15">
      <c r="A340" t="s">
        <v>351</v>
      </c>
      <c r="B340">
        <v>868</v>
      </c>
      <c r="C340" t="s">
        <v>565</v>
      </c>
      <c r="D340">
        <v>-3.6218618509647431</v>
      </c>
      <c r="E340">
        <v>-2.240694550851507</v>
      </c>
      <c r="F340">
        <v>0.57355904464801011</v>
      </c>
      <c r="G340">
        <v>0.88561886878704343</v>
      </c>
      <c r="H340">
        <v>4.2619674112976451</v>
      </c>
      <c r="I340">
        <v>28.534722012231583</v>
      </c>
      <c r="J340">
        <v>-35.63703463707752</v>
      </c>
      <c r="K340" s="209">
        <v>0.412878893399377</v>
      </c>
      <c r="L340">
        <v>0</v>
      </c>
      <c r="M340">
        <v>1</v>
      </c>
      <c r="N340">
        <v>0</v>
      </c>
      <c r="O340">
        <f t="shared" si="5"/>
        <v>1</v>
      </c>
    </row>
    <row r="341" spans="1:15">
      <c r="A341" t="s">
        <v>100</v>
      </c>
      <c r="B341">
        <v>921</v>
      </c>
      <c r="C341" t="s">
        <v>470</v>
      </c>
      <c r="D341">
        <v>6.486967681820385</v>
      </c>
      <c r="E341">
        <v>0.92969590575943073</v>
      </c>
      <c r="F341">
        <v>-0.88161023069657529</v>
      </c>
      <c r="G341">
        <v>2.1195636764551713</v>
      </c>
      <c r="H341">
        <v>2.2906836108536344</v>
      </c>
      <c r="I341">
        <v>1.371864709036184</v>
      </c>
      <c r="J341">
        <v>0.65677001041254002</v>
      </c>
      <c r="K341" s="209">
        <v>11.95568492215242</v>
      </c>
      <c r="L341">
        <v>0</v>
      </c>
      <c r="M341">
        <v>0</v>
      </c>
      <c r="N341">
        <v>1</v>
      </c>
      <c r="O341">
        <f t="shared" si="5"/>
        <v>1</v>
      </c>
    </row>
    <row r="342" spans="1:15">
      <c r="A342" t="s">
        <v>100</v>
      </c>
      <c r="B342">
        <v>921</v>
      </c>
      <c r="C342" t="s">
        <v>472</v>
      </c>
      <c r="D342">
        <v>3.3590995426653052</v>
      </c>
      <c r="E342">
        <v>1.8055668497993898</v>
      </c>
      <c r="F342">
        <v>-0.29819501101341761</v>
      </c>
      <c r="G342">
        <v>-1.4977623967628133</v>
      </c>
      <c r="H342">
        <v>0.875255107544338</v>
      </c>
      <c r="I342">
        <v>1.8174649826852682</v>
      </c>
      <c r="J342">
        <v>0.65677001041254002</v>
      </c>
      <c r="K342" s="209">
        <v>11.95568492215242</v>
      </c>
      <c r="L342">
        <v>0</v>
      </c>
      <c r="M342">
        <v>0</v>
      </c>
      <c r="N342">
        <v>1</v>
      </c>
      <c r="O342">
        <f t="shared" si="5"/>
        <v>1</v>
      </c>
    </row>
    <row r="343" spans="1:15">
      <c r="A343" t="s">
        <v>100</v>
      </c>
      <c r="B343">
        <v>921</v>
      </c>
      <c r="C343" t="s">
        <v>565</v>
      </c>
      <c r="D343">
        <v>9.8460672244856902</v>
      </c>
      <c r="E343">
        <v>2.7352627555588205</v>
      </c>
      <c r="F343">
        <v>-1.1798052417099929</v>
      </c>
      <c r="G343">
        <v>0.62180127969235799</v>
      </c>
      <c r="H343">
        <v>3.1659387183979724</v>
      </c>
      <c r="I343">
        <v>3.1893296917214524</v>
      </c>
      <c r="J343">
        <v>1.31354002082508</v>
      </c>
      <c r="K343" s="209">
        <v>11.95568492215242</v>
      </c>
      <c r="L343">
        <v>0</v>
      </c>
      <c r="M343">
        <v>0</v>
      </c>
      <c r="N343">
        <v>1</v>
      </c>
      <c r="O343">
        <f t="shared" si="5"/>
        <v>1</v>
      </c>
    </row>
    <row r="344" spans="1:15">
      <c r="A344" t="s">
        <v>387</v>
      </c>
      <c r="B344">
        <v>948</v>
      </c>
      <c r="C344" t="s">
        <v>470</v>
      </c>
      <c r="D344">
        <v>8.5157960952770111</v>
      </c>
      <c r="E344">
        <v>-1.556559101395969</v>
      </c>
      <c r="F344">
        <v>-0.81467679944072813</v>
      </c>
      <c r="G344">
        <v>3.85736286592851</v>
      </c>
      <c r="H344">
        <v>1.6328994900656471</v>
      </c>
      <c r="I344">
        <v>8.6136736146790334</v>
      </c>
      <c r="J344">
        <v>-3.2169039745594823</v>
      </c>
      <c r="K344" s="209">
        <v>13.99671792882282</v>
      </c>
      <c r="L344">
        <v>0</v>
      </c>
      <c r="M344">
        <v>1</v>
      </c>
      <c r="N344">
        <v>0</v>
      </c>
      <c r="O344">
        <f t="shared" si="5"/>
        <v>1</v>
      </c>
    </row>
    <row r="345" spans="1:15">
      <c r="A345" t="s">
        <v>387</v>
      </c>
      <c r="B345">
        <v>948</v>
      </c>
      <c r="C345" t="s">
        <v>472</v>
      </c>
      <c r="D345">
        <v>0.75494776698849364</v>
      </c>
      <c r="E345">
        <v>3.9974752023420823</v>
      </c>
      <c r="F345">
        <v>-2.7954013568206499</v>
      </c>
      <c r="G345">
        <v>-3.8038055416270486</v>
      </c>
      <c r="H345">
        <v>0.12014761210286953</v>
      </c>
      <c r="I345">
        <v>6.4534358255507227</v>
      </c>
      <c r="J345">
        <v>-3.2169039745594823</v>
      </c>
      <c r="K345" s="209">
        <v>13.99671792882282</v>
      </c>
      <c r="L345">
        <v>0</v>
      </c>
      <c r="M345">
        <v>1</v>
      </c>
      <c r="N345">
        <v>0</v>
      </c>
      <c r="O345">
        <f t="shared" si="5"/>
        <v>1</v>
      </c>
    </row>
    <row r="346" spans="1:15">
      <c r="A346" t="s">
        <v>387</v>
      </c>
      <c r="B346">
        <v>948</v>
      </c>
      <c r="C346" t="s">
        <v>565</v>
      </c>
      <c r="D346">
        <v>9.2707438622655047</v>
      </c>
      <c r="E346">
        <v>2.4409161009461133</v>
      </c>
      <c r="F346">
        <v>-3.6100781562613782</v>
      </c>
      <c r="G346">
        <v>5.3557324301461318E-2</v>
      </c>
      <c r="H346">
        <v>1.7530471021685166</v>
      </c>
      <c r="I346">
        <v>15.067109440229757</v>
      </c>
      <c r="J346">
        <v>-6.4338079491189646</v>
      </c>
      <c r="K346" s="209">
        <v>13.99671792882282</v>
      </c>
      <c r="L346">
        <v>0</v>
      </c>
      <c r="M346">
        <v>1</v>
      </c>
      <c r="N346">
        <v>0</v>
      </c>
      <c r="O346">
        <f t="shared" si="5"/>
        <v>1</v>
      </c>
    </row>
    <row r="347" spans="1:15">
      <c r="A347" t="s">
        <v>352</v>
      </c>
      <c r="B347">
        <v>943</v>
      </c>
      <c r="C347" t="s">
        <v>470</v>
      </c>
      <c r="D347">
        <v>28.360132877338572</v>
      </c>
      <c r="E347">
        <v>3.5656460809655677</v>
      </c>
      <c r="F347">
        <v>2.4638598286181659</v>
      </c>
      <c r="G347">
        <v>14.123295549099785</v>
      </c>
      <c r="H347">
        <v>7.486033155782156</v>
      </c>
      <c r="I347">
        <v>1.1634719708779677</v>
      </c>
      <c r="J347">
        <v>-0.44217370800507183</v>
      </c>
      <c r="K347" s="209">
        <v>5.5428131458303209</v>
      </c>
      <c r="L347">
        <v>0</v>
      </c>
      <c r="M347">
        <v>1</v>
      </c>
      <c r="N347">
        <v>0</v>
      </c>
      <c r="O347">
        <f t="shared" si="5"/>
        <v>1</v>
      </c>
    </row>
    <row r="348" spans="1:15">
      <c r="A348" t="s">
        <v>352</v>
      </c>
      <c r="B348">
        <v>943</v>
      </c>
      <c r="C348" t="s">
        <v>472</v>
      </c>
      <c r="D348">
        <v>-12.724900232670691</v>
      </c>
      <c r="E348">
        <v>-8.2691138645218327</v>
      </c>
      <c r="F348">
        <v>0.57459742628102539</v>
      </c>
      <c r="G348">
        <v>-7.0100260551488374</v>
      </c>
      <c r="H348">
        <v>4.2640562687633867</v>
      </c>
      <c r="I348">
        <v>-1.8422403000393608</v>
      </c>
      <c r="J348">
        <v>-0.44217370800507183</v>
      </c>
      <c r="K348" s="209">
        <v>5.5428131458303209</v>
      </c>
      <c r="L348">
        <v>0</v>
      </c>
      <c r="M348">
        <v>1</v>
      </c>
      <c r="N348">
        <v>0</v>
      </c>
      <c r="O348">
        <f t="shared" si="5"/>
        <v>1</v>
      </c>
    </row>
    <row r="349" spans="1:15">
      <c r="A349" t="s">
        <v>352</v>
      </c>
      <c r="B349">
        <v>943</v>
      </c>
      <c r="C349" t="s">
        <v>565</v>
      </c>
      <c r="D349">
        <v>15.63523264466788</v>
      </c>
      <c r="E349">
        <v>-4.703467783556265</v>
      </c>
      <c r="F349">
        <v>3.0384572548991913</v>
      </c>
      <c r="G349">
        <v>7.1132694939509475</v>
      </c>
      <c r="H349">
        <v>11.750089424545543</v>
      </c>
      <c r="I349">
        <v>-0.67876832916139307</v>
      </c>
      <c r="J349">
        <v>-0.88434741601014366</v>
      </c>
      <c r="K349" s="209">
        <v>5.5428131458303209</v>
      </c>
      <c r="L349">
        <v>0</v>
      </c>
      <c r="M349">
        <v>1</v>
      </c>
      <c r="N349">
        <v>0</v>
      </c>
      <c r="O349">
        <f t="shared" si="5"/>
        <v>1</v>
      </c>
    </row>
    <row r="350" spans="1:15">
      <c r="A350" t="s">
        <v>71</v>
      </c>
      <c r="B350">
        <v>686</v>
      </c>
      <c r="C350" t="s">
        <v>470</v>
      </c>
      <c r="D350">
        <v>10.303514397022369</v>
      </c>
      <c r="E350">
        <v>-0.81955435295443557</v>
      </c>
      <c r="F350">
        <v>1.6948984296303242</v>
      </c>
      <c r="G350">
        <v>4.3699740513962713</v>
      </c>
      <c r="H350">
        <v>1.8228834792887372</v>
      </c>
      <c r="I350">
        <v>1.7012429635155257</v>
      </c>
      <c r="J350">
        <v>1.5340698261459451</v>
      </c>
      <c r="K350" s="209">
        <v>119.87073701736057</v>
      </c>
      <c r="L350">
        <v>0</v>
      </c>
      <c r="M350">
        <v>1</v>
      </c>
      <c r="N350">
        <v>0</v>
      </c>
      <c r="O350">
        <f t="shared" si="5"/>
        <v>1</v>
      </c>
    </row>
    <row r="351" spans="1:15">
      <c r="A351" t="s">
        <v>71</v>
      </c>
      <c r="B351">
        <v>686</v>
      </c>
      <c r="C351" t="s">
        <v>472</v>
      </c>
      <c r="D351">
        <v>0.23088277951318048</v>
      </c>
      <c r="E351">
        <v>-1.5747593053279387</v>
      </c>
      <c r="F351">
        <v>1.7453909649172663</v>
      </c>
      <c r="G351">
        <v>-4.0239704937327359</v>
      </c>
      <c r="H351">
        <v>0.27647166529564943</v>
      </c>
      <c r="I351">
        <v>2.2736801222149943</v>
      </c>
      <c r="J351">
        <v>1.5340698261459451</v>
      </c>
      <c r="K351" s="209">
        <v>119.87073701736057</v>
      </c>
      <c r="L351">
        <v>0</v>
      </c>
      <c r="M351">
        <v>1</v>
      </c>
      <c r="N351">
        <v>0</v>
      </c>
      <c r="O351">
        <f t="shared" si="5"/>
        <v>1</v>
      </c>
    </row>
    <row r="352" spans="1:15">
      <c r="A352" t="s">
        <v>71</v>
      </c>
      <c r="B352">
        <v>686</v>
      </c>
      <c r="C352" t="s">
        <v>565</v>
      </c>
      <c r="D352">
        <v>10.534397176535549</v>
      </c>
      <c r="E352">
        <v>-2.3943136582823743</v>
      </c>
      <c r="F352">
        <v>3.4402893945475905</v>
      </c>
      <c r="G352">
        <v>0.34600355766353541</v>
      </c>
      <c r="H352">
        <v>2.0993551445843868</v>
      </c>
      <c r="I352">
        <v>3.97492308573052</v>
      </c>
      <c r="J352">
        <v>3.0681396522918902</v>
      </c>
      <c r="K352" s="209">
        <v>119.87073701736057</v>
      </c>
      <c r="L352">
        <v>0</v>
      </c>
      <c r="M352">
        <v>1</v>
      </c>
      <c r="N352">
        <v>0</v>
      </c>
      <c r="O352">
        <f t="shared" si="5"/>
        <v>1</v>
      </c>
    </row>
    <row r="353" spans="1:15">
      <c r="A353" t="s">
        <v>101</v>
      </c>
      <c r="B353">
        <v>688</v>
      </c>
      <c r="C353" t="s">
        <v>470</v>
      </c>
      <c r="D353">
        <v>23.025638501837747</v>
      </c>
      <c r="E353">
        <v>19.792663223568706</v>
      </c>
      <c r="F353">
        <v>-5.1465782777695077E-2</v>
      </c>
      <c r="G353">
        <v>1.3170610998805452</v>
      </c>
      <c r="H353">
        <v>0.33225079813521335</v>
      </c>
      <c r="I353">
        <v>4.7252235749356792</v>
      </c>
      <c r="J353">
        <v>-3.0900944119047011</v>
      </c>
      <c r="K353" s="209">
        <v>15.194748245372683</v>
      </c>
      <c r="L353">
        <v>0</v>
      </c>
      <c r="M353">
        <v>0</v>
      </c>
      <c r="N353">
        <v>1</v>
      </c>
      <c r="O353">
        <f t="shared" si="5"/>
        <v>1</v>
      </c>
    </row>
    <row r="354" spans="1:15">
      <c r="A354" t="s">
        <v>101</v>
      </c>
      <c r="B354">
        <v>688</v>
      </c>
      <c r="C354" t="s">
        <v>472</v>
      </c>
      <c r="D354">
        <v>5.1087113476163779</v>
      </c>
      <c r="E354">
        <v>8.2245463927569027</v>
      </c>
      <c r="F354">
        <v>-2.8996854007995791</v>
      </c>
      <c r="G354">
        <v>-3.0818503969497675</v>
      </c>
      <c r="H354">
        <v>-0.31380713356294887</v>
      </c>
      <c r="I354">
        <v>6.2696022980764718</v>
      </c>
      <c r="J354">
        <v>-3.0900944119047011</v>
      </c>
      <c r="K354" s="209">
        <v>15.194748245372683</v>
      </c>
      <c r="L354">
        <v>0</v>
      </c>
      <c r="M354">
        <v>0</v>
      </c>
      <c r="N354">
        <v>1</v>
      </c>
      <c r="O354">
        <f t="shared" si="5"/>
        <v>1</v>
      </c>
    </row>
    <row r="355" spans="1:15">
      <c r="A355" t="s">
        <v>101</v>
      </c>
      <c r="B355">
        <v>688</v>
      </c>
      <c r="C355" t="s">
        <v>565</v>
      </c>
      <c r="D355">
        <v>28.134349849454125</v>
      </c>
      <c r="E355">
        <v>28.017209616325609</v>
      </c>
      <c r="F355">
        <v>-2.9511511835772741</v>
      </c>
      <c r="G355">
        <v>-1.7647892970692223</v>
      </c>
      <c r="H355">
        <v>1.8443664572264484E-2</v>
      </c>
      <c r="I355">
        <v>10.99482587301215</v>
      </c>
      <c r="J355">
        <v>-6.1801888238094023</v>
      </c>
      <c r="K355" s="209">
        <v>15.194748245372683</v>
      </c>
      <c r="L355">
        <v>0</v>
      </c>
      <c r="M355">
        <v>0</v>
      </c>
      <c r="N355">
        <v>1</v>
      </c>
      <c r="O355">
        <f t="shared" si="5"/>
        <v>1</v>
      </c>
    </row>
    <row r="356" spans="1:15">
      <c r="A356" t="s">
        <v>125</v>
      </c>
      <c r="B356">
        <v>518</v>
      </c>
      <c r="C356" t="s">
        <v>470</v>
      </c>
      <c r="D356">
        <v>0.54817419036906756</v>
      </c>
      <c r="E356">
        <v>-1.5862911195519644</v>
      </c>
      <c r="F356">
        <v>-0.64684210671173237</v>
      </c>
      <c r="G356">
        <v>-1.1977850074456484</v>
      </c>
      <c r="H356">
        <v>-0.57945410558296406</v>
      </c>
      <c r="I356">
        <v>2.1604895390318211</v>
      </c>
      <c r="J356">
        <v>2.3980569906295557</v>
      </c>
      <c r="K356" s="209">
        <v>68.802026841354362</v>
      </c>
      <c r="L356">
        <v>0</v>
      </c>
      <c r="M356">
        <v>0</v>
      </c>
      <c r="N356">
        <v>1</v>
      </c>
      <c r="O356">
        <f t="shared" si="5"/>
        <v>1</v>
      </c>
    </row>
    <row r="357" spans="1:15">
      <c r="A357" t="s">
        <v>125</v>
      </c>
      <c r="B357">
        <v>518</v>
      </c>
      <c r="C357" t="s">
        <v>472</v>
      </c>
      <c r="D357">
        <v>18.924166068384743</v>
      </c>
      <c r="E357">
        <v>5.3781830410863556</v>
      </c>
      <c r="F357">
        <v>-0.60539509072161102</v>
      </c>
      <c r="G357">
        <v>8.5907074961386094</v>
      </c>
      <c r="H357">
        <v>3.391855216175379</v>
      </c>
      <c r="I357">
        <v>-0.22924158492354607</v>
      </c>
      <c r="J357">
        <v>2.3980569906295557</v>
      </c>
      <c r="K357" s="209">
        <v>68.802026841354362</v>
      </c>
      <c r="L357">
        <v>0</v>
      </c>
      <c r="M357">
        <v>0</v>
      </c>
      <c r="N357">
        <v>1</v>
      </c>
      <c r="O357">
        <f t="shared" si="5"/>
        <v>1</v>
      </c>
    </row>
    <row r="358" spans="1:15">
      <c r="A358" t="s">
        <v>125</v>
      </c>
      <c r="B358">
        <v>518</v>
      </c>
      <c r="C358" t="s">
        <v>565</v>
      </c>
      <c r="D358">
        <v>19.47234025875381</v>
      </c>
      <c r="E358">
        <v>3.7918919215343911</v>
      </c>
      <c r="F358">
        <v>-1.2522371974333435</v>
      </c>
      <c r="G358">
        <v>7.3929224886929612</v>
      </c>
      <c r="H358">
        <v>2.8124011105924147</v>
      </c>
      <c r="I358">
        <v>1.9312479541082759</v>
      </c>
      <c r="J358">
        <v>4.7961139812591114</v>
      </c>
      <c r="K358" s="209">
        <v>68.802026841354362</v>
      </c>
      <c r="L358">
        <v>0</v>
      </c>
      <c r="M358">
        <v>0</v>
      </c>
      <c r="N358">
        <v>1</v>
      </c>
      <c r="O358">
        <f t="shared" si="5"/>
        <v>1</v>
      </c>
    </row>
    <row r="359" spans="1:15">
      <c r="A359" t="s">
        <v>319</v>
      </c>
      <c r="B359">
        <v>728</v>
      </c>
      <c r="C359" t="s">
        <v>470</v>
      </c>
      <c r="D359">
        <v>6.9856136974745553</v>
      </c>
      <c r="E359">
        <v>-3.9868164037958875</v>
      </c>
      <c r="F359">
        <v>0.36516542109027467</v>
      </c>
      <c r="G359">
        <v>5.1355607867480728</v>
      </c>
      <c r="H359">
        <v>2.9213644558767164</v>
      </c>
      <c r="I359">
        <v>0.74226306437629841</v>
      </c>
      <c r="J359">
        <v>1.8080763731790803</v>
      </c>
      <c r="K359" s="209">
        <v>12.540746573512573</v>
      </c>
      <c r="L359">
        <v>0</v>
      </c>
      <c r="M359">
        <v>1</v>
      </c>
      <c r="N359">
        <v>0</v>
      </c>
      <c r="O359">
        <f t="shared" si="5"/>
        <v>1</v>
      </c>
    </row>
    <row r="360" spans="1:15">
      <c r="A360" t="s">
        <v>319</v>
      </c>
      <c r="B360">
        <v>728</v>
      </c>
      <c r="C360" t="s">
        <v>472</v>
      </c>
      <c r="D360">
        <v>5.2052756355248988</v>
      </c>
      <c r="E360">
        <v>-0.9520729701624262</v>
      </c>
      <c r="F360">
        <v>1.3276294509537696</v>
      </c>
      <c r="G360">
        <v>-0.86613419604952635</v>
      </c>
      <c r="H360">
        <v>2.4424379255575905</v>
      </c>
      <c r="I360">
        <v>1.4453390520464109</v>
      </c>
      <c r="J360">
        <v>1.8080763731790803</v>
      </c>
      <c r="K360" s="209">
        <v>12.540746573512573</v>
      </c>
      <c r="L360">
        <v>0</v>
      </c>
      <c r="M360">
        <v>1</v>
      </c>
      <c r="N360">
        <v>0</v>
      </c>
      <c r="O360">
        <f t="shared" si="5"/>
        <v>1</v>
      </c>
    </row>
    <row r="361" spans="1:15">
      <c r="A361" t="s">
        <v>319</v>
      </c>
      <c r="B361">
        <v>728</v>
      </c>
      <c r="C361" t="s">
        <v>565</v>
      </c>
      <c r="D361">
        <v>12.190889332999454</v>
      </c>
      <c r="E361">
        <v>-4.9388893739583137</v>
      </c>
      <c r="F361">
        <v>1.6927948720440442</v>
      </c>
      <c r="G361">
        <v>4.2694265906985462</v>
      </c>
      <c r="H361">
        <v>5.363802381434307</v>
      </c>
      <c r="I361">
        <v>2.1876021164227097</v>
      </c>
      <c r="J361">
        <v>3.6161527463581606</v>
      </c>
      <c r="K361" s="209">
        <v>12.540746573512573</v>
      </c>
      <c r="L361">
        <v>0</v>
      </c>
      <c r="M361">
        <v>1</v>
      </c>
      <c r="N361">
        <v>0</v>
      </c>
      <c r="O361">
        <f t="shared" si="5"/>
        <v>1</v>
      </c>
    </row>
    <row r="362" spans="1:15">
      <c r="A362" t="s">
        <v>476</v>
      </c>
      <c r="B362">
        <v>836</v>
      </c>
      <c r="C362" t="s">
        <v>470</v>
      </c>
      <c r="D362">
        <v>-2.6481550494742621</v>
      </c>
      <c r="E362" t="s">
        <v>161</v>
      </c>
      <c r="F362" t="s">
        <v>161</v>
      </c>
      <c r="G362">
        <v>-0.43437176749082229</v>
      </c>
      <c r="H362" t="s">
        <v>161</v>
      </c>
      <c r="I362" t="s">
        <v>161</v>
      </c>
      <c r="J362" t="s">
        <v>161</v>
      </c>
      <c r="K362" s="209">
        <v>0.11854756465110566</v>
      </c>
      <c r="L362">
        <v>0</v>
      </c>
      <c r="M362">
        <v>1</v>
      </c>
      <c r="N362">
        <v>0</v>
      </c>
      <c r="O362">
        <f t="shared" si="5"/>
        <v>1</v>
      </c>
    </row>
    <row r="363" spans="1:15">
      <c r="A363" t="s">
        <v>476</v>
      </c>
      <c r="B363">
        <v>836</v>
      </c>
      <c r="C363" t="s">
        <v>472</v>
      </c>
      <c r="D363">
        <v>-31.107888498593315</v>
      </c>
      <c r="E363" t="s">
        <v>161</v>
      </c>
      <c r="F363" t="s">
        <v>161</v>
      </c>
      <c r="G363">
        <v>-0.90579328230607381</v>
      </c>
      <c r="H363" t="s">
        <v>161</v>
      </c>
      <c r="I363" t="s">
        <v>161</v>
      </c>
      <c r="J363" t="s">
        <v>161</v>
      </c>
      <c r="K363" s="209">
        <v>0.11854756465110566</v>
      </c>
      <c r="L363">
        <v>0</v>
      </c>
      <c r="M363">
        <v>1</v>
      </c>
      <c r="N363">
        <v>0</v>
      </c>
      <c r="O363">
        <f t="shared" si="5"/>
        <v>1</v>
      </c>
    </row>
    <row r="364" spans="1:15">
      <c r="A364" t="s">
        <v>476</v>
      </c>
      <c r="B364">
        <v>836</v>
      </c>
      <c r="C364" t="s">
        <v>565</v>
      </c>
      <c r="D364">
        <v>-33.756043548067581</v>
      </c>
      <c r="E364" t="s">
        <v>161</v>
      </c>
      <c r="F364" t="s">
        <v>161</v>
      </c>
      <c r="G364">
        <v>-1.3401650497968962</v>
      </c>
      <c r="H364" t="s">
        <v>161</v>
      </c>
      <c r="I364" t="s">
        <v>161</v>
      </c>
      <c r="J364" t="s">
        <v>161</v>
      </c>
      <c r="K364" s="209">
        <v>0.11854756465110566</v>
      </c>
      <c r="L364">
        <v>0</v>
      </c>
      <c r="M364">
        <v>1</v>
      </c>
      <c r="N364">
        <v>0</v>
      </c>
      <c r="O364">
        <f t="shared" si="5"/>
        <v>1</v>
      </c>
    </row>
    <row r="365" spans="1:15">
      <c r="A365" t="s">
        <v>126</v>
      </c>
      <c r="B365">
        <v>558</v>
      </c>
      <c r="C365" t="s">
        <v>470</v>
      </c>
      <c r="D365">
        <v>9.0249451167768413</v>
      </c>
      <c r="E365">
        <v>4.3186511296346684</v>
      </c>
      <c r="F365">
        <v>-0.66302938822764046</v>
      </c>
      <c r="G365">
        <v>0.70672470420189337</v>
      </c>
      <c r="H365">
        <v>0.57167911085113599</v>
      </c>
      <c r="I365">
        <v>-0.35938096580423817</v>
      </c>
      <c r="J365">
        <v>4.4503005261210227</v>
      </c>
      <c r="K365" s="209">
        <v>34.186180694928176</v>
      </c>
      <c r="L365">
        <v>0</v>
      </c>
      <c r="M365">
        <v>0</v>
      </c>
      <c r="N365">
        <v>1</v>
      </c>
      <c r="O365">
        <f t="shared" si="5"/>
        <v>1</v>
      </c>
    </row>
    <row r="366" spans="1:15">
      <c r="A366" t="s">
        <v>126</v>
      </c>
      <c r="B366">
        <v>558</v>
      </c>
      <c r="C366" t="s">
        <v>472</v>
      </c>
      <c r="D366">
        <v>4.4015145391812354</v>
      </c>
      <c r="E366">
        <v>2.2448364560589695</v>
      </c>
      <c r="F366">
        <v>-0.86521665397239944</v>
      </c>
      <c r="G366">
        <v>-0.7463861473383957</v>
      </c>
      <c r="H366">
        <v>8.7042956842161429E-2</v>
      </c>
      <c r="I366">
        <v>-0.76906259853012315</v>
      </c>
      <c r="J366">
        <v>4.4503005261210227</v>
      </c>
      <c r="K366" s="209">
        <v>34.186180694928176</v>
      </c>
      <c r="L366">
        <v>0</v>
      </c>
      <c r="M366">
        <v>0</v>
      </c>
      <c r="N366">
        <v>1</v>
      </c>
      <c r="O366">
        <f t="shared" si="5"/>
        <v>1</v>
      </c>
    </row>
    <row r="367" spans="1:15">
      <c r="A367" t="s">
        <v>126</v>
      </c>
      <c r="B367">
        <v>558</v>
      </c>
      <c r="C367" t="s">
        <v>565</v>
      </c>
      <c r="D367">
        <v>13.426459655958077</v>
      </c>
      <c r="E367">
        <v>6.5634875856936379</v>
      </c>
      <c r="F367">
        <v>-1.5282460422000399</v>
      </c>
      <c r="G367">
        <v>-3.9661443136502328E-2</v>
      </c>
      <c r="H367">
        <v>0.65872206769329744</v>
      </c>
      <c r="I367">
        <v>-1.1284435643343613</v>
      </c>
      <c r="J367">
        <v>8.9006010522420453</v>
      </c>
      <c r="K367" s="209">
        <v>34.186180694928176</v>
      </c>
      <c r="L367">
        <v>0</v>
      </c>
      <c r="M367">
        <v>0</v>
      </c>
      <c r="N367">
        <v>1</v>
      </c>
      <c r="O367">
        <f t="shared" si="5"/>
        <v>1</v>
      </c>
    </row>
    <row r="368" spans="1:15">
      <c r="A368" t="s">
        <v>18</v>
      </c>
      <c r="B368">
        <v>138</v>
      </c>
      <c r="C368" t="s">
        <v>470</v>
      </c>
      <c r="D368">
        <v>4.95165123322613</v>
      </c>
      <c r="E368">
        <v>5.0297021715998369E-2</v>
      </c>
      <c r="F368">
        <v>-0.60422412969221972</v>
      </c>
      <c r="G368">
        <v>1.8637770120558343</v>
      </c>
      <c r="H368">
        <v>1.5802131684505292</v>
      </c>
      <c r="I368">
        <v>5.4396354242904632</v>
      </c>
      <c r="J368">
        <v>-3.3780472635944747</v>
      </c>
      <c r="K368" s="209">
        <v>907.15096883331955</v>
      </c>
      <c r="L368">
        <v>1</v>
      </c>
      <c r="M368">
        <v>0</v>
      </c>
      <c r="N368">
        <v>0</v>
      </c>
      <c r="O368">
        <f t="shared" si="5"/>
        <v>1</v>
      </c>
    </row>
    <row r="369" spans="1:15">
      <c r="A369" t="s">
        <v>18</v>
      </c>
      <c r="B369">
        <v>138</v>
      </c>
      <c r="C369" t="s">
        <v>472</v>
      </c>
      <c r="D369">
        <v>2.8432914766992354</v>
      </c>
      <c r="E369">
        <v>4.079051789445387E-2</v>
      </c>
      <c r="F369">
        <v>-0.24172705690766985</v>
      </c>
      <c r="G369">
        <v>-1.6987187228282936</v>
      </c>
      <c r="H369">
        <v>0.22457828799431243</v>
      </c>
      <c r="I369">
        <v>7.8964157141409075</v>
      </c>
      <c r="J369">
        <v>-3.3780472635944747</v>
      </c>
      <c r="K369" s="209">
        <v>907.15096883331955</v>
      </c>
      <c r="L369">
        <v>1</v>
      </c>
      <c r="M369">
        <v>0</v>
      </c>
      <c r="N369">
        <v>0</v>
      </c>
      <c r="O369">
        <f t="shared" si="5"/>
        <v>1</v>
      </c>
    </row>
    <row r="370" spans="1:15">
      <c r="A370" t="s">
        <v>18</v>
      </c>
      <c r="B370">
        <v>138</v>
      </c>
      <c r="C370" t="s">
        <v>565</v>
      </c>
      <c r="D370">
        <v>7.7949427099253654</v>
      </c>
      <c r="E370">
        <v>9.1087539610452239E-2</v>
      </c>
      <c r="F370">
        <v>-0.84595118659988955</v>
      </c>
      <c r="G370">
        <v>0.16505828922754073</v>
      </c>
      <c r="H370">
        <v>1.8047914564448415</v>
      </c>
      <c r="I370">
        <v>13.336051138431369</v>
      </c>
      <c r="J370">
        <v>-6.7560945271889494</v>
      </c>
      <c r="K370" s="209">
        <v>907.15096883331955</v>
      </c>
      <c r="L370">
        <v>1</v>
      </c>
      <c r="M370">
        <v>0</v>
      </c>
      <c r="N370">
        <v>0</v>
      </c>
      <c r="O370">
        <f t="shared" si="5"/>
        <v>1</v>
      </c>
    </row>
    <row r="371" spans="1:15">
      <c r="A371" t="s">
        <v>19</v>
      </c>
      <c r="B371">
        <v>196</v>
      </c>
      <c r="C371" t="s">
        <v>470</v>
      </c>
      <c r="D371">
        <v>11.651097416834602</v>
      </c>
      <c r="E371">
        <v>6.248815621392465</v>
      </c>
      <c r="F371">
        <v>-0.37077528570482926</v>
      </c>
      <c r="G371">
        <v>0.9411925641152411</v>
      </c>
      <c r="H371">
        <v>1.1015128931780465</v>
      </c>
      <c r="I371">
        <v>2.7572681656454794</v>
      </c>
      <c r="J371">
        <v>0.97308345820820108</v>
      </c>
      <c r="K371" s="209">
        <v>210.22442685730564</v>
      </c>
      <c r="L371">
        <v>1</v>
      </c>
      <c r="M371">
        <v>0</v>
      </c>
      <c r="N371">
        <v>0</v>
      </c>
      <c r="O371">
        <f t="shared" si="5"/>
        <v>1</v>
      </c>
    </row>
    <row r="372" spans="1:15">
      <c r="A372" t="s">
        <v>19</v>
      </c>
      <c r="B372">
        <v>196</v>
      </c>
      <c r="C372" t="s">
        <v>472</v>
      </c>
      <c r="D372">
        <v>6.6343925856512342</v>
      </c>
      <c r="E372">
        <v>4.5523975829771164</v>
      </c>
      <c r="F372">
        <v>-0.90567791369204975</v>
      </c>
      <c r="G372">
        <v>-2.265504604653676</v>
      </c>
      <c r="H372">
        <v>-0.90006782200386937</v>
      </c>
      <c r="I372">
        <v>5.1801618848155115</v>
      </c>
      <c r="J372">
        <v>0.97308345820820108</v>
      </c>
      <c r="K372" s="209">
        <v>210.22442685730564</v>
      </c>
      <c r="L372">
        <v>1</v>
      </c>
      <c r="M372">
        <v>0</v>
      </c>
      <c r="N372">
        <v>0</v>
      </c>
      <c r="O372">
        <f t="shared" si="5"/>
        <v>1</v>
      </c>
    </row>
    <row r="373" spans="1:15">
      <c r="A373" t="s">
        <v>19</v>
      </c>
      <c r="B373">
        <v>196</v>
      </c>
      <c r="C373" t="s">
        <v>565</v>
      </c>
      <c r="D373">
        <v>18.285490002485837</v>
      </c>
      <c r="E373">
        <v>10.801213204369581</v>
      </c>
      <c r="F373">
        <v>-1.2764531993968791</v>
      </c>
      <c r="G373">
        <v>-1.3243120405384348</v>
      </c>
      <c r="H373">
        <v>0.20144507117417709</v>
      </c>
      <c r="I373">
        <v>7.9374300504609892</v>
      </c>
      <c r="J373">
        <v>1.9461669164164022</v>
      </c>
      <c r="K373" s="209">
        <v>210.22442685730564</v>
      </c>
      <c r="L373">
        <v>1</v>
      </c>
      <c r="M373">
        <v>0</v>
      </c>
      <c r="N373">
        <v>0</v>
      </c>
      <c r="O373">
        <f t="shared" si="5"/>
        <v>1</v>
      </c>
    </row>
    <row r="374" spans="1:15">
      <c r="A374" t="s">
        <v>127</v>
      </c>
      <c r="B374">
        <v>278</v>
      </c>
      <c r="C374" t="s">
        <v>470</v>
      </c>
      <c r="D374">
        <v>6.22729993004166</v>
      </c>
      <c r="E374">
        <v>5.7178016897352819</v>
      </c>
      <c r="F374">
        <v>-1.3241129344320934</v>
      </c>
      <c r="G374">
        <v>0.84100365699136781</v>
      </c>
      <c r="H374">
        <v>0.5367465615475786</v>
      </c>
      <c r="I374">
        <v>1.3839955152705166</v>
      </c>
      <c r="J374">
        <v>-0.92813455907099041</v>
      </c>
      <c r="K374" s="209">
        <v>12.625486102964384</v>
      </c>
      <c r="L374">
        <v>0</v>
      </c>
      <c r="M374">
        <v>0</v>
      </c>
      <c r="N374">
        <v>1</v>
      </c>
      <c r="O374">
        <f t="shared" si="5"/>
        <v>1</v>
      </c>
    </row>
    <row r="375" spans="1:15">
      <c r="A375" t="s">
        <v>127</v>
      </c>
      <c r="B375">
        <v>278</v>
      </c>
      <c r="C375" t="s">
        <v>472</v>
      </c>
      <c r="D375">
        <v>2.5821134830526375</v>
      </c>
      <c r="E375">
        <v>2.6541945675562584</v>
      </c>
      <c r="F375">
        <v>-0.77404099639649437</v>
      </c>
      <c r="G375">
        <v>-1.3956579835802907</v>
      </c>
      <c r="H375">
        <v>-0.25386656010860315</v>
      </c>
      <c r="I375">
        <v>3.279619014652758</v>
      </c>
      <c r="J375">
        <v>-0.92813455907099041</v>
      </c>
      <c r="K375" s="209">
        <v>12.625486102964384</v>
      </c>
      <c r="L375">
        <v>0</v>
      </c>
      <c r="M375">
        <v>0</v>
      </c>
      <c r="N375">
        <v>1</v>
      </c>
      <c r="O375">
        <f t="shared" si="5"/>
        <v>1</v>
      </c>
    </row>
    <row r="376" spans="1:15">
      <c r="A376" t="s">
        <v>127</v>
      </c>
      <c r="B376">
        <v>278</v>
      </c>
      <c r="C376" t="s">
        <v>565</v>
      </c>
      <c r="D376">
        <v>8.8094134130942976</v>
      </c>
      <c r="E376">
        <v>8.3719962572915403</v>
      </c>
      <c r="F376">
        <v>-2.0981539308285879</v>
      </c>
      <c r="G376">
        <v>-0.55465432658892289</v>
      </c>
      <c r="H376">
        <v>0.28288000143897546</v>
      </c>
      <c r="I376">
        <v>4.6636145299232732</v>
      </c>
      <c r="J376">
        <v>-1.8562691181419808</v>
      </c>
      <c r="K376" s="209">
        <v>12.625486102964384</v>
      </c>
      <c r="L376">
        <v>0</v>
      </c>
      <c r="M376">
        <v>0</v>
      </c>
      <c r="N376">
        <v>1</v>
      </c>
      <c r="O376">
        <f t="shared" si="5"/>
        <v>1</v>
      </c>
    </row>
    <row r="377" spans="1:15">
      <c r="A377" t="s">
        <v>102</v>
      </c>
      <c r="B377">
        <v>692</v>
      </c>
      <c r="C377" t="s">
        <v>470</v>
      </c>
      <c r="D377">
        <v>5.1671447548435694</v>
      </c>
      <c r="E377">
        <v>1.7236069998844785</v>
      </c>
      <c r="F377">
        <v>0.54231687705956955</v>
      </c>
      <c r="G377">
        <v>-1.3905960725717406</v>
      </c>
      <c r="H377">
        <v>-0.71909179589362793</v>
      </c>
      <c r="I377">
        <v>2.4392541108048529</v>
      </c>
      <c r="J377">
        <v>2.5716546355600371</v>
      </c>
      <c r="K377" s="209">
        <v>12.911925258964626</v>
      </c>
      <c r="L377">
        <v>0</v>
      </c>
      <c r="M377">
        <v>0</v>
      </c>
      <c r="N377">
        <v>1</v>
      </c>
      <c r="O377">
        <f t="shared" si="5"/>
        <v>1</v>
      </c>
    </row>
    <row r="378" spans="1:15">
      <c r="A378" t="s">
        <v>102</v>
      </c>
      <c r="B378">
        <v>692</v>
      </c>
      <c r="C378" t="s">
        <v>472</v>
      </c>
      <c r="D378">
        <v>3.5884916286670929</v>
      </c>
      <c r="E378">
        <v>0.56101159487516039</v>
      </c>
      <c r="F378">
        <v>-0.18583936143218679</v>
      </c>
      <c r="G378">
        <v>-2.2878143653978955</v>
      </c>
      <c r="H378">
        <v>-1.7296246722648085</v>
      </c>
      <c r="I378">
        <v>4.6591037973267859</v>
      </c>
      <c r="J378">
        <v>2.5716546355600371</v>
      </c>
      <c r="K378" s="209">
        <v>12.911925258964626</v>
      </c>
      <c r="L378">
        <v>0</v>
      </c>
      <c r="M378">
        <v>0</v>
      </c>
      <c r="N378">
        <v>1</v>
      </c>
      <c r="O378">
        <f t="shared" si="5"/>
        <v>1</v>
      </c>
    </row>
    <row r="379" spans="1:15">
      <c r="A379" t="s">
        <v>102</v>
      </c>
      <c r="B379">
        <v>692</v>
      </c>
      <c r="C379" t="s">
        <v>565</v>
      </c>
      <c r="D379">
        <v>8.7556363835106623</v>
      </c>
      <c r="E379">
        <v>2.2846185947596389</v>
      </c>
      <c r="F379">
        <v>0.35647751562738272</v>
      </c>
      <c r="G379">
        <v>-3.6784104379696361</v>
      </c>
      <c r="H379">
        <v>-2.4487164681584366</v>
      </c>
      <c r="I379">
        <v>7.0983579081316392</v>
      </c>
      <c r="J379">
        <v>5.1433092711200743</v>
      </c>
      <c r="K379" s="209">
        <v>12.911925258964626</v>
      </c>
      <c r="L379">
        <v>0</v>
      </c>
      <c r="M379">
        <v>0</v>
      </c>
      <c r="N379">
        <v>1</v>
      </c>
      <c r="O379">
        <f t="shared" si="5"/>
        <v>1</v>
      </c>
    </row>
    <row r="380" spans="1:15">
      <c r="A380" t="s">
        <v>128</v>
      </c>
      <c r="B380">
        <v>694</v>
      </c>
      <c r="C380" t="s">
        <v>470</v>
      </c>
      <c r="D380">
        <v>5.8333303382361841</v>
      </c>
      <c r="E380">
        <v>2.128075741001366</v>
      </c>
      <c r="F380">
        <v>-0.49844817658946411</v>
      </c>
      <c r="G380">
        <v>0.53295491826865193</v>
      </c>
      <c r="H380">
        <v>0.19813500101945708</v>
      </c>
      <c r="I380">
        <v>0.45919660605815515</v>
      </c>
      <c r="J380">
        <v>3.013416248478018</v>
      </c>
      <c r="K380" s="209">
        <v>448.1204316923077</v>
      </c>
      <c r="L380">
        <v>0</v>
      </c>
      <c r="M380">
        <v>0</v>
      </c>
      <c r="N380">
        <v>1</v>
      </c>
      <c r="O380">
        <f t="shared" si="5"/>
        <v>1</v>
      </c>
    </row>
    <row r="381" spans="1:15">
      <c r="A381" t="s">
        <v>128</v>
      </c>
      <c r="B381">
        <v>694</v>
      </c>
      <c r="C381" t="s">
        <v>472</v>
      </c>
      <c r="D381">
        <v>0.11914363525983163</v>
      </c>
      <c r="E381">
        <v>0.29050010434833418</v>
      </c>
      <c r="F381">
        <v>-3.4772887944381554</v>
      </c>
      <c r="G381">
        <v>-0.85459723644412</v>
      </c>
      <c r="H381">
        <v>-7.1467278221363464E-2</v>
      </c>
      <c r="I381">
        <v>1.2185805915371182</v>
      </c>
      <c r="J381">
        <v>3.013416248478018</v>
      </c>
      <c r="K381" s="209">
        <v>448.1204316923077</v>
      </c>
      <c r="L381">
        <v>0</v>
      </c>
      <c r="M381">
        <v>0</v>
      </c>
      <c r="N381">
        <v>1</v>
      </c>
      <c r="O381">
        <f t="shared" si="5"/>
        <v>1</v>
      </c>
    </row>
    <row r="382" spans="1:15">
      <c r="A382" t="s">
        <v>128</v>
      </c>
      <c r="B382">
        <v>694</v>
      </c>
      <c r="C382" t="s">
        <v>565</v>
      </c>
      <c r="D382">
        <v>5.9524739734960157</v>
      </c>
      <c r="E382">
        <v>2.4185758453497002</v>
      </c>
      <c r="F382">
        <v>-3.9757369710276196</v>
      </c>
      <c r="G382">
        <v>-0.32164231817546807</v>
      </c>
      <c r="H382">
        <v>0.12666772279809363</v>
      </c>
      <c r="I382">
        <v>1.6777771975952733</v>
      </c>
      <c r="J382">
        <v>6.0268324969560361</v>
      </c>
      <c r="K382" s="209">
        <v>448.1204316923077</v>
      </c>
      <c r="L382">
        <v>0</v>
      </c>
      <c r="M382">
        <v>0</v>
      </c>
      <c r="N382">
        <v>1</v>
      </c>
      <c r="O382">
        <f t="shared" si="5"/>
        <v>1</v>
      </c>
    </row>
    <row r="383" spans="1:15">
      <c r="A383" t="s">
        <v>427</v>
      </c>
      <c r="B383">
        <v>962</v>
      </c>
      <c r="C383" t="s">
        <v>470</v>
      </c>
      <c r="D383">
        <v>10.609974521506132</v>
      </c>
      <c r="E383">
        <v>1.1558720788841406</v>
      </c>
      <c r="F383">
        <v>0.62211901485076826</v>
      </c>
      <c r="G383">
        <v>1.929215543600977</v>
      </c>
      <c r="H383">
        <v>1.4420603709428883</v>
      </c>
      <c r="I383">
        <v>4.660185338951691</v>
      </c>
      <c r="J383">
        <v>0.80052217427566674</v>
      </c>
      <c r="K383" s="209">
        <v>12.549796467659394</v>
      </c>
      <c r="L383">
        <v>0</v>
      </c>
      <c r="M383">
        <v>1</v>
      </c>
      <c r="N383">
        <v>0</v>
      </c>
      <c r="O383">
        <f t="shared" si="5"/>
        <v>1</v>
      </c>
    </row>
    <row r="384" spans="1:15">
      <c r="A384" t="s">
        <v>427</v>
      </c>
      <c r="B384">
        <v>962</v>
      </c>
      <c r="C384" t="s">
        <v>472</v>
      </c>
      <c r="D384">
        <v>2.2480247424176341</v>
      </c>
      <c r="E384">
        <v>-0.29593294600960807</v>
      </c>
      <c r="F384">
        <v>-0.34455709553034386</v>
      </c>
      <c r="G384">
        <v>-2.0657208721478106</v>
      </c>
      <c r="H384">
        <v>0.15950657821307218</v>
      </c>
      <c r="I384">
        <v>3.9942069036166572</v>
      </c>
      <c r="J384">
        <v>0.80052217427566674</v>
      </c>
      <c r="K384" s="209">
        <v>12.549796467659394</v>
      </c>
      <c r="L384">
        <v>0</v>
      </c>
      <c r="M384">
        <v>1</v>
      </c>
      <c r="N384">
        <v>0</v>
      </c>
      <c r="O384">
        <f t="shared" si="5"/>
        <v>1</v>
      </c>
    </row>
    <row r="385" spans="1:15">
      <c r="A385" t="s">
        <v>427</v>
      </c>
      <c r="B385">
        <v>962</v>
      </c>
      <c r="C385" t="s">
        <v>565</v>
      </c>
      <c r="D385">
        <v>12.857999263923766</v>
      </c>
      <c r="E385">
        <v>0.8599391328745325</v>
      </c>
      <c r="F385">
        <v>0.2775619193204244</v>
      </c>
      <c r="G385">
        <v>-0.13650532854683362</v>
      </c>
      <c r="H385">
        <v>1.6015669491559605</v>
      </c>
      <c r="I385">
        <v>8.654392242568349</v>
      </c>
      <c r="J385">
        <v>1.6010443485513335</v>
      </c>
      <c r="K385" s="209">
        <v>12.549796467659394</v>
      </c>
      <c r="L385">
        <v>0</v>
      </c>
      <c r="M385">
        <v>1</v>
      </c>
      <c r="N385">
        <v>0</v>
      </c>
      <c r="O385">
        <f t="shared" si="5"/>
        <v>1</v>
      </c>
    </row>
    <row r="386" spans="1:15">
      <c r="A386" t="s">
        <v>20</v>
      </c>
      <c r="B386">
        <v>142</v>
      </c>
      <c r="C386" t="s">
        <v>470</v>
      </c>
      <c r="D386">
        <v>0.52020465804994842</v>
      </c>
      <c r="E386">
        <v>-7.5627985360131653</v>
      </c>
      <c r="F386">
        <v>2.4594370598226432</v>
      </c>
      <c r="G386">
        <v>0.3140881126438454</v>
      </c>
      <c r="H386">
        <v>0.38194258725736191</v>
      </c>
      <c r="I386">
        <v>12.060134133676714</v>
      </c>
      <c r="J386">
        <v>-7.1325986993374499</v>
      </c>
      <c r="K386" s="209">
        <v>405.5101136363636</v>
      </c>
      <c r="L386">
        <v>1</v>
      </c>
      <c r="M386">
        <v>0</v>
      </c>
      <c r="N386">
        <v>0</v>
      </c>
      <c r="O386">
        <f t="shared" si="5"/>
        <v>1</v>
      </c>
    </row>
    <row r="387" spans="1:15">
      <c r="A387" t="s">
        <v>20</v>
      </c>
      <c r="B387">
        <v>142</v>
      </c>
      <c r="C387" t="s">
        <v>472</v>
      </c>
      <c r="D387">
        <v>1.3000000000000327</v>
      </c>
      <c r="E387">
        <v>0.7856778269118454</v>
      </c>
      <c r="F387">
        <v>-2.2893639071382732</v>
      </c>
      <c r="G387">
        <v>-1.2039181392672402</v>
      </c>
      <c r="H387">
        <v>-1.0747769286297264</v>
      </c>
      <c r="I387">
        <v>12.214979847460876</v>
      </c>
      <c r="J387">
        <v>-7.1325986993374499</v>
      </c>
      <c r="K387" s="209">
        <v>405.5101136363636</v>
      </c>
      <c r="L387">
        <v>1</v>
      </c>
      <c r="M387">
        <v>0</v>
      </c>
      <c r="N387">
        <v>0</v>
      </c>
      <c r="O387">
        <f t="shared" ref="O387:O450" si="6">IF(D387="",0,1)</f>
        <v>1</v>
      </c>
    </row>
    <row r="388" spans="1:15">
      <c r="A388" t="s">
        <v>20</v>
      </c>
      <c r="B388">
        <v>142</v>
      </c>
      <c r="C388" t="s">
        <v>565</v>
      </c>
      <c r="D388">
        <v>1.8202046580499811</v>
      </c>
      <c r="E388">
        <v>-6.7771207091013199</v>
      </c>
      <c r="F388">
        <v>0.17007315268436995</v>
      </c>
      <c r="G388">
        <v>-0.88983002662339483</v>
      </c>
      <c r="H388">
        <v>-0.69283434137236455</v>
      </c>
      <c r="I388">
        <v>24.27511398113759</v>
      </c>
      <c r="J388">
        <v>-14.2651973986749</v>
      </c>
      <c r="K388" s="209">
        <v>405.5101136363636</v>
      </c>
      <c r="L388">
        <v>1</v>
      </c>
      <c r="M388">
        <v>0</v>
      </c>
      <c r="N388">
        <v>0</v>
      </c>
      <c r="O388">
        <f t="shared" si="6"/>
        <v>1</v>
      </c>
    </row>
    <row r="389" spans="1:15">
      <c r="A389" t="s">
        <v>33</v>
      </c>
      <c r="B389">
        <v>449</v>
      </c>
      <c r="C389" t="s">
        <v>470</v>
      </c>
      <c r="D389">
        <v>20.630571561861373</v>
      </c>
      <c r="E389">
        <v>-10.052817481066217</v>
      </c>
      <c r="F389">
        <v>13.904819268134666</v>
      </c>
      <c r="G389">
        <v>1.7662083354669411</v>
      </c>
      <c r="H389">
        <v>1.2375129687477402</v>
      </c>
      <c r="I389">
        <v>10.532118601861704</v>
      </c>
      <c r="J389">
        <v>3.2427298687165376</v>
      </c>
      <c r="K389" s="209">
        <v>76.331339401820543</v>
      </c>
      <c r="L389">
        <v>0</v>
      </c>
      <c r="M389">
        <v>1</v>
      </c>
      <c r="N389">
        <v>0</v>
      </c>
      <c r="O389">
        <f t="shared" si="6"/>
        <v>1</v>
      </c>
    </row>
    <row r="390" spans="1:15">
      <c r="A390" t="s">
        <v>33</v>
      </c>
      <c r="B390">
        <v>449</v>
      </c>
      <c r="C390" t="s">
        <v>472</v>
      </c>
      <c r="D390">
        <v>-12.960135665327073</v>
      </c>
      <c r="E390">
        <v>2.031464745804362</v>
      </c>
      <c r="F390">
        <v>-12.42429574694464</v>
      </c>
      <c r="G390">
        <v>-1.9661759103000633</v>
      </c>
      <c r="H390">
        <v>0.18011286097332069</v>
      </c>
      <c r="I390">
        <v>-4.0239714835765898</v>
      </c>
      <c r="J390">
        <v>3.2427298687165376</v>
      </c>
      <c r="K390" s="209">
        <v>76.331339401820543</v>
      </c>
      <c r="L390">
        <v>0</v>
      </c>
      <c r="M390">
        <v>1</v>
      </c>
      <c r="N390">
        <v>0</v>
      </c>
      <c r="O390">
        <f t="shared" si="6"/>
        <v>1</v>
      </c>
    </row>
    <row r="391" spans="1:15">
      <c r="A391" t="s">
        <v>33</v>
      </c>
      <c r="B391">
        <v>449</v>
      </c>
      <c r="C391" t="s">
        <v>565</v>
      </c>
      <c r="D391">
        <v>7.6704358965343005</v>
      </c>
      <c r="E391">
        <v>-8.0213527352618552</v>
      </c>
      <c r="F391">
        <v>1.4805235211900261</v>
      </c>
      <c r="G391">
        <v>-0.19996757483312222</v>
      </c>
      <c r="H391">
        <v>1.4176258297210609</v>
      </c>
      <c r="I391">
        <v>6.5081471182851161</v>
      </c>
      <c r="J391">
        <v>6.4854597374330751</v>
      </c>
      <c r="K391" s="209">
        <v>76.331339401820543</v>
      </c>
      <c r="L391">
        <v>0</v>
      </c>
      <c r="M391">
        <v>1</v>
      </c>
      <c r="N391">
        <v>0</v>
      </c>
      <c r="O391">
        <f t="shared" si="6"/>
        <v>1</v>
      </c>
    </row>
    <row r="392" spans="1:15">
      <c r="A392" t="s">
        <v>72</v>
      </c>
      <c r="B392">
        <v>564</v>
      </c>
      <c r="C392" t="s">
        <v>470</v>
      </c>
      <c r="D392">
        <v>2.2634894413729256</v>
      </c>
      <c r="E392">
        <v>2.0179896901856091</v>
      </c>
      <c r="F392">
        <v>-1.893963398605079</v>
      </c>
      <c r="G392">
        <v>0.40002641517827348</v>
      </c>
      <c r="H392">
        <v>7.7008642334589303E-2</v>
      </c>
      <c r="I392">
        <v>-1.8044126285352737</v>
      </c>
      <c r="J392">
        <v>3.4668407208148064</v>
      </c>
      <c r="K392" s="209">
        <v>276.94208672766075</v>
      </c>
      <c r="L392">
        <v>0</v>
      </c>
      <c r="M392">
        <v>1</v>
      </c>
      <c r="N392">
        <v>0</v>
      </c>
      <c r="O392">
        <f t="shared" si="6"/>
        <v>1</v>
      </c>
    </row>
    <row r="393" spans="1:15">
      <c r="A393" t="s">
        <v>72</v>
      </c>
      <c r="B393">
        <v>564</v>
      </c>
      <c r="C393" t="s">
        <v>472</v>
      </c>
      <c r="D393">
        <v>-4.1466161810402724</v>
      </c>
      <c r="E393">
        <v>0.56975766381831328</v>
      </c>
      <c r="F393">
        <v>-2.7013988059761571</v>
      </c>
      <c r="G393">
        <v>-3.3217845567282569</v>
      </c>
      <c r="H393">
        <v>-0.54885555408165332</v>
      </c>
      <c r="I393">
        <v>-1.6111756488873255</v>
      </c>
      <c r="J393">
        <v>3.4668407208148064</v>
      </c>
      <c r="K393" s="209">
        <v>276.94208672766075</v>
      </c>
      <c r="L393">
        <v>0</v>
      </c>
      <c r="M393">
        <v>1</v>
      </c>
      <c r="N393">
        <v>0</v>
      </c>
      <c r="O393">
        <f t="shared" si="6"/>
        <v>1</v>
      </c>
    </row>
    <row r="394" spans="1:15">
      <c r="A394" t="s">
        <v>72</v>
      </c>
      <c r="B394">
        <v>564</v>
      </c>
      <c r="C394" t="s">
        <v>565</v>
      </c>
      <c r="D394">
        <v>-1.8831267396673468</v>
      </c>
      <c r="E394">
        <v>2.5877473540039224</v>
      </c>
      <c r="F394">
        <v>-4.5953622045812361</v>
      </c>
      <c r="G394">
        <v>-2.9217581415499834</v>
      </c>
      <c r="H394">
        <v>-0.471846911747064</v>
      </c>
      <c r="I394">
        <v>-3.4155882774225992</v>
      </c>
      <c r="J394">
        <v>6.9336814416296129</v>
      </c>
      <c r="K394" s="209">
        <v>276.94208672766075</v>
      </c>
      <c r="L394">
        <v>0</v>
      </c>
      <c r="M394">
        <v>1</v>
      </c>
      <c r="N394">
        <v>0</v>
      </c>
      <c r="O394">
        <f t="shared" si="6"/>
        <v>1</v>
      </c>
    </row>
    <row r="395" spans="1:15">
      <c r="A395" t="s">
        <v>388</v>
      </c>
      <c r="B395">
        <v>565</v>
      </c>
      <c r="C395" t="s">
        <v>470</v>
      </c>
      <c r="D395" t="s">
        <v>161</v>
      </c>
      <c r="E395" t="s">
        <v>161</v>
      </c>
      <c r="F395" t="s">
        <v>161</v>
      </c>
      <c r="G395" t="s">
        <v>161</v>
      </c>
      <c r="H395" t="s">
        <v>161</v>
      </c>
      <c r="I395" t="s">
        <v>161</v>
      </c>
      <c r="J395" t="s">
        <v>161</v>
      </c>
      <c r="K395" s="209">
        <v>0.28042940625000001</v>
      </c>
      <c r="L395">
        <v>0</v>
      </c>
      <c r="M395">
        <v>1</v>
      </c>
      <c r="N395">
        <v>0</v>
      </c>
      <c r="O395">
        <f t="shared" si="6"/>
        <v>0</v>
      </c>
    </row>
    <row r="396" spans="1:15">
      <c r="A396" t="s">
        <v>388</v>
      </c>
      <c r="B396">
        <v>565</v>
      </c>
      <c r="C396" t="s">
        <v>472</v>
      </c>
      <c r="D396" t="s">
        <v>161</v>
      </c>
      <c r="E396" t="s">
        <v>161</v>
      </c>
      <c r="F396" t="s">
        <v>161</v>
      </c>
      <c r="G396" t="s">
        <v>161</v>
      </c>
      <c r="H396" t="s">
        <v>161</v>
      </c>
      <c r="I396" t="s">
        <v>161</v>
      </c>
      <c r="J396" t="s">
        <v>161</v>
      </c>
      <c r="K396" s="209">
        <v>0.28042940625000001</v>
      </c>
      <c r="L396">
        <v>0</v>
      </c>
      <c r="M396">
        <v>1</v>
      </c>
      <c r="N396">
        <v>0</v>
      </c>
      <c r="O396">
        <f t="shared" si="6"/>
        <v>0</v>
      </c>
    </row>
    <row r="397" spans="1:15">
      <c r="A397" t="s">
        <v>388</v>
      </c>
      <c r="B397">
        <v>565</v>
      </c>
      <c r="C397" t="s">
        <v>565</v>
      </c>
      <c r="D397" t="s">
        <v>161</v>
      </c>
      <c r="E397" t="s">
        <v>161</v>
      </c>
      <c r="F397" t="s">
        <v>161</v>
      </c>
      <c r="G397" t="s">
        <v>161</v>
      </c>
      <c r="H397" t="s">
        <v>161</v>
      </c>
      <c r="I397" t="s">
        <v>161</v>
      </c>
      <c r="J397" t="s">
        <v>161</v>
      </c>
      <c r="K397" s="209">
        <v>0.28042940625000001</v>
      </c>
      <c r="L397">
        <v>0</v>
      </c>
      <c r="M397">
        <v>1</v>
      </c>
      <c r="N397">
        <v>0</v>
      </c>
      <c r="O397">
        <f t="shared" si="6"/>
        <v>0</v>
      </c>
    </row>
    <row r="398" spans="1:15">
      <c r="A398" t="s">
        <v>320</v>
      </c>
      <c r="B398">
        <v>283</v>
      </c>
      <c r="C398" t="s">
        <v>470</v>
      </c>
      <c r="D398">
        <v>24.08026159614348</v>
      </c>
      <c r="E398">
        <v>3.5131001418829388</v>
      </c>
      <c r="F398">
        <v>3.9576013449189831</v>
      </c>
      <c r="G398">
        <v>9.2315176146615663</v>
      </c>
      <c r="H398">
        <v>4.4230470831094726</v>
      </c>
      <c r="I398">
        <v>1.2769816339578277</v>
      </c>
      <c r="J398">
        <v>1.6780137776126907</v>
      </c>
      <c r="K398" s="209">
        <v>66.787866841095592</v>
      </c>
      <c r="L398">
        <v>0</v>
      </c>
      <c r="M398">
        <v>1</v>
      </c>
      <c r="N398">
        <v>0</v>
      </c>
      <c r="O398">
        <f t="shared" si="6"/>
        <v>1</v>
      </c>
    </row>
    <row r="399" spans="1:15">
      <c r="A399" t="s">
        <v>320</v>
      </c>
      <c r="B399">
        <v>283</v>
      </c>
      <c r="C399" t="s">
        <v>472</v>
      </c>
      <c r="D399">
        <v>-4.1488029305044947</v>
      </c>
      <c r="E399">
        <v>-3.3915214792741848</v>
      </c>
      <c r="F399">
        <v>2.0380488550861737</v>
      </c>
      <c r="G399">
        <v>-7.1098046900046912</v>
      </c>
      <c r="H399">
        <v>1.7797232218052119</v>
      </c>
      <c r="I399">
        <v>0.85673738427030433</v>
      </c>
      <c r="J399">
        <v>1.6780137776126907</v>
      </c>
      <c r="K399" s="209">
        <v>66.787866841095592</v>
      </c>
      <c r="L399">
        <v>0</v>
      </c>
      <c r="M399">
        <v>1</v>
      </c>
      <c r="N399">
        <v>0</v>
      </c>
      <c r="O399">
        <f t="shared" si="6"/>
        <v>1</v>
      </c>
    </row>
    <row r="400" spans="1:15">
      <c r="A400" t="s">
        <v>320</v>
      </c>
      <c r="B400">
        <v>283</v>
      </c>
      <c r="C400" t="s">
        <v>565</v>
      </c>
      <c r="D400">
        <v>19.931458665638985</v>
      </c>
      <c r="E400">
        <v>0.12157866260875405</v>
      </c>
      <c r="F400">
        <v>5.9956502000051568</v>
      </c>
      <c r="G400">
        <v>2.1217129246568751</v>
      </c>
      <c r="H400">
        <v>6.2027703049146847</v>
      </c>
      <c r="I400">
        <v>2.1337190182281347</v>
      </c>
      <c r="J400">
        <v>3.3560275552253813</v>
      </c>
      <c r="K400" s="209">
        <v>66.787866841095592</v>
      </c>
      <c r="L400">
        <v>0</v>
      </c>
      <c r="M400">
        <v>1</v>
      </c>
      <c r="N400">
        <v>0</v>
      </c>
      <c r="O400">
        <f t="shared" si="6"/>
        <v>1</v>
      </c>
    </row>
    <row r="401" spans="1:15">
      <c r="A401" t="s">
        <v>103</v>
      </c>
      <c r="B401">
        <v>853</v>
      </c>
      <c r="C401" t="s">
        <v>470</v>
      </c>
      <c r="D401">
        <v>8.8340973540378087</v>
      </c>
      <c r="E401">
        <v>-0.97545821705432267</v>
      </c>
      <c r="F401">
        <v>1.873520133967647</v>
      </c>
      <c r="G401">
        <v>1.6269097264406254</v>
      </c>
      <c r="H401">
        <v>0.7375161817564041</v>
      </c>
      <c r="I401">
        <v>3.6855956983330653</v>
      </c>
      <c r="J401">
        <v>1.8860138305943899</v>
      </c>
      <c r="K401" s="209">
        <v>24.828833504079906</v>
      </c>
      <c r="L401">
        <v>0</v>
      </c>
      <c r="M401">
        <v>0</v>
      </c>
      <c r="N401">
        <v>1</v>
      </c>
      <c r="O401">
        <f t="shared" si="6"/>
        <v>1</v>
      </c>
    </row>
    <row r="402" spans="1:15">
      <c r="A402" t="s">
        <v>103</v>
      </c>
      <c r="B402">
        <v>853</v>
      </c>
      <c r="C402" t="s">
        <v>472</v>
      </c>
      <c r="D402">
        <v>-3.3923541921574767</v>
      </c>
      <c r="E402">
        <v>-4.5147839902752445</v>
      </c>
      <c r="F402">
        <v>-2.9756066668014087</v>
      </c>
      <c r="G402">
        <v>-0.58678748037793094</v>
      </c>
      <c r="H402">
        <v>0.51073749067363849</v>
      </c>
      <c r="I402">
        <v>2.2880726240290796</v>
      </c>
      <c r="J402">
        <v>1.8860138305943899</v>
      </c>
      <c r="K402" s="209">
        <v>24.828833504079906</v>
      </c>
      <c r="L402">
        <v>0</v>
      </c>
      <c r="M402">
        <v>0</v>
      </c>
      <c r="N402">
        <v>1</v>
      </c>
      <c r="O402">
        <f t="shared" si="6"/>
        <v>1</v>
      </c>
    </row>
    <row r="403" spans="1:15">
      <c r="A403" t="s">
        <v>103</v>
      </c>
      <c r="B403">
        <v>853</v>
      </c>
      <c r="C403" t="s">
        <v>565</v>
      </c>
      <c r="D403">
        <v>5.441743161880332</v>
      </c>
      <c r="E403">
        <v>-5.4902422073295671</v>
      </c>
      <c r="F403">
        <v>-1.1020865328337617</v>
      </c>
      <c r="G403">
        <v>1.0401222460626944</v>
      </c>
      <c r="H403">
        <v>1.2482536724300426</v>
      </c>
      <c r="I403">
        <v>5.9736683223621441</v>
      </c>
      <c r="J403">
        <v>3.7720276611887797</v>
      </c>
      <c r="K403" s="209">
        <v>24.828833504079906</v>
      </c>
      <c r="L403">
        <v>0</v>
      </c>
      <c r="M403">
        <v>0</v>
      </c>
      <c r="N403">
        <v>1</v>
      </c>
      <c r="O403">
        <f t="shared" si="6"/>
        <v>1</v>
      </c>
    </row>
    <row r="404" spans="1:15">
      <c r="A404" t="s">
        <v>353</v>
      </c>
      <c r="B404">
        <v>288</v>
      </c>
      <c r="C404" t="s">
        <v>470</v>
      </c>
      <c r="D404">
        <v>10.872354593127103</v>
      </c>
      <c r="E404">
        <v>4.6872718265674358</v>
      </c>
      <c r="F404">
        <v>0.29061119129813417</v>
      </c>
      <c r="G404">
        <v>0.14666840125279856</v>
      </c>
      <c r="H404">
        <v>0.1236341043898289</v>
      </c>
      <c r="I404">
        <v>3.0856793306965287</v>
      </c>
      <c r="J404">
        <v>2.5384897389223759</v>
      </c>
      <c r="K404" s="209">
        <v>37.906944205548307</v>
      </c>
      <c r="L404">
        <v>0</v>
      </c>
      <c r="M404">
        <v>1</v>
      </c>
      <c r="N404">
        <v>0</v>
      </c>
      <c r="O404">
        <f t="shared" si="6"/>
        <v>1</v>
      </c>
    </row>
    <row r="405" spans="1:15">
      <c r="A405" t="s">
        <v>353</v>
      </c>
      <c r="B405">
        <v>288</v>
      </c>
      <c r="C405" t="s">
        <v>472</v>
      </c>
      <c r="D405">
        <v>2.0753043236881865</v>
      </c>
      <c r="E405">
        <v>-1.3204384818978476</v>
      </c>
      <c r="F405">
        <v>1.2535159388053854</v>
      </c>
      <c r="G405">
        <v>-1.2394660623819054</v>
      </c>
      <c r="H405">
        <v>-0.61543202314524081</v>
      </c>
      <c r="I405">
        <v>1.458635213385419</v>
      </c>
      <c r="J405">
        <v>2.5384897389223759</v>
      </c>
      <c r="K405" s="209">
        <v>37.906944205548307</v>
      </c>
      <c r="L405">
        <v>0</v>
      </c>
      <c r="M405">
        <v>1</v>
      </c>
      <c r="N405">
        <v>0</v>
      </c>
      <c r="O405">
        <f t="shared" si="6"/>
        <v>1</v>
      </c>
    </row>
    <row r="406" spans="1:15">
      <c r="A406" t="s">
        <v>353</v>
      </c>
      <c r="B406">
        <v>288</v>
      </c>
      <c r="C406" t="s">
        <v>565</v>
      </c>
      <c r="D406">
        <v>12.947658916815289</v>
      </c>
      <c r="E406">
        <v>3.3668333446695882</v>
      </c>
      <c r="F406">
        <v>1.5441271301035195</v>
      </c>
      <c r="G406">
        <v>-1.0927976611291068</v>
      </c>
      <c r="H406">
        <v>-0.4917979187554119</v>
      </c>
      <c r="I406">
        <v>4.5443145440819475</v>
      </c>
      <c r="J406">
        <v>5.0769794778447519</v>
      </c>
      <c r="K406" s="209">
        <v>37.906944205548307</v>
      </c>
      <c r="L406">
        <v>0</v>
      </c>
      <c r="M406">
        <v>1</v>
      </c>
      <c r="N406">
        <v>0</v>
      </c>
      <c r="O406">
        <f t="shared" si="6"/>
        <v>1</v>
      </c>
    </row>
    <row r="407" spans="1:15">
      <c r="A407" t="s">
        <v>73</v>
      </c>
      <c r="B407">
        <v>293</v>
      </c>
      <c r="C407" t="s">
        <v>470</v>
      </c>
      <c r="D407">
        <v>8.1192588823098966</v>
      </c>
      <c r="E407">
        <v>-2.0605114306445635</v>
      </c>
      <c r="F407">
        <v>-4.4195971355006164E-2</v>
      </c>
      <c r="G407">
        <v>3.3748243826438054</v>
      </c>
      <c r="H407">
        <v>2.4929657683524753</v>
      </c>
      <c r="I407">
        <v>4.2717438336455853</v>
      </c>
      <c r="J407">
        <v>8.4432299667600574E-2</v>
      </c>
      <c r="K407" s="209">
        <v>230.74576398167017</v>
      </c>
      <c r="L407">
        <v>0</v>
      </c>
      <c r="M407">
        <v>1</v>
      </c>
      <c r="N407">
        <v>0</v>
      </c>
      <c r="O407">
        <f t="shared" si="6"/>
        <v>1</v>
      </c>
    </row>
    <row r="408" spans="1:15">
      <c r="A408" t="s">
        <v>73</v>
      </c>
      <c r="B408">
        <v>293</v>
      </c>
      <c r="C408" t="s">
        <v>472</v>
      </c>
      <c r="D408">
        <v>0.12719246172234477</v>
      </c>
      <c r="E408">
        <v>0.26909621398537187</v>
      </c>
      <c r="F408">
        <v>-0.96366259776450791</v>
      </c>
      <c r="G408">
        <v>-3.0738485487220326</v>
      </c>
      <c r="H408">
        <v>0.52842152626225003</v>
      </c>
      <c r="I408">
        <v>3.2827535682936628</v>
      </c>
      <c r="J408">
        <v>8.4432299667600574E-2</v>
      </c>
      <c r="K408" s="209">
        <v>230.74576398167017</v>
      </c>
      <c r="L408">
        <v>0</v>
      </c>
      <c r="M408">
        <v>1</v>
      </c>
      <c r="N408">
        <v>0</v>
      </c>
      <c r="O408">
        <f t="shared" si="6"/>
        <v>1</v>
      </c>
    </row>
    <row r="409" spans="1:15">
      <c r="A409" t="s">
        <v>73</v>
      </c>
      <c r="B409">
        <v>293</v>
      </c>
      <c r="C409" t="s">
        <v>565</v>
      </c>
      <c r="D409">
        <v>8.2464513440322413</v>
      </c>
      <c r="E409">
        <v>-1.7914152166591917</v>
      </c>
      <c r="F409">
        <v>-1.0078585691195141</v>
      </c>
      <c r="G409">
        <v>0.30097583392177274</v>
      </c>
      <c r="H409">
        <v>3.0213872946147253</v>
      </c>
      <c r="I409">
        <v>7.5544974019392477</v>
      </c>
      <c r="J409">
        <v>0.16886459933520115</v>
      </c>
      <c r="K409" s="209">
        <v>230.74576398167017</v>
      </c>
      <c r="L409">
        <v>0</v>
      </c>
      <c r="M409">
        <v>1</v>
      </c>
      <c r="N409">
        <v>0</v>
      </c>
      <c r="O409">
        <f t="shared" si="6"/>
        <v>1</v>
      </c>
    </row>
    <row r="410" spans="1:15">
      <c r="A410" t="s">
        <v>74</v>
      </c>
      <c r="B410">
        <v>566</v>
      </c>
      <c r="C410" t="s">
        <v>470</v>
      </c>
      <c r="D410">
        <v>14.954510511386943</v>
      </c>
      <c r="E410">
        <v>6.3695886044944565</v>
      </c>
      <c r="F410">
        <v>0.75169005337998629</v>
      </c>
      <c r="G410">
        <v>3.9134489759289464</v>
      </c>
      <c r="H410">
        <v>2.1259901267707226</v>
      </c>
      <c r="I410">
        <v>1.7243074310433144</v>
      </c>
      <c r="J410">
        <v>6.9485319769515996E-2</v>
      </c>
      <c r="K410" s="209">
        <v>376.82341580572705</v>
      </c>
      <c r="L410">
        <v>0</v>
      </c>
      <c r="M410">
        <v>1</v>
      </c>
      <c r="N410">
        <v>0</v>
      </c>
      <c r="O410">
        <f t="shared" si="6"/>
        <v>1</v>
      </c>
    </row>
    <row r="411" spans="1:15">
      <c r="A411" t="s">
        <v>74</v>
      </c>
      <c r="B411">
        <v>566</v>
      </c>
      <c r="C411" t="s">
        <v>472</v>
      </c>
      <c r="D411">
        <v>6.1627015115124806</v>
      </c>
      <c r="E411">
        <v>2.8941706356685515</v>
      </c>
      <c r="F411">
        <v>0.77848797831952943</v>
      </c>
      <c r="G411">
        <v>-2.6544443523376344</v>
      </c>
      <c r="H411">
        <v>0.99060706529785769</v>
      </c>
      <c r="I411">
        <v>4.0843948647946604</v>
      </c>
      <c r="J411">
        <v>6.9485319769515996E-2</v>
      </c>
      <c r="K411" s="209">
        <v>376.82341580572705</v>
      </c>
      <c r="L411">
        <v>0</v>
      </c>
      <c r="M411">
        <v>1</v>
      </c>
      <c r="N411">
        <v>0</v>
      </c>
      <c r="O411">
        <f t="shared" si="6"/>
        <v>1</v>
      </c>
    </row>
    <row r="412" spans="1:15">
      <c r="A412" t="s">
        <v>74</v>
      </c>
      <c r="B412">
        <v>566</v>
      </c>
      <c r="C412" t="s">
        <v>565</v>
      </c>
      <c r="D412">
        <v>21.117212022899423</v>
      </c>
      <c r="E412">
        <v>9.263759240163008</v>
      </c>
      <c r="F412">
        <v>1.5301780316995157</v>
      </c>
      <c r="G412">
        <v>1.2590046235913119</v>
      </c>
      <c r="H412">
        <v>3.1165971920685802</v>
      </c>
      <c r="I412">
        <v>5.8087022958379766</v>
      </c>
      <c r="J412">
        <v>0.13897063953903199</v>
      </c>
      <c r="K412" s="209">
        <v>376.82341580572705</v>
      </c>
      <c r="L412">
        <v>0</v>
      </c>
      <c r="M412">
        <v>1</v>
      </c>
      <c r="N412">
        <v>0</v>
      </c>
      <c r="O412">
        <f t="shared" si="6"/>
        <v>1</v>
      </c>
    </row>
    <row r="413" spans="1:15">
      <c r="A413" t="s">
        <v>75</v>
      </c>
      <c r="B413">
        <v>964</v>
      </c>
      <c r="C413" t="s">
        <v>470</v>
      </c>
      <c r="D413">
        <v>11.874338495048839</v>
      </c>
      <c r="E413">
        <v>5.7964384101788422</v>
      </c>
      <c r="F413">
        <v>-0.8954051913801675</v>
      </c>
      <c r="G413">
        <v>1.2751540545108062</v>
      </c>
      <c r="H413">
        <v>1.1298482521100681</v>
      </c>
      <c r="I413">
        <v>5.2498398949196421</v>
      </c>
      <c r="J413">
        <v>-0.68153692529035226</v>
      </c>
      <c r="K413" s="209">
        <v>597.19379767575663</v>
      </c>
      <c r="L413">
        <v>0</v>
      </c>
      <c r="M413">
        <v>1</v>
      </c>
      <c r="N413">
        <v>0</v>
      </c>
      <c r="O413">
        <f t="shared" si="6"/>
        <v>1</v>
      </c>
    </row>
    <row r="414" spans="1:15">
      <c r="A414" t="s">
        <v>75</v>
      </c>
      <c r="B414">
        <v>964</v>
      </c>
      <c r="C414" t="s">
        <v>472</v>
      </c>
      <c r="D414">
        <v>-1.8593502317158652</v>
      </c>
      <c r="E414">
        <v>-1.4186624165877952</v>
      </c>
      <c r="F414">
        <v>-0.82204914493282533</v>
      </c>
      <c r="G414">
        <v>-2.7298217041131267</v>
      </c>
      <c r="H414">
        <v>-0.8428312450390858</v>
      </c>
      <c r="I414">
        <v>4.6355512042473208</v>
      </c>
      <c r="J414">
        <v>-0.68153692529035226</v>
      </c>
      <c r="K414" s="209">
        <v>597.19379767575663</v>
      </c>
      <c r="L414">
        <v>0</v>
      </c>
      <c r="M414">
        <v>1</v>
      </c>
      <c r="N414">
        <v>0</v>
      </c>
      <c r="O414">
        <f t="shared" si="6"/>
        <v>1</v>
      </c>
    </row>
    <row r="415" spans="1:15">
      <c r="A415" t="s">
        <v>75</v>
      </c>
      <c r="B415">
        <v>964</v>
      </c>
      <c r="C415" t="s">
        <v>565</v>
      </c>
      <c r="D415">
        <v>10.014988263332974</v>
      </c>
      <c r="E415">
        <v>4.3777759935910474</v>
      </c>
      <c r="F415">
        <v>-1.7174543363129928</v>
      </c>
      <c r="G415">
        <v>-1.4546676496023205</v>
      </c>
      <c r="H415">
        <v>0.28701700707098232</v>
      </c>
      <c r="I415">
        <v>9.8853910991669611</v>
      </c>
      <c r="J415">
        <v>-1.3630738505807045</v>
      </c>
      <c r="K415" s="209">
        <v>597.19379767575663</v>
      </c>
      <c r="L415">
        <v>0</v>
      </c>
      <c r="M415">
        <v>1</v>
      </c>
      <c r="N415">
        <v>0</v>
      </c>
      <c r="O415">
        <f t="shared" si="6"/>
        <v>1</v>
      </c>
    </row>
    <row r="416" spans="1:15">
      <c r="A416" t="s">
        <v>21</v>
      </c>
      <c r="B416">
        <v>182</v>
      </c>
      <c r="C416" t="s">
        <v>470</v>
      </c>
      <c r="D416">
        <v>16.765849157931086</v>
      </c>
      <c r="E416">
        <v>4.6683418538434953</v>
      </c>
      <c r="F416">
        <v>-0.28851497184496117</v>
      </c>
      <c r="G416">
        <v>9.563161712212775</v>
      </c>
      <c r="H416">
        <v>3.2385224109709982</v>
      </c>
      <c r="I416">
        <v>2.626034031957488</v>
      </c>
      <c r="J416">
        <v>-3.0416958792087101</v>
      </c>
      <c r="K416" s="209">
        <v>239.53710912982544</v>
      </c>
      <c r="L416">
        <v>1</v>
      </c>
      <c r="M416">
        <v>0</v>
      </c>
      <c r="N416">
        <v>0</v>
      </c>
      <c r="O416">
        <f t="shared" si="6"/>
        <v>1</v>
      </c>
    </row>
    <row r="417" spans="1:15">
      <c r="A417" t="s">
        <v>21</v>
      </c>
      <c r="B417">
        <v>182</v>
      </c>
      <c r="C417" t="s">
        <v>472</v>
      </c>
      <c r="D417">
        <v>-2.5106933982603437</v>
      </c>
      <c r="E417">
        <v>0.1091463926847025</v>
      </c>
      <c r="F417">
        <v>0.67443253084599109</v>
      </c>
      <c r="G417">
        <v>-5.6548993402980905</v>
      </c>
      <c r="H417">
        <v>1.4267540941698009</v>
      </c>
      <c r="I417">
        <v>3.9755688035459622</v>
      </c>
      <c r="J417">
        <v>-3.0416958792087101</v>
      </c>
      <c r="K417" s="209">
        <v>239.53710912982544</v>
      </c>
      <c r="L417">
        <v>1</v>
      </c>
      <c r="M417">
        <v>0</v>
      </c>
      <c r="N417">
        <v>0</v>
      </c>
      <c r="O417">
        <f t="shared" si="6"/>
        <v>1</v>
      </c>
    </row>
    <row r="418" spans="1:15">
      <c r="A418" t="s">
        <v>21</v>
      </c>
      <c r="B418">
        <v>182</v>
      </c>
      <c r="C418" t="s">
        <v>565</v>
      </c>
      <c r="D418">
        <v>14.255155759670743</v>
      </c>
      <c r="E418">
        <v>4.7774882465281978</v>
      </c>
      <c r="F418">
        <v>0.38591755900102992</v>
      </c>
      <c r="G418">
        <v>3.9082623719146845</v>
      </c>
      <c r="H418">
        <v>4.6652765051407989</v>
      </c>
      <c r="I418">
        <v>6.6016028355034528</v>
      </c>
      <c r="J418">
        <v>-6.0833917584174202</v>
      </c>
      <c r="K418" s="209">
        <v>239.53710912982544</v>
      </c>
      <c r="L418">
        <v>1</v>
      </c>
      <c r="M418">
        <v>0</v>
      </c>
      <c r="N418">
        <v>0</v>
      </c>
      <c r="O418">
        <f t="shared" si="6"/>
        <v>1</v>
      </c>
    </row>
    <row r="419" spans="1:15">
      <c r="A419" t="s">
        <v>477</v>
      </c>
      <c r="B419">
        <v>359</v>
      </c>
      <c r="C419" t="s">
        <v>470</v>
      </c>
      <c r="D419">
        <v>9.7825440431241972</v>
      </c>
      <c r="E419">
        <v>-0.8542100299995683</v>
      </c>
      <c r="F419">
        <v>2.9525953822448807</v>
      </c>
      <c r="G419">
        <v>4.7123434487087286</v>
      </c>
      <c r="H419">
        <v>1.768833955062985</v>
      </c>
      <c r="I419">
        <v>-2.2934305379082112</v>
      </c>
      <c r="J419">
        <v>3.4964118250153824</v>
      </c>
      <c r="K419" s="209">
        <v>104.989</v>
      </c>
      <c r="L419">
        <v>1</v>
      </c>
      <c r="M419">
        <v>0</v>
      </c>
      <c r="N419">
        <v>0</v>
      </c>
      <c r="O419">
        <f t="shared" si="6"/>
        <v>1</v>
      </c>
    </row>
    <row r="420" spans="1:15">
      <c r="A420" t="s">
        <v>477</v>
      </c>
      <c r="B420">
        <v>359</v>
      </c>
      <c r="C420" t="s">
        <v>472</v>
      </c>
      <c r="D420">
        <v>-3.075076805663997</v>
      </c>
      <c r="E420">
        <v>-3.7256388902656479E-2</v>
      </c>
      <c r="F420">
        <v>0.48573202406027721</v>
      </c>
      <c r="G420">
        <v>-1.6561328433463058</v>
      </c>
      <c r="H420">
        <v>1.1936034005709582</v>
      </c>
      <c r="I420">
        <v>-6.5574348230616524</v>
      </c>
      <c r="J420">
        <v>3.4964118250153824</v>
      </c>
      <c r="K420" s="209">
        <v>104.989</v>
      </c>
      <c r="L420">
        <v>1</v>
      </c>
      <c r="M420">
        <v>0</v>
      </c>
      <c r="N420">
        <v>0</v>
      </c>
      <c r="O420">
        <f t="shared" si="6"/>
        <v>1</v>
      </c>
    </row>
    <row r="421" spans="1:15">
      <c r="A421" t="s">
        <v>477</v>
      </c>
      <c r="B421">
        <v>359</v>
      </c>
      <c r="C421" t="s">
        <v>565</v>
      </c>
      <c r="D421">
        <v>6.7074672374602002</v>
      </c>
      <c r="E421">
        <v>-0.89146641890222478</v>
      </c>
      <c r="F421">
        <v>3.4383274063051581</v>
      </c>
      <c r="G421">
        <v>3.0562106053624225</v>
      </c>
      <c r="H421">
        <v>2.9624373556339432</v>
      </c>
      <c r="I421">
        <v>-8.8508653609698644</v>
      </c>
      <c r="J421">
        <v>6.9928236500307648</v>
      </c>
      <c r="K421" s="209">
        <v>104.989</v>
      </c>
      <c r="L421">
        <v>1</v>
      </c>
      <c r="M421">
        <v>0</v>
      </c>
      <c r="N421">
        <v>0</v>
      </c>
      <c r="O421">
        <f t="shared" si="6"/>
        <v>1</v>
      </c>
    </row>
    <row r="422" spans="1:15">
      <c r="A422" t="s">
        <v>32</v>
      </c>
      <c r="B422">
        <v>453</v>
      </c>
      <c r="C422" t="s">
        <v>470</v>
      </c>
      <c r="D422">
        <v>9.8186980355568849</v>
      </c>
      <c r="E422">
        <v>-1.970906175098639</v>
      </c>
      <c r="F422">
        <v>13.10394951688083</v>
      </c>
      <c r="G422">
        <v>2.3173559966062247</v>
      </c>
      <c r="H422">
        <v>1.147846173460817</v>
      </c>
      <c r="I422">
        <v>1.863565343996811</v>
      </c>
      <c r="J422">
        <v>-6.6431128202891578</v>
      </c>
      <c r="K422" s="209">
        <v>175.83763736263737</v>
      </c>
      <c r="L422">
        <v>0</v>
      </c>
      <c r="M422">
        <v>1</v>
      </c>
      <c r="N422">
        <v>0</v>
      </c>
      <c r="O422">
        <f t="shared" si="6"/>
        <v>1</v>
      </c>
    </row>
    <row r="423" spans="1:15">
      <c r="A423" t="s">
        <v>32</v>
      </c>
      <c r="B423">
        <v>453</v>
      </c>
      <c r="C423" t="s">
        <v>472</v>
      </c>
      <c r="D423">
        <v>-13.18827069551692</v>
      </c>
      <c r="E423">
        <v>-0.25627114069521539</v>
      </c>
      <c r="F423">
        <v>-6.8879265659400843</v>
      </c>
      <c r="G423">
        <v>-1.3644753611815714</v>
      </c>
      <c r="H423">
        <v>0.54230804836843116</v>
      </c>
      <c r="I423">
        <v>1.4212071442206788</v>
      </c>
      <c r="J423">
        <v>-6.6431128202891578</v>
      </c>
      <c r="K423" s="209">
        <v>175.83763736263737</v>
      </c>
      <c r="L423">
        <v>0</v>
      </c>
      <c r="M423">
        <v>1</v>
      </c>
      <c r="N423">
        <v>0</v>
      </c>
      <c r="O423">
        <f t="shared" si="6"/>
        <v>1</v>
      </c>
    </row>
    <row r="424" spans="1:15">
      <c r="A424" t="s">
        <v>32</v>
      </c>
      <c r="B424">
        <v>453</v>
      </c>
      <c r="C424" t="s">
        <v>565</v>
      </c>
      <c r="D424">
        <v>-3.3695726599600349</v>
      </c>
      <c r="E424">
        <v>-2.2271773157938544</v>
      </c>
      <c r="F424">
        <v>6.2160229509407454</v>
      </c>
      <c r="G424">
        <v>0.95288063542465329</v>
      </c>
      <c r="H424">
        <v>1.690154221829248</v>
      </c>
      <c r="I424">
        <v>3.284772488217488</v>
      </c>
      <c r="J424">
        <v>-13.286225640578316</v>
      </c>
      <c r="K424" s="209">
        <v>175.83763736263737</v>
      </c>
      <c r="L424">
        <v>0</v>
      </c>
      <c r="M424">
        <v>1</v>
      </c>
      <c r="N424">
        <v>0</v>
      </c>
      <c r="O424">
        <f t="shared" si="6"/>
        <v>1</v>
      </c>
    </row>
    <row r="425" spans="1:15">
      <c r="A425" t="s">
        <v>76</v>
      </c>
      <c r="B425">
        <v>968</v>
      </c>
      <c r="C425" t="s">
        <v>470</v>
      </c>
      <c r="D425">
        <v>12.978624962083771</v>
      </c>
      <c r="E425">
        <v>3.5981064501469664</v>
      </c>
      <c r="F425">
        <v>-0.36688714041325055</v>
      </c>
      <c r="G425">
        <v>1.478201965472673</v>
      </c>
      <c r="H425">
        <v>1.2977589848273465</v>
      </c>
      <c r="I425">
        <v>3.5553375203813147</v>
      </c>
      <c r="J425">
        <v>3.4161071816687212</v>
      </c>
      <c r="K425" s="209">
        <v>249.69538158414792</v>
      </c>
      <c r="L425">
        <v>0</v>
      </c>
      <c r="M425">
        <v>1</v>
      </c>
      <c r="N425">
        <v>0</v>
      </c>
      <c r="O425">
        <f t="shared" si="6"/>
        <v>1</v>
      </c>
    </row>
    <row r="426" spans="1:15">
      <c r="A426" t="s">
        <v>76</v>
      </c>
      <c r="B426">
        <v>968</v>
      </c>
      <c r="C426" t="s">
        <v>472</v>
      </c>
      <c r="D426">
        <v>1.3193857329620045</v>
      </c>
      <c r="E426">
        <v>0.20256013998894318</v>
      </c>
      <c r="F426">
        <v>-0.77514043437243829</v>
      </c>
      <c r="G426">
        <v>-3.2582222246043608</v>
      </c>
      <c r="H426">
        <v>-0.90218134345600709</v>
      </c>
      <c r="I426">
        <v>2.6362624137371462</v>
      </c>
      <c r="J426">
        <v>3.4161071816687212</v>
      </c>
      <c r="K426" s="209">
        <v>249.69538158414792</v>
      </c>
      <c r="L426">
        <v>0</v>
      </c>
      <c r="M426">
        <v>1</v>
      </c>
      <c r="N426">
        <v>0</v>
      </c>
      <c r="O426">
        <f t="shared" si="6"/>
        <v>1</v>
      </c>
    </row>
    <row r="427" spans="1:15">
      <c r="A427" t="s">
        <v>76</v>
      </c>
      <c r="B427">
        <v>968</v>
      </c>
      <c r="C427" t="s">
        <v>565</v>
      </c>
      <c r="D427">
        <v>14.298010695045775</v>
      </c>
      <c r="E427">
        <v>3.8006665901359096</v>
      </c>
      <c r="F427">
        <v>-1.1420275747856889</v>
      </c>
      <c r="G427">
        <v>-1.7800202591316878</v>
      </c>
      <c r="H427">
        <v>0.39557764137133944</v>
      </c>
      <c r="I427">
        <v>6.1915999341184609</v>
      </c>
      <c r="J427">
        <v>6.8322143633374424</v>
      </c>
      <c r="K427" s="209">
        <v>249.69538158414792</v>
      </c>
      <c r="L427">
        <v>0</v>
      </c>
      <c r="M427">
        <v>1</v>
      </c>
      <c r="N427">
        <v>0</v>
      </c>
      <c r="O427">
        <f t="shared" si="6"/>
        <v>1</v>
      </c>
    </row>
    <row r="428" spans="1:15">
      <c r="A428" t="s">
        <v>48</v>
      </c>
      <c r="B428">
        <v>922</v>
      </c>
      <c r="C428" t="s">
        <v>470</v>
      </c>
      <c r="D428">
        <v>5.4861426590514615</v>
      </c>
      <c r="E428">
        <v>1.426453922353021</v>
      </c>
      <c r="F428">
        <v>0.54670612481708281</v>
      </c>
      <c r="G428">
        <v>0.41946850947828762</v>
      </c>
      <c r="H428">
        <v>1.0066051998558705</v>
      </c>
      <c r="I428">
        <v>4.787686862365268</v>
      </c>
      <c r="J428">
        <v>-2.700777959818069</v>
      </c>
      <c r="K428" s="209">
        <v>1690.0500661989618</v>
      </c>
      <c r="L428">
        <v>0</v>
      </c>
      <c r="M428">
        <v>1</v>
      </c>
      <c r="N428">
        <v>0</v>
      </c>
      <c r="O428">
        <f t="shared" si="6"/>
        <v>1</v>
      </c>
    </row>
    <row r="429" spans="1:15">
      <c r="A429" t="s">
        <v>48</v>
      </c>
      <c r="B429">
        <v>922</v>
      </c>
      <c r="C429" t="s">
        <v>472</v>
      </c>
      <c r="D429">
        <v>-1.268579416418298</v>
      </c>
      <c r="E429">
        <v>-8.2689771148400482E-2</v>
      </c>
      <c r="F429">
        <v>-0.50757147784139822</v>
      </c>
      <c r="G429">
        <v>-0.81267015856885538</v>
      </c>
      <c r="H429">
        <v>-0.43107181329505995</v>
      </c>
      <c r="I429">
        <v>3.2662017642534851</v>
      </c>
      <c r="J429">
        <v>-2.700777959818069</v>
      </c>
      <c r="K429" s="209">
        <v>1690.0500661989618</v>
      </c>
      <c r="L429">
        <v>0</v>
      </c>
      <c r="M429">
        <v>1</v>
      </c>
      <c r="N429">
        <v>0</v>
      </c>
      <c r="O429">
        <f t="shared" si="6"/>
        <v>1</v>
      </c>
    </row>
    <row r="430" spans="1:15">
      <c r="A430" t="s">
        <v>48</v>
      </c>
      <c r="B430">
        <v>922</v>
      </c>
      <c r="C430" t="s">
        <v>565</v>
      </c>
      <c r="D430">
        <v>4.2175632426331635</v>
      </c>
      <c r="E430">
        <v>1.3437641512046206</v>
      </c>
      <c r="F430">
        <v>3.9134646975684584E-2</v>
      </c>
      <c r="G430">
        <v>-0.39320164909056776</v>
      </c>
      <c r="H430">
        <v>0.57553338656081054</v>
      </c>
      <c r="I430">
        <v>8.0538886266187539</v>
      </c>
      <c r="J430">
        <v>-5.401555919636138</v>
      </c>
      <c r="K430" s="209">
        <v>1690.0500661989618</v>
      </c>
      <c r="L430">
        <v>0</v>
      </c>
      <c r="M430">
        <v>1</v>
      </c>
      <c r="N430">
        <v>0</v>
      </c>
      <c r="O430">
        <f t="shared" si="6"/>
        <v>1</v>
      </c>
    </row>
    <row r="431" spans="1:15">
      <c r="A431" t="s">
        <v>104</v>
      </c>
      <c r="B431">
        <v>714</v>
      </c>
      <c r="C431" t="s">
        <v>470</v>
      </c>
      <c r="D431">
        <v>9.910857275384771</v>
      </c>
      <c r="E431">
        <v>6.2044826713705952</v>
      </c>
      <c r="F431">
        <v>-2.6908919520630654</v>
      </c>
      <c r="G431">
        <v>1.7438571234868114</v>
      </c>
      <c r="H431">
        <v>0.93429977952884624</v>
      </c>
      <c r="I431">
        <v>-7.2035336133840389E-2</v>
      </c>
      <c r="J431">
        <v>3.7911449891954234</v>
      </c>
      <c r="K431" s="209">
        <v>10.122838441302338</v>
      </c>
      <c r="L431">
        <v>0</v>
      </c>
      <c r="M431">
        <v>0</v>
      </c>
      <c r="N431">
        <v>1</v>
      </c>
      <c r="O431">
        <f t="shared" si="6"/>
        <v>1</v>
      </c>
    </row>
    <row r="432" spans="1:15">
      <c r="A432" t="s">
        <v>104</v>
      </c>
      <c r="B432">
        <v>714</v>
      </c>
      <c r="C432" t="s">
        <v>472</v>
      </c>
      <c r="D432">
        <v>14.720345980050922</v>
      </c>
      <c r="E432">
        <v>15.296732518435892</v>
      </c>
      <c r="F432">
        <v>0.42321243704121703</v>
      </c>
      <c r="G432">
        <v>-2.9191441699358087</v>
      </c>
      <c r="H432">
        <v>-0.41719744694101668</v>
      </c>
      <c r="I432">
        <v>-1.4544023477447823</v>
      </c>
      <c r="J432">
        <v>3.7911449891954234</v>
      </c>
      <c r="K432" s="209">
        <v>10.122838441302338</v>
      </c>
      <c r="L432">
        <v>0</v>
      </c>
      <c r="M432">
        <v>0</v>
      </c>
      <c r="N432">
        <v>1</v>
      </c>
      <c r="O432">
        <f t="shared" si="6"/>
        <v>1</v>
      </c>
    </row>
    <row r="433" spans="1:15">
      <c r="A433" t="s">
        <v>104</v>
      </c>
      <c r="B433">
        <v>714</v>
      </c>
      <c r="C433" t="s">
        <v>565</v>
      </c>
      <c r="D433">
        <v>24.631203255435693</v>
      </c>
      <c r="E433">
        <v>21.501215189806487</v>
      </c>
      <c r="F433">
        <v>-2.2676795150218485</v>
      </c>
      <c r="G433">
        <v>-1.1752870464489973</v>
      </c>
      <c r="H433">
        <v>0.51710233258782956</v>
      </c>
      <c r="I433">
        <v>-1.5264376838786262</v>
      </c>
      <c r="J433">
        <v>7.5822899783908468</v>
      </c>
      <c r="K433" s="209">
        <v>10.122838441302338</v>
      </c>
      <c r="L433">
        <v>0</v>
      </c>
      <c r="M433">
        <v>0</v>
      </c>
      <c r="N433">
        <v>1</v>
      </c>
      <c r="O433">
        <f t="shared" si="6"/>
        <v>1</v>
      </c>
    </row>
    <row r="434" spans="1:15">
      <c r="A434" t="s">
        <v>354</v>
      </c>
      <c r="B434">
        <v>862</v>
      </c>
      <c r="C434" t="s">
        <v>470</v>
      </c>
      <c r="D434">
        <v>-0.94848057366540672</v>
      </c>
      <c r="E434" t="s">
        <v>161</v>
      </c>
      <c r="F434" t="s">
        <v>161</v>
      </c>
      <c r="G434">
        <v>1.3378578346885177</v>
      </c>
      <c r="H434" t="s">
        <v>161</v>
      </c>
      <c r="I434" t="s">
        <v>161</v>
      </c>
      <c r="J434" t="s">
        <v>161</v>
      </c>
      <c r="K434" s="209">
        <v>0.85225658584127795</v>
      </c>
      <c r="L434">
        <v>0</v>
      </c>
      <c r="M434">
        <v>1</v>
      </c>
      <c r="N434">
        <v>0</v>
      </c>
      <c r="O434">
        <f t="shared" si="6"/>
        <v>1</v>
      </c>
    </row>
    <row r="435" spans="1:15">
      <c r="A435" t="s">
        <v>354</v>
      </c>
      <c r="B435">
        <v>862</v>
      </c>
      <c r="C435" t="s">
        <v>472</v>
      </c>
      <c r="D435">
        <v>1.1236987611790994</v>
      </c>
      <c r="E435" t="s">
        <v>161</v>
      </c>
      <c r="F435" t="s">
        <v>161</v>
      </c>
      <c r="G435">
        <v>3.6215762687060811</v>
      </c>
      <c r="H435" t="s">
        <v>161</v>
      </c>
      <c r="I435" t="s">
        <v>161</v>
      </c>
      <c r="J435" t="s">
        <v>161</v>
      </c>
      <c r="K435" s="209">
        <v>0.85225658584127795</v>
      </c>
      <c r="L435">
        <v>0</v>
      </c>
      <c r="M435">
        <v>1</v>
      </c>
      <c r="N435">
        <v>0</v>
      </c>
      <c r="O435">
        <f t="shared" si="6"/>
        <v>1</v>
      </c>
    </row>
    <row r="436" spans="1:15">
      <c r="A436" t="s">
        <v>354</v>
      </c>
      <c r="B436">
        <v>862</v>
      </c>
      <c r="C436" t="s">
        <v>565</v>
      </c>
      <c r="D436">
        <v>0.17521818751369267</v>
      </c>
      <c r="E436" t="s">
        <v>161</v>
      </c>
      <c r="F436" t="s">
        <v>161</v>
      </c>
      <c r="G436">
        <v>4.9594341033945986</v>
      </c>
      <c r="H436" t="s">
        <v>161</v>
      </c>
      <c r="I436" t="s">
        <v>161</v>
      </c>
      <c r="J436" t="s">
        <v>161</v>
      </c>
      <c r="K436" s="209">
        <v>0.85225658584127795</v>
      </c>
      <c r="L436">
        <v>0</v>
      </c>
      <c r="M436">
        <v>1</v>
      </c>
      <c r="N436">
        <v>0</v>
      </c>
      <c r="O436">
        <f t="shared" si="6"/>
        <v>1</v>
      </c>
    </row>
    <row r="437" spans="1:15">
      <c r="A437" t="s">
        <v>377</v>
      </c>
      <c r="B437">
        <v>135</v>
      </c>
      <c r="C437" t="s">
        <v>470</v>
      </c>
      <c r="D437">
        <v>14.005241766861673</v>
      </c>
      <c r="E437">
        <v>-24.432838274773395</v>
      </c>
      <c r="F437">
        <v>-0.17655407609803839</v>
      </c>
      <c r="G437">
        <v>4.4067621544257101</v>
      </c>
      <c r="H437">
        <v>1.5476705727182118</v>
      </c>
      <c r="I437">
        <v>33.503438112310199</v>
      </c>
      <c r="J437">
        <v>-0.84323672172101283</v>
      </c>
      <c r="K437" s="209">
        <v>1.6164100336663836</v>
      </c>
      <c r="L437">
        <v>1</v>
      </c>
      <c r="M437">
        <v>0</v>
      </c>
      <c r="N437">
        <v>0</v>
      </c>
      <c r="O437">
        <f t="shared" si="6"/>
        <v>1</v>
      </c>
    </row>
    <row r="438" spans="1:15">
      <c r="A438" t="s">
        <v>377</v>
      </c>
      <c r="B438">
        <v>135</v>
      </c>
      <c r="C438" t="s">
        <v>472</v>
      </c>
      <c r="D438">
        <v>17.6251512512207</v>
      </c>
      <c r="E438">
        <v>4.4254674957397491</v>
      </c>
      <c r="F438">
        <v>1.3308124376105464</v>
      </c>
      <c r="G438">
        <v>-4.0185483850471337</v>
      </c>
      <c r="H438">
        <v>0.31240491810759918</v>
      </c>
      <c r="I438">
        <v>16.41825150653095</v>
      </c>
      <c r="J438">
        <v>-0.84323672172101283</v>
      </c>
      <c r="K438" s="209">
        <v>1.6164100336663836</v>
      </c>
      <c r="L438">
        <v>1</v>
      </c>
      <c r="M438">
        <v>0</v>
      </c>
      <c r="N438">
        <v>0</v>
      </c>
      <c r="O438">
        <f t="shared" si="6"/>
        <v>1</v>
      </c>
    </row>
    <row r="439" spans="1:15">
      <c r="A439" t="s">
        <v>377</v>
      </c>
      <c r="B439">
        <v>135</v>
      </c>
      <c r="C439" t="s">
        <v>565</v>
      </c>
      <c r="D439">
        <v>31.630393018082373</v>
      </c>
      <c r="E439">
        <v>-20.007370779033646</v>
      </c>
      <c r="F439">
        <v>1.1542583615125079</v>
      </c>
      <c r="G439">
        <v>0.38821376937857632</v>
      </c>
      <c r="H439">
        <v>1.860075490825811</v>
      </c>
      <c r="I439">
        <v>49.92168961884115</v>
      </c>
      <c r="J439">
        <v>-1.6864734434420257</v>
      </c>
      <c r="K439" s="209">
        <v>1.6164100336663836</v>
      </c>
      <c r="L439">
        <v>1</v>
      </c>
      <c r="M439">
        <v>0</v>
      </c>
      <c r="N439">
        <v>0</v>
      </c>
      <c r="O439">
        <f t="shared" si="6"/>
        <v>1</v>
      </c>
    </row>
    <row r="440" spans="1:15">
      <c r="A440" t="s">
        <v>373</v>
      </c>
      <c r="B440">
        <v>716</v>
      </c>
      <c r="C440" t="s">
        <v>470</v>
      </c>
      <c r="D440">
        <v>9.8068316782563159</v>
      </c>
      <c r="E440">
        <v>17.826956448072043</v>
      </c>
      <c r="F440">
        <v>-3.3823271230723799</v>
      </c>
      <c r="G440">
        <v>-2.086635689096723</v>
      </c>
      <c r="H440">
        <v>-0.68344739837987267</v>
      </c>
      <c r="I440">
        <v>-3.2292720549000364</v>
      </c>
      <c r="J440">
        <v>1.361557495633285</v>
      </c>
      <c r="K440" s="209">
        <v>0.4218140803669676</v>
      </c>
      <c r="L440">
        <v>0</v>
      </c>
      <c r="M440">
        <v>0</v>
      </c>
      <c r="N440">
        <v>1</v>
      </c>
      <c r="O440">
        <f t="shared" si="6"/>
        <v>1</v>
      </c>
    </row>
    <row r="441" spans="1:15">
      <c r="A441" t="s">
        <v>373</v>
      </c>
      <c r="B441">
        <v>716</v>
      </c>
      <c r="C441" t="s">
        <v>472</v>
      </c>
      <c r="D441">
        <v>-20.63593871954884</v>
      </c>
      <c r="E441">
        <v>-18.399756841848195</v>
      </c>
      <c r="F441">
        <v>-1.5998363723078759</v>
      </c>
      <c r="G441">
        <v>-1.6980349924011904</v>
      </c>
      <c r="H441">
        <v>-1.1583257131289471</v>
      </c>
      <c r="I441">
        <v>0.8584577045040831</v>
      </c>
      <c r="J441">
        <v>1.361557495633285</v>
      </c>
      <c r="K441" s="209">
        <v>0.4218140803669676</v>
      </c>
      <c r="L441">
        <v>0</v>
      </c>
      <c r="M441">
        <v>0</v>
      </c>
      <c r="N441">
        <v>1</v>
      </c>
      <c r="O441">
        <f t="shared" si="6"/>
        <v>1</v>
      </c>
    </row>
    <row r="442" spans="1:15">
      <c r="A442" t="s">
        <v>373</v>
      </c>
      <c r="B442">
        <v>716</v>
      </c>
      <c r="C442" t="s">
        <v>565</v>
      </c>
      <c r="D442">
        <v>-10.829107041292524</v>
      </c>
      <c r="E442">
        <v>-0.57280039377615211</v>
      </c>
      <c r="F442">
        <v>-4.9821634953802558</v>
      </c>
      <c r="G442">
        <v>-3.7846706814979134</v>
      </c>
      <c r="H442">
        <v>-1.8417731115088198</v>
      </c>
      <c r="I442">
        <v>-2.3708143503959516</v>
      </c>
      <c r="J442">
        <v>2.72311499126657</v>
      </c>
      <c r="K442" s="209">
        <v>0.4218140803669676</v>
      </c>
      <c r="L442">
        <v>0</v>
      </c>
      <c r="M442">
        <v>0</v>
      </c>
      <c r="N442">
        <v>1</v>
      </c>
      <c r="O442">
        <f t="shared" si="6"/>
        <v>1</v>
      </c>
    </row>
    <row r="443" spans="1:15">
      <c r="A443" t="s">
        <v>31</v>
      </c>
      <c r="B443">
        <v>456</v>
      </c>
      <c r="C443" t="s">
        <v>470</v>
      </c>
      <c r="D443">
        <v>9.7071926760124612</v>
      </c>
      <c r="E443">
        <v>-4.4321578319875909</v>
      </c>
      <c r="F443">
        <v>2.7863549899098254</v>
      </c>
      <c r="G443">
        <v>0.97597758651729372</v>
      </c>
      <c r="H443">
        <v>1.4948682442764831</v>
      </c>
      <c r="I443">
        <v>5.1358812133794478</v>
      </c>
      <c r="J443">
        <v>3.7462684739170022</v>
      </c>
      <c r="K443" s="209">
        <v>792.96683816165864</v>
      </c>
      <c r="L443">
        <v>0</v>
      </c>
      <c r="M443">
        <v>1</v>
      </c>
      <c r="N443">
        <v>0</v>
      </c>
      <c r="O443">
        <f t="shared" si="6"/>
        <v>1</v>
      </c>
    </row>
    <row r="444" spans="1:15">
      <c r="A444" t="s">
        <v>31</v>
      </c>
      <c r="B444">
        <v>456</v>
      </c>
      <c r="C444" t="s">
        <v>472</v>
      </c>
      <c r="D444">
        <v>-2.7893446526069177</v>
      </c>
      <c r="E444">
        <v>-0.37439558288369046</v>
      </c>
      <c r="F444">
        <v>-3.7543828240211639</v>
      </c>
      <c r="G444">
        <v>-0.8481856509030854</v>
      </c>
      <c r="H444">
        <v>0.54477818369008291</v>
      </c>
      <c r="I444">
        <v>-2.1034272524060631</v>
      </c>
      <c r="J444">
        <v>3.7462684739170022</v>
      </c>
      <c r="K444" s="209">
        <v>792.96683816165864</v>
      </c>
      <c r="L444">
        <v>0</v>
      </c>
      <c r="M444">
        <v>1</v>
      </c>
      <c r="N444">
        <v>0</v>
      </c>
      <c r="O444">
        <f t="shared" si="6"/>
        <v>1</v>
      </c>
    </row>
    <row r="445" spans="1:15">
      <c r="A445" t="s">
        <v>31</v>
      </c>
      <c r="B445">
        <v>456</v>
      </c>
      <c r="C445" t="s">
        <v>565</v>
      </c>
      <c r="D445">
        <v>6.9178480234055435</v>
      </c>
      <c r="E445">
        <v>-4.8065534148712814</v>
      </c>
      <c r="F445">
        <v>-0.96802783411133841</v>
      </c>
      <c r="G445">
        <v>0.12779193561420832</v>
      </c>
      <c r="H445">
        <v>2.039646427966566</v>
      </c>
      <c r="I445">
        <v>3.0324539609733843</v>
      </c>
      <c r="J445">
        <v>7.4925369478340045</v>
      </c>
      <c r="K445" s="209">
        <v>792.96683816165864</v>
      </c>
      <c r="L445">
        <v>0</v>
      </c>
      <c r="M445">
        <v>1</v>
      </c>
      <c r="N445">
        <v>0</v>
      </c>
      <c r="O445">
        <f t="shared" si="6"/>
        <v>1</v>
      </c>
    </row>
    <row r="446" spans="1:15">
      <c r="A446" t="s">
        <v>129</v>
      </c>
      <c r="B446">
        <v>722</v>
      </c>
      <c r="C446" t="s">
        <v>470</v>
      </c>
      <c r="D446">
        <v>4.8384965617749458</v>
      </c>
      <c r="E446">
        <v>1.0732008848215031</v>
      </c>
      <c r="F446">
        <v>0.38417708859584498</v>
      </c>
      <c r="G446">
        <v>-0.94333495368800591</v>
      </c>
      <c r="H446">
        <v>-0.33057063476696941</v>
      </c>
      <c r="I446">
        <v>2.7075226666188237</v>
      </c>
      <c r="J446">
        <v>1.9475015101937494</v>
      </c>
      <c r="K446" s="209">
        <v>23.307202139121966</v>
      </c>
      <c r="L446">
        <v>0</v>
      </c>
      <c r="M446">
        <v>0</v>
      </c>
      <c r="N446">
        <v>1</v>
      </c>
      <c r="O446">
        <f t="shared" si="6"/>
        <v>1</v>
      </c>
    </row>
    <row r="447" spans="1:15">
      <c r="A447" t="s">
        <v>129</v>
      </c>
      <c r="B447">
        <v>722</v>
      </c>
      <c r="C447" t="s">
        <v>472</v>
      </c>
      <c r="D447">
        <v>3.4363567492285085</v>
      </c>
      <c r="E447">
        <v>1.9279489491695738</v>
      </c>
      <c r="F447">
        <v>0.70832901950036598</v>
      </c>
      <c r="G447">
        <v>-2.4613555468849695</v>
      </c>
      <c r="H447">
        <v>-1.1204869303969254</v>
      </c>
      <c r="I447">
        <v>2.4344197476467144</v>
      </c>
      <c r="J447">
        <v>1.9475015101937494</v>
      </c>
      <c r="K447" s="209">
        <v>23.307202139121966</v>
      </c>
      <c r="L447">
        <v>0</v>
      </c>
      <c r="M447">
        <v>0</v>
      </c>
      <c r="N447">
        <v>1</v>
      </c>
      <c r="O447">
        <f t="shared" si="6"/>
        <v>1</v>
      </c>
    </row>
    <row r="448" spans="1:15">
      <c r="A448" t="s">
        <v>129</v>
      </c>
      <c r="B448">
        <v>722</v>
      </c>
      <c r="C448" t="s">
        <v>565</v>
      </c>
      <c r="D448">
        <v>8.2748533110034543</v>
      </c>
      <c r="E448">
        <v>3.0011498339910769</v>
      </c>
      <c r="F448">
        <v>1.0925061080962108</v>
      </c>
      <c r="G448">
        <v>-3.4046905005729755</v>
      </c>
      <c r="H448">
        <v>-1.4510575651638948</v>
      </c>
      <c r="I448">
        <v>5.1419424142655377</v>
      </c>
      <c r="J448">
        <v>3.8950030203874988</v>
      </c>
      <c r="K448" s="209">
        <v>23.307202139121966</v>
      </c>
      <c r="L448">
        <v>0</v>
      </c>
      <c r="M448">
        <v>0</v>
      </c>
      <c r="N448">
        <v>1</v>
      </c>
      <c r="O448">
        <f t="shared" si="6"/>
        <v>1</v>
      </c>
    </row>
    <row r="449" spans="1:15">
      <c r="A449" t="s">
        <v>321</v>
      </c>
      <c r="B449">
        <v>942</v>
      </c>
      <c r="C449" t="s">
        <v>470</v>
      </c>
      <c r="D449">
        <v>5.5997268711545871</v>
      </c>
      <c r="E449">
        <v>-1.0415170370752884</v>
      </c>
      <c r="F449">
        <v>0.84440228314790311</v>
      </c>
      <c r="G449">
        <v>0.52209762418877903</v>
      </c>
      <c r="H449">
        <v>0.3962643939237277</v>
      </c>
      <c r="I449">
        <v>6.8846542756194129</v>
      </c>
      <c r="J449">
        <v>-2.0061746686499475</v>
      </c>
      <c r="K449" s="209">
        <v>51.475038810535153</v>
      </c>
      <c r="L449">
        <v>0</v>
      </c>
      <c r="M449">
        <v>1</v>
      </c>
      <c r="N449">
        <v>0</v>
      </c>
      <c r="O449">
        <f t="shared" si="6"/>
        <v>1</v>
      </c>
    </row>
    <row r="450" spans="1:15">
      <c r="A450" t="s">
        <v>321</v>
      </c>
      <c r="B450">
        <v>942</v>
      </c>
      <c r="C450" t="s">
        <v>472</v>
      </c>
      <c r="D450">
        <v>1.7656681124595011</v>
      </c>
      <c r="E450">
        <v>0.1596173710377915</v>
      </c>
      <c r="F450">
        <v>0.2547991843307964</v>
      </c>
      <c r="G450">
        <v>-3.2918413444254768</v>
      </c>
      <c r="H450">
        <v>-1.8848471971990113</v>
      </c>
      <c r="I450">
        <v>8.5341147673653488</v>
      </c>
      <c r="J450">
        <v>-2.0061746686499475</v>
      </c>
      <c r="K450" s="209">
        <v>51.475038810535153</v>
      </c>
      <c r="L450">
        <v>0</v>
      </c>
      <c r="M450">
        <v>1</v>
      </c>
      <c r="N450">
        <v>0</v>
      </c>
      <c r="O450">
        <f t="shared" si="6"/>
        <v>1</v>
      </c>
    </row>
    <row r="451" spans="1:15">
      <c r="A451" t="s">
        <v>321</v>
      </c>
      <c r="B451">
        <v>942</v>
      </c>
      <c r="C451" t="s">
        <v>565</v>
      </c>
      <c r="D451">
        <v>7.3653949836140882</v>
      </c>
      <c r="E451">
        <v>-0.88189966603749692</v>
      </c>
      <c r="F451">
        <v>1.0992014674786996</v>
      </c>
      <c r="G451">
        <v>-2.7697437202366979</v>
      </c>
      <c r="H451">
        <v>-1.4885828032752837</v>
      </c>
      <c r="I451">
        <v>15.418769042984762</v>
      </c>
      <c r="J451">
        <v>-4.0123493372998951</v>
      </c>
      <c r="K451" s="209">
        <v>51.475038810535153</v>
      </c>
      <c r="L451">
        <v>0</v>
      </c>
      <c r="M451">
        <v>1</v>
      </c>
      <c r="N451">
        <v>0</v>
      </c>
      <c r="O451">
        <f t="shared" ref="O451:O514" si="7">IF(D451="",0,1)</f>
        <v>1</v>
      </c>
    </row>
    <row r="452" spans="1:15">
      <c r="A452" t="s">
        <v>355</v>
      </c>
      <c r="B452">
        <v>718</v>
      </c>
      <c r="C452" t="s">
        <v>470</v>
      </c>
      <c r="D452">
        <v>38.754431503576278</v>
      </c>
      <c r="E452">
        <v>15.216998309690755</v>
      </c>
      <c r="F452">
        <v>-0.14234074373637631</v>
      </c>
      <c r="G452">
        <v>8.5241514166429528</v>
      </c>
      <c r="H452">
        <v>5.1044635814124755</v>
      </c>
      <c r="I452">
        <v>13.491837120506268</v>
      </c>
      <c r="J452">
        <v>-3.4406781809397984</v>
      </c>
      <c r="K452" s="209">
        <v>1.5800768394649225</v>
      </c>
      <c r="L452">
        <v>0</v>
      </c>
      <c r="M452">
        <v>1</v>
      </c>
      <c r="N452">
        <v>0</v>
      </c>
      <c r="O452">
        <f t="shared" si="7"/>
        <v>1</v>
      </c>
    </row>
    <row r="453" spans="1:15">
      <c r="A453" t="s">
        <v>355</v>
      </c>
      <c r="B453">
        <v>718</v>
      </c>
      <c r="C453" t="s">
        <v>472</v>
      </c>
      <c r="D453">
        <v>-14.602747792512559</v>
      </c>
      <c r="E453">
        <v>-11.539876373159284</v>
      </c>
      <c r="F453">
        <v>-4.4849658799436867</v>
      </c>
      <c r="G453">
        <v>-6.224492321871419</v>
      </c>
      <c r="H453">
        <v>2.5449476277991256</v>
      </c>
      <c r="I453">
        <v>8.5423173356025046</v>
      </c>
      <c r="J453">
        <v>-3.4406781809397984</v>
      </c>
      <c r="K453" s="209">
        <v>1.5800768394649225</v>
      </c>
      <c r="L453">
        <v>0</v>
      </c>
      <c r="M453">
        <v>1</v>
      </c>
      <c r="N453">
        <v>0</v>
      </c>
      <c r="O453">
        <f t="shared" si="7"/>
        <v>1</v>
      </c>
    </row>
    <row r="454" spans="1:15">
      <c r="A454" t="s">
        <v>355</v>
      </c>
      <c r="B454">
        <v>718</v>
      </c>
      <c r="C454" t="s">
        <v>565</v>
      </c>
      <c r="D454">
        <v>24.151683711063718</v>
      </c>
      <c r="E454">
        <v>3.6771219365314707</v>
      </c>
      <c r="F454">
        <v>-4.6273066236800631</v>
      </c>
      <c r="G454">
        <v>2.2996590947715339</v>
      </c>
      <c r="H454">
        <v>7.6494112092116016</v>
      </c>
      <c r="I454">
        <v>22.034154456108773</v>
      </c>
      <c r="J454">
        <v>-6.8813563618795968</v>
      </c>
      <c r="K454" s="209">
        <v>1.5800768394649225</v>
      </c>
      <c r="L454">
        <v>0</v>
      </c>
      <c r="M454">
        <v>1</v>
      </c>
      <c r="N454">
        <v>0</v>
      </c>
      <c r="O454">
        <f t="shared" si="7"/>
        <v>1</v>
      </c>
    </row>
    <row r="455" spans="1:15">
      <c r="A455" t="s">
        <v>374</v>
      </c>
      <c r="B455">
        <v>724</v>
      </c>
      <c r="C455" t="s">
        <v>470</v>
      </c>
      <c r="D455">
        <v>2.0786937376112604</v>
      </c>
      <c r="E455">
        <v>4.1771177827362838</v>
      </c>
      <c r="F455">
        <v>-6.3311491674643756</v>
      </c>
      <c r="G455">
        <v>1.5934665078035861</v>
      </c>
      <c r="H455">
        <v>0.40887742456893605</v>
      </c>
      <c r="I455">
        <v>1.7939701737089129</v>
      </c>
      <c r="J455">
        <v>0.43641101625791734</v>
      </c>
      <c r="K455" s="209">
        <v>4.1188997026268037</v>
      </c>
      <c r="L455">
        <v>0</v>
      </c>
      <c r="M455">
        <v>0</v>
      </c>
      <c r="N455">
        <v>1</v>
      </c>
      <c r="O455">
        <f t="shared" si="7"/>
        <v>1</v>
      </c>
    </row>
    <row r="456" spans="1:15">
      <c r="A456" t="s">
        <v>374</v>
      </c>
      <c r="B456">
        <v>724</v>
      </c>
      <c r="C456" t="s">
        <v>472</v>
      </c>
      <c r="D456">
        <v>-2.6627896173765322</v>
      </c>
      <c r="E456">
        <v>3.6420494678013338</v>
      </c>
      <c r="F456">
        <v>-5.1189766671819372</v>
      </c>
      <c r="G456">
        <v>-2.2821313569176676</v>
      </c>
      <c r="H456">
        <v>-0.17285520284160885</v>
      </c>
      <c r="I456">
        <v>0.83271312550543053</v>
      </c>
      <c r="J456">
        <v>0.43641101625791734</v>
      </c>
      <c r="K456" s="209">
        <v>4.1188997026268037</v>
      </c>
      <c r="L456">
        <v>0</v>
      </c>
      <c r="M456">
        <v>0</v>
      </c>
      <c r="N456">
        <v>1</v>
      </c>
      <c r="O456">
        <f t="shared" si="7"/>
        <v>1</v>
      </c>
    </row>
    <row r="457" spans="1:15">
      <c r="A457" t="s">
        <v>374</v>
      </c>
      <c r="B457">
        <v>724</v>
      </c>
      <c r="C457" t="s">
        <v>565</v>
      </c>
      <c r="D457">
        <v>-0.58409587976527177</v>
      </c>
      <c r="E457">
        <v>7.8191672505376175</v>
      </c>
      <c r="F457">
        <v>-11.450125834646313</v>
      </c>
      <c r="G457">
        <v>-0.68866484911408143</v>
      </c>
      <c r="H457">
        <v>0.2360222217273272</v>
      </c>
      <c r="I457">
        <v>2.626683299214343</v>
      </c>
      <c r="J457">
        <v>0.87282203251583468</v>
      </c>
      <c r="K457" s="209">
        <v>4.1188997026268037</v>
      </c>
      <c r="L457">
        <v>0</v>
      </c>
      <c r="M457">
        <v>0</v>
      </c>
      <c r="N457">
        <v>1</v>
      </c>
      <c r="O457">
        <f t="shared" si="7"/>
        <v>1</v>
      </c>
    </row>
    <row r="458" spans="1:15">
      <c r="A458" t="s">
        <v>85</v>
      </c>
      <c r="B458">
        <v>576</v>
      </c>
      <c r="C458" t="s">
        <v>470</v>
      </c>
      <c r="D458">
        <v>26.913169404116303</v>
      </c>
      <c r="E458" t="s">
        <v>161</v>
      </c>
      <c r="F458" t="s">
        <v>161</v>
      </c>
      <c r="G458">
        <v>7.3217570095896054</v>
      </c>
      <c r="H458" t="s">
        <v>161</v>
      </c>
      <c r="I458" t="s">
        <v>161</v>
      </c>
      <c r="J458" t="s">
        <v>161</v>
      </c>
      <c r="K458" s="209">
        <v>374.38973748110141</v>
      </c>
      <c r="L458">
        <v>1</v>
      </c>
      <c r="M458">
        <v>0</v>
      </c>
      <c r="N458">
        <v>0</v>
      </c>
      <c r="O458">
        <f t="shared" si="7"/>
        <v>1</v>
      </c>
    </row>
    <row r="459" spans="1:15">
      <c r="A459" t="s">
        <v>85</v>
      </c>
      <c r="B459">
        <v>576</v>
      </c>
      <c r="C459" t="s">
        <v>472</v>
      </c>
      <c r="D459">
        <v>-16.46007866074288</v>
      </c>
      <c r="E459" t="s">
        <v>161</v>
      </c>
      <c r="F459" t="s">
        <v>161</v>
      </c>
      <c r="G459">
        <v>-8.837216249501525</v>
      </c>
      <c r="H459" t="s">
        <v>161</v>
      </c>
      <c r="I459" t="s">
        <v>161</v>
      </c>
      <c r="J459" t="s">
        <v>161</v>
      </c>
      <c r="K459" s="209">
        <v>374.38973748110141</v>
      </c>
      <c r="L459">
        <v>1</v>
      </c>
      <c r="M459">
        <v>0</v>
      </c>
      <c r="N459">
        <v>0</v>
      </c>
      <c r="O459">
        <f t="shared" si="7"/>
        <v>1</v>
      </c>
    </row>
    <row r="460" spans="1:15">
      <c r="A460" t="s">
        <v>85</v>
      </c>
      <c r="B460">
        <v>576</v>
      </c>
      <c r="C460" t="s">
        <v>565</v>
      </c>
      <c r="D460">
        <v>10.453090743373423</v>
      </c>
      <c r="E460" t="s">
        <v>161</v>
      </c>
      <c r="F460" t="s">
        <v>161</v>
      </c>
      <c r="G460">
        <v>-1.5154592399119196</v>
      </c>
      <c r="H460" t="s">
        <v>161</v>
      </c>
      <c r="I460" t="s">
        <v>161</v>
      </c>
      <c r="J460" t="s">
        <v>161</v>
      </c>
      <c r="K460" s="209">
        <v>374.38973748110141</v>
      </c>
      <c r="L460">
        <v>1</v>
      </c>
      <c r="M460">
        <v>0</v>
      </c>
      <c r="N460">
        <v>0</v>
      </c>
      <c r="O460">
        <f t="shared" si="7"/>
        <v>1</v>
      </c>
    </row>
    <row r="461" spans="1:15">
      <c r="A461" t="s">
        <v>22</v>
      </c>
      <c r="B461">
        <v>936</v>
      </c>
      <c r="C461" t="s">
        <v>470</v>
      </c>
      <c r="D461">
        <v>12.054086679953045</v>
      </c>
      <c r="E461">
        <v>4.9154443341947811</v>
      </c>
      <c r="F461">
        <v>-0.15515668081604878</v>
      </c>
      <c r="G461">
        <v>2.4068125681021746</v>
      </c>
      <c r="H461">
        <v>2.0680733855227071</v>
      </c>
      <c r="I461">
        <v>2.7278591477265444</v>
      </c>
      <c r="J461">
        <v>9.1053925222887244E-2</v>
      </c>
      <c r="K461" s="209">
        <v>105.13070561672706</v>
      </c>
      <c r="L461">
        <v>1</v>
      </c>
      <c r="M461">
        <v>0</v>
      </c>
      <c r="N461">
        <v>0</v>
      </c>
      <c r="O461">
        <f t="shared" si="7"/>
        <v>1</v>
      </c>
    </row>
    <row r="462" spans="1:15">
      <c r="A462" t="s">
        <v>22</v>
      </c>
      <c r="B462">
        <v>936</v>
      </c>
      <c r="C462" t="s">
        <v>472</v>
      </c>
      <c r="D462">
        <v>2.9584266910073964</v>
      </c>
      <c r="E462">
        <v>-2.7283525666013295</v>
      </c>
      <c r="F462">
        <v>0.41282732288721563</v>
      </c>
      <c r="G462">
        <v>-2.7084963966899518</v>
      </c>
      <c r="H462">
        <v>0.11329956884967962</v>
      </c>
      <c r="I462">
        <v>7.7780948373388945</v>
      </c>
      <c r="J462">
        <v>9.1053925222887244E-2</v>
      </c>
      <c r="K462" s="209">
        <v>105.13070561672706</v>
      </c>
      <c r="L462">
        <v>1</v>
      </c>
      <c r="M462">
        <v>0</v>
      </c>
      <c r="N462">
        <v>0</v>
      </c>
      <c r="O462">
        <f t="shared" si="7"/>
        <v>1</v>
      </c>
    </row>
    <row r="463" spans="1:15">
      <c r="A463" t="s">
        <v>22</v>
      </c>
      <c r="B463">
        <v>936</v>
      </c>
      <c r="C463" t="s">
        <v>565</v>
      </c>
      <c r="D463">
        <v>15.012513370960441</v>
      </c>
      <c r="E463">
        <v>2.1870917675934516</v>
      </c>
      <c r="F463">
        <v>0.25767064207116686</v>
      </c>
      <c r="G463">
        <v>-0.3016838285877772</v>
      </c>
      <c r="H463">
        <v>2.181372954372387</v>
      </c>
      <c r="I463">
        <v>10.505953985065439</v>
      </c>
      <c r="J463">
        <v>0.18210785044577449</v>
      </c>
      <c r="K463" s="209">
        <v>105.13070561672706</v>
      </c>
      <c r="L463">
        <v>1</v>
      </c>
      <c r="M463">
        <v>0</v>
      </c>
      <c r="N463">
        <v>0</v>
      </c>
      <c r="O463">
        <f t="shared" si="7"/>
        <v>1</v>
      </c>
    </row>
    <row r="464" spans="1:15">
      <c r="A464" t="s">
        <v>23</v>
      </c>
      <c r="B464">
        <v>961</v>
      </c>
      <c r="C464" t="s">
        <v>470</v>
      </c>
      <c r="D464">
        <v>15.246820288730802</v>
      </c>
      <c r="E464">
        <v>4.1629086363719985</v>
      </c>
      <c r="F464">
        <v>0.51274736821470202</v>
      </c>
      <c r="G464">
        <v>3.8413194342506918</v>
      </c>
      <c r="H464">
        <v>2.4355962325583116</v>
      </c>
      <c r="I464">
        <v>6.4282569864005481</v>
      </c>
      <c r="J464">
        <v>-2.1340083690654481</v>
      </c>
      <c r="K464" s="209">
        <v>54.180149089433741</v>
      </c>
      <c r="L464">
        <v>1</v>
      </c>
      <c r="M464">
        <v>0</v>
      </c>
      <c r="N464">
        <v>0</v>
      </c>
      <c r="O464">
        <f t="shared" si="7"/>
        <v>1</v>
      </c>
    </row>
    <row r="465" spans="1:15">
      <c r="A465" t="s">
        <v>23</v>
      </c>
      <c r="B465">
        <v>961</v>
      </c>
      <c r="C465" t="s">
        <v>472</v>
      </c>
      <c r="D465">
        <v>-1.4495807757491406</v>
      </c>
      <c r="E465">
        <v>-3.2123571358074505</v>
      </c>
      <c r="F465">
        <v>-0.10378295841628681</v>
      </c>
      <c r="G465">
        <v>-3.9562613785593856</v>
      </c>
      <c r="H465">
        <v>0.28101487492119109</v>
      </c>
      <c r="I465">
        <v>7.6758141911782403</v>
      </c>
      <c r="J465">
        <v>-2.1340083690654481</v>
      </c>
      <c r="K465" s="209">
        <v>54.180149089433741</v>
      </c>
      <c r="L465">
        <v>1</v>
      </c>
      <c r="M465">
        <v>0</v>
      </c>
      <c r="N465">
        <v>0</v>
      </c>
      <c r="O465">
        <f t="shared" si="7"/>
        <v>1</v>
      </c>
    </row>
    <row r="466" spans="1:15">
      <c r="A466" t="s">
        <v>23</v>
      </c>
      <c r="B466">
        <v>961</v>
      </c>
      <c r="C466" t="s">
        <v>565</v>
      </c>
      <c r="D466">
        <v>13.797239512981662</v>
      </c>
      <c r="E466">
        <v>0.95055150056454796</v>
      </c>
      <c r="F466">
        <v>0.4089644097984152</v>
      </c>
      <c r="G466">
        <v>-0.11494194430869387</v>
      </c>
      <c r="H466">
        <v>2.7166111074795025</v>
      </c>
      <c r="I466">
        <v>14.104071177578787</v>
      </c>
      <c r="J466">
        <v>-4.2680167381308962</v>
      </c>
      <c r="K466" s="209">
        <v>54.180149089433741</v>
      </c>
      <c r="L466">
        <v>1</v>
      </c>
      <c r="M466">
        <v>0</v>
      </c>
      <c r="N466">
        <v>0</v>
      </c>
      <c r="O466">
        <f t="shared" si="7"/>
        <v>1</v>
      </c>
    </row>
    <row r="467" spans="1:15">
      <c r="A467" t="s">
        <v>375</v>
      </c>
      <c r="B467">
        <v>813</v>
      </c>
      <c r="C467" t="s">
        <v>470</v>
      </c>
      <c r="D467">
        <v>5.6749540308429101</v>
      </c>
      <c r="E467">
        <v>3.2396461381929296</v>
      </c>
      <c r="F467">
        <v>-0.16887356376156029</v>
      </c>
      <c r="G467">
        <v>0.37528920525709925</v>
      </c>
      <c r="H467">
        <v>1.5257152233901474</v>
      </c>
      <c r="I467">
        <v>-0.33462284628545191</v>
      </c>
      <c r="J467">
        <v>1.0377998740497461</v>
      </c>
      <c r="K467" s="209">
        <v>1.5785238150041307</v>
      </c>
      <c r="L467">
        <v>0</v>
      </c>
      <c r="M467">
        <v>0</v>
      </c>
      <c r="N467">
        <v>1</v>
      </c>
      <c r="O467">
        <f t="shared" si="7"/>
        <v>1</v>
      </c>
    </row>
    <row r="468" spans="1:15">
      <c r="A468" t="s">
        <v>375</v>
      </c>
      <c r="B468">
        <v>813</v>
      </c>
      <c r="C468" t="s">
        <v>472</v>
      </c>
      <c r="D468">
        <v>6.3926235844926964</v>
      </c>
      <c r="E468">
        <v>4.4405798892566626</v>
      </c>
      <c r="F468">
        <v>-0.44209075570011458</v>
      </c>
      <c r="G468">
        <v>-0.16977279654398564</v>
      </c>
      <c r="H468">
        <v>1.097021258958951</v>
      </c>
      <c r="I468">
        <v>0.42908611447143663</v>
      </c>
      <c r="J468">
        <v>1.0377998740497461</v>
      </c>
      <c r="K468" s="209">
        <v>1.5785238150041307</v>
      </c>
      <c r="L468">
        <v>0</v>
      </c>
      <c r="M468">
        <v>0</v>
      </c>
      <c r="N468">
        <v>1</v>
      </c>
      <c r="O468">
        <f t="shared" si="7"/>
        <v>1</v>
      </c>
    </row>
    <row r="469" spans="1:15">
      <c r="A469" t="s">
        <v>375</v>
      </c>
      <c r="B469">
        <v>813</v>
      </c>
      <c r="C469" t="s">
        <v>565</v>
      </c>
      <c r="D469">
        <v>12.067577615335606</v>
      </c>
      <c r="E469">
        <v>7.6802260274495922</v>
      </c>
      <c r="F469">
        <v>-0.61096431946167484</v>
      </c>
      <c r="G469">
        <v>0.20551640871311361</v>
      </c>
      <c r="H469">
        <v>2.6227364823490982</v>
      </c>
      <c r="I469">
        <v>9.4463268185984717E-2</v>
      </c>
      <c r="J469">
        <v>2.0755997480994921</v>
      </c>
      <c r="K469" s="209">
        <v>1.5785238150041307</v>
      </c>
      <c r="L469">
        <v>0</v>
      </c>
      <c r="M469">
        <v>0</v>
      </c>
      <c r="N469">
        <v>1</v>
      </c>
      <c r="O469">
        <f t="shared" si="7"/>
        <v>1</v>
      </c>
    </row>
    <row r="470" spans="1:15">
      <c r="A470" t="s">
        <v>190</v>
      </c>
      <c r="B470">
        <v>726</v>
      </c>
      <c r="C470" t="s">
        <v>470</v>
      </c>
      <c r="D470" t="s">
        <v>161</v>
      </c>
      <c r="E470" t="s">
        <v>161</v>
      </c>
      <c r="F470" t="s">
        <v>161</v>
      </c>
      <c r="G470" t="s">
        <v>161</v>
      </c>
      <c r="H470" t="s">
        <v>161</v>
      </c>
      <c r="I470" t="s">
        <v>161</v>
      </c>
      <c r="J470" t="s">
        <v>161</v>
      </c>
      <c r="K470" s="209">
        <v>5.0600704188257906</v>
      </c>
      <c r="L470">
        <v>0</v>
      </c>
      <c r="M470">
        <v>0</v>
      </c>
      <c r="N470">
        <v>1</v>
      </c>
      <c r="O470">
        <f t="shared" si="7"/>
        <v>0</v>
      </c>
    </row>
    <row r="471" spans="1:15">
      <c r="A471" t="s">
        <v>190</v>
      </c>
      <c r="B471">
        <v>726</v>
      </c>
      <c r="C471" t="s">
        <v>472</v>
      </c>
      <c r="D471" t="s">
        <v>161</v>
      </c>
      <c r="E471" t="s">
        <v>161</v>
      </c>
      <c r="F471" t="s">
        <v>161</v>
      </c>
      <c r="G471" t="s">
        <v>161</v>
      </c>
      <c r="H471" t="s">
        <v>161</v>
      </c>
      <c r="I471" t="s">
        <v>161</v>
      </c>
      <c r="J471" t="s">
        <v>161</v>
      </c>
      <c r="K471" s="209">
        <v>5.0600704188257906</v>
      </c>
      <c r="L471">
        <v>0</v>
      </c>
      <c r="M471">
        <v>0</v>
      </c>
      <c r="N471">
        <v>1</v>
      </c>
      <c r="O471">
        <f t="shared" si="7"/>
        <v>0</v>
      </c>
    </row>
    <row r="472" spans="1:15">
      <c r="A472" t="s">
        <v>190</v>
      </c>
      <c r="B472">
        <v>726</v>
      </c>
      <c r="C472" t="s">
        <v>565</v>
      </c>
      <c r="D472" t="s">
        <v>161</v>
      </c>
      <c r="E472" t="s">
        <v>161</v>
      </c>
      <c r="F472" t="s">
        <v>161</v>
      </c>
      <c r="G472" t="s">
        <v>161</v>
      </c>
      <c r="H472" t="s">
        <v>161</v>
      </c>
      <c r="I472" t="s">
        <v>161</v>
      </c>
      <c r="J472" t="s">
        <v>161</v>
      </c>
      <c r="K472" s="209">
        <v>5.0600704188257906</v>
      </c>
      <c r="L472">
        <v>0</v>
      </c>
      <c r="M472">
        <v>0</v>
      </c>
      <c r="N472">
        <v>1</v>
      </c>
      <c r="O472">
        <f t="shared" si="7"/>
        <v>0</v>
      </c>
    </row>
    <row r="473" spans="1:15">
      <c r="A473" t="s">
        <v>53</v>
      </c>
      <c r="B473">
        <v>199</v>
      </c>
      <c r="C473" t="s">
        <v>470</v>
      </c>
      <c r="D473">
        <v>14.950275442973997</v>
      </c>
      <c r="E473">
        <v>2.4709426116821902</v>
      </c>
      <c r="F473">
        <v>0.52258332844119437</v>
      </c>
      <c r="G473">
        <v>4.6654229160644283</v>
      </c>
      <c r="H473">
        <v>2.3199581531071591</v>
      </c>
      <c r="I473">
        <v>3.8038609720212584</v>
      </c>
      <c r="J473">
        <v>1.1675074616577668</v>
      </c>
      <c r="K473" s="209">
        <v>351.35423454177533</v>
      </c>
      <c r="L473">
        <v>0</v>
      </c>
      <c r="M473">
        <v>1</v>
      </c>
      <c r="N473">
        <v>0</v>
      </c>
      <c r="O473">
        <f t="shared" si="7"/>
        <v>1</v>
      </c>
    </row>
    <row r="474" spans="1:15">
      <c r="A474" t="s">
        <v>53</v>
      </c>
      <c r="B474">
        <v>199</v>
      </c>
      <c r="C474" t="s">
        <v>472</v>
      </c>
      <c r="D474">
        <v>0.45829832743135057</v>
      </c>
      <c r="E474">
        <v>-1.6066236920382742</v>
      </c>
      <c r="F474">
        <v>0.65047931542054305</v>
      </c>
      <c r="G474">
        <v>-2.965448103537609</v>
      </c>
      <c r="H474">
        <v>1.0420445776316671</v>
      </c>
      <c r="I474">
        <v>2.1703387682972566</v>
      </c>
      <c r="J474">
        <v>1.1675074616577668</v>
      </c>
      <c r="K474" s="209">
        <v>351.35423454177533</v>
      </c>
      <c r="L474">
        <v>0</v>
      </c>
      <c r="M474">
        <v>1</v>
      </c>
      <c r="N474">
        <v>0</v>
      </c>
      <c r="O474">
        <f t="shared" si="7"/>
        <v>1</v>
      </c>
    </row>
    <row r="475" spans="1:15">
      <c r="A475" t="s">
        <v>53</v>
      </c>
      <c r="B475">
        <v>199</v>
      </c>
      <c r="C475" t="s">
        <v>565</v>
      </c>
      <c r="D475">
        <v>15.408573770405347</v>
      </c>
      <c r="E475">
        <v>0.86431891964391605</v>
      </c>
      <c r="F475">
        <v>1.1730626438617375</v>
      </c>
      <c r="G475">
        <v>1.6999748125268193</v>
      </c>
      <c r="H475">
        <v>3.3620027307388263</v>
      </c>
      <c r="I475">
        <v>5.9741997403185145</v>
      </c>
      <c r="J475">
        <v>2.3350149233155335</v>
      </c>
      <c r="K475" s="209">
        <v>351.35423454177533</v>
      </c>
      <c r="L475">
        <v>0</v>
      </c>
      <c r="M475">
        <v>1</v>
      </c>
      <c r="N475">
        <v>0</v>
      </c>
      <c r="O475">
        <f t="shared" si="7"/>
        <v>1</v>
      </c>
    </row>
    <row r="476" spans="1:15">
      <c r="A476" t="s">
        <v>327</v>
      </c>
      <c r="B476">
        <v>733</v>
      </c>
      <c r="C476" t="s">
        <v>470</v>
      </c>
      <c r="D476">
        <v>2.5199327411182537</v>
      </c>
      <c r="E476">
        <v>3.6116826834245273</v>
      </c>
      <c r="F476">
        <v>-3.2600650389150387</v>
      </c>
      <c r="G476">
        <v>2.44169894968541</v>
      </c>
      <c r="H476">
        <v>3.204267164845481</v>
      </c>
      <c r="I476">
        <v>-2.0931514504288682</v>
      </c>
      <c r="J476">
        <v>-1.3844995674932576</v>
      </c>
      <c r="K476" s="209">
        <v>4.1433471460862252</v>
      </c>
      <c r="L476">
        <v>0</v>
      </c>
      <c r="M476">
        <v>0</v>
      </c>
      <c r="N476">
        <v>1</v>
      </c>
      <c r="O476">
        <f t="shared" si="7"/>
        <v>1</v>
      </c>
    </row>
    <row r="477" spans="1:15">
      <c r="A477" t="s">
        <v>327</v>
      </c>
      <c r="B477">
        <v>733</v>
      </c>
      <c r="C477" t="s">
        <v>472</v>
      </c>
      <c r="D477">
        <v>29.289416965112416</v>
      </c>
      <c r="E477">
        <v>50.030058753372536</v>
      </c>
      <c r="F477">
        <v>-9.4461090320664827</v>
      </c>
      <c r="G477">
        <v>-1.8776320848814509</v>
      </c>
      <c r="H477">
        <v>0.7454216139692339</v>
      </c>
      <c r="I477">
        <v>-8.7778227177881689</v>
      </c>
      <c r="J477">
        <v>-1.3844995674932576</v>
      </c>
      <c r="K477" s="209">
        <v>4.1433471460862252</v>
      </c>
      <c r="L477">
        <v>0</v>
      </c>
      <c r="M477">
        <v>0</v>
      </c>
      <c r="N477">
        <v>1</v>
      </c>
      <c r="O477">
        <f t="shared" si="7"/>
        <v>1</v>
      </c>
    </row>
    <row r="478" spans="1:15">
      <c r="A478" t="s">
        <v>327</v>
      </c>
      <c r="B478">
        <v>733</v>
      </c>
      <c r="C478" t="s">
        <v>565</v>
      </c>
      <c r="D478">
        <v>31.80934970623067</v>
      </c>
      <c r="E478">
        <v>53.641741436797062</v>
      </c>
      <c r="F478">
        <v>-12.706174070981522</v>
      </c>
      <c r="G478">
        <v>0.56406686480395907</v>
      </c>
      <c r="H478">
        <v>3.949688778814715</v>
      </c>
      <c r="I478">
        <v>-10.870974168217039</v>
      </c>
      <c r="J478">
        <v>-2.7689991349865153</v>
      </c>
      <c r="K478" s="209">
        <v>4.1433471460862252</v>
      </c>
      <c r="L478">
        <v>0</v>
      </c>
      <c r="M478">
        <v>0</v>
      </c>
      <c r="N478">
        <v>1</v>
      </c>
      <c r="O478">
        <f t="shared" si="7"/>
        <v>1</v>
      </c>
    </row>
    <row r="479" spans="1:15">
      <c r="A479" t="s">
        <v>24</v>
      </c>
      <c r="B479">
        <v>184</v>
      </c>
      <c r="C479" t="s">
        <v>470</v>
      </c>
      <c r="D479">
        <v>24.441631328466599</v>
      </c>
      <c r="E479">
        <v>3.2522044603017228</v>
      </c>
      <c r="F479">
        <v>0.85219236684650779</v>
      </c>
      <c r="G479">
        <v>11.611178111808893</v>
      </c>
      <c r="H479">
        <v>4.8355506015119394</v>
      </c>
      <c r="I479">
        <v>3.3050170398572973</v>
      </c>
      <c r="J479">
        <v>0.58548874814023577</v>
      </c>
      <c r="K479" s="209">
        <v>1393.6443155933794</v>
      </c>
      <c r="L479">
        <v>1</v>
      </c>
      <c r="M479">
        <v>0</v>
      </c>
      <c r="N479">
        <v>0</v>
      </c>
      <c r="O479">
        <f t="shared" si="7"/>
        <v>1</v>
      </c>
    </row>
    <row r="480" spans="1:15">
      <c r="A480" t="s">
        <v>24</v>
      </c>
      <c r="B480">
        <v>184</v>
      </c>
      <c r="C480" t="s">
        <v>472</v>
      </c>
      <c r="D480">
        <v>-4.7344328891313125E-2</v>
      </c>
      <c r="E480">
        <v>0.15457896001284244</v>
      </c>
      <c r="F480">
        <v>0.34801012102530671</v>
      </c>
      <c r="G480">
        <v>-7.0147843283156242</v>
      </c>
      <c r="H480">
        <v>2.2266891576402754</v>
      </c>
      <c r="I480">
        <v>3.6526730126056508</v>
      </c>
      <c r="J480">
        <v>0.58548874814023577</v>
      </c>
      <c r="K480" s="209">
        <v>1393.6443155933794</v>
      </c>
      <c r="L480">
        <v>1</v>
      </c>
      <c r="M480">
        <v>0</v>
      </c>
      <c r="N480">
        <v>0</v>
      </c>
      <c r="O480">
        <f t="shared" si="7"/>
        <v>1</v>
      </c>
    </row>
    <row r="481" spans="1:15">
      <c r="A481" t="s">
        <v>24</v>
      </c>
      <c r="B481">
        <v>184</v>
      </c>
      <c r="C481" t="s">
        <v>565</v>
      </c>
      <c r="D481">
        <v>24.394286999575286</v>
      </c>
      <c r="E481">
        <v>3.4067834203145653</v>
      </c>
      <c r="F481">
        <v>1.2002024878718145</v>
      </c>
      <c r="G481">
        <v>4.5963937834932693</v>
      </c>
      <c r="H481">
        <v>7.0622397591522148</v>
      </c>
      <c r="I481">
        <v>6.9576900524629508</v>
      </c>
      <c r="J481">
        <v>1.1709774962804715</v>
      </c>
      <c r="K481" s="209">
        <v>1393.6443155933794</v>
      </c>
      <c r="L481">
        <v>1</v>
      </c>
      <c r="M481">
        <v>0</v>
      </c>
      <c r="N481">
        <v>0</v>
      </c>
      <c r="O481">
        <f t="shared" si="7"/>
        <v>1</v>
      </c>
    </row>
    <row r="482" spans="1:15">
      <c r="A482" t="s">
        <v>77</v>
      </c>
      <c r="B482">
        <v>524</v>
      </c>
      <c r="C482" t="s">
        <v>470</v>
      </c>
      <c r="D482">
        <v>14.433400649485591</v>
      </c>
      <c r="E482">
        <v>2.3612718148612952</v>
      </c>
      <c r="F482">
        <v>2.6476253058914407</v>
      </c>
      <c r="G482">
        <v>3.2126997972947753</v>
      </c>
      <c r="H482">
        <v>0.54085263587326626</v>
      </c>
      <c r="I482">
        <v>3.7057797702056394</v>
      </c>
      <c r="J482">
        <v>1.965171325359174</v>
      </c>
      <c r="K482" s="209">
        <v>83.977873402280082</v>
      </c>
      <c r="L482">
        <v>0</v>
      </c>
      <c r="M482">
        <v>1</v>
      </c>
      <c r="N482">
        <v>0</v>
      </c>
      <c r="O482">
        <f t="shared" si="7"/>
        <v>1</v>
      </c>
    </row>
    <row r="483" spans="1:15">
      <c r="A483" t="s">
        <v>77</v>
      </c>
      <c r="B483">
        <v>524</v>
      </c>
      <c r="C483" t="s">
        <v>472</v>
      </c>
      <c r="D483">
        <v>5.5488667030835899</v>
      </c>
      <c r="E483">
        <v>4.0021805400247956</v>
      </c>
      <c r="F483">
        <v>1.1796940852255815</v>
      </c>
      <c r="G483">
        <v>-3.9330079221667829</v>
      </c>
      <c r="H483">
        <v>-4.7875320587894336E-2</v>
      </c>
      <c r="I483">
        <v>2.3827039952287157</v>
      </c>
      <c r="J483">
        <v>1.965171325359174</v>
      </c>
      <c r="K483" s="209">
        <v>83.977873402280082</v>
      </c>
      <c r="L483">
        <v>0</v>
      </c>
      <c r="M483">
        <v>1</v>
      </c>
      <c r="N483">
        <v>0</v>
      </c>
      <c r="O483">
        <f t="shared" si="7"/>
        <v>1</v>
      </c>
    </row>
    <row r="484" spans="1:15">
      <c r="A484" t="s">
        <v>77</v>
      </c>
      <c r="B484">
        <v>524</v>
      </c>
      <c r="C484" t="s">
        <v>565</v>
      </c>
      <c r="D484">
        <v>19.982267352569181</v>
      </c>
      <c r="E484">
        <v>6.3634523548860908</v>
      </c>
      <c r="F484">
        <v>3.8273193911170225</v>
      </c>
      <c r="G484">
        <v>-0.72030812487200757</v>
      </c>
      <c r="H484">
        <v>0.49297731528537192</v>
      </c>
      <c r="I484">
        <v>6.0884837654343542</v>
      </c>
      <c r="J484">
        <v>3.9303426507183481</v>
      </c>
      <c r="K484" s="209">
        <v>83.977873402280082</v>
      </c>
      <c r="L484">
        <v>0</v>
      </c>
      <c r="M484">
        <v>1</v>
      </c>
      <c r="N484">
        <v>0</v>
      </c>
      <c r="O484">
        <f t="shared" si="7"/>
        <v>1</v>
      </c>
    </row>
    <row r="485" spans="1:15">
      <c r="A485" t="s">
        <v>356</v>
      </c>
      <c r="B485">
        <v>361</v>
      </c>
      <c r="C485" t="s">
        <v>470</v>
      </c>
      <c r="D485">
        <v>5.0814101827898099</v>
      </c>
      <c r="E485">
        <v>-8.3815164699921443</v>
      </c>
      <c r="F485">
        <v>3.1617753045338892</v>
      </c>
      <c r="G485">
        <v>7.4502357564273156</v>
      </c>
      <c r="H485">
        <v>4.6880360591474677</v>
      </c>
      <c r="I485">
        <v>1.3409799802428797</v>
      </c>
      <c r="J485">
        <v>-3.178100447569598</v>
      </c>
      <c r="K485" s="209">
        <v>1.1639085744788999</v>
      </c>
      <c r="L485">
        <v>0</v>
      </c>
      <c r="M485">
        <v>1</v>
      </c>
      <c r="N485">
        <v>0</v>
      </c>
      <c r="O485">
        <f t="shared" si="7"/>
        <v>1</v>
      </c>
    </row>
    <row r="486" spans="1:15">
      <c r="A486" t="s">
        <v>356</v>
      </c>
      <c r="B486">
        <v>361</v>
      </c>
      <c r="C486" t="s">
        <v>472</v>
      </c>
      <c r="D486">
        <v>3.5205306033308403</v>
      </c>
      <c r="E486">
        <v>1.1566611473238257</v>
      </c>
      <c r="F486">
        <v>1.6498530385646686</v>
      </c>
      <c r="G486">
        <v>-1.1092520871475551</v>
      </c>
      <c r="H486">
        <v>3.9608159015905371</v>
      </c>
      <c r="I486">
        <v>1.040553050568962</v>
      </c>
      <c r="J486">
        <v>-3.178100447569598</v>
      </c>
      <c r="K486" s="209">
        <v>1.1639085744788999</v>
      </c>
      <c r="L486">
        <v>0</v>
      </c>
      <c r="M486">
        <v>1</v>
      </c>
      <c r="N486">
        <v>0</v>
      </c>
      <c r="O486">
        <f t="shared" si="7"/>
        <v>1</v>
      </c>
    </row>
    <row r="487" spans="1:15">
      <c r="A487" t="s">
        <v>356</v>
      </c>
      <c r="B487">
        <v>361</v>
      </c>
      <c r="C487" t="s">
        <v>565</v>
      </c>
      <c r="D487">
        <v>8.6019407861206503</v>
      </c>
      <c r="E487">
        <v>-7.2248553226683185</v>
      </c>
      <c r="F487">
        <v>4.8116283430985582</v>
      </c>
      <c r="G487">
        <v>6.3409836692797601</v>
      </c>
      <c r="H487">
        <v>8.6488519607380052</v>
      </c>
      <c r="I487">
        <v>2.3815330308118412</v>
      </c>
      <c r="J487">
        <v>-6.3562008951391959</v>
      </c>
      <c r="K487" s="209">
        <v>1.1639085744788999</v>
      </c>
      <c r="L487">
        <v>0</v>
      </c>
      <c r="M487">
        <v>1</v>
      </c>
      <c r="N487">
        <v>0</v>
      </c>
      <c r="O487">
        <f t="shared" si="7"/>
        <v>1</v>
      </c>
    </row>
    <row r="488" spans="1:15">
      <c r="A488" t="s">
        <v>357</v>
      </c>
      <c r="B488">
        <v>362</v>
      </c>
      <c r="C488" t="s">
        <v>470</v>
      </c>
      <c r="D488">
        <v>32.056189183702315</v>
      </c>
      <c r="E488">
        <v>2.4572631153531077</v>
      </c>
      <c r="F488">
        <v>6.6113319418513097</v>
      </c>
      <c r="G488">
        <v>15.7170517236889</v>
      </c>
      <c r="H488">
        <v>5.5775617252867002</v>
      </c>
      <c r="I488">
        <v>1.3434059574009005</v>
      </c>
      <c r="J488">
        <v>0.34957472012139945</v>
      </c>
      <c r="K488" s="209">
        <v>2.1187915464671665</v>
      </c>
      <c r="L488">
        <v>0</v>
      </c>
      <c r="M488">
        <v>1</v>
      </c>
      <c r="N488">
        <v>0</v>
      </c>
      <c r="O488">
        <f t="shared" si="7"/>
        <v>1</v>
      </c>
    </row>
    <row r="489" spans="1:15">
      <c r="A489" t="s">
        <v>357</v>
      </c>
      <c r="B489">
        <v>362</v>
      </c>
      <c r="C489" t="s">
        <v>472</v>
      </c>
      <c r="D489">
        <v>4.6881266169686029</v>
      </c>
      <c r="E489">
        <v>3.4489283458095379</v>
      </c>
      <c r="F489">
        <v>0.86327138889325161</v>
      </c>
      <c r="G489">
        <v>-3.3399682421207748</v>
      </c>
      <c r="H489">
        <v>4.5994587962055347</v>
      </c>
      <c r="I489">
        <v>-1.2331383919403462</v>
      </c>
      <c r="J489">
        <v>0.34957472012139945</v>
      </c>
      <c r="K489" s="209">
        <v>2.1187915464671665</v>
      </c>
      <c r="L489">
        <v>0</v>
      </c>
      <c r="M489">
        <v>1</v>
      </c>
      <c r="N489">
        <v>0</v>
      </c>
      <c r="O489">
        <f t="shared" si="7"/>
        <v>1</v>
      </c>
    </row>
    <row r="490" spans="1:15">
      <c r="A490" t="s">
        <v>357</v>
      </c>
      <c r="B490">
        <v>362</v>
      </c>
      <c r="C490" t="s">
        <v>565</v>
      </c>
      <c r="D490">
        <v>36.744315800670918</v>
      </c>
      <c r="E490">
        <v>5.9061914611626456</v>
      </c>
      <c r="F490">
        <v>7.4746033307445616</v>
      </c>
      <c r="G490">
        <v>12.377083481568125</v>
      </c>
      <c r="H490">
        <v>10.177020521492235</v>
      </c>
      <c r="I490">
        <v>0.11026756546055339</v>
      </c>
      <c r="J490">
        <v>0.6991494402427989</v>
      </c>
      <c r="K490" s="209">
        <v>2.1187915464671665</v>
      </c>
      <c r="L490">
        <v>0</v>
      </c>
      <c r="M490">
        <v>1</v>
      </c>
      <c r="N490">
        <v>0</v>
      </c>
      <c r="O490">
        <f t="shared" si="7"/>
        <v>1</v>
      </c>
    </row>
    <row r="491" spans="1:15">
      <c r="A491" t="s">
        <v>358</v>
      </c>
      <c r="B491">
        <v>364</v>
      </c>
      <c r="C491" t="s">
        <v>470</v>
      </c>
      <c r="D491">
        <v>11.752165667216332</v>
      </c>
      <c r="E491">
        <v>2.9284324123184362</v>
      </c>
      <c r="F491">
        <v>2.5931571360900572</v>
      </c>
      <c r="G491">
        <v>2.9409479736205979</v>
      </c>
      <c r="H491">
        <v>1.2050856838123696</v>
      </c>
      <c r="I491">
        <v>1.6300601576483462</v>
      </c>
      <c r="J491">
        <v>0.45448230372652532</v>
      </c>
      <c r="K491" s="209">
        <v>0.82471851851851841</v>
      </c>
      <c r="L491">
        <v>0</v>
      </c>
      <c r="M491">
        <v>1</v>
      </c>
      <c r="N491">
        <v>0</v>
      </c>
      <c r="O491">
        <f t="shared" si="7"/>
        <v>1</v>
      </c>
    </row>
    <row r="492" spans="1:15">
      <c r="A492" t="s">
        <v>358</v>
      </c>
      <c r="B492">
        <v>364</v>
      </c>
      <c r="C492" t="s">
        <v>472</v>
      </c>
      <c r="D492">
        <v>16.791203954396778</v>
      </c>
      <c r="E492">
        <v>0.34109670792923552</v>
      </c>
      <c r="F492">
        <v>1.4727733200988609</v>
      </c>
      <c r="G492">
        <v>5.6027203744993219</v>
      </c>
      <c r="H492">
        <v>3.2681567208584377</v>
      </c>
      <c r="I492">
        <v>5.6519745272843966</v>
      </c>
      <c r="J492">
        <v>0.45448230372652532</v>
      </c>
      <c r="K492" s="209">
        <v>0.82471851851851841</v>
      </c>
      <c r="L492">
        <v>0</v>
      </c>
      <c r="M492">
        <v>1</v>
      </c>
      <c r="N492">
        <v>0</v>
      </c>
      <c r="O492">
        <f t="shared" si="7"/>
        <v>1</v>
      </c>
    </row>
    <row r="493" spans="1:15">
      <c r="A493" t="s">
        <v>358</v>
      </c>
      <c r="B493">
        <v>364</v>
      </c>
      <c r="C493" t="s">
        <v>565</v>
      </c>
      <c r="D493">
        <v>28.54336962161311</v>
      </c>
      <c r="E493">
        <v>3.2695291202476717</v>
      </c>
      <c r="F493">
        <v>4.0659304561889176</v>
      </c>
      <c r="G493">
        <v>8.5436683481199189</v>
      </c>
      <c r="H493">
        <v>4.473242404670807</v>
      </c>
      <c r="I493">
        <v>7.2820346849327464</v>
      </c>
      <c r="J493">
        <v>0.90896460745305063</v>
      </c>
      <c r="K493" s="209">
        <v>0.82471851851851841</v>
      </c>
      <c r="L493">
        <v>0</v>
      </c>
      <c r="M493">
        <v>1</v>
      </c>
      <c r="N493">
        <v>0</v>
      </c>
      <c r="O493">
        <f t="shared" si="7"/>
        <v>1</v>
      </c>
    </row>
    <row r="494" spans="1:15">
      <c r="A494" t="s">
        <v>105</v>
      </c>
      <c r="B494">
        <v>732</v>
      </c>
      <c r="C494" t="s">
        <v>470</v>
      </c>
      <c r="D494">
        <v>72.570973847225019</v>
      </c>
      <c r="E494">
        <v>188.38369567972211</v>
      </c>
      <c r="F494">
        <v>-129.26313534040438</v>
      </c>
      <c r="G494">
        <v>7.5461718826197517</v>
      </c>
      <c r="H494">
        <v>0.69636276165516597</v>
      </c>
      <c r="I494">
        <v>-5.4350554517264129</v>
      </c>
      <c r="J494">
        <v>10.642934315358787</v>
      </c>
      <c r="K494" s="209">
        <v>33.563777915634709</v>
      </c>
      <c r="L494">
        <v>0</v>
      </c>
      <c r="M494">
        <v>0</v>
      </c>
      <c r="N494">
        <v>1</v>
      </c>
      <c r="O494">
        <f t="shared" si="7"/>
        <v>1</v>
      </c>
    </row>
    <row r="495" spans="1:15">
      <c r="A495" t="s">
        <v>105</v>
      </c>
      <c r="B495">
        <v>732</v>
      </c>
      <c r="C495" t="s">
        <v>472</v>
      </c>
      <c r="D495">
        <v>-62.989009215371681</v>
      </c>
      <c r="E495">
        <v>116.60612462143095</v>
      </c>
      <c r="F495">
        <v>-179.94102981586184</v>
      </c>
      <c r="G495">
        <v>-2.4343660094990223</v>
      </c>
      <c r="H495">
        <v>0.52524166411151385</v>
      </c>
      <c r="I495">
        <v>-8.3879139909120752</v>
      </c>
      <c r="J495">
        <v>10.642934315358787</v>
      </c>
      <c r="K495" s="209">
        <v>33.563777915634709</v>
      </c>
      <c r="L495">
        <v>0</v>
      </c>
      <c r="M495">
        <v>0</v>
      </c>
      <c r="N495">
        <v>1</v>
      </c>
      <c r="O495">
        <f t="shared" si="7"/>
        <v>1</v>
      </c>
    </row>
    <row r="496" spans="1:15">
      <c r="A496" t="s">
        <v>105</v>
      </c>
      <c r="B496">
        <v>732</v>
      </c>
      <c r="C496" t="s">
        <v>565</v>
      </c>
      <c r="D496">
        <v>9.5819646318533387</v>
      </c>
      <c r="E496">
        <v>304.98982030115303</v>
      </c>
      <c r="F496">
        <v>-309.20416515626619</v>
      </c>
      <c r="G496">
        <v>5.1118058731207299</v>
      </c>
      <c r="H496">
        <v>1.2216044257666798</v>
      </c>
      <c r="I496">
        <v>-13.822969442638488</v>
      </c>
      <c r="J496">
        <v>21.285868630717573</v>
      </c>
      <c r="K496" s="209">
        <v>33.563777915634709</v>
      </c>
      <c r="L496">
        <v>0</v>
      </c>
      <c r="M496">
        <v>0</v>
      </c>
      <c r="N496">
        <v>1</v>
      </c>
      <c r="O496">
        <f t="shared" si="7"/>
        <v>1</v>
      </c>
    </row>
    <row r="497" spans="1:15">
      <c r="A497" t="s">
        <v>322</v>
      </c>
      <c r="B497">
        <v>366</v>
      </c>
      <c r="C497" t="s">
        <v>470</v>
      </c>
      <c r="D497">
        <v>73.257993721001299</v>
      </c>
      <c r="E497">
        <v>68.839688221043033</v>
      </c>
      <c r="F497">
        <v>-22.2932999988261</v>
      </c>
      <c r="G497">
        <v>14.382504121628305</v>
      </c>
      <c r="H497">
        <v>6.4154241778790899</v>
      </c>
      <c r="I497">
        <v>-12.015671822185382</v>
      </c>
      <c r="J497">
        <v>17.929349021462357</v>
      </c>
      <c r="K497" s="209">
        <v>3.6973136229552162</v>
      </c>
      <c r="L497">
        <v>0</v>
      </c>
      <c r="M497">
        <v>1</v>
      </c>
      <c r="N497">
        <v>0</v>
      </c>
      <c r="O497">
        <f t="shared" si="7"/>
        <v>1</v>
      </c>
    </row>
    <row r="498" spans="1:15">
      <c r="A498" t="s">
        <v>322</v>
      </c>
      <c r="B498">
        <v>366</v>
      </c>
      <c r="C498" t="s">
        <v>472</v>
      </c>
      <c r="D498">
        <v>-8.369386677529377</v>
      </c>
      <c r="E498">
        <v>32.106281182790482</v>
      </c>
      <c r="F498">
        <v>-45.575796095383687</v>
      </c>
      <c r="G498">
        <v>-1.1267352934856358</v>
      </c>
      <c r="H498">
        <v>6.0913413606456839</v>
      </c>
      <c r="I498">
        <v>-17.793826853558578</v>
      </c>
      <c r="J498">
        <v>17.929349021462357</v>
      </c>
      <c r="K498" s="209">
        <v>3.6973136229552162</v>
      </c>
      <c r="L498">
        <v>0</v>
      </c>
      <c r="M498">
        <v>1</v>
      </c>
      <c r="N498">
        <v>0</v>
      </c>
      <c r="O498">
        <f t="shared" si="7"/>
        <v>1</v>
      </c>
    </row>
    <row r="499" spans="1:15">
      <c r="A499" t="s">
        <v>322</v>
      </c>
      <c r="B499">
        <v>366</v>
      </c>
      <c r="C499" t="s">
        <v>565</v>
      </c>
      <c r="D499">
        <v>64.888607043471922</v>
      </c>
      <c r="E499">
        <v>100.94596940383352</v>
      </c>
      <c r="F499">
        <v>-67.869096094209795</v>
      </c>
      <c r="G499">
        <v>13.255768828142669</v>
      </c>
      <c r="H499">
        <v>12.506765538524775</v>
      </c>
      <c r="I499">
        <v>-29.809498675743953</v>
      </c>
      <c r="J499">
        <v>35.858698042924715</v>
      </c>
      <c r="K499" s="209">
        <v>3.6973136229552162</v>
      </c>
      <c r="L499">
        <v>0</v>
      </c>
      <c r="M499">
        <v>1</v>
      </c>
      <c r="N499">
        <v>0</v>
      </c>
      <c r="O499">
        <f t="shared" si="7"/>
        <v>1</v>
      </c>
    </row>
    <row r="500" spans="1:15">
      <c r="A500" t="s">
        <v>25</v>
      </c>
      <c r="B500">
        <v>144</v>
      </c>
      <c r="C500" t="s">
        <v>470</v>
      </c>
      <c r="D500">
        <v>2.4726581309496325</v>
      </c>
      <c r="E500">
        <v>-1.0428106616899804</v>
      </c>
      <c r="F500">
        <v>-0.24594012898308434</v>
      </c>
      <c r="G500">
        <v>1.0028483420329635</v>
      </c>
      <c r="H500">
        <v>1.3697713528613558</v>
      </c>
      <c r="I500">
        <v>2.3012739112164557</v>
      </c>
      <c r="J500">
        <v>-0.91248468448807785</v>
      </c>
      <c r="K500" s="209">
        <v>531.2833044596664</v>
      </c>
      <c r="L500">
        <v>1</v>
      </c>
      <c r="M500">
        <v>0</v>
      </c>
      <c r="N500">
        <v>0</v>
      </c>
      <c r="O500">
        <f t="shared" si="7"/>
        <v>1</v>
      </c>
    </row>
    <row r="501" spans="1:15">
      <c r="A501" t="s">
        <v>25</v>
      </c>
      <c r="B501">
        <v>144</v>
      </c>
      <c r="C501" t="s">
        <v>472</v>
      </c>
      <c r="D501">
        <v>2.2892935679852329</v>
      </c>
      <c r="E501">
        <v>1.910777175639617</v>
      </c>
      <c r="F501">
        <v>-0.52410511867359078</v>
      </c>
      <c r="G501">
        <v>-1.44862327268511</v>
      </c>
      <c r="H501">
        <v>-0.53100168771037015</v>
      </c>
      <c r="I501">
        <v>3.7947311559027646</v>
      </c>
      <c r="J501">
        <v>-0.91248468448807785</v>
      </c>
      <c r="K501" s="209">
        <v>531.2833044596664</v>
      </c>
      <c r="L501">
        <v>1</v>
      </c>
      <c r="M501">
        <v>0</v>
      </c>
      <c r="N501">
        <v>0</v>
      </c>
      <c r="O501">
        <f t="shared" si="7"/>
        <v>1</v>
      </c>
    </row>
    <row r="502" spans="1:15">
      <c r="A502" t="s">
        <v>25</v>
      </c>
      <c r="B502">
        <v>144</v>
      </c>
      <c r="C502" t="s">
        <v>565</v>
      </c>
      <c r="D502">
        <v>4.7619516989348654</v>
      </c>
      <c r="E502">
        <v>0.86796651394963664</v>
      </c>
      <c r="F502">
        <v>-0.77004524765667515</v>
      </c>
      <c r="G502">
        <v>-0.44577493065214657</v>
      </c>
      <c r="H502">
        <v>0.83876966515098561</v>
      </c>
      <c r="I502">
        <v>6.0960050671192203</v>
      </c>
      <c r="J502">
        <v>-1.8249693689761557</v>
      </c>
      <c r="K502" s="209">
        <v>531.2833044596664</v>
      </c>
      <c r="L502">
        <v>1</v>
      </c>
      <c r="M502">
        <v>0</v>
      </c>
      <c r="N502">
        <v>0</v>
      </c>
      <c r="O502">
        <f t="shared" si="7"/>
        <v>1</v>
      </c>
    </row>
    <row r="503" spans="1:15">
      <c r="A503" t="s">
        <v>26</v>
      </c>
      <c r="B503">
        <v>146</v>
      </c>
      <c r="C503" t="s">
        <v>470</v>
      </c>
      <c r="D503">
        <v>3.1876744568423447</v>
      </c>
      <c r="E503">
        <v>-0.85497024040005543</v>
      </c>
      <c r="F503">
        <v>0.63782788889360198</v>
      </c>
      <c r="G503">
        <v>1.2225946206971448</v>
      </c>
      <c r="H503">
        <v>0.95695042567867716</v>
      </c>
      <c r="I503">
        <v>2.9934502484214569</v>
      </c>
      <c r="J503">
        <v>-1.7681784864484804</v>
      </c>
      <c r="K503" s="209">
        <v>732.19481270911569</v>
      </c>
      <c r="L503">
        <v>1</v>
      </c>
      <c r="M503">
        <v>0</v>
      </c>
      <c r="N503">
        <v>0</v>
      </c>
      <c r="O503">
        <f t="shared" si="7"/>
        <v>1</v>
      </c>
    </row>
    <row r="504" spans="1:15">
      <c r="A504" t="s">
        <v>26</v>
      </c>
      <c r="B504">
        <v>146</v>
      </c>
      <c r="C504" t="s">
        <v>472</v>
      </c>
      <c r="D504">
        <v>1.8767415696397833</v>
      </c>
      <c r="E504">
        <v>3.2638983090030216E-2</v>
      </c>
      <c r="F504">
        <v>0.30938775468073998</v>
      </c>
      <c r="G504">
        <v>-1.4481421485274426</v>
      </c>
      <c r="H504">
        <v>-0.12467935602991999</v>
      </c>
      <c r="I504">
        <v>4.8757148228748566</v>
      </c>
      <c r="J504">
        <v>-1.7681784864484804</v>
      </c>
      <c r="K504" s="209">
        <v>732.19481270911569</v>
      </c>
      <c r="L504">
        <v>1</v>
      </c>
      <c r="M504">
        <v>0</v>
      </c>
      <c r="N504">
        <v>0</v>
      </c>
      <c r="O504">
        <f t="shared" si="7"/>
        <v>1</v>
      </c>
    </row>
    <row r="505" spans="1:15">
      <c r="A505" t="s">
        <v>26</v>
      </c>
      <c r="B505">
        <v>146</v>
      </c>
      <c r="C505" t="s">
        <v>565</v>
      </c>
      <c r="D505">
        <v>5.0644160264821281</v>
      </c>
      <c r="E505">
        <v>-0.82233125731002521</v>
      </c>
      <c r="F505">
        <v>0.94721564357434196</v>
      </c>
      <c r="G505">
        <v>-0.22554752783029786</v>
      </c>
      <c r="H505">
        <v>0.83227106964875719</v>
      </c>
      <c r="I505">
        <v>7.8691650712963126</v>
      </c>
      <c r="J505">
        <v>-3.5363569728969608</v>
      </c>
      <c r="K505" s="209">
        <v>732.19481270911569</v>
      </c>
      <c r="L505">
        <v>1</v>
      </c>
      <c r="M505">
        <v>0</v>
      </c>
      <c r="N505">
        <v>0</v>
      </c>
      <c r="O505">
        <f t="shared" si="7"/>
        <v>1</v>
      </c>
    </row>
    <row r="506" spans="1:15">
      <c r="A506" t="s">
        <v>416</v>
      </c>
      <c r="B506">
        <v>463</v>
      </c>
      <c r="C506" t="s">
        <v>470</v>
      </c>
      <c r="D506" t="s">
        <v>161</v>
      </c>
      <c r="E506" t="s">
        <v>161</v>
      </c>
      <c r="F506" t="s">
        <v>161</v>
      </c>
      <c r="G506" t="s">
        <v>161</v>
      </c>
      <c r="H506" t="s">
        <v>161</v>
      </c>
      <c r="I506" t="s">
        <v>161</v>
      </c>
      <c r="J506" t="s">
        <v>161</v>
      </c>
      <c r="K506" s="209" t="s">
        <v>161</v>
      </c>
      <c r="L506">
        <v>0</v>
      </c>
      <c r="M506">
        <v>1</v>
      </c>
      <c r="N506">
        <v>0</v>
      </c>
      <c r="O506">
        <f t="shared" si="7"/>
        <v>0</v>
      </c>
    </row>
    <row r="507" spans="1:15">
      <c r="A507" t="s">
        <v>416</v>
      </c>
      <c r="B507">
        <v>463</v>
      </c>
      <c r="C507" t="s">
        <v>472</v>
      </c>
      <c r="D507" t="s">
        <v>161</v>
      </c>
      <c r="E507" t="s">
        <v>161</v>
      </c>
      <c r="F507" t="s">
        <v>161</v>
      </c>
      <c r="G507" t="s">
        <v>161</v>
      </c>
      <c r="H507" t="s">
        <v>161</v>
      </c>
      <c r="I507" t="s">
        <v>161</v>
      </c>
      <c r="J507" t="s">
        <v>161</v>
      </c>
      <c r="K507" s="209" t="s">
        <v>161</v>
      </c>
      <c r="L507">
        <v>0</v>
      </c>
      <c r="M507">
        <v>1</v>
      </c>
      <c r="N507">
        <v>0</v>
      </c>
      <c r="O507">
        <f t="shared" si="7"/>
        <v>0</v>
      </c>
    </row>
    <row r="508" spans="1:15">
      <c r="A508" t="s">
        <v>416</v>
      </c>
      <c r="B508">
        <v>463</v>
      </c>
      <c r="C508" t="s">
        <v>565</v>
      </c>
      <c r="D508" t="s">
        <v>161</v>
      </c>
      <c r="E508" t="s">
        <v>161</v>
      </c>
      <c r="F508" t="s">
        <v>161</v>
      </c>
      <c r="G508" t="s">
        <v>161</v>
      </c>
      <c r="H508" t="s">
        <v>161</v>
      </c>
      <c r="I508" t="s">
        <v>161</v>
      </c>
      <c r="J508" t="s">
        <v>161</v>
      </c>
      <c r="K508" s="209" t="s">
        <v>161</v>
      </c>
      <c r="L508">
        <v>0</v>
      </c>
      <c r="M508">
        <v>1</v>
      </c>
      <c r="N508">
        <v>0</v>
      </c>
      <c r="O508">
        <f t="shared" si="7"/>
        <v>0</v>
      </c>
    </row>
    <row r="509" spans="1:15">
      <c r="A509" t="s">
        <v>378</v>
      </c>
      <c r="B509">
        <v>528</v>
      </c>
      <c r="C509" t="s">
        <v>470</v>
      </c>
      <c r="D509">
        <v>-3.3224877740714476E-2</v>
      </c>
      <c r="E509" t="s">
        <v>161</v>
      </c>
      <c r="F509" t="s">
        <v>161</v>
      </c>
      <c r="G509">
        <v>-0.98977817180039751</v>
      </c>
      <c r="H509" t="s">
        <v>161</v>
      </c>
      <c r="I509" t="s">
        <v>161</v>
      </c>
      <c r="J509" t="s">
        <v>161</v>
      </c>
      <c r="K509" s="209">
        <v>612.16817020726228</v>
      </c>
      <c r="L509">
        <v>1</v>
      </c>
      <c r="M509">
        <v>0</v>
      </c>
      <c r="N509">
        <v>0</v>
      </c>
      <c r="O509">
        <f t="shared" si="7"/>
        <v>1</v>
      </c>
    </row>
    <row r="510" spans="1:15">
      <c r="A510" t="s">
        <v>378</v>
      </c>
      <c r="B510">
        <v>528</v>
      </c>
      <c r="C510" t="s">
        <v>472</v>
      </c>
      <c r="D510">
        <v>-5.0719075304653742</v>
      </c>
      <c r="E510" t="s">
        <v>161</v>
      </c>
      <c r="F510" t="s">
        <v>161</v>
      </c>
      <c r="G510">
        <v>-1.8105948007546944</v>
      </c>
      <c r="H510" t="s">
        <v>161</v>
      </c>
      <c r="I510" t="s">
        <v>161</v>
      </c>
      <c r="J510" t="s">
        <v>161</v>
      </c>
      <c r="K510" s="209">
        <v>612.16817020726228</v>
      </c>
      <c r="L510">
        <v>1</v>
      </c>
      <c r="M510">
        <v>0</v>
      </c>
      <c r="N510">
        <v>0</v>
      </c>
      <c r="O510">
        <f t="shared" si="7"/>
        <v>1</v>
      </c>
    </row>
    <row r="511" spans="1:15">
      <c r="A511" t="s">
        <v>378</v>
      </c>
      <c r="B511">
        <v>528</v>
      </c>
      <c r="C511" t="s">
        <v>565</v>
      </c>
      <c r="D511">
        <v>-5.1051324082060887</v>
      </c>
      <c r="E511" t="s">
        <v>161</v>
      </c>
      <c r="F511" t="s">
        <v>161</v>
      </c>
      <c r="G511">
        <v>-2.8003729725550919</v>
      </c>
      <c r="H511" t="s">
        <v>161</v>
      </c>
      <c r="I511" t="s">
        <v>161</v>
      </c>
      <c r="J511" t="s">
        <v>161</v>
      </c>
      <c r="K511" s="209">
        <v>612.16817020726228</v>
      </c>
      <c r="L511">
        <v>1</v>
      </c>
      <c r="M511">
        <v>0</v>
      </c>
      <c r="N511">
        <v>0</v>
      </c>
      <c r="O511">
        <f t="shared" si="7"/>
        <v>1</v>
      </c>
    </row>
    <row r="512" spans="1:15">
      <c r="A512" t="s">
        <v>130</v>
      </c>
      <c r="B512">
        <v>923</v>
      </c>
      <c r="C512" t="s">
        <v>470</v>
      </c>
      <c r="D512">
        <v>7.2405075991006456</v>
      </c>
      <c r="E512">
        <v>5.7798081278069091</v>
      </c>
      <c r="F512">
        <v>-0.11654071653592514</v>
      </c>
      <c r="G512">
        <v>-1.8976685785103062</v>
      </c>
      <c r="H512">
        <v>-1.2325680737899429</v>
      </c>
      <c r="I512">
        <v>3.4646545269291638</v>
      </c>
      <c r="J512">
        <v>1.2428223132007474</v>
      </c>
      <c r="K512" s="209">
        <v>8.116554716983277</v>
      </c>
      <c r="L512">
        <v>0</v>
      </c>
      <c r="M512">
        <v>0</v>
      </c>
      <c r="N512">
        <v>1</v>
      </c>
      <c r="O512">
        <f t="shared" si="7"/>
        <v>1</v>
      </c>
    </row>
    <row r="513" spans="1:15">
      <c r="A513" t="s">
        <v>130</v>
      </c>
      <c r="B513">
        <v>923</v>
      </c>
      <c r="C513" t="s">
        <v>472</v>
      </c>
      <c r="D513">
        <v>-1.9654899682224212</v>
      </c>
      <c r="E513">
        <v>0.75723674570366839</v>
      </c>
      <c r="F513">
        <v>-1.962936577514905</v>
      </c>
      <c r="G513">
        <v>-2.4432661444472843</v>
      </c>
      <c r="H513">
        <v>-2.536872913779233</v>
      </c>
      <c r="I513">
        <v>2.9775266086145855</v>
      </c>
      <c r="J513">
        <v>1.2428223132007474</v>
      </c>
      <c r="K513" s="209">
        <v>8.116554716983277</v>
      </c>
      <c r="L513">
        <v>0</v>
      </c>
      <c r="M513">
        <v>0</v>
      </c>
      <c r="N513">
        <v>1</v>
      </c>
      <c r="O513">
        <f t="shared" si="7"/>
        <v>1</v>
      </c>
    </row>
    <row r="514" spans="1:15">
      <c r="A514" t="s">
        <v>130</v>
      </c>
      <c r="B514">
        <v>923</v>
      </c>
      <c r="C514" t="s">
        <v>565</v>
      </c>
      <c r="D514">
        <v>5.2750176308782244</v>
      </c>
      <c r="E514">
        <v>6.5370448735105775</v>
      </c>
      <c r="F514">
        <v>-2.0794772940508301</v>
      </c>
      <c r="G514">
        <v>-4.3409347229575905</v>
      </c>
      <c r="H514">
        <v>-3.7694409875691761</v>
      </c>
      <c r="I514">
        <v>6.4421811355437493</v>
      </c>
      <c r="J514">
        <v>2.4856446264014949</v>
      </c>
      <c r="K514" s="209">
        <v>8.116554716983277</v>
      </c>
      <c r="L514">
        <v>0</v>
      </c>
      <c r="M514">
        <v>0</v>
      </c>
      <c r="N514">
        <v>1</v>
      </c>
      <c r="O514">
        <f t="shared" si="7"/>
        <v>1</v>
      </c>
    </row>
    <row r="515" spans="1:15">
      <c r="A515" t="s">
        <v>106</v>
      </c>
      <c r="B515">
        <v>738</v>
      </c>
      <c r="C515" t="s">
        <v>470</v>
      </c>
      <c r="D515">
        <v>0.11281944653393339</v>
      </c>
      <c r="E515">
        <v>0.68156675669511957</v>
      </c>
      <c r="F515">
        <v>1.0668795657926449</v>
      </c>
      <c r="G515">
        <v>-1.790082267956939</v>
      </c>
      <c r="H515">
        <v>-0.67485575392015962</v>
      </c>
      <c r="I515">
        <v>0.79158444056967769</v>
      </c>
      <c r="J515">
        <v>3.7726705353589907E-2</v>
      </c>
      <c r="K515" s="209">
        <v>60.810465048587552</v>
      </c>
      <c r="L515">
        <v>0</v>
      </c>
      <c r="M515">
        <v>0</v>
      </c>
      <c r="N515">
        <v>1</v>
      </c>
      <c r="O515">
        <f t="shared" ref="O515:O578" si="8">IF(D515="",0,1)</f>
        <v>1</v>
      </c>
    </row>
    <row r="516" spans="1:15">
      <c r="A516" t="s">
        <v>106</v>
      </c>
      <c r="B516">
        <v>738</v>
      </c>
      <c r="C516" t="s">
        <v>472</v>
      </c>
      <c r="D516">
        <v>0.53913448452452428</v>
      </c>
      <c r="E516">
        <v>0.29134074293829215</v>
      </c>
      <c r="F516">
        <v>0.26728361023085367</v>
      </c>
      <c r="G516">
        <v>-1.5140572433587496</v>
      </c>
      <c r="H516">
        <v>-1.2179061773743072</v>
      </c>
      <c r="I516">
        <v>2.6747468467348452</v>
      </c>
      <c r="J516">
        <v>3.7726705353589907E-2</v>
      </c>
      <c r="K516" s="209">
        <v>60.810465048587552</v>
      </c>
      <c r="L516">
        <v>0</v>
      </c>
      <c r="M516">
        <v>0</v>
      </c>
      <c r="N516">
        <v>1</v>
      </c>
      <c r="O516">
        <f t="shared" si="8"/>
        <v>1</v>
      </c>
    </row>
    <row r="517" spans="1:15">
      <c r="A517" t="s">
        <v>106</v>
      </c>
      <c r="B517">
        <v>738</v>
      </c>
      <c r="C517" t="s">
        <v>565</v>
      </c>
      <c r="D517">
        <v>0.65195393105845767</v>
      </c>
      <c r="E517">
        <v>0.97290749963341172</v>
      </c>
      <c r="F517">
        <v>1.3341631760234987</v>
      </c>
      <c r="G517">
        <v>-3.3041395113156886</v>
      </c>
      <c r="H517">
        <v>-1.8927619312944668</v>
      </c>
      <c r="I517">
        <v>3.4663312873045227</v>
      </c>
      <c r="J517">
        <v>7.5453410707179813E-2</v>
      </c>
      <c r="K517" s="209">
        <v>60.810465048587552</v>
      </c>
      <c r="L517">
        <v>0</v>
      </c>
      <c r="M517">
        <v>0</v>
      </c>
      <c r="N517">
        <v>1</v>
      </c>
      <c r="O517">
        <f t="shared" si="8"/>
        <v>1</v>
      </c>
    </row>
    <row r="518" spans="1:15">
      <c r="A518" t="s">
        <v>78</v>
      </c>
      <c r="B518">
        <v>578</v>
      </c>
      <c r="C518" t="s">
        <v>470</v>
      </c>
      <c r="D518">
        <v>9.4310851967362979</v>
      </c>
      <c r="E518">
        <v>1.6695980975124654</v>
      </c>
      <c r="F518">
        <v>1.325220097645899</v>
      </c>
      <c r="G518">
        <v>2.6528466285705234</v>
      </c>
      <c r="H518">
        <v>1.344622175162886</v>
      </c>
      <c r="I518">
        <v>2.6321869638858395</v>
      </c>
      <c r="J518">
        <v>-0.19338876604131627</v>
      </c>
      <c r="K518" s="209">
        <v>544.20954952918362</v>
      </c>
      <c r="L518">
        <v>0</v>
      </c>
      <c r="M518">
        <v>1</v>
      </c>
      <c r="N518">
        <v>0</v>
      </c>
      <c r="O518">
        <f t="shared" si="8"/>
        <v>1</v>
      </c>
    </row>
    <row r="519" spans="1:15">
      <c r="A519" t="s">
        <v>78</v>
      </c>
      <c r="B519">
        <v>578</v>
      </c>
      <c r="C519" t="s">
        <v>472</v>
      </c>
      <c r="D519">
        <v>7.4043772507182624</v>
      </c>
      <c r="E519">
        <v>1.9769245693010982</v>
      </c>
      <c r="F519">
        <v>3.5631523937011572E-3</v>
      </c>
      <c r="G519">
        <v>-0.47792754835533113</v>
      </c>
      <c r="H519">
        <v>1.135039813647063</v>
      </c>
      <c r="I519">
        <v>4.9601660297730472</v>
      </c>
      <c r="J519">
        <v>-0.19338876604131627</v>
      </c>
      <c r="K519" s="209">
        <v>544.20954952918362</v>
      </c>
      <c r="L519">
        <v>0</v>
      </c>
      <c r="M519">
        <v>1</v>
      </c>
      <c r="N519">
        <v>0</v>
      </c>
      <c r="O519">
        <f t="shared" si="8"/>
        <v>1</v>
      </c>
    </row>
    <row r="520" spans="1:15">
      <c r="A520" t="s">
        <v>78</v>
      </c>
      <c r="B520">
        <v>578</v>
      </c>
      <c r="C520" t="s">
        <v>565</v>
      </c>
      <c r="D520">
        <v>16.83546244745456</v>
      </c>
      <c r="E520">
        <v>3.6465226668135635</v>
      </c>
      <c r="F520">
        <v>1.3287832500396002</v>
      </c>
      <c r="G520">
        <v>2.1749190802151923</v>
      </c>
      <c r="H520">
        <v>2.4796619888099487</v>
      </c>
      <c r="I520">
        <v>7.5923529936588885</v>
      </c>
      <c r="J520">
        <v>-0.38677753208263255</v>
      </c>
      <c r="K520" s="209">
        <v>544.20954952918362</v>
      </c>
      <c r="L520">
        <v>0</v>
      </c>
      <c r="M520">
        <v>1</v>
      </c>
      <c r="N520">
        <v>0</v>
      </c>
      <c r="O520">
        <f t="shared" si="8"/>
        <v>1</v>
      </c>
    </row>
    <row r="521" spans="1:15">
      <c r="A521" t="s">
        <v>191</v>
      </c>
      <c r="B521">
        <v>537</v>
      </c>
      <c r="C521" t="s">
        <v>470</v>
      </c>
      <c r="D521">
        <v>2.2802666706112849</v>
      </c>
      <c r="E521">
        <v>-24.295225537794341</v>
      </c>
      <c r="F521">
        <v>-5.0494236620967525E-2</v>
      </c>
      <c r="G521">
        <v>0.84200934269692729</v>
      </c>
      <c r="H521">
        <v>6.0671782098976372</v>
      </c>
      <c r="I521">
        <v>-10.962608743764862</v>
      </c>
      <c r="J521">
        <v>30.679407636196892</v>
      </c>
      <c r="K521" s="209">
        <v>2.0179249243043897</v>
      </c>
      <c r="L521">
        <v>0</v>
      </c>
      <c r="M521">
        <v>0</v>
      </c>
      <c r="N521">
        <v>1</v>
      </c>
      <c r="O521">
        <f t="shared" si="8"/>
        <v>1</v>
      </c>
    </row>
    <row r="522" spans="1:15">
      <c r="A522" t="s">
        <v>191</v>
      </c>
      <c r="B522">
        <v>537</v>
      </c>
      <c r="C522" t="s">
        <v>472</v>
      </c>
      <c r="D522">
        <v>1.7846817486675217</v>
      </c>
      <c r="E522">
        <v>-30.606731774107125</v>
      </c>
      <c r="F522">
        <v>-1.5581330161402486E-2</v>
      </c>
      <c r="G522">
        <v>-0.36989835590903031</v>
      </c>
      <c r="H522">
        <v>3.6792091134016589</v>
      </c>
      <c r="I522">
        <v>-1.5817235407534715</v>
      </c>
      <c r="J522">
        <v>30.679407636196892</v>
      </c>
      <c r="K522" s="209">
        <v>2.0179249243043897</v>
      </c>
      <c r="L522">
        <v>0</v>
      </c>
      <c r="M522">
        <v>0</v>
      </c>
      <c r="N522">
        <v>1</v>
      </c>
      <c r="O522">
        <f t="shared" si="8"/>
        <v>1</v>
      </c>
    </row>
    <row r="523" spans="1:15">
      <c r="A523" t="s">
        <v>191</v>
      </c>
      <c r="B523">
        <v>537</v>
      </c>
      <c r="C523" t="s">
        <v>565</v>
      </c>
      <c r="D523">
        <v>4.0649484192788066</v>
      </c>
      <c r="E523">
        <v>-54.901957311901469</v>
      </c>
      <c r="F523">
        <v>-6.6075566782370004E-2</v>
      </c>
      <c r="G523">
        <v>0.47211098678789698</v>
      </c>
      <c r="H523">
        <v>9.7463873232992952</v>
      </c>
      <c r="I523">
        <v>-12.544332284518333</v>
      </c>
      <c r="J523">
        <v>61.358815272393784</v>
      </c>
      <c r="K523" s="209">
        <v>2.0179249243043897</v>
      </c>
      <c r="L523">
        <v>0</v>
      </c>
      <c r="M523">
        <v>0</v>
      </c>
      <c r="N523">
        <v>1</v>
      </c>
      <c r="O523">
        <f t="shared" si="8"/>
        <v>1</v>
      </c>
    </row>
    <row r="524" spans="1:15">
      <c r="A524" t="s">
        <v>376</v>
      </c>
      <c r="B524">
        <v>742</v>
      </c>
      <c r="C524" t="s">
        <v>470</v>
      </c>
      <c r="D524">
        <v>7.9279452418485192</v>
      </c>
      <c r="E524">
        <v>2.9672169382865938</v>
      </c>
      <c r="F524">
        <v>1.2858154933495012</v>
      </c>
      <c r="G524">
        <v>-0.90435408150784879</v>
      </c>
      <c r="H524">
        <v>-0.24205715103655567</v>
      </c>
      <c r="I524">
        <v>8.4642911782047925</v>
      </c>
      <c r="J524">
        <v>-3.6429671354479645</v>
      </c>
      <c r="K524" s="209">
        <v>7.2208567788598605</v>
      </c>
      <c r="L524">
        <v>0</v>
      </c>
      <c r="M524">
        <v>0</v>
      </c>
      <c r="N524">
        <v>1</v>
      </c>
      <c r="O524">
        <f t="shared" si="8"/>
        <v>1</v>
      </c>
    </row>
    <row r="525" spans="1:15">
      <c r="A525" t="s">
        <v>376</v>
      </c>
      <c r="B525">
        <v>742</v>
      </c>
      <c r="C525" t="s">
        <v>472</v>
      </c>
      <c r="D525">
        <v>2.6024919414960337</v>
      </c>
      <c r="E525">
        <v>0.56657880727718268</v>
      </c>
      <c r="F525">
        <v>1.1281111247493203</v>
      </c>
      <c r="G525">
        <v>-2.747693892786828</v>
      </c>
      <c r="H525">
        <v>-0.86974080018213296</v>
      </c>
      <c r="I525">
        <v>8.1682038378864554</v>
      </c>
      <c r="J525">
        <v>-3.6429671354479645</v>
      </c>
      <c r="K525" s="209">
        <v>7.2208567788598605</v>
      </c>
      <c r="L525">
        <v>0</v>
      </c>
      <c r="M525">
        <v>0</v>
      </c>
      <c r="N525">
        <v>1</v>
      </c>
      <c r="O525">
        <f t="shared" si="8"/>
        <v>1</v>
      </c>
    </row>
    <row r="526" spans="1:15">
      <c r="A526" t="s">
        <v>376</v>
      </c>
      <c r="B526">
        <v>742</v>
      </c>
      <c r="C526" t="s">
        <v>565</v>
      </c>
      <c r="D526">
        <v>10.530437183344553</v>
      </c>
      <c r="E526">
        <v>3.5337957455637765</v>
      </c>
      <c r="F526">
        <v>2.4139266180988215</v>
      </c>
      <c r="G526">
        <v>-3.6520479742946765</v>
      </c>
      <c r="H526">
        <v>-1.1117979512186886</v>
      </c>
      <c r="I526">
        <v>16.632495016091248</v>
      </c>
      <c r="J526">
        <v>-7.2859342708959289</v>
      </c>
      <c r="K526" s="209">
        <v>7.2208567788598605</v>
      </c>
      <c r="L526">
        <v>0</v>
      </c>
      <c r="M526">
        <v>0</v>
      </c>
      <c r="N526">
        <v>1</v>
      </c>
      <c r="O526">
        <f t="shared" si="8"/>
        <v>1</v>
      </c>
    </row>
    <row r="527" spans="1:15">
      <c r="A527" t="s">
        <v>403</v>
      </c>
      <c r="B527">
        <v>866</v>
      </c>
      <c r="C527" t="s">
        <v>470</v>
      </c>
      <c r="D527">
        <v>1.9709647437863183</v>
      </c>
      <c r="E527">
        <v>6.0446860497706796</v>
      </c>
      <c r="F527">
        <v>2.2561974235817068</v>
      </c>
      <c r="G527">
        <v>-0.26850525431614669</v>
      </c>
      <c r="H527">
        <v>-0.24606303150173095</v>
      </c>
      <c r="I527">
        <v>-1.9647574010922528</v>
      </c>
      <c r="J527">
        <v>-3.8505930426559374</v>
      </c>
      <c r="K527" s="209">
        <v>0.51676413340096394</v>
      </c>
      <c r="L527">
        <v>0</v>
      </c>
      <c r="M527">
        <v>1</v>
      </c>
      <c r="N527">
        <v>0</v>
      </c>
      <c r="O527">
        <f t="shared" si="8"/>
        <v>1</v>
      </c>
    </row>
    <row r="528" spans="1:15">
      <c r="A528" t="s">
        <v>403</v>
      </c>
      <c r="B528">
        <v>866</v>
      </c>
      <c r="C528" t="s">
        <v>472</v>
      </c>
      <c r="D528">
        <v>2.3282484349246104</v>
      </c>
      <c r="E528">
        <v>0.39257867006198532</v>
      </c>
      <c r="F528">
        <v>-0.22169744810233821</v>
      </c>
      <c r="G528">
        <v>0.89299802547387908</v>
      </c>
      <c r="H528">
        <v>0.5299235217991336</v>
      </c>
      <c r="I528">
        <v>4.5850387083478878</v>
      </c>
      <c r="J528">
        <v>-3.8505930426559374</v>
      </c>
      <c r="K528" s="209">
        <v>0.51676413340096394</v>
      </c>
      <c r="L528">
        <v>0</v>
      </c>
      <c r="M528">
        <v>1</v>
      </c>
      <c r="N528">
        <v>0</v>
      </c>
      <c r="O528">
        <f t="shared" si="8"/>
        <v>1</v>
      </c>
    </row>
    <row r="529" spans="1:15">
      <c r="A529" t="s">
        <v>403</v>
      </c>
      <c r="B529">
        <v>866</v>
      </c>
      <c r="C529" t="s">
        <v>565</v>
      </c>
      <c r="D529">
        <v>4.2992131787109287</v>
      </c>
      <c r="E529">
        <v>6.4372647198326653</v>
      </c>
      <c r="F529">
        <v>2.0344999754793687</v>
      </c>
      <c r="G529">
        <v>0.62449277115773238</v>
      </c>
      <c r="H529">
        <v>0.28386049029740268</v>
      </c>
      <c r="I529">
        <v>2.6202813072556355</v>
      </c>
      <c r="J529">
        <v>-7.7011860853118748</v>
      </c>
      <c r="K529" s="209">
        <v>0.51676413340096394</v>
      </c>
      <c r="L529">
        <v>0</v>
      </c>
      <c r="M529">
        <v>1</v>
      </c>
      <c r="N529">
        <v>0</v>
      </c>
      <c r="O529">
        <f t="shared" si="8"/>
        <v>1</v>
      </c>
    </row>
    <row r="530" spans="1:15">
      <c r="A530" t="s">
        <v>323</v>
      </c>
      <c r="B530">
        <v>369</v>
      </c>
      <c r="C530" t="s">
        <v>470</v>
      </c>
      <c r="D530">
        <v>13.784060043593044</v>
      </c>
      <c r="E530">
        <v>-1.3094812032671452</v>
      </c>
      <c r="F530">
        <v>2.5211111666836041</v>
      </c>
      <c r="G530">
        <v>3.9833741208137927</v>
      </c>
      <c r="H530">
        <v>2.412229685378156</v>
      </c>
      <c r="I530">
        <v>5.6137221906347694</v>
      </c>
      <c r="J530">
        <v>0.56310408334986661</v>
      </c>
      <c r="K530" s="209">
        <v>23.208249668721997</v>
      </c>
      <c r="L530">
        <v>0</v>
      </c>
      <c r="M530">
        <v>1</v>
      </c>
      <c r="N530">
        <v>0</v>
      </c>
      <c r="O530">
        <f t="shared" si="8"/>
        <v>1</v>
      </c>
    </row>
    <row r="531" spans="1:15">
      <c r="A531" t="s">
        <v>323</v>
      </c>
      <c r="B531">
        <v>369</v>
      </c>
      <c r="C531" t="s">
        <v>472</v>
      </c>
      <c r="D531">
        <v>5.5812114801874131</v>
      </c>
      <c r="E531">
        <v>-5.5970310673862507</v>
      </c>
      <c r="F531">
        <v>2.2390183303810383</v>
      </c>
      <c r="G531">
        <v>0.62084996584054986</v>
      </c>
      <c r="H531">
        <v>2.7273150999570439</v>
      </c>
      <c r="I531">
        <v>5.0279550680451646</v>
      </c>
      <c r="J531">
        <v>0.56310408334986661</v>
      </c>
      <c r="K531" s="209">
        <v>23.208249668721997</v>
      </c>
      <c r="L531">
        <v>0</v>
      </c>
      <c r="M531">
        <v>1</v>
      </c>
      <c r="N531">
        <v>0</v>
      </c>
      <c r="O531">
        <f t="shared" si="8"/>
        <v>1</v>
      </c>
    </row>
    <row r="532" spans="1:15">
      <c r="A532" t="s">
        <v>323</v>
      </c>
      <c r="B532">
        <v>369</v>
      </c>
      <c r="C532" t="s">
        <v>565</v>
      </c>
      <c r="D532">
        <v>19.365271523780457</v>
      </c>
      <c r="E532">
        <v>-6.9065122706533959</v>
      </c>
      <c r="F532">
        <v>4.7601294970646428</v>
      </c>
      <c r="G532">
        <v>4.6042240866543427</v>
      </c>
      <c r="H532">
        <v>5.1395447853352003</v>
      </c>
      <c r="I532">
        <v>10.641677258679934</v>
      </c>
      <c r="J532">
        <v>1.1262081666997332</v>
      </c>
      <c r="K532" s="209">
        <v>23.208249668721997</v>
      </c>
      <c r="L532">
        <v>0</v>
      </c>
      <c r="M532">
        <v>1</v>
      </c>
      <c r="N532">
        <v>0</v>
      </c>
      <c r="O532">
        <f t="shared" si="8"/>
        <v>1</v>
      </c>
    </row>
    <row r="533" spans="1:15">
      <c r="A533" t="s">
        <v>324</v>
      </c>
      <c r="B533">
        <v>744</v>
      </c>
      <c r="C533" t="s">
        <v>470</v>
      </c>
      <c r="D533">
        <v>15.568647097021781</v>
      </c>
      <c r="E533">
        <v>3.1024689187092012</v>
      </c>
      <c r="F533">
        <v>-0.92916226334883523</v>
      </c>
      <c r="G533">
        <v>6.968327363614514</v>
      </c>
      <c r="H533">
        <v>2.7075161069265627</v>
      </c>
      <c r="I533">
        <v>2.6414865344878997</v>
      </c>
      <c r="J533">
        <v>1.0780104366324395</v>
      </c>
      <c r="K533" s="209">
        <v>39.168751353304714</v>
      </c>
      <c r="L533">
        <v>0</v>
      </c>
      <c r="M533">
        <v>1</v>
      </c>
      <c r="N533">
        <v>0</v>
      </c>
      <c r="O533">
        <f t="shared" si="8"/>
        <v>1</v>
      </c>
    </row>
    <row r="534" spans="1:15">
      <c r="A534" t="s">
        <v>324</v>
      </c>
      <c r="B534">
        <v>744</v>
      </c>
      <c r="C534" t="s">
        <v>472</v>
      </c>
      <c r="D534">
        <v>0.460549172565905</v>
      </c>
      <c r="E534">
        <v>-4.8086576590149477E-2</v>
      </c>
      <c r="F534">
        <v>-1.8954255363613934</v>
      </c>
      <c r="G534">
        <v>-2.6276715195878229</v>
      </c>
      <c r="H534">
        <v>1.7843916517197551</v>
      </c>
      <c r="I534">
        <v>2.1693307167530769</v>
      </c>
      <c r="J534">
        <v>1.0780104366324395</v>
      </c>
      <c r="K534" s="209">
        <v>39.168751353304714</v>
      </c>
      <c r="L534">
        <v>0</v>
      </c>
      <c r="M534">
        <v>1</v>
      </c>
      <c r="N534">
        <v>0</v>
      </c>
      <c r="O534">
        <f t="shared" si="8"/>
        <v>1</v>
      </c>
    </row>
    <row r="535" spans="1:15">
      <c r="A535" t="s">
        <v>324</v>
      </c>
      <c r="B535">
        <v>744</v>
      </c>
      <c r="C535" t="s">
        <v>565</v>
      </c>
      <c r="D535">
        <v>16.029196269587686</v>
      </c>
      <c r="E535">
        <v>3.0543823421190517</v>
      </c>
      <c r="F535">
        <v>-2.8245877997102289</v>
      </c>
      <c r="G535">
        <v>4.3406558440266911</v>
      </c>
      <c r="H535">
        <v>4.4919077586463176</v>
      </c>
      <c r="I535">
        <v>4.8108172512409766</v>
      </c>
      <c r="J535">
        <v>2.1560208732648789</v>
      </c>
      <c r="K535" s="209">
        <v>39.168751353304714</v>
      </c>
      <c r="L535">
        <v>0</v>
      </c>
      <c r="M535">
        <v>1</v>
      </c>
      <c r="N535">
        <v>0</v>
      </c>
      <c r="O535">
        <f t="shared" si="8"/>
        <v>1</v>
      </c>
    </row>
    <row r="536" spans="1:15">
      <c r="A536" t="s">
        <v>49</v>
      </c>
      <c r="B536">
        <v>186</v>
      </c>
      <c r="C536" t="s">
        <v>470</v>
      </c>
      <c r="D536">
        <v>6.8548941489796107</v>
      </c>
      <c r="E536">
        <v>6.9109425893487728</v>
      </c>
      <c r="F536">
        <v>-1.9306502911131678</v>
      </c>
      <c r="G536">
        <v>-0.58891606318221235</v>
      </c>
      <c r="H536">
        <v>-0.59826863892882731</v>
      </c>
      <c r="I536">
        <v>-5.840058994858488E-2</v>
      </c>
      <c r="J536">
        <v>3.1201871428036299</v>
      </c>
      <c r="K536" s="209">
        <v>760.93989042161445</v>
      </c>
      <c r="L536">
        <v>0</v>
      </c>
      <c r="M536">
        <v>1</v>
      </c>
      <c r="N536">
        <v>0</v>
      </c>
      <c r="O536">
        <f t="shared" si="8"/>
        <v>1</v>
      </c>
    </row>
    <row r="537" spans="1:15">
      <c r="A537" t="s">
        <v>49</v>
      </c>
      <c r="B537">
        <v>186</v>
      </c>
      <c r="C537" t="s">
        <v>472</v>
      </c>
      <c r="D537">
        <v>0.71506797539050382</v>
      </c>
      <c r="E537">
        <v>3.7061893283928198</v>
      </c>
      <c r="F537">
        <v>-3.5823631977313779</v>
      </c>
      <c r="G537">
        <v>-2.1654107705188106</v>
      </c>
      <c r="H537">
        <v>-2.3835140904027878</v>
      </c>
      <c r="I537">
        <v>2.0199795628470305</v>
      </c>
      <c r="J537">
        <v>3.1201871428036299</v>
      </c>
      <c r="K537" s="209">
        <v>760.93989042161445</v>
      </c>
      <c r="L537">
        <v>0</v>
      </c>
      <c r="M537">
        <v>1</v>
      </c>
      <c r="N537">
        <v>0</v>
      </c>
      <c r="O537">
        <f t="shared" si="8"/>
        <v>1</v>
      </c>
    </row>
    <row r="538" spans="1:15">
      <c r="A538" t="s">
        <v>49</v>
      </c>
      <c r="B538">
        <v>186</v>
      </c>
      <c r="C538" t="s">
        <v>565</v>
      </c>
      <c r="D538">
        <v>7.5699621243701145</v>
      </c>
      <c r="E538">
        <v>10.617131917741592</v>
      </c>
      <c r="F538">
        <v>-5.5130134888445461</v>
      </c>
      <c r="G538">
        <v>-2.7543268337010227</v>
      </c>
      <c r="H538">
        <v>-2.981782729331615</v>
      </c>
      <c r="I538">
        <v>1.9615789728984456</v>
      </c>
      <c r="J538">
        <v>6.2403742856072597</v>
      </c>
      <c r="K538" s="209">
        <v>760.93989042161445</v>
      </c>
      <c r="L538">
        <v>0</v>
      </c>
      <c r="M538">
        <v>1</v>
      </c>
      <c r="N538">
        <v>0</v>
      </c>
      <c r="O538">
        <f t="shared" si="8"/>
        <v>1</v>
      </c>
    </row>
    <row r="539" spans="1:15">
      <c r="A539" t="s">
        <v>325</v>
      </c>
      <c r="B539">
        <v>925</v>
      </c>
      <c r="C539" t="s">
        <v>470</v>
      </c>
      <c r="D539">
        <v>4.4173989207877185E-2</v>
      </c>
      <c r="E539" t="s">
        <v>161</v>
      </c>
      <c r="F539" t="s">
        <v>161</v>
      </c>
      <c r="G539">
        <v>1.117845165063698</v>
      </c>
      <c r="H539" t="s">
        <v>161</v>
      </c>
      <c r="I539" t="s">
        <v>161</v>
      </c>
      <c r="J539" t="s">
        <v>161</v>
      </c>
      <c r="K539" s="209">
        <v>45.231485714285711</v>
      </c>
      <c r="L539">
        <v>0</v>
      </c>
      <c r="M539">
        <v>1</v>
      </c>
      <c r="N539">
        <v>0</v>
      </c>
      <c r="O539">
        <f t="shared" si="8"/>
        <v>1</v>
      </c>
    </row>
    <row r="540" spans="1:15">
      <c r="A540" t="s">
        <v>325</v>
      </c>
      <c r="B540">
        <v>925</v>
      </c>
      <c r="C540" t="s">
        <v>472</v>
      </c>
      <c r="D540">
        <v>-5.2186734055580679</v>
      </c>
      <c r="E540" t="s">
        <v>161</v>
      </c>
      <c r="F540" t="s">
        <v>161</v>
      </c>
      <c r="G540">
        <v>-1.3981329467672079</v>
      </c>
      <c r="H540" t="s">
        <v>161</v>
      </c>
      <c r="I540" t="s">
        <v>161</v>
      </c>
      <c r="J540" t="s">
        <v>161</v>
      </c>
      <c r="K540" s="209">
        <v>45.231485714285711</v>
      </c>
      <c r="L540">
        <v>0</v>
      </c>
      <c r="M540">
        <v>1</v>
      </c>
      <c r="N540">
        <v>0</v>
      </c>
      <c r="O540">
        <f t="shared" si="8"/>
        <v>1</v>
      </c>
    </row>
    <row r="541" spans="1:15">
      <c r="A541" t="s">
        <v>325</v>
      </c>
      <c r="B541">
        <v>925</v>
      </c>
      <c r="C541" t="s">
        <v>565</v>
      </c>
      <c r="D541">
        <v>-5.1744994163501907</v>
      </c>
      <c r="E541" t="s">
        <v>161</v>
      </c>
      <c r="F541" t="s">
        <v>161</v>
      </c>
      <c r="G541">
        <v>-0.28028778170350988</v>
      </c>
      <c r="H541" t="s">
        <v>161</v>
      </c>
      <c r="I541" t="s">
        <v>161</v>
      </c>
      <c r="J541" t="s">
        <v>161</v>
      </c>
      <c r="K541" s="209">
        <v>45.231485714285711</v>
      </c>
      <c r="L541">
        <v>0</v>
      </c>
      <c r="M541">
        <v>1</v>
      </c>
      <c r="N541">
        <v>0</v>
      </c>
      <c r="O541">
        <f t="shared" si="8"/>
        <v>1</v>
      </c>
    </row>
    <row r="542" spans="1:15">
      <c r="A542" t="s">
        <v>359</v>
      </c>
      <c r="B542">
        <v>869</v>
      </c>
      <c r="C542" t="s">
        <v>470</v>
      </c>
      <c r="D542">
        <v>-4.2329308383982518</v>
      </c>
      <c r="E542">
        <v>0.94725892717973625</v>
      </c>
      <c r="F542">
        <v>-3.0940638977512792E-2</v>
      </c>
      <c r="G542">
        <v>-0.11475478093586329</v>
      </c>
      <c r="H542">
        <v>-1.1213734821276049</v>
      </c>
      <c r="I542">
        <v>-4.8255973861581838</v>
      </c>
      <c r="J542">
        <v>0.9124765226211764</v>
      </c>
      <c r="K542" s="209">
        <v>5.4200017994221299E-2</v>
      </c>
      <c r="L542">
        <v>0</v>
      </c>
      <c r="M542">
        <v>1</v>
      </c>
      <c r="N542">
        <v>0</v>
      </c>
      <c r="O542">
        <f t="shared" si="8"/>
        <v>1</v>
      </c>
    </row>
    <row r="543" spans="1:15">
      <c r="A543" t="s">
        <v>359</v>
      </c>
      <c r="B543">
        <v>869</v>
      </c>
      <c r="C543" t="s">
        <v>472</v>
      </c>
      <c r="D543">
        <v>-1.2463221543506311</v>
      </c>
      <c r="E543">
        <v>-8.1491478663692671</v>
      </c>
      <c r="F543">
        <v>-8.4125813912560118E-2</v>
      </c>
      <c r="G543">
        <v>-0.18005298410124537</v>
      </c>
      <c r="H543">
        <v>-3.8745080393428042</v>
      </c>
      <c r="I543">
        <v>10.12903602675407</v>
      </c>
      <c r="J543">
        <v>0.9124765226211764</v>
      </c>
      <c r="K543" s="209">
        <v>5.4200017994221299E-2</v>
      </c>
      <c r="L543">
        <v>0</v>
      </c>
      <c r="M543">
        <v>1</v>
      </c>
      <c r="N543">
        <v>0</v>
      </c>
      <c r="O543">
        <f t="shared" si="8"/>
        <v>1</v>
      </c>
    </row>
    <row r="544" spans="1:15">
      <c r="A544" t="s">
        <v>359</v>
      </c>
      <c r="B544">
        <v>869</v>
      </c>
      <c r="C544" t="s">
        <v>565</v>
      </c>
      <c r="D544">
        <v>-5.4792529927488829</v>
      </c>
      <c r="E544">
        <v>-7.2018889391895309</v>
      </c>
      <c r="F544">
        <v>-0.11506645289007292</v>
      </c>
      <c r="G544">
        <v>-0.29480776503710865</v>
      </c>
      <c r="H544">
        <v>-4.9958815214704089</v>
      </c>
      <c r="I544">
        <v>5.3034386405958855</v>
      </c>
      <c r="J544">
        <v>1.8249530452423528</v>
      </c>
      <c r="K544" s="209">
        <v>5.4200017994221299E-2</v>
      </c>
      <c r="L544">
        <v>0</v>
      </c>
      <c r="M544">
        <v>1</v>
      </c>
      <c r="N544">
        <v>0</v>
      </c>
      <c r="O544">
        <f t="shared" si="8"/>
        <v>1</v>
      </c>
    </row>
    <row r="545" spans="1:15">
      <c r="A545" t="s">
        <v>107</v>
      </c>
      <c r="B545">
        <v>746</v>
      </c>
      <c r="C545" t="s">
        <v>470</v>
      </c>
      <c r="D545">
        <v>8.865924416521942</v>
      </c>
      <c r="E545">
        <v>2.6777386501129303</v>
      </c>
      <c r="F545">
        <v>0.4912535775622166</v>
      </c>
      <c r="G545">
        <v>0.36524998872005604</v>
      </c>
      <c r="H545">
        <v>0.1598007422696423</v>
      </c>
      <c r="I545">
        <v>2.4536034120360704</v>
      </c>
      <c r="J545">
        <v>2.7182780458210267</v>
      </c>
      <c r="K545" s="209">
        <v>37.852183129649546</v>
      </c>
      <c r="L545">
        <v>0</v>
      </c>
      <c r="M545">
        <v>0</v>
      </c>
      <c r="N545">
        <v>1</v>
      </c>
      <c r="O545">
        <f t="shared" si="8"/>
        <v>1</v>
      </c>
    </row>
    <row r="546" spans="1:15">
      <c r="A546" t="s">
        <v>107</v>
      </c>
      <c r="B546">
        <v>746</v>
      </c>
      <c r="C546" t="s">
        <v>472</v>
      </c>
      <c r="D546">
        <v>5.7853545142854372</v>
      </c>
      <c r="E546">
        <v>3.5667214989964382</v>
      </c>
      <c r="F546">
        <v>0.93930121462270888</v>
      </c>
      <c r="G546">
        <v>-2.3208358081616338</v>
      </c>
      <c r="H546">
        <v>-0.66762472468800549</v>
      </c>
      <c r="I546">
        <v>1.5495142876949028</v>
      </c>
      <c r="J546">
        <v>2.7182780458210267</v>
      </c>
      <c r="K546" s="209">
        <v>37.852183129649546</v>
      </c>
      <c r="L546">
        <v>0</v>
      </c>
      <c r="M546">
        <v>0</v>
      </c>
      <c r="N546">
        <v>1</v>
      </c>
      <c r="O546">
        <f t="shared" si="8"/>
        <v>1</v>
      </c>
    </row>
    <row r="547" spans="1:15">
      <c r="A547" t="s">
        <v>107</v>
      </c>
      <c r="B547">
        <v>746</v>
      </c>
      <c r="C547" t="s">
        <v>565</v>
      </c>
      <c r="D547">
        <v>14.651278930807379</v>
      </c>
      <c r="E547">
        <v>6.2444601491093685</v>
      </c>
      <c r="F547">
        <v>1.4305547921849255</v>
      </c>
      <c r="G547">
        <v>-1.9555858194415778</v>
      </c>
      <c r="H547">
        <v>-0.50782398241836324</v>
      </c>
      <c r="I547">
        <v>4.0031176997309732</v>
      </c>
      <c r="J547">
        <v>5.4365560916420534</v>
      </c>
      <c r="K547" s="209">
        <v>37.852183129649546</v>
      </c>
      <c r="L547">
        <v>0</v>
      </c>
      <c r="M547">
        <v>0</v>
      </c>
      <c r="N547">
        <v>1</v>
      </c>
      <c r="O547">
        <f t="shared" si="8"/>
        <v>1</v>
      </c>
    </row>
    <row r="548" spans="1:15">
      <c r="A548" t="s">
        <v>79</v>
      </c>
      <c r="B548">
        <v>926</v>
      </c>
      <c r="C548" t="s">
        <v>470</v>
      </c>
      <c r="D548">
        <v>10.291603538794448</v>
      </c>
      <c r="E548">
        <v>7.4726296688602023</v>
      </c>
      <c r="F548">
        <v>-2.4148445311113895</v>
      </c>
      <c r="G548">
        <v>2.1266479704443553</v>
      </c>
      <c r="H548">
        <v>1.6136063050888187</v>
      </c>
      <c r="I548">
        <v>2.5637575983470997</v>
      </c>
      <c r="J548">
        <v>-1.0701934728346387</v>
      </c>
      <c r="K548" s="209">
        <v>153.89498918281774</v>
      </c>
      <c r="L548">
        <v>0</v>
      </c>
      <c r="M548">
        <v>1</v>
      </c>
      <c r="N548">
        <v>0</v>
      </c>
      <c r="O548">
        <f t="shared" si="8"/>
        <v>1</v>
      </c>
    </row>
    <row r="549" spans="1:15">
      <c r="A549" t="s">
        <v>79</v>
      </c>
      <c r="B549">
        <v>926</v>
      </c>
      <c r="C549" t="s">
        <v>472</v>
      </c>
      <c r="D549">
        <v>-5.8648285088719021</v>
      </c>
      <c r="E549">
        <v>-0.9041773201037806</v>
      </c>
      <c r="F549">
        <v>-4.6147090484738893</v>
      </c>
      <c r="G549">
        <v>-2.3399564792389538</v>
      </c>
      <c r="H549">
        <v>7.6643472801223231E-2</v>
      </c>
      <c r="I549">
        <v>2.987564338978137</v>
      </c>
      <c r="J549">
        <v>-1.0701934728346387</v>
      </c>
      <c r="K549" s="209">
        <v>153.89498918281774</v>
      </c>
      <c r="L549">
        <v>0</v>
      </c>
      <c r="M549">
        <v>1</v>
      </c>
      <c r="N549">
        <v>0</v>
      </c>
      <c r="O549">
        <f t="shared" si="8"/>
        <v>1</v>
      </c>
    </row>
    <row r="550" spans="1:15">
      <c r="A550" t="s">
        <v>79</v>
      </c>
      <c r="B550">
        <v>926</v>
      </c>
      <c r="C550" t="s">
        <v>565</v>
      </c>
      <c r="D550">
        <v>4.4267750299225455</v>
      </c>
      <c r="E550">
        <v>6.5684523487564217</v>
      </c>
      <c r="F550">
        <v>-7.0295535795852793</v>
      </c>
      <c r="G550">
        <v>-0.21330850879459851</v>
      </c>
      <c r="H550">
        <v>1.690249777890042</v>
      </c>
      <c r="I550">
        <v>5.5513219373252367</v>
      </c>
      <c r="J550">
        <v>-2.1403869456692775</v>
      </c>
      <c r="K550" s="209">
        <v>153.89498918281774</v>
      </c>
      <c r="L550">
        <v>0</v>
      </c>
      <c r="M550">
        <v>1</v>
      </c>
      <c r="N550">
        <v>0</v>
      </c>
      <c r="O550">
        <f t="shared" si="8"/>
        <v>1</v>
      </c>
    </row>
    <row r="551" spans="1:15">
      <c r="A551" t="s">
        <v>30</v>
      </c>
      <c r="B551">
        <v>466</v>
      </c>
      <c r="C551" t="s">
        <v>470</v>
      </c>
      <c r="D551">
        <v>12.275479204062307</v>
      </c>
      <c r="E551">
        <v>2.3321040102441088</v>
      </c>
      <c r="F551">
        <v>3.0411527161649303</v>
      </c>
      <c r="G551">
        <v>1.7701841530823759</v>
      </c>
      <c r="H551">
        <v>1.974142842418996</v>
      </c>
      <c r="I551">
        <v>4.0477849500103815</v>
      </c>
      <c r="J551">
        <v>-0.88988946785848455</v>
      </c>
      <c r="K551" s="209">
        <v>421.14227365554802</v>
      </c>
      <c r="L551">
        <v>0</v>
      </c>
      <c r="M551">
        <v>1</v>
      </c>
      <c r="N551">
        <v>0</v>
      </c>
      <c r="O551">
        <f t="shared" si="8"/>
        <v>1</v>
      </c>
    </row>
    <row r="552" spans="1:15">
      <c r="A552" t="s">
        <v>30</v>
      </c>
      <c r="B552">
        <v>466</v>
      </c>
      <c r="C552" t="s">
        <v>472</v>
      </c>
      <c r="D552">
        <v>-2.102229606449896</v>
      </c>
      <c r="E552">
        <v>2.4581138382988499</v>
      </c>
      <c r="F552">
        <v>-3.661032680125067</v>
      </c>
      <c r="G552">
        <v>-0.86131962251394312</v>
      </c>
      <c r="H552">
        <v>1.2699492940640276</v>
      </c>
      <c r="I552">
        <v>-0.41805096831527888</v>
      </c>
      <c r="J552">
        <v>-0.88988946785848455</v>
      </c>
      <c r="K552" s="209">
        <v>421.14227365554802</v>
      </c>
      <c r="L552">
        <v>0</v>
      </c>
      <c r="M552">
        <v>1</v>
      </c>
      <c r="N552">
        <v>0</v>
      </c>
      <c r="O552">
        <f t="shared" si="8"/>
        <v>1</v>
      </c>
    </row>
    <row r="553" spans="1:15">
      <c r="A553" t="s">
        <v>30</v>
      </c>
      <c r="B553">
        <v>466</v>
      </c>
      <c r="C553" t="s">
        <v>565</v>
      </c>
      <c r="D553">
        <v>10.173249597612411</v>
      </c>
      <c r="E553">
        <v>4.7902178485429587</v>
      </c>
      <c r="F553">
        <v>-0.61987996396013667</v>
      </c>
      <c r="G553">
        <v>0.90886453056843275</v>
      </c>
      <c r="H553">
        <v>3.2440921364830233</v>
      </c>
      <c r="I553">
        <v>3.629733981695102</v>
      </c>
      <c r="J553">
        <v>-1.7797789357169691</v>
      </c>
      <c r="K553" s="209">
        <v>421.14227365554802</v>
      </c>
      <c r="L553">
        <v>0</v>
      </c>
      <c r="M553">
        <v>1</v>
      </c>
      <c r="N553">
        <v>0</v>
      </c>
      <c r="O553">
        <f t="shared" si="8"/>
        <v>1</v>
      </c>
    </row>
    <row r="554" spans="1:15">
      <c r="A554" t="s">
        <v>27</v>
      </c>
      <c r="B554">
        <v>112</v>
      </c>
      <c r="C554" t="s">
        <v>470</v>
      </c>
      <c r="D554">
        <v>18.498296233740462</v>
      </c>
      <c r="E554">
        <v>1.0058348221342541</v>
      </c>
      <c r="F554">
        <v>-3.2805240103370563</v>
      </c>
      <c r="G554">
        <v>9.3103528679762881</v>
      </c>
      <c r="H554">
        <v>4.0112794064106154</v>
      </c>
      <c r="I554">
        <v>7.2831718272676369</v>
      </c>
      <c r="J554">
        <v>0.16818132028872412</v>
      </c>
      <c r="K554" s="209">
        <v>2833.3014866885169</v>
      </c>
      <c r="L554">
        <v>1</v>
      </c>
      <c r="M554">
        <v>0</v>
      </c>
      <c r="N554">
        <v>0</v>
      </c>
      <c r="O554">
        <f t="shared" si="8"/>
        <v>1</v>
      </c>
    </row>
    <row r="555" spans="1:15">
      <c r="A555" t="s">
        <v>27</v>
      </c>
      <c r="B555">
        <v>112</v>
      </c>
      <c r="C555" t="s">
        <v>472</v>
      </c>
      <c r="D555">
        <v>2.749586488868232</v>
      </c>
      <c r="E555">
        <v>-1.9049578690728106</v>
      </c>
      <c r="F555">
        <v>1.7899222103943639</v>
      </c>
      <c r="G555">
        <v>-6.8146379673608131</v>
      </c>
      <c r="H555">
        <v>1.3352874293612595</v>
      </c>
      <c r="I555">
        <v>8.175791365257508</v>
      </c>
      <c r="J555">
        <v>0.16818132028872412</v>
      </c>
      <c r="K555" s="209">
        <v>2833.3014866885169</v>
      </c>
      <c r="L555">
        <v>1</v>
      </c>
      <c r="M555">
        <v>0</v>
      </c>
      <c r="N555">
        <v>0</v>
      </c>
      <c r="O555">
        <f t="shared" si="8"/>
        <v>1</v>
      </c>
    </row>
    <row r="556" spans="1:15">
      <c r="A556" t="s">
        <v>27</v>
      </c>
      <c r="B556">
        <v>112</v>
      </c>
      <c r="C556" t="s">
        <v>565</v>
      </c>
      <c r="D556">
        <v>21.247882722608693</v>
      </c>
      <c r="E556">
        <v>-0.89912304693855649</v>
      </c>
      <c r="F556">
        <v>-1.4906017999426924</v>
      </c>
      <c r="G556">
        <v>2.4957149006154751</v>
      </c>
      <c r="H556">
        <v>5.346566835771875</v>
      </c>
      <c r="I556">
        <v>15.458963192525143</v>
      </c>
      <c r="J556">
        <v>0.33636264057744825</v>
      </c>
      <c r="K556" s="209">
        <v>2833.3014866885169</v>
      </c>
      <c r="L556">
        <v>1</v>
      </c>
      <c r="M556">
        <v>0</v>
      </c>
      <c r="N556">
        <v>0</v>
      </c>
      <c r="O556">
        <f t="shared" si="8"/>
        <v>1</v>
      </c>
    </row>
    <row r="557" spans="1:15">
      <c r="A557" t="s">
        <v>28</v>
      </c>
      <c r="B557">
        <v>111</v>
      </c>
      <c r="C557" t="s">
        <v>470</v>
      </c>
      <c r="D557">
        <v>25.456615757986725</v>
      </c>
      <c r="E557">
        <v>8.5711592530959351</v>
      </c>
      <c r="F557">
        <v>0.85879607965008165</v>
      </c>
      <c r="G557">
        <v>3.8228195637390709</v>
      </c>
      <c r="H557">
        <v>1.163745742933942</v>
      </c>
      <c r="I557">
        <v>8.1018592464697718</v>
      </c>
      <c r="J557">
        <v>2.9382358720979269</v>
      </c>
      <c r="K557" s="209">
        <v>21433.224999999999</v>
      </c>
      <c r="L557">
        <v>1</v>
      </c>
      <c r="M557">
        <v>0</v>
      </c>
      <c r="N557">
        <v>0</v>
      </c>
      <c r="O557">
        <f t="shared" si="8"/>
        <v>1</v>
      </c>
    </row>
    <row r="558" spans="1:15">
      <c r="A558" t="s">
        <v>28</v>
      </c>
      <c r="B558">
        <v>111</v>
      </c>
      <c r="C558" t="s">
        <v>472</v>
      </c>
      <c r="D558">
        <v>-0.63580174696161862</v>
      </c>
      <c r="E558">
        <v>0.66662227045542188</v>
      </c>
      <c r="F558">
        <v>-2.4363991258182596</v>
      </c>
      <c r="G558">
        <v>-7.5478752007465859</v>
      </c>
      <c r="H558">
        <v>-0.76280215278000008</v>
      </c>
      <c r="I558">
        <v>6.506416589829878</v>
      </c>
      <c r="J558">
        <v>2.9382358720979269</v>
      </c>
      <c r="K558" s="209">
        <v>21433.224999999999</v>
      </c>
      <c r="L558">
        <v>1</v>
      </c>
      <c r="M558">
        <v>0</v>
      </c>
      <c r="N558">
        <v>0</v>
      </c>
      <c r="O558">
        <f t="shared" si="8"/>
        <v>1</v>
      </c>
    </row>
    <row r="559" spans="1:15">
      <c r="A559" t="s">
        <v>28</v>
      </c>
      <c r="B559">
        <v>111</v>
      </c>
      <c r="C559" t="s">
        <v>565</v>
      </c>
      <c r="D559">
        <v>24.820814011025107</v>
      </c>
      <c r="E559">
        <v>9.237781523551357</v>
      </c>
      <c r="F559">
        <v>-1.577603046168178</v>
      </c>
      <c r="G559">
        <v>-3.725055637007515</v>
      </c>
      <c r="H559">
        <v>0.40094359015394188</v>
      </c>
      <c r="I559">
        <v>14.608275836299647</v>
      </c>
      <c r="J559">
        <v>5.8764717441958538</v>
      </c>
      <c r="K559" s="209">
        <v>21433.224999999999</v>
      </c>
      <c r="L559">
        <v>1</v>
      </c>
      <c r="M559">
        <v>0</v>
      </c>
      <c r="N559">
        <v>0</v>
      </c>
      <c r="O559">
        <f t="shared" si="8"/>
        <v>1</v>
      </c>
    </row>
    <row r="560" spans="1:15">
      <c r="A560" t="s">
        <v>80</v>
      </c>
      <c r="B560">
        <v>298</v>
      </c>
      <c r="C560" t="s">
        <v>470</v>
      </c>
      <c r="D560">
        <v>7.6004836715939206</v>
      </c>
      <c r="E560">
        <v>5.8776586124885917</v>
      </c>
      <c r="F560">
        <v>-4.1223617519261788</v>
      </c>
      <c r="G560">
        <v>3.7623500465322062</v>
      </c>
      <c r="H560">
        <v>1.7929820464547908</v>
      </c>
      <c r="I560">
        <v>-0.21572429818903238</v>
      </c>
      <c r="J560">
        <v>0.5055790162335434</v>
      </c>
      <c r="K560" s="209">
        <v>62.212254700428325</v>
      </c>
      <c r="L560">
        <v>0</v>
      </c>
      <c r="M560">
        <v>1</v>
      </c>
      <c r="N560">
        <v>0</v>
      </c>
      <c r="O560">
        <f t="shared" si="8"/>
        <v>1</v>
      </c>
    </row>
    <row r="561" spans="1:15">
      <c r="A561" t="s">
        <v>80</v>
      </c>
      <c r="B561">
        <v>298</v>
      </c>
      <c r="C561" t="s">
        <v>472</v>
      </c>
      <c r="D561">
        <v>-0.45719587190455968</v>
      </c>
      <c r="E561">
        <v>3.8393843789186217</v>
      </c>
      <c r="F561">
        <v>-3.9925358344898618</v>
      </c>
      <c r="G561">
        <v>-2.1102658239547303</v>
      </c>
      <c r="H561">
        <v>0.84403192226041268</v>
      </c>
      <c r="I561">
        <v>0.45661046912745462</v>
      </c>
      <c r="J561">
        <v>0.5055790162335434</v>
      </c>
      <c r="K561" s="209">
        <v>62.212254700428325</v>
      </c>
      <c r="L561">
        <v>0</v>
      </c>
      <c r="M561">
        <v>1</v>
      </c>
      <c r="N561">
        <v>0</v>
      </c>
      <c r="O561">
        <f t="shared" si="8"/>
        <v>1</v>
      </c>
    </row>
    <row r="562" spans="1:15">
      <c r="A562" t="s">
        <v>80</v>
      </c>
      <c r="B562">
        <v>298</v>
      </c>
      <c r="C562" t="s">
        <v>565</v>
      </c>
      <c r="D562">
        <v>7.1432877996893609</v>
      </c>
      <c r="E562">
        <v>9.7170429914072134</v>
      </c>
      <c r="F562">
        <v>-8.1148975864160402</v>
      </c>
      <c r="G562">
        <v>1.6520842225774759</v>
      </c>
      <c r="H562">
        <v>2.6370139687152037</v>
      </c>
      <c r="I562">
        <v>0.24088617093842135</v>
      </c>
      <c r="J562">
        <v>1.0111580324670868</v>
      </c>
      <c r="K562" s="209">
        <v>62.212254700428325</v>
      </c>
      <c r="L562">
        <v>0</v>
      </c>
      <c r="M562">
        <v>1</v>
      </c>
      <c r="N562">
        <v>0</v>
      </c>
      <c r="O562">
        <f t="shared" si="8"/>
        <v>1</v>
      </c>
    </row>
    <row r="563" spans="1:15">
      <c r="A563" t="s">
        <v>108</v>
      </c>
      <c r="B563">
        <v>927</v>
      </c>
      <c r="C563" t="s">
        <v>470</v>
      </c>
      <c r="D563">
        <v>8.5030850882861557</v>
      </c>
      <c r="E563">
        <v>8.8714977595740905</v>
      </c>
      <c r="F563">
        <v>-2.8757433715787362</v>
      </c>
      <c r="G563">
        <v>-0.47558087096500373</v>
      </c>
      <c r="H563">
        <v>-0.45548785443114348</v>
      </c>
      <c r="I563">
        <v>3.3984817951182036</v>
      </c>
      <c r="J563">
        <v>3.9917630568744755E-2</v>
      </c>
      <c r="K563" s="209">
        <v>57.726269352002788</v>
      </c>
      <c r="L563">
        <v>0</v>
      </c>
      <c r="M563">
        <v>0</v>
      </c>
      <c r="N563">
        <v>1</v>
      </c>
      <c r="O563">
        <f t="shared" si="8"/>
        <v>1</v>
      </c>
    </row>
    <row r="564" spans="1:15">
      <c r="A564" t="s">
        <v>108</v>
      </c>
      <c r="B564">
        <v>927</v>
      </c>
      <c r="C564" t="s">
        <v>472</v>
      </c>
      <c r="D564">
        <v>2.4702608551218717</v>
      </c>
      <c r="E564">
        <v>4.6016242316795015</v>
      </c>
      <c r="F564">
        <v>-3.1192317370522775</v>
      </c>
      <c r="G564">
        <v>-2.0102604074411841</v>
      </c>
      <c r="H564">
        <v>-1.923974088696822</v>
      </c>
      <c r="I564">
        <v>4.8821852260639087</v>
      </c>
      <c r="J564">
        <v>3.9917630568744755E-2</v>
      </c>
      <c r="K564" s="209">
        <v>57.726269352002788</v>
      </c>
      <c r="L564">
        <v>0</v>
      </c>
      <c r="M564">
        <v>0</v>
      </c>
      <c r="N564">
        <v>1</v>
      </c>
      <c r="O564">
        <f t="shared" si="8"/>
        <v>1</v>
      </c>
    </row>
    <row r="565" spans="1:15">
      <c r="A565" t="s">
        <v>108</v>
      </c>
      <c r="B565">
        <v>927</v>
      </c>
      <c r="C565" t="s">
        <v>565</v>
      </c>
      <c r="D565">
        <v>10.973345943408027</v>
      </c>
      <c r="E565">
        <v>13.473121991253592</v>
      </c>
      <c r="F565">
        <v>-5.9949751086310137</v>
      </c>
      <c r="G565">
        <v>-2.4858412784061876</v>
      </c>
      <c r="H565">
        <v>-2.3794619431279656</v>
      </c>
      <c r="I565">
        <v>8.2806670211821132</v>
      </c>
      <c r="J565">
        <v>7.983526113748951E-2</v>
      </c>
      <c r="K565" s="209">
        <v>57.726269352002788</v>
      </c>
      <c r="L565">
        <v>0</v>
      </c>
      <c r="M565">
        <v>0</v>
      </c>
      <c r="N565">
        <v>1</v>
      </c>
      <c r="O565">
        <f t="shared" si="8"/>
        <v>1</v>
      </c>
    </row>
    <row r="566" spans="1:15">
      <c r="A566" t="s">
        <v>360</v>
      </c>
      <c r="B566">
        <v>846</v>
      </c>
      <c r="C566" t="s">
        <v>470</v>
      </c>
      <c r="D566">
        <v>3.3873141199103429</v>
      </c>
      <c r="E566">
        <v>0.81726782739024051</v>
      </c>
      <c r="F566">
        <v>-2.9435897153858434E-3</v>
      </c>
      <c r="G566">
        <v>3.3106520412930664</v>
      </c>
      <c r="H566">
        <v>2.2598044384672993</v>
      </c>
      <c r="I566">
        <v>4.5667938016543879</v>
      </c>
      <c r="J566">
        <v>-7.5642603991792647</v>
      </c>
      <c r="K566" s="209">
        <v>0.92359608895041967</v>
      </c>
      <c r="L566">
        <v>0</v>
      </c>
      <c r="M566">
        <v>1</v>
      </c>
      <c r="N566">
        <v>0</v>
      </c>
      <c r="O566">
        <f t="shared" si="8"/>
        <v>1</v>
      </c>
    </row>
    <row r="567" spans="1:15">
      <c r="A567" t="s">
        <v>360</v>
      </c>
      <c r="B567">
        <v>846</v>
      </c>
      <c r="C567" t="s">
        <v>472</v>
      </c>
      <c r="D567">
        <v>-2.5939457231709895</v>
      </c>
      <c r="E567">
        <v>-3.6813239332892764</v>
      </c>
      <c r="F567">
        <v>-0.86934416955038796</v>
      </c>
      <c r="G567">
        <v>-0.58617790574286599</v>
      </c>
      <c r="H567">
        <v>1.8603179303704656</v>
      </c>
      <c r="I567">
        <v>8.2468427542203404</v>
      </c>
      <c r="J567">
        <v>-7.5642603991792647</v>
      </c>
      <c r="K567" s="209">
        <v>0.92359608895041967</v>
      </c>
      <c r="L567">
        <v>0</v>
      </c>
      <c r="M567">
        <v>1</v>
      </c>
      <c r="N567">
        <v>0</v>
      </c>
      <c r="O567">
        <f t="shared" si="8"/>
        <v>1</v>
      </c>
    </row>
    <row r="568" spans="1:15">
      <c r="A568" t="s">
        <v>360</v>
      </c>
      <c r="B568">
        <v>846</v>
      </c>
      <c r="C568" t="s">
        <v>565</v>
      </c>
      <c r="D568">
        <v>0.79336839673935344</v>
      </c>
      <c r="E568">
        <v>-2.8640561058990359</v>
      </c>
      <c r="F568">
        <v>-0.87228775926577384</v>
      </c>
      <c r="G568">
        <v>2.7244741355502002</v>
      </c>
      <c r="H568">
        <v>4.1201223688377651</v>
      </c>
      <c r="I568">
        <v>12.813636555874726</v>
      </c>
      <c r="J568">
        <v>-15.128520798358529</v>
      </c>
      <c r="K568" s="209">
        <v>0.92359608895041967</v>
      </c>
      <c r="L568">
        <v>0</v>
      </c>
      <c r="M568">
        <v>1</v>
      </c>
      <c r="N568">
        <v>0</v>
      </c>
      <c r="O568">
        <f t="shared" si="8"/>
        <v>1</v>
      </c>
    </row>
    <row r="569" spans="1:15">
      <c r="A569" t="s">
        <v>109</v>
      </c>
      <c r="B569">
        <v>299</v>
      </c>
      <c r="C569" t="s">
        <v>470</v>
      </c>
      <c r="D569">
        <v>71.339131952990385</v>
      </c>
      <c r="E569">
        <v>285.60287071464785</v>
      </c>
      <c r="F569">
        <v>-319.00360877810454</v>
      </c>
      <c r="G569">
        <v>99.765575972823569</v>
      </c>
      <c r="H569">
        <v>9.1413612814715677</v>
      </c>
      <c r="I569">
        <v>-14.137976780761477</v>
      </c>
      <c r="J569">
        <v>9.9709095429134038</v>
      </c>
      <c r="K569" s="209">
        <v>63.960034059478794</v>
      </c>
      <c r="L569">
        <v>0</v>
      </c>
      <c r="M569">
        <v>1</v>
      </c>
      <c r="N569">
        <v>0</v>
      </c>
      <c r="O569">
        <f t="shared" si="8"/>
        <v>1</v>
      </c>
    </row>
    <row r="570" spans="1:15">
      <c r="A570" t="s">
        <v>109</v>
      </c>
      <c r="B570">
        <v>299</v>
      </c>
      <c r="C570" t="s">
        <v>472</v>
      </c>
      <c r="D570" t="s">
        <v>161</v>
      </c>
      <c r="E570" t="s">
        <v>161</v>
      </c>
      <c r="F570" t="s">
        <v>161</v>
      </c>
      <c r="G570">
        <v>16.006603994188382</v>
      </c>
      <c r="H570">
        <v>10.745108874712194</v>
      </c>
      <c r="I570" t="s">
        <v>161</v>
      </c>
      <c r="J570">
        <v>9.9709095429134038</v>
      </c>
      <c r="K570" s="209">
        <v>63.960034059478794</v>
      </c>
      <c r="L570">
        <v>0</v>
      </c>
      <c r="M570">
        <v>1</v>
      </c>
      <c r="N570">
        <v>0</v>
      </c>
      <c r="O570">
        <f t="shared" si="8"/>
        <v>0</v>
      </c>
    </row>
    <row r="571" spans="1:15">
      <c r="A571" t="s">
        <v>109</v>
      </c>
      <c r="B571">
        <v>299</v>
      </c>
      <c r="C571" t="s">
        <v>565</v>
      </c>
      <c r="D571" t="s">
        <v>161</v>
      </c>
      <c r="E571" t="s">
        <v>161</v>
      </c>
      <c r="F571" t="s">
        <v>161</v>
      </c>
      <c r="G571">
        <v>115.77217996701195</v>
      </c>
      <c r="H571">
        <v>19.886470156183762</v>
      </c>
      <c r="I571" t="s">
        <v>161</v>
      </c>
      <c r="J571">
        <v>19.941819085826808</v>
      </c>
      <c r="K571" s="209">
        <v>63.960034059478794</v>
      </c>
      <c r="L571">
        <v>0</v>
      </c>
      <c r="M571">
        <v>1</v>
      </c>
      <c r="N571">
        <v>0</v>
      </c>
      <c r="O571">
        <f t="shared" si="8"/>
        <v>0</v>
      </c>
    </row>
    <row r="572" spans="1:15">
      <c r="A572" t="s">
        <v>131</v>
      </c>
      <c r="B572">
        <v>582</v>
      </c>
      <c r="C572" t="s">
        <v>470</v>
      </c>
      <c r="D572">
        <v>2.716875366917165</v>
      </c>
      <c r="E572">
        <v>0.86164844721613276</v>
      </c>
      <c r="F572">
        <v>0.54112905012118762</v>
      </c>
      <c r="G572">
        <v>-1.2479629105110401</v>
      </c>
      <c r="H572">
        <v>-0.61666121079577729</v>
      </c>
      <c r="I572">
        <v>1.2857310940598423</v>
      </c>
      <c r="J572">
        <v>1.8929908968268201</v>
      </c>
      <c r="K572" s="209">
        <v>329.53694083467127</v>
      </c>
      <c r="L572">
        <v>0</v>
      </c>
      <c r="M572">
        <v>0</v>
      </c>
      <c r="N572">
        <v>1</v>
      </c>
      <c r="O572">
        <f t="shared" si="8"/>
        <v>1</v>
      </c>
    </row>
    <row r="573" spans="1:15">
      <c r="A573" t="s">
        <v>131</v>
      </c>
      <c r="B573">
        <v>582</v>
      </c>
      <c r="C573" t="s">
        <v>472</v>
      </c>
      <c r="D573">
        <v>0.97553752349699607</v>
      </c>
      <c r="E573">
        <v>-0.57686927213570183</v>
      </c>
      <c r="F573">
        <v>0.85099098600731227</v>
      </c>
      <c r="G573">
        <v>-2.2495491716560698</v>
      </c>
      <c r="H573">
        <v>-1.6330475729283807</v>
      </c>
      <c r="I573">
        <v>2.6910216573830161</v>
      </c>
      <c r="J573">
        <v>1.8929908968268201</v>
      </c>
      <c r="K573" s="209">
        <v>329.53694083467127</v>
      </c>
      <c r="L573">
        <v>0</v>
      </c>
      <c r="M573">
        <v>0</v>
      </c>
      <c r="N573">
        <v>1</v>
      </c>
      <c r="O573">
        <f t="shared" si="8"/>
        <v>1</v>
      </c>
    </row>
    <row r="574" spans="1:15">
      <c r="A574" t="s">
        <v>131</v>
      </c>
      <c r="B574">
        <v>582</v>
      </c>
      <c r="C574" t="s">
        <v>565</v>
      </c>
      <c r="D574">
        <v>3.6924128904141611</v>
      </c>
      <c r="E574">
        <v>0.28477917508043094</v>
      </c>
      <c r="F574">
        <v>1.3921200361285</v>
      </c>
      <c r="G574">
        <v>-3.49751208216711</v>
      </c>
      <c r="H574">
        <v>-2.2497087837241581</v>
      </c>
      <c r="I574">
        <v>3.976752751442858</v>
      </c>
      <c r="J574">
        <v>3.7859817936536402</v>
      </c>
      <c r="K574" s="209">
        <v>329.53694083467127</v>
      </c>
      <c r="L574">
        <v>0</v>
      </c>
      <c r="M574">
        <v>0</v>
      </c>
      <c r="N574">
        <v>1</v>
      </c>
      <c r="O574">
        <f t="shared" si="8"/>
        <v>1</v>
      </c>
    </row>
    <row r="575" spans="1:15">
      <c r="A575" t="s">
        <v>110</v>
      </c>
      <c r="B575">
        <v>474</v>
      </c>
      <c r="C575" t="s">
        <v>470</v>
      </c>
      <c r="D575">
        <v>7.6387088599769299</v>
      </c>
      <c r="E575">
        <v>10.387578466043827</v>
      </c>
      <c r="F575">
        <v>-13.065397083671289</v>
      </c>
      <c r="G575">
        <v>7.1090669423212143</v>
      </c>
      <c r="H575">
        <v>1.1761004579082719</v>
      </c>
      <c r="I575">
        <v>-3.3072569171529533</v>
      </c>
      <c r="J575">
        <v>5.3386169945278592</v>
      </c>
      <c r="K575" s="209">
        <v>22.567599619752414</v>
      </c>
      <c r="L575">
        <v>0</v>
      </c>
      <c r="M575">
        <v>0</v>
      </c>
      <c r="N575">
        <v>1</v>
      </c>
      <c r="O575">
        <f t="shared" si="8"/>
        <v>1</v>
      </c>
    </row>
    <row r="576" spans="1:15">
      <c r="A576" t="s">
        <v>110</v>
      </c>
      <c r="B576">
        <v>474</v>
      </c>
      <c r="C576" t="s">
        <v>472</v>
      </c>
      <c r="D576">
        <v>-10.683263142526499</v>
      </c>
      <c r="E576">
        <v>8.3210315868139801</v>
      </c>
      <c r="F576">
        <v>-24.363639689235203</v>
      </c>
      <c r="G576">
        <v>1.7176678284089026</v>
      </c>
      <c r="H576">
        <v>1.4584775186305898</v>
      </c>
      <c r="I576">
        <v>-3.1554173816726276</v>
      </c>
      <c r="J576">
        <v>5.3386169945278592</v>
      </c>
      <c r="K576" s="209">
        <v>22.567599619752414</v>
      </c>
      <c r="L576">
        <v>0</v>
      </c>
      <c r="M576">
        <v>0</v>
      </c>
      <c r="N576">
        <v>1</v>
      </c>
      <c r="O576">
        <f t="shared" si="8"/>
        <v>1</v>
      </c>
    </row>
    <row r="577" spans="1:15">
      <c r="A577" t="s">
        <v>110</v>
      </c>
      <c r="B577">
        <v>474</v>
      </c>
      <c r="C577" t="s">
        <v>565</v>
      </c>
      <c r="D577">
        <v>-3.0445542825495693</v>
      </c>
      <c r="E577">
        <v>18.708610052857807</v>
      </c>
      <c r="F577">
        <v>-37.429036772906493</v>
      </c>
      <c r="G577">
        <v>8.8267347707301163</v>
      </c>
      <c r="H577">
        <v>2.6345779765388615</v>
      </c>
      <c r="I577">
        <v>-6.4626742988255801</v>
      </c>
      <c r="J577">
        <v>10.677233989055718</v>
      </c>
      <c r="K577" s="209">
        <v>22.567599619752414</v>
      </c>
      <c r="L577">
        <v>0</v>
      </c>
      <c r="M577">
        <v>0</v>
      </c>
      <c r="N577">
        <v>1</v>
      </c>
      <c r="O577">
        <f t="shared" si="8"/>
        <v>1</v>
      </c>
    </row>
    <row r="578" spans="1:15">
      <c r="A578" t="s">
        <v>132</v>
      </c>
      <c r="B578">
        <v>754</v>
      </c>
      <c r="C578" t="s">
        <v>470</v>
      </c>
      <c r="D578">
        <v>31.317777080507014</v>
      </c>
      <c r="E578">
        <v>35.226070995314842</v>
      </c>
      <c r="F578">
        <v>-14.279627491327849</v>
      </c>
      <c r="G578">
        <v>3.0325342016045371</v>
      </c>
      <c r="H578">
        <v>0.71341589379761183</v>
      </c>
      <c r="I578">
        <v>4.128481076622073</v>
      </c>
      <c r="J578">
        <v>2.496902404495799</v>
      </c>
      <c r="K578" s="209">
        <v>23.308667782137547</v>
      </c>
      <c r="L578">
        <v>0</v>
      </c>
      <c r="M578">
        <v>0</v>
      </c>
      <c r="N578">
        <v>1</v>
      </c>
      <c r="O578">
        <f t="shared" si="8"/>
        <v>1</v>
      </c>
    </row>
    <row r="579" spans="1:15">
      <c r="A579" t="s">
        <v>132</v>
      </c>
      <c r="B579">
        <v>754</v>
      </c>
      <c r="C579" t="s">
        <v>472</v>
      </c>
      <c r="D579">
        <v>-27.690843600311197</v>
      </c>
      <c r="E579">
        <v>-7.473109959153426</v>
      </c>
      <c r="F579">
        <v>-22.788899993430931</v>
      </c>
      <c r="G579">
        <v>-1.2804698746766388</v>
      </c>
      <c r="H579">
        <v>0.47838363917771226</v>
      </c>
      <c r="I579">
        <v>0.87635018327629055</v>
      </c>
      <c r="J579">
        <v>2.496902404495799</v>
      </c>
      <c r="K579" s="209">
        <v>23.308667782137547</v>
      </c>
      <c r="L579">
        <v>0</v>
      </c>
      <c r="M579">
        <v>0</v>
      </c>
      <c r="N579">
        <v>1</v>
      </c>
      <c r="O579">
        <f t="shared" ref="O579:O583" si="9">IF(D579="",0,1)</f>
        <v>1</v>
      </c>
    </row>
    <row r="580" spans="1:15">
      <c r="A580" t="s">
        <v>132</v>
      </c>
      <c r="B580">
        <v>754</v>
      </c>
      <c r="C580" t="s">
        <v>565</v>
      </c>
      <c r="D580">
        <v>3.6269334801958166</v>
      </c>
      <c r="E580">
        <v>27.752961036161416</v>
      </c>
      <c r="F580">
        <v>-37.068527484758782</v>
      </c>
      <c r="G580">
        <v>1.7520643269278984</v>
      </c>
      <c r="H580">
        <v>1.1917995329753241</v>
      </c>
      <c r="I580">
        <v>5.0048312598983618</v>
      </c>
      <c r="J580">
        <v>4.9938048089915981</v>
      </c>
      <c r="K580" s="209">
        <v>23.308667782137547</v>
      </c>
      <c r="L580">
        <v>0</v>
      </c>
      <c r="M580">
        <v>0</v>
      </c>
      <c r="N580">
        <v>1</v>
      </c>
      <c r="O580">
        <f t="shared" si="9"/>
        <v>1</v>
      </c>
    </row>
    <row r="581" spans="1:15">
      <c r="A581" t="s">
        <v>133</v>
      </c>
      <c r="B581">
        <v>698</v>
      </c>
      <c r="C581" t="s">
        <v>470</v>
      </c>
      <c r="D581">
        <v>-26.561506077012766</v>
      </c>
      <c r="E581">
        <v>72.824422120685625</v>
      </c>
      <c r="F581">
        <v>-102.31584128806286</v>
      </c>
      <c r="G581">
        <v>4.8322813950885939</v>
      </c>
      <c r="H581">
        <v>0.64104358801317174</v>
      </c>
      <c r="I581">
        <v>-3.2672884906063437</v>
      </c>
      <c r="J581">
        <v>0.72387659786904379</v>
      </c>
      <c r="K581" s="209">
        <v>19.272889610506418</v>
      </c>
      <c r="L581">
        <v>0</v>
      </c>
      <c r="M581">
        <v>0</v>
      </c>
      <c r="N581">
        <v>1</v>
      </c>
      <c r="O581">
        <f t="shared" si="9"/>
        <v>1</v>
      </c>
    </row>
    <row r="582" spans="1:15">
      <c r="A582" t="s">
        <v>133</v>
      </c>
      <c r="B582">
        <v>698</v>
      </c>
      <c r="C582" t="s">
        <v>472</v>
      </c>
      <c r="D582">
        <v>-39.450235719156296</v>
      </c>
      <c r="E582">
        <v>8.6319066774061781</v>
      </c>
      <c r="F582">
        <v>-43.384883143397481</v>
      </c>
      <c r="G582">
        <v>-4.2656807942184969</v>
      </c>
      <c r="H582">
        <v>-0.12818746268822603</v>
      </c>
      <c r="I582">
        <v>-1.0272675941273164</v>
      </c>
      <c r="J582">
        <v>0.72387659786904379</v>
      </c>
      <c r="K582" s="209">
        <v>19.272889610506418</v>
      </c>
      <c r="L582">
        <v>0</v>
      </c>
      <c r="M582">
        <v>0</v>
      </c>
      <c r="N582">
        <v>1</v>
      </c>
      <c r="O582">
        <f t="shared" si="9"/>
        <v>1</v>
      </c>
    </row>
    <row r="583" spans="1:15">
      <c r="A583" t="s">
        <v>133</v>
      </c>
      <c r="B583">
        <v>698</v>
      </c>
      <c r="C583" t="s">
        <v>565</v>
      </c>
      <c r="D583">
        <v>-66.011741796169062</v>
      </c>
      <c r="E583">
        <v>81.456328798091803</v>
      </c>
      <c r="F583">
        <v>-145.70072443146034</v>
      </c>
      <c r="G583">
        <v>0.566600600870097</v>
      </c>
      <c r="H583">
        <v>0.51285612532494573</v>
      </c>
      <c r="I583">
        <v>-4.2945560847336495</v>
      </c>
      <c r="J583">
        <v>1.4477531957380876</v>
      </c>
      <c r="K583" s="209">
        <v>19.272889610506418</v>
      </c>
      <c r="L583">
        <v>0</v>
      </c>
      <c r="M583">
        <v>0</v>
      </c>
      <c r="N583">
        <v>1</v>
      </c>
      <c r="O583">
        <f t="shared" si="9"/>
        <v>1</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1C498-DAE6-4D1F-967D-48D8760ECE66}">
  <sheetPr>
    <tabColor theme="6"/>
  </sheetPr>
  <dimension ref="B1:AG24"/>
  <sheetViews>
    <sheetView showGridLines="0" topLeftCell="A30" zoomScale="81" zoomScaleNormal="100" workbookViewId="0">
      <selection activeCell="B38" sqref="B38"/>
    </sheetView>
  </sheetViews>
  <sheetFormatPr defaultRowHeight="12.5" outlineLevelCol="1"/>
  <cols>
    <col min="2" max="2" width="38.81640625" customWidth="1"/>
    <col min="12" max="19" width="0" hidden="1" customWidth="1" outlineLevel="1"/>
    <col min="20" max="20" width="8.7265625" collapsed="1"/>
    <col min="21" max="21" width="39.1796875" hidden="1" customWidth="1"/>
    <col min="22" max="30" width="0" hidden="1" customWidth="1"/>
  </cols>
  <sheetData>
    <row r="1" spans="2:33" ht="13">
      <c r="B1" s="218" t="s">
        <v>459</v>
      </c>
      <c r="C1" s="219">
        <v>2017</v>
      </c>
      <c r="D1" s="219">
        <v>18</v>
      </c>
      <c r="E1" s="219">
        <f>D1+1</f>
        <v>19</v>
      </c>
      <c r="F1" s="219">
        <f t="shared" ref="F1:J1" si="0">E1+1</f>
        <v>20</v>
      </c>
      <c r="G1" s="219">
        <f t="shared" si="0"/>
        <v>21</v>
      </c>
      <c r="H1" s="219">
        <f t="shared" si="0"/>
        <v>22</v>
      </c>
      <c r="I1" s="219">
        <f t="shared" si="0"/>
        <v>23</v>
      </c>
      <c r="J1" s="219">
        <f t="shared" si="0"/>
        <v>24</v>
      </c>
      <c r="K1" s="214"/>
      <c r="L1" s="219">
        <f>C1</f>
        <v>2017</v>
      </c>
      <c r="M1" s="219">
        <f t="shared" ref="M1:S1" si="1">D1</f>
        <v>18</v>
      </c>
      <c r="N1" s="219">
        <f t="shared" si="1"/>
        <v>19</v>
      </c>
      <c r="O1" s="219">
        <f t="shared" si="1"/>
        <v>20</v>
      </c>
      <c r="P1" s="219">
        <f t="shared" si="1"/>
        <v>21</v>
      </c>
      <c r="Q1" s="219">
        <f t="shared" si="1"/>
        <v>22</v>
      </c>
      <c r="R1" s="219">
        <f t="shared" si="1"/>
        <v>23</v>
      </c>
      <c r="S1" s="219">
        <f t="shared" si="1"/>
        <v>24</v>
      </c>
      <c r="T1" s="214"/>
      <c r="U1" s="218" t="s">
        <v>459</v>
      </c>
      <c r="V1" s="219">
        <v>2017</v>
      </c>
      <c r="W1" s="219">
        <v>18</v>
      </c>
      <c r="X1" s="219">
        <f>W1+1</f>
        <v>19</v>
      </c>
      <c r="Y1" s="219">
        <f t="shared" ref="Y1:AC1" si="2">X1+1</f>
        <v>20</v>
      </c>
      <c r="Z1" s="219">
        <f t="shared" si="2"/>
        <v>21</v>
      </c>
      <c r="AA1" s="219">
        <f t="shared" si="2"/>
        <v>22</v>
      </c>
      <c r="AB1" s="219">
        <f t="shared" si="2"/>
        <v>23</v>
      </c>
      <c r="AC1" s="219">
        <f t="shared" si="2"/>
        <v>24</v>
      </c>
      <c r="AD1" s="214"/>
      <c r="AE1" s="214"/>
      <c r="AF1" s="214"/>
      <c r="AG1" s="214"/>
    </row>
    <row r="2" spans="2:33">
      <c r="B2" s="214" t="s">
        <v>567</v>
      </c>
      <c r="C2" s="220">
        <v>103.281549637398</v>
      </c>
      <c r="D2" s="220">
        <v>102.71416702535758</v>
      </c>
      <c r="E2" s="220">
        <v>103.86786286135624</v>
      </c>
      <c r="F2" s="220">
        <v>122.83389650905963</v>
      </c>
      <c r="G2" s="220">
        <v>121.52390740829813</v>
      </c>
      <c r="H2" s="220">
        <v>119.44182904719338</v>
      </c>
      <c r="I2" s="220">
        <v>119.46253058027217</v>
      </c>
      <c r="J2" s="220">
        <v>119.33899358707336</v>
      </c>
      <c r="K2" s="214"/>
      <c r="L2" s="220">
        <v>103.281549637398</v>
      </c>
      <c r="M2" s="220">
        <v>102.71416702535758</v>
      </c>
      <c r="N2" s="220">
        <v>103.86786286135624</v>
      </c>
      <c r="O2" s="220">
        <v>122.83389650905963</v>
      </c>
      <c r="P2" s="220">
        <v>121.52390740829813</v>
      </c>
      <c r="Q2" s="220">
        <v>119.44182904719338</v>
      </c>
      <c r="R2" s="220">
        <v>119.46253058027217</v>
      </c>
      <c r="S2" s="220">
        <v>119.33899358707336</v>
      </c>
      <c r="T2" s="214"/>
      <c r="U2" s="214" t="s">
        <v>567</v>
      </c>
      <c r="V2" s="220">
        <v>97.043183879924712</v>
      </c>
      <c r="W2" s="220">
        <v>99.913295759863118</v>
      </c>
      <c r="X2" s="220">
        <v>103.97832151112566</v>
      </c>
      <c r="Y2" s="220">
        <v>118.64734603883772</v>
      </c>
      <c r="Z2" s="220">
        <v>126.37923089876207</v>
      </c>
      <c r="AA2" s="220">
        <v>132.26130702597268</v>
      </c>
      <c r="AB2" s="220">
        <v>137.30735705204779</v>
      </c>
      <c r="AC2" s="220">
        <v>141.74068062903294</v>
      </c>
      <c r="AD2" s="214"/>
      <c r="AE2" s="214"/>
      <c r="AF2" s="214"/>
      <c r="AG2" s="214"/>
    </row>
    <row r="3" spans="2:33">
      <c r="B3" s="214" t="s">
        <v>568</v>
      </c>
      <c r="C3" s="220">
        <v>103.42488015672923</v>
      </c>
      <c r="D3" s="220">
        <v>101.97019163565666</v>
      </c>
      <c r="E3" s="220">
        <v>103.12914788149425</v>
      </c>
      <c r="F3" s="220">
        <v>103.80168587529698</v>
      </c>
      <c r="G3" s="220">
        <v>104.08097963295828</v>
      </c>
      <c r="H3" s="220">
        <v>104.36556429594273</v>
      </c>
      <c r="I3" s="220">
        <v>104.48266936859432</v>
      </c>
      <c r="J3" s="220">
        <v>104.42951328659312</v>
      </c>
      <c r="K3" s="214"/>
      <c r="L3" s="220">
        <v>103.42488015672923</v>
      </c>
      <c r="M3" s="220">
        <v>101.97019163565666</v>
      </c>
      <c r="N3" s="220">
        <v>103.12914788149425</v>
      </c>
      <c r="O3" s="220">
        <v>103.80168587529698</v>
      </c>
      <c r="P3" s="220">
        <v>104.08097963295828</v>
      </c>
      <c r="Q3" s="220">
        <v>104.36556429594273</v>
      </c>
      <c r="R3" s="220">
        <v>104.48266936859432</v>
      </c>
      <c r="S3" s="220">
        <v>104.42951328659312</v>
      </c>
      <c r="T3" s="214"/>
      <c r="U3" s="214" t="s">
        <v>568</v>
      </c>
      <c r="V3" s="220">
        <f>V2</f>
        <v>97.043183879924712</v>
      </c>
      <c r="W3" s="220">
        <f t="shared" ref="W3:X3" si="3">W2</f>
        <v>99.913295759863118</v>
      </c>
      <c r="X3" s="220">
        <f t="shared" si="3"/>
        <v>103.97832151112566</v>
      </c>
      <c r="Y3" s="220">
        <v>107.64360339849041</v>
      </c>
      <c r="Z3" s="220">
        <v>111.12757152321834</v>
      </c>
      <c r="AA3" s="220">
        <v>114.80542396296286</v>
      </c>
      <c r="AB3" s="220">
        <v>118.49680958358313</v>
      </c>
      <c r="AC3" s="220">
        <v>122.14196675982963</v>
      </c>
      <c r="AD3" s="214"/>
      <c r="AE3" s="214"/>
      <c r="AF3" s="214"/>
      <c r="AG3" s="214"/>
    </row>
    <row r="4" spans="2:33">
      <c r="B4" s="214"/>
      <c r="C4" s="220"/>
      <c r="D4" s="220"/>
      <c r="E4" s="220"/>
      <c r="F4" s="220"/>
      <c r="G4" s="220"/>
      <c r="H4" s="220"/>
      <c r="I4" s="220"/>
      <c r="J4" s="220"/>
      <c r="K4" s="214"/>
      <c r="L4" s="214"/>
      <c r="M4" s="214"/>
      <c r="N4" s="214"/>
      <c r="O4" s="214"/>
      <c r="P4" s="214"/>
      <c r="Q4" s="214"/>
      <c r="R4" s="214"/>
      <c r="S4" s="214"/>
      <c r="T4" s="214"/>
      <c r="U4" s="214"/>
      <c r="V4" s="220"/>
      <c r="W4" s="220"/>
      <c r="X4" s="220"/>
      <c r="Y4" s="220"/>
      <c r="Z4" s="220"/>
      <c r="AA4" s="220"/>
      <c r="AB4" s="220"/>
      <c r="AC4" s="220"/>
      <c r="AD4" s="214"/>
      <c r="AE4" s="214"/>
      <c r="AF4" s="214"/>
      <c r="AG4" s="214"/>
    </row>
    <row r="5" spans="2:33" ht="13">
      <c r="B5" s="218" t="s">
        <v>460</v>
      </c>
      <c r="C5" s="219"/>
      <c r="D5" s="219"/>
      <c r="E5" s="219"/>
      <c r="F5" s="219"/>
      <c r="G5" s="219"/>
      <c r="H5" s="219"/>
      <c r="I5" s="219"/>
      <c r="J5" s="219"/>
      <c r="K5" s="214"/>
      <c r="L5" s="214"/>
      <c r="M5" s="214"/>
      <c r="N5" s="214"/>
      <c r="O5" s="214"/>
      <c r="P5" s="214"/>
      <c r="Q5" s="214"/>
      <c r="R5" s="214"/>
      <c r="S5" s="214"/>
      <c r="T5" s="214"/>
      <c r="U5" s="218" t="s">
        <v>460</v>
      </c>
      <c r="V5" s="219"/>
      <c r="W5" s="219"/>
      <c r="X5" s="219"/>
      <c r="Y5" s="219"/>
      <c r="Z5" s="219"/>
      <c r="AA5" s="219"/>
      <c r="AB5" s="219"/>
      <c r="AC5" s="219"/>
      <c r="AD5" s="214"/>
      <c r="AE5" s="214"/>
      <c r="AF5" s="214"/>
      <c r="AG5" s="214"/>
    </row>
    <row r="6" spans="2:33">
      <c r="B6" s="214" t="str">
        <f>B2</f>
        <v>Current projection: Debt/GDP</v>
      </c>
      <c r="C6" s="220">
        <v>50.530209925347577</v>
      </c>
      <c r="D6" s="220">
        <v>52.460982818134951</v>
      </c>
      <c r="E6" s="220">
        <v>54.771968445262388</v>
      </c>
      <c r="F6" s="220">
        <v>64.089229355497693</v>
      </c>
      <c r="G6" s="220">
        <v>64.498632030935596</v>
      </c>
      <c r="H6" s="220">
        <v>65.898141289220277</v>
      </c>
      <c r="I6" s="220">
        <v>67.407897539997734</v>
      </c>
      <c r="J6" s="220">
        <v>68.764574720610455</v>
      </c>
      <c r="K6" s="214"/>
      <c r="L6" s="220">
        <v>50.315315529083776</v>
      </c>
      <c r="M6" s="220">
        <v>51.327759118712329</v>
      </c>
      <c r="N6" s="220">
        <v>53.756732174890807</v>
      </c>
      <c r="O6" s="220">
        <v>63.193630825602241</v>
      </c>
      <c r="P6" s="220">
        <v>64.048151627523865</v>
      </c>
      <c r="Q6" s="220">
        <v>65.896491238873438</v>
      </c>
      <c r="R6" s="220">
        <v>67.408709941348036</v>
      </c>
      <c r="S6" s="220">
        <v>68.767151701382531</v>
      </c>
      <c r="T6" s="214"/>
      <c r="U6" s="214" t="str">
        <f>U2</f>
        <v>Current projection: Debt/GDP</v>
      </c>
      <c r="V6" s="220">
        <v>42.262425485275763</v>
      </c>
      <c r="W6" s="220">
        <v>47.979239877963927</v>
      </c>
      <c r="X6" s="220">
        <v>54.771968445262388</v>
      </c>
      <c r="Y6" s="220">
        <v>64.913559584052436</v>
      </c>
      <c r="Z6" s="220">
        <v>74.486546569838595</v>
      </c>
      <c r="AA6" s="220">
        <v>81.762265403322417</v>
      </c>
      <c r="AB6" s="220">
        <v>90.740649740845271</v>
      </c>
      <c r="AC6" s="220">
        <v>100.42284235042978</v>
      </c>
      <c r="AD6" s="214"/>
      <c r="AE6" s="214"/>
      <c r="AF6" s="214"/>
      <c r="AG6" s="214"/>
    </row>
    <row r="7" spans="2:33">
      <c r="B7" s="214" t="str">
        <f>B3</f>
        <v>Pre-pandemic projection: Debt/GDP</v>
      </c>
      <c r="C7" s="220">
        <f>C6</f>
        <v>50.530209925347577</v>
      </c>
      <c r="D7" s="220">
        <f t="shared" ref="D7:E7" si="4">D6</f>
        <v>52.460982818134951</v>
      </c>
      <c r="E7" s="220">
        <f t="shared" si="4"/>
        <v>54.771968445262388</v>
      </c>
      <c r="F7" s="220">
        <v>56.04759543813406</v>
      </c>
      <c r="G7" s="220">
        <v>58.156953494501373</v>
      </c>
      <c r="H7" s="220">
        <v>60.118647306481662</v>
      </c>
      <c r="I7" s="220">
        <v>61.799961593638017</v>
      </c>
      <c r="J7" s="220">
        <v>63.419991818595626</v>
      </c>
      <c r="K7" s="214"/>
      <c r="L7" s="220">
        <v>48.266714040423366</v>
      </c>
      <c r="M7" s="220">
        <v>49.77128694354343</v>
      </c>
      <c r="N7" s="220">
        <v>52.738522925133189</v>
      </c>
      <c r="O7" s="220">
        <v>55.538494962576749</v>
      </c>
      <c r="P7" s="220">
        <v>57.729347993012723</v>
      </c>
      <c r="Q7" s="220">
        <v>59.746885936135669</v>
      </c>
      <c r="R7" s="220">
        <v>61.492170976724083</v>
      </c>
      <c r="S7" s="220">
        <v>63.163365960143743</v>
      </c>
      <c r="T7" s="214"/>
      <c r="U7" s="214" t="str">
        <f>U3</f>
        <v>Pre-pandemic projection: Debt/GDP</v>
      </c>
      <c r="V7" s="220">
        <f>V6</f>
        <v>42.262425485275763</v>
      </c>
      <c r="W7" s="220">
        <f t="shared" ref="W7:X7" si="5">W6</f>
        <v>47.979239877963927</v>
      </c>
      <c r="X7" s="220">
        <f t="shared" si="5"/>
        <v>54.771968445262388</v>
      </c>
      <c r="Y7" s="220">
        <v>59.856500771785143</v>
      </c>
      <c r="Z7" s="220">
        <v>67.558127079327093</v>
      </c>
      <c r="AA7" s="220">
        <v>75.942904229860389</v>
      </c>
      <c r="AB7" s="220">
        <v>84.865077495521192</v>
      </c>
      <c r="AC7" s="220">
        <v>94.530175656143271</v>
      </c>
      <c r="AD7" s="214"/>
      <c r="AE7" s="214"/>
      <c r="AF7" s="214"/>
      <c r="AG7" s="214"/>
    </row>
    <row r="8" spans="2:33">
      <c r="B8" s="214"/>
      <c r="C8" s="214"/>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row>
    <row r="9" spans="2:33" ht="13">
      <c r="B9" s="218" t="s">
        <v>461</v>
      </c>
      <c r="C9" s="219"/>
      <c r="D9" s="219"/>
      <c r="E9" s="219"/>
      <c r="F9" s="219"/>
      <c r="G9" s="219"/>
      <c r="H9" s="219"/>
      <c r="I9" s="219"/>
      <c r="J9" s="219"/>
      <c r="K9" s="214"/>
      <c r="L9" s="214"/>
      <c r="M9" s="214"/>
      <c r="N9" s="214"/>
      <c r="O9" s="214"/>
      <c r="P9" s="214"/>
      <c r="Q9" s="214"/>
      <c r="R9" s="214"/>
      <c r="S9" s="214"/>
      <c r="T9" s="214"/>
      <c r="U9" s="218" t="s">
        <v>461</v>
      </c>
      <c r="V9" s="219"/>
      <c r="W9" s="219"/>
      <c r="X9" s="219"/>
      <c r="Y9" s="219"/>
      <c r="Z9" s="219"/>
      <c r="AA9" s="219"/>
      <c r="AB9" s="219"/>
      <c r="AC9" s="219"/>
      <c r="AD9" s="214"/>
      <c r="AE9" s="214"/>
      <c r="AF9" s="214"/>
      <c r="AG9" s="214"/>
    </row>
    <row r="10" spans="2:33">
      <c r="B10" s="214" t="str">
        <f>B2</f>
        <v>Current projection: Debt/GDP</v>
      </c>
      <c r="C10" s="220">
        <v>42.287858295958927</v>
      </c>
      <c r="D10" s="220">
        <v>42.867238640169575</v>
      </c>
      <c r="E10" s="220">
        <v>44.35635769110894</v>
      </c>
      <c r="F10" s="220">
        <v>49.457766891496718</v>
      </c>
      <c r="G10" s="220">
        <v>49.908743464863605</v>
      </c>
      <c r="H10" s="220">
        <v>49.179974015965044</v>
      </c>
      <c r="I10" s="220">
        <v>48.454091624059949</v>
      </c>
      <c r="J10" s="220">
        <v>47.851631438001355</v>
      </c>
      <c r="K10" s="214"/>
      <c r="L10" s="220">
        <v>42.027915397196871</v>
      </c>
      <c r="M10" s="220">
        <v>42.489049404397782</v>
      </c>
      <c r="N10" s="220">
        <v>44.137131838390609</v>
      </c>
      <c r="O10" s="220">
        <v>49.6142721919556</v>
      </c>
      <c r="P10" s="220">
        <v>49.689468162104504</v>
      </c>
      <c r="Q10" s="220">
        <v>49.203316579451389</v>
      </c>
      <c r="R10" s="220">
        <v>48.474927752586041</v>
      </c>
      <c r="S10" s="220">
        <v>47.870123507795959</v>
      </c>
      <c r="T10" s="214"/>
      <c r="U10" s="214" t="str">
        <f>U2</f>
        <v>Current projection: Debt/GDP</v>
      </c>
      <c r="V10" s="220">
        <v>32.260882335866306</v>
      </c>
      <c r="W10" s="220">
        <v>37.459542283472004</v>
      </c>
      <c r="X10" s="220">
        <v>44.35635769110894</v>
      </c>
      <c r="Y10" s="220">
        <v>48.737378769838955</v>
      </c>
      <c r="Z10" s="220">
        <v>56.607988282812265</v>
      </c>
      <c r="AA10" s="220">
        <v>62.42545067816701</v>
      </c>
      <c r="AB10" s="220">
        <v>69.455270844901563</v>
      </c>
      <c r="AC10" s="220">
        <v>76.88207369338329</v>
      </c>
      <c r="AD10" s="214"/>
      <c r="AE10" s="214"/>
      <c r="AF10" s="214"/>
      <c r="AG10" s="214"/>
    </row>
    <row r="11" spans="2:33">
      <c r="B11" s="214" t="str">
        <f>B3</f>
        <v>Pre-pandemic projection: Debt/GDP</v>
      </c>
      <c r="C11" s="220">
        <f>C10</f>
        <v>42.287858295958927</v>
      </c>
      <c r="D11" s="220">
        <f t="shared" ref="D11:E11" si="6">D10</f>
        <v>42.867238640169575</v>
      </c>
      <c r="E11" s="220">
        <f t="shared" si="6"/>
        <v>44.35635769110894</v>
      </c>
      <c r="F11" s="220">
        <v>45.247656856953107</v>
      </c>
      <c r="G11" s="220">
        <v>45.000684095499395</v>
      </c>
      <c r="H11" s="220">
        <v>44.574097407089504</v>
      </c>
      <c r="I11" s="220">
        <v>44.235281145123459</v>
      </c>
      <c r="J11" s="220">
        <v>43.855669141467367</v>
      </c>
      <c r="K11" s="214"/>
      <c r="L11" s="220">
        <v>43.98013799696654</v>
      </c>
      <c r="M11" s="220">
        <v>44.749483840179238</v>
      </c>
      <c r="N11" s="220">
        <v>44.917240851768128</v>
      </c>
      <c r="O11" s="220">
        <v>45.138088447677632</v>
      </c>
      <c r="P11" s="220">
        <v>44.964694502503903</v>
      </c>
      <c r="Q11" s="220">
        <v>44.586361918250262</v>
      </c>
      <c r="R11" s="220">
        <v>44.238768497202507</v>
      </c>
      <c r="S11" s="220">
        <v>43.832396817513704</v>
      </c>
      <c r="T11" s="214"/>
      <c r="U11" s="214" t="str">
        <f>U3</f>
        <v>Pre-pandemic projection: Debt/GDP</v>
      </c>
      <c r="V11" s="220">
        <f>V10</f>
        <v>32.260882335866306</v>
      </c>
      <c r="W11" s="220">
        <f t="shared" ref="W11:X11" si="7">W10</f>
        <v>37.459542283472004</v>
      </c>
      <c r="X11" s="220">
        <f t="shared" si="7"/>
        <v>44.35635769110894</v>
      </c>
      <c r="Y11" s="220">
        <v>46.063838809517044</v>
      </c>
      <c r="Z11" s="220">
        <v>51.392902190368375</v>
      </c>
      <c r="AA11" s="220">
        <v>57.160680193416482</v>
      </c>
      <c r="AB11" s="220">
        <v>63.659681132180921</v>
      </c>
      <c r="AC11" s="220">
        <v>70.763799123037941</v>
      </c>
      <c r="AD11" s="214"/>
      <c r="AE11" s="214"/>
      <c r="AF11" s="214"/>
      <c r="AG11" s="214"/>
    </row>
    <row r="12" spans="2:33">
      <c r="B12" s="214"/>
      <c r="C12" s="220"/>
      <c r="D12" s="220"/>
      <c r="E12" s="220"/>
      <c r="F12" s="220"/>
      <c r="G12" s="220"/>
      <c r="H12" s="220"/>
      <c r="I12" s="220"/>
      <c r="J12" s="220"/>
      <c r="K12" s="214"/>
      <c r="L12" s="220"/>
      <c r="M12" s="220"/>
      <c r="N12" s="220"/>
      <c r="O12" s="220"/>
      <c r="P12" s="220"/>
      <c r="Q12" s="220"/>
      <c r="R12" s="220"/>
      <c r="S12" s="220"/>
      <c r="T12" s="214"/>
      <c r="U12" s="214"/>
      <c r="V12" s="214"/>
      <c r="W12" s="214"/>
      <c r="X12" s="214"/>
      <c r="Y12" s="214"/>
      <c r="Z12" s="214"/>
      <c r="AA12" s="214"/>
      <c r="AB12" s="214"/>
      <c r="AC12" s="214"/>
      <c r="AD12" s="214"/>
      <c r="AE12" s="214"/>
      <c r="AF12" s="214"/>
      <c r="AG12" s="214"/>
    </row>
    <row r="13" spans="2:33">
      <c r="B13" s="214"/>
      <c r="C13" s="220"/>
      <c r="D13" s="220"/>
      <c r="E13" s="220"/>
      <c r="F13" s="220"/>
      <c r="G13" s="220"/>
      <c r="H13" s="220"/>
      <c r="I13" s="220"/>
      <c r="J13" s="220"/>
      <c r="K13" s="214"/>
      <c r="L13" s="220"/>
      <c r="M13" s="220"/>
      <c r="N13" s="220"/>
      <c r="O13" s="220"/>
      <c r="P13" s="220"/>
      <c r="Q13" s="220"/>
      <c r="R13" s="220"/>
      <c r="S13" s="220"/>
      <c r="T13" s="214"/>
      <c r="U13" s="214"/>
      <c r="V13" s="214"/>
      <c r="W13" s="214"/>
      <c r="X13" s="214"/>
      <c r="Y13" s="214"/>
      <c r="Z13" s="214"/>
      <c r="AA13" s="214"/>
      <c r="AB13" s="214"/>
      <c r="AC13" s="214"/>
      <c r="AD13" s="214"/>
      <c r="AE13" s="214"/>
      <c r="AF13" s="214"/>
      <c r="AG13" s="214"/>
    </row>
    <row r="14" spans="2:33">
      <c r="B14" s="214"/>
      <c r="C14" s="214">
        <v>2019</v>
      </c>
      <c r="D14" s="214">
        <v>20</v>
      </c>
      <c r="E14" s="214">
        <f>D14+1</f>
        <v>21</v>
      </c>
      <c r="F14" s="214">
        <f t="shared" ref="F14:H14" si="8">E14+1</f>
        <v>22</v>
      </c>
      <c r="G14" s="214">
        <f t="shared" si="8"/>
        <v>23</v>
      </c>
      <c r="H14" s="214">
        <f t="shared" si="8"/>
        <v>24</v>
      </c>
      <c r="I14" s="214"/>
      <c r="J14" s="214"/>
      <c r="K14" s="214"/>
      <c r="L14" s="220"/>
      <c r="M14" s="220"/>
      <c r="N14" s="220"/>
      <c r="O14" s="220"/>
      <c r="P14" s="220"/>
      <c r="Q14" s="220"/>
      <c r="R14" s="220"/>
      <c r="S14" s="220"/>
      <c r="T14" s="214"/>
      <c r="U14" s="214"/>
      <c r="V14" s="214">
        <v>2019</v>
      </c>
      <c r="W14" s="214">
        <v>20</v>
      </c>
      <c r="X14" s="214">
        <f>W14+1</f>
        <v>21</v>
      </c>
      <c r="Y14" s="214">
        <f t="shared" ref="Y14:AA14" si="9">X14+1</f>
        <v>22</v>
      </c>
      <c r="Z14" s="214">
        <f t="shared" si="9"/>
        <v>23</v>
      </c>
      <c r="AA14" s="214">
        <f t="shared" si="9"/>
        <v>24</v>
      </c>
      <c r="AB14" s="214"/>
      <c r="AC14" s="214"/>
      <c r="AD14" s="214"/>
      <c r="AE14" s="214"/>
      <c r="AF14" s="214"/>
      <c r="AG14" s="214"/>
    </row>
    <row r="15" spans="2:33" ht="13">
      <c r="B15" s="218" t="s">
        <v>153</v>
      </c>
      <c r="C15" s="220">
        <f>E2-E3</f>
        <v>0.73871497986199586</v>
      </c>
      <c r="D15" s="220">
        <f t="shared" ref="D15:H15" si="10">F2-F3</f>
        <v>19.032210633762645</v>
      </c>
      <c r="E15" s="220">
        <f t="shared" si="10"/>
        <v>17.442927775339854</v>
      </c>
      <c r="F15" s="220">
        <f t="shared" si="10"/>
        <v>15.076264751250648</v>
      </c>
      <c r="G15" s="220">
        <f t="shared" si="10"/>
        <v>14.979861211677857</v>
      </c>
      <c r="H15" s="220">
        <f t="shared" si="10"/>
        <v>14.90948030048024</v>
      </c>
      <c r="I15" s="220"/>
      <c r="J15" s="220"/>
      <c r="K15" s="214"/>
      <c r="L15" s="220"/>
      <c r="M15" s="220"/>
      <c r="N15" s="220"/>
      <c r="O15" s="220"/>
      <c r="P15" s="220"/>
      <c r="Q15" s="220"/>
      <c r="R15" s="220"/>
      <c r="S15" s="220"/>
      <c r="T15" s="214"/>
      <c r="U15" s="218" t="s">
        <v>153</v>
      </c>
      <c r="V15" s="220">
        <f>X2-X3</f>
        <v>0</v>
      </c>
      <c r="W15" s="220">
        <f t="shared" ref="W15:AA15" si="11">Y2-Y3</f>
        <v>11.003742640347312</v>
      </c>
      <c r="X15" s="220">
        <f t="shared" si="11"/>
        <v>15.251659375543738</v>
      </c>
      <c r="Y15" s="220">
        <f t="shared" si="11"/>
        <v>17.455883063009821</v>
      </c>
      <c r="Z15" s="220">
        <f t="shared" si="11"/>
        <v>18.810547468464662</v>
      </c>
      <c r="AA15" s="220">
        <f t="shared" si="11"/>
        <v>19.598713869203308</v>
      </c>
      <c r="AB15" s="214"/>
      <c r="AC15" s="214"/>
      <c r="AD15" s="214"/>
      <c r="AE15" s="214"/>
      <c r="AF15" s="214"/>
      <c r="AG15" s="214"/>
    </row>
    <row r="16" spans="2:33" ht="13">
      <c r="B16" s="218" t="s">
        <v>458</v>
      </c>
      <c r="C16" s="220">
        <f>E6-E7</f>
        <v>0</v>
      </c>
      <c r="D16" s="220">
        <f t="shared" ref="D16:H16" si="12">F6-F7</f>
        <v>8.0416339173636331</v>
      </c>
      <c r="E16" s="220">
        <f t="shared" si="12"/>
        <v>6.3416785364342232</v>
      </c>
      <c r="F16" s="220">
        <f t="shared" si="12"/>
        <v>5.7794939827386145</v>
      </c>
      <c r="G16" s="220">
        <f t="shared" si="12"/>
        <v>5.6079359463597171</v>
      </c>
      <c r="H16" s="220">
        <f t="shared" si="12"/>
        <v>5.3445829020148281</v>
      </c>
      <c r="I16" s="220"/>
      <c r="J16" s="220"/>
      <c r="K16" s="214"/>
      <c r="L16" s="220"/>
      <c r="M16" s="220"/>
      <c r="N16" s="220"/>
      <c r="O16" s="220"/>
      <c r="P16" s="220"/>
      <c r="Q16" s="220"/>
      <c r="R16" s="220"/>
      <c r="S16" s="220"/>
      <c r="T16" s="214"/>
      <c r="U16" s="218" t="s">
        <v>458</v>
      </c>
      <c r="V16" s="220">
        <f>X6-X7</f>
        <v>0</v>
      </c>
      <c r="W16" s="220">
        <f t="shared" ref="W16:AA16" si="13">Y6-Y7</f>
        <v>5.057058812267293</v>
      </c>
      <c r="X16" s="220">
        <f t="shared" si="13"/>
        <v>6.9284194905115015</v>
      </c>
      <c r="Y16" s="220">
        <f t="shared" si="13"/>
        <v>5.8193611734620276</v>
      </c>
      <c r="Z16" s="220">
        <f t="shared" si="13"/>
        <v>5.8755722453240793</v>
      </c>
      <c r="AA16" s="220">
        <f t="shared" si="13"/>
        <v>5.892666694286504</v>
      </c>
      <c r="AB16" s="214"/>
      <c r="AC16" s="214"/>
      <c r="AD16" s="214"/>
      <c r="AE16" s="214"/>
      <c r="AF16" s="214"/>
      <c r="AG16" s="214"/>
    </row>
    <row r="17" spans="2:33" ht="13">
      <c r="B17" s="218" t="s">
        <v>151</v>
      </c>
      <c r="C17" s="220">
        <f>E10-E11</f>
        <v>0</v>
      </c>
      <c r="D17" s="220">
        <f t="shared" ref="D17:H17" si="14">F10-F11</f>
        <v>4.2101100345436109</v>
      </c>
      <c r="E17" s="220">
        <f t="shared" si="14"/>
        <v>4.9080593693642101</v>
      </c>
      <c r="F17" s="220">
        <f t="shared" si="14"/>
        <v>4.6058766088755405</v>
      </c>
      <c r="G17" s="220">
        <f t="shared" si="14"/>
        <v>4.21881047893649</v>
      </c>
      <c r="H17" s="220">
        <f t="shared" si="14"/>
        <v>3.9959622965339889</v>
      </c>
      <c r="I17" s="220"/>
      <c r="J17" s="220"/>
      <c r="K17" s="214"/>
      <c r="L17" s="214"/>
      <c r="M17" s="214"/>
      <c r="N17" s="214"/>
      <c r="O17" s="214"/>
      <c r="P17" s="214"/>
      <c r="Q17" s="214"/>
      <c r="R17" s="214"/>
      <c r="S17" s="214"/>
      <c r="T17" s="214"/>
      <c r="U17" s="218" t="s">
        <v>151</v>
      </c>
      <c r="V17" s="220">
        <f>X10-X11</f>
        <v>0</v>
      </c>
      <c r="W17" s="220">
        <f t="shared" ref="W17:AA17" si="15">Y10-Y11</f>
        <v>2.6735399603219108</v>
      </c>
      <c r="X17" s="220">
        <f t="shared" si="15"/>
        <v>5.2150860924438902</v>
      </c>
      <c r="Y17" s="220">
        <f t="shared" si="15"/>
        <v>5.2647704847505281</v>
      </c>
      <c r="Z17" s="220">
        <f t="shared" si="15"/>
        <v>5.7955897127206413</v>
      </c>
      <c r="AA17" s="220">
        <f t="shared" si="15"/>
        <v>6.1182745703453492</v>
      </c>
      <c r="AB17" s="214"/>
      <c r="AC17" s="214"/>
      <c r="AD17" s="214"/>
      <c r="AE17" s="214"/>
      <c r="AF17" s="214"/>
      <c r="AG17" s="214"/>
    </row>
    <row r="18" spans="2:33" ht="13">
      <c r="B18" s="221" t="s">
        <v>569</v>
      </c>
      <c r="C18" s="220"/>
      <c r="D18" s="220"/>
      <c r="E18" s="220"/>
      <c r="F18" s="220"/>
      <c r="G18" s="220"/>
      <c r="H18" s="220"/>
      <c r="I18" s="220"/>
      <c r="J18" s="220"/>
      <c r="K18" s="214"/>
      <c r="L18" s="214"/>
      <c r="M18" s="214"/>
      <c r="N18" s="214"/>
      <c r="O18" s="214"/>
      <c r="P18" s="214"/>
      <c r="Q18" s="214"/>
      <c r="R18" s="214"/>
      <c r="S18" s="214"/>
      <c r="T18" s="214"/>
      <c r="U18" s="214"/>
      <c r="V18" s="214"/>
      <c r="W18" s="214"/>
      <c r="X18" s="214"/>
      <c r="Y18" s="214"/>
      <c r="Z18" s="214"/>
      <c r="AA18" s="214"/>
      <c r="AB18" s="214"/>
      <c r="AC18" s="214"/>
      <c r="AD18" s="214"/>
      <c r="AE18" s="214"/>
      <c r="AF18" s="214"/>
      <c r="AG18" s="214"/>
    </row>
    <row r="24" spans="2:33" ht="14.5" customHeight="1"/>
  </sheetData>
  <pageMargins left="0.7" right="0.7" top="0.75" bottom="0.75" header="0.3" footer="0.3"/>
  <pageSetup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53966-16D8-49D5-A3A7-89110C3DB2C3}">
  <sheetPr>
    <tabColor theme="6"/>
  </sheetPr>
  <dimension ref="G4:V87"/>
  <sheetViews>
    <sheetView showGridLines="0" zoomScale="73" zoomScaleNormal="100" workbookViewId="0">
      <selection activeCell="P20" sqref="P20"/>
    </sheetView>
  </sheetViews>
  <sheetFormatPr defaultRowHeight="12.5"/>
  <sheetData>
    <row r="4" spans="7:22" ht="14.5">
      <c r="G4" s="222"/>
      <c r="P4" s="223" t="s">
        <v>570</v>
      </c>
      <c r="Q4" s="224">
        <v>2021</v>
      </c>
      <c r="R4" s="224">
        <v>22</v>
      </c>
      <c r="S4" s="224">
        <v>23</v>
      </c>
      <c r="T4" s="224">
        <v>24</v>
      </c>
      <c r="U4" s="224">
        <v>25</v>
      </c>
      <c r="V4" s="225">
        <v>26</v>
      </c>
    </row>
    <row r="5" spans="7:22">
      <c r="H5" s="217"/>
      <c r="I5" s="217"/>
      <c r="J5" s="217"/>
      <c r="K5" s="217"/>
      <c r="L5" s="217"/>
      <c r="M5" s="217"/>
      <c r="P5" s="226" t="s">
        <v>571</v>
      </c>
      <c r="Q5" s="220">
        <v>0.22666894000000001</v>
      </c>
      <c r="R5" s="220">
        <v>0.61036866999999995</v>
      </c>
      <c r="S5" s="220">
        <v>0.68758266999999995</v>
      </c>
      <c r="T5" s="220">
        <v>0.73749094999999998</v>
      </c>
      <c r="U5" s="220">
        <v>0.70791744999999995</v>
      </c>
      <c r="V5" s="227">
        <v>0.44174773000000001</v>
      </c>
    </row>
    <row r="6" spans="7:22">
      <c r="H6" s="217"/>
      <c r="I6" s="217"/>
      <c r="J6" s="217"/>
      <c r="K6" s="217"/>
      <c r="L6" s="217"/>
      <c r="M6" s="217"/>
      <c r="P6" s="226" t="s">
        <v>572</v>
      </c>
      <c r="Q6" s="220">
        <v>0.10923416</v>
      </c>
      <c r="R6" s="220">
        <v>0.29471338000000002</v>
      </c>
      <c r="S6" s="220">
        <v>0.27678159000000002</v>
      </c>
      <c r="T6" s="220">
        <v>0.32242041999999999</v>
      </c>
      <c r="U6" s="220">
        <v>0.34928709000000002</v>
      </c>
      <c r="V6" s="227">
        <v>0.18987329</v>
      </c>
    </row>
    <row r="7" spans="7:22">
      <c r="H7" s="217"/>
      <c r="I7" s="217"/>
      <c r="J7" s="217"/>
      <c r="K7" s="217"/>
      <c r="L7" s="217"/>
      <c r="M7" s="217"/>
      <c r="P7" s="226" t="s">
        <v>573</v>
      </c>
      <c r="Q7" s="220">
        <v>-3.6328399999999997E-2</v>
      </c>
      <c r="R7" s="220">
        <v>0.1103788</v>
      </c>
      <c r="S7" s="220">
        <v>0.30222233999999998</v>
      </c>
      <c r="T7" s="220">
        <v>0.48166146999999998</v>
      </c>
      <c r="U7" s="220">
        <v>0.62547940000000002</v>
      </c>
      <c r="V7" s="227">
        <v>0.76045799000000003</v>
      </c>
    </row>
    <row r="8" spans="7:22">
      <c r="H8" s="217"/>
      <c r="I8" s="217"/>
      <c r="J8" s="217"/>
      <c r="K8" s="217"/>
      <c r="L8" s="217"/>
      <c r="M8" s="217"/>
      <c r="P8" s="228" t="s">
        <v>574</v>
      </c>
      <c r="Q8" s="229">
        <v>0.52736247000000003</v>
      </c>
      <c r="R8" s="229">
        <v>1.5267577000000001</v>
      </c>
      <c r="S8" s="229">
        <v>1.6761212000000001</v>
      </c>
      <c r="T8" s="229">
        <v>1.7041838</v>
      </c>
      <c r="U8" s="229">
        <v>1.4777781000000001</v>
      </c>
      <c r="V8" s="230">
        <v>0.61095261999999995</v>
      </c>
    </row>
    <row r="9" spans="7:22">
      <c r="H9" s="217"/>
      <c r="I9" s="217"/>
      <c r="J9" s="217"/>
      <c r="K9" s="217"/>
      <c r="L9" s="217"/>
      <c r="M9" s="217"/>
    </row>
    <row r="11" spans="7:22" ht="14.5">
      <c r="G11" s="222"/>
      <c r="P11" s="223" t="s">
        <v>575</v>
      </c>
      <c r="Q11" s="224">
        <v>2021</v>
      </c>
      <c r="R11" s="224">
        <v>22</v>
      </c>
      <c r="S11" s="224">
        <v>23</v>
      </c>
      <c r="T11" s="224">
        <v>24</v>
      </c>
      <c r="U11" s="224">
        <v>25</v>
      </c>
      <c r="V11" s="225">
        <v>26</v>
      </c>
    </row>
    <row r="12" spans="7:22">
      <c r="H12" s="217"/>
      <c r="I12" s="217"/>
      <c r="J12" s="217"/>
      <c r="K12" s="217"/>
      <c r="L12" s="217"/>
      <c r="M12" s="217"/>
      <c r="P12" s="226" t="s">
        <v>576</v>
      </c>
      <c r="Q12" s="220">
        <v>-3.5445200000000003E-2</v>
      </c>
      <c r="R12" s="220">
        <v>0.18361601</v>
      </c>
      <c r="S12" s="220">
        <v>0.49660548999999998</v>
      </c>
      <c r="T12" s="220">
        <v>0.61552792999999995</v>
      </c>
      <c r="U12" s="220">
        <v>0.62282263999999998</v>
      </c>
      <c r="V12" s="227">
        <v>0.45468767999999998</v>
      </c>
    </row>
    <row r="13" spans="7:22">
      <c r="H13" s="217"/>
      <c r="I13" s="217"/>
      <c r="J13" s="217"/>
      <c r="K13" s="217"/>
      <c r="L13" s="217"/>
      <c r="M13" s="217"/>
      <c r="P13" s="226" t="s">
        <v>577</v>
      </c>
      <c r="Q13" s="220">
        <v>2.7482372499999999</v>
      </c>
      <c r="R13" s="220">
        <v>6.5948430199999999</v>
      </c>
      <c r="S13" s="220">
        <v>6.9377320899999999</v>
      </c>
      <c r="T13" s="220">
        <v>7.0575804599999996</v>
      </c>
      <c r="U13" s="220">
        <v>6.61392384</v>
      </c>
      <c r="V13" s="227">
        <v>4.0022807</v>
      </c>
    </row>
    <row r="14" spans="7:22">
      <c r="H14" s="217"/>
      <c r="I14" s="217"/>
      <c r="J14" s="217"/>
      <c r="K14" s="217"/>
      <c r="L14" s="217"/>
      <c r="M14" s="217"/>
      <c r="P14" s="226" t="s">
        <v>578</v>
      </c>
      <c r="Q14" s="220">
        <v>0.27998844000000001</v>
      </c>
      <c r="R14" s="220">
        <v>0.65853669999999997</v>
      </c>
      <c r="S14" s="220">
        <v>0.72794367000000004</v>
      </c>
      <c r="T14" s="220">
        <v>0.77583345999999997</v>
      </c>
      <c r="U14" s="220">
        <v>0.75674688000000001</v>
      </c>
      <c r="V14" s="227">
        <v>0.50699636000000003</v>
      </c>
    </row>
    <row r="15" spans="7:22">
      <c r="H15" s="217"/>
      <c r="I15" s="217"/>
      <c r="J15" s="217"/>
      <c r="K15" s="217"/>
      <c r="L15" s="217"/>
      <c r="M15" s="217"/>
      <c r="P15" s="228" t="s">
        <v>579</v>
      </c>
      <c r="Q15" s="229">
        <v>0.20218182000000001</v>
      </c>
      <c r="R15" s="229">
        <v>0.34953138</v>
      </c>
      <c r="S15" s="229">
        <v>0.42759409999999998</v>
      </c>
      <c r="T15" s="229">
        <v>0.43466466999999998</v>
      </c>
      <c r="U15" s="229">
        <v>0.39402542000000002</v>
      </c>
      <c r="V15" s="230">
        <v>0.18022067999999999</v>
      </c>
    </row>
    <row r="16" spans="7:22">
      <c r="H16" s="217"/>
      <c r="I16" s="217"/>
      <c r="J16" s="217"/>
      <c r="K16" s="217"/>
      <c r="L16" s="217"/>
      <c r="M16" s="217"/>
    </row>
    <row r="18" spans="7:13" ht="14.5">
      <c r="G18" s="222"/>
    </row>
    <row r="19" spans="7:13">
      <c r="H19" s="217"/>
      <c r="I19" s="217"/>
      <c r="J19" s="217"/>
      <c r="K19" s="217"/>
      <c r="L19" s="217"/>
      <c r="M19" s="217"/>
    </row>
    <row r="20" spans="7:13">
      <c r="H20" s="217"/>
      <c r="I20" s="217"/>
      <c r="J20" s="217"/>
      <c r="K20" s="217"/>
      <c r="L20" s="217"/>
      <c r="M20" s="217"/>
    </row>
    <row r="21" spans="7:13">
      <c r="H21" s="217"/>
      <c r="I21" s="217"/>
      <c r="J21" s="217"/>
      <c r="K21" s="217"/>
      <c r="L21" s="217"/>
      <c r="M21" s="217"/>
    </row>
    <row r="22" spans="7:13">
      <c r="H22" s="217"/>
      <c r="I22" s="217"/>
      <c r="J22" s="217"/>
      <c r="K22" s="217"/>
      <c r="L22" s="217"/>
      <c r="M22" s="217"/>
    </row>
    <row r="23" spans="7:13">
      <c r="H23" s="217"/>
      <c r="I23" s="217"/>
      <c r="J23" s="217"/>
      <c r="K23" s="217"/>
      <c r="L23" s="217"/>
      <c r="M23" s="217"/>
    </row>
    <row r="25" spans="7:13" ht="14.5">
      <c r="G25" s="222"/>
    </row>
    <row r="26" spans="7:13">
      <c r="H26" s="217"/>
      <c r="I26" s="217"/>
      <c r="J26" s="217"/>
      <c r="K26" s="217"/>
      <c r="L26" s="217"/>
      <c r="M26" s="217"/>
    </row>
    <row r="27" spans="7:13">
      <c r="H27" s="217"/>
      <c r="I27" s="217"/>
      <c r="J27" s="217"/>
      <c r="K27" s="217"/>
      <c r="L27" s="217"/>
      <c r="M27" s="217"/>
    </row>
    <row r="28" spans="7:13">
      <c r="H28" s="217"/>
      <c r="I28" s="217"/>
      <c r="J28" s="217"/>
      <c r="K28" s="217"/>
      <c r="L28" s="217"/>
      <c r="M28" s="217"/>
    </row>
    <row r="29" spans="7:13">
      <c r="H29" s="217"/>
      <c r="I29" s="217"/>
      <c r="J29" s="217"/>
      <c r="K29" s="217"/>
      <c r="L29" s="217"/>
      <c r="M29" s="217"/>
    </row>
    <row r="30" spans="7:13">
      <c r="H30" s="217"/>
      <c r="I30" s="217"/>
      <c r="J30" s="217"/>
      <c r="K30" s="217"/>
      <c r="L30" s="217"/>
      <c r="M30" s="217"/>
    </row>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0BE86-4046-4666-8D11-987F8005C628}">
  <sheetPr>
    <tabColor theme="6"/>
  </sheetPr>
  <dimension ref="A1:AY66"/>
  <sheetViews>
    <sheetView showGridLines="0" topLeftCell="A43" zoomScale="78" zoomScaleNormal="100" workbookViewId="0">
      <selection activeCell="R60" sqref="R60"/>
    </sheetView>
  </sheetViews>
  <sheetFormatPr defaultRowHeight="12.5"/>
  <cols>
    <col min="2" max="2" width="16.08984375" customWidth="1"/>
    <col min="3" max="3" width="6.08984375" customWidth="1"/>
    <col min="4" max="4" width="5.453125" customWidth="1"/>
    <col min="5" max="5" width="5.1796875" customWidth="1"/>
    <col min="6" max="6" width="6.08984375" customWidth="1"/>
    <col min="7" max="7" width="5.54296875" customWidth="1"/>
    <col min="8" max="8" width="6.36328125" customWidth="1"/>
    <col min="9" max="9" width="8.90625" customWidth="1"/>
    <col min="10" max="10" width="9.08984375" customWidth="1"/>
    <col min="11" max="11" width="7.453125" customWidth="1"/>
    <col min="12" max="12" width="8.453125" customWidth="1"/>
    <col min="13" max="13" width="9.08984375" customWidth="1"/>
    <col min="14" max="14" width="8.26953125" customWidth="1"/>
    <col min="15" max="15" width="7.7265625" customWidth="1"/>
    <col min="16" max="16" width="6.90625" customWidth="1"/>
    <col min="17" max="17" width="7.08984375" customWidth="1"/>
    <col min="18" max="18" width="5.6328125" customWidth="1"/>
    <col min="19" max="19" width="5.54296875" customWidth="1"/>
    <col min="20" max="20" width="6.26953125" customWidth="1"/>
    <col min="21" max="21" width="5.26953125" customWidth="1"/>
    <col min="22" max="23" width="5.26953125" style="3" customWidth="1"/>
  </cols>
  <sheetData>
    <row r="1" spans="1:51" ht="13">
      <c r="A1" s="237" t="s">
        <v>586</v>
      </c>
      <c r="B1" s="3"/>
      <c r="C1" s="3"/>
      <c r="D1" s="3"/>
      <c r="E1" s="3"/>
      <c r="F1" s="3"/>
      <c r="G1" s="3"/>
      <c r="H1" s="3"/>
      <c r="I1" s="3"/>
      <c r="J1" s="3"/>
      <c r="K1" s="3"/>
      <c r="L1" s="3"/>
      <c r="M1" s="3"/>
      <c r="N1" s="3"/>
      <c r="O1" s="3"/>
      <c r="P1" s="3"/>
      <c r="Q1" s="3"/>
      <c r="R1" s="3"/>
      <c r="S1" s="3"/>
      <c r="T1" s="3"/>
      <c r="U1" s="3"/>
      <c r="Y1" s="238" t="s">
        <v>585</v>
      </c>
      <c r="Z1" s="214" t="s">
        <v>385</v>
      </c>
      <c r="AA1" s="214" t="s">
        <v>581</v>
      </c>
      <c r="AB1" s="232">
        <v>43831</v>
      </c>
      <c r="AC1" s="232">
        <v>44440</v>
      </c>
      <c r="AE1" s="238" t="s">
        <v>584</v>
      </c>
      <c r="AF1" s="214" t="s">
        <v>582</v>
      </c>
      <c r="AG1" s="214">
        <v>2008</v>
      </c>
      <c r="AH1" s="214">
        <v>9</v>
      </c>
      <c r="AI1" s="214">
        <v>10</v>
      </c>
      <c r="AJ1" s="214">
        <v>11</v>
      </c>
      <c r="AK1" s="214">
        <v>12</v>
      </c>
      <c r="AL1" s="214">
        <v>13</v>
      </c>
      <c r="AM1" s="214">
        <v>14</v>
      </c>
      <c r="AN1" s="214">
        <v>15</v>
      </c>
      <c r="AO1" s="214">
        <v>16</v>
      </c>
      <c r="AP1" s="214">
        <v>17</v>
      </c>
      <c r="AQ1" s="214">
        <v>18</v>
      </c>
      <c r="AR1" s="214">
        <v>19</v>
      </c>
      <c r="AS1" s="214">
        <v>20</v>
      </c>
      <c r="AT1" s="214">
        <v>21</v>
      </c>
      <c r="AU1" s="214">
        <v>22</v>
      </c>
      <c r="AV1" s="214">
        <v>23</v>
      </c>
      <c r="AW1" s="214">
        <v>24</v>
      </c>
      <c r="AX1" s="214">
        <v>25</v>
      </c>
      <c r="AY1" s="214">
        <v>26</v>
      </c>
    </row>
    <row r="2" spans="1:51" s="3" customFormat="1">
      <c r="A2" s="214" t="s">
        <v>243</v>
      </c>
      <c r="B2" s="214"/>
      <c r="C2" s="214">
        <v>2008</v>
      </c>
      <c r="D2" s="233">
        <v>9</v>
      </c>
      <c r="E2" s="233">
        <f>D2+1</f>
        <v>10</v>
      </c>
      <c r="F2" s="233">
        <f t="shared" ref="F2:U2" si="0">E2+1</f>
        <v>11</v>
      </c>
      <c r="G2" s="233">
        <f t="shared" si="0"/>
        <v>12</v>
      </c>
      <c r="H2" s="233">
        <f t="shared" si="0"/>
        <v>13</v>
      </c>
      <c r="I2" s="233">
        <f t="shared" si="0"/>
        <v>14</v>
      </c>
      <c r="J2" s="233">
        <f t="shared" si="0"/>
        <v>15</v>
      </c>
      <c r="K2" s="233">
        <f t="shared" si="0"/>
        <v>16</v>
      </c>
      <c r="L2" s="233">
        <f t="shared" si="0"/>
        <v>17</v>
      </c>
      <c r="M2" s="233">
        <f t="shared" si="0"/>
        <v>18</v>
      </c>
      <c r="N2" s="233">
        <f t="shared" si="0"/>
        <v>19</v>
      </c>
      <c r="O2" s="233">
        <f t="shared" si="0"/>
        <v>20</v>
      </c>
      <c r="P2" s="233">
        <f t="shared" si="0"/>
        <v>21</v>
      </c>
      <c r="Q2" s="233">
        <f t="shared" si="0"/>
        <v>22</v>
      </c>
      <c r="R2" s="233">
        <f t="shared" si="0"/>
        <v>23</v>
      </c>
      <c r="S2" s="233">
        <f t="shared" si="0"/>
        <v>24</v>
      </c>
      <c r="T2" s="233">
        <f t="shared" si="0"/>
        <v>25</v>
      </c>
      <c r="U2" s="233">
        <f t="shared" si="0"/>
        <v>26</v>
      </c>
      <c r="V2" s="231"/>
      <c r="W2" s="231"/>
      <c r="Z2" s="214" t="s">
        <v>117</v>
      </c>
      <c r="AA2" s="214" t="s">
        <v>333</v>
      </c>
      <c r="AB2" s="214">
        <v>569.21739130434787</v>
      </c>
      <c r="AC2" s="214">
        <v>647.25</v>
      </c>
      <c r="AF2" s="214" t="s">
        <v>243</v>
      </c>
      <c r="AG2" s="214">
        <v>7.3212810479130459</v>
      </c>
      <c r="AH2" s="214">
        <v>7.308310620488494</v>
      </c>
      <c r="AI2" s="214">
        <v>7.4693717187595405</v>
      </c>
      <c r="AJ2" s="214">
        <v>7.791800162299845</v>
      </c>
      <c r="AK2" s="214">
        <v>7.5046513167753908</v>
      </c>
      <c r="AL2" s="214">
        <v>6.7232772620461621</v>
      </c>
      <c r="AM2" s="214">
        <v>6.509685508037812</v>
      </c>
      <c r="AN2" s="214">
        <v>6.1027190773357836</v>
      </c>
      <c r="AO2" s="214">
        <v>6.1848035782311133</v>
      </c>
      <c r="AP2" s="214">
        <v>6.0875029258129567</v>
      </c>
      <c r="AQ2" s="214">
        <v>6.3213920974910964</v>
      </c>
      <c r="AR2" s="214">
        <v>6.2438151886831701</v>
      </c>
      <c r="AS2" s="214">
        <v>5.8458472605400305</v>
      </c>
      <c r="AT2" s="214">
        <v>5.0103152934221189</v>
      </c>
      <c r="AU2" s="214">
        <v>4.2781108191240147</v>
      </c>
      <c r="AV2" s="214">
        <v>4.3386152189220857</v>
      </c>
      <c r="AW2" s="214">
        <v>4.7162925630878361</v>
      </c>
      <c r="AX2" s="214">
        <v>5.1338497549051576</v>
      </c>
      <c r="AY2" s="214">
        <v>5.5674317227476777</v>
      </c>
    </row>
    <row r="3" spans="1:51">
      <c r="A3" s="214"/>
      <c r="B3" s="214" t="s">
        <v>580</v>
      </c>
      <c r="C3" s="234">
        <v>229.71942028167797</v>
      </c>
      <c r="D3" s="234">
        <v>282.96280755161655</v>
      </c>
      <c r="E3" s="234">
        <v>304.04529133066097</v>
      </c>
      <c r="F3" s="234">
        <v>311.17147359778545</v>
      </c>
      <c r="G3" s="234">
        <v>321.75377566385919</v>
      </c>
      <c r="H3" s="234">
        <v>303.61868518804584</v>
      </c>
      <c r="I3" s="234">
        <v>298.58092067980618</v>
      </c>
      <c r="J3" s="234">
        <v>297.69194710839656</v>
      </c>
      <c r="K3" s="234">
        <v>306.85747239295256</v>
      </c>
      <c r="L3" s="234">
        <v>301.63417338881152</v>
      </c>
      <c r="M3" s="234">
        <v>301.51798219057662</v>
      </c>
      <c r="N3" s="234">
        <v>307.53403764306825</v>
      </c>
      <c r="O3" s="234">
        <v>359.81566028086195</v>
      </c>
      <c r="P3" s="234">
        <v>353.0871494876431</v>
      </c>
      <c r="Q3" s="234">
        <v>340.60462600094041</v>
      </c>
      <c r="R3" s="234">
        <v>339.62685843144118</v>
      </c>
      <c r="S3" s="234">
        <v>340.85981038522812</v>
      </c>
      <c r="T3" s="234">
        <v>341.9324141765938</v>
      </c>
      <c r="U3" s="234">
        <v>340.86360940198716</v>
      </c>
      <c r="V3" s="235"/>
      <c r="W3" s="235"/>
      <c r="Z3" s="214" t="s">
        <v>61</v>
      </c>
      <c r="AA3" s="214" t="s">
        <v>333</v>
      </c>
      <c r="AB3" s="214">
        <v>1919.7391304347825</v>
      </c>
      <c r="AC3" s="214">
        <v>1487.25</v>
      </c>
      <c r="AF3" s="214" t="s">
        <v>479</v>
      </c>
      <c r="AG3" s="214">
        <v>7.9799006557387422</v>
      </c>
      <c r="AH3" s="214">
        <v>8.5166771291084249</v>
      </c>
      <c r="AI3" s="214">
        <v>8.0984435819242506</v>
      </c>
      <c r="AJ3" s="214">
        <v>7.7000153545425025</v>
      </c>
      <c r="AK3" s="214">
        <v>7.3564688143892942</v>
      </c>
      <c r="AL3" s="214">
        <v>7.1511850381224971</v>
      </c>
      <c r="AM3" s="214">
        <v>7.3274810157140395</v>
      </c>
      <c r="AN3" s="214">
        <v>8.0022851502960552</v>
      </c>
      <c r="AO3" s="214">
        <v>8.5124518551481394</v>
      </c>
      <c r="AP3" s="214">
        <v>8.6899564664183124</v>
      </c>
      <c r="AQ3" s="214">
        <v>8.4199488057515648</v>
      </c>
      <c r="AR3" s="214">
        <v>8.6922557898368193</v>
      </c>
      <c r="AS3" s="214">
        <v>9.6365528626561918</v>
      </c>
      <c r="AT3" s="214">
        <v>9.60135618583001</v>
      </c>
      <c r="AU3" s="214">
        <v>10.197095209153263</v>
      </c>
      <c r="AV3" s="214">
        <v>10.462346153898009</v>
      </c>
      <c r="AW3" s="214">
        <v>10.664602255195144</v>
      </c>
      <c r="AX3" s="214">
        <v>10.856485697303398</v>
      </c>
      <c r="AY3" s="214">
        <v>11.064987477438239</v>
      </c>
    </row>
    <row r="4" spans="1:51" hidden="1">
      <c r="A4" s="214"/>
      <c r="B4" s="214"/>
      <c r="C4" s="214"/>
      <c r="D4" s="214"/>
      <c r="E4" s="214"/>
      <c r="F4" s="214"/>
      <c r="G4" s="214"/>
      <c r="H4" s="214"/>
      <c r="I4" s="214"/>
      <c r="J4" s="214"/>
      <c r="K4" s="214"/>
      <c r="L4" s="214"/>
      <c r="M4" s="214"/>
      <c r="N4" s="214"/>
      <c r="O4" s="214"/>
      <c r="P4" s="214"/>
      <c r="Q4" s="214"/>
      <c r="R4" s="214"/>
      <c r="S4" s="214"/>
      <c r="T4" s="214"/>
      <c r="U4" s="214"/>
      <c r="Z4" s="214" t="s">
        <v>335</v>
      </c>
      <c r="AA4" s="214" t="s">
        <v>333</v>
      </c>
      <c r="AB4" s="214">
        <v>189.7391304347826</v>
      </c>
      <c r="AC4" s="214">
        <v>269.75</v>
      </c>
      <c r="AF4" s="214" t="s">
        <v>262</v>
      </c>
      <c r="AG4" s="214">
        <v>6.438780188147514</v>
      </c>
      <c r="AH4" s="214">
        <v>7.5064531429976507</v>
      </c>
      <c r="AI4" s="214">
        <v>6.643406112666737</v>
      </c>
      <c r="AJ4" s="214">
        <v>6.5257725684513126</v>
      </c>
      <c r="AK4" s="214">
        <v>7.3301272318606516</v>
      </c>
      <c r="AL4" s="214">
        <v>8.3217652513756519</v>
      </c>
      <c r="AM4" s="214">
        <v>8.9426169918170189</v>
      </c>
      <c r="AN4" s="214">
        <v>11.964980813360278</v>
      </c>
      <c r="AO4" s="214">
        <v>14.336253013159117</v>
      </c>
      <c r="AP4" s="214">
        <v>12.258614902807521</v>
      </c>
      <c r="AQ4" s="214">
        <v>12.902463305406828</v>
      </c>
      <c r="AR4" s="214">
        <v>13.242061631472888</v>
      </c>
      <c r="AS4" s="214">
        <v>16.68112525932208</v>
      </c>
      <c r="AT4" s="214">
        <v>14.647677459054989</v>
      </c>
      <c r="AU4" s="214">
        <v>16.145733853659596</v>
      </c>
      <c r="AV4" s="214">
        <v>17.099891258899135</v>
      </c>
      <c r="AW4" s="214">
        <v>18.456889505920106</v>
      </c>
      <c r="AX4" s="214">
        <v>19.762603857162361</v>
      </c>
      <c r="AY4" s="214">
        <v>21.162545606935225</v>
      </c>
    </row>
    <row r="5" spans="1:51" hidden="1">
      <c r="A5" s="214"/>
      <c r="B5" s="214"/>
      <c r="C5" s="214"/>
      <c r="D5" s="214"/>
      <c r="E5" s="214"/>
      <c r="F5" s="214"/>
      <c r="G5" s="214"/>
      <c r="H5" s="214"/>
      <c r="I5" s="214"/>
      <c r="J5" s="214"/>
      <c r="K5" s="214"/>
      <c r="L5" s="214"/>
      <c r="M5" s="214"/>
      <c r="N5" s="214"/>
      <c r="O5" s="214"/>
      <c r="P5" s="214"/>
      <c r="Q5" s="214"/>
      <c r="R5" s="214"/>
      <c r="S5" s="214"/>
      <c r="T5" s="214"/>
      <c r="U5" s="214"/>
      <c r="Z5" s="214" t="s">
        <v>37</v>
      </c>
      <c r="AA5" s="214" t="s">
        <v>333</v>
      </c>
      <c r="AB5" s="214">
        <v>171.52173913043478</v>
      </c>
      <c r="AC5" s="214">
        <v>171</v>
      </c>
    </row>
    <row r="6" spans="1:51">
      <c r="A6" s="214" t="s">
        <v>333</v>
      </c>
      <c r="B6" s="214"/>
      <c r="C6" s="214">
        <v>2008</v>
      </c>
      <c r="D6" s="214">
        <v>2009</v>
      </c>
      <c r="E6" s="214">
        <v>2010</v>
      </c>
      <c r="F6" s="214">
        <v>2011</v>
      </c>
      <c r="G6" s="214">
        <v>2012</v>
      </c>
      <c r="H6" s="214">
        <v>2013</v>
      </c>
      <c r="I6" s="214">
        <v>2014</v>
      </c>
      <c r="J6" s="214">
        <v>2015</v>
      </c>
      <c r="K6" s="214">
        <v>2016</v>
      </c>
      <c r="L6" s="214">
        <v>2017</v>
      </c>
      <c r="M6" s="214">
        <v>2018</v>
      </c>
      <c r="N6" s="214">
        <v>2019</v>
      </c>
      <c r="O6" s="214">
        <v>2020</v>
      </c>
      <c r="P6" s="214">
        <v>2021</v>
      </c>
      <c r="Q6" s="214">
        <v>2022</v>
      </c>
      <c r="R6" s="214">
        <v>2023</v>
      </c>
      <c r="S6" s="214">
        <v>2024</v>
      </c>
      <c r="T6" s="214">
        <v>2025</v>
      </c>
      <c r="U6" s="214">
        <v>2026</v>
      </c>
      <c r="Z6" s="214" t="s">
        <v>118</v>
      </c>
      <c r="AA6" s="214" t="s">
        <v>333</v>
      </c>
      <c r="AB6" s="214">
        <v>313.04347826086956</v>
      </c>
      <c r="AC6" s="214">
        <v>680.25</v>
      </c>
    </row>
    <row r="7" spans="1:51">
      <c r="A7" s="214"/>
      <c r="B7" s="214" t="str">
        <f>B3</f>
        <v>Debt-to-Revenue</v>
      </c>
      <c r="C7" s="234">
        <v>131.46567171325438</v>
      </c>
      <c r="D7" s="234">
        <v>159.10987995447482</v>
      </c>
      <c r="E7" s="234">
        <v>151.56334051575681</v>
      </c>
      <c r="F7" s="234">
        <v>142.99102085537555</v>
      </c>
      <c r="G7" s="234">
        <v>141.08236383338186</v>
      </c>
      <c r="H7" s="234">
        <v>146.35158329317898</v>
      </c>
      <c r="I7" s="234">
        <v>154.89415393691138</v>
      </c>
      <c r="J7" s="234">
        <v>173.14602633538408</v>
      </c>
      <c r="K7" s="234">
        <v>191.70616489968759</v>
      </c>
      <c r="L7" s="234">
        <v>199.91813886668089</v>
      </c>
      <c r="M7" s="234">
        <v>204.59957931145416</v>
      </c>
      <c r="N7" s="234">
        <v>221.72254882556345</v>
      </c>
      <c r="O7" s="234">
        <v>282.23078653179044</v>
      </c>
      <c r="P7" s="234">
        <v>273.28696898100839</v>
      </c>
      <c r="Q7" s="234">
        <v>276.42420221113014</v>
      </c>
      <c r="R7" s="234">
        <v>280.50756269286279</v>
      </c>
      <c r="S7" s="234">
        <v>281.98825755328107</v>
      </c>
      <c r="T7" s="234">
        <v>282.83539362454161</v>
      </c>
      <c r="U7" s="234">
        <v>283.27220965806725</v>
      </c>
      <c r="V7" s="235"/>
      <c r="W7" s="235"/>
      <c r="Z7" s="214" t="s">
        <v>338</v>
      </c>
      <c r="AA7" s="214" t="s">
        <v>333</v>
      </c>
      <c r="AB7" s="214">
        <v>870.73913043478262</v>
      </c>
      <c r="AC7" s="214">
        <v>1630.25</v>
      </c>
    </row>
    <row r="8" spans="1:51" hidden="1">
      <c r="A8" s="214"/>
      <c r="B8" s="214"/>
      <c r="C8" s="214"/>
      <c r="D8" s="214"/>
      <c r="E8" s="214"/>
      <c r="F8" s="214"/>
      <c r="G8" s="214"/>
      <c r="H8" s="214"/>
      <c r="I8" s="214"/>
      <c r="J8" s="214"/>
      <c r="K8" s="214"/>
      <c r="L8" s="214"/>
      <c r="M8" s="214"/>
      <c r="N8" s="214"/>
      <c r="O8" s="214"/>
      <c r="P8" s="214"/>
      <c r="Q8" s="214"/>
      <c r="R8" s="214"/>
      <c r="S8" s="214"/>
      <c r="T8" s="214"/>
      <c r="U8" s="214"/>
      <c r="Z8" s="214" t="s">
        <v>310</v>
      </c>
      <c r="AA8" s="214" t="s">
        <v>333</v>
      </c>
      <c r="AB8" s="214">
        <v>264.60869565217394</v>
      </c>
      <c r="AC8" s="214">
        <v>469</v>
      </c>
    </row>
    <row r="9" spans="1:51">
      <c r="A9" s="214" t="s">
        <v>262</v>
      </c>
      <c r="B9" s="214"/>
      <c r="C9" s="214">
        <v>2008</v>
      </c>
      <c r="D9" s="214">
        <v>2009</v>
      </c>
      <c r="E9" s="214">
        <v>2010</v>
      </c>
      <c r="F9" s="214">
        <v>2011</v>
      </c>
      <c r="G9" s="214">
        <v>2012</v>
      </c>
      <c r="H9" s="214">
        <v>2013</v>
      </c>
      <c r="I9" s="214">
        <v>2014</v>
      </c>
      <c r="J9" s="214">
        <v>2015</v>
      </c>
      <c r="K9" s="214">
        <v>2016</v>
      </c>
      <c r="L9" s="214">
        <v>2017</v>
      </c>
      <c r="M9" s="214">
        <v>2018</v>
      </c>
      <c r="N9" s="214">
        <v>2019</v>
      </c>
      <c r="O9" s="214">
        <v>2020</v>
      </c>
      <c r="P9" s="214">
        <v>2021</v>
      </c>
      <c r="Q9" s="214">
        <v>2022</v>
      </c>
      <c r="R9" s="214">
        <v>2023</v>
      </c>
      <c r="S9" s="214">
        <v>2024</v>
      </c>
      <c r="T9" s="214">
        <v>2025</v>
      </c>
      <c r="U9" s="214">
        <v>2026</v>
      </c>
      <c r="Z9" s="214" t="s">
        <v>340</v>
      </c>
      <c r="AA9" s="214" t="s">
        <v>333</v>
      </c>
      <c r="AB9" s="214"/>
      <c r="AC9" s="214"/>
    </row>
    <row r="10" spans="1:51">
      <c r="A10" s="214"/>
      <c r="B10" s="214" t="str">
        <f>B3</f>
        <v>Debt-to-Revenue</v>
      </c>
      <c r="C10" s="234">
        <v>193.12092748539891</v>
      </c>
      <c r="D10" s="234">
        <v>214.65416554756911</v>
      </c>
      <c r="E10" s="234">
        <v>188.2806126135583</v>
      </c>
      <c r="F10" s="234">
        <v>192.18214345192482</v>
      </c>
      <c r="G10" s="234">
        <v>203.18552186813821</v>
      </c>
      <c r="H10" s="234">
        <v>216.6804669843946</v>
      </c>
      <c r="I10" s="234">
        <v>221.0664179735715</v>
      </c>
      <c r="J10" s="234">
        <v>284.10927573455371</v>
      </c>
      <c r="K10" s="234">
        <v>360.83467940051145</v>
      </c>
      <c r="L10" s="234">
        <v>361.2651811930881</v>
      </c>
      <c r="M10" s="234">
        <v>321.94515922404065</v>
      </c>
      <c r="N10" s="234">
        <v>340.97625186288229</v>
      </c>
      <c r="O10" s="234">
        <v>450.85336024700354</v>
      </c>
      <c r="P10" s="234">
        <v>395.67532872237501</v>
      </c>
      <c r="Q10" s="234">
        <v>381.57230255497632</v>
      </c>
      <c r="R10" s="234">
        <v>379.09743538228236</v>
      </c>
      <c r="S10" s="234">
        <v>379.08496719845317</v>
      </c>
      <c r="T10" s="234">
        <v>382.5159931925927</v>
      </c>
      <c r="U10" s="234">
        <v>386.78265071474425</v>
      </c>
      <c r="V10" s="235"/>
      <c r="W10" s="235"/>
      <c r="Z10" s="214" t="s">
        <v>51</v>
      </c>
      <c r="AA10" s="214" t="s">
        <v>333</v>
      </c>
      <c r="AB10" s="214">
        <v>216.52173913043478</v>
      </c>
      <c r="AC10" s="214">
        <v>283</v>
      </c>
    </row>
    <row r="11" spans="1:51" ht="13">
      <c r="Z11" s="214" t="s">
        <v>312</v>
      </c>
      <c r="AA11" s="214" t="s">
        <v>333</v>
      </c>
      <c r="AB11" s="214">
        <v>68</v>
      </c>
      <c r="AC11" s="214">
        <v>68</v>
      </c>
      <c r="AF11" s="160" t="s">
        <v>583</v>
      </c>
    </row>
    <row r="12" spans="1:51">
      <c r="Z12" s="214" t="s">
        <v>62</v>
      </c>
      <c r="AA12" s="214" t="s">
        <v>333</v>
      </c>
      <c r="AB12" s="214">
        <v>142.7391304347826</v>
      </c>
      <c r="AC12" s="214">
        <v>135.75</v>
      </c>
      <c r="AF12" s="214"/>
      <c r="AG12" s="214">
        <v>2019</v>
      </c>
      <c r="AH12" s="214">
        <v>2020</v>
      </c>
      <c r="AI12" s="214">
        <v>2021</v>
      </c>
    </row>
    <row r="13" spans="1:51" ht="15.5">
      <c r="B13" s="239" t="s">
        <v>587</v>
      </c>
      <c r="Z13" s="214" t="s">
        <v>45</v>
      </c>
      <c r="AA13" s="214" t="s">
        <v>333</v>
      </c>
      <c r="AB13" s="214">
        <v>174.30434782608697</v>
      </c>
      <c r="AC13" s="214">
        <v>200.5</v>
      </c>
      <c r="AF13" s="214" t="s">
        <v>243</v>
      </c>
      <c r="AG13" s="236">
        <v>8.8713071627894458</v>
      </c>
      <c r="AH13" s="236">
        <v>18.297881164597396</v>
      </c>
      <c r="AI13" s="236">
        <v>16.548778510923523</v>
      </c>
    </row>
    <row r="14" spans="1:51">
      <c r="Z14" s="214" t="s">
        <v>63</v>
      </c>
      <c r="AA14" s="214" t="s">
        <v>333</v>
      </c>
      <c r="AB14" s="214">
        <v>170.08695652173913</v>
      </c>
      <c r="AC14" s="214">
        <v>270.5</v>
      </c>
      <c r="AF14" s="214" t="s">
        <v>333</v>
      </c>
      <c r="AG14" s="236">
        <v>11.086222142700031</v>
      </c>
      <c r="AH14" s="236">
        <v>15.240235126961252</v>
      </c>
      <c r="AI14" s="236">
        <v>13.456264995373981</v>
      </c>
    </row>
    <row r="15" spans="1:51">
      <c r="Z15" s="214" t="s">
        <v>341</v>
      </c>
      <c r="AA15" s="214" t="s">
        <v>333</v>
      </c>
      <c r="AB15" s="214">
        <v>405.95652173913044</v>
      </c>
      <c r="AC15" s="214">
        <v>472.5</v>
      </c>
    </row>
    <row r="16" spans="1:51">
      <c r="Z16" s="214" t="s">
        <v>64</v>
      </c>
      <c r="AA16" s="214" t="s">
        <v>333</v>
      </c>
      <c r="AB16" s="214">
        <v>45.869565217391305</v>
      </c>
      <c r="AC16" s="214">
        <v>20.75</v>
      </c>
    </row>
    <row r="17" spans="26:29">
      <c r="Z17" s="214" t="s">
        <v>65</v>
      </c>
      <c r="AA17" s="214" t="s">
        <v>333</v>
      </c>
      <c r="AB17" s="214">
        <v>329</v>
      </c>
      <c r="AC17" s="214">
        <v>347.5</v>
      </c>
    </row>
    <row r="18" spans="26:29">
      <c r="Z18" s="214" t="s">
        <v>66</v>
      </c>
      <c r="AA18" s="214" t="s">
        <v>333</v>
      </c>
      <c r="AB18" s="214">
        <v>863.17391304347825</v>
      </c>
      <c r="AC18" s="214">
        <v>762.5</v>
      </c>
    </row>
    <row r="19" spans="26:29">
      <c r="Z19" s="214" t="s">
        <v>144</v>
      </c>
      <c r="AA19" s="214" t="s">
        <v>333</v>
      </c>
      <c r="AB19" s="214">
        <v>455.04347826086956</v>
      </c>
      <c r="AC19" s="214">
        <v>554.75</v>
      </c>
    </row>
    <row r="20" spans="26:29">
      <c r="Z20" s="214" t="s">
        <v>343</v>
      </c>
      <c r="AA20" s="214" t="s">
        <v>333</v>
      </c>
      <c r="AB20" s="214">
        <v>390.21739130434781</v>
      </c>
      <c r="AC20" s="214">
        <v>827.25</v>
      </c>
    </row>
    <row r="21" spans="26:29">
      <c r="Z21" s="214" t="s">
        <v>315</v>
      </c>
      <c r="AA21" s="214" t="s">
        <v>333</v>
      </c>
      <c r="AB21" s="214">
        <v>313.73913043478262</v>
      </c>
      <c r="AC21" s="214">
        <v>424.25</v>
      </c>
    </row>
    <row r="22" spans="26:29">
      <c r="Z22" s="214" t="s">
        <v>329</v>
      </c>
      <c r="AA22" s="214" t="s">
        <v>333</v>
      </c>
      <c r="AB22" s="214">
        <v>132.56521739130434</v>
      </c>
      <c r="AC22" s="214">
        <v>209.5</v>
      </c>
    </row>
    <row r="23" spans="26:29">
      <c r="Z23" s="214" t="s">
        <v>346</v>
      </c>
      <c r="AA23" s="214" t="s">
        <v>333</v>
      </c>
      <c r="AB23" s="214">
        <v>223.82608695652175</v>
      </c>
      <c r="AC23" s="214">
        <v>254.5</v>
      </c>
    </row>
    <row r="24" spans="26:29">
      <c r="Z24" s="214" t="s">
        <v>68</v>
      </c>
      <c r="AA24" s="214" t="s">
        <v>333</v>
      </c>
      <c r="AB24" s="214">
        <v>80.695652173913047</v>
      </c>
      <c r="AC24" s="214">
        <v>98.75</v>
      </c>
    </row>
    <row r="25" spans="26:29">
      <c r="Z25" s="214" t="s">
        <v>46</v>
      </c>
      <c r="AA25" s="214" t="s">
        <v>333</v>
      </c>
      <c r="AB25" s="214">
        <v>122.52173913043478</v>
      </c>
      <c r="AC25" s="214">
        <v>140</v>
      </c>
    </row>
    <row r="26" spans="26:29">
      <c r="Z26" s="214" t="s">
        <v>69</v>
      </c>
      <c r="AA26" s="214" t="s">
        <v>333</v>
      </c>
      <c r="AB26" s="214">
        <v>165.52173913043478</v>
      </c>
      <c r="AC26" s="214">
        <v>166.5</v>
      </c>
    </row>
    <row r="27" spans="26:29">
      <c r="Z27" s="214" t="s">
        <v>316</v>
      </c>
      <c r="AA27" s="214" t="s">
        <v>333</v>
      </c>
      <c r="AB27" s="214">
        <v>499.60869565217394</v>
      </c>
      <c r="AC27" s="214">
        <v>598.25</v>
      </c>
    </row>
    <row r="28" spans="26:29">
      <c r="Z28" s="214" t="s">
        <v>317</v>
      </c>
      <c r="AA28" s="214" t="s">
        <v>333</v>
      </c>
      <c r="AB28" s="214">
        <v>292.43478260869563</v>
      </c>
      <c r="AC28" s="214">
        <v>300</v>
      </c>
    </row>
    <row r="29" spans="26:29">
      <c r="Z29" s="214" t="s">
        <v>36</v>
      </c>
      <c r="AA29" s="214" t="s">
        <v>333</v>
      </c>
      <c r="AB29" s="214">
        <v>168.86956521739131</v>
      </c>
      <c r="AC29" s="214">
        <v>182</v>
      </c>
    </row>
    <row r="30" spans="26:29">
      <c r="Z30" s="214" t="s">
        <v>348</v>
      </c>
      <c r="AA30" s="214" t="s">
        <v>333</v>
      </c>
      <c r="AB30" s="214">
        <v>2679.6521739130435</v>
      </c>
      <c r="AC30" s="214">
        <v>21113.75</v>
      </c>
    </row>
    <row r="31" spans="26:29">
      <c r="Z31" s="214" t="s">
        <v>70</v>
      </c>
      <c r="AA31" s="214" t="s">
        <v>333</v>
      </c>
      <c r="AB31" s="214">
        <v>104.91304347826087</v>
      </c>
      <c r="AC31" s="214">
        <v>116.75</v>
      </c>
    </row>
    <row r="32" spans="26:29">
      <c r="Z32" s="214" t="s">
        <v>52</v>
      </c>
      <c r="AA32" s="214" t="s">
        <v>333</v>
      </c>
      <c r="AB32" s="214">
        <v>297.60869565217394</v>
      </c>
      <c r="AC32" s="214">
        <v>352.25</v>
      </c>
    </row>
    <row r="33" spans="26:29">
      <c r="Z33" s="214" t="s">
        <v>387</v>
      </c>
      <c r="AA33" s="214" t="s">
        <v>333</v>
      </c>
      <c r="AB33" s="214">
        <v>292.47826086956519</v>
      </c>
      <c r="AC33" s="214">
        <v>293.25</v>
      </c>
    </row>
    <row r="34" spans="26:29">
      <c r="Z34" s="214" t="s">
        <v>71</v>
      </c>
      <c r="AA34" s="214" t="s">
        <v>333</v>
      </c>
      <c r="AB34" s="214">
        <v>154.08695652173913</v>
      </c>
      <c r="AC34" s="214">
        <v>229.75</v>
      </c>
    </row>
    <row r="35" spans="26:29">
      <c r="Z35" s="214" t="s">
        <v>319</v>
      </c>
      <c r="AA35" s="214" t="s">
        <v>333</v>
      </c>
      <c r="AB35" s="214">
        <v>230.47826086956522</v>
      </c>
      <c r="AC35" s="214">
        <v>248.5</v>
      </c>
    </row>
    <row r="36" spans="26:29">
      <c r="Z36" s="214" t="s">
        <v>72</v>
      </c>
      <c r="AA36" s="214" t="s">
        <v>333</v>
      </c>
      <c r="AB36" s="214">
        <v>368.56521739130437</v>
      </c>
      <c r="AC36" s="214">
        <v>566</v>
      </c>
    </row>
    <row r="37" spans="26:29">
      <c r="Z37" s="214" t="s">
        <v>320</v>
      </c>
      <c r="AA37" s="214" t="s">
        <v>333</v>
      </c>
      <c r="AB37" s="214">
        <v>123.65217391304348</v>
      </c>
      <c r="AC37" s="214">
        <v>175</v>
      </c>
    </row>
    <row r="38" spans="26:29">
      <c r="Z38" s="214" t="s">
        <v>353</v>
      </c>
      <c r="AA38" s="214" t="s">
        <v>333</v>
      </c>
      <c r="AB38" s="214">
        <v>212.91304347826087</v>
      </c>
      <c r="AC38" s="214">
        <v>218.25</v>
      </c>
    </row>
    <row r="39" spans="26:29">
      <c r="Z39" s="214" t="s">
        <v>73</v>
      </c>
      <c r="AA39" s="214" t="s">
        <v>333</v>
      </c>
      <c r="AB39" s="214">
        <v>113.8695652173913</v>
      </c>
      <c r="AC39" s="214">
        <v>175.75</v>
      </c>
    </row>
    <row r="40" spans="26:29">
      <c r="Z40" s="214" t="s">
        <v>74</v>
      </c>
      <c r="AA40" s="214" t="s">
        <v>333</v>
      </c>
      <c r="AB40" s="214">
        <v>73.608695652173907</v>
      </c>
      <c r="AC40" s="214">
        <v>102.25</v>
      </c>
    </row>
    <row r="41" spans="26:29">
      <c r="Z41" s="214" t="s">
        <v>75</v>
      </c>
      <c r="AA41" s="214" t="s">
        <v>333</v>
      </c>
      <c r="AB41" s="214">
        <v>25.521739130434781</v>
      </c>
      <c r="AC41" s="214">
        <v>15</v>
      </c>
    </row>
    <row r="42" spans="26:29">
      <c r="Z42" s="214" t="s">
        <v>32</v>
      </c>
      <c r="AA42" s="214" t="s">
        <v>333</v>
      </c>
      <c r="AB42" s="214"/>
      <c r="AC42" s="214"/>
    </row>
    <row r="43" spans="26:29">
      <c r="Z43" s="214" t="s">
        <v>76</v>
      </c>
      <c r="AA43" s="214" t="s">
        <v>333</v>
      </c>
      <c r="AB43" s="214">
        <v>162.69565217391303</v>
      </c>
      <c r="AC43" s="214">
        <v>175.25</v>
      </c>
    </row>
    <row r="44" spans="26:29">
      <c r="Z44" s="214" t="s">
        <v>48</v>
      </c>
      <c r="AA44" s="214" t="s">
        <v>333</v>
      </c>
      <c r="AB44" s="214">
        <v>143.30434782608697</v>
      </c>
      <c r="AC44" s="214">
        <v>155.5</v>
      </c>
    </row>
    <row r="45" spans="26:29">
      <c r="Z45" s="214" t="s">
        <v>321</v>
      </c>
      <c r="AA45" s="214" t="s">
        <v>333</v>
      </c>
      <c r="AB45" s="214">
        <v>25.695652173913043</v>
      </c>
      <c r="AC45" s="214">
        <v>125.75</v>
      </c>
    </row>
    <row r="46" spans="26:29">
      <c r="Z46" s="214" t="s">
        <v>53</v>
      </c>
      <c r="AA46" s="214" t="s">
        <v>333</v>
      </c>
      <c r="AB46" s="214">
        <v>331.52173913043481</v>
      </c>
      <c r="AC46" s="214">
        <v>337.5</v>
      </c>
    </row>
    <row r="47" spans="26:29">
      <c r="Z47" s="214" t="s">
        <v>77</v>
      </c>
      <c r="AA47" s="214" t="s">
        <v>333</v>
      </c>
      <c r="AB47" s="214">
        <v>509.82608695652175</v>
      </c>
      <c r="AC47" s="214">
        <v>1695.5</v>
      </c>
    </row>
    <row r="48" spans="26:29">
      <c r="Z48" s="214" t="s">
        <v>78</v>
      </c>
      <c r="AA48" s="214" t="s">
        <v>333</v>
      </c>
      <c r="AB48" s="214"/>
      <c r="AC48" s="214"/>
    </row>
    <row r="49" spans="26:29">
      <c r="Z49" s="214" t="s">
        <v>323</v>
      </c>
      <c r="AA49" s="214" t="s">
        <v>333</v>
      </c>
      <c r="AB49" s="214">
        <v>249.86956521739131</v>
      </c>
      <c r="AC49" s="214">
        <v>302.75</v>
      </c>
    </row>
    <row r="50" spans="26:29">
      <c r="Z50" s="214" t="s">
        <v>324</v>
      </c>
      <c r="AA50" s="214" t="s">
        <v>333</v>
      </c>
      <c r="AB50" s="214"/>
      <c r="AC50" s="214"/>
    </row>
    <row r="51" spans="26:29">
      <c r="Z51" s="214" t="s">
        <v>49</v>
      </c>
      <c r="AA51" s="214" t="s">
        <v>333</v>
      </c>
      <c r="AB51" s="214">
        <v>380.73913043478262</v>
      </c>
      <c r="AC51" s="214">
        <v>460.5</v>
      </c>
    </row>
    <row r="52" spans="26:29">
      <c r="Z52" s="214" t="s">
        <v>79</v>
      </c>
      <c r="AA52" s="214" t="s">
        <v>333</v>
      </c>
      <c r="AB52" s="214">
        <v>381.82608695652175</v>
      </c>
      <c r="AC52" s="214">
        <v>475.5</v>
      </c>
    </row>
    <row r="53" spans="26:29">
      <c r="Z53" s="214" t="s">
        <v>80</v>
      </c>
      <c r="AA53" s="214" t="s">
        <v>333</v>
      </c>
      <c r="AB53" s="214">
        <v>155.30434782608697</v>
      </c>
      <c r="AC53" s="214">
        <v>130.75</v>
      </c>
    </row>
    <row r="54" spans="26:29">
      <c r="Z54" s="214" t="s">
        <v>109</v>
      </c>
      <c r="AA54" s="214" t="s">
        <v>333</v>
      </c>
      <c r="AB54" s="214">
        <v>15916</v>
      </c>
      <c r="AC54" s="214">
        <v>30289.75</v>
      </c>
    </row>
    <row r="55" spans="26:29">
      <c r="Z55" s="214" t="s">
        <v>86</v>
      </c>
      <c r="AA55" s="214" t="s">
        <v>262</v>
      </c>
      <c r="AB55" s="214"/>
      <c r="AC55" s="214"/>
    </row>
    <row r="56" spans="26:29">
      <c r="Z56" s="214" t="s">
        <v>93</v>
      </c>
      <c r="AA56" s="214" t="s">
        <v>262</v>
      </c>
      <c r="AB56" s="214">
        <v>380.21739130434781</v>
      </c>
      <c r="AC56" s="214">
        <v>359</v>
      </c>
    </row>
    <row r="57" spans="26:29">
      <c r="Z57" s="214" t="s">
        <v>95</v>
      </c>
      <c r="AA57" s="214" t="s">
        <v>262</v>
      </c>
      <c r="AB57" s="214">
        <v>570.95652173913038</v>
      </c>
      <c r="AC57" s="214">
        <v>683</v>
      </c>
    </row>
    <row r="58" spans="26:29">
      <c r="Z58" s="214" t="s">
        <v>121</v>
      </c>
      <c r="AA58" s="214" t="s">
        <v>262</v>
      </c>
      <c r="AB58" s="214">
        <v>248.39130434782609</v>
      </c>
      <c r="AC58" s="214">
        <v>317.75</v>
      </c>
    </row>
    <row r="59" spans="26:29">
      <c r="Z59" s="214" t="s">
        <v>98</v>
      </c>
      <c r="AA59" s="214" t="s">
        <v>262</v>
      </c>
      <c r="AB59" s="214"/>
      <c r="AC59" s="214"/>
    </row>
    <row r="60" spans="26:29">
      <c r="Z60" s="214" t="s">
        <v>101</v>
      </c>
      <c r="AA60" s="214" t="s">
        <v>262</v>
      </c>
      <c r="AB60" s="214">
        <v>593.95652173913038</v>
      </c>
      <c r="AC60" s="214">
        <v>890.75</v>
      </c>
    </row>
    <row r="61" spans="26:29">
      <c r="Z61" s="214" t="s">
        <v>128</v>
      </c>
      <c r="AA61" s="214" t="s">
        <v>262</v>
      </c>
      <c r="AB61" s="214">
        <v>509.17391304347825</v>
      </c>
      <c r="AC61" s="214">
        <v>542.5</v>
      </c>
    </row>
    <row r="62" spans="26:29">
      <c r="Z62" s="214" t="s">
        <v>129</v>
      </c>
      <c r="AA62" s="214" t="s">
        <v>262</v>
      </c>
      <c r="AB62" s="214">
        <v>389.6521739130435</v>
      </c>
      <c r="AC62" s="214">
        <v>436.5</v>
      </c>
    </row>
    <row r="63" spans="26:29">
      <c r="Z63" s="214" t="s">
        <v>106</v>
      </c>
      <c r="AA63" s="214" t="s">
        <v>262</v>
      </c>
      <c r="AB63" s="214">
        <v>368</v>
      </c>
      <c r="AC63" s="214">
        <v>368</v>
      </c>
    </row>
    <row r="64" spans="26:29">
      <c r="Z64" s="214" t="s">
        <v>107</v>
      </c>
      <c r="AA64" s="214" t="s">
        <v>262</v>
      </c>
      <c r="AB64" s="214"/>
      <c r="AC64" s="214"/>
    </row>
    <row r="65" spans="26:29">
      <c r="Z65" s="214" t="s">
        <v>131</v>
      </c>
      <c r="AA65" s="214" t="s">
        <v>262</v>
      </c>
      <c r="AB65" s="214">
        <v>96.130434782608702</v>
      </c>
      <c r="AC65" s="214">
        <v>64.75</v>
      </c>
    </row>
    <row r="66" spans="26:29">
      <c r="Z66" s="214" t="s">
        <v>132</v>
      </c>
      <c r="AA66" s="214" t="s">
        <v>262</v>
      </c>
      <c r="AB66" s="214">
        <v>1687.304347826087</v>
      </c>
      <c r="AC66" s="214">
        <v>1855</v>
      </c>
    </row>
  </sheetData>
  <pageMargins left="0.7" right="0.7" top="0.75" bottom="0.75" header="0.3" footer="0.3"/>
  <pageSetup orientation="portrait" horizontalDpi="90" verticalDpi="9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FM Database Oct. 2021</vt:lpstr>
      <vt:lpstr>Table of Contents</vt:lpstr>
      <vt:lpstr>Table 1.1</vt:lpstr>
      <vt:lpstr>Table 1.2</vt:lpstr>
      <vt:lpstr>Figure 1.1</vt:lpstr>
      <vt:lpstr>Figure 1.2.</vt:lpstr>
      <vt:lpstr>Figure 1.3.</vt:lpstr>
      <vt:lpstr>Figure 1.4</vt:lpstr>
      <vt:lpstr>Figure 1.5</vt:lpstr>
      <vt:lpstr>Figure 1.6.</vt:lpstr>
      <vt:lpstr>Figure 1.7.</vt:lpstr>
      <vt:lpstr>Box Figure 1.2.1.</vt:lpstr>
      <vt:lpstr>Box Figure 1.2.2</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Box Figure 2.1.1</vt:lpstr>
      <vt:lpstr>Box Figure 2.2.1.</vt:lpstr>
      <vt:lpstr>Table B.</vt:lpstr>
      <vt:lpstr>Table C.</vt:lpstr>
      <vt:lpstr>Table D.</vt:lpstr>
      <vt:lpstr>Table A1.</vt:lpstr>
      <vt:lpstr>Table A2.</vt:lpstr>
      <vt:lpstr>Table A3.</vt:lpstr>
      <vt:lpstr>Table A4.</vt:lpstr>
      <vt:lpstr>Table A5.</vt:lpstr>
      <vt:lpstr>Table A6.</vt:lpstr>
      <vt:lpstr>Table A7.</vt:lpstr>
      <vt:lpstr>Table A8.</vt:lpstr>
      <vt:lpstr>Table A9.</vt:lpstr>
      <vt:lpstr>Table A10.</vt:lpstr>
      <vt:lpstr>Table A11.</vt:lpstr>
      <vt:lpstr>Table A12.</vt:lpstr>
      <vt:lpstr>Table A13.</vt:lpstr>
      <vt:lpstr>Table A14.</vt:lpstr>
      <vt:lpstr>Table A15.</vt:lpstr>
      <vt:lpstr>Table A16.</vt:lpstr>
      <vt:lpstr>Table A17.</vt:lpstr>
      <vt:lpstr>Table A18.</vt:lpstr>
      <vt:lpstr>Table A19.</vt:lpstr>
      <vt:lpstr>Table A20.</vt:lpstr>
      <vt:lpstr>Table A21.</vt:lpstr>
      <vt:lpstr>Table A22.</vt:lpstr>
      <vt:lpstr>Table A23.</vt:lpstr>
      <vt:lpstr>Table A24.</vt:lpstr>
      <vt:lpstr>Table A25.</vt:lpstr>
    </vt:vector>
  </TitlesOfParts>
  <Company>International Monetary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ealt</dc:creator>
  <cp:lastModifiedBy>Womer, Andrew</cp:lastModifiedBy>
  <dcterms:created xsi:type="dcterms:W3CDTF">2015-04-10T15:46:56Z</dcterms:created>
  <dcterms:modified xsi:type="dcterms:W3CDTF">2021-10-12T17:15:19Z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ies>
</file>